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5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8.xml" ContentType="application/vnd.openxmlformats-officedocument.drawing+xml"/>
  <Override PartName="/xl/ctrlProps/ctrlProp5.xml" ContentType="application/vnd.ms-excel.controlproperties+xml"/>
  <Override PartName="/xl/comments7.xml" ContentType="application/vnd.openxmlformats-officedocument.spreadsheetml.comments+xml"/>
  <Override PartName="/xl/drawings/drawing19.xml" ContentType="application/vnd.openxmlformats-officedocument.drawing+xml"/>
  <Override PartName="/xl/ctrlProps/ctrlProp6.xml" ContentType="application/vnd.ms-excel.controlproperties+xml"/>
  <Override PartName="/xl/drawings/drawing20.xml" ContentType="application/vnd.openxmlformats-officedocument.drawing+xml"/>
  <Override PartName="/xl/ctrlProps/ctrlProp7.xml" ContentType="application/vnd.ms-excel.controlproperties+xml"/>
  <Override PartName="/xl/drawings/drawing21.xml" ContentType="application/vnd.openxmlformats-officedocument.drawing+xml"/>
  <Override PartName="/xl/ctrlProps/ctrlProp8.xml" ContentType="application/vnd.ms-excel.controlproperties+xml"/>
  <Override PartName="/xl/drawings/drawing22.xml" ContentType="application/vnd.openxmlformats-officedocument.drawing+xml"/>
  <Override PartName="/xl/ctrlProps/ctrlProp9.xml" ContentType="application/vnd.ms-excel.controlproperties+xml"/>
  <Override PartName="/xl/drawings/drawing2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YUKI\3_Вирусы\Pronko_2\prj\Grader\templates\"/>
    </mc:Choice>
  </mc:AlternateContent>
  <bookViews>
    <workbookView xWindow="-30" yWindow="720" windowWidth="11850" windowHeight="4560" tabRatio="926" firstSheet="7" activeTab="19"/>
  </bookViews>
  <sheets>
    <sheet name="Инструкция" sheetId="37" r:id="rId1"/>
    <sheet name="Главная" sheetId="20" r:id="rId2"/>
    <sheet name="Сырье" sheetId="21" r:id="rId3"/>
    <sheet name="Командиры" sheetId="22" r:id="rId4"/>
    <sheet name="Основа" sheetId="43" r:id="rId5"/>
    <sheet name="ДЗД" sheetId="31" r:id="rId6"/>
    <sheet name="Приказ" sheetId="33" r:id="rId7"/>
    <sheet name="Команда" sheetId="34" r:id="rId8"/>
    <sheet name="Взвод" sheetId="35" r:id="rId9"/>
    <sheet name="Цикл" sheetId="36" r:id="rId10"/>
    <sheet name="Общая" sheetId="24" r:id="rId11"/>
    <sheet name="СП" sheetId="29" r:id="rId12"/>
    <sheet name="ТП" sheetId="30" r:id="rId13"/>
    <sheet name="СТР" sheetId="28" r:id="rId14"/>
    <sheet name="ФП" sheetId="26" r:id="rId15"/>
    <sheet name="ОВУ" sheetId="27" r:id="rId16"/>
    <sheet name="ОГН" sheetId="25" r:id="rId17"/>
    <sheet name="ОГП" sheetId="41" r:id="rId18"/>
    <sheet name="РХБЗ" sheetId="32" r:id="rId19"/>
    <sheet name="Учет 1б" sheetId="1" r:id="rId20"/>
    <sheet name="Учет 2б" sheetId="2" r:id="rId21"/>
    <sheet name="Учет 3б" sheetId="3" r:id="rId22"/>
    <sheet name="Учет 4б" sheetId="4" r:id="rId23"/>
    <sheet name="Хуж-Луч" sheetId="19" r:id="rId24"/>
    <sheet name="ВУС ОВП" sheetId="16" r:id="rId25"/>
    <sheet name="1 бат" sheetId="9" r:id="rId26"/>
    <sheet name="2 бат" sheetId="10" r:id="rId27"/>
    <sheet name="3 бат" sheetId="11" r:id="rId28"/>
    <sheet name="4 бат" sheetId="12" r:id="rId29"/>
    <sheet name="Классность" sheetId="14" r:id="rId30"/>
    <sheet name="Вертикаль" sheetId="17" r:id="rId31"/>
    <sheet name="Слайды" sheetId="18" r:id="rId32"/>
    <sheet name="315" sheetId="13" state="hidden" r:id="rId33"/>
    <sheet name="Лист1" sheetId="42" state="hidden" r:id="rId34"/>
  </sheets>
  <definedNames>
    <definedName name="_xlnm._FilterDatabase" localSheetId="25" hidden="1">'1 бат'!$BP$1:$BP$50</definedName>
    <definedName name="_xlnm._FilterDatabase" localSheetId="26" hidden="1">'2 бат'!$BP$1:$BP$50</definedName>
    <definedName name="_xlnm._FilterDatabase" localSheetId="27" hidden="1">'3 бат'!$BP$1:$BP$52</definedName>
    <definedName name="_xlnm._FilterDatabase" localSheetId="28" hidden="1">'4 бат'!$BP$1:$BP$52</definedName>
    <definedName name="_xlnm._FilterDatabase" localSheetId="30" hidden="1">Вертикаль!$Q$2:$Q$97</definedName>
    <definedName name="_xlnm._FilterDatabase" localSheetId="24" hidden="1">'ВУС ОВП'!$A$154:$A$189</definedName>
    <definedName name="_xlnm._FilterDatabase" localSheetId="5" hidden="1">ДЗД!$N$1:$N$106</definedName>
    <definedName name="_xlnm._FilterDatabase" localSheetId="29" hidden="1">Классность!$AC$3:$AC$177</definedName>
    <definedName name="_xlnm._FilterDatabase" localSheetId="7" hidden="1">Команда!$AF$15:$AF$515</definedName>
    <definedName name="_xlnm._FilterDatabase" localSheetId="3" hidden="1">Командиры!$F$1:$G$810</definedName>
    <definedName name="_xlnm._FilterDatabase" localSheetId="10" hidden="1">Общая!$S$15:$S$60</definedName>
    <definedName name="_xlnm._FilterDatabase" localSheetId="15" hidden="1">ОВУ!$O$15:$O$62</definedName>
    <definedName name="_xlnm._FilterDatabase" localSheetId="16" hidden="1">ОГН!$S$15:$S$62</definedName>
    <definedName name="_xlnm._FilterDatabase" localSheetId="17" hidden="1">ОГП!$O$15:$O$62</definedName>
    <definedName name="_xlnm._FilterDatabase" localSheetId="4" hidden="1">Основа!$A$1:$AF$640</definedName>
    <definedName name="_xlnm._FilterDatabase" localSheetId="18" hidden="1">РХБЗ!$O$15:$O$62</definedName>
    <definedName name="_xlnm._FilterDatabase" localSheetId="31" hidden="1">Слайды!$CN$1:$CN$15</definedName>
    <definedName name="_xlnm._FilterDatabase" localSheetId="11" hidden="1">СП!$O$15:$O$62</definedName>
    <definedName name="_xlnm._FilterDatabase" localSheetId="13" hidden="1">СТР!$S$15:$S$62</definedName>
    <definedName name="_xlnm._FilterDatabase" localSheetId="2" hidden="1">Сырье!$A$1:$F$956</definedName>
    <definedName name="_xlnm._FilterDatabase" localSheetId="12" hidden="1">ТП!$O$15:$O$62</definedName>
    <definedName name="_xlnm._FilterDatabase" localSheetId="19" hidden="1">'Учет 1б'!$AO$2:$AO$1021</definedName>
    <definedName name="_xlnm._FilterDatabase" localSheetId="20" hidden="1">'Учет 2б'!$AO$2:$AO$1140</definedName>
    <definedName name="_xlnm._FilterDatabase" localSheetId="21" hidden="1">'Учет 3б'!$AO$2:$AO$1140</definedName>
    <definedName name="_xlnm._FilterDatabase" localSheetId="22" hidden="1">'Учет 4б'!$AO$2:$AO$1140</definedName>
    <definedName name="_xlnm._FilterDatabase" localSheetId="14" hidden="1">ФП!$O$15:$O$62</definedName>
    <definedName name="_xlnm._FilterDatabase" localSheetId="23" hidden="1">'Хуж-Луч'!$AS$2:$AS$193</definedName>
    <definedName name="insert_111">'Учет 1б'!$E$7</definedName>
    <definedName name="insert_112">'Учет 1б'!$E$67</definedName>
    <definedName name="insert_113">'Учет 1б'!$E$127</definedName>
    <definedName name="insert_114">'Учет 1б'!$E$187</definedName>
    <definedName name="insert_121">'Учет 1б'!$E$262</definedName>
    <definedName name="insert_122">'Учет 1б'!$E$322</definedName>
    <definedName name="insert_123">'Учет 1б'!$E$382</definedName>
    <definedName name="insert_124">'Учет 1б'!$E$442</definedName>
    <definedName name="insert_131">'Учет 1б'!$E$636</definedName>
    <definedName name="insert_132">'Учет 1б'!$E$696</definedName>
    <definedName name="insert_133">'Учет 1б'!$E$756</definedName>
    <definedName name="insert_134">'Учет 1б'!$E$816</definedName>
    <definedName name="insert_211">'Учет 2б'!$E$7</definedName>
    <definedName name="insert_212">'Учет 2б'!$E$67</definedName>
    <definedName name="insert_213">'Учет 2б'!$E$127</definedName>
    <definedName name="insert_214">'Учет 2б'!$E$187</definedName>
    <definedName name="insert_221">'Учет 2б'!$E$381</definedName>
    <definedName name="insert_222">'Учет 2б'!$E$441</definedName>
    <definedName name="insert_223">'Учет 2б'!$E$501</definedName>
    <definedName name="insert_224">'Учет 2б'!$E$561</definedName>
    <definedName name="insert_231">'Учет 2б'!$E$755</definedName>
    <definedName name="insert_232">'Учет 2б'!$E$815</definedName>
    <definedName name="insert_233">'Учет 2б'!$E$875</definedName>
    <definedName name="insert_234">'Учет 2б'!$E$935</definedName>
    <definedName name="insert_311">'Учет 3б'!$E$7</definedName>
    <definedName name="insert_312">'Учет 3б'!$E$67</definedName>
    <definedName name="insert_313">'Учет 3б'!$E$127</definedName>
    <definedName name="insert_314">'Учет 3б'!$E$187</definedName>
    <definedName name="insert_321">'Учет 3б'!$E$381</definedName>
    <definedName name="insert_322">'Учет 3б'!$E$441</definedName>
    <definedName name="insert_323">'Учет 3б'!$E$501</definedName>
    <definedName name="insert_324">'Учет 3б'!$E$561</definedName>
    <definedName name="insert_331">'Учет 3б'!$E$755</definedName>
    <definedName name="insert_332">'Учет 3б'!$E$815</definedName>
    <definedName name="insert_333">'Учет 3б'!$E$875</definedName>
    <definedName name="insert_334">'Учет 3б'!$E$935</definedName>
    <definedName name="Z_07E5EE39_2D4F_4276_AF0B_ACFD69E9C045_.wvu.FilterData" localSheetId="19" hidden="1">'Учет 1б'!$AO$2:$AO$706</definedName>
    <definedName name="Z_07E5EE39_2D4F_4276_AF0B_ACFD69E9C045_.wvu.FilterData" localSheetId="20" hidden="1">'Учет 2б'!$AO$2:$AO$825</definedName>
    <definedName name="Z_07E5EE39_2D4F_4276_AF0B_ACFD69E9C045_.wvu.FilterData" localSheetId="21" hidden="1">'Учет 3б'!$AO$2:$AO$825</definedName>
    <definedName name="Z_07E5EE39_2D4F_4276_AF0B_ACFD69E9C045_.wvu.FilterData" localSheetId="22" hidden="1">'Учет 4б'!$AO$2:$AO$825</definedName>
    <definedName name="Z_098CBCA2_BBCD_46DE_A03A_A0F02BA0B003_.wvu.Cols" localSheetId="32" hidden="1">'315'!$E:$J,'315'!$L:$Q,'315'!$S:$X,'315'!$Z:$AE,'315'!$AG:$AL,'315'!$AN:$AS,'315'!$AU:$AY,'315'!$BB:$BG,'315'!$BI:$BN,'315'!$BP:$DD</definedName>
    <definedName name="Z_098CBCA2_BBCD_46DE_A03A_A0F02BA0B003_.wvu.Cols" localSheetId="19" hidden="1">'Учет 1б'!$V:$AL</definedName>
    <definedName name="Z_098CBCA2_BBCD_46DE_A03A_A0F02BA0B003_.wvu.Cols" localSheetId="20" hidden="1">'Учет 2б'!$V:$AL</definedName>
    <definedName name="Z_098CBCA2_BBCD_46DE_A03A_A0F02BA0B003_.wvu.Cols" localSheetId="21" hidden="1">'Учет 3б'!$V:$AL</definedName>
    <definedName name="Z_098CBCA2_BBCD_46DE_A03A_A0F02BA0B003_.wvu.Cols" localSheetId="22" hidden="1">'Учет 4б'!$V:$AL</definedName>
    <definedName name="Z_098CBCA2_BBCD_46DE_A03A_A0F02BA0B003_.wvu.FilterData" localSheetId="24" hidden="1">'ВУС ОВП'!$A$154:$A$189</definedName>
    <definedName name="Z_098CBCA2_BBCD_46DE_A03A_A0F02BA0B003_.wvu.FilterData" localSheetId="19" hidden="1">'Учет 1б'!$AO$2:$AO$706</definedName>
    <definedName name="Z_098CBCA2_BBCD_46DE_A03A_A0F02BA0B003_.wvu.FilterData" localSheetId="20" hidden="1">'Учет 2б'!$AO$2:$AO$825</definedName>
    <definedName name="Z_098CBCA2_BBCD_46DE_A03A_A0F02BA0B003_.wvu.FilterData" localSheetId="21" hidden="1">'Учет 3б'!$AO$2:$AO$825</definedName>
    <definedName name="Z_098CBCA2_BBCD_46DE_A03A_A0F02BA0B003_.wvu.FilterData" localSheetId="22" hidden="1">'Учет 4б'!$AO$2:$AO$825</definedName>
    <definedName name="Z_098CBCA2_BBCD_46DE_A03A_A0F02BA0B003_.wvu.PrintArea" localSheetId="25" hidden="1">'1 бат'!$A$1:$BN$55</definedName>
    <definedName name="Z_098CBCA2_BBCD_46DE_A03A_A0F02BA0B003_.wvu.PrintArea" localSheetId="26" hidden="1">'2 бат'!$A$1:$BN$55</definedName>
    <definedName name="Z_098CBCA2_BBCD_46DE_A03A_A0F02BA0B003_.wvu.PrintArea" localSheetId="27" hidden="1">'3 бат'!$A$1:$BN$59</definedName>
    <definedName name="Z_098CBCA2_BBCD_46DE_A03A_A0F02BA0B003_.wvu.PrintArea" localSheetId="28" hidden="1">'4 бат'!$A$1:$BN$59</definedName>
    <definedName name="Z_098CBCA2_BBCD_46DE_A03A_A0F02BA0B003_.wvu.PrintArea" localSheetId="24" hidden="1">'ВУС ОВП'!$A$1:$BR$209</definedName>
    <definedName name="Z_098CBCA2_BBCD_46DE_A03A_A0F02BA0B003_.wvu.Rows" localSheetId="24" hidden="1">'ВУС ОВП'!#REF!,'ВУС ОВП'!#REF!,'ВУС ОВП'!#REF!,'ВУС ОВП'!#REF!,'ВУС ОВП'!#REF!,'ВУС ОВП'!#REF!,'ВУС ОВП'!#REF!,'ВУС ОВП'!#REF!,'ВУС ОВП'!#REF!,'ВУС ОВП'!#REF!,'ВУС ОВП'!#REF!</definedName>
    <definedName name="Z_177FEA91_3CC1_47AE_B40C_764C2A914D34_.wvu.Cols" localSheetId="25" hidden="1">'1 бат'!$BP:$BP</definedName>
    <definedName name="Z_177FEA91_3CC1_47AE_B40C_764C2A914D34_.wvu.Cols" localSheetId="26" hidden="1">'2 бат'!$BP:$BP</definedName>
    <definedName name="Z_177FEA91_3CC1_47AE_B40C_764C2A914D34_.wvu.Cols" localSheetId="27" hidden="1">'3 бат'!$BP:$BP</definedName>
    <definedName name="Z_177FEA91_3CC1_47AE_B40C_764C2A914D34_.wvu.Cols" localSheetId="32" hidden="1">'315'!$E:$J,'315'!$L:$Q,'315'!$S:$X,'315'!$Z:$AE,'315'!$AG:$AL,'315'!$AN:$AS,'315'!$AU:$AY,'315'!$BB:$BG,'315'!$BI:$BN,'315'!$BP:$DD</definedName>
    <definedName name="Z_177FEA91_3CC1_47AE_B40C_764C2A914D34_.wvu.Cols" localSheetId="28" hidden="1">'4 бат'!$BP:$BP</definedName>
    <definedName name="Z_177FEA91_3CC1_47AE_B40C_764C2A914D34_.wvu.Cols" localSheetId="30" hidden="1">Вертикаль!#REF!,Вертикаль!#REF!,Вертикаль!#REF!,Вертикаль!#REF!,Вертикаль!#REF!,Вертикаль!#REF!,Вертикаль!#REF!,Вертикаль!#REF!,Вертикаль!#REF!,Вертикаль!#REF!,Вертикаль!#REF!,Вертикаль!$Q:$R</definedName>
    <definedName name="Z_177FEA91_3CC1_47AE_B40C_764C2A914D34_.wvu.Cols" localSheetId="19" hidden="1">'Учет 1б'!$V:$AL</definedName>
    <definedName name="Z_177FEA91_3CC1_47AE_B40C_764C2A914D34_.wvu.Cols" localSheetId="20" hidden="1">'Учет 2б'!$V:$AL</definedName>
    <definedName name="Z_177FEA91_3CC1_47AE_B40C_764C2A914D34_.wvu.Cols" localSheetId="21" hidden="1">'Учет 3б'!$V:$AL</definedName>
    <definedName name="Z_177FEA91_3CC1_47AE_B40C_764C2A914D34_.wvu.Cols" localSheetId="22" hidden="1">'Учет 4б'!$V:$AL</definedName>
    <definedName name="Z_177FEA91_3CC1_47AE_B40C_764C2A914D34_.wvu.Cols" localSheetId="23" hidden="1">'Хуж-Луч'!$D:$D,'Хуж-Луч'!$G:$G,'Хуж-Луч'!$J:$J,'Хуж-Луч'!$M:$M,'Хуж-Луч'!$P:$P,'Хуж-Луч'!$S:$S,'Хуж-Луч'!$V:$V,'Хуж-Луч'!$Y:$Y,'Хуж-Луч'!$AK:$AK,'Хуж-Луч'!$AN:$AN,'Хуж-Луч'!$AQ:$AQ,'Хуж-Луч'!$AS:$AW</definedName>
    <definedName name="Z_177FEA91_3CC1_47AE_B40C_764C2A914D34_.wvu.FilterData" localSheetId="25" hidden="1">'1 бат'!$BP$1:$BP$50</definedName>
    <definedName name="Z_177FEA91_3CC1_47AE_B40C_764C2A914D34_.wvu.FilterData" localSheetId="26" hidden="1">'2 бат'!$BP$1:$BP$50</definedName>
    <definedName name="Z_177FEA91_3CC1_47AE_B40C_764C2A914D34_.wvu.FilterData" localSheetId="27" hidden="1">'3 бат'!$BP$1:$BP$50</definedName>
    <definedName name="Z_177FEA91_3CC1_47AE_B40C_764C2A914D34_.wvu.FilterData" localSheetId="28" hidden="1">'4 бат'!$BP$1:$BP$52</definedName>
    <definedName name="Z_177FEA91_3CC1_47AE_B40C_764C2A914D34_.wvu.FilterData" localSheetId="30" hidden="1">Вертикаль!$Q$1:$Q$97</definedName>
    <definedName name="Z_177FEA91_3CC1_47AE_B40C_764C2A914D34_.wvu.FilterData" localSheetId="24" hidden="1">'ВУС ОВП'!$A$154:$A$189</definedName>
    <definedName name="Z_177FEA91_3CC1_47AE_B40C_764C2A914D34_.wvu.FilterData" localSheetId="19" hidden="1">'Учет 1б'!$AO$2:$AO$1021</definedName>
    <definedName name="Z_177FEA91_3CC1_47AE_B40C_764C2A914D34_.wvu.FilterData" localSheetId="20" hidden="1">'Учет 2б'!$AO$2:$AO$1140</definedName>
    <definedName name="Z_177FEA91_3CC1_47AE_B40C_764C2A914D34_.wvu.FilterData" localSheetId="21" hidden="1">'Учет 3б'!$AO$2:$AO$1140</definedName>
    <definedName name="Z_177FEA91_3CC1_47AE_B40C_764C2A914D34_.wvu.FilterData" localSheetId="22" hidden="1">'Учет 4б'!$AO$2:$AO$1140</definedName>
    <definedName name="Z_177FEA91_3CC1_47AE_B40C_764C2A914D34_.wvu.FilterData" localSheetId="23" hidden="1">'Хуж-Луч'!$AS$1:$AS$185</definedName>
    <definedName name="Z_177FEA91_3CC1_47AE_B40C_764C2A914D34_.wvu.PrintArea" localSheetId="25" hidden="1">'1 бат'!$A$1:$BN$56</definedName>
    <definedName name="Z_177FEA91_3CC1_47AE_B40C_764C2A914D34_.wvu.PrintArea" localSheetId="26" hidden="1">'2 бат'!$A$1:$BN$56</definedName>
    <definedName name="Z_177FEA91_3CC1_47AE_B40C_764C2A914D34_.wvu.PrintArea" localSheetId="27" hidden="1">'3 бат'!$A$1:$BN$60</definedName>
    <definedName name="Z_177FEA91_3CC1_47AE_B40C_764C2A914D34_.wvu.PrintArea" localSheetId="28" hidden="1">'4 бат'!$A$1:$BN$60</definedName>
    <definedName name="Z_177FEA91_3CC1_47AE_B40C_764C2A914D34_.wvu.PrintArea" localSheetId="30" hidden="1">Вертикаль!$A$1:$O$97</definedName>
    <definedName name="Z_177FEA91_3CC1_47AE_B40C_764C2A914D34_.wvu.PrintArea" localSheetId="24" hidden="1">'ВУС ОВП'!$A$1:$BR$208</definedName>
    <definedName name="Z_177FEA91_3CC1_47AE_B40C_764C2A914D34_.wvu.PrintArea" localSheetId="19" hidden="1">'Учет 1б'!$A$1:$T$1020</definedName>
    <definedName name="Z_177FEA91_3CC1_47AE_B40C_764C2A914D34_.wvu.PrintArea" localSheetId="23" hidden="1">'Хуж-Луч'!$A$1:$AP$183</definedName>
    <definedName name="Z_177FEA91_3CC1_47AE_B40C_764C2A914D34_.wvu.Rows" localSheetId="24" hidden="1">'ВУС ОВП'!$4:$153</definedName>
    <definedName name="Z_94F727F9_E156_4C55_BF81_B262DBB16785_.wvu.FilterData" localSheetId="19" hidden="1">'Учет 1б'!$AO$2:$AO$706</definedName>
    <definedName name="Z_94F727F9_E156_4C55_BF81_B262DBB16785_.wvu.FilterData" localSheetId="20" hidden="1">'Учет 2б'!$AO$2:$AO$825</definedName>
    <definedName name="Z_94F727F9_E156_4C55_BF81_B262DBB16785_.wvu.FilterData" localSheetId="21" hidden="1">'Учет 3б'!$AO$2:$AO$825</definedName>
    <definedName name="Z_94F727F9_E156_4C55_BF81_B262DBB16785_.wvu.FilterData" localSheetId="22" hidden="1">'Учет 4б'!$AO$2:$AO$825</definedName>
    <definedName name="Z_B3126DA8_A41F_46B2_A2D2_24150549518C_.wvu.Cols" localSheetId="32" hidden="1">'315'!$E:$J,'315'!$L:$Q,'315'!$S:$X,'315'!$Z:$AE,'315'!$AG:$AL,'315'!$AN:$AS,'315'!$AU:$AY,'315'!$BB:$BG,'315'!$BI:$BN,'315'!$BP:$DD</definedName>
    <definedName name="Z_B3126DA8_A41F_46B2_A2D2_24150549518C_.wvu.FilterData" localSheetId="24" hidden="1">'ВУС ОВП'!$A$154:$A$189</definedName>
    <definedName name="Z_B3126DA8_A41F_46B2_A2D2_24150549518C_.wvu.FilterData" localSheetId="19" hidden="1">'Учет 1б'!$AO$2:$AO$706</definedName>
    <definedName name="Z_B3126DA8_A41F_46B2_A2D2_24150549518C_.wvu.FilterData" localSheetId="20" hidden="1">'Учет 2б'!$AO$2:$AO$825</definedName>
    <definedName name="Z_B3126DA8_A41F_46B2_A2D2_24150549518C_.wvu.FilterData" localSheetId="21" hidden="1">'Учет 3б'!$AO$2:$AO$825</definedName>
    <definedName name="Z_B3126DA8_A41F_46B2_A2D2_24150549518C_.wvu.FilterData" localSheetId="22" hidden="1">'Учет 4б'!$AO$2:$AO$825</definedName>
    <definedName name="Z_B3126DA8_A41F_46B2_A2D2_24150549518C_.wvu.PrintArea" localSheetId="25" hidden="1">'1 бат'!$A$1:$BN$55</definedName>
    <definedName name="Z_B3126DA8_A41F_46B2_A2D2_24150549518C_.wvu.PrintArea" localSheetId="26" hidden="1">'2 бат'!$A$1:$BN$55</definedName>
    <definedName name="Z_B3126DA8_A41F_46B2_A2D2_24150549518C_.wvu.PrintArea" localSheetId="27" hidden="1">'3 бат'!$A$1:$BN$59</definedName>
    <definedName name="Z_B3126DA8_A41F_46B2_A2D2_24150549518C_.wvu.PrintArea" localSheetId="28" hidden="1">'4 бат'!$A$1:$BN$59</definedName>
    <definedName name="Z_B3126DA8_A41F_46B2_A2D2_24150549518C_.wvu.PrintArea" localSheetId="24" hidden="1">'ВУС ОВП'!$A$1:$BR$209</definedName>
    <definedName name="Z_B3126DA8_A41F_46B2_A2D2_24150549518C_.wvu.Rows" localSheetId="24" hidden="1">'ВУС ОВП'!#REF!,'ВУС ОВП'!#REF!,'ВУС ОВП'!#REF!,'ВУС ОВП'!#REF!,'ВУС ОВП'!#REF!,'ВУС ОВП'!#REF!,'ВУС ОВП'!#REF!,'ВУС ОВП'!#REF!,'ВУС ОВП'!#REF!,'ВУС ОВП'!#REF!,'ВУС ОВП'!#REF!</definedName>
    <definedName name="Z_E7D98189_FF74_4887_855F_18B0B174ED31_.wvu.FilterData" localSheetId="19" hidden="1">'Учет 1б'!$AO$2:$AO$706</definedName>
    <definedName name="Z_E7D98189_FF74_4887_855F_18B0B174ED31_.wvu.FilterData" localSheetId="20" hidden="1">'Учет 2б'!$AO$2:$AO$825</definedName>
    <definedName name="Z_E7D98189_FF74_4887_855F_18B0B174ED31_.wvu.FilterData" localSheetId="21" hidden="1">'Учет 3б'!$AO$2:$AO$825</definedName>
    <definedName name="Z_E7D98189_FF74_4887_855F_18B0B174ED31_.wvu.FilterData" localSheetId="22" hidden="1">'Учет 4б'!$AO$2:$AO$825</definedName>
    <definedName name="_xlnm.Print_Area" localSheetId="25">'1 бат'!$A$1:$BN$56</definedName>
    <definedName name="_xlnm.Print_Area" localSheetId="26">'2 бат'!$A$1:$BN$56</definedName>
    <definedName name="_xlnm.Print_Area" localSheetId="27">'3 бат'!$A$1:$BN$60</definedName>
    <definedName name="_xlnm.Print_Area" localSheetId="28">'4 бат'!$A$1:$BN$60</definedName>
    <definedName name="_xlnm.Print_Area" localSheetId="30">Вертикаль!$A$1:$O$97</definedName>
    <definedName name="_xlnm.Print_Area" localSheetId="8">Взвод!$A$1:$AV$69</definedName>
    <definedName name="_xlnm.Print_Area" localSheetId="24">'ВУС ОВП'!$A$1:$BR$208</definedName>
    <definedName name="_xlnm.Print_Area" localSheetId="1">Главная!$A$2:$S$20</definedName>
    <definedName name="_xlnm.Print_Area" localSheetId="5">ДЗД!$A$1:$L$106</definedName>
    <definedName name="_xlnm.Print_Area" localSheetId="29">Классность!$A$1:$AB$177</definedName>
    <definedName name="_xlnm.Print_Area" localSheetId="7">Команда!$A$1:$AB$532</definedName>
    <definedName name="_xlnm.Print_Area" localSheetId="3">Командиры!$A$1:$D$608</definedName>
    <definedName name="_xlnm.Print_Area" localSheetId="10">Общая!$A$1:$L$77</definedName>
    <definedName name="_xlnm.Print_Area" localSheetId="15">ОВУ!$A$1:$M$62</definedName>
    <definedName name="_xlnm.Print_Area" localSheetId="16">ОГН!$A$1:$P$62</definedName>
    <definedName name="_xlnm.Print_Area" localSheetId="17">ОГП!$A$1:$M$62</definedName>
    <definedName name="_xlnm.Print_Area" localSheetId="18">РХБЗ!$A$1:$M$62</definedName>
    <definedName name="_xlnm.Print_Area" localSheetId="11">СП!$A$1:$M$62</definedName>
    <definedName name="_xlnm.Print_Area" localSheetId="13">СТР!$A$1:$Q$62</definedName>
    <definedName name="_xlnm.Print_Area" localSheetId="12">ТП!$A$1:$M$62</definedName>
    <definedName name="_xlnm.Print_Area" localSheetId="19">'Учет 1б'!$A$1:$T$1020</definedName>
    <definedName name="_xlnm.Print_Area" localSheetId="14">ФП!$A$1:$M$62</definedName>
    <definedName name="_xlnm.Print_Area" localSheetId="23">'Хуж-Луч'!$A$1:$AP$193</definedName>
    <definedName name="_xlnm.Print_Area" localSheetId="9">Цикл!$A$1:$W$74</definedName>
  </definedNames>
  <calcPr calcId="152511"/>
  <customWorkbookViews>
    <customWorkbookView name="Учебный отдел - Личное представление" guid="{098CBCA2-BBCD-46DE-A03A-A0F02BA0B003}" mergeInterval="0" personalView="1" maximized="1" windowWidth="796" windowHeight="408" tabRatio="729" activeSheetId="3"/>
    <customWorkbookView name="Michael - Личное представление" guid="{B3126DA8-A41F-46B2-A2D2-24150549518C}" mergeInterval="0" personalView="1" maximized="1" windowWidth="788" windowHeight="457" tabRatio="766" activeSheetId="1"/>
    <customWorkbookView name="M@N - Личное представление" guid="{177FEA91-3CC1-47AE-B40C-764C2A914D34}" mergeInterval="0" personalView="1" maximized="1" windowWidth="796" windowHeight="408" tabRatio="832" activeSheetId="4"/>
  </customWorkbookViews>
</workbook>
</file>

<file path=xl/calcChain.xml><?xml version="1.0" encoding="utf-8"?>
<calcChain xmlns="http://schemas.openxmlformats.org/spreadsheetml/2006/main">
  <c r="N60" i="19" l="1"/>
  <c r="E60" i="19"/>
  <c r="R1" i="43" l="1"/>
  <c r="T1095" i="43" l="1"/>
  <c r="T1094" i="43"/>
  <c r="T1093" i="43"/>
  <c r="T1092" i="43"/>
  <c r="T1091" i="43"/>
  <c r="T1090" i="43"/>
  <c r="T1089" i="43"/>
  <c r="T1088" i="43"/>
  <c r="T1087" i="43"/>
  <c r="T1086" i="43"/>
  <c r="T1085" i="43"/>
  <c r="T1084" i="43"/>
  <c r="T1083" i="43"/>
  <c r="T1082" i="43"/>
  <c r="T1081" i="43"/>
  <c r="T1080" i="43"/>
  <c r="T1079" i="43"/>
  <c r="T1078" i="43"/>
  <c r="T1077" i="43"/>
  <c r="T1076" i="43"/>
  <c r="T1075" i="43"/>
  <c r="T1074" i="43"/>
  <c r="T1073" i="43"/>
  <c r="T1072" i="43"/>
  <c r="T1071" i="43"/>
  <c r="T1070" i="43"/>
  <c r="T1069" i="43"/>
  <c r="T1068" i="43"/>
  <c r="T1067" i="43"/>
  <c r="T1066" i="43"/>
  <c r="T1065" i="43"/>
  <c r="T1064" i="43"/>
  <c r="T1063" i="43"/>
  <c r="T1062" i="43"/>
  <c r="T1061" i="43"/>
  <c r="T1060" i="43"/>
  <c r="T1059" i="43"/>
  <c r="T1027" i="43"/>
  <c r="T1026" i="43"/>
  <c r="T1025" i="43"/>
  <c r="T1024" i="43"/>
  <c r="T1023" i="43"/>
  <c r="T1022" i="43"/>
  <c r="T1021" i="43"/>
  <c r="T1020" i="43"/>
  <c r="T1019" i="43"/>
  <c r="T1018" i="43"/>
  <c r="T1017" i="43"/>
  <c r="T1016" i="43"/>
  <c r="T1015" i="43"/>
  <c r="T1014" i="43"/>
  <c r="T1013" i="43"/>
  <c r="T1012" i="43"/>
  <c r="T1011" i="43"/>
  <c r="T1010" i="43"/>
  <c r="T1009" i="43"/>
  <c r="T1008" i="43"/>
  <c r="T1007" i="43"/>
  <c r="T1006" i="43"/>
  <c r="T1005" i="43"/>
  <c r="T1004" i="43"/>
  <c r="T1003" i="43"/>
  <c r="T1002" i="43"/>
  <c r="T977" i="43"/>
  <c r="T976" i="43"/>
  <c r="T975" i="43"/>
  <c r="T974" i="43"/>
  <c r="T973" i="43"/>
  <c r="T972" i="43"/>
  <c r="T971" i="43"/>
  <c r="T970" i="43"/>
  <c r="T969" i="43"/>
  <c r="T968" i="43"/>
  <c r="T967" i="43"/>
  <c r="T966" i="43"/>
  <c r="T965" i="43"/>
  <c r="T964" i="43"/>
  <c r="T963" i="43"/>
  <c r="T962" i="43"/>
  <c r="T961" i="43"/>
  <c r="T960" i="43"/>
  <c r="T959" i="43"/>
  <c r="T958" i="43"/>
  <c r="T957" i="43"/>
  <c r="T956" i="43"/>
  <c r="T955" i="43"/>
  <c r="T954" i="43"/>
  <c r="T953" i="43"/>
  <c r="T952" i="43"/>
  <c r="T951" i="43"/>
  <c r="T950" i="43"/>
  <c r="T949" i="43"/>
  <c r="T948" i="43"/>
  <c r="T947" i="43"/>
  <c r="T946" i="43"/>
  <c r="T945" i="43"/>
  <c r="T944" i="43"/>
  <c r="T943" i="43"/>
  <c r="T942" i="43"/>
  <c r="T941" i="43"/>
  <c r="T940" i="43"/>
  <c r="T939" i="43"/>
  <c r="T938" i="43"/>
  <c r="T937" i="43"/>
  <c r="T936" i="43"/>
  <c r="T935" i="43"/>
  <c r="T934" i="43"/>
  <c r="T933" i="43"/>
  <c r="T932" i="43"/>
  <c r="T931" i="43"/>
  <c r="T930" i="43"/>
  <c r="T929" i="43"/>
  <c r="T928" i="43"/>
  <c r="T927" i="43"/>
  <c r="T926" i="43"/>
  <c r="T925" i="43"/>
  <c r="T924" i="43"/>
  <c r="T923" i="43"/>
  <c r="T922" i="43"/>
  <c r="T921" i="43"/>
  <c r="T920" i="43"/>
  <c r="T919" i="43"/>
  <c r="T918" i="43"/>
  <c r="T917" i="43"/>
  <c r="T916" i="43"/>
  <c r="T915" i="43"/>
  <c r="T914" i="43"/>
  <c r="T913" i="43"/>
  <c r="T912" i="43"/>
  <c r="T911" i="43"/>
  <c r="T910" i="43"/>
  <c r="T909" i="43"/>
  <c r="T908" i="43"/>
  <c r="T907" i="43"/>
  <c r="T906" i="43"/>
  <c r="T905" i="43"/>
  <c r="T904" i="43"/>
  <c r="T903" i="43"/>
  <c r="T902" i="43"/>
  <c r="T901" i="43"/>
  <c r="T900" i="43"/>
  <c r="T899" i="43"/>
  <c r="T898" i="43"/>
  <c r="T897" i="43"/>
  <c r="T896" i="43"/>
  <c r="T895" i="43"/>
  <c r="T894" i="43"/>
  <c r="T893" i="43"/>
  <c r="T892" i="43"/>
  <c r="T891" i="43"/>
  <c r="T890" i="43"/>
  <c r="T889" i="43"/>
  <c r="T888" i="43"/>
  <c r="T887" i="43"/>
  <c r="T886" i="43"/>
  <c r="T885" i="43"/>
  <c r="T884" i="43"/>
  <c r="T883" i="43"/>
  <c r="T882" i="43"/>
  <c r="T881" i="43"/>
  <c r="T880" i="43"/>
  <c r="T879" i="43"/>
  <c r="T878" i="43"/>
  <c r="T877" i="43"/>
  <c r="T876" i="43"/>
  <c r="T875" i="43"/>
  <c r="T874" i="43"/>
  <c r="T873" i="43"/>
  <c r="T872" i="43"/>
  <c r="T871" i="43"/>
  <c r="T870" i="43"/>
  <c r="T869" i="43"/>
  <c r="T868" i="43"/>
  <c r="T867" i="43"/>
  <c r="T866" i="43"/>
  <c r="T865" i="43"/>
  <c r="T864" i="43"/>
  <c r="T863" i="43"/>
  <c r="T862" i="43"/>
  <c r="T861" i="43"/>
  <c r="T860" i="43"/>
  <c r="T859" i="43"/>
  <c r="T858" i="43"/>
  <c r="T857" i="43"/>
  <c r="T856" i="43"/>
  <c r="T855" i="43"/>
  <c r="T854" i="43"/>
  <c r="T853" i="43"/>
  <c r="T852" i="43"/>
  <c r="T851" i="43"/>
  <c r="T850" i="43"/>
  <c r="T849" i="43"/>
  <c r="T848" i="43"/>
  <c r="T847" i="43"/>
  <c r="T846" i="43"/>
  <c r="T845" i="43"/>
  <c r="T844" i="43"/>
  <c r="T843" i="43"/>
  <c r="T842" i="43"/>
  <c r="T841" i="43"/>
  <c r="T840" i="43"/>
  <c r="T839" i="43"/>
  <c r="T838" i="43"/>
  <c r="T837" i="43"/>
  <c r="T836" i="43"/>
  <c r="T835" i="43"/>
  <c r="T834" i="43"/>
  <c r="T833" i="43"/>
  <c r="T832" i="43"/>
  <c r="T831" i="43"/>
  <c r="T830" i="43"/>
  <c r="T829" i="43"/>
  <c r="T828" i="43"/>
  <c r="T827" i="43"/>
  <c r="T826" i="43"/>
  <c r="T825" i="43"/>
  <c r="T824" i="43"/>
  <c r="T823" i="43"/>
  <c r="T822" i="43"/>
  <c r="T821" i="43"/>
  <c r="T820" i="43"/>
  <c r="T819" i="43"/>
  <c r="T818" i="43"/>
  <c r="T817" i="43"/>
  <c r="T816" i="43"/>
  <c r="T815" i="43"/>
  <c r="T814" i="43"/>
  <c r="T813" i="43"/>
  <c r="T812" i="43"/>
  <c r="T811" i="43"/>
  <c r="T810" i="43"/>
  <c r="T809" i="43"/>
  <c r="T808" i="43"/>
  <c r="T807" i="43"/>
  <c r="T806" i="43"/>
  <c r="T805" i="43"/>
  <c r="T804" i="43"/>
  <c r="T803" i="43"/>
  <c r="T802" i="43"/>
  <c r="T801" i="43"/>
  <c r="T800" i="43"/>
  <c r="T799" i="43"/>
  <c r="T798" i="43"/>
  <c r="T797" i="43"/>
  <c r="T796" i="43"/>
  <c r="T795" i="43"/>
  <c r="T794" i="43"/>
  <c r="T793" i="43"/>
  <c r="T792" i="43"/>
  <c r="T791" i="43"/>
  <c r="T790" i="43"/>
  <c r="T789" i="43"/>
  <c r="T788" i="43"/>
  <c r="T787" i="43"/>
  <c r="T786" i="43"/>
  <c r="T785" i="43"/>
  <c r="T784" i="43"/>
  <c r="T783" i="43"/>
  <c r="T782" i="43"/>
  <c r="T781" i="43"/>
  <c r="T780" i="43"/>
  <c r="T779" i="43"/>
  <c r="T778" i="43"/>
  <c r="T777" i="43"/>
  <c r="T776" i="43"/>
  <c r="T775" i="43"/>
  <c r="T774" i="43"/>
  <c r="T773" i="43"/>
  <c r="T772" i="43"/>
  <c r="T771" i="43"/>
  <c r="T770" i="43"/>
  <c r="T769" i="43"/>
  <c r="T768" i="43"/>
  <c r="T767" i="43"/>
  <c r="T766" i="43"/>
  <c r="T765" i="43"/>
  <c r="T764" i="43"/>
  <c r="T763" i="43"/>
  <c r="T762" i="43"/>
  <c r="T761" i="43"/>
  <c r="T760" i="43"/>
  <c r="T759" i="43"/>
  <c r="T758" i="43"/>
  <c r="T757" i="43"/>
  <c r="T756" i="43"/>
  <c r="T755" i="43"/>
  <c r="T754" i="43"/>
  <c r="T753" i="43"/>
  <c r="T752" i="43"/>
  <c r="T751" i="43"/>
  <c r="T750" i="43"/>
  <c r="T749" i="43"/>
  <c r="T748" i="43"/>
  <c r="T747" i="43"/>
  <c r="T746" i="43"/>
  <c r="T745" i="43"/>
  <c r="T744" i="43"/>
  <c r="T743" i="43"/>
  <c r="T742" i="43"/>
  <c r="T741" i="43"/>
  <c r="T709" i="43"/>
  <c r="T708" i="43"/>
  <c r="T707" i="43"/>
  <c r="T706" i="43"/>
  <c r="T705" i="43"/>
  <c r="T704" i="43"/>
  <c r="T703" i="43"/>
  <c r="T702" i="43"/>
  <c r="T701" i="43"/>
  <c r="T700" i="43"/>
  <c r="T699" i="43"/>
  <c r="T698" i="43"/>
  <c r="T697" i="43"/>
  <c r="T696" i="43"/>
  <c r="T695" i="43"/>
  <c r="T694" i="43"/>
  <c r="T693" i="43"/>
  <c r="T692" i="43"/>
  <c r="T691" i="43"/>
  <c r="T690" i="43"/>
  <c r="T689" i="43"/>
  <c r="T688" i="43"/>
  <c r="T687" i="43"/>
  <c r="T686" i="43"/>
  <c r="T685" i="43"/>
  <c r="T684" i="43"/>
  <c r="T683" i="43"/>
  <c r="T682" i="43"/>
  <c r="T681" i="43"/>
  <c r="T680" i="43"/>
  <c r="T679" i="43"/>
  <c r="T678" i="43"/>
  <c r="T677" i="43"/>
  <c r="T676" i="43"/>
  <c r="T675" i="43"/>
  <c r="T674" i="43"/>
  <c r="T673" i="43"/>
  <c r="T672" i="43"/>
  <c r="T671" i="43"/>
  <c r="T670" i="43"/>
  <c r="T669" i="43"/>
  <c r="T668" i="43"/>
  <c r="T667" i="43"/>
  <c r="T666" i="43"/>
  <c r="T665" i="43"/>
  <c r="T664" i="43"/>
  <c r="T663" i="43"/>
  <c r="T662" i="43"/>
  <c r="T661" i="43"/>
  <c r="T660" i="43"/>
  <c r="T659" i="43"/>
  <c r="T658" i="43"/>
  <c r="T657" i="43"/>
  <c r="T656" i="43"/>
  <c r="T655" i="43"/>
  <c r="T654" i="43"/>
  <c r="T653" i="43"/>
  <c r="T652" i="43"/>
  <c r="T651" i="43"/>
  <c r="T650" i="43"/>
  <c r="T649" i="43"/>
  <c r="T648" i="43"/>
  <c r="T647" i="43"/>
  <c r="T646" i="43"/>
  <c r="T645" i="43"/>
  <c r="T644" i="43"/>
  <c r="T643" i="43"/>
  <c r="T642" i="43"/>
  <c r="T641" i="43"/>
  <c r="T640" i="43"/>
  <c r="T639" i="43"/>
  <c r="T638" i="43"/>
  <c r="T637" i="43"/>
  <c r="T636" i="43"/>
  <c r="T635" i="43"/>
  <c r="T634" i="43"/>
  <c r="T633" i="43"/>
  <c r="T632" i="43"/>
  <c r="T631" i="43"/>
  <c r="T630" i="43"/>
  <c r="T629" i="43"/>
  <c r="T628" i="43"/>
  <c r="T627" i="43"/>
  <c r="T626" i="43"/>
  <c r="T625" i="43"/>
  <c r="T624" i="43"/>
  <c r="T623" i="43"/>
  <c r="T622" i="43"/>
  <c r="T621" i="43"/>
  <c r="T620" i="43"/>
  <c r="T619" i="43"/>
  <c r="T618" i="43"/>
  <c r="T617" i="43"/>
  <c r="T616" i="43"/>
  <c r="T615" i="43"/>
  <c r="T614" i="43"/>
  <c r="T613" i="43"/>
  <c r="T612" i="43"/>
  <c r="T611" i="43"/>
  <c r="T610" i="43"/>
  <c r="T609" i="43"/>
  <c r="T608" i="43"/>
  <c r="T607" i="43"/>
  <c r="T606" i="43"/>
  <c r="T605" i="43"/>
  <c r="T604" i="43"/>
  <c r="T603" i="43"/>
  <c r="T602" i="43"/>
  <c r="T601" i="43"/>
  <c r="T600" i="43"/>
  <c r="T599" i="43"/>
  <c r="T598" i="43"/>
  <c r="T597" i="43"/>
  <c r="T596" i="43"/>
  <c r="T595" i="43"/>
  <c r="T594" i="43"/>
  <c r="T593" i="43"/>
  <c r="T592" i="43"/>
  <c r="T591" i="43"/>
  <c r="T590" i="43"/>
  <c r="T589" i="43"/>
  <c r="T588" i="43"/>
  <c r="T587" i="43"/>
  <c r="T586" i="43"/>
  <c r="T585" i="43"/>
  <c r="T584" i="43"/>
  <c r="T583" i="43"/>
  <c r="T582" i="43"/>
  <c r="T581" i="43"/>
  <c r="T580" i="43"/>
  <c r="T579" i="43"/>
  <c r="T578" i="43"/>
  <c r="T577" i="43"/>
  <c r="T576" i="43"/>
  <c r="T575" i="43"/>
  <c r="T574" i="43"/>
  <c r="T573" i="43"/>
  <c r="T572" i="43"/>
  <c r="T571" i="43"/>
  <c r="T570" i="43"/>
  <c r="T569" i="43"/>
  <c r="T568" i="43"/>
  <c r="T567" i="43"/>
  <c r="T566" i="43"/>
  <c r="T565" i="43"/>
  <c r="T564" i="43"/>
  <c r="T563" i="43"/>
  <c r="T562" i="43"/>
  <c r="T561" i="43"/>
  <c r="T560" i="43"/>
  <c r="T559" i="43"/>
  <c r="T558" i="43"/>
  <c r="T557" i="43"/>
  <c r="T556" i="43"/>
  <c r="T555" i="43"/>
  <c r="T554" i="43"/>
  <c r="T553" i="43"/>
  <c r="T552" i="43"/>
  <c r="T551" i="43"/>
  <c r="T550" i="43"/>
  <c r="T549" i="43"/>
  <c r="T548" i="43"/>
  <c r="T547" i="43"/>
  <c r="T546" i="43"/>
  <c r="T545" i="43"/>
  <c r="T544" i="43"/>
  <c r="T543" i="43"/>
  <c r="T542" i="43"/>
  <c r="T541" i="43"/>
  <c r="T540" i="43"/>
  <c r="T539" i="43"/>
  <c r="T538" i="43"/>
  <c r="T537" i="43"/>
  <c r="T536" i="43"/>
  <c r="T535" i="43"/>
  <c r="T534" i="43"/>
  <c r="T533" i="43"/>
  <c r="T532" i="43"/>
  <c r="T531" i="43"/>
  <c r="T530" i="43"/>
  <c r="T529" i="43"/>
  <c r="T528" i="43"/>
  <c r="T527" i="43"/>
  <c r="T526" i="43"/>
  <c r="T525" i="43"/>
  <c r="T524" i="43"/>
  <c r="T523" i="43"/>
  <c r="T522" i="43"/>
  <c r="T521" i="43"/>
  <c r="T520" i="43"/>
  <c r="T519" i="43"/>
  <c r="T518" i="43"/>
  <c r="T517" i="43"/>
  <c r="T516" i="43"/>
  <c r="T515" i="43"/>
  <c r="T514" i="43"/>
  <c r="T513" i="43"/>
  <c r="T512" i="43"/>
  <c r="T511" i="43"/>
  <c r="T510" i="43"/>
  <c r="T509" i="43"/>
  <c r="T508" i="43"/>
  <c r="T507" i="43"/>
  <c r="T506" i="43"/>
  <c r="T505" i="43"/>
  <c r="T504" i="43"/>
  <c r="T503" i="43"/>
  <c r="T502" i="43"/>
  <c r="T501" i="43"/>
  <c r="T500" i="43"/>
  <c r="T499" i="43"/>
  <c r="T498" i="43"/>
  <c r="T497" i="43"/>
  <c r="T496" i="43"/>
  <c r="T495" i="43"/>
  <c r="T494" i="43"/>
  <c r="T493" i="43"/>
  <c r="T492" i="43"/>
  <c r="T491" i="43"/>
  <c r="T490" i="43"/>
  <c r="T489" i="43"/>
  <c r="T488" i="43"/>
  <c r="T487" i="43"/>
  <c r="T486" i="43"/>
  <c r="T485" i="43"/>
  <c r="T484" i="43"/>
  <c r="T483" i="43"/>
  <c r="T482" i="43"/>
  <c r="T481" i="43"/>
  <c r="T480" i="43"/>
  <c r="T479" i="43"/>
  <c r="T478" i="43"/>
  <c r="T477" i="43"/>
  <c r="T476" i="43"/>
  <c r="T475" i="43"/>
  <c r="T474" i="43"/>
  <c r="T473" i="43"/>
  <c r="T472" i="43"/>
  <c r="T471" i="43"/>
  <c r="T470" i="43"/>
  <c r="T469" i="43"/>
  <c r="T468" i="43"/>
  <c r="T467" i="43"/>
  <c r="T466" i="43"/>
  <c r="T465" i="43"/>
  <c r="T464" i="43"/>
  <c r="T463" i="43"/>
  <c r="T462" i="43"/>
  <c r="T461" i="43"/>
  <c r="T460" i="43"/>
  <c r="T459" i="43"/>
  <c r="T458" i="43"/>
  <c r="T457" i="43"/>
  <c r="T456" i="43"/>
  <c r="T455" i="43"/>
  <c r="T454" i="43"/>
  <c r="T453" i="43"/>
  <c r="T452" i="43"/>
  <c r="T451" i="43"/>
  <c r="T450" i="43"/>
  <c r="T449" i="43"/>
  <c r="T448" i="43"/>
  <c r="T447" i="43"/>
  <c r="T446" i="43"/>
  <c r="T445" i="43"/>
  <c r="T444" i="43"/>
  <c r="T443" i="43"/>
  <c r="T442" i="43"/>
  <c r="T441" i="43"/>
  <c r="T440" i="43"/>
  <c r="T439" i="43"/>
  <c r="T438" i="43"/>
  <c r="T437" i="43"/>
  <c r="T436" i="43"/>
  <c r="T435" i="43"/>
  <c r="T434" i="43"/>
  <c r="T433" i="43"/>
  <c r="T432" i="43"/>
  <c r="T431" i="43"/>
  <c r="T430" i="43"/>
  <c r="T429" i="43"/>
  <c r="T428" i="43"/>
  <c r="T427" i="43"/>
  <c r="T426" i="43"/>
  <c r="T425" i="43"/>
  <c r="T424" i="43"/>
  <c r="T423" i="43"/>
  <c r="T422" i="43"/>
  <c r="T421" i="43"/>
  <c r="T420" i="43"/>
  <c r="T419" i="43"/>
  <c r="T418" i="43"/>
  <c r="T417" i="43"/>
  <c r="T416" i="43"/>
  <c r="T415" i="43"/>
  <c r="T414" i="43"/>
  <c r="T413" i="43"/>
  <c r="T412" i="43"/>
  <c r="T411" i="43"/>
  <c r="T410" i="43"/>
  <c r="T409" i="43"/>
  <c r="T408" i="43"/>
  <c r="T407" i="43"/>
  <c r="T406" i="43"/>
  <c r="T405" i="43"/>
  <c r="T404" i="43"/>
  <c r="T403" i="43"/>
  <c r="T402" i="43"/>
  <c r="T401" i="43"/>
  <c r="T400" i="43"/>
  <c r="T399" i="43"/>
  <c r="T398" i="43"/>
  <c r="T397" i="43"/>
  <c r="T396" i="43"/>
  <c r="T395" i="43"/>
  <c r="T394" i="43"/>
  <c r="T393" i="43"/>
  <c r="T392" i="43"/>
  <c r="T391" i="43"/>
  <c r="T390" i="43"/>
  <c r="T389" i="43"/>
  <c r="T388" i="43"/>
  <c r="T387" i="43"/>
  <c r="T386" i="43"/>
  <c r="T385" i="43"/>
  <c r="T384" i="43"/>
  <c r="T383" i="43"/>
  <c r="T382" i="43"/>
  <c r="T381" i="43"/>
  <c r="T380" i="43"/>
  <c r="T379" i="43"/>
  <c r="T378" i="43"/>
  <c r="T377" i="43"/>
  <c r="T376" i="43"/>
  <c r="T375" i="43"/>
  <c r="T374" i="43"/>
  <c r="T373" i="43"/>
  <c r="T372" i="43"/>
  <c r="T371" i="43"/>
  <c r="T370" i="43"/>
  <c r="T369" i="43"/>
  <c r="T368" i="43"/>
  <c r="T367" i="43"/>
  <c r="T366" i="43"/>
  <c r="T365" i="43"/>
  <c r="T364" i="43"/>
  <c r="T363" i="43"/>
  <c r="T362" i="43"/>
  <c r="T361" i="43"/>
  <c r="T360" i="43"/>
  <c r="T359" i="43"/>
  <c r="T358" i="43"/>
  <c r="T357" i="43"/>
  <c r="T356" i="43"/>
  <c r="T355" i="43"/>
  <c r="T354" i="43"/>
  <c r="T353" i="43"/>
  <c r="T352" i="43"/>
  <c r="T351" i="43"/>
  <c r="T350" i="43"/>
  <c r="T349" i="43"/>
  <c r="T348" i="43"/>
  <c r="T347" i="43"/>
  <c r="T346" i="43"/>
  <c r="T345" i="43"/>
  <c r="T344" i="43"/>
  <c r="T343" i="43"/>
  <c r="T342" i="43"/>
  <c r="T341" i="43"/>
  <c r="T340" i="43"/>
  <c r="T339" i="43"/>
  <c r="T338" i="43"/>
  <c r="T337" i="43"/>
  <c r="T336" i="43"/>
  <c r="T335" i="43"/>
  <c r="T334" i="43"/>
  <c r="T333" i="43"/>
  <c r="T332" i="43"/>
  <c r="T331" i="43"/>
  <c r="T330" i="43"/>
  <c r="T329" i="43"/>
  <c r="T328" i="43"/>
  <c r="T327" i="43"/>
  <c r="T326" i="43"/>
  <c r="T325" i="43"/>
  <c r="T324" i="43"/>
  <c r="T323" i="43"/>
  <c r="T322" i="43"/>
  <c r="T321" i="43"/>
  <c r="T320" i="43"/>
  <c r="T319" i="43"/>
  <c r="T318" i="43"/>
  <c r="T317" i="43"/>
  <c r="T316" i="43"/>
  <c r="T315" i="43"/>
  <c r="T314" i="43"/>
  <c r="T313" i="43"/>
  <c r="T312" i="43"/>
  <c r="T311" i="43"/>
  <c r="T310" i="43"/>
  <c r="T309" i="43"/>
  <c r="T308" i="43"/>
  <c r="T307" i="43"/>
  <c r="T306" i="43"/>
  <c r="T305" i="43"/>
  <c r="T304" i="43"/>
  <c r="T303" i="43"/>
  <c r="T302" i="43"/>
  <c r="T301" i="43"/>
  <c r="T300" i="43"/>
  <c r="T299" i="43"/>
  <c r="T298" i="43"/>
  <c r="T297" i="43"/>
  <c r="T296" i="43"/>
  <c r="T295" i="43"/>
  <c r="T294" i="43"/>
  <c r="T293" i="43"/>
  <c r="T292" i="43"/>
  <c r="T291" i="43"/>
  <c r="T290" i="43"/>
  <c r="T289" i="43"/>
  <c r="T288" i="43"/>
  <c r="T287" i="43"/>
  <c r="T286" i="43"/>
  <c r="T285" i="43"/>
  <c r="T284" i="43"/>
  <c r="T283" i="43"/>
  <c r="T282" i="43"/>
  <c r="T281" i="43"/>
  <c r="T280" i="43"/>
  <c r="T279" i="43"/>
  <c r="T278" i="43"/>
  <c r="T277" i="43"/>
  <c r="T276" i="43"/>
  <c r="T275" i="43"/>
  <c r="T274" i="43"/>
  <c r="T273" i="43"/>
  <c r="T272" i="43"/>
  <c r="T271" i="43"/>
  <c r="T270" i="43"/>
  <c r="T269" i="43"/>
  <c r="T268" i="43"/>
  <c r="T267" i="43"/>
  <c r="T266" i="43"/>
  <c r="T265" i="43"/>
  <c r="T264" i="43"/>
  <c r="T263" i="43"/>
  <c r="T262" i="43"/>
  <c r="T261" i="43"/>
  <c r="T260" i="43"/>
  <c r="T259" i="43"/>
  <c r="T258" i="43"/>
  <c r="T257" i="43"/>
  <c r="T256" i="43"/>
  <c r="T255" i="43"/>
  <c r="T254" i="43"/>
  <c r="T253" i="43"/>
  <c r="T252" i="43"/>
  <c r="T251" i="43"/>
  <c r="T250" i="43"/>
  <c r="T249" i="43"/>
  <c r="T248" i="43"/>
  <c r="T247" i="43"/>
  <c r="T246" i="43"/>
  <c r="T245" i="43"/>
  <c r="T244" i="43"/>
  <c r="T243" i="43"/>
  <c r="T242" i="43"/>
  <c r="T241" i="43"/>
  <c r="T240" i="43"/>
  <c r="T239" i="43"/>
  <c r="T238" i="43"/>
  <c r="T237" i="43"/>
  <c r="T236" i="43"/>
  <c r="T235" i="43"/>
  <c r="T234" i="43"/>
  <c r="T233" i="43"/>
  <c r="T232" i="43"/>
  <c r="T231" i="43"/>
  <c r="T230" i="43"/>
  <c r="T229" i="43"/>
  <c r="T228" i="43"/>
  <c r="T227" i="43"/>
  <c r="T226" i="43"/>
  <c r="T225" i="43"/>
  <c r="T224" i="43"/>
  <c r="T223" i="43"/>
  <c r="T222" i="43"/>
  <c r="T221" i="43"/>
  <c r="T220" i="43"/>
  <c r="T219" i="43"/>
  <c r="T218" i="43"/>
  <c r="T217" i="43"/>
  <c r="T216" i="43"/>
  <c r="T215" i="43"/>
  <c r="T214" i="43"/>
  <c r="T213" i="43"/>
  <c r="T212" i="43"/>
  <c r="T211" i="43"/>
  <c r="T210" i="43"/>
  <c r="T209" i="43"/>
  <c r="T208" i="43"/>
  <c r="T207" i="43"/>
  <c r="T206" i="43"/>
  <c r="T205" i="43"/>
  <c r="T204" i="43"/>
  <c r="T203" i="43"/>
  <c r="T202" i="43"/>
  <c r="T201" i="43"/>
  <c r="T200" i="43"/>
  <c r="T199" i="43"/>
  <c r="T198" i="43"/>
  <c r="T197" i="43"/>
  <c r="T196" i="43"/>
  <c r="T195" i="43"/>
  <c r="T194" i="43"/>
  <c r="T193" i="43"/>
  <c r="T192" i="43"/>
  <c r="T191" i="43"/>
  <c r="T190" i="43"/>
  <c r="T189" i="43"/>
  <c r="T188" i="43"/>
  <c r="T187" i="43"/>
  <c r="T186" i="43"/>
  <c r="T185" i="43"/>
  <c r="T184" i="43"/>
  <c r="T183" i="43"/>
  <c r="T182" i="43"/>
  <c r="T181" i="43"/>
  <c r="T180" i="43"/>
  <c r="T179" i="43"/>
  <c r="T178" i="43"/>
  <c r="T177" i="43"/>
  <c r="T176" i="43"/>
  <c r="T175" i="43"/>
  <c r="T174" i="43"/>
  <c r="T173" i="43"/>
  <c r="T172" i="43"/>
  <c r="T171" i="43"/>
  <c r="T170" i="43"/>
  <c r="T169" i="43"/>
  <c r="T168" i="43"/>
  <c r="T167" i="43"/>
  <c r="T166" i="43"/>
  <c r="T165" i="43"/>
  <c r="T164" i="43"/>
  <c r="T163" i="43"/>
  <c r="T162" i="43"/>
  <c r="T161" i="43"/>
  <c r="T160" i="43"/>
  <c r="T159" i="43"/>
  <c r="T158" i="43"/>
  <c r="T157" i="43"/>
  <c r="T156" i="43"/>
  <c r="T155" i="43"/>
  <c r="T154" i="43"/>
  <c r="T153" i="43"/>
  <c r="T152" i="43"/>
  <c r="T151" i="43"/>
  <c r="T150" i="43"/>
  <c r="T149" i="43"/>
  <c r="T148" i="43"/>
  <c r="T147" i="43"/>
  <c r="T146" i="43"/>
  <c r="T145" i="43"/>
  <c r="T144" i="43"/>
  <c r="T143" i="43"/>
  <c r="T142" i="43"/>
  <c r="T141" i="43"/>
  <c r="T140" i="43"/>
  <c r="T139" i="43"/>
  <c r="T138" i="43"/>
  <c r="T137" i="43"/>
  <c r="T136" i="43"/>
  <c r="T135" i="43"/>
  <c r="T134" i="43"/>
  <c r="T133" i="43"/>
  <c r="T132" i="43"/>
  <c r="T131" i="43"/>
  <c r="T130" i="43"/>
  <c r="T129" i="43"/>
  <c r="T128" i="43"/>
  <c r="T127" i="43"/>
  <c r="T126" i="43"/>
  <c r="T125" i="43"/>
  <c r="T124" i="43"/>
  <c r="A15" i="9" l="1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BP15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A17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BP17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BP18" i="9"/>
  <c r="BP16" i="9"/>
  <c r="X442" i="1"/>
  <c r="AK442" i="1" s="1"/>
  <c r="R799" i="3"/>
  <c r="S799" i="3" s="1"/>
  <c r="R798" i="3"/>
  <c r="S798" i="3" s="1"/>
  <c r="R797" i="3"/>
  <c r="S797" i="3" s="1"/>
  <c r="R796" i="3"/>
  <c r="S796" i="3" s="1"/>
  <c r="R795" i="3"/>
  <c r="S795" i="3" s="1"/>
  <c r="R794" i="3"/>
  <c r="S794" i="3" s="1"/>
  <c r="R793" i="3"/>
  <c r="S793" i="3" s="1"/>
  <c r="R792" i="3"/>
  <c r="S792" i="3" s="1"/>
  <c r="R791" i="3"/>
  <c r="S791" i="3" s="1"/>
  <c r="R790" i="3"/>
  <c r="S790" i="3" s="1"/>
  <c r="R789" i="3"/>
  <c r="S789" i="3" s="1"/>
  <c r="R788" i="3"/>
  <c r="S788" i="3" s="1"/>
  <c r="R787" i="3"/>
  <c r="S787" i="3" s="1"/>
  <c r="R786" i="3"/>
  <c r="S786" i="3" s="1"/>
  <c r="R785" i="3"/>
  <c r="S785" i="3" s="1"/>
  <c r="R784" i="3"/>
  <c r="S784" i="3" s="1"/>
  <c r="R783" i="3"/>
  <c r="S783" i="3" s="1"/>
  <c r="R782" i="3"/>
  <c r="S782" i="3" s="1"/>
  <c r="W2" i="3"/>
  <c r="X833" i="3" s="1"/>
  <c r="AH833" i="3" s="1"/>
  <c r="Y776" i="3"/>
  <c r="Y775" i="3"/>
  <c r="Z775" i="3"/>
  <c r="Y774" i="3"/>
  <c r="Y773" i="3"/>
  <c r="Y772" i="3"/>
  <c r="Z772" i="3"/>
  <c r="AA772" i="3"/>
  <c r="Y771" i="3"/>
  <c r="Y770" i="3"/>
  <c r="Z770" i="3"/>
  <c r="Y769" i="3"/>
  <c r="Y768" i="3"/>
  <c r="Z768" i="3"/>
  <c r="Y767" i="3"/>
  <c r="X766" i="3"/>
  <c r="AI766" i="3" s="1"/>
  <c r="Y766" i="3"/>
  <c r="Z766" i="3"/>
  <c r="Y765" i="3"/>
  <c r="Y764" i="3"/>
  <c r="Z764" i="3"/>
  <c r="Y763" i="3"/>
  <c r="Y761" i="3"/>
  <c r="Z761" i="3"/>
  <c r="Y760" i="3"/>
  <c r="Z760" i="3"/>
  <c r="AA760" i="3"/>
  <c r="Y759" i="3"/>
  <c r="Y757" i="3"/>
  <c r="Z757" i="3"/>
  <c r="R859" i="3"/>
  <c r="S859" i="3" s="1"/>
  <c r="R858" i="3"/>
  <c r="S858" i="3" s="1"/>
  <c r="R857" i="3"/>
  <c r="S857" i="3" s="1"/>
  <c r="R856" i="3"/>
  <c r="S856" i="3" s="1"/>
  <c r="R855" i="3"/>
  <c r="S855" i="3" s="1"/>
  <c r="R854" i="3"/>
  <c r="S854" i="3" s="1"/>
  <c r="R853" i="3"/>
  <c r="S853" i="3" s="1"/>
  <c r="R852" i="3"/>
  <c r="S852" i="3" s="1"/>
  <c r="R851" i="3"/>
  <c r="S851" i="3" s="1"/>
  <c r="R850" i="3"/>
  <c r="S850" i="3" s="1"/>
  <c r="R849" i="3"/>
  <c r="S849" i="3" s="1"/>
  <c r="R848" i="3"/>
  <c r="S848" i="3" s="1"/>
  <c r="R847" i="3"/>
  <c r="S847" i="3" s="1"/>
  <c r="R846" i="3"/>
  <c r="S846" i="3" s="1"/>
  <c r="R845" i="3"/>
  <c r="S845" i="3" s="1"/>
  <c r="Y845" i="3"/>
  <c r="Z845" i="3"/>
  <c r="AA845" i="3"/>
  <c r="R844" i="3"/>
  <c r="S844" i="3" s="1"/>
  <c r="Y844" i="3"/>
  <c r="Z844" i="3"/>
  <c r="AA844" i="3"/>
  <c r="R843" i="3"/>
  <c r="S843" i="3" s="1"/>
  <c r="Y843" i="3"/>
  <c r="Z843" i="3"/>
  <c r="AA843" i="3"/>
  <c r="X842" i="3"/>
  <c r="AH842" i="3" s="1"/>
  <c r="R842" i="3"/>
  <c r="S842" i="3" s="1"/>
  <c r="Y842" i="3"/>
  <c r="Z842" i="3"/>
  <c r="AA842" i="3"/>
  <c r="Y841" i="3"/>
  <c r="Z841" i="3"/>
  <c r="AA841" i="3"/>
  <c r="Y840" i="3"/>
  <c r="X839" i="3"/>
  <c r="AJ839" i="3" s="1"/>
  <c r="Y839" i="3"/>
  <c r="Y838" i="3"/>
  <c r="Y837" i="3"/>
  <c r="Y836" i="3"/>
  <c r="Y834" i="3"/>
  <c r="Y833" i="3"/>
  <c r="Y832" i="3"/>
  <c r="Z832" i="3"/>
  <c r="Y831" i="3"/>
  <c r="Z831" i="3"/>
  <c r="Y830" i="3"/>
  <c r="Y829" i="3"/>
  <c r="Y828" i="3"/>
  <c r="Z828" i="3"/>
  <c r="Y827" i="3"/>
  <c r="Z827" i="3"/>
  <c r="Y826" i="3"/>
  <c r="Y825" i="3"/>
  <c r="Y824" i="3"/>
  <c r="Z824" i="3"/>
  <c r="Y823" i="3"/>
  <c r="Z823" i="3"/>
  <c r="Y822" i="3"/>
  <c r="Z822" i="3"/>
  <c r="Y821" i="3"/>
  <c r="Y820" i="3"/>
  <c r="Y819" i="3"/>
  <c r="Y818" i="3"/>
  <c r="Z818" i="3"/>
  <c r="Y817" i="3"/>
  <c r="Z817" i="3"/>
  <c r="Y816" i="3"/>
  <c r="Y815" i="3"/>
  <c r="R919" i="3"/>
  <c r="S919" i="3" s="1"/>
  <c r="R918" i="3"/>
  <c r="S918" i="3" s="1"/>
  <c r="R917" i="3"/>
  <c r="S917" i="3" s="1"/>
  <c r="R916" i="3"/>
  <c r="S916" i="3" s="1"/>
  <c r="R915" i="3"/>
  <c r="S915" i="3" s="1"/>
  <c r="R914" i="3"/>
  <c r="S914" i="3" s="1"/>
  <c r="R913" i="3"/>
  <c r="S913" i="3" s="1"/>
  <c r="R912" i="3"/>
  <c r="S912" i="3" s="1"/>
  <c r="R911" i="3"/>
  <c r="S911" i="3" s="1"/>
  <c r="R910" i="3"/>
  <c r="S910" i="3" s="1"/>
  <c r="R909" i="3"/>
  <c r="S909" i="3" s="1"/>
  <c r="R908" i="3"/>
  <c r="S908" i="3" s="1"/>
  <c r="R907" i="3"/>
  <c r="S907" i="3" s="1"/>
  <c r="X906" i="3"/>
  <c r="AK906" i="3" s="1"/>
  <c r="R906" i="3"/>
  <c r="S906" i="3" s="1"/>
  <c r="X903" i="3"/>
  <c r="AE903" i="3" s="1"/>
  <c r="Y903" i="3"/>
  <c r="Y902" i="3"/>
  <c r="Y901" i="3"/>
  <c r="Y900" i="3"/>
  <c r="Y899" i="3"/>
  <c r="Z899" i="3"/>
  <c r="Y898" i="3"/>
  <c r="Z898" i="3"/>
  <c r="Y897" i="3"/>
  <c r="Z897" i="3"/>
  <c r="Y896" i="3"/>
  <c r="Y895" i="3"/>
  <c r="Z895" i="3"/>
  <c r="Y894" i="3"/>
  <c r="X893" i="3"/>
  <c r="AK893" i="3" s="1"/>
  <c r="Y893" i="3"/>
  <c r="X892" i="3"/>
  <c r="AK892" i="3" s="1"/>
  <c r="Y892" i="3"/>
  <c r="X891" i="3"/>
  <c r="AK891" i="3" s="1"/>
  <c r="Y891" i="3"/>
  <c r="Z891" i="3"/>
  <c r="X890" i="3"/>
  <c r="AH890" i="3" s="1"/>
  <c r="Y890" i="3"/>
  <c r="X889" i="3"/>
  <c r="AK889" i="3" s="1"/>
  <c r="Y889" i="3"/>
  <c r="X888" i="3"/>
  <c r="AK888" i="3" s="1"/>
  <c r="Y888" i="3"/>
  <c r="X887" i="3"/>
  <c r="AK887" i="3" s="1"/>
  <c r="Y887" i="3"/>
  <c r="X886" i="3"/>
  <c r="AK886" i="3" s="1"/>
  <c r="Y886" i="3"/>
  <c r="Z886" i="3"/>
  <c r="X885" i="3"/>
  <c r="AK885" i="3" s="1"/>
  <c r="Y885" i="3"/>
  <c r="Z885" i="3"/>
  <c r="X884" i="3"/>
  <c r="AK884" i="3" s="1"/>
  <c r="Y884" i="3"/>
  <c r="Z884" i="3"/>
  <c r="X883" i="3"/>
  <c r="AK883" i="3" s="1"/>
  <c r="Y883" i="3"/>
  <c r="X882" i="3"/>
  <c r="AE882" i="3" s="1"/>
  <c r="Y882" i="3"/>
  <c r="Z882" i="3"/>
  <c r="X881" i="3"/>
  <c r="AJ881" i="3" s="1"/>
  <c r="Y881" i="3"/>
  <c r="X880" i="3"/>
  <c r="AK880" i="3" s="1"/>
  <c r="Y880" i="3"/>
  <c r="X879" i="3"/>
  <c r="AK879" i="3" s="1"/>
  <c r="Y879" i="3"/>
  <c r="X878" i="3"/>
  <c r="AK878" i="3" s="1"/>
  <c r="Y878" i="3"/>
  <c r="X877" i="3"/>
  <c r="AK877" i="3" s="1"/>
  <c r="Y877" i="3"/>
  <c r="X876" i="3"/>
  <c r="AK876" i="3" s="1"/>
  <c r="Y876" i="3"/>
  <c r="AF876" i="3"/>
  <c r="Z876" i="3"/>
  <c r="AA876" i="3"/>
  <c r="Y875" i="3"/>
  <c r="Z875" i="3"/>
  <c r="R979" i="3"/>
  <c r="S979" i="3"/>
  <c r="R978" i="3"/>
  <c r="S978" i="3"/>
  <c r="R977" i="3"/>
  <c r="S977" i="3"/>
  <c r="R976" i="3"/>
  <c r="S976" i="3"/>
  <c r="R975" i="3"/>
  <c r="S975" i="3"/>
  <c r="R974" i="3"/>
  <c r="S974" i="3"/>
  <c r="R973" i="3"/>
  <c r="S973" i="3"/>
  <c r="R972" i="3"/>
  <c r="S972" i="3" s="1"/>
  <c r="AM972" i="3" s="1"/>
  <c r="AO972" i="3" s="1"/>
  <c r="Y963" i="3"/>
  <c r="Z963" i="3"/>
  <c r="X962" i="3"/>
  <c r="AK962" i="3" s="1"/>
  <c r="Y962" i="3"/>
  <c r="X961" i="3"/>
  <c r="AK961" i="3" s="1"/>
  <c r="Y961" i="3"/>
  <c r="Z961" i="3"/>
  <c r="X960" i="3"/>
  <c r="AK960" i="3" s="1"/>
  <c r="Y960" i="3"/>
  <c r="Z960" i="3"/>
  <c r="X959" i="3"/>
  <c r="AK959" i="3" s="1"/>
  <c r="Y959" i="3"/>
  <c r="X958" i="3"/>
  <c r="AK958" i="3" s="1"/>
  <c r="Y958" i="3"/>
  <c r="Z958" i="3"/>
  <c r="X957" i="3"/>
  <c r="AK957" i="3" s="1"/>
  <c r="Y957" i="3"/>
  <c r="X956" i="3"/>
  <c r="AE956" i="3" s="1"/>
  <c r="Y956" i="3"/>
  <c r="X955" i="3"/>
  <c r="AJ955" i="3" s="1"/>
  <c r="Y955" i="3"/>
  <c r="X954" i="3"/>
  <c r="AE954" i="3" s="1"/>
  <c r="Y954" i="3"/>
  <c r="Z954" i="3"/>
  <c r="X953" i="3"/>
  <c r="AK953" i="3" s="1"/>
  <c r="Y953" i="3"/>
  <c r="X952" i="3"/>
  <c r="AK952" i="3" s="1"/>
  <c r="X951" i="3"/>
  <c r="AK951" i="3" s="1"/>
  <c r="Y951" i="3"/>
  <c r="Z951" i="3"/>
  <c r="X950" i="3"/>
  <c r="AK950" i="3" s="1"/>
  <c r="Y950" i="3"/>
  <c r="Z950" i="3"/>
  <c r="X949" i="3"/>
  <c r="AK949" i="3" s="1"/>
  <c r="Y949" i="3"/>
  <c r="Z949" i="3"/>
  <c r="X948" i="3"/>
  <c r="AK948" i="3" s="1"/>
  <c r="Y948" i="3"/>
  <c r="X947" i="3"/>
  <c r="AK947" i="3" s="1"/>
  <c r="Y947" i="3"/>
  <c r="Z947" i="3"/>
  <c r="X946" i="3"/>
  <c r="AK946" i="3" s="1"/>
  <c r="Y946" i="3"/>
  <c r="Z946" i="3"/>
  <c r="X945" i="3"/>
  <c r="AK945" i="3" s="1"/>
  <c r="Y945" i="3"/>
  <c r="Z945" i="3"/>
  <c r="X944" i="3"/>
  <c r="AJ944" i="3" s="1"/>
  <c r="Y944" i="3"/>
  <c r="Y943" i="3"/>
  <c r="Y942" i="3"/>
  <c r="Z942" i="3"/>
  <c r="Y941" i="3"/>
  <c r="Y940" i="3"/>
  <c r="Z940" i="3"/>
  <c r="Y939" i="3"/>
  <c r="Y938" i="3"/>
  <c r="Y937" i="3"/>
  <c r="Y936" i="3"/>
  <c r="Z936" i="3"/>
  <c r="Y935" i="3"/>
  <c r="Z935" i="3"/>
  <c r="R1039" i="3"/>
  <c r="S1039" i="3" s="1"/>
  <c r="R1038" i="3"/>
  <c r="S1038" i="3" s="1"/>
  <c r="R1037" i="3"/>
  <c r="S1037" i="3" s="1"/>
  <c r="R1036" i="3"/>
  <c r="S1036" i="3" s="1"/>
  <c r="R1035" i="3"/>
  <c r="S1035" i="3" s="1"/>
  <c r="R1034" i="3"/>
  <c r="S1034" i="3" s="1"/>
  <c r="R1033" i="3"/>
  <c r="S1033" i="3" s="1"/>
  <c r="R1032" i="3"/>
  <c r="S1032" i="3" s="1"/>
  <c r="R1031" i="3"/>
  <c r="S1031" i="3" s="1"/>
  <c r="R1030" i="3"/>
  <c r="S1030" i="3" s="1"/>
  <c r="R1029" i="3"/>
  <c r="S1029" i="3" s="1"/>
  <c r="R1028" i="3"/>
  <c r="S1028" i="3" s="1"/>
  <c r="R1027" i="3"/>
  <c r="S1027" i="3" s="1"/>
  <c r="R1026" i="3"/>
  <c r="S1026" i="3" s="1"/>
  <c r="R1025" i="3"/>
  <c r="S1025" i="3" s="1"/>
  <c r="R1024" i="3"/>
  <c r="S1024" i="3" s="1"/>
  <c r="R1023" i="3"/>
  <c r="S1023" i="3" s="1"/>
  <c r="R1022" i="3"/>
  <c r="S1022" i="3" s="1"/>
  <c r="R1021" i="3"/>
  <c r="S1021" i="3" s="1"/>
  <c r="R1020" i="3"/>
  <c r="S1020" i="3" s="1"/>
  <c r="R1019" i="3"/>
  <c r="S1019" i="3" s="1"/>
  <c r="R1018" i="3"/>
  <c r="S1018" i="3" s="1"/>
  <c r="R1017" i="3"/>
  <c r="S1017" i="3" s="1"/>
  <c r="R1016" i="3"/>
  <c r="S1016" i="3" s="1"/>
  <c r="R1015" i="3"/>
  <c r="S1015" i="3" s="1"/>
  <c r="R1014" i="3"/>
  <c r="S1014" i="3" s="1"/>
  <c r="R1013" i="3"/>
  <c r="S1013" i="3" s="1"/>
  <c r="R1012" i="3"/>
  <c r="S1012" i="3" s="1"/>
  <c r="R1011" i="3"/>
  <c r="S1011" i="3" s="1"/>
  <c r="R1010" i="3"/>
  <c r="S1010" i="3" s="1"/>
  <c r="X1009" i="3"/>
  <c r="R1009" i="3"/>
  <c r="S1009" i="3" s="1"/>
  <c r="X1008" i="3"/>
  <c r="R1008" i="3"/>
  <c r="S1008" i="3" s="1"/>
  <c r="X1007" i="3"/>
  <c r="R1007" i="3"/>
  <c r="S1007" i="3" s="1"/>
  <c r="X1006" i="3"/>
  <c r="AH1006" i="3"/>
  <c r="R1006" i="3"/>
  <c r="S1006" i="3" s="1"/>
  <c r="X1005" i="3"/>
  <c r="AK1005" i="3" s="1"/>
  <c r="R1005" i="3"/>
  <c r="S1005" i="3" s="1"/>
  <c r="X1004" i="3"/>
  <c r="AK1004" i="3" s="1"/>
  <c r="R1004" i="3"/>
  <c r="S1004" i="3" s="1"/>
  <c r="X1003" i="3"/>
  <c r="AK1003" i="3" s="1"/>
  <c r="R1003" i="3"/>
  <c r="S1003" i="3" s="1"/>
  <c r="X1002" i="3"/>
  <c r="R1002" i="3"/>
  <c r="S1002" i="3" s="1"/>
  <c r="X1001" i="3"/>
  <c r="AK1001" i="3" s="1"/>
  <c r="R1001" i="3"/>
  <c r="S1001" i="3" s="1"/>
  <c r="X1000" i="3"/>
  <c r="AK1000" i="3" s="1"/>
  <c r="R1000" i="3"/>
  <c r="S1000" i="3" s="1"/>
  <c r="X999" i="3"/>
  <c r="AK999" i="3" s="1"/>
  <c r="R999" i="3"/>
  <c r="S999" i="3" s="1"/>
  <c r="X998" i="3"/>
  <c r="AK998" i="3" s="1"/>
  <c r="R998" i="3"/>
  <c r="S998" i="3" s="1"/>
  <c r="X997" i="3"/>
  <c r="AK997" i="3" s="1"/>
  <c r="R997" i="3"/>
  <c r="S997" i="3" s="1"/>
  <c r="X996" i="3"/>
  <c r="AK996" i="3" s="1"/>
  <c r="R996" i="3"/>
  <c r="S996" i="3" s="1"/>
  <c r="X995" i="3"/>
  <c r="AH995" i="3" s="1"/>
  <c r="R995" i="3"/>
  <c r="S995" i="3" s="1"/>
  <c r="R1099" i="3"/>
  <c r="S1099" i="3" s="1"/>
  <c r="R1098" i="3"/>
  <c r="S1098" i="3" s="1"/>
  <c r="R1097" i="3"/>
  <c r="S1097" i="3" s="1"/>
  <c r="R1096" i="3"/>
  <c r="S1096" i="3" s="1"/>
  <c r="R1095" i="3"/>
  <c r="S1095" i="3" s="1"/>
  <c r="R1094" i="3"/>
  <c r="S1094" i="3" s="1"/>
  <c r="R1093" i="3"/>
  <c r="S1093" i="3" s="1"/>
  <c r="R1092" i="3"/>
  <c r="S1092" i="3" s="1"/>
  <c r="R1091" i="3"/>
  <c r="S1091" i="3" s="1"/>
  <c r="R1090" i="3"/>
  <c r="S1090" i="3" s="1"/>
  <c r="R1089" i="3"/>
  <c r="S1089" i="3" s="1"/>
  <c r="R1088" i="3"/>
  <c r="S1088" i="3" s="1"/>
  <c r="R1087" i="3"/>
  <c r="S1087" i="3" s="1"/>
  <c r="R1086" i="3"/>
  <c r="S1086" i="3" s="1"/>
  <c r="R1085" i="3"/>
  <c r="S1085" i="3" s="1"/>
  <c r="R1084" i="3"/>
  <c r="S1084" i="3" s="1"/>
  <c r="R1083" i="3"/>
  <c r="S1083" i="3" s="1"/>
  <c r="R1082" i="3"/>
  <c r="S1082" i="3" s="1"/>
  <c r="R1081" i="3"/>
  <c r="S1081" i="3" s="1"/>
  <c r="R1080" i="3"/>
  <c r="S1080" i="3" s="1"/>
  <c r="R1079" i="3"/>
  <c r="S1079" i="3" s="1"/>
  <c r="R1078" i="3"/>
  <c r="S1078" i="3" s="1"/>
  <c r="R1077" i="3"/>
  <c r="S1077" i="3" s="1"/>
  <c r="R1076" i="3"/>
  <c r="S1076" i="3" s="1"/>
  <c r="R1075" i="3"/>
  <c r="S1075" i="3" s="1"/>
  <c r="R1074" i="3"/>
  <c r="S1074" i="3" s="1"/>
  <c r="R1073" i="3"/>
  <c r="S1073" i="3" s="1"/>
  <c r="R1072" i="3"/>
  <c r="S1072" i="3" s="1"/>
  <c r="R1071" i="3"/>
  <c r="S1071" i="3" s="1"/>
  <c r="R1070" i="3"/>
  <c r="S1070" i="3" s="1"/>
  <c r="R1069" i="3"/>
  <c r="S1069" i="3" s="1"/>
  <c r="R1068" i="3"/>
  <c r="S1068" i="3" s="1"/>
  <c r="R1067" i="3"/>
  <c r="S1067" i="3" s="1"/>
  <c r="R1066" i="3"/>
  <c r="S1066" i="3" s="1"/>
  <c r="R1065" i="3"/>
  <c r="S1065" i="3" s="1"/>
  <c r="R1064" i="3"/>
  <c r="S1064" i="3" s="1"/>
  <c r="R1063" i="3"/>
  <c r="S1063" i="3" s="1"/>
  <c r="R1062" i="3"/>
  <c r="S1062" i="3" s="1"/>
  <c r="R1061" i="3"/>
  <c r="S1061" i="3" s="1"/>
  <c r="R1060" i="3"/>
  <c r="S1060" i="3" s="1"/>
  <c r="R1059" i="3"/>
  <c r="S1059" i="3" s="1"/>
  <c r="R1058" i="3"/>
  <c r="S1058" i="3" s="1"/>
  <c r="R1057" i="3"/>
  <c r="S1057" i="3" s="1"/>
  <c r="R1056" i="3"/>
  <c r="S1056" i="3" s="1"/>
  <c r="R1055" i="3"/>
  <c r="S1055" i="3" s="1"/>
  <c r="R425" i="3"/>
  <c r="S425" i="3" s="1"/>
  <c r="R424" i="3"/>
  <c r="S424" i="3" s="1"/>
  <c r="R423" i="3"/>
  <c r="S423" i="3" s="1"/>
  <c r="R422" i="3"/>
  <c r="S422" i="3" s="1"/>
  <c r="R421" i="3"/>
  <c r="S421" i="3" s="1"/>
  <c r="R420" i="3"/>
  <c r="S420" i="3" s="1"/>
  <c r="R419" i="3"/>
  <c r="S419" i="3" s="1"/>
  <c r="R418" i="3"/>
  <c r="S418" i="3" s="1"/>
  <c r="R417" i="3"/>
  <c r="S417" i="3" s="1"/>
  <c r="R416" i="3"/>
  <c r="S416" i="3" s="1"/>
  <c r="R415" i="3"/>
  <c r="S415" i="3" s="1"/>
  <c r="R414" i="3"/>
  <c r="S414" i="3" s="1"/>
  <c r="R413" i="3"/>
  <c r="S413" i="3" s="1"/>
  <c r="R412" i="3"/>
  <c r="S412" i="3" s="1"/>
  <c r="AM412" i="3" s="1"/>
  <c r="AO412" i="3" s="1"/>
  <c r="R411" i="3"/>
  <c r="S411" i="3" s="1"/>
  <c r="AM411" i="3" s="1"/>
  <c r="AO411" i="3" s="1"/>
  <c r="X409" i="3"/>
  <c r="AK409" i="3" s="1"/>
  <c r="Y408" i="3"/>
  <c r="Z408" i="3"/>
  <c r="AA408" i="3"/>
  <c r="Y407" i="3"/>
  <c r="Z407" i="3"/>
  <c r="Y406" i="3"/>
  <c r="X405" i="3"/>
  <c r="AH405" i="3" s="1"/>
  <c r="Y405" i="3"/>
  <c r="X404" i="3"/>
  <c r="AE404" i="3" s="1"/>
  <c r="Y404" i="3"/>
  <c r="Z404" i="3"/>
  <c r="X403" i="3"/>
  <c r="AC403" i="3" s="1"/>
  <c r="Y403" i="3"/>
  <c r="X402" i="3"/>
  <c r="AK402" i="3" s="1"/>
  <c r="Y402" i="3"/>
  <c r="X401" i="3"/>
  <c r="AE401" i="3" s="1"/>
  <c r="Y401" i="3"/>
  <c r="X400" i="3"/>
  <c r="AJ400" i="3" s="1"/>
  <c r="Y400" i="3"/>
  <c r="X399" i="3"/>
  <c r="AJ399" i="3" s="1"/>
  <c r="Y399" i="3"/>
  <c r="Z399" i="3"/>
  <c r="X398" i="3"/>
  <c r="AC398" i="3" s="1"/>
  <c r="Y398" i="3"/>
  <c r="X397" i="3"/>
  <c r="AJ397" i="3" s="1"/>
  <c r="Y397" i="3"/>
  <c r="X396" i="3"/>
  <c r="AC396" i="3" s="1"/>
  <c r="Y396" i="3"/>
  <c r="X395" i="3"/>
  <c r="AH395" i="3" s="1"/>
  <c r="Y395" i="3"/>
  <c r="X394" i="3"/>
  <c r="AF394" i="3" s="1"/>
  <c r="AA394" i="3" s="1"/>
  <c r="Y394" i="3"/>
  <c r="Z394" i="3"/>
  <c r="X393" i="3"/>
  <c r="AJ393" i="3" s="1"/>
  <c r="Y393" i="3"/>
  <c r="X392" i="3"/>
  <c r="AJ392" i="3" s="1"/>
  <c r="Y392" i="3"/>
  <c r="X391" i="3"/>
  <c r="AH391" i="3" s="1"/>
  <c r="Y391" i="3"/>
  <c r="Y390" i="3"/>
  <c r="Z390" i="3"/>
  <c r="Y389" i="3"/>
  <c r="Y388" i="3"/>
  <c r="Z388" i="3"/>
  <c r="Y387" i="3"/>
  <c r="Y386" i="3"/>
  <c r="Y385" i="3"/>
  <c r="Y384" i="3"/>
  <c r="Z384" i="3"/>
  <c r="Y383" i="3"/>
  <c r="X382" i="3"/>
  <c r="AH382" i="3" s="1"/>
  <c r="Y382" i="3"/>
  <c r="Z382" i="3"/>
  <c r="X381" i="3"/>
  <c r="AH381" i="3" s="1"/>
  <c r="Y381" i="3"/>
  <c r="R485" i="3"/>
  <c r="S485" i="3" s="1"/>
  <c r="R484" i="3"/>
  <c r="S484" i="3" s="1"/>
  <c r="R483" i="3"/>
  <c r="S483" i="3" s="1"/>
  <c r="R482" i="3"/>
  <c r="S482" i="3" s="1"/>
  <c r="R481" i="3"/>
  <c r="S481" i="3" s="1"/>
  <c r="R480" i="3"/>
  <c r="S480" i="3" s="1"/>
  <c r="R479" i="3"/>
  <c r="S479" i="3" s="1"/>
  <c r="R478" i="3"/>
  <c r="S478" i="3" s="1"/>
  <c r="R477" i="3"/>
  <c r="S477" i="3" s="1"/>
  <c r="R476" i="3"/>
  <c r="S476" i="3" s="1"/>
  <c r="R475" i="3"/>
  <c r="S475" i="3" s="1"/>
  <c r="R474" i="3"/>
  <c r="S474" i="3" s="1"/>
  <c r="R473" i="3"/>
  <c r="S473" i="3" s="1"/>
  <c r="X469" i="3"/>
  <c r="Y469" i="3"/>
  <c r="Z469" i="3"/>
  <c r="AA469" i="3"/>
  <c r="X468" i="3"/>
  <c r="AH468" i="3" s="1"/>
  <c r="Y468" i="3"/>
  <c r="Z468" i="3"/>
  <c r="AA468" i="3"/>
  <c r="X467" i="3"/>
  <c r="AJ467" i="3" s="1"/>
  <c r="Y467" i="3"/>
  <c r="Z467" i="3"/>
  <c r="X466" i="3"/>
  <c r="AD466" i="3" s="1"/>
  <c r="Y466" i="3"/>
  <c r="Z466" i="3"/>
  <c r="X465" i="3"/>
  <c r="AJ465" i="3" s="1"/>
  <c r="Y465" i="3"/>
  <c r="Z465" i="3"/>
  <c r="X464" i="3"/>
  <c r="AJ464" i="3" s="1"/>
  <c r="Y464" i="3"/>
  <c r="X463" i="3"/>
  <c r="AC463" i="3" s="1"/>
  <c r="Y463" i="3"/>
  <c r="X462" i="3"/>
  <c r="AH462" i="3" s="1"/>
  <c r="Y462" i="3"/>
  <c r="Z462" i="3"/>
  <c r="X461" i="3"/>
  <c r="AC461" i="3" s="1"/>
  <c r="Y461" i="3"/>
  <c r="Z461" i="3"/>
  <c r="X460" i="3"/>
  <c r="AC460" i="3" s="1"/>
  <c r="Y460" i="3"/>
  <c r="Z460" i="3"/>
  <c r="X459" i="3"/>
  <c r="AJ459" i="3" s="1"/>
  <c r="Y459" i="3"/>
  <c r="X458" i="3"/>
  <c r="AJ458" i="3" s="1"/>
  <c r="Y458" i="3"/>
  <c r="X457" i="3"/>
  <c r="AJ457" i="3" s="1"/>
  <c r="Y457" i="3"/>
  <c r="X456" i="3"/>
  <c r="AJ456" i="3" s="1"/>
  <c r="Y456" i="3"/>
  <c r="Z456" i="3"/>
  <c r="X455" i="3"/>
  <c r="AJ455" i="3" s="1"/>
  <c r="Y455" i="3"/>
  <c r="X454" i="3"/>
  <c r="AE454" i="3" s="1"/>
  <c r="Y454" i="3"/>
  <c r="Z454" i="3"/>
  <c r="X453" i="3"/>
  <c r="AJ453" i="3" s="1"/>
  <c r="Y453" i="3"/>
  <c r="X452" i="3"/>
  <c r="AE452" i="3" s="1"/>
  <c r="Y452" i="3"/>
  <c r="X451" i="3"/>
  <c r="AD451" i="3" s="1"/>
  <c r="Y451" i="3"/>
  <c r="X450" i="3"/>
  <c r="AJ450" i="3" s="1"/>
  <c r="Y450" i="3"/>
  <c r="X449" i="3"/>
  <c r="AJ449" i="3" s="1"/>
  <c r="Y449" i="3"/>
  <c r="X448" i="3"/>
  <c r="AI448" i="3" s="1"/>
  <c r="Y448" i="3"/>
  <c r="Z448" i="3"/>
  <c r="X447" i="3"/>
  <c r="AJ447" i="3" s="1"/>
  <c r="Y447" i="3"/>
  <c r="X446" i="3"/>
  <c r="AD446" i="3" s="1"/>
  <c r="Y446" i="3"/>
  <c r="Z446" i="3"/>
  <c r="X445" i="3"/>
  <c r="AJ445" i="3" s="1"/>
  <c r="Y445" i="3"/>
  <c r="X444" i="3"/>
  <c r="AJ444" i="3" s="1"/>
  <c r="Y444" i="3"/>
  <c r="Z444" i="3"/>
  <c r="X443" i="3"/>
  <c r="AC443" i="3" s="1"/>
  <c r="Y443" i="3"/>
  <c r="X442" i="3"/>
  <c r="AC442" i="3" s="1"/>
  <c r="Y442" i="3"/>
  <c r="X441" i="3"/>
  <c r="AC441" i="3" s="1"/>
  <c r="Y441" i="3"/>
  <c r="R545" i="3"/>
  <c r="S545" i="3" s="1"/>
  <c r="R544" i="3"/>
  <c r="S544" i="3" s="1"/>
  <c r="R543" i="3"/>
  <c r="S543" i="3" s="1"/>
  <c r="R542" i="3"/>
  <c r="S542" i="3" s="1"/>
  <c r="R541" i="3"/>
  <c r="S541" i="3" s="1"/>
  <c r="R540" i="3"/>
  <c r="S540" i="3" s="1"/>
  <c r="R539" i="3"/>
  <c r="S539" i="3" s="1"/>
  <c r="R538" i="3"/>
  <c r="S538" i="3" s="1"/>
  <c r="R537" i="3"/>
  <c r="S537" i="3" s="1"/>
  <c r="X529" i="3"/>
  <c r="AD529" i="3" s="1"/>
  <c r="X527" i="3"/>
  <c r="AH527" i="3" s="1"/>
  <c r="Y527" i="3"/>
  <c r="Z527" i="3"/>
  <c r="X526" i="3"/>
  <c r="AJ526" i="3" s="1"/>
  <c r="Y526" i="3"/>
  <c r="Z526" i="3"/>
  <c r="X525" i="3"/>
  <c r="AE525" i="3" s="1"/>
  <c r="Y525" i="3"/>
  <c r="Z525" i="3"/>
  <c r="X524" i="3"/>
  <c r="AJ524" i="3" s="1"/>
  <c r="Y524" i="3"/>
  <c r="Z524" i="3"/>
  <c r="X523" i="3"/>
  <c r="AJ523" i="3" s="1"/>
  <c r="Y523" i="3"/>
  <c r="Z523" i="3"/>
  <c r="X522" i="3"/>
  <c r="AH522" i="3" s="1"/>
  <c r="Y522" i="3"/>
  <c r="X521" i="3"/>
  <c r="AJ521" i="3" s="1"/>
  <c r="Y521" i="3"/>
  <c r="Z521" i="3"/>
  <c r="X520" i="3"/>
  <c r="AD520" i="3" s="1"/>
  <c r="Y520" i="3"/>
  <c r="Z520" i="3"/>
  <c r="X519" i="3"/>
  <c r="AC519" i="3" s="1"/>
  <c r="Y519" i="3"/>
  <c r="X518" i="3"/>
  <c r="AC518" i="3" s="1"/>
  <c r="Y518" i="3"/>
  <c r="Z518" i="3"/>
  <c r="X517" i="3"/>
  <c r="AC517" i="3" s="1"/>
  <c r="Y517" i="3"/>
  <c r="X516" i="3"/>
  <c r="AC516" i="3" s="1"/>
  <c r="Y516" i="3"/>
  <c r="X515" i="3"/>
  <c r="AJ515" i="3" s="1"/>
  <c r="Y515" i="3"/>
  <c r="X514" i="3"/>
  <c r="AE514" i="3" s="1"/>
  <c r="Y514" i="3"/>
  <c r="X513" i="3"/>
  <c r="AJ513" i="3" s="1"/>
  <c r="Y513" i="3"/>
  <c r="Z513" i="3"/>
  <c r="X512" i="3"/>
  <c r="AE512" i="3" s="1"/>
  <c r="Y512" i="3"/>
  <c r="X511" i="3"/>
  <c r="AF511" i="3" s="1"/>
  <c r="AA511" i="3" s="1"/>
  <c r="Y511" i="3"/>
  <c r="Z511" i="3"/>
  <c r="X510" i="3"/>
  <c r="AK510" i="3" s="1"/>
  <c r="Y510" i="3"/>
  <c r="X509" i="3"/>
  <c r="AK509" i="3" s="1"/>
  <c r="Y509" i="3"/>
  <c r="X508" i="3"/>
  <c r="AK508" i="3" s="1"/>
  <c r="Y508" i="3"/>
  <c r="X507" i="3"/>
  <c r="AK507" i="3" s="1"/>
  <c r="Y507" i="3"/>
  <c r="X506" i="3"/>
  <c r="AJ506" i="3" s="1"/>
  <c r="Y506" i="3"/>
  <c r="AC506" i="3"/>
  <c r="X505" i="3"/>
  <c r="AJ505" i="3" s="1"/>
  <c r="Y505" i="3"/>
  <c r="AC505" i="3"/>
  <c r="X504" i="3"/>
  <c r="AK504" i="3" s="1"/>
  <c r="Y504" i="3"/>
  <c r="X503" i="3"/>
  <c r="AK503" i="3" s="1"/>
  <c r="Y503" i="3"/>
  <c r="Z503" i="3"/>
  <c r="X502" i="3"/>
  <c r="AK502" i="3" s="1"/>
  <c r="Y502" i="3"/>
  <c r="Z502" i="3"/>
  <c r="X501" i="3"/>
  <c r="AK501" i="3" s="1"/>
  <c r="Y501" i="3"/>
  <c r="R605" i="3"/>
  <c r="S605" i="3" s="1"/>
  <c r="R604" i="3"/>
  <c r="S604" i="3" s="1"/>
  <c r="R603" i="3"/>
  <c r="S603" i="3" s="1"/>
  <c r="R602" i="3"/>
  <c r="S602" i="3" s="1"/>
  <c r="R601" i="3"/>
  <c r="S601" i="3" s="1"/>
  <c r="R600" i="3"/>
  <c r="S600" i="3" s="1"/>
  <c r="X590" i="3"/>
  <c r="AK590" i="3" s="1"/>
  <c r="X589" i="3"/>
  <c r="AK589" i="3" s="1"/>
  <c r="X588" i="3"/>
  <c r="AK588" i="3" s="1"/>
  <c r="Y588" i="3"/>
  <c r="X587" i="3"/>
  <c r="AK587" i="3" s="1"/>
  <c r="Y587" i="3"/>
  <c r="X586" i="3"/>
  <c r="AK586" i="3" s="1"/>
  <c r="Y586" i="3"/>
  <c r="X585" i="3"/>
  <c r="AE585" i="3" s="1"/>
  <c r="Y585" i="3"/>
  <c r="X584" i="3"/>
  <c r="AE584" i="3" s="1"/>
  <c r="Y584" i="3"/>
  <c r="X583" i="3"/>
  <c r="AJ583" i="3" s="1"/>
  <c r="Y583" i="3"/>
  <c r="Z583" i="3"/>
  <c r="X582" i="3"/>
  <c r="AJ582" i="3" s="1"/>
  <c r="Y582" i="3"/>
  <c r="X581" i="3"/>
  <c r="AJ581" i="3" s="1"/>
  <c r="Y581" i="3"/>
  <c r="X580" i="3"/>
  <c r="AD580" i="3" s="1"/>
  <c r="Y580" i="3"/>
  <c r="X579" i="3"/>
  <c r="AJ579" i="3" s="1"/>
  <c r="Y579" i="3"/>
  <c r="X578" i="3"/>
  <c r="AJ578" i="3" s="1"/>
  <c r="Y578" i="3"/>
  <c r="X577" i="3"/>
  <c r="AJ577" i="3" s="1"/>
  <c r="Y577" i="3"/>
  <c r="Z577" i="3"/>
  <c r="X576" i="3"/>
  <c r="AJ576" i="3" s="1"/>
  <c r="Y576" i="3"/>
  <c r="Z576" i="3"/>
  <c r="X575" i="3"/>
  <c r="AF575" i="3" s="1"/>
  <c r="AA575" i="3" s="1"/>
  <c r="Y575" i="3"/>
  <c r="X574" i="3"/>
  <c r="AJ574" i="3" s="1"/>
  <c r="Y574" i="3"/>
  <c r="Z574" i="3"/>
  <c r="X573" i="3"/>
  <c r="AF573" i="3" s="1"/>
  <c r="AA573" i="3" s="1"/>
  <c r="Y573" i="3"/>
  <c r="X572" i="3"/>
  <c r="AJ572" i="3" s="1"/>
  <c r="Y572" i="3"/>
  <c r="X571" i="3"/>
  <c r="AJ571" i="3" s="1"/>
  <c r="Y571" i="3"/>
  <c r="AF571" i="3"/>
  <c r="AA571" i="3"/>
  <c r="X570" i="3"/>
  <c r="AD570" i="3" s="1"/>
  <c r="Y570" i="3"/>
  <c r="Z570" i="3"/>
  <c r="X569" i="3"/>
  <c r="AJ569" i="3" s="1"/>
  <c r="Y569" i="3"/>
  <c r="X568" i="3"/>
  <c r="AJ568" i="3" s="1"/>
  <c r="Y568" i="3"/>
  <c r="X567" i="3"/>
  <c r="AH567" i="3" s="1"/>
  <c r="Y567" i="3"/>
  <c r="Z567" i="3"/>
  <c r="X566" i="3"/>
  <c r="AJ566" i="3" s="1"/>
  <c r="Y566" i="3"/>
  <c r="Z566" i="3"/>
  <c r="X565" i="3"/>
  <c r="AF565" i="3" s="1"/>
  <c r="AA565" i="3" s="1"/>
  <c r="Y565" i="3"/>
  <c r="X564" i="3"/>
  <c r="AJ564" i="3" s="1"/>
  <c r="Y564" i="3"/>
  <c r="X563" i="3"/>
  <c r="AE563" i="3" s="1"/>
  <c r="Y563" i="3"/>
  <c r="AF563" i="3"/>
  <c r="AA563" i="3" s="1"/>
  <c r="X562" i="3"/>
  <c r="AE562" i="3" s="1"/>
  <c r="Y562" i="3"/>
  <c r="Z562" i="3"/>
  <c r="X561" i="3"/>
  <c r="AE561" i="3" s="1"/>
  <c r="Y561" i="3"/>
  <c r="R665" i="3"/>
  <c r="S665" i="3" s="1"/>
  <c r="R664" i="3"/>
  <c r="S664" i="3" s="1"/>
  <c r="R663" i="3"/>
  <c r="S663" i="3" s="1"/>
  <c r="R662" i="3"/>
  <c r="S662" i="3" s="1"/>
  <c r="R661" i="3"/>
  <c r="S661" i="3" s="1"/>
  <c r="R660" i="3"/>
  <c r="S660" i="3" s="1"/>
  <c r="R659" i="3"/>
  <c r="S659" i="3" s="1"/>
  <c r="R658" i="3"/>
  <c r="S658" i="3" s="1"/>
  <c r="R657" i="3"/>
  <c r="S657" i="3" s="1"/>
  <c r="R656" i="3"/>
  <c r="S656" i="3" s="1"/>
  <c r="R655" i="3"/>
  <c r="S655" i="3" s="1"/>
  <c r="R654" i="3"/>
  <c r="S654" i="3" s="1"/>
  <c r="R653" i="3"/>
  <c r="S653" i="3" s="1"/>
  <c r="R652" i="3"/>
  <c r="S652" i="3" s="1"/>
  <c r="R651" i="3"/>
  <c r="S651" i="3" s="1"/>
  <c r="R650" i="3"/>
  <c r="S650" i="3" s="1"/>
  <c r="R649" i="3"/>
  <c r="S649" i="3" s="1"/>
  <c r="R648" i="3"/>
  <c r="S648" i="3" s="1"/>
  <c r="R647" i="3"/>
  <c r="S647" i="3" s="1"/>
  <c r="R646" i="3"/>
  <c r="S646" i="3" s="1"/>
  <c r="R645" i="3"/>
  <c r="S645" i="3" s="1"/>
  <c r="R644" i="3"/>
  <c r="S644" i="3" s="1"/>
  <c r="R643" i="3"/>
  <c r="S643" i="3" s="1"/>
  <c r="R642" i="3"/>
  <c r="S642" i="3" s="1"/>
  <c r="R641" i="3"/>
  <c r="S641" i="3" s="1"/>
  <c r="R640" i="3"/>
  <c r="S640" i="3" s="1"/>
  <c r="R639" i="3"/>
  <c r="S639" i="3" s="1"/>
  <c r="R638" i="3"/>
  <c r="S638" i="3" s="1"/>
  <c r="R637" i="3"/>
  <c r="S637" i="3" s="1"/>
  <c r="R636" i="3"/>
  <c r="S636" i="3" s="1"/>
  <c r="R635" i="3"/>
  <c r="S635" i="3" s="1"/>
  <c r="R634" i="3"/>
  <c r="S634" i="3" s="1"/>
  <c r="R633" i="3"/>
  <c r="S633" i="3" s="1"/>
  <c r="R632" i="3"/>
  <c r="S632" i="3" s="1"/>
  <c r="R631" i="3"/>
  <c r="S631" i="3" s="1"/>
  <c r="R630" i="3"/>
  <c r="S630" i="3" s="1"/>
  <c r="R629" i="3"/>
  <c r="S629" i="3" s="1"/>
  <c r="R628" i="3"/>
  <c r="S628" i="3" s="1"/>
  <c r="R627" i="3"/>
  <c r="S627" i="3" s="1"/>
  <c r="R626" i="3"/>
  <c r="S626" i="3" s="1"/>
  <c r="R625" i="3"/>
  <c r="S625" i="3" s="1"/>
  <c r="R624" i="3"/>
  <c r="S624" i="3" s="1"/>
  <c r="R623" i="3"/>
  <c r="S623" i="3" s="1"/>
  <c r="R622" i="3"/>
  <c r="S622" i="3" s="1"/>
  <c r="R621" i="3"/>
  <c r="S621" i="3" s="1"/>
  <c r="R725" i="3"/>
  <c r="S725" i="3" s="1"/>
  <c r="R724" i="3"/>
  <c r="S724" i="3" s="1"/>
  <c r="R723" i="3"/>
  <c r="S723" i="3" s="1"/>
  <c r="R722" i="3"/>
  <c r="S722" i="3" s="1"/>
  <c r="R721" i="3"/>
  <c r="S721" i="3" s="1"/>
  <c r="R720" i="3"/>
  <c r="S720" i="3" s="1"/>
  <c r="R719" i="3"/>
  <c r="S719" i="3" s="1"/>
  <c r="R718" i="3"/>
  <c r="S718" i="3" s="1"/>
  <c r="R717" i="3"/>
  <c r="S717" i="3" s="1"/>
  <c r="R716" i="3"/>
  <c r="S716" i="3" s="1"/>
  <c r="R715" i="3"/>
  <c r="S715" i="3" s="1"/>
  <c r="R714" i="3"/>
  <c r="S714" i="3" s="1"/>
  <c r="R713" i="3"/>
  <c r="S713" i="3" s="1"/>
  <c r="R712" i="3"/>
  <c r="S712" i="3" s="1"/>
  <c r="R711" i="3"/>
  <c r="S711" i="3" s="1"/>
  <c r="R710" i="3"/>
  <c r="S710" i="3" s="1"/>
  <c r="R709" i="3"/>
  <c r="S709" i="3" s="1"/>
  <c r="R708" i="3"/>
  <c r="S708" i="3" s="1"/>
  <c r="R707" i="3"/>
  <c r="S707" i="3" s="1"/>
  <c r="R706" i="3"/>
  <c r="S706" i="3" s="1"/>
  <c r="R705" i="3"/>
  <c r="S705" i="3" s="1"/>
  <c r="R704" i="3"/>
  <c r="S704" i="3" s="1"/>
  <c r="R703" i="3"/>
  <c r="S703" i="3" s="1"/>
  <c r="R702" i="3"/>
  <c r="S702" i="3" s="1"/>
  <c r="R701" i="3"/>
  <c r="S701" i="3" s="1"/>
  <c r="R700" i="3"/>
  <c r="S700" i="3" s="1"/>
  <c r="R699" i="3"/>
  <c r="S699" i="3" s="1"/>
  <c r="R698" i="3"/>
  <c r="S698" i="3" s="1"/>
  <c r="R697" i="3"/>
  <c r="S697" i="3" s="1"/>
  <c r="R696" i="3"/>
  <c r="S696" i="3" s="1"/>
  <c r="R695" i="3"/>
  <c r="S695" i="3" s="1"/>
  <c r="R694" i="3"/>
  <c r="S694" i="3" s="1"/>
  <c r="R693" i="3"/>
  <c r="S693" i="3" s="1"/>
  <c r="R692" i="3"/>
  <c r="S692" i="3" s="1"/>
  <c r="R691" i="3"/>
  <c r="S691" i="3" s="1"/>
  <c r="R690" i="3"/>
  <c r="S690" i="3" s="1"/>
  <c r="R689" i="3"/>
  <c r="S689" i="3" s="1"/>
  <c r="R688" i="3"/>
  <c r="S688" i="3" s="1"/>
  <c r="R687" i="3"/>
  <c r="S687" i="3" s="1"/>
  <c r="R686" i="3"/>
  <c r="S686" i="3" s="1"/>
  <c r="R685" i="3"/>
  <c r="S685" i="3" s="1"/>
  <c r="R684" i="3"/>
  <c r="S684" i="3" s="1"/>
  <c r="R683" i="3"/>
  <c r="S683" i="3" s="1"/>
  <c r="R682" i="3"/>
  <c r="S682" i="3" s="1"/>
  <c r="R681" i="3"/>
  <c r="S681" i="3" s="1"/>
  <c r="R51" i="3"/>
  <c r="S51" i="3" s="1"/>
  <c r="R50" i="3"/>
  <c r="S50" i="3" s="1"/>
  <c r="R49" i="3"/>
  <c r="S49" i="3" s="1"/>
  <c r="R48" i="3"/>
  <c r="S48" i="3" s="1"/>
  <c r="R47" i="3"/>
  <c r="S47" i="3" s="1"/>
  <c r="R46" i="3"/>
  <c r="S46" i="3" s="1"/>
  <c r="R45" i="3"/>
  <c r="S45" i="3" s="1"/>
  <c r="R44" i="3"/>
  <c r="S44" i="3" s="1"/>
  <c r="R43" i="3"/>
  <c r="S43" i="3" s="1"/>
  <c r="R42" i="3"/>
  <c r="S42" i="3" s="1"/>
  <c r="R41" i="3"/>
  <c r="S41" i="3" s="1"/>
  <c r="R40" i="3"/>
  <c r="S40" i="3" s="1"/>
  <c r="AM40" i="3" s="1"/>
  <c r="AO40" i="3" s="1"/>
  <c r="R39" i="3"/>
  <c r="S39" i="3" s="1"/>
  <c r="X36" i="3"/>
  <c r="AD36" i="3" s="1"/>
  <c r="X35" i="3"/>
  <c r="AH35" i="3" s="1"/>
  <c r="Y35" i="3"/>
  <c r="Z35" i="3"/>
  <c r="X34" i="3"/>
  <c r="Y34" i="3"/>
  <c r="Z34" i="3"/>
  <c r="X33" i="3"/>
  <c r="AH33" i="3" s="1"/>
  <c r="Y33" i="3"/>
  <c r="X32" i="3"/>
  <c r="AE32" i="3" s="1"/>
  <c r="Y32" i="3"/>
  <c r="Z32" i="3"/>
  <c r="X31" i="3"/>
  <c r="AJ31" i="3" s="1"/>
  <c r="Y31" i="3"/>
  <c r="Z31" i="3"/>
  <c r="X30" i="3"/>
  <c r="AJ30" i="3" s="1"/>
  <c r="Y30" i="3"/>
  <c r="X29" i="3"/>
  <c r="AI29" i="3" s="1"/>
  <c r="Y29" i="3"/>
  <c r="Z29" i="3"/>
  <c r="X28" i="3"/>
  <c r="AI28" i="3" s="1"/>
  <c r="Y28" i="3"/>
  <c r="Z28" i="3"/>
  <c r="X27" i="3"/>
  <c r="AJ27" i="3" s="1"/>
  <c r="Y27" i="3"/>
  <c r="X26" i="3"/>
  <c r="AI26" i="3" s="1"/>
  <c r="Y26" i="3"/>
  <c r="AC26" i="3"/>
  <c r="Z26" i="3"/>
  <c r="X25" i="3"/>
  <c r="AE25" i="3" s="1"/>
  <c r="Y25" i="3"/>
  <c r="X24" i="3"/>
  <c r="AE24" i="3" s="1"/>
  <c r="Y24" i="3"/>
  <c r="Z24" i="3"/>
  <c r="X23" i="3"/>
  <c r="AE23" i="3" s="1"/>
  <c r="Y23" i="3"/>
  <c r="X22" i="3"/>
  <c r="Y22" i="3"/>
  <c r="X21" i="3"/>
  <c r="AJ21" i="3" s="1"/>
  <c r="Y21" i="3"/>
  <c r="X20" i="3"/>
  <c r="AJ20" i="3" s="1"/>
  <c r="Y20" i="3"/>
  <c r="X19" i="3"/>
  <c r="AE19" i="3" s="1"/>
  <c r="Y19" i="3"/>
  <c r="X18" i="3"/>
  <c r="AJ18" i="3" s="1"/>
  <c r="Y18" i="3"/>
  <c r="X17" i="3"/>
  <c r="AE17" i="3" s="1"/>
  <c r="Y17" i="3"/>
  <c r="X16" i="3"/>
  <c r="AJ16" i="3" s="1"/>
  <c r="Y16" i="3"/>
  <c r="Z16" i="3"/>
  <c r="X15" i="3"/>
  <c r="AE15" i="3" s="1"/>
  <c r="Y15" i="3"/>
  <c r="X14" i="3"/>
  <c r="AJ14" i="3" s="1"/>
  <c r="Y14" i="3"/>
  <c r="X13" i="3"/>
  <c r="AE13" i="3" s="1"/>
  <c r="Y13" i="3"/>
  <c r="X12" i="3"/>
  <c r="AJ12" i="3" s="1"/>
  <c r="Y12" i="3"/>
  <c r="X11" i="3"/>
  <c r="AJ11" i="3" s="1"/>
  <c r="Y11" i="3"/>
  <c r="Z11" i="3"/>
  <c r="X10" i="3"/>
  <c r="Y10" i="3"/>
  <c r="AC10" i="3"/>
  <c r="X9" i="3"/>
  <c r="AJ9" i="3" s="1"/>
  <c r="Y9" i="3"/>
  <c r="X8" i="3"/>
  <c r="AJ8" i="3" s="1"/>
  <c r="Y8" i="3"/>
  <c r="X7" i="3"/>
  <c r="AK7" i="3" s="1"/>
  <c r="Y7" i="3"/>
  <c r="R111" i="3"/>
  <c r="S111" i="3" s="1"/>
  <c r="R110" i="3"/>
  <c r="S110" i="3" s="1"/>
  <c r="R109" i="3"/>
  <c r="S109" i="3" s="1"/>
  <c r="R108" i="3"/>
  <c r="S108" i="3" s="1"/>
  <c r="R107" i="3"/>
  <c r="S107" i="3" s="1"/>
  <c r="R106" i="3"/>
  <c r="S106" i="3" s="1"/>
  <c r="R105" i="3"/>
  <c r="S105" i="3" s="1"/>
  <c r="R104" i="3"/>
  <c r="S104" i="3" s="1"/>
  <c r="R103" i="3"/>
  <c r="S103" i="3" s="1"/>
  <c r="R102" i="3"/>
  <c r="S102" i="3" s="1"/>
  <c r="R101" i="3"/>
  <c r="S101" i="3" s="1"/>
  <c r="R100" i="3"/>
  <c r="S100" i="3" s="1"/>
  <c r="R99" i="3"/>
  <c r="S99" i="3" s="1"/>
  <c r="AM99" i="3" s="1"/>
  <c r="AO99" i="3" s="1"/>
  <c r="X96" i="3"/>
  <c r="X95" i="3"/>
  <c r="AJ95" i="3" s="1"/>
  <c r="Y95" i="3"/>
  <c r="X94" i="3"/>
  <c r="AH94" i="3" s="1"/>
  <c r="Y94" i="3"/>
  <c r="Z94" i="3"/>
  <c r="X93" i="3"/>
  <c r="Y93" i="3"/>
  <c r="X92" i="3"/>
  <c r="Y92" i="3"/>
  <c r="X91" i="3"/>
  <c r="Y91" i="3"/>
  <c r="X90" i="3"/>
  <c r="Y90" i="3"/>
  <c r="X89" i="3"/>
  <c r="Y89" i="3"/>
  <c r="X88" i="3"/>
  <c r="Y88" i="3"/>
  <c r="Z88" i="3"/>
  <c r="X87" i="3"/>
  <c r="AI87" i="3" s="1"/>
  <c r="Y87" i="3"/>
  <c r="X86" i="3"/>
  <c r="AH86" i="3" s="1"/>
  <c r="Y86" i="3"/>
  <c r="X85" i="3"/>
  <c r="AK85" i="3" s="1"/>
  <c r="Y85" i="3"/>
  <c r="X84" i="3"/>
  <c r="AJ84" i="3" s="1"/>
  <c r="Y84" i="3"/>
  <c r="X83" i="3"/>
  <c r="AI83" i="3" s="1"/>
  <c r="Y83" i="3"/>
  <c r="X82" i="3"/>
  <c r="AH82" i="3" s="1"/>
  <c r="Y82" i="3"/>
  <c r="Z82" i="3"/>
  <c r="X81" i="3"/>
  <c r="AI81" i="3" s="1"/>
  <c r="Y81" i="3"/>
  <c r="Z81" i="3"/>
  <c r="X80" i="3"/>
  <c r="AD80" i="3" s="1"/>
  <c r="Y80" i="3"/>
  <c r="X79" i="3"/>
  <c r="AJ79" i="3" s="1"/>
  <c r="Y79" i="3"/>
  <c r="X78" i="3"/>
  <c r="AI78" i="3" s="1"/>
  <c r="Y78" i="3"/>
  <c r="X77" i="3"/>
  <c r="AH77" i="3" s="1"/>
  <c r="Y77" i="3"/>
  <c r="Z77" i="3"/>
  <c r="X76" i="3"/>
  <c r="Y76" i="3"/>
  <c r="X75" i="3"/>
  <c r="Y75" i="3"/>
  <c r="AC75" i="3"/>
  <c r="X74" i="3"/>
  <c r="AH74" i="3" s="1"/>
  <c r="Y74" i="3"/>
  <c r="AC74" i="3"/>
  <c r="Z74" i="3"/>
  <c r="X73" i="3"/>
  <c r="AJ73" i="3" s="1"/>
  <c r="Y73" i="3"/>
  <c r="AC73" i="3"/>
  <c r="Z73" i="3"/>
  <c r="X72" i="3"/>
  <c r="AD72" i="3" s="1"/>
  <c r="Y72" i="3"/>
  <c r="X71" i="3"/>
  <c r="AE71" i="3" s="1"/>
  <c r="Y71" i="3"/>
  <c r="Z71" i="3"/>
  <c r="X70" i="3"/>
  <c r="AH70" i="3" s="1"/>
  <c r="Y70" i="3"/>
  <c r="X69" i="3"/>
  <c r="AH69" i="3" s="1"/>
  <c r="Y69" i="3"/>
  <c r="X68" i="3"/>
  <c r="AH68" i="3" s="1"/>
  <c r="Y68" i="3"/>
  <c r="Z68" i="3"/>
  <c r="X67" i="3"/>
  <c r="AH67" i="3" s="1"/>
  <c r="Y67" i="3"/>
  <c r="R171" i="3"/>
  <c r="S171" i="3" s="1"/>
  <c r="R170" i="3"/>
  <c r="S170" i="3" s="1"/>
  <c r="R169" i="3"/>
  <c r="S169" i="3" s="1"/>
  <c r="R168" i="3"/>
  <c r="S168" i="3" s="1"/>
  <c r="R167" i="3"/>
  <c r="S167" i="3" s="1"/>
  <c r="R166" i="3"/>
  <c r="S166" i="3" s="1"/>
  <c r="R165" i="3"/>
  <c r="S165" i="3" s="1"/>
  <c r="R164" i="3"/>
  <c r="S164" i="3" s="1"/>
  <c r="R163" i="3"/>
  <c r="S163" i="3" s="1"/>
  <c r="R162" i="3"/>
  <c r="S162" i="3" s="1"/>
  <c r="R161" i="3"/>
  <c r="S161" i="3" s="1"/>
  <c r="R160" i="3"/>
  <c r="S160" i="3" s="1"/>
  <c r="R159" i="3"/>
  <c r="S159" i="3" s="1"/>
  <c r="R158" i="3"/>
  <c r="S158" i="3" s="1"/>
  <c r="X151" i="3"/>
  <c r="AH151" i="3" s="1"/>
  <c r="Y151" i="3"/>
  <c r="X150" i="3"/>
  <c r="AH150" i="3" s="1"/>
  <c r="Y150" i="3"/>
  <c r="X149" i="3"/>
  <c r="Y149" i="3"/>
  <c r="X148" i="3"/>
  <c r="Y148" i="3"/>
  <c r="X147" i="3"/>
  <c r="AJ147" i="3" s="1"/>
  <c r="Y147" i="3"/>
  <c r="X146" i="3"/>
  <c r="AH146" i="3" s="1"/>
  <c r="Y146" i="3"/>
  <c r="X145" i="3"/>
  <c r="AJ145" i="3" s="1"/>
  <c r="Y145" i="3"/>
  <c r="Z145" i="3"/>
  <c r="X144" i="3"/>
  <c r="AI144" i="3" s="1"/>
  <c r="Y144" i="3"/>
  <c r="X143" i="3"/>
  <c r="AJ143" i="3" s="1"/>
  <c r="Y143" i="3"/>
  <c r="X142" i="3"/>
  <c r="AF142" i="3" s="1"/>
  <c r="AA142" i="3" s="1"/>
  <c r="Y142" i="3"/>
  <c r="X141" i="3"/>
  <c r="AH141" i="3" s="1"/>
  <c r="Y141" i="3"/>
  <c r="Z141" i="3"/>
  <c r="X140" i="3"/>
  <c r="AK140" i="3" s="1"/>
  <c r="Y140" i="3"/>
  <c r="X139" i="3"/>
  <c r="AK139" i="3" s="1"/>
  <c r="Y139" i="3"/>
  <c r="X138" i="3"/>
  <c r="AH138" i="3" s="1"/>
  <c r="Y138" i="3"/>
  <c r="X137" i="3"/>
  <c r="AH137" i="3" s="1"/>
  <c r="Y137" i="3"/>
  <c r="Z137" i="3"/>
  <c r="X136" i="3"/>
  <c r="AE136" i="3" s="1"/>
  <c r="Y136" i="3"/>
  <c r="X135" i="3"/>
  <c r="AH135" i="3" s="1"/>
  <c r="Y135" i="3"/>
  <c r="X134" i="3"/>
  <c r="AH134" i="3" s="1"/>
  <c r="Y134" i="3"/>
  <c r="Z134" i="3"/>
  <c r="X133" i="3"/>
  <c r="AH133" i="3" s="1"/>
  <c r="Y133" i="3"/>
  <c r="Z133" i="3"/>
  <c r="X132" i="3"/>
  <c r="AH132" i="3" s="1"/>
  <c r="Y132" i="3"/>
  <c r="X131" i="3"/>
  <c r="AH131" i="3" s="1"/>
  <c r="Y131" i="3"/>
  <c r="X130" i="3"/>
  <c r="AH130" i="3" s="1"/>
  <c r="Y130" i="3"/>
  <c r="X129" i="3"/>
  <c r="AH129" i="3" s="1"/>
  <c r="Y129" i="3"/>
  <c r="X128" i="3"/>
  <c r="AH128" i="3" s="1"/>
  <c r="Y128" i="3"/>
  <c r="Z128" i="3"/>
  <c r="X127" i="3"/>
  <c r="AH127" i="3" s="1"/>
  <c r="Y127" i="3"/>
  <c r="R231" i="3"/>
  <c r="S231" i="3" s="1"/>
  <c r="R230" i="3"/>
  <c r="S230" i="3" s="1"/>
  <c r="R229" i="3"/>
  <c r="S229" i="3" s="1"/>
  <c r="R228" i="3"/>
  <c r="S228" i="3" s="1"/>
  <c r="R227" i="3"/>
  <c r="S227" i="3" s="1"/>
  <c r="R226" i="3"/>
  <c r="S226" i="3" s="1"/>
  <c r="R225" i="3"/>
  <c r="S225" i="3" s="1"/>
  <c r="X217" i="3"/>
  <c r="AK217" i="3" s="1"/>
  <c r="X216" i="3"/>
  <c r="X215" i="3"/>
  <c r="Y215" i="3"/>
  <c r="Z215" i="3"/>
  <c r="X214" i="3"/>
  <c r="Y214" i="3"/>
  <c r="Z214" i="3"/>
  <c r="AA214" i="3"/>
  <c r="X213" i="3"/>
  <c r="Y213" i="3"/>
  <c r="Z213" i="3"/>
  <c r="AA213" i="3"/>
  <c r="X212" i="3"/>
  <c r="AE212" i="3" s="1"/>
  <c r="Y212" i="3"/>
  <c r="X211" i="3"/>
  <c r="AJ211" i="3" s="1"/>
  <c r="Y211" i="3"/>
  <c r="X210" i="3"/>
  <c r="Y210" i="3"/>
  <c r="X209" i="3"/>
  <c r="Y209" i="3"/>
  <c r="Z209" i="3"/>
  <c r="X208" i="3"/>
  <c r="AF208" i="3" s="1"/>
  <c r="AA208" i="3" s="1"/>
  <c r="Y208" i="3"/>
  <c r="Z208" i="3"/>
  <c r="X207" i="3"/>
  <c r="AE207" i="3" s="1"/>
  <c r="Y207" i="3"/>
  <c r="AF207" i="3"/>
  <c r="AA207" i="3" s="1"/>
  <c r="X206" i="3"/>
  <c r="AJ206" i="3" s="1"/>
  <c r="Y206" i="3"/>
  <c r="X205" i="3"/>
  <c r="Y205" i="3"/>
  <c r="X204" i="3"/>
  <c r="AF204" i="3" s="1"/>
  <c r="Y204" i="3"/>
  <c r="AA204" i="3"/>
  <c r="X203" i="3"/>
  <c r="Y203" i="3"/>
  <c r="X202" i="3"/>
  <c r="Y202" i="3"/>
  <c r="X201" i="3"/>
  <c r="Y201" i="3"/>
  <c r="Z201" i="3"/>
  <c r="X200" i="3"/>
  <c r="AK200" i="3" s="1"/>
  <c r="Y200" i="3"/>
  <c r="X199" i="3"/>
  <c r="AC199" i="3" s="1"/>
  <c r="Y199" i="3"/>
  <c r="X198" i="3"/>
  <c r="AI198" i="3" s="1"/>
  <c r="Y198" i="3"/>
  <c r="X197" i="3"/>
  <c r="AK197" i="3" s="1"/>
  <c r="Y197" i="3"/>
  <c r="X196" i="3"/>
  <c r="AJ196" i="3" s="1"/>
  <c r="Y196" i="3"/>
  <c r="X195" i="3"/>
  <c r="AH195" i="3" s="1"/>
  <c r="Y195" i="3"/>
  <c r="X194" i="3"/>
  <c r="AE194" i="3" s="1"/>
  <c r="Y194" i="3"/>
  <c r="Z194" i="3"/>
  <c r="X193" i="3"/>
  <c r="AJ193" i="3" s="1"/>
  <c r="Y193" i="3"/>
  <c r="X192" i="3"/>
  <c r="AE192" i="3" s="1"/>
  <c r="Y192" i="3"/>
  <c r="X191" i="3"/>
  <c r="Y191" i="3"/>
  <c r="X190" i="3"/>
  <c r="AJ190" i="3" s="1"/>
  <c r="Y190" i="3"/>
  <c r="Z190" i="3"/>
  <c r="X189" i="3"/>
  <c r="AE189" i="3" s="1"/>
  <c r="Y189" i="3"/>
  <c r="X188" i="3"/>
  <c r="AJ188" i="3" s="1"/>
  <c r="Y188" i="3"/>
  <c r="Z188" i="3"/>
  <c r="X187" i="3"/>
  <c r="Y187" i="3"/>
  <c r="Z187" i="3"/>
  <c r="R291" i="3"/>
  <c r="S291" i="3" s="1"/>
  <c r="R290" i="3"/>
  <c r="S290" i="3" s="1"/>
  <c r="R289" i="3"/>
  <c r="S289" i="3" s="1"/>
  <c r="R288" i="3"/>
  <c r="S288" i="3" s="1"/>
  <c r="R287" i="3"/>
  <c r="S287" i="3" s="1"/>
  <c r="R286" i="3"/>
  <c r="S286" i="3" s="1"/>
  <c r="R285" i="3"/>
  <c r="S285" i="3" s="1"/>
  <c r="R284" i="3"/>
  <c r="S284" i="3" s="1"/>
  <c r="R283" i="3"/>
  <c r="S283" i="3" s="1"/>
  <c r="R282" i="3"/>
  <c r="S282" i="3" s="1"/>
  <c r="R281" i="3"/>
  <c r="S281" i="3" s="1"/>
  <c r="R280" i="3"/>
  <c r="S280" i="3" s="1"/>
  <c r="R279" i="3"/>
  <c r="S279" i="3" s="1"/>
  <c r="R278" i="3"/>
  <c r="S278" i="3" s="1"/>
  <c r="R277" i="3"/>
  <c r="S277" i="3" s="1"/>
  <c r="R276" i="3"/>
  <c r="S276" i="3" s="1"/>
  <c r="R275" i="3"/>
  <c r="S275" i="3" s="1"/>
  <c r="R274" i="3"/>
  <c r="S274" i="3" s="1"/>
  <c r="R273" i="3"/>
  <c r="S273" i="3" s="1"/>
  <c r="R272" i="3"/>
  <c r="S272" i="3" s="1"/>
  <c r="R271" i="3"/>
  <c r="S271" i="3" s="1"/>
  <c r="R270" i="3"/>
  <c r="S270" i="3" s="1"/>
  <c r="R269" i="3"/>
  <c r="S269" i="3" s="1"/>
  <c r="R268" i="3"/>
  <c r="S268" i="3" s="1"/>
  <c r="R267" i="3"/>
  <c r="S267" i="3" s="1"/>
  <c r="R266" i="3"/>
  <c r="S266" i="3" s="1"/>
  <c r="R265" i="3"/>
  <c r="S265" i="3" s="1"/>
  <c r="R264" i="3"/>
  <c r="S264" i="3" s="1"/>
  <c r="R263" i="3"/>
  <c r="S263" i="3" s="1"/>
  <c r="R262" i="3"/>
  <c r="S262" i="3" s="1"/>
  <c r="R261" i="3"/>
  <c r="S261" i="3" s="1"/>
  <c r="R260" i="3"/>
  <c r="S260" i="3" s="1"/>
  <c r="R259" i="3"/>
  <c r="S259" i="3" s="1"/>
  <c r="R258" i="3"/>
  <c r="S258" i="3" s="1"/>
  <c r="R257" i="3"/>
  <c r="S257" i="3" s="1"/>
  <c r="R256" i="3"/>
  <c r="S256" i="3" s="1"/>
  <c r="R255" i="3"/>
  <c r="S255" i="3" s="1"/>
  <c r="R254" i="3"/>
  <c r="S254" i="3" s="1"/>
  <c r="R253" i="3"/>
  <c r="S253" i="3" s="1"/>
  <c r="R252" i="3"/>
  <c r="S252" i="3" s="1"/>
  <c r="R251" i="3"/>
  <c r="S251" i="3" s="1"/>
  <c r="R250" i="3"/>
  <c r="S250" i="3" s="1"/>
  <c r="R249" i="3"/>
  <c r="S249" i="3" s="1"/>
  <c r="R248" i="3"/>
  <c r="S248" i="3" s="1"/>
  <c r="R247" i="3"/>
  <c r="S247" i="3" s="1"/>
  <c r="R351" i="3"/>
  <c r="S351" i="3" s="1"/>
  <c r="R350" i="3"/>
  <c r="S350" i="3" s="1"/>
  <c r="R349" i="3"/>
  <c r="S349" i="3" s="1"/>
  <c r="R348" i="3"/>
  <c r="S348" i="3" s="1"/>
  <c r="R347" i="3"/>
  <c r="S347" i="3" s="1"/>
  <c r="R346" i="3"/>
  <c r="S346" i="3" s="1"/>
  <c r="R345" i="3"/>
  <c r="S345" i="3" s="1"/>
  <c r="R344" i="3"/>
  <c r="S344" i="3" s="1"/>
  <c r="R343" i="3"/>
  <c r="S343" i="3" s="1"/>
  <c r="R342" i="3"/>
  <c r="S342" i="3" s="1"/>
  <c r="R341" i="3"/>
  <c r="S341" i="3" s="1"/>
  <c r="R340" i="3"/>
  <c r="S340" i="3" s="1"/>
  <c r="R339" i="3"/>
  <c r="S339" i="3" s="1"/>
  <c r="R338" i="3"/>
  <c r="S338" i="3" s="1"/>
  <c r="R337" i="3"/>
  <c r="S337" i="3" s="1"/>
  <c r="R336" i="3"/>
  <c r="S336" i="3" s="1"/>
  <c r="R335" i="3"/>
  <c r="S335" i="3" s="1"/>
  <c r="R334" i="3"/>
  <c r="S334" i="3" s="1"/>
  <c r="R333" i="3"/>
  <c r="S333" i="3" s="1"/>
  <c r="R332" i="3"/>
  <c r="S332" i="3" s="1"/>
  <c r="R331" i="3"/>
  <c r="S331" i="3" s="1"/>
  <c r="R330" i="3"/>
  <c r="S330" i="3" s="1"/>
  <c r="R329" i="3"/>
  <c r="S329" i="3" s="1"/>
  <c r="R328" i="3"/>
  <c r="S328" i="3" s="1"/>
  <c r="R327" i="3"/>
  <c r="S327" i="3" s="1"/>
  <c r="R326" i="3"/>
  <c r="S326" i="3" s="1"/>
  <c r="R325" i="3"/>
  <c r="S325" i="3" s="1"/>
  <c r="R324" i="3"/>
  <c r="S324" i="3" s="1"/>
  <c r="R323" i="3"/>
  <c r="S323" i="3" s="1"/>
  <c r="R322" i="3"/>
  <c r="S322" i="3" s="1"/>
  <c r="R321" i="3"/>
  <c r="S321" i="3" s="1"/>
  <c r="R320" i="3"/>
  <c r="S320" i="3" s="1"/>
  <c r="R319" i="3"/>
  <c r="S319" i="3" s="1"/>
  <c r="R318" i="3"/>
  <c r="S318" i="3" s="1"/>
  <c r="R317" i="3"/>
  <c r="S317" i="3" s="1"/>
  <c r="R316" i="3"/>
  <c r="S316" i="3" s="1"/>
  <c r="R315" i="3"/>
  <c r="S315" i="3" s="1"/>
  <c r="R314" i="3"/>
  <c r="S314" i="3" s="1"/>
  <c r="R313" i="3"/>
  <c r="S313" i="3" s="1"/>
  <c r="R312" i="3"/>
  <c r="S312" i="3" s="1"/>
  <c r="R311" i="3"/>
  <c r="S311" i="3" s="1"/>
  <c r="R310" i="3"/>
  <c r="S310" i="3" s="1"/>
  <c r="R309" i="3"/>
  <c r="S309" i="3" s="1"/>
  <c r="R308" i="3"/>
  <c r="S308" i="3" s="1"/>
  <c r="R307" i="3"/>
  <c r="S307" i="3" s="1"/>
  <c r="R680" i="1"/>
  <c r="S680" i="1" s="1"/>
  <c r="R679" i="1"/>
  <c r="S679" i="1" s="1"/>
  <c r="R678" i="1"/>
  <c r="S678" i="1" s="1"/>
  <c r="R677" i="1"/>
  <c r="S677" i="1" s="1"/>
  <c r="R676" i="1"/>
  <c r="S676" i="1" s="1"/>
  <c r="R675" i="1"/>
  <c r="S675" i="1" s="1"/>
  <c r="R674" i="1"/>
  <c r="S674" i="1" s="1"/>
  <c r="R673" i="1"/>
  <c r="S673" i="1" s="1"/>
  <c r="R672" i="1"/>
  <c r="S672" i="1" s="1"/>
  <c r="X665" i="1"/>
  <c r="AC665" i="1" s="1"/>
  <c r="X664" i="1"/>
  <c r="AK664" i="1" s="1"/>
  <c r="X663" i="1"/>
  <c r="AK663" i="1" s="1"/>
  <c r="X662" i="1"/>
  <c r="AD662" i="1" s="1"/>
  <c r="X661" i="1"/>
  <c r="AF661" i="1" s="1"/>
  <c r="AA661" i="1" s="1"/>
  <c r="Y661" i="1"/>
  <c r="X660" i="1"/>
  <c r="AJ660" i="1" s="1"/>
  <c r="Y660" i="1"/>
  <c r="Z660" i="1"/>
  <c r="X659" i="1"/>
  <c r="AJ659" i="1" s="1"/>
  <c r="Y659" i="1"/>
  <c r="Z659" i="1"/>
  <c r="X658" i="1"/>
  <c r="AJ658" i="1" s="1"/>
  <c r="Y658" i="1"/>
  <c r="Z658" i="1"/>
  <c r="X657" i="1"/>
  <c r="AJ657" i="1" s="1"/>
  <c r="Y657" i="1"/>
  <c r="X656" i="1"/>
  <c r="AJ656" i="1" s="1"/>
  <c r="Y656" i="1"/>
  <c r="X655" i="1"/>
  <c r="AE655" i="1" s="1"/>
  <c r="Y655" i="1"/>
  <c r="X654" i="1"/>
  <c r="AK654" i="1" s="1"/>
  <c r="Y654" i="1"/>
  <c r="X653" i="1"/>
  <c r="AH653" i="1" s="1"/>
  <c r="Y653" i="1"/>
  <c r="X652" i="1"/>
  <c r="AE652" i="1" s="1"/>
  <c r="Y652" i="1"/>
  <c r="X651" i="1"/>
  <c r="AJ651" i="1" s="1"/>
  <c r="Y651" i="1"/>
  <c r="X650" i="1"/>
  <c r="AC650" i="1" s="1"/>
  <c r="Y650" i="1"/>
  <c r="X649" i="1"/>
  <c r="AE649" i="1" s="1"/>
  <c r="Y649" i="1"/>
  <c r="AC649" i="1"/>
  <c r="X648" i="1"/>
  <c r="AJ648" i="1" s="1"/>
  <c r="Y648" i="1"/>
  <c r="X647" i="1"/>
  <c r="AJ647" i="1" s="1"/>
  <c r="Y647" i="1"/>
  <c r="X646" i="1"/>
  <c r="AF646" i="1" s="1"/>
  <c r="AA646" i="1" s="1"/>
  <c r="Y646" i="1"/>
  <c r="X645" i="1"/>
  <c r="AK645" i="1" s="1"/>
  <c r="Y645" i="1"/>
  <c r="Z645" i="1"/>
  <c r="X644" i="1"/>
  <c r="AE644" i="1" s="1"/>
  <c r="Y644" i="1"/>
  <c r="Z644" i="1"/>
  <c r="X643" i="1"/>
  <c r="AJ643" i="1" s="1"/>
  <c r="Y643" i="1"/>
  <c r="X642" i="1"/>
  <c r="AH642" i="1" s="1"/>
  <c r="Y642" i="1"/>
  <c r="X641" i="1"/>
  <c r="AH641" i="1" s="1"/>
  <c r="Y641" i="1"/>
  <c r="X640" i="1"/>
  <c r="AH640" i="1" s="1"/>
  <c r="Y640" i="1"/>
  <c r="X639" i="1"/>
  <c r="AK639" i="1" s="1"/>
  <c r="Y639" i="1"/>
  <c r="X638" i="1"/>
  <c r="AJ638" i="1" s="1"/>
  <c r="Y638" i="1"/>
  <c r="X637" i="1"/>
  <c r="AE637" i="1" s="1"/>
  <c r="Y637" i="1"/>
  <c r="Z637" i="1"/>
  <c r="X636" i="1"/>
  <c r="AI636" i="1" s="1"/>
  <c r="Y636" i="1"/>
  <c r="R740" i="1"/>
  <c r="S740" i="1" s="1"/>
  <c r="R739" i="1"/>
  <c r="S739" i="1" s="1"/>
  <c r="R738" i="1"/>
  <c r="S738" i="1" s="1"/>
  <c r="R737" i="1"/>
  <c r="S737" i="1" s="1"/>
  <c r="R736" i="1"/>
  <c r="S736" i="1" s="1"/>
  <c r="R735" i="1"/>
  <c r="S735" i="1" s="1"/>
  <c r="R734" i="1"/>
  <c r="S734" i="1" s="1"/>
  <c r="R733" i="1"/>
  <c r="S733" i="1" s="1"/>
  <c r="R732" i="1"/>
  <c r="S732" i="1" s="1"/>
  <c r="X725" i="1"/>
  <c r="AH725" i="1" s="1"/>
  <c r="X724" i="1"/>
  <c r="AH724" i="1" s="1"/>
  <c r="X723" i="1"/>
  <c r="AH723" i="1" s="1"/>
  <c r="X722" i="1"/>
  <c r="AI722" i="1" s="1"/>
  <c r="Y722" i="1"/>
  <c r="X721" i="1"/>
  <c r="AK721" i="1" s="1"/>
  <c r="Y721" i="1"/>
  <c r="X720" i="1"/>
  <c r="AJ720" i="1" s="1"/>
  <c r="Y720" i="1"/>
  <c r="X719" i="1"/>
  <c r="AK719" i="1" s="1"/>
  <c r="Y719" i="1"/>
  <c r="X718" i="1"/>
  <c r="AE718" i="1" s="1"/>
  <c r="Y718" i="1"/>
  <c r="X717" i="1"/>
  <c r="AE717" i="1" s="1"/>
  <c r="Y717" i="1"/>
  <c r="X716" i="1"/>
  <c r="AE716" i="1" s="1"/>
  <c r="Y716" i="1"/>
  <c r="X715" i="1"/>
  <c r="AJ715" i="1" s="1"/>
  <c r="Y715" i="1"/>
  <c r="Z715" i="1"/>
  <c r="X714" i="1"/>
  <c r="AJ714" i="1" s="1"/>
  <c r="Y714" i="1"/>
  <c r="X713" i="1"/>
  <c r="AK713" i="1" s="1"/>
  <c r="Y713" i="1"/>
  <c r="X712" i="1"/>
  <c r="AK712" i="1" s="1"/>
  <c r="Y712" i="1"/>
  <c r="X711" i="1"/>
  <c r="AK711" i="1" s="1"/>
  <c r="Y711" i="1"/>
  <c r="X710" i="1"/>
  <c r="AK710" i="1" s="1"/>
  <c r="Y710" i="1"/>
  <c r="Z710" i="1"/>
  <c r="X709" i="1"/>
  <c r="AK709" i="1" s="1"/>
  <c r="Y709" i="1"/>
  <c r="X708" i="1"/>
  <c r="AK708" i="1" s="1"/>
  <c r="Y708" i="1"/>
  <c r="X707" i="1"/>
  <c r="AK707" i="1" s="1"/>
  <c r="Y707" i="1"/>
  <c r="Z707" i="1"/>
  <c r="X706" i="1"/>
  <c r="AK706" i="1" s="1"/>
  <c r="Y706" i="1"/>
  <c r="X705" i="1"/>
  <c r="AK705" i="1" s="1"/>
  <c r="Y705" i="1"/>
  <c r="X704" i="1"/>
  <c r="AJ704" i="1" s="1"/>
  <c r="Y704" i="1"/>
  <c r="Z704" i="1"/>
  <c r="X703" i="1"/>
  <c r="AJ703" i="1" s="1"/>
  <c r="Y703" i="1"/>
  <c r="X702" i="1"/>
  <c r="AE702" i="1" s="1"/>
  <c r="Y702" i="1"/>
  <c r="X701" i="1"/>
  <c r="AJ701" i="1" s="1"/>
  <c r="Y701" i="1"/>
  <c r="X700" i="1"/>
  <c r="AJ700" i="1" s="1"/>
  <c r="Y700" i="1"/>
  <c r="X699" i="1"/>
  <c r="AJ699" i="1" s="1"/>
  <c r="Y699" i="1"/>
  <c r="X698" i="1"/>
  <c r="AJ698" i="1" s="1"/>
  <c r="Y698" i="1"/>
  <c r="X697" i="1"/>
  <c r="AJ697" i="1" s="1"/>
  <c r="Y697" i="1"/>
  <c r="X696" i="1"/>
  <c r="AD696" i="1" s="1"/>
  <c r="Y696" i="1"/>
  <c r="Z696" i="1"/>
  <c r="R800" i="1"/>
  <c r="S800" i="1" s="1"/>
  <c r="R799" i="1"/>
  <c r="S799" i="1" s="1"/>
  <c r="R798" i="1"/>
  <c r="S798" i="1" s="1"/>
  <c r="R797" i="1"/>
  <c r="S797" i="1" s="1"/>
  <c r="R796" i="1"/>
  <c r="S796" i="1" s="1"/>
  <c r="R795" i="1"/>
  <c r="S795" i="1" s="1"/>
  <c r="R794" i="1"/>
  <c r="S794" i="1" s="1"/>
  <c r="R793" i="1"/>
  <c r="S793" i="1" s="1"/>
  <c r="R792" i="1"/>
  <c r="S792" i="1" s="1"/>
  <c r="R791" i="1"/>
  <c r="S791" i="1" s="1"/>
  <c r="R790" i="1"/>
  <c r="S790" i="1" s="1"/>
  <c r="R789" i="1"/>
  <c r="S789" i="1" s="1"/>
  <c r="R788" i="1"/>
  <c r="S788" i="1" s="1"/>
  <c r="R787" i="1"/>
  <c r="S787" i="1" s="1"/>
  <c r="R786" i="1"/>
  <c r="S786" i="1" s="1"/>
  <c r="X785" i="1"/>
  <c r="AK785" i="1" s="1"/>
  <c r="R785" i="1"/>
  <c r="S785" i="1" s="1"/>
  <c r="X784" i="1"/>
  <c r="R784" i="1"/>
  <c r="S784" i="1" s="1"/>
  <c r="X783" i="1"/>
  <c r="AK783" i="1" s="1"/>
  <c r="R783" i="1"/>
  <c r="S783" i="1" s="1"/>
  <c r="AM783" i="1" s="1"/>
  <c r="AO783" i="1" s="1"/>
  <c r="X782" i="1"/>
  <c r="AK782" i="1" s="1"/>
  <c r="X781" i="1"/>
  <c r="AK781" i="1" s="1"/>
  <c r="R781" i="1"/>
  <c r="S781" i="1" s="1"/>
  <c r="AM781" i="1" s="1"/>
  <c r="AO781" i="1" s="1"/>
  <c r="Y781" i="1"/>
  <c r="Z781" i="1"/>
  <c r="X780" i="1"/>
  <c r="AH780" i="1" s="1"/>
  <c r="Y780" i="1"/>
  <c r="Z780" i="1"/>
  <c r="AA780" i="1"/>
  <c r="X779" i="1"/>
  <c r="AH779" i="1" s="1"/>
  <c r="Y779" i="1"/>
  <c r="Z779" i="1"/>
  <c r="AA779" i="1"/>
  <c r="X778" i="1"/>
  <c r="AF778" i="1" s="1"/>
  <c r="Y778" i="1"/>
  <c r="Z778" i="1"/>
  <c r="AA778" i="1"/>
  <c r="X777" i="1"/>
  <c r="AH777" i="1" s="1"/>
  <c r="Y777" i="1"/>
  <c r="Z777" i="1"/>
  <c r="AA777" i="1"/>
  <c r="X776" i="1"/>
  <c r="AH776" i="1" s="1"/>
  <c r="Y776" i="1"/>
  <c r="Z776" i="1"/>
  <c r="AA776" i="1"/>
  <c r="X775" i="1"/>
  <c r="AH775" i="1" s="1"/>
  <c r="Y775" i="1"/>
  <c r="X774" i="1"/>
  <c r="AH774" i="1" s="1"/>
  <c r="Y774" i="1"/>
  <c r="Z774" i="1"/>
  <c r="X773" i="1"/>
  <c r="AH773" i="1" s="1"/>
  <c r="Y773" i="1"/>
  <c r="X772" i="1"/>
  <c r="Y772" i="1"/>
  <c r="Z772" i="1"/>
  <c r="X771" i="1"/>
  <c r="AC771" i="1" s="1"/>
  <c r="Y771" i="1"/>
  <c r="Z771" i="1"/>
  <c r="X770" i="1"/>
  <c r="AC770" i="1" s="1"/>
  <c r="Y770" i="1"/>
  <c r="Z770" i="1"/>
  <c r="X769" i="1"/>
  <c r="AC769" i="1" s="1"/>
  <c r="Y769" i="1"/>
  <c r="X768" i="1"/>
  <c r="AD768" i="1" s="1"/>
  <c r="Y768" i="1"/>
  <c r="X767" i="1"/>
  <c r="AK767" i="1" s="1"/>
  <c r="AI767" i="1"/>
  <c r="Y767" i="1"/>
  <c r="AC767" i="1"/>
  <c r="X766" i="1"/>
  <c r="Y766" i="1"/>
  <c r="AC766" i="1"/>
  <c r="X765" i="1"/>
  <c r="Y765" i="1"/>
  <c r="AC765" i="1"/>
  <c r="Z765" i="1"/>
  <c r="X764" i="1"/>
  <c r="AC764" i="1" s="1"/>
  <c r="Y764" i="1"/>
  <c r="X763" i="1"/>
  <c r="AC763" i="1" s="1"/>
  <c r="Y763" i="1"/>
  <c r="Z763" i="1"/>
  <c r="X762" i="1"/>
  <c r="AC762" i="1" s="1"/>
  <c r="Y762" i="1"/>
  <c r="Z762" i="1"/>
  <c r="X761" i="1"/>
  <c r="AC761" i="1" s="1"/>
  <c r="Y761" i="1"/>
  <c r="X760" i="1"/>
  <c r="AH760" i="1" s="1"/>
  <c r="Y760" i="1"/>
  <c r="Z760" i="1"/>
  <c r="X759" i="1"/>
  <c r="Y759" i="1"/>
  <c r="X758" i="1"/>
  <c r="AK758" i="1" s="1"/>
  <c r="Y758" i="1"/>
  <c r="Z758" i="1"/>
  <c r="X757" i="1"/>
  <c r="AK757" i="1" s="1"/>
  <c r="Y757" i="1"/>
  <c r="Z757" i="1"/>
  <c r="X756" i="1"/>
  <c r="AK756" i="1" s="1"/>
  <c r="Y756" i="1"/>
  <c r="Z756" i="1"/>
  <c r="R860" i="1"/>
  <c r="S860" i="1" s="1"/>
  <c r="R859" i="1"/>
  <c r="S859" i="1" s="1"/>
  <c r="R858" i="1"/>
  <c r="S858" i="1" s="1"/>
  <c r="R857" i="1"/>
  <c r="S857" i="1" s="1"/>
  <c r="R856" i="1"/>
  <c r="S856" i="1" s="1"/>
  <c r="R855" i="1"/>
  <c r="S855" i="1" s="1"/>
  <c r="R854" i="1"/>
  <c r="S854" i="1" s="1"/>
  <c r="R853" i="1"/>
  <c r="S853" i="1" s="1"/>
  <c r="AM853" i="1" s="1"/>
  <c r="AO853" i="1" s="1"/>
  <c r="R852" i="1"/>
  <c r="S852" i="1" s="1"/>
  <c r="X844" i="1"/>
  <c r="AK844" i="1" s="1"/>
  <c r="X843" i="1"/>
  <c r="AD843" i="1" s="1"/>
  <c r="X842" i="1"/>
  <c r="AD842" i="1" s="1"/>
  <c r="Y842" i="1"/>
  <c r="X841" i="1"/>
  <c r="AC841" i="1" s="1"/>
  <c r="Y841" i="1"/>
  <c r="X840" i="1"/>
  <c r="AK840" i="1" s="1"/>
  <c r="Y840" i="1"/>
  <c r="Z840" i="1"/>
  <c r="X839" i="1"/>
  <c r="AJ839" i="1" s="1"/>
  <c r="Y839" i="1"/>
  <c r="X838" i="1"/>
  <c r="AD838" i="1" s="1"/>
  <c r="Y838" i="1"/>
  <c r="Z838" i="1"/>
  <c r="X837" i="1"/>
  <c r="AD837" i="1" s="1"/>
  <c r="Y837" i="1"/>
  <c r="X836" i="1"/>
  <c r="AH836" i="1" s="1"/>
  <c r="Y836" i="1"/>
  <c r="Z836" i="1"/>
  <c r="X835" i="1"/>
  <c r="AH835" i="1" s="1"/>
  <c r="Y835" i="1"/>
  <c r="X834" i="1"/>
  <c r="AH834" i="1" s="1"/>
  <c r="Y834" i="1"/>
  <c r="Z834" i="1"/>
  <c r="X833" i="1"/>
  <c r="AJ833" i="1" s="1"/>
  <c r="Y833" i="1"/>
  <c r="X832" i="1"/>
  <c r="AH832" i="1" s="1"/>
  <c r="Y832" i="1"/>
  <c r="X831" i="1"/>
  <c r="AE831" i="1" s="1"/>
  <c r="Y831" i="1"/>
  <c r="X830" i="1"/>
  <c r="AE830" i="1" s="1"/>
  <c r="Y830" i="1"/>
  <c r="AF830" i="1"/>
  <c r="Z830" i="1"/>
  <c r="AA830" i="1"/>
  <c r="X829" i="1"/>
  <c r="AH829" i="1" s="1"/>
  <c r="Y829" i="1"/>
  <c r="Z829" i="1"/>
  <c r="X828" i="1"/>
  <c r="AK828" i="1" s="1"/>
  <c r="Y828" i="1"/>
  <c r="Z828" i="1"/>
  <c r="X827" i="1"/>
  <c r="AE827" i="1" s="1"/>
  <c r="Y827" i="1"/>
  <c r="X826" i="1"/>
  <c r="AH826" i="1" s="1"/>
  <c r="Y826" i="1"/>
  <c r="AF826" i="1"/>
  <c r="AA826" i="1" s="1"/>
  <c r="X825" i="1"/>
  <c r="AE825" i="1" s="1"/>
  <c r="Y825" i="1"/>
  <c r="X824" i="1"/>
  <c r="AF824" i="1" s="1"/>
  <c r="AA824" i="1" s="1"/>
  <c r="Y824" i="1"/>
  <c r="X823" i="1"/>
  <c r="AJ823" i="1" s="1"/>
  <c r="Y823" i="1"/>
  <c r="X822" i="1"/>
  <c r="AE822" i="1" s="1"/>
  <c r="Y822" i="1"/>
  <c r="X821" i="1"/>
  <c r="AH821" i="1" s="1"/>
  <c r="Y821" i="1"/>
  <c r="X820" i="1"/>
  <c r="AJ820" i="1" s="1"/>
  <c r="Y820" i="1"/>
  <c r="X819" i="1"/>
  <c r="AE819" i="1" s="1"/>
  <c r="Y819" i="1"/>
  <c r="X818" i="1"/>
  <c r="AJ818" i="1" s="1"/>
  <c r="Y818" i="1"/>
  <c r="X817" i="1"/>
  <c r="AJ817" i="1" s="1"/>
  <c r="Y817" i="1"/>
  <c r="X816" i="1"/>
  <c r="AE816" i="1" s="1"/>
  <c r="Y816" i="1"/>
  <c r="R920" i="1"/>
  <c r="S920" i="1" s="1"/>
  <c r="AM920" i="1" s="1"/>
  <c r="R919" i="1"/>
  <c r="S919" i="1" s="1"/>
  <c r="R918" i="1"/>
  <c r="S918" i="1" s="1"/>
  <c r="AM918" i="1" s="1"/>
  <c r="R917" i="1"/>
  <c r="S917" i="1" s="1"/>
  <c r="AM917" i="1" s="1"/>
  <c r="R916" i="1"/>
  <c r="S916" i="1" s="1"/>
  <c r="AM916" i="1" s="1"/>
  <c r="R915" i="1"/>
  <c r="S915" i="1" s="1"/>
  <c r="R914" i="1"/>
  <c r="S914" i="1" s="1"/>
  <c r="AM914" i="1" s="1"/>
  <c r="R913" i="1"/>
  <c r="S913" i="1" s="1"/>
  <c r="AM913" i="1" s="1"/>
  <c r="R912" i="1"/>
  <c r="S912" i="1" s="1"/>
  <c r="AM912" i="1" s="1"/>
  <c r="R911" i="1"/>
  <c r="S911" i="1" s="1"/>
  <c r="R910" i="1"/>
  <c r="S910" i="1" s="1"/>
  <c r="AM910" i="1" s="1"/>
  <c r="R909" i="1"/>
  <c r="S909" i="1" s="1"/>
  <c r="AM909" i="1" s="1"/>
  <c r="R908" i="1"/>
  <c r="S908" i="1" s="1"/>
  <c r="AM908" i="1" s="1"/>
  <c r="R907" i="1"/>
  <c r="S907" i="1" s="1"/>
  <c r="R906" i="1"/>
  <c r="S906" i="1" s="1"/>
  <c r="AM906" i="1" s="1"/>
  <c r="R905" i="1"/>
  <c r="S905" i="1" s="1"/>
  <c r="AM905" i="1" s="1"/>
  <c r="R904" i="1"/>
  <c r="S904" i="1" s="1"/>
  <c r="AM904" i="1" s="1"/>
  <c r="R903" i="1"/>
  <c r="S903" i="1" s="1"/>
  <c r="R902" i="1"/>
  <c r="S902" i="1" s="1"/>
  <c r="AM902" i="1" s="1"/>
  <c r="R901" i="1"/>
  <c r="S901" i="1" s="1"/>
  <c r="AM901" i="1" s="1"/>
  <c r="R900" i="1"/>
  <c r="S900" i="1" s="1"/>
  <c r="AM900" i="1" s="1"/>
  <c r="R899" i="1"/>
  <c r="S899" i="1" s="1"/>
  <c r="R898" i="1"/>
  <c r="S898" i="1" s="1"/>
  <c r="AM898" i="1" s="1"/>
  <c r="X897" i="1"/>
  <c r="R897" i="1"/>
  <c r="S897" i="1" s="1"/>
  <c r="AM897" i="1" s="1"/>
  <c r="AO897" i="1" s="1"/>
  <c r="X896" i="1"/>
  <c r="R896" i="1"/>
  <c r="S896" i="1" s="1"/>
  <c r="X895" i="1"/>
  <c r="R895" i="1"/>
  <c r="S895" i="1" s="1"/>
  <c r="AM895" i="1" s="1"/>
  <c r="AO895" i="1" s="1"/>
  <c r="X894" i="1"/>
  <c r="R894" i="1"/>
  <c r="S894" i="1" s="1"/>
  <c r="AM894" i="1" s="1"/>
  <c r="X893" i="1"/>
  <c r="R893" i="1"/>
  <c r="S893" i="1" s="1"/>
  <c r="X892" i="1"/>
  <c r="R892" i="1"/>
  <c r="S892" i="1" s="1"/>
  <c r="AM892" i="1" s="1"/>
  <c r="X891" i="1"/>
  <c r="R891" i="1"/>
  <c r="S891" i="1" s="1"/>
  <c r="AM891" i="1" s="1"/>
  <c r="AO891" i="1" s="1"/>
  <c r="X890" i="1"/>
  <c r="R890" i="1"/>
  <c r="S890" i="1" s="1"/>
  <c r="X889" i="1"/>
  <c r="R889" i="1"/>
  <c r="S889" i="1" s="1"/>
  <c r="AM889" i="1" s="1"/>
  <c r="AO889" i="1" s="1"/>
  <c r="X888" i="1"/>
  <c r="R888" i="1"/>
  <c r="S888" i="1" s="1"/>
  <c r="X887" i="1"/>
  <c r="R887" i="1"/>
  <c r="S887" i="1" s="1"/>
  <c r="AM887" i="1" s="1"/>
  <c r="AO887" i="1" s="1"/>
  <c r="X886" i="1"/>
  <c r="R886" i="1"/>
  <c r="S886" i="1" s="1"/>
  <c r="X885" i="1"/>
  <c r="R885" i="1"/>
  <c r="S885" i="1" s="1"/>
  <c r="AM885" i="1" s="1"/>
  <c r="AO885" i="1" s="1"/>
  <c r="X884" i="1"/>
  <c r="R884" i="1"/>
  <c r="S884" i="1" s="1"/>
  <c r="X883" i="1"/>
  <c r="R883" i="1"/>
  <c r="S883" i="1" s="1"/>
  <c r="AM883" i="1" s="1"/>
  <c r="AO883" i="1" s="1"/>
  <c r="X882" i="1"/>
  <c r="R882" i="1"/>
  <c r="S882" i="1" s="1"/>
  <c r="AM882" i="1" s="1"/>
  <c r="AO882" i="1" s="1"/>
  <c r="X881" i="1"/>
  <c r="R881" i="1"/>
  <c r="S881" i="1" s="1"/>
  <c r="X880" i="1"/>
  <c r="AK880" i="1" s="1"/>
  <c r="R880" i="1"/>
  <c r="S880" i="1" s="1"/>
  <c r="AM880" i="1" s="1"/>
  <c r="X879" i="1"/>
  <c r="R879" i="1"/>
  <c r="S879" i="1" s="1"/>
  <c r="AM879" i="1" s="1"/>
  <c r="X878" i="1"/>
  <c r="AK878" i="1" s="1"/>
  <c r="R878" i="1"/>
  <c r="S878" i="1" s="1"/>
  <c r="AM878" i="1" s="1"/>
  <c r="X877" i="1"/>
  <c r="R877" i="1"/>
  <c r="S877" i="1" s="1"/>
  <c r="X876" i="1"/>
  <c r="AK876" i="1" s="1"/>
  <c r="R876" i="1"/>
  <c r="R980" i="1"/>
  <c r="S980" i="1" s="1"/>
  <c r="R979" i="1"/>
  <c r="S979" i="1" s="1"/>
  <c r="AM979" i="1" s="1"/>
  <c r="R978" i="1"/>
  <c r="S978" i="1" s="1"/>
  <c r="R977" i="1"/>
  <c r="S977" i="1" s="1"/>
  <c r="AM977" i="1" s="1"/>
  <c r="R976" i="1"/>
  <c r="S976" i="1" s="1"/>
  <c r="R975" i="1"/>
  <c r="S975" i="1" s="1"/>
  <c r="AM975" i="1" s="1"/>
  <c r="R974" i="1"/>
  <c r="S974" i="1" s="1"/>
  <c r="R973" i="1"/>
  <c r="S973" i="1" s="1"/>
  <c r="AM973" i="1" s="1"/>
  <c r="R972" i="1"/>
  <c r="S972" i="1" s="1"/>
  <c r="R971" i="1"/>
  <c r="S971" i="1" s="1"/>
  <c r="AM971" i="1" s="1"/>
  <c r="R970" i="1"/>
  <c r="S970" i="1" s="1"/>
  <c r="R969" i="1"/>
  <c r="S969" i="1" s="1"/>
  <c r="AM969" i="1" s="1"/>
  <c r="R968" i="1"/>
  <c r="S968" i="1" s="1"/>
  <c r="R967" i="1"/>
  <c r="S967" i="1" s="1"/>
  <c r="AM967" i="1" s="1"/>
  <c r="R966" i="1"/>
  <c r="S966" i="1" s="1"/>
  <c r="R965" i="1"/>
  <c r="S965" i="1" s="1"/>
  <c r="AM965" i="1" s="1"/>
  <c r="R964" i="1"/>
  <c r="S964" i="1" s="1"/>
  <c r="R963" i="1"/>
  <c r="S963" i="1" s="1"/>
  <c r="AM963" i="1" s="1"/>
  <c r="R962" i="1"/>
  <c r="S962" i="1" s="1"/>
  <c r="R961" i="1"/>
  <c r="S961" i="1" s="1"/>
  <c r="AM961" i="1" s="1"/>
  <c r="R960" i="1"/>
  <c r="S960" i="1" s="1"/>
  <c r="R959" i="1"/>
  <c r="S959" i="1" s="1"/>
  <c r="AM959" i="1" s="1"/>
  <c r="R958" i="1"/>
  <c r="S958" i="1" s="1"/>
  <c r="R957" i="1"/>
  <c r="S957" i="1" s="1"/>
  <c r="AM957" i="1" s="1"/>
  <c r="R956" i="1"/>
  <c r="S956" i="1" s="1"/>
  <c r="R955" i="1"/>
  <c r="S955" i="1" s="1"/>
  <c r="AM955" i="1" s="1"/>
  <c r="R954" i="1"/>
  <c r="S954" i="1" s="1"/>
  <c r="R953" i="1"/>
  <c r="S953" i="1" s="1"/>
  <c r="AM953" i="1" s="1"/>
  <c r="R952" i="1"/>
  <c r="S952" i="1" s="1"/>
  <c r="R951" i="1"/>
  <c r="S951" i="1" s="1"/>
  <c r="AM951" i="1" s="1"/>
  <c r="R950" i="1"/>
  <c r="S950" i="1" s="1"/>
  <c r="R949" i="1"/>
  <c r="S949" i="1" s="1"/>
  <c r="AM949" i="1" s="1"/>
  <c r="R948" i="1"/>
  <c r="S948" i="1" s="1"/>
  <c r="R947" i="1"/>
  <c r="S947" i="1" s="1"/>
  <c r="AM947" i="1" s="1"/>
  <c r="R946" i="1"/>
  <c r="S946" i="1" s="1"/>
  <c r="R945" i="1"/>
  <c r="S945" i="1" s="1"/>
  <c r="AM945" i="1" s="1"/>
  <c r="R944" i="1"/>
  <c r="S944" i="1" s="1"/>
  <c r="R943" i="1"/>
  <c r="S943" i="1" s="1"/>
  <c r="AM943" i="1" s="1"/>
  <c r="R942" i="1"/>
  <c r="S942" i="1" s="1"/>
  <c r="R941" i="1"/>
  <c r="S941" i="1" s="1"/>
  <c r="AM941" i="1" s="1"/>
  <c r="R940" i="1"/>
  <c r="S940" i="1" s="1"/>
  <c r="R939" i="1"/>
  <c r="S939" i="1" s="1"/>
  <c r="AM939" i="1" s="1"/>
  <c r="R938" i="1"/>
  <c r="S938" i="1" s="1"/>
  <c r="R937" i="1"/>
  <c r="R936" i="1"/>
  <c r="S936" i="1" s="1"/>
  <c r="R306" i="1"/>
  <c r="S306" i="1" s="1"/>
  <c r="R305" i="1"/>
  <c r="S305" i="1" s="1"/>
  <c r="R304" i="1"/>
  <c r="S304" i="1" s="1"/>
  <c r="R303" i="1"/>
  <c r="S303" i="1" s="1"/>
  <c r="R302" i="1"/>
  <c r="S302" i="1" s="1"/>
  <c r="R301" i="1"/>
  <c r="S301" i="1" s="1"/>
  <c r="R300" i="1"/>
  <c r="S300" i="1" s="1"/>
  <c r="R299" i="1"/>
  <c r="S299" i="1" s="1"/>
  <c r="X292" i="1"/>
  <c r="AK292" i="1" s="1"/>
  <c r="X291" i="1"/>
  <c r="AK291" i="1" s="1"/>
  <c r="Y291" i="1"/>
  <c r="Z291" i="1"/>
  <c r="AA291" i="1"/>
  <c r="X290" i="1"/>
  <c r="AJ290" i="1" s="1"/>
  <c r="X289" i="1"/>
  <c r="AJ289" i="1" s="1"/>
  <c r="Y289" i="1"/>
  <c r="X288" i="1"/>
  <c r="AJ288" i="1" s="1"/>
  <c r="Y288" i="1"/>
  <c r="Z288" i="1"/>
  <c r="X287" i="1"/>
  <c r="AJ287" i="1" s="1"/>
  <c r="Y287" i="1"/>
  <c r="X286" i="1"/>
  <c r="AJ286" i="1" s="1"/>
  <c r="Y286" i="1"/>
  <c r="X285" i="1"/>
  <c r="AJ285" i="1" s="1"/>
  <c r="Y285" i="1"/>
  <c r="Z285" i="1"/>
  <c r="X284" i="1"/>
  <c r="AJ284" i="1" s="1"/>
  <c r="X283" i="1"/>
  <c r="AJ283" i="1" s="1"/>
  <c r="Y283" i="1"/>
  <c r="Z283" i="1"/>
  <c r="AA283" i="1"/>
  <c r="X282" i="1"/>
  <c r="AJ282" i="1" s="1"/>
  <c r="Y282" i="1"/>
  <c r="Z282" i="1"/>
  <c r="X281" i="1"/>
  <c r="AK281" i="1" s="1"/>
  <c r="Y281" i="1"/>
  <c r="X280" i="1"/>
  <c r="AK280" i="1" s="1"/>
  <c r="Y280" i="1"/>
  <c r="X279" i="1"/>
  <c r="AK279" i="1" s="1"/>
  <c r="Y279" i="1"/>
  <c r="AF279" i="1"/>
  <c r="AA279" i="1" s="1"/>
  <c r="X278" i="1"/>
  <c r="AH278" i="1" s="1"/>
  <c r="Y278" i="1"/>
  <c r="X277" i="1"/>
  <c r="AK277" i="1" s="1"/>
  <c r="Y277" i="1"/>
  <c r="X276" i="1"/>
  <c r="AE276" i="1" s="1"/>
  <c r="Y276" i="1"/>
  <c r="Z276" i="1"/>
  <c r="AA276" i="1"/>
  <c r="X275" i="1"/>
  <c r="AD275" i="1" s="1"/>
  <c r="Y275" i="1"/>
  <c r="AF275" i="1"/>
  <c r="Z275" i="1"/>
  <c r="AA275" i="1"/>
  <c r="X274" i="1"/>
  <c r="AH274" i="1" s="1"/>
  <c r="Y274" i="1"/>
  <c r="X273" i="1"/>
  <c r="AF273" i="1" s="1"/>
  <c r="AA273" i="1" s="1"/>
  <c r="Y273" i="1"/>
  <c r="Z273" i="1"/>
  <c r="X272" i="1"/>
  <c r="AH272" i="1" s="1"/>
  <c r="Y272" i="1"/>
  <c r="Z272" i="1"/>
  <c r="X271" i="1"/>
  <c r="AJ271" i="1" s="1"/>
  <c r="Y271" i="1"/>
  <c r="X270" i="1"/>
  <c r="AH270" i="1" s="1"/>
  <c r="Y270" i="1"/>
  <c r="X269" i="1"/>
  <c r="AK269" i="1" s="1"/>
  <c r="Y269" i="1"/>
  <c r="X268" i="1"/>
  <c r="AJ268" i="1" s="1"/>
  <c r="Y268" i="1"/>
  <c r="Z268" i="1"/>
  <c r="X267" i="1"/>
  <c r="AH267" i="1" s="1"/>
  <c r="Y267" i="1"/>
  <c r="X266" i="1"/>
  <c r="AJ266" i="1" s="1"/>
  <c r="X265" i="1"/>
  <c r="AH265" i="1" s="1"/>
  <c r="Y265" i="1"/>
  <c r="X264" i="1"/>
  <c r="AF264" i="1" s="1"/>
  <c r="AA264" i="1" s="1"/>
  <c r="Y264" i="1"/>
  <c r="X263" i="1"/>
  <c r="AE263" i="1" s="1"/>
  <c r="Y263" i="1"/>
  <c r="Z263" i="1"/>
  <c r="X262" i="1"/>
  <c r="AJ262" i="1" s="1"/>
  <c r="Y262" i="1"/>
  <c r="R366" i="1"/>
  <c r="S366" i="1"/>
  <c r="R365" i="1"/>
  <c r="S365" i="1"/>
  <c r="R364" i="1"/>
  <c r="S364" i="1"/>
  <c r="R363" i="1"/>
  <c r="S363" i="1"/>
  <c r="R362" i="1"/>
  <c r="S362" i="1"/>
  <c r="R361" i="1"/>
  <c r="S361" i="1"/>
  <c r="R360" i="1"/>
  <c r="S360" i="1"/>
  <c r="R359" i="1"/>
  <c r="S359" i="1"/>
  <c r="R358" i="1"/>
  <c r="S358" i="1"/>
  <c r="R357" i="1"/>
  <c r="S357" i="1"/>
  <c r="R356" i="1"/>
  <c r="S356" i="1"/>
  <c r="R355" i="1"/>
  <c r="S355" i="1"/>
  <c r="X354" i="1"/>
  <c r="AH354" i="1"/>
  <c r="R354" i="1"/>
  <c r="S354" i="1"/>
  <c r="X353" i="1"/>
  <c r="R353" i="1"/>
  <c r="S353" i="1" s="1"/>
  <c r="X352" i="1"/>
  <c r="AH352" i="1" s="1"/>
  <c r="R352" i="1"/>
  <c r="S352" i="1" s="1"/>
  <c r="X351" i="1"/>
  <c r="R351" i="1"/>
  <c r="S351" i="1" s="1"/>
  <c r="X350" i="1"/>
  <c r="AH350" i="1" s="1"/>
  <c r="R350" i="1"/>
  <c r="S350" i="1" s="1"/>
  <c r="X349" i="1"/>
  <c r="R349" i="1"/>
  <c r="S349" i="1" s="1"/>
  <c r="X348" i="1"/>
  <c r="AH348" i="1" s="1"/>
  <c r="R348" i="1"/>
  <c r="S348" i="1" s="1"/>
  <c r="X347" i="1"/>
  <c r="AJ347" i="1" s="1"/>
  <c r="R347" i="1"/>
  <c r="S347" i="1" s="1"/>
  <c r="Y347" i="1"/>
  <c r="Z347" i="1"/>
  <c r="AA347" i="1"/>
  <c r="X346" i="1"/>
  <c r="AC346" i="1" s="1"/>
  <c r="R346" i="1"/>
  <c r="S346" i="1" s="1"/>
  <c r="AM346" i="1" s="1"/>
  <c r="AO346" i="1" s="1"/>
  <c r="Y346" i="1"/>
  <c r="Z346" i="1"/>
  <c r="AA346" i="1"/>
  <c r="X345" i="1"/>
  <c r="AC345" i="1" s="1"/>
  <c r="R345" i="1"/>
  <c r="S345" i="1" s="1"/>
  <c r="Y345" i="1"/>
  <c r="Z345" i="1"/>
  <c r="AA345" i="1"/>
  <c r="X344" i="1"/>
  <c r="Y344" i="1"/>
  <c r="AC344" i="1"/>
  <c r="Z344" i="1"/>
  <c r="AA344" i="1"/>
  <c r="X343" i="1"/>
  <c r="AE343" i="1" s="1"/>
  <c r="Y343" i="1"/>
  <c r="AF343" i="1"/>
  <c r="Z343" i="1"/>
  <c r="AA343" i="1"/>
  <c r="X342" i="1"/>
  <c r="AH342" i="1" s="1"/>
  <c r="Y342" i="1"/>
  <c r="Z342" i="1"/>
  <c r="AA342" i="1"/>
  <c r="X341" i="1"/>
  <c r="AJ341" i="1" s="1"/>
  <c r="Y341" i="1"/>
  <c r="Z341" i="1"/>
  <c r="X340" i="1"/>
  <c r="AK340" i="1" s="1"/>
  <c r="Y340" i="1"/>
  <c r="AF340" i="1"/>
  <c r="Z340" i="1"/>
  <c r="AA340" i="1"/>
  <c r="X339" i="1"/>
  <c r="AH339" i="1" s="1"/>
  <c r="Y339" i="1"/>
  <c r="X338" i="1"/>
  <c r="AH338" i="1" s="1"/>
  <c r="Y338" i="1"/>
  <c r="Z338" i="1"/>
  <c r="X337" i="1"/>
  <c r="AH337" i="1" s="1"/>
  <c r="Y337" i="1"/>
  <c r="Z337" i="1"/>
  <c r="X336" i="1"/>
  <c r="AH336" i="1" s="1"/>
  <c r="Y336" i="1"/>
  <c r="X335" i="1"/>
  <c r="AH335" i="1" s="1"/>
  <c r="Y335" i="1"/>
  <c r="X334" i="1"/>
  <c r="AJ334" i="1" s="1"/>
  <c r="Y334" i="1"/>
  <c r="Z334" i="1"/>
  <c r="X333" i="1"/>
  <c r="AH333" i="1" s="1"/>
  <c r="Y333" i="1"/>
  <c r="X332" i="1"/>
  <c r="AH332" i="1" s="1"/>
  <c r="Y332" i="1"/>
  <c r="X331" i="1"/>
  <c r="AK331" i="1" s="1"/>
  <c r="Y331" i="1"/>
  <c r="Z331" i="1"/>
  <c r="X330" i="1"/>
  <c r="AJ330" i="1" s="1"/>
  <c r="Y330" i="1"/>
  <c r="X329" i="1"/>
  <c r="AE329" i="1" s="1"/>
  <c r="Y329" i="1"/>
  <c r="Z329" i="1"/>
  <c r="X328" i="1"/>
  <c r="AJ328" i="1" s="1"/>
  <c r="Y328" i="1"/>
  <c r="Z328" i="1"/>
  <c r="X327" i="1"/>
  <c r="AE327" i="1" s="1"/>
  <c r="Y327" i="1"/>
  <c r="X326" i="1"/>
  <c r="AJ326" i="1" s="1"/>
  <c r="Y326" i="1"/>
  <c r="X325" i="1"/>
  <c r="AH325" i="1" s="1"/>
  <c r="Y325" i="1"/>
  <c r="Z325" i="1"/>
  <c r="X324" i="1"/>
  <c r="AH324" i="1" s="1"/>
  <c r="Y324" i="1"/>
  <c r="Z324" i="1"/>
  <c r="X323" i="1"/>
  <c r="AH323" i="1" s="1"/>
  <c r="Y323" i="1"/>
  <c r="Z323" i="1"/>
  <c r="X322" i="1"/>
  <c r="AJ322" i="1" s="1"/>
  <c r="Y322" i="1"/>
  <c r="Z322" i="1"/>
  <c r="AA322" i="1"/>
  <c r="R426" i="1"/>
  <c r="S426" i="1" s="1"/>
  <c r="R425" i="1"/>
  <c r="S425" i="1" s="1"/>
  <c r="R424" i="1"/>
  <c r="S424" i="1" s="1"/>
  <c r="R423" i="1"/>
  <c r="S423" i="1" s="1"/>
  <c r="R422" i="1"/>
  <c r="S422" i="1" s="1"/>
  <c r="R421" i="1"/>
  <c r="S421" i="1" s="1"/>
  <c r="R420" i="1"/>
  <c r="S420" i="1" s="1"/>
  <c r="R419" i="1"/>
  <c r="S419" i="1" s="1"/>
  <c r="R418" i="1"/>
  <c r="S418" i="1" s="1"/>
  <c r="R417" i="1"/>
  <c r="S417" i="1" s="1"/>
  <c r="R416" i="1"/>
  <c r="S416" i="1" s="1"/>
  <c r="X415" i="1"/>
  <c r="AH415" i="1" s="1"/>
  <c r="R415" i="1"/>
  <c r="S415" i="1" s="1"/>
  <c r="X414" i="1"/>
  <c r="AH414" i="1" s="1"/>
  <c r="R414" i="1"/>
  <c r="S414" i="1" s="1"/>
  <c r="X413" i="1"/>
  <c r="AH413" i="1" s="1"/>
  <c r="R413" i="1"/>
  <c r="S413" i="1" s="1"/>
  <c r="X412" i="1"/>
  <c r="AH412" i="1" s="1"/>
  <c r="R412" i="1"/>
  <c r="S412" i="1" s="1"/>
  <c r="Y412" i="1"/>
  <c r="Z412" i="1"/>
  <c r="AA412" i="1"/>
  <c r="X411" i="1"/>
  <c r="R411" i="1"/>
  <c r="S411" i="1" s="1"/>
  <c r="Y411" i="1"/>
  <c r="Z411" i="1"/>
  <c r="AA411" i="1"/>
  <c r="X410" i="1"/>
  <c r="R410" i="1"/>
  <c r="S410" i="1" s="1"/>
  <c r="Y410" i="1"/>
  <c r="Z410" i="1"/>
  <c r="AA410" i="1"/>
  <c r="X409" i="1"/>
  <c r="R409" i="1"/>
  <c r="S409" i="1" s="1"/>
  <c r="Y409" i="1"/>
  <c r="Z409" i="1"/>
  <c r="AA409" i="1"/>
  <c r="X408" i="1"/>
  <c r="AH408" i="1" s="1"/>
  <c r="R408" i="1"/>
  <c r="S408" i="1" s="1"/>
  <c r="Y408" i="1"/>
  <c r="Z408" i="1"/>
  <c r="AA408" i="1"/>
  <c r="X407" i="1"/>
  <c r="AJ407" i="1" s="1"/>
  <c r="Y407" i="1"/>
  <c r="Z407" i="1"/>
  <c r="AA407" i="1"/>
  <c r="X406" i="1"/>
  <c r="Y406" i="1"/>
  <c r="Z406" i="1"/>
  <c r="AA406" i="1"/>
  <c r="X405" i="1"/>
  <c r="AH405" i="1" s="1"/>
  <c r="Y405" i="1"/>
  <c r="AC405" i="1"/>
  <c r="Z405" i="1"/>
  <c r="AA405" i="1"/>
  <c r="X404" i="1"/>
  <c r="AH404" i="1" s="1"/>
  <c r="Y404" i="1"/>
  <c r="Z404" i="1"/>
  <c r="AA404" i="1"/>
  <c r="X403" i="1"/>
  <c r="AH403" i="1" s="1"/>
  <c r="Y403" i="1"/>
  <c r="Z403" i="1"/>
  <c r="AA403" i="1"/>
  <c r="X402" i="1"/>
  <c r="AH402" i="1" s="1"/>
  <c r="Y402" i="1"/>
  <c r="X401" i="1"/>
  <c r="AH401" i="1" s="1"/>
  <c r="Y401" i="1"/>
  <c r="Z401" i="1"/>
  <c r="X400" i="1"/>
  <c r="AE400" i="1" s="1"/>
  <c r="Y400" i="1"/>
  <c r="X399" i="1"/>
  <c r="AJ399" i="1" s="1"/>
  <c r="Y399" i="1"/>
  <c r="X398" i="1"/>
  <c r="AE398" i="1" s="1"/>
  <c r="Y398" i="1"/>
  <c r="Z398" i="1"/>
  <c r="X397" i="1"/>
  <c r="AJ397" i="1" s="1"/>
  <c r="X396" i="1"/>
  <c r="AH396" i="1" s="1"/>
  <c r="Y396" i="1"/>
  <c r="Z396" i="1"/>
  <c r="X395" i="1"/>
  <c r="AC395" i="1" s="1"/>
  <c r="Y395" i="1"/>
  <c r="X394" i="1"/>
  <c r="AC394" i="1" s="1"/>
  <c r="Y394" i="1"/>
  <c r="Z394" i="1"/>
  <c r="X393" i="1"/>
  <c r="AH393" i="1" s="1"/>
  <c r="Y393" i="1"/>
  <c r="Z393" i="1"/>
  <c r="X392" i="1"/>
  <c r="AK392" i="1" s="1"/>
  <c r="Y392" i="1"/>
  <c r="X391" i="1"/>
  <c r="AJ391" i="1" s="1"/>
  <c r="Y391" i="1"/>
  <c r="Z391" i="1"/>
  <c r="X390" i="1"/>
  <c r="AJ390" i="1" s="1"/>
  <c r="Y390" i="1"/>
  <c r="Z390" i="1"/>
  <c r="X389" i="1"/>
  <c r="AJ389" i="1" s="1"/>
  <c r="Y389" i="1"/>
  <c r="Z389" i="1"/>
  <c r="X388" i="1"/>
  <c r="AJ388" i="1" s="1"/>
  <c r="Y388" i="1"/>
  <c r="X387" i="1"/>
  <c r="AK387" i="1" s="1"/>
  <c r="Y387" i="1"/>
  <c r="Z387" i="1"/>
  <c r="AA387" i="1"/>
  <c r="X386" i="1"/>
  <c r="AF386" i="1" s="1"/>
  <c r="AA386" i="1" s="1"/>
  <c r="Y386" i="1"/>
  <c r="Z386" i="1"/>
  <c r="X385" i="1"/>
  <c r="AH385" i="1" s="1"/>
  <c r="Y385" i="1"/>
  <c r="Z385" i="1"/>
  <c r="X384" i="1"/>
  <c r="AD384" i="1" s="1"/>
  <c r="Y384" i="1"/>
  <c r="Z384" i="1"/>
  <c r="X383" i="1"/>
  <c r="AJ383" i="1" s="1"/>
  <c r="Y383" i="1"/>
  <c r="X382" i="1"/>
  <c r="AH382" i="1" s="1"/>
  <c r="Y382" i="1"/>
  <c r="R486" i="1"/>
  <c r="S486" i="1"/>
  <c r="R485" i="1"/>
  <c r="S485" i="1"/>
  <c r="R484" i="1"/>
  <c r="S484" i="1"/>
  <c r="R483" i="1"/>
  <c r="S483" i="1"/>
  <c r="R482" i="1"/>
  <c r="S482" i="1"/>
  <c r="R481" i="1"/>
  <c r="S481" i="1" s="1"/>
  <c r="AM481" i="1" s="1"/>
  <c r="AO481" i="1" s="1"/>
  <c r="X473" i="1"/>
  <c r="AH473" i="1" s="1"/>
  <c r="X472" i="1"/>
  <c r="AH472" i="1" s="1"/>
  <c r="X471" i="1"/>
  <c r="AH471" i="1" s="1"/>
  <c r="X470" i="1"/>
  <c r="AH470" i="1" s="1"/>
  <c r="X469" i="1"/>
  <c r="AH469" i="1" s="1"/>
  <c r="X468" i="1"/>
  <c r="AH468" i="1" s="1"/>
  <c r="X467" i="1"/>
  <c r="AH467" i="1" s="1"/>
  <c r="X466" i="1"/>
  <c r="AJ466" i="1" s="1"/>
  <c r="Y466" i="1"/>
  <c r="X465" i="1"/>
  <c r="AJ465" i="1" s="1"/>
  <c r="Y465" i="1"/>
  <c r="Z465" i="1"/>
  <c r="X464" i="1"/>
  <c r="AI464" i="1" s="1"/>
  <c r="Y464" i="1"/>
  <c r="Z464" i="1"/>
  <c r="X463" i="1"/>
  <c r="AH463" i="1" s="1"/>
  <c r="Y463" i="1"/>
  <c r="Z463" i="1"/>
  <c r="AA463" i="1"/>
  <c r="X462" i="1"/>
  <c r="AJ462" i="1" s="1"/>
  <c r="Y462" i="1"/>
  <c r="X461" i="1"/>
  <c r="AE461" i="1" s="1"/>
  <c r="Y461" i="1"/>
  <c r="X460" i="1"/>
  <c r="AH460" i="1" s="1"/>
  <c r="Y460" i="1"/>
  <c r="AF460" i="1"/>
  <c r="Z460" i="1"/>
  <c r="AA460" i="1"/>
  <c r="X459" i="1"/>
  <c r="AH459" i="1" s="1"/>
  <c r="Y459" i="1"/>
  <c r="X458" i="1"/>
  <c r="AH458" i="1" s="1"/>
  <c r="Y458" i="1"/>
  <c r="X457" i="1"/>
  <c r="AH457" i="1" s="1"/>
  <c r="Y457" i="1"/>
  <c r="X456" i="1"/>
  <c r="AH456" i="1" s="1"/>
  <c r="Y456" i="1"/>
  <c r="Z456" i="1"/>
  <c r="X455" i="1"/>
  <c r="AH455" i="1" s="1"/>
  <c r="Y455" i="1"/>
  <c r="X454" i="1"/>
  <c r="AH454" i="1" s="1"/>
  <c r="Y454" i="1"/>
  <c r="Z454" i="1"/>
  <c r="X453" i="1"/>
  <c r="AH453" i="1" s="1"/>
  <c r="Y453" i="1"/>
  <c r="X452" i="1"/>
  <c r="AJ452" i="1" s="1"/>
  <c r="Y452" i="1"/>
  <c r="Z452" i="1"/>
  <c r="AA452" i="1"/>
  <c r="X451" i="1"/>
  <c r="AH451" i="1" s="1"/>
  <c r="Y451" i="1"/>
  <c r="X450" i="1"/>
  <c r="AH450" i="1" s="1"/>
  <c r="Y450" i="1"/>
  <c r="X449" i="1"/>
  <c r="AH449" i="1" s="1"/>
  <c r="Y449" i="1"/>
  <c r="X448" i="1"/>
  <c r="AH448" i="1" s="1"/>
  <c r="Y448" i="1"/>
  <c r="Z448" i="1"/>
  <c r="X447" i="1"/>
  <c r="AH447" i="1" s="1"/>
  <c r="Y447" i="1"/>
  <c r="Z447" i="1"/>
  <c r="AA447" i="1"/>
  <c r="X446" i="1"/>
  <c r="AH446" i="1" s="1"/>
  <c r="Y446" i="1"/>
  <c r="Z446" i="1"/>
  <c r="X445" i="1"/>
  <c r="AH445" i="1" s="1"/>
  <c r="Y445" i="1"/>
  <c r="X444" i="1"/>
  <c r="AH444" i="1" s="1"/>
  <c r="Y444" i="1"/>
  <c r="Z444" i="1"/>
  <c r="X443" i="1"/>
  <c r="AH443" i="1" s="1"/>
  <c r="Y443" i="1"/>
  <c r="Z443" i="1"/>
  <c r="Y442" i="1"/>
  <c r="R546" i="1"/>
  <c r="S546" i="1" s="1"/>
  <c r="R545" i="1"/>
  <c r="S545" i="1" s="1"/>
  <c r="R544" i="1"/>
  <c r="S544" i="1" s="1"/>
  <c r="R543" i="1"/>
  <c r="S543" i="1" s="1"/>
  <c r="R542" i="1"/>
  <c r="S542" i="1" s="1"/>
  <c r="R541" i="1"/>
  <c r="S541" i="1" s="1"/>
  <c r="R540" i="1"/>
  <c r="S540" i="1" s="1"/>
  <c r="R539" i="1"/>
  <c r="S539" i="1" s="1"/>
  <c r="R538" i="1"/>
  <c r="S538" i="1" s="1"/>
  <c r="R537" i="1"/>
  <c r="S537" i="1" s="1"/>
  <c r="R536" i="1"/>
  <c r="S536" i="1" s="1"/>
  <c r="R535" i="1"/>
  <c r="S535" i="1" s="1"/>
  <c r="R534" i="1"/>
  <c r="S534" i="1" s="1"/>
  <c r="R533" i="1"/>
  <c r="S533" i="1" s="1"/>
  <c r="R532" i="1"/>
  <c r="S532" i="1" s="1"/>
  <c r="R531" i="1"/>
  <c r="S531" i="1" s="1"/>
  <c r="R530" i="1"/>
  <c r="S530" i="1" s="1"/>
  <c r="R529" i="1"/>
  <c r="S529" i="1" s="1"/>
  <c r="R528" i="1"/>
  <c r="S528" i="1" s="1"/>
  <c r="R527" i="1"/>
  <c r="S527" i="1" s="1"/>
  <c r="R526" i="1"/>
  <c r="S526" i="1" s="1"/>
  <c r="R525" i="1"/>
  <c r="S525" i="1" s="1"/>
  <c r="AM525" i="1" s="1"/>
  <c r="AO525" i="1" s="1"/>
  <c r="X524" i="1"/>
  <c r="AH524" i="1" s="1"/>
  <c r="R524" i="1"/>
  <c r="S524" i="1" s="1"/>
  <c r="Y524" i="1"/>
  <c r="Z524" i="1"/>
  <c r="AA524" i="1"/>
  <c r="X523" i="1"/>
  <c r="AH523" i="1" s="1"/>
  <c r="R523" i="1"/>
  <c r="S523" i="1" s="1"/>
  <c r="AM523" i="1" s="1"/>
  <c r="Y523" i="1"/>
  <c r="Z523" i="1"/>
  <c r="X522" i="1"/>
  <c r="AC522" i="1" s="1"/>
  <c r="R522" i="1"/>
  <c r="S522" i="1" s="1"/>
  <c r="AM522" i="1" s="1"/>
  <c r="AO522" i="1" s="1"/>
  <c r="Y522" i="1"/>
  <c r="Z522" i="1"/>
  <c r="AA522" i="1"/>
  <c r="X521" i="1"/>
  <c r="AE521" i="1" s="1"/>
  <c r="R521" i="1"/>
  <c r="S521" i="1" s="1"/>
  <c r="AM521" i="1" s="1"/>
  <c r="AO521" i="1" s="1"/>
  <c r="Y521" i="1"/>
  <c r="Z521" i="1"/>
  <c r="AA521" i="1"/>
  <c r="X520" i="1"/>
  <c r="AC520" i="1" s="1"/>
  <c r="R520" i="1"/>
  <c r="S520" i="1" s="1"/>
  <c r="AM520" i="1" s="1"/>
  <c r="AO520" i="1" s="1"/>
  <c r="Y520" i="1"/>
  <c r="Z520" i="1"/>
  <c r="X519" i="1"/>
  <c r="R519" i="1"/>
  <c r="S519" i="1" s="1"/>
  <c r="AM519" i="1" s="1"/>
  <c r="Y519" i="1"/>
  <c r="Z519" i="1"/>
  <c r="AA519" i="1"/>
  <c r="X518" i="1"/>
  <c r="R518" i="1"/>
  <c r="S518" i="1" s="1"/>
  <c r="Y518" i="1"/>
  <c r="Z518" i="1"/>
  <c r="AA518" i="1"/>
  <c r="X517" i="1"/>
  <c r="R517" i="1"/>
  <c r="S517" i="1" s="1"/>
  <c r="AM517" i="1" s="1"/>
  <c r="Y517" i="1"/>
  <c r="Z517" i="1"/>
  <c r="X516" i="1"/>
  <c r="AK516" i="1" s="1"/>
  <c r="R516" i="1"/>
  <c r="S516" i="1" s="1"/>
  <c r="AM516" i="1" s="1"/>
  <c r="AO516" i="1" s="1"/>
  <c r="Y516" i="1"/>
  <c r="Z516" i="1"/>
  <c r="X515" i="1"/>
  <c r="AH515" i="1" s="1"/>
  <c r="R515" i="1"/>
  <c r="S515" i="1" s="1"/>
  <c r="AM515" i="1" s="1"/>
  <c r="AO515" i="1" s="1"/>
  <c r="Y515" i="1"/>
  <c r="Z515" i="1"/>
  <c r="AA515" i="1"/>
  <c r="X514" i="1"/>
  <c r="AH514" i="1" s="1"/>
  <c r="R514" i="1"/>
  <c r="S514" i="1" s="1"/>
  <c r="AM514" i="1" s="1"/>
  <c r="AO514" i="1" s="1"/>
  <c r="Y514" i="1"/>
  <c r="Z514" i="1"/>
  <c r="AA514" i="1"/>
  <c r="X513" i="1"/>
  <c r="AH513" i="1" s="1"/>
  <c r="R513" i="1"/>
  <c r="S513" i="1" s="1"/>
  <c r="AM513" i="1" s="1"/>
  <c r="AO513" i="1" s="1"/>
  <c r="Y513" i="1"/>
  <c r="Z513" i="1"/>
  <c r="AA513" i="1"/>
  <c r="X512" i="1"/>
  <c r="AH512" i="1" s="1"/>
  <c r="R512" i="1"/>
  <c r="S512" i="1" s="1"/>
  <c r="AM512" i="1" s="1"/>
  <c r="AO512" i="1" s="1"/>
  <c r="Y512" i="1"/>
  <c r="Z512" i="1"/>
  <c r="AA512" i="1"/>
  <c r="X511" i="1"/>
  <c r="AH511" i="1" s="1"/>
  <c r="R511" i="1"/>
  <c r="S511" i="1" s="1"/>
  <c r="Y511" i="1"/>
  <c r="Z511" i="1"/>
  <c r="AA511" i="1"/>
  <c r="X510" i="1"/>
  <c r="AH510" i="1" s="1"/>
  <c r="R510" i="1"/>
  <c r="S510" i="1" s="1"/>
  <c r="AM510" i="1" s="1"/>
  <c r="AO510" i="1" s="1"/>
  <c r="Y510" i="1"/>
  <c r="Z510" i="1"/>
  <c r="AA510" i="1"/>
  <c r="X509" i="1"/>
  <c r="AH509" i="1" s="1"/>
  <c r="R509" i="1"/>
  <c r="S509" i="1" s="1"/>
  <c r="Y509" i="1"/>
  <c r="Z509" i="1"/>
  <c r="X508" i="1"/>
  <c r="AK508" i="1" s="1"/>
  <c r="R508" i="1"/>
  <c r="S508" i="1" s="1"/>
  <c r="AM508" i="1" s="1"/>
  <c r="Y508" i="1"/>
  <c r="Z508" i="1"/>
  <c r="AA508" i="1"/>
  <c r="X507" i="1"/>
  <c r="R507" i="1"/>
  <c r="S507" i="1" s="1"/>
  <c r="Y507" i="1"/>
  <c r="Z507" i="1"/>
  <c r="AA507" i="1"/>
  <c r="X506" i="1"/>
  <c r="AK506" i="1" s="1"/>
  <c r="R506" i="1"/>
  <c r="S506" i="1" s="1"/>
  <c r="AM506" i="1" s="1"/>
  <c r="Y506" i="1"/>
  <c r="Z506" i="1"/>
  <c r="X505" i="1"/>
  <c r="AH505" i="1" s="1"/>
  <c r="R505" i="1"/>
  <c r="S505" i="1" s="1"/>
  <c r="Y505" i="1"/>
  <c r="Z505" i="1"/>
  <c r="AA505" i="1"/>
  <c r="X504" i="1"/>
  <c r="R504" i="1"/>
  <c r="S504" i="1" s="1"/>
  <c r="Y504" i="1"/>
  <c r="Z504" i="1"/>
  <c r="AA504" i="1"/>
  <c r="X503" i="1"/>
  <c r="AH503" i="1" s="1"/>
  <c r="R503" i="1"/>
  <c r="S503" i="1" s="1"/>
  <c r="Y503" i="1"/>
  <c r="Z503" i="1"/>
  <c r="X502" i="1"/>
  <c r="AK502" i="1" s="1"/>
  <c r="R502" i="1"/>
  <c r="Y502" i="1"/>
  <c r="Z502" i="1"/>
  <c r="AA502" i="1"/>
  <c r="R606" i="1"/>
  <c r="S606" i="1" s="1"/>
  <c r="AM606" i="1" s="1"/>
  <c r="R605" i="1"/>
  <c r="S605" i="1" s="1"/>
  <c r="R604" i="1"/>
  <c r="S604" i="1" s="1"/>
  <c r="AM604" i="1" s="1"/>
  <c r="R603" i="1"/>
  <c r="S603" i="1" s="1"/>
  <c r="R602" i="1"/>
  <c r="S602" i="1" s="1"/>
  <c r="AM602" i="1" s="1"/>
  <c r="R601" i="1"/>
  <c r="S601" i="1" s="1"/>
  <c r="R600" i="1"/>
  <c r="S600" i="1" s="1"/>
  <c r="AM600" i="1" s="1"/>
  <c r="R599" i="1"/>
  <c r="S599" i="1" s="1"/>
  <c r="R598" i="1"/>
  <c r="S598" i="1" s="1"/>
  <c r="AM598" i="1" s="1"/>
  <c r="AO598" i="1" s="1"/>
  <c r="R597" i="1"/>
  <c r="S597" i="1" s="1"/>
  <c r="R596" i="1"/>
  <c r="S596" i="1" s="1"/>
  <c r="AM596" i="1" s="1"/>
  <c r="R595" i="1"/>
  <c r="S595" i="1" s="1"/>
  <c r="R594" i="1"/>
  <c r="S594" i="1" s="1"/>
  <c r="AM594" i="1" s="1"/>
  <c r="R593" i="1"/>
  <c r="S593" i="1" s="1"/>
  <c r="R592" i="1"/>
  <c r="S592" i="1" s="1"/>
  <c r="AM592" i="1" s="1"/>
  <c r="AO592" i="1" s="1"/>
  <c r="R591" i="1"/>
  <c r="S591" i="1" s="1"/>
  <c r="R590" i="1"/>
  <c r="S590" i="1" s="1"/>
  <c r="AM590" i="1" s="1"/>
  <c r="AO590" i="1" s="1"/>
  <c r="R589" i="1"/>
  <c r="S589" i="1" s="1"/>
  <c r="R588" i="1"/>
  <c r="S588" i="1" s="1"/>
  <c r="AM588" i="1" s="1"/>
  <c r="R587" i="1"/>
  <c r="S587" i="1" s="1"/>
  <c r="R586" i="1"/>
  <c r="S586" i="1" s="1"/>
  <c r="AM586" i="1" s="1"/>
  <c r="R585" i="1"/>
  <c r="S585" i="1" s="1"/>
  <c r="R584" i="1"/>
  <c r="S584" i="1" s="1"/>
  <c r="AM584" i="1" s="1"/>
  <c r="AO584" i="1" s="1"/>
  <c r="R583" i="1"/>
  <c r="S583" i="1" s="1"/>
  <c r="R582" i="1"/>
  <c r="S582" i="1" s="1"/>
  <c r="AM582" i="1" s="1"/>
  <c r="AO582" i="1" s="1"/>
  <c r="R581" i="1"/>
  <c r="S581" i="1" s="1"/>
  <c r="R580" i="1"/>
  <c r="S580" i="1" s="1"/>
  <c r="AM580" i="1" s="1"/>
  <c r="R579" i="1"/>
  <c r="S579" i="1" s="1"/>
  <c r="R578" i="1"/>
  <c r="S578" i="1" s="1"/>
  <c r="AM578" i="1" s="1"/>
  <c r="R577" i="1"/>
  <c r="S577" i="1" s="1"/>
  <c r="R576" i="1"/>
  <c r="S576" i="1" s="1"/>
  <c r="AM576" i="1" s="1"/>
  <c r="AO576" i="1" s="1"/>
  <c r="R575" i="1"/>
  <c r="S575" i="1" s="1"/>
  <c r="R574" i="1"/>
  <c r="S574" i="1" s="1"/>
  <c r="AM574" i="1" s="1"/>
  <c r="AO574" i="1" s="1"/>
  <c r="R573" i="1"/>
  <c r="S573" i="1" s="1"/>
  <c r="R572" i="1"/>
  <c r="S572" i="1" s="1"/>
  <c r="AM572" i="1" s="1"/>
  <c r="R571" i="1"/>
  <c r="S571" i="1" s="1"/>
  <c r="R570" i="1"/>
  <c r="S570" i="1" s="1"/>
  <c r="AM570" i="1" s="1"/>
  <c r="R569" i="1"/>
  <c r="S569" i="1" s="1"/>
  <c r="R568" i="1"/>
  <c r="S568" i="1" s="1"/>
  <c r="AM568" i="1" s="1"/>
  <c r="AO568" i="1" s="1"/>
  <c r="R567" i="1"/>
  <c r="S567" i="1" s="1"/>
  <c r="R566" i="1"/>
  <c r="S566" i="1" s="1"/>
  <c r="AM566" i="1" s="1"/>
  <c r="AO566" i="1" s="1"/>
  <c r="R565" i="1"/>
  <c r="S565" i="1" s="1"/>
  <c r="R564" i="1"/>
  <c r="S564" i="1" s="1"/>
  <c r="AM564" i="1" s="1"/>
  <c r="R563" i="1"/>
  <c r="S563" i="1" s="1"/>
  <c r="R562" i="1"/>
  <c r="S562" i="1" s="1"/>
  <c r="R51" i="1"/>
  <c r="S51" i="1" s="1"/>
  <c r="R50" i="1"/>
  <c r="S50" i="1" s="1"/>
  <c r="R49" i="1"/>
  <c r="S49" i="1" s="1"/>
  <c r="R48" i="1"/>
  <c r="S48" i="1" s="1"/>
  <c r="R47" i="1"/>
  <c r="S47" i="1" s="1"/>
  <c r="R46" i="1"/>
  <c r="S46" i="1" s="1"/>
  <c r="R45" i="1"/>
  <c r="S45" i="1" s="1"/>
  <c r="R44" i="1"/>
  <c r="S44" i="1" s="1"/>
  <c r="X43" i="1"/>
  <c r="AH43" i="1" s="1"/>
  <c r="R43" i="1"/>
  <c r="S43" i="1" s="1"/>
  <c r="X42" i="1"/>
  <c r="AH42" i="1" s="1"/>
  <c r="R42" i="1"/>
  <c r="S42" i="1" s="1"/>
  <c r="X41" i="1"/>
  <c r="AH41" i="1" s="1"/>
  <c r="R41" i="1"/>
  <c r="S41" i="1" s="1"/>
  <c r="X40" i="1"/>
  <c r="AH40" i="1" s="1"/>
  <c r="R40" i="1"/>
  <c r="S40" i="1" s="1"/>
  <c r="AM40" i="1" s="1"/>
  <c r="AO40" i="1" s="1"/>
  <c r="X39" i="1"/>
  <c r="AH39" i="1" s="1"/>
  <c r="Y39" i="1"/>
  <c r="Z39" i="1"/>
  <c r="X38" i="1"/>
  <c r="AK38" i="1" s="1"/>
  <c r="Y38" i="1"/>
  <c r="Z38" i="1"/>
  <c r="AA38" i="1"/>
  <c r="X37" i="1"/>
  <c r="AK37" i="1" s="1"/>
  <c r="Y37" i="1"/>
  <c r="Z37" i="1"/>
  <c r="X36" i="1"/>
  <c r="AK36" i="1" s="1"/>
  <c r="Y36" i="1"/>
  <c r="Z36" i="1"/>
  <c r="AA36" i="1"/>
  <c r="X35" i="1"/>
  <c r="AH35" i="1" s="1"/>
  <c r="Y35" i="1"/>
  <c r="X34" i="1"/>
  <c r="AH34" i="1" s="1"/>
  <c r="Y34" i="1"/>
  <c r="Z34" i="1"/>
  <c r="X33" i="1"/>
  <c r="AH33" i="1" s="1"/>
  <c r="Y33" i="1"/>
  <c r="X32" i="1"/>
  <c r="AH32" i="1" s="1"/>
  <c r="Y32" i="1"/>
  <c r="X31" i="1"/>
  <c r="AH31" i="1" s="1"/>
  <c r="Y31" i="1"/>
  <c r="X30" i="1"/>
  <c r="AH30" i="1" s="1"/>
  <c r="Y30" i="1"/>
  <c r="X29" i="1"/>
  <c r="AH29" i="1" s="1"/>
  <c r="Y29" i="1"/>
  <c r="Z29" i="1"/>
  <c r="X28" i="1"/>
  <c r="AH28" i="1" s="1"/>
  <c r="Y28" i="1"/>
  <c r="X27" i="1"/>
  <c r="AH27" i="1" s="1"/>
  <c r="Y27" i="1"/>
  <c r="X26" i="1"/>
  <c r="AH26" i="1" s="1"/>
  <c r="Y26" i="1"/>
  <c r="X25" i="1"/>
  <c r="AH25" i="1" s="1"/>
  <c r="Y25" i="1"/>
  <c r="X24" i="1"/>
  <c r="AH24" i="1" s="1"/>
  <c r="Y24" i="1"/>
  <c r="X23" i="1"/>
  <c r="AH23" i="1" s="1"/>
  <c r="Y23" i="1"/>
  <c r="Z23" i="1"/>
  <c r="X22" i="1"/>
  <c r="AH22" i="1" s="1"/>
  <c r="Y22" i="1"/>
  <c r="Z22" i="1"/>
  <c r="X21" i="1"/>
  <c r="AH21" i="1" s="1"/>
  <c r="Y21" i="1"/>
  <c r="X20" i="1"/>
  <c r="AH20" i="1" s="1"/>
  <c r="Y20" i="1"/>
  <c r="AF20" i="1"/>
  <c r="AA20" i="1" s="1"/>
  <c r="X19" i="1"/>
  <c r="AH19" i="1" s="1"/>
  <c r="Y19" i="1"/>
  <c r="AF19" i="1"/>
  <c r="AA19" i="1" s="1"/>
  <c r="X18" i="1"/>
  <c r="AH18" i="1" s="1"/>
  <c r="Y18" i="1"/>
  <c r="Z18" i="1"/>
  <c r="X17" i="1"/>
  <c r="AK17" i="1" s="1"/>
  <c r="Y17" i="1"/>
  <c r="X16" i="1"/>
  <c r="AK16" i="1" s="1"/>
  <c r="Y16" i="1"/>
  <c r="X15" i="1"/>
  <c r="AK15" i="1" s="1"/>
  <c r="Y15" i="1"/>
  <c r="X14" i="1"/>
  <c r="AK14" i="1" s="1"/>
  <c r="Y14" i="1"/>
  <c r="X13" i="1"/>
  <c r="AK13" i="1" s="1"/>
  <c r="Y13" i="1"/>
  <c r="X12" i="1"/>
  <c r="AK12" i="1" s="1"/>
  <c r="Y12" i="1"/>
  <c r="X11" i="1"/>
  <c r="AK11" i="1" s="1"/>
  <c r="Y11" i="1"/>
  <c r="X10" i="1"/>
  <c r="AK10" i="1" s="1"/>
  <c r="Y10" i="1"/>
  <c r="Z10" i="1"/>
  <c r="X9" i="1"/>
  <c r="AK9" i="1" s="1"/>
  <c r="Y9" i="1"/>
  <c r="X8" i="1"/>
  <c r="AH8" i="1" s="1"/>
  <c r="Y8" i="1"/>
  <c r="Z8" i="1"/>
  <c r="X7" i="1"/>
  <c r="AH7" i="1" s="1"/>
  <c r="Y7" i="1"/>
  <c r="Z7" i="1"/>
  <c r="R111" i="1"/>
  <c r="S111" i="1" s="1"/>
  <c r="R110" i="1"/>
  <c r="S110" i="1" s="1"/>
  <c r="R109" i="1"/>
  <c r="S109" i="1" s="1"/>
  <c r="R108" i="1"/>
  <c r="S108" i="1" s="1"/>
  <c r="R107" i="1"/>
  <c r="S107" i="1" s="1"/>
  <c r="R106" i="1"/>
  <c r="S106" i="1" s="1"/>
  <c r="R105" i="1"/>
  <c r="S105" i="1" s="1"/>
  <c r="R104" i="1"/>
  <c r="S104" i="1" s="1"/>
  <c r="R103" i="1"/>
  <c r="S103" i="1" s="1"/>
  <c r="R102" i="1"/>
  <c r="S102" i="1" s="1"/>
  <c r="R101" i="1"/>
  <c r="S101" i="1" s="1"/>
  <c r="X100" i="1"/>
  <c r="AH100" i="1" s="1"/>
  <c r="R100" i="1"/>
  <c r="S100" i="1" s="1"/>
  <c r="AM100" i="1" s="1"/>
  <c r="AO100" i="1" s="1"/>
  <c r="X99" i="1"/>
  <c r="AH99" i="1" s="1"/>
  <c r="Y99" i="1"/>
  <c r="Z99" i="1"/>
  <c r="AA99" i="1"/>
  <c r="X98" i="1"/>
  <c r="AH98" i="1" s="1"/>
  <c r="Y98" i="1"/>
  <c r="Z98" i="1"/>
  <c r="AA98" i="1"/>
  <c r="X97" i="1"/>
  <c r="AH97" i="1" s="1"/>
  <c r="Y97" i="1"/>
  <c r="X96" i="1"/>
  <c r="AH96" i="1" s="1"/>
  <c r="Y96" i="1"/>
  <c r="Z96" i="1"/>
  <c r="X95" i="1"/>
  <c r="AH95" i="1" s="1"/>
  <c r="Y95" i="1"/>
  <c r="X94" i="1"/>
  <c r="AK94" i="1" s="1"/>
  <c r="Y94" i="1"/>
  <c r="X93" i="1"/>
  <c r="AK93" i="1" s="1"/>
  <c r="Y93" i="1"/>
  <c r="X92" i="1"/>
  <c r="AK92" i="1" s="1"/>
  <c r="Y92" i="1"/>
  <c r="X91" i="1"/>
  <c r="AK91" i="1" s="1"/>
  <c r="Y91" i="1"/>
  <c r="X90" i="1"/>
  <c r="AK90" i="1" s="1"/>
  <c r="Y90" i="1"/>
  <c r="X89" i="1"/>
  <c r="AK89" i="1" s="1"/>
  <c r="Y89" i="1"/>
  <c r="Z89" i="1"/>
  <c r="X88" i="1"/>
  <c r="AK88" i="1" s="1"/>
  <c r="Y88" i="1"/>
  <c r="Z88" i="1"/>
  <c r="X87" i="1"/>
  <c r="AK87" i="1" s="1"/>
  <c r="Y87" i="1"/>
  <c r="X86" i="1"/>
  <c r="AH86" i="1" s="1"/>
  <c r="Y86" i="1"/>
  <c r="X85" i="1"/>
  <c r="AH85" i="1" s="1"/>
  <c r="Y85" i="1"/>
  <c r="X84" i="1"/>
  <c r="AH84" i="1" s="1"/>
  <c r="Y84" i="1"/>
  <c r="X83" i="1"/>
  <c r="AH83" i="1" s="1"/>
  <c r="Y83" i="1"/>
  <c r="X82" i="1"/>
  <c r="AK82" i="1" s="1"/>
  <c r="Y82" i="1"/>
  <c r="X81" i="1"/>
  <c r="AK81" i="1" s="1"/>
  <c r="Y81" i="1"/>
  <c r="Z81" i="1"/>
  <c r="X80" i="1"/>
  <c r="AK80" i="1" s="1"/>
  <c r="Y80" i="1"/>
  <c r="X79" i="1"/>
  <c r="AK79" i="1" s="1"/>
  <c r="Y79" i="1"/>
  <c r="X78" i="1"/>
  <c r="AK78" i="1" s="1"/>
  <c r="Y78" i="1"/>
  <c r="X77" i="1"/>
  <c r="AK77" i="1" s="1"/>
  <c r="Y77" i="1"/>
  <c r="Z77" i="1"/>
  <c r="X76" i="1"/>
  <c r="AK76" i="1" s="1"/>
  <c r="Y76" i="1"/>
  <c r="X75" i="1"/>
  <c r="AK75" i="1" s="1"/>
  <c r="Y75" i="1"/>
  <c r="Z75" i="1"/>
  <c r="X74" i="1"/>
  <c r="AK74" i="1" s="1"/>
  <c r="Y74" i="1"/>
  <c r="X73" i="1"/>
  <c r="AK73" i="1" s="1"/>
  <c r="Y73" i="1"/>
  <c r="Z73" i="1"/>
  <c r="X72" i="1"/>
  <c r="AK72" i="1" s="1"/>
  <c r="Y72" i="1"/>
  <c r="X71" i="1"/>
  <c r="AK71" i="1" s="1"/>
  <c r="Y71" i="1"/>
  <c r="X70" i="1"/>
  <c r="AK70" i="1" s="1"/>
  <c r="Y70" i="1"/>
  <c r="X69" i="1"/>
  <c r="AK69" i="1" s="1"/>
  <c r="Y69" i="1"/>
  <c r="X68" i="1"/>
  <c r="AK68" i="1" s="1"/>
  <c r="Y68" i="1"/>
  <c r="X67" i="1"/>
  <c r="AE67" i="1" s="1"/>
  <c r="R171" i="1"/>
  <c r="S171" i="1"/>
  <c r="R170" i="1"/>
  <c r="S170" i="1"/>
  <c r="R169" i="1"/>
  <c r="S169" i="1"/>
  <c r="R168" i="1"/>
  <c r="S168" i="1"/>
  <c r="R167" i="1"/>
  <c r="S167" i="1"/>
  <c r="R166" i="1"/>
  <c r="S166" i="1"/>
  <c r="R165" i="1"/>
  <c r="S165" i="1"/>
  <c r="R164" i="1"/>
  <c r="S164" i="1"/>
  <c r="R163" i="1"/>
  <c r="S163" i="1"/>
  <c r="R162" i="1"/>
  <c r="S162" i="1"/>
  <c r="R161" i="1"/>
  <c r="S161" i="1"/>
  <c r="R160" i="1"/>
  <c r="S160" i="1"/>
  <c r="R159" i="1"/>
  <c r="S159" i="1"/>
  <c r="R158" i="1"/>
  <c r="S158" i="1" s="1"/>
  <c r="AM158" i="1" s="1"/>
  <c r="AO158" i="1" s="1"/>
  <c r="X157" i="1"/>
  <c r="AH157" i="1" s="1"/>
  <c r="X156" i="1"/>
  <c r="AH156" i="1" s="1"/>
  <c r="X155" i="1"/>
  <c r="AH155" i="1" s="1"/>
  <c r="X154" i="1"/>
  <c r="AH154" i="1" s="1"/>
  <c r="X153" i="1"/>
  <c r="AH153" i="1" s="1"/>
  <c r="X152" i="1"/>
  <c r="AH152" i="1" s="1"/>
  <c r="Y152" i="1"/>
  <c r="X151" i="1"/>
  <c r="AH151" i="1" s="1"/>
  <c r="Y151" i="1"/>
  <c r="Z151" i="1"/>
  <c r="X150" i="1"/>
  <c r="AH150" i="1" s="1"/>
  <c r="Y150" i="1"/>
  <c r="X149" i="1"/>
  <c r="AH149" i="1" s="1"/>
  <c r="Y149" i="1"/>
  <c r="Z149" i="1"/>
  <c r="X148" i="1"/>
  <c r="AK148" i="1" s="1"/>
  <c r="Y148" i="1"/>
  <c r="X147" i="1"/>
  <c r="AK147" i="1" s="1"/>
  <c r="Y147" i="1"/>
  <c r="X146" i="1"/>
  <c r="AK146" i="1" s="1"/>
  <c r="Y146" i="1"/>
  <c r="Z146" i="1"/>
  <c r="X145" i="1"/>
  <c r="AK145" i="1" s="1"/>
  <c r="Y145" i="1"/>
  <c r="X144" i="1"/>
  <c r="AK144" i="1" s="1"/>
  <c r="Y144" i="1"/>
  <c r="X143" i="1"/>
  <c r="AH143" i="1" s="1"/>
  <c r="Y143" i="1"/>
  <c r="X142" i="1"/>
  <c r="AH142" i="1" s="1"/>
  <c r="Y142" i="1"/>
  <c r="X141" i="1"/>
  <c r="AH141" i="1" s="1"/>
  <c r="Y141" i="1"/>
  <c r="X140" i="1"/>
  <c r="AH140" i="1" s="1"/>
  <c r="Y140" i="1"/>
  <c r="Z140" i="1"/>
  <c r="X139" i="1"/>
  <c r="AH139" i="1" s="1"/>
  <c r="Y139" i="1"/>
  <c r="X138" i="1"/>
  <c r="AH138" i="1" s="1"/>
  <c r="Y138" i="1"/>
  <c r="X137" i="1"/>
  <c r="AH137" i="1" s="1"/>
  <c r="Y137" i="1"/>
  <c r="X136" i="1"/>
  <c r="AH136" i="1" s="1"/>
  <c r="Y136" i="1"/>
  <c r="Z136" i="1"/>
  <c r="X135" i="1"/>
  <c r="AH135" i="1" s="1"/>
  <c r="Y135" i="1"/>
  <c r="X134" i="1"/>
  <c r="AH134" i="1" s="1"/>
  <c r="Y134" i="1"/>
  <c r="X133" i="1"/>
  <c r="AH133" i="1" s="1"/>
  <c r="Y133" i="1"/>
  <c r="X132" i="1"/>
  <c r="AH132" i="1" s="1"/>
  <c r="Y132" i="1"/>
  <c r="X131" i="1"/>
  <c r="AH131" i="1" s="1"/>
  <c r="Y131" i="1"/>
  <c r="Z131" i="1"/>
  <c r="X130" i="1"/>
  <c r="AH130" i="1" s="1"/>
  <c r="Y130" i="1"/>
  <c r="X129" i="1"/>
  <c r="AH129" i="1" s="1"/>
  <c r="Y129" i="1"/>
  <c r="X128" i="1"/>
  <c r="AH128" i="1" s="1"/>
  <c r="Y128" i="1"/>
  <c r="Z128" i="1"/>
  <c r="X127" i="1"/>
  <c r="AK127" i="1" s="1"/>
  <c r="Y127" i="1"/>
  <c r="R231" i="1"/>
  <c r="S231" i="1"/>
  <c r="R230" i="1"/>
  <c r="S230" i="1"/>
  <c r="R229" i="1"/>
  <c r="S229" i="1"/>
  <c r="R228" i="1"/>
  <c r="S228" i="1"/>
  <c r="R227" i="1"/>
  <c r="S227" i="1"/>
  <c r="R226" i="1"/>
  <c r="S226" i="1"/>
  <c r="R225" i="1"/>
  <c r="S225" i="1"/>
  <c r="R224" i="1"/>
  <c r="S224" i="1"/>
  <c r="R223" i="1"/>
  <c r="S223" i="1"/>
  <c r="R222" i="1"/>
  <c r="S222" i="1"/>
  <c r="X215" i="1"/>
  <c r="AK215" i="1" s="1"/>
  <c r="X214" i="1"/>
  <c r="AK214" i="1" s="1"/>
  <c r="X213" i="1"/>
  <c r="AK213" i="1" s="1"/>
  <c r="X212" i="1"/>
  <c r="AK212" i="1" s="1"/>
  <c r="Y212" i="1"/>
  <c r="Z212" i="1"/>
  <c r="X211" i="1"/>
  <c r="AK211" i="1" s="1"/>
  <c r="Y211" i="1"/>
  <c r="Z211" i="1"/>
  <c r="AA211" i="1"/>
  <c r="X210" i="1"/>
  <c r="AK210" i="1" s="1"/>
  <c r="Y210" i="1"/>
  <c r="X209" i="1"/>
  <c r="AK209" i="1" s="1"/>
  <c r="X208" i="1"/>
  <c r="AK208" i="1" s="1"/>
  <c r="Y208" i="1"/>
  <c r="Z208" i="1"/>
  <c r="X207" i="1"/>
  <c r="X206" i="1"/>
  <c r="AH206" i="1" s="1"/>
  <c r="Y206" i="1"/>
  <c r="Z206" i="1"/>
  <c r="X205" i="1"/>
  <c r="AH205" i="1" s="1"/>
  <c r="Y205" i="1"/>
  <c r="Z205" i="1"/>
  <c r="X204" i="1"/>
  <c r="AH204" i="1" s="1"/>
  <c r="X203" i="1"/>
  <c r="AH203" i="1" s="1"/>
  <c r="Y203" i="1"/>
  <c r="X202" i="1"/>
  <c r="AH202" i="1" s="1"/>
  <c r="Y202" i="1"/>
  <c r="X201" i="1"/>
  <c r="AH201" i="1" s="1"/>
  <c r="X200" i="1"/>
  <c r="AH200" i="1" s="1"/>
  <c r="Y200" i="1"/>
  <c r="X199" i="1"/>
  <c r="AH199" i="1" s="1"/>
  <c r="Y199" i="1"/>
  <c r="X198" i="1"/>
  <c r="AH198" i="1" s="1"/>
  <c r="X197" i="1"/>
  <c r="AH197" i="1" s="1"/>
  <c r="Y197" i="1"/>
  <c r="Z197" i="1"/>
  <c r="X196" i="1"/>
  <c r="AH196" i="1" s="1"/>
  <c r="Y196" i="1"/>
  <c r="Z196" i="1"/>
  <c r="X195" i="1"/>
  <c r="AH195" i="1" s="1"/>
  <c r="Y195" i="1"/>
  <c r="X194" i="1"/>
  <c r="AJ194" i="1" s="1"/>
  <c r="Y194" i="1"/>
  <c r="X193" i="1"/>
  <c r="Y193" i="1"/>
  <c r="X192" i="1"/>
  <c r="X191" i="1"/>
  <c r="Y191" i="1"/>
  <c r="AF191" i="1"/>
  <c r="Z191" i="1"/>
  <c r="AA191" i="1"/>
  <c r="X190" i="1"/>
  <c r="AK190" i="1" s="1"/>
  <c r="Y190" i="1"/>
  <c r="Z190" i="1"/>
  <c r="X189" i="1"/>
  <c r="AJ189" i="1" s="1"/>
  <c r="Y189" i="1"/>
  <c r="Z189" i="1"/>
  <c r="X188" i="1"/>
  <c r="Y188" i="1"/>
  <c r="Z188" i="1"/>
  <c r="X187" i="1"/>
  <c r="AF187" i="1" s="1"/>
  <c r="Y187" i="1"/>
  <c r="Z187" i="1"/>
  <c r="R799" i="2"/>
  <c r="S799" i="2" s="1"/>
  <c r="R798" i="2"/>
  <c r="S798" i="2" s="1"/>
  <c r="R797" i="2"/>
  <c r="S797" i="2" s="1"/>
  <c r="R796" i="2"/>
  <c r="S796" i="2" s="1"/>
  <c r="R795" i="2"/>
  <c r="S795" i="2" s="1"/>
  <c r="R794" i="2"/>
  <c r="S794" i="2" s="1"/>
  <c r="R793" i="2"/>
  <c r="S793" i="2" s="1"/>
  <c r="R792" i="2"/>
  <c r="S792" i="2" s="1"/>
  <c r="R791" i="2"/>
  <c r="S791" i="2" s="1"/>
  <c r="R790" i="2"/>
  <c r="S790" i="2" s="1"/>
  <c r="R789" i="2"/>
  <c r="S789" i="2" s="1"/>
  <c r="R788" i="2"/>
  <c r="S788" i="2" s="1"/>
  <c r="W2" i="2"/>
  <c r="R787" i="2"/>
  <c r="S787" i="2" s="1"/>
  <c r="Y783" i="2"/>
  <c r="Z783" i="2"/>
  <c r="AA783" i="2"/>
  <c r="Y782" i="2"/>
  <c r="Z782" i="2"/>
  <c r="AA782" i="2"/>
  <c r="Y781" i="2"/>
  <c r="Z781" i="2"/>
  <c r="AA781" i="2"/>
  <c r="Y780" i="2"/>
  <c r="Z780" i="2"/>
  <c r="AA780" i="2"/>
  <c r="Y779" i="2"/>
  <c r="Y778" i="2"/>
  <c r="Z778" i="2"/>
  <c r="Y777" i="2"/>
  <c r="Z777" i="2"/>
  <c r="Y776" i="2"/>
  <c r="Z776" i="2"/>
  <c r="Y775" i="2"/>
  <c r="Z775" i="2"/>
  <c r="Y774" i="2"/>
  <c r="Y773" i="2"/>
  <c r="Y772" i="2"/>
  <c r="Y771" i="2"/>
  <c r="Y770" i="2"/>
  <c r="Z770" i="2"/>
  <c r="Y769" i="2"/>
  <c r="Z769" i="2"/>
  <c r="Y768" i="2"/>
  <c r="Y767" i="2"/>
  <c r="Z767" i="2"/>
  <c r="Y766" i="2"/>
  <c r="Z766" i="2"/>
  <c r="Y765" i="2"/>
  <c r="Z765" i="2"/>
  <c r="Y764" i="2"/>
  <c r="Z764" i="2"/>
  <c r="Y763" i="2"/>
  <c r="Z763" i="2"/>
  <c r="Y762" i="2"/>
  <c r="Z762" i="2"/>
  <c r="Y761" i="2"/>
  <c r="Z761" i="2"/>
  <c r="Y760" i="2"/>
  <c r="Z760" i="2"/>
  <c r="Y759" i="2"/>
  <c r="Y758" i="2"/>
  <c r="Z758" i="2"/>
  <c r="Y757" i="2"/>
  <c r="Y756" i="2"/>
  <c r="Z756" i="2"/>
  <c r="Y755" i="2"/>
  <c r="Z755" i="2"/>
  <c r="R859" i="2"/>
  <c r="S859" i="2" s="1"/>
  <c r="R858" i="2"/>
  <c r="S858" i="2"/>
  <c r="R857" i="2"/>
  <c r="S857" i="2"/>
  <c r="R856" i="2"/>
  <c r="S856" i="2"/>
  <c r="R855" i="2"/>
  <c r="S855" i="2"/>
  <c r="R854" i="2"/>
  <c r="S854" i="2"/>
  <c r="R853" i="2"/>
  <c r="S853" i="2"/>
  <c r="R852" i="2"/>
  <c r="S852" i="2"/>
  <c r="R851" i="2"/>
  <c r="S851" i="2"/>
  <c r="R850" i="2"/>
  <c r="S850" i="2"/>
  <c r="R849" i="2"/>
  <c r="S849" i="2"/>
  <c r="R848" i="2"/>
  <c r="S848" i="2"/>
  <c r="AM848" i="2" s="1"/>
  <c r="AO848" i="2" s="1"/>
  <c r="R847" i="2"/>
  <c r="S847" i="2"/>
  <c r="Y841" i="2"/>
  <c r="Y840" i="2"/>
  <c r="Y839" i="2"/>
  <c r="Y837" i="2"/>
  <c r="Z837" i="2"/>
  <c r="Y836" i="2"/>
  <c r="Y835" i="2"/>
  <c r="Y834" i="2"/>
  <c r="Y833" i="2"/>
  <c r="Y832" i="2"/>
  <c r="Y831" i="2"/>
  <c r="Y830" i="2"/>
  <c r="Y829" i="2"/>
  <c r="Y828" i="2"/>
  <c r="Y827" i="2"/>
  <c r="Y826" i="2"/>
  <c r="Y825" i="2"/>
  <c r="Y824" i="2"/>
  <c r="Y823" i="2"/>
  <c r="Z823" i="2"/>
  <c r="Y822" i="2"/>
  <c r="Y821" i="2"/>
  <c r="Y820" i="2"/>
  <c r="Z820" i="2"/>
  <c r="Y819" i="2"/>
  <c r="Z819" i="2"/>
  <c r="Y818" i="2"/>
  <c r="Y817" i="2"/>
  <c r="Y816" i="2"/>
  <c r="Y815" i="2"/>
  <c r="R919" i="2"/>
  <c r="S919" i="2"/>
  <c r="R918" i="2"/>
  <c r="S918" i="2"/>
  <c r="R917" i="2"/>
  <c r="S917" i="2"/>
  <c r="R916" i="2"/>
  <c r="S916" i="2"/>
  <c r="R915" i="2"/>
  <c r="S915" i="2"/>
  <c r="R914" i="2"/>
  <c r="S914" i="2"/>
  <c r="R913" i="2"/>
  <c r="S913" i="2"/>
  <c r="R912" i="2"/>
  <c r="S912" i="2"/>
  <c r="R911" i="2"/>
  <c r="S911" i="2"/>
  <c r="R910" i="2"/>
  <c r="S910" i="2"/>
  <c r="R909" i="2"/>
  <c r="S909" i="2"/>
  <c r="R908" i="2"/>
  <c r="S908" i="2"/>
  <c r="R907" i="2"/>
  <c r="S907" i="2"/>
  <c r="R906" i="2"/>
  <c r="S906" i="2" s="1"/>
  <c r="AM906" i="2" s="1"/>
  <c r="AO906" i="2" s="1"/>
  <c r="R905" i="2"/>
  <c r="S905" i="2" s="1"/>
  <c r="AM905" i="2" s="1"/>
  <c r="AO905" i="2" s="1"/>
  <c r="R904" i="2"/>
  <c r="S904" i="2" s="1"/>
  <c r="AM904" i="2" s="1"/>
  <c r="AO904" i="2" s="1"/>
  <c r="R903" i="2"/>
  <c r="S903" i="2" s="1"/>
  <c r="AM903" i="2" s="1"/>
  <c r="AO903" i="2" s="1"/>
  <c r="R979" i="2"/>
  <c r="S979" i="2"/>
  <c r="R978" i="2"/>
  <c r="S978" i="2"/>
  <c r="R977" i="2"/>
  <c r="S977" i="2"/>
  <c r="R976" i="2"/>
  <c r="S976" i="2"/>
  <c r="R975" i="2"/>
  <c r="S975" i="2"/>
  <c r="R974" i="2"/>
  <c r="S974" i="2"/>
  <c r="R973" i="2"/>
  <c r="S973" i="2"/>
  <c r="R972" i="2"/>
  <c r="S972" i="2"/>
  <c r="R971" i="2"/>
  <c r="S971" i="2"/>
  <c r="R970" i="2"/>
  <c r="S970" i="2"/>
  <c r="R969" i="2"/>
  <c r="S969" i="2"/>
  <c r="R968" i="2"/>
  <c r="S968" i="2"/>
  <c r="R967" i="2"/>
  <c r="S967" i="2"/>
  <c r="R966" i="2"/>
  <c r="S966" i="2"/>
  <c r="R965" i="2"/>
  <c r="S965" i="2"/>
  <c r="R964" i="2"/>
  <c r="S964" i="2"/>
  <c r="R963" i="2"/>
  <c r="S963" i="2"/>
  <c r="R962" i="2"/>
  <c r="S962" i="2" s="1"/>
  <c r="AM962" i="2" s="1"/>
  <c r="AO962" i="2" s="1"/>
  <c r="R1039" i="2"/>
  <c r="S1039" i="2"/>
  <c r="R1038" i="2"/>
  <c r="S1038" i="2"/>
  <c r="R1037" i="2"/>
  <c r="S1037" i="2"/>
  <c r="R1036" i="2"/>
  <c r="S1036" i="2"/>
  <c r="R1035" i="2"/>
  <c r="S1035" i="2"/>
  <c r="R1034" i="2"/>
  <c r="S1034" i="2"/>
  <c r="R1033" i="2"/>
  <c r="S1033" i="2"/>
  <c r="R1032" i="2"/>
  <c r="S1032" i="2"/>
  <c r="R1031" i="2"/>
  <c r="S1031" i="2"/>
  <c r="R1030" i="2"/>
  <c r="S1030" i="2"/>
  <c r="R1029" i="2"/>
  <c r="S1029" i="2"/>
  <c r="R1028" i="2"/>
  <c r="S1028" i="2"/>
  <c r="R1027" i="2"/>
  <c r="S1027" i="2"/>
  <c r="R1026" i="2"/>
  <c r="S1026" i="2"/>
  <c r="R1025" i="2"/>
  <c r="S1025" i="2"/>
  <c r="R1024" i="2"/>
  <c r="S1024" i="2"/>
  <c r="R1023" i="2"/>
  <c r="S1023" i="2"/>
  <c r="R1022" i="2"/>
  <c r="S1022" i="2"/>
  <c r="R1021" i="2"/>
  <c r="S1021" i="2"/>
  <c r="R1020" i="2"/>
  <c r="S1020" i="2"/>
  <c r="R1019" i="2"/>
  <c r="S1019" i="2"/>
  <c r="R1018" i="2"/>
  <c r="S1018" i="2"/>
  <c r="R1017" i="2"/>
  <c r="S1017" i="2"/>
  <c r="R1016" i="2"/>
  <c r="S1016" i="2"/>
  <c r="R1015" i="2"/>
  <c r="S1015" i="2"/>
  <c r="R1014" i="2"/>
  <c r="S1014" i="2"/>
  <c r="R1013" i="2"/>
  <c r="S1013" i="2"/>
  <c r="R1012" i="2"/>
  <c r="S1012" i="2"/>
  <c r="R1011" i="2"/>
  <c r="S1011" i="2"/>
  <c r="R1010" i="2"/>
  <c r="S1010" i="2"/>
  <c r="R1009" i="2"/>
  <c r="S1009" i="2"/>
  <c r="R1008" i="2"/>
  <c r="S1008" i="2"/>
  <c r="R1007" i="2"/>
  <c r="S1007" i="2"/>
  <c r="R1006" i="2"/>
  <c r="S1006" i="2"/>
  <c r="R1005" i="2"/>
  <c r="S1005" i="2"/>
  <c r="R1004" i="2"/>
  <c r="S1004" i="2"/>
  <c r="R1003" i="2"/>
  <c r="S1003" i="2"/>
  <c r="R1002" i="2"/>
  <c r="S1002" i="2"/>
  <c r="R1001" i="2"/>
  <c r="S1001" i="2"/>
  <c r="R1000" i="2"/>
  <c r="S1000" i="2"/>
  <c r="R999" i="2"/>
  <c r="S999" i="2"/>
  <c r="R998" i="2"/>
  <c r="S998" i="2"/>
  <c r="R997" i="2"/>
  <c r="S997" i="2"/>
  <c r="R996" i="2"/>
  <c r="S996" i="2"/>
  <c r="R995" i="2"/>
  <c r="S995" i="2"/>
  <c r="S1044" i="2" s="1"/>
  <c r="BK43" i="10" s="1"/>
  <c r="R1099" i="2"/>
  <c r="S1099" i="2"/>
  <c r="R1098" i="2"/>
  <c r="S1098" i="2"/>
  <c r="R1097" i="2"/>
  <c r="S1097" i="2"/>
  <c r="R1096" i="2"/>
  <c r="S1096" i="2"/>
  <c r="R1095" i="2"/>
  <c r="S1095" i="2"/>
  <c r="R1094" i="2"/>
  <c r="S1094" i="2"/>
  <c r="R1093" i="2"/>
  <c r="S1093" i="2"/>
  <c r="R1092" i="2"/>
  <c r="S1092" i="2"/>
  <c r="R1091" i="2"/>
  <c r="S1091" i="2"/>
  <c r="R1090" i="2"/>
  <c r="S1090" i="2"/>
  <c r="R1089" i="2"/>
  <c r="S1089" i="2"/>
  <c r="R1088" i="2"/>
  <c r="S1088" i="2"/>
  <c r="R1087" i="2"/>
  <c r="S1087" i="2"/>
  <c r="R1086" i="2"/>
  <c r="S1086" i="2"/>
  <c r="R1085" i="2"/>
  <c r="S1085" i="2"/>
  <c r="R1084" i="2"/>
  <c r="S1084" i="2"/>
  <c r="R1083" i="2"/>
  <c r="S1083" i="2"/>
  <c r="R1082" i="2"/>
  <c r="S1082" i="2"/>
  <c r="R1081" i="2"/>
  <c r="S1081" i="2"/>
  <c r="R1080" i="2"/>
  <c r="S1080" i="2"/>
  <c r="R1079" i="2"/>
  <c r="S1079" i="2"/>
  <c r="R1078" i="2"/>
  <c r="S1078" i="2"/>
  <c r="R1077" i="2"/>
  <c r="S1077" i="2"/>
  <c r="R1076" i="2"/>
  <c r="S1076" i="2"/>
  <c r="R1075" i="2"/>
  <c r="S1075" i="2"/>
  <c r="R1074" i="2"/>
  <c r="S1074" i="2"/>
  <c r="R1073" i="2"/>
  <c r="S1073" i="2"/>
  <c r="R1072" i="2"/>
  <c r="S1072" i="2"/>
  <c r="R1071" i="2"/>
  <c r="S1071" i="2"/>
  <c r="R1070" i="2"/>
  <c r="S1070" i="2"/>
  <c r="R1069" i="2"/>
  <c r="S1069" i="2"/>
  <c r="R1068" i="2"/>
  <c r="S1068" i="2"/>
  <c r="R1067" i="2"/>
  <c r="S1067" i="2"/>
  <c r="R1066" i="2"/>
  <c r="S1066" i="2"/>
  <c r="R1065" i="2"/>
  <c r="S1065" i="2"/>
  <c r="R1064" i="2"/>
  <c r="S1064" i="2"/>
  <c r="R1063" i="2"/>
  <c r="S1063" i="2"/>
  <c r="R1062" i="2"/>
  <c r="S1062" i="2"/>
  <c r="R1061" i="2"/>
  <c r="S1061" i="2"/>
  <c r="R1060" i="2"/>
  <c r="S1060" i="2"/>
  <c r="R1059" i="2"/>
  <c r="S1059" i="2"/>
  <c r="R1058" i="2"/>
  <c r="S1058" i="2"/>
  <c r="R1057" i="2"/>
  <c r="S1057" i="2"/>
  <c r="R1056" i="2"/>
  <c r="S1056" i="2"/>
  <c r="R1055" i="2"/>
  <c r="S1055" i="2"/>
  <c r="S1104" i="2" s="1"/>
  <c r="BK45" i="10" s="1"/>
  <c r="R425" i="2"/>
  <c r="S425" i="2"/>
  <c r="R424" i="2"/>
  <c r="S424" i="2"/>
  <c r="R423" i="2"/>
  <c r="S423" i="2"/>
  <c r="R422" i="2"/>
  <c r="S422" i="2"/>
  <c r="R421" i="2"/>
  <c r="S421" i="2"/>
  <c r="R420" i="2"/>
  <c r="S420" i="2"/>
  <c r="R419" i="2"/>
  <c r="S419" i="2"/>
  <c r="R418" i="2"/>
  <c r="S418" i="2"/>
  <c r="R417" i="2"/>
  <c r="S417" i="2"/>
  <c r="R416" i="2"/>
  <c r="S416" i="2"/>
  <c r="R415" i="2"/>
  <c r="S415" i="2"/>
  <c r="R414" i="2"/>
  <c r="S414" i="2"/>
  <c r="Y408" i="2"/>
  <c r="Y407" i="2"/>
  <c r="Y406" i="2"/>
  <c r="Y405" i="2"/>
  <c r="Y404" i="2"/>
  <c r="Y403" i="2"/>
  <c r="Z403" i="2"/>
  <c r="Y402" i="2"/>
  <c r="Y401" i="2"/>
  <c r="Y400" i="2"/>
  <c r="Y399" i="2"/>
  <c r="Y398" i="2"/>
  <c r="Y397" i="2"/>
  <c r="Y396" i="2"/>
  <c r="Y395" i="2"/>
  <c r="Z395" i="2"/>
  <c r="Y394" i="2"/>
  <c r="Y393" i="2"/>
  <c r="Y392" i="2"/>
  <c r="Z392" i="2"/>
  <c r="Y391" i="2"/>
  <c r="Z391" i="2"/>
  <c r="X390" i="2"/>
  <c r="AJ390" i="2" s="1"/>
  <c r="Y390" i="2"/>
  <c r="Y389" i="2"/>
  <c r="Y388" i="2"/>
  <c r="Z388" i="2"/>
  <c r="Y387" i="2"/>
  <c r="Z387" i="2"/>
  <c r="Y386" i="2"/>
  <c r="Y385" i="2"/>
  <c r="Z385" i="2"/>
  <c r="Y384" i="2"/>
  <c r="Y383" i="2"/>
  <c r="Z383" i="2"/>
  <c r="Y382" i="2"/>
  <c r="Z382" i="2"/>
  <c r="Y381" i="2"/>
  <c r="Z381" i="2"/>
  <c r="R485" i="2"/>
  <c r="S485" i="2" s="1"/>
  <c r="R484" i="2"/>
  <c r="S484" i="2" s="1"/>
  <c r="R483" i="2"/>
  <c r="S483" i="2" s="1"/>
  <c r="R482" i="2"/>
  <c r="S482" i="2" s="1"/>
  <c r="R481" i="2"/>
  <c r="S481" i="2" s="1"/>
  <c r="R480" i="2"/>
  <c r="S480" i="2" s="1"/>
  <c r="R479" i="2"/>
  <c r="S479" i="2" s="1"/>
  <c r="R478" i="2"/>
  <c r="S478" i="2" s="1"/>
  <c r="R477" i="2"/>
  <c r="S477" i="2" s="1"/>
  <c r="R476" i="2"/>
  <c r="S476" i="2" s="1"/>
  <c r="R475" i="2"/>
  <c r="S475" i="2" s="1"/>
  <c r="R474" i="2"/>
  <c r="S474" i="2" s="1"/>
  <c r="Y468" i="2"/>
  <c r="Y467" i="2"/>
  <c r="Y466" i="2"/>
  <c r="Y465" i="2"/>
  <c r="Z465" i="2"/>
  <c r="Y464" i="2"/>
  <c r="Z464" i="2"/>
  <c r="Y463" i="2"/>
  <c r="Y462" i="2"/>
  <c r="Y461" i="2"/>
  <c r="Y460" i="2"/>
  <c r="Y459" i="2"/>
  <c r="Y458" i="2"/>
  <c r="Y457" i="2"/>
  <c r="Y456" i="2"/>
  <c r="Y455" i="2"/>
  <c r="Z455" i="2"/>
  <c r="Y454" i="2"/>
  <c r="Y453" i="2"/>
  <c r="Y452" i="2"/>
  <c r="Y451" i="2"/>
  <c r="Y450" i="2"/>
  <c r="Y449" i="2"/>
  <c r="Y448" i="2"/>
  <c r="Z448" i="2"/>
  <c r="Y447" i="2"/>
  <c r="Z447" i="2"/>
  <c r="Y446" i="2"/>
  <c r="Y445" i="2"/>
  <c r="Y444" i="2"/>
  <c r="Y443" i="2"/>
  <c r="Y442" i="2"/>
  <c r="Y441" i="2"/>
  <c r="Z441" i="2"/>
  <c r="R545" i="2"/>
  <c r="S545" i="2"/>
  <c r="R544" i="2"/>
  <c r="S544" i="2"/>
  <c r="R543" i="2"/>
  <c r="S543" i="2"/>
  <c r="R542" i="2"/>
  <c r="S542" i="2"/>
  <c r="R541" i="2"/>
  <c r="S541" i="2"/>
  <c r="R540" i="2"/>
  <c r="S540" i="2"/>
  <c r="R539" i="2"/>
  <c r="S539" i="2"/>
  <c r="R538" i="2"/>
  <c r="S538" i="2"/>
  <c r="R537" i="2"/>
  <c r="S537" i="2"/>
  <c r="R536" i="2"/>
  <c r="S536" i="2"/>
  <c r="R535" i="2"/>
  <c r="S535" i="2"/>
  <c r="R534" i="2"/>
  <c r="S534" i="2" s="1"/>
  <c r="AM534" i="2" s="1"/>
  <c r="AO534" i="2" s="1"/>
  <c r="Y520" i="2"/>
  <c r="Z520" i="2"/>
  <c r="AA520" i="2"/>
  <c r="Y519" i="2"/>
  <c r="Y518" i="2"/>
  <c r="Y517" i="2"/>
  <c r="Y516" i="2"/>
  <c r="X515" i="2"/>
  <c r="AJ515" i="2" s="1"/>
  <c r="Y515" i="2"/>
  <c r="Z515" i="2"/>
  <c r="Y514" i="2"/>
  <c r="Z514" i="2"/>
  <c r="Y513" i="2"/>
  <c r="Y512" i="2"/>
  <c r="Y511" i="2"/>
  <c r="Y510" i="2"/>
  <c r="Z510" i="2"/>
  <c r="Y509" i="2"/>
  <c r="Y508" i="2"/>
  <c r="Z508" i="2"/>
  <c r="Y507" i="2"/>
  <c r="Y506" i="2"/>
  <c r="Y505" i="2"/>
  <c r="Y504" i="2"/>
  <c r="Z504" i="2"/>
  <c r="Y503" i="2"/>
  <c r="Z503" i="2"/>
  <c r="Y502" i="2"/>
  <c r="X501" i="2"/>
  <c r="AC501" i="2" s="1"/>
  <c r="Y501" i="2"/>
  <c r="Z501" i="2"/>
  <c r="R605" i="2"/>
  <c r="S605" i="2" s="1"/>
  <c r="R604" i="2"/>
  <c r="S604" i="2" s="1"/>
  <c r="R603" i="2"/>
  <c r="S603" i="2" s="1"/>
  <c r="R602" i="2"/>
  <c r="S602" i="2" s="1"/>
  <c r="R601" i="2"/>
  <c r="S601" i="2" s="1"/>
  <c r="R600" i="2"/>
  <c r="S600" i="2" s="1"/>
  <c r="R599" i="2"/>
  <c r="S599" i="2" s="1"/>
  <c r="R598" i="2"/>
  <c r="S598" i="2" s="1"/>
  <c r="R597" i="2"/>
  <c r="S597" i="2" s="1"/>
  <c r="R596" i="2"/>
  <c r="S596" i="2" s="1"/>
  <c r="R665" i="2"/>
  <c r="S665" i="2" s="1"/>
  <c r="R664" i="2"/>
  <c r="S664" i="2" s="1"/>
  <c r="R663" i="2"/>
  <c r="S663" i="2" s="1"/>
  <c r="R662" i="2"/>
  <c r="S662" i="2" s="1"/>
  <c r="R661" i="2"/>
  <c r="S661" i="2" s="1"/>
  <c r="R660" i="2"/>
  <c r="S660" i="2" s="1"/>
  <c r="R659" i="2"/>
  <c r="S659" i="2" s="1"/>
  <c r="R658" i="2"/>
  <c r="S658" i="2" s="1"/>
  <c r="R657" i="2"/>
  <c r="S657" i="2" s="1"/>
  <c r="R656" i="2"/>
  <c r="S656" i="2" s="1"/>
  <c r="R655" i="2"/>
  <c r="S655" i="2" s="1"/>
  <c r="R654" i="2"/>
  <c r="S654" i="2" s="1"/>
  <c r="R653" i="2"/>
  <c r="S653" i="2" s="1"/>
  <c r="R652" i="2"/>
  <c r="S652" i="2" s="1"/>
  <c r="R651" i="2"/>
  <c r="S651" i="2" s="1"/>
  <c r="R650" i="2"/>
  <c r="S650" i="2" s="1"/>
  <c r="R649" i="2"/>
  <c r="S649" i="2" s="1"/>
  <c r="R648" i="2"/>
  <c r="S648" i="2" s="1"/>
  <c r="R647" i="2"/>
  <c r="S647" i="2" s="1"/>
  <c r="R646" i="2"/>
  <c r="S646" i="2" s="1"/>
  <c r="R645" i="2"/>
  <c r="S645" i="2" s="1"/>
  <c r="R644" i="2"/>
  <c r="S644" i="2" s="1"/>
  <c r="R643" i="2"/>
  <c r="S643" i="2" s="1"/>
  <c r="R642" i="2"/>
  <c r="S642" i="2" s="1"/>
  <c r="R641" i="2"/>
  <c r="S641" i="2" s="1"/>
  <c r="R640" i="2"/>
  <c r="S640" i="2" s="1"/>
  <c r="R639" i="2"/>
  <c r="S639" i="2" s="1"/>
  <c r="R638" i="2"/>
  <c r="S638" i="2" s="1"/>
  <c r="R637" i="2"/>
  <c r="S637" i="2" s="1"/>
  <c r="R636" i="2"/>
  <c r="S636" i="2" s="1"/>
  <c r="R635" i="2"/>
  <c r="S635" i="2" s="1"/>
  <c r="R634" i="2"/>
  <c r="S634" i="2" s="1"/>
  <c r="R633" i="2"/>
  <c r="S633" i="2" s="1"/>
  <c r="R632" i="2"/>
  <c r="S632" i="2" s="1"/>
  <c r="R631" i="2"/>
  <c r="S631" i="2" s="1"/>
  <c r="R630" i="2"/>
  <c r="S630" i="2" s="1"/>
  <c r="R629" i="2"/>
  <c r="S629" i="2" s="1"/>
  <c r="R628" i="2"/>
  <c r="S628" i="2" s="1"/>
  <c r="R627" i="2"/>
  <c r="S627" i="2" s="1"/>
  <c r="R626" i="2"/>
  <c r="S626" i="2" s="1"/>
  <c r="R625" i="2"/>
  <c r="S625" i="2" s="1"/>
  <c r="R624" i="2"/>
  <c r="S624" i="2" s="1"/>
  <c r="R623" i="2"/>
  <c r="S623" i="2" s="1"/>
  <c r="R622" i="2"/>
  <c r="S622" i="2" s="1"/>
  <c r="R621" i="2"/>
  <c r="S621" i="2" s="1"/>
  <c r="R725" i="2"/>
  <c r="S725" i="2" s="1"/>
  <c r="R724" i="2"/>
  <c r="S724" i="2" s="1"/>
  <c r="R723" i="2"/>
  <c r="S723" i="2" s="1"/>
  <c r="R722" i="2"/>
  <c r="S722" i="2" s="1"/>
  <c r="R721" i="2"/>
  <c r="S721" i="2" s="1"/>
  <c r="R720" i="2"/>
  <c r="S720" i="2" s="1"/>
  <c r="R719" i="2"/>
  <c r="S719" i="2" s="1"/>
  <c r="R718" i="2"/>
  <c r="S718" i="2" s="1"/>
  <c r="R717" i="2"/>
  <c r="S717" i="2" s="1"/>
  <c r="R716" i="2"/>
  <c r="S716" i="2" s="1"/>
  <c r="R715" i="2"/>
  <c r="S715" i="2" s="1"/>
  <c r="R714" i="2"/>
  <c r="S714" i="2" s="1"/>
  <c r="R713" i="2"/>
  <c r="S713" i="2" s="1"/>
  <c r="R712" i="2"/>
  <c r="S712" i="2" s="1"/>
  <c r="R711" i="2"/>
  <c r="S711" i="2" s="1"/>
  <c r="R710" i="2"/>
  <c r="S710" i="2" s="1"/>
  <c r="R709" i="2"/>
  <c r="S709" i="2" s="1"/>
  <c r="R708" i="2"/>
  <c r="S708" i="2" s="1"/>
  <c r="R707" i="2"/>
  <c r="S707" i="2" s="1"/>
  <c r="R706" i="2"/>
  <c r="S706" i="2" s="1"/>
  <c r="R705" i="2"/>
  <c r="S705" i="2" s="1"/>
  <c r="R704" i="2"/>
  <c r="S704" i="2" s="1"/>
  <c r="R703" i="2"/>
  <c r="S703" i="2" s="1"/>
  <c r="R702" i="2"/>
  <c r="S702" i="2" s="1"/>
  <c r="R701" i="2"/>
  <c r="S701" i="2" s="1"/>
  <c r="R700" i="2"/>
  <c r="S700" i="2" s="1"/>
  <c r="R699" i="2"/>
  <c r="S699" i="2" s="1"/>
  <c r="R698" i="2"/>
  <c r="S698" i="2" s="1"/>
  <c r="R697" i="2"/>
  <c r="S697" i="2" s="1"/>
  <c r="R696" i="2"/>
  <c r="S696" i="2" s="1"/>
  <c r="R695" i="2"/>
  <c r="S695" i="2" s="1"/>
  <c r="R694" i="2"/>
  <c r="S694" i="2" s="1"/>
  <c r="R693" i="2"/>
  <c r="S693" i="2" s="1"/>
  <c r="R692" i="2"/>
  <c r="S692" i="2" s="1"/>
  <c r="R691" i="2"/>
  <c r="S691" i="2" s="1"/>
  <c r="R690" i="2"/>
  <c r="S690" i="2" s="1"/>
  <c r="R689" i="2"/>
  <c r="S689" i="2" s="1"/>
  <c r="R688" i="2"/>
  <c r="S688" i="2" s="1"/>
  <c r="R687" i="2"/>
  <c r="S687" i="2" s="1"/>
  <c r="R686" i="2"/>
  <c r="S686" i="2" s="1"/>
  <c r="R685" i="2"/>
  <c r="S685" i="2" s="1"/>
  <c r="R684" i="2"/>
  <c r="S684" i="2" s="1"/>
  <c r="R683" i="2"/>
  <c r="S683" i="2" s="1"/>
  <c r="R682" i="2"/>
  <c r="S682" i="2" s="1"/>
  <c r="R681" i="2"/>
  <c r="S681" i="2" s="1"/>
  <c r="R51" i="2"/>
  <c r="S51" i="2" s="1"/>
  <c r="R50" i="2"/>
  <c r="S50" i="2" s="1"/>
  <c r="R49" i="2"/>
  <c r="S49" i="2" s="1"/>
  <c r="R48" i="2"/>
  <c r="S48" i="2" s="1"/>
  <c r="R47" i="2"/>
  <c r="S47" i="2" s="1"/>
  <c r="R46" i="2"/>
  <c r="S46" i="2" s="1"/>
  <c r="R45" i="2"/>
  <c r="S45" i="2" s="1"/>
  <c r="R44" i="2"/>
  <c r="S44" i="2" s="1"/>
  <c r="X37" i="2"/>
  <c r="AK37" i="2" s="1"/>
  <c r="X36" i="2"/>
  <c r="AJ36" i="2" s="1"/>
  <c r="X35" i="2"/>
  <c r="AK35" i="2" s="1"/>
  <c r="X34" i="2"/>
  <c r="AD34" i="2" s="1"/>
  <c r="Y34" i="2"/>
  <c r="Z34" i="2"/>
  <c r="Y33" i="2"/>
  <c r="Z33" i="2"/>
  <c r="AA33" i="2"/>
  <c r="X32" i="2"/>
  <c r="Y32" i="2"/>
  <c r="X31" i="2"/>
  <c r="AJ31" i="2" s="1"/>
  <c r="Y31" i="2"/>
  <c r="AC31" i="2"/>
  <c r="Y30" i="2"/>
  <c r="Z30" i="2"/>
  <c r="AA30" i="2"/>
  <c r="Y29" i="2"/>
  <c r="X28" i="2"/>
  <c r="AC28" i="2" s="1"/>
  <c r="Y28" i="2"/>
  <c r="X27" i="2"/>
  <c r="AJ27" i="2" s="1"/>
  <c r="Y27" i="2"/>
  <c r="X26" i="2"/>
  <c r="AJ26" i="2" s="1"/>
  <c r="Y26" i="2"/>
  <c r="Z26" i="2"/>
  <c r="X25" i="2"/>
  <c r="AK25" i="2" s="1"/>
  <c r="Y25" i="2"/>
  <c r="X24" i="2"/>
  <c r="AH24" i="2" s="1"/>
  <c r="Y24" i="2"/>
  <c r="Z24" i="2"/>
  <c r="X23" i="2"/>
  <c r="AK23" i="2" s="1"/>
  <c r="Y23" i="2"/>
  <c r="X22" i="2"/>
  <c r="AH22" i="2" s="1"/>
  <c r="Y22" i="2"/>
  <c r="X21" i="2"/>
  <c r="AK21" i="2" s="1"/>
  <c r="Y21" i="2"/>
  <c r="X20" i="2"/>
  <c r="AF20" i="2" s="1"/>
  <c r="AA20" i="2" s="1"/>
  <c r="Y20" i="2"/>
  <c r="Z20" i="2"/>
  <c r="X19" i="2"/>
  <c r="AK19" i="2" s="1"/>
  <c r="Y19" i="2"/>
  <c r="X18" i="2"/>
  <c r="AK18" i="2" s="1"/>
  <c r="Y18" i="2"/>
  <c r="X17" i="2"/>
  <c r="AK17" i="2" s="1"/>
  <c r="Y17" i="2"/>
  <c r="Z17" i="2"/>
  <c r="AA17" i="2"/>
  <c r="X16" i="2"/>
  <c r="AK16" i="2" s="1"/>
  <c r="Y16" i="2"/>
  <c r="Z16" i="2"/>
  <c r="X15" i="2"/>
  <c r="AK15" i="2" s="1"/>
  <c r="Y15" i="2"/>
  <c r="X14" i="2"/>
  <c r="AE14" i="2" s="1"/>
  <c r="Y14" i="2"/>
  <c r="AF14" i="2"/>
  <c r="AA14" i="2" s="1"/>
  <c r="X13" i="2"/>
  <c r="AK13" i="2" s="1"/>
  <c r="Y13" i="2"/>
  <c r="Z13" i="2"/>
  <c r="X12" i="2"/>
  <c r="AK12" i="2" s="1"/>
  <c r="Y12" i="2"/>
  <c r="X11" i="2"/>
  <c r="AJ11" i="2" s="1"/>
  <c r="Y11" i="2"/>
  <c r="X10" i="2"/>
  <c r="AK10" i="2" s="1"/>
  <c r="Y10" i="2"/>
  <c r="X9" i="2"/>
  <c r="AF9" i="2" s="1"/>
  <c r="AA9" i="2" s="1"/>
  <c r="Y9" i="2"/>
  <c r="Z9" i="2"/>
  <c r="X8" i="2"/>
  <c r="AK8" i="2" s="1"/>
  <c r="Y8" i="2"/>
  <c r="Z8" i="2"/>
  <c r="X7" i="2"/>
  <c r="AJ7" i="2" s="1"/>
  <c r="Y7" i="2"/>
  <c r="Z7" i="2"/>
  <c r="R111" i="2"/>
  <c r="S111" i="2" s="1"/>
  <c r="R110" i="2"/>
  <c r="S110" i="2" s="1"/>
  <c r="R109" i="2"/>
  <c r="S109" i="2" s="1"/>
  <c r="R108" i="2"/>
  <c r="S108" i="2" s="1"/>
  <c r="R107" i="2"/>
  <c r="S107" i="2" s="1"/>
  <c r="R106" i="2"/>
  <c r="S106" i="2" s="1"/>
  <c r="R105" i="2"/>
  <c r="S105" i="2" s="1"/>
  <c r="R104" i="2"/>
  <c r="S104" i="2" s="1"/>
  <c r="R103" i="2"/>
  <c r="S103" i="2" s="1"/>
  <c r="R102" i="2"/>
  <c r="S102" i="2" s="1"/>
  <c r="X96" i="2"/>
  <c r="AK96" i="2" s="1"/>
  <c r="X95" i="2"/>
  <c r="AK95" i="2" s="1"/>
  <c r="Y95" i="2"/>
  <c r="X94" i="2"/>
  <c r="AE94" i="2" s="1"/>
  <c r="Y94" i="2"/>
  <c r="AF94" i="2"/>
  <c r="AA94" i="2" s="1"/>
  <c r="X93" i="2"/>
  <c r="AK93" i="2" s="1"/>
  <c r="Y93" i="2"/>
  <c r="X92" i="2"/>
  <c r="AE92" i="2" s="1"/>
  <c r="Y92" i="2"/>
  <c r="X91" i="2"/>
  <c r="AK91" i="2" s="1"/>
  <c r="Y91" i="2"/>
  <c r="X90" i="2"/>
  <c r="AK90" i="2" s="1"/>
  <c r="Y90" i="2"/>
  <c r="X89" i="2"/>
  <c r="AK89" i="2" s="1"/>
  <c r="Y89" i="2"/>
  <c r="X88" i="2"/>
  <c r="AE88" i="2" s="1"/>
  <c r="Y88" i="2"/>
  <c r="X87" i="2"/>
  <c r="AJ87" i="2" s="1"/>
  <c r="Y87" i="2"/>
  <c r="Z87" i="2"/>
  <c r="X86" i="2"/>
  <c r="AK86" i="2" s="1"/>
  <c r="X85" i="2"/>
  <c r="AK85" i="2" s="1"/>
  <c r="Y85" i="2"/>
  <c r="X84" i="2"/>
  <c r="AK84" i="2" s="1"/>
  <c r="Y84" i="2"/>
  <c r="X83" i="2"/>
  <c r="AK83" i="2" s="1"/>
  <c r="Y83" i="2"/>
  <c r="X82" i="2"/>
  <c r="AK82" i="2" s="1"/>
  <c r="Y82" i="2"/>
  <c r="X81" i="2"/>
  <c r="AK81" i="2" s="1"/>
  <c r="Y81" i="2"/>
  <c r="Z81" i="2"/>
  <c r="X80" i="2"/>
  <c r="AK80" i="2" s="1"/>
  <c r="Y80" i="2"/>
  <c r="X79" i="2"/>
  <c r="AK79" i="2" s="1"/>
  <c r="Y79" i="2"/>
  <c r="X78" i="2"/>
  <c r="AK78" i="2" s="1"/>
  <c r="Y78" i="2"/>
  <c r="X77" i="2"/>
  <c r="AK77" i="2" s="1"/>
  <c r="Y77" i="2"/>
  <c r="X76" i="2"/>
  <c r="AF76" i="2" s="1"/>
  <c r="AA76" i="2" s="1"/>
  <c r="Y76" i="2"/>
  <c r="X75" i="2"/>
  <c r="AK75" i="2" s="1"/>
  <c r="X74" i="2"/>
  <c r="AD74" i="2" s="1"/>
  <c r="Y74" i="2"/>
  <c r="X73" i="2"/>
  <c r="AH73" i="2" s="1"/>
  <c r="Y73" i="2"/>
  <c r="Z73" i="2"/>
  <c r="X72" i="2"/>
  <c r="AK72" i="2" s="1"/>
  <c r="Y72" i="2"/>
  <c r="Z72" i="2"/>
  <c r="X71" i="2"/>
  <c r="AK71" i="2" s="1"/>
  <c r="Y71" i="2"/>
  <c r="X70" i="2"/>
  <c r="AK70" i="2" s="1"/>
  <c r="Y70" i="2"/>
  <c r="X69" i="2"/>
  <c r="AK69" i="2" s="1"/>
  <c r="Y69" i="2"/>
  <c r="X68" i="2"/>
  <c r="AK68" i="2" s="1"/>
  <c r="Y68" i="2"/>
  <c r="X67" i="2"/>
  <c r="AK67" i="2" s="1"/>
  <c r="R171" i="2"/>
  <c r="S171" i="2" s="1"/>
  <c r="R170" i="2"/>
  <c r="S170" i="2" s="1"/>
  <c r="R169" i="2"/>
  <c r="S169" i="2" s="1"/>
  <c r="R168" i="2"/>
  <c r="S168" i="2" s="1"/>
  <c r="R167" i="2"/>
  <c r="S167" i="2" s="1"/>
  <c r="R166" i="2"/>
  <c r="S166" i="2" s="1"/>
  <c r="R165" i="2"/>
  <c r="S165" i="2" s="1"/>
  <c r="R164" i="2"/>
  <c r="S164" i="2" s="1"/>
  <c r="R163" i="2"/>
  <c r="S163" i="2" s="1"/>
  <c r="X159" i="2"/>
  <c r="AK159" i="2" s="1"/>
  <c r="X158" i="2"/>
  <c r="X157" i="2"/>
  <c r="AK157" i="2" s="1"/>
  <c r="X156" i="2"/>
  <c r="AK156" i="2" s="1"/>
  <c r="Y156" i="2"/>
  <c r="Z156" i="2"/>
  <c r="AA156" i="2"/>
  <c r="X155" i="2"/>
  <c r="AE155" i="2" s="1"/>
  <c r="Y155" i="2"/>
  <c r="Z155" i="2"/>
  <c r="AA155" i="2"/>
  <c r="X154" i="2"/>
  <c r="AE154" i="2" s="1"/>
  <c r="Y154" i="2"/>
  <c r="X153" i="2"/>
  <c r="AK153" i="2" s="1"/>
  <c r="Y153" i="2"/>
  <c r="Z153" i="2"/>
  <c r="X152" i="2"/>
  <c r="AK152" i="2" s="1"/>
  <c r="Y152" i="2"/>
  <c r="X151" i="2"/>
  <c r="AK151" i="2" s="1"/>
  <c r="Y151" i="2"/>
  <c r="Z151" i="2"/>
  <c r="X150" i="2"/>
  <c r="AI150" i="2" s="1"/>
  <c r="Y150" i="2"/>
  <c r="X149" i="2"/>
  <c r="AH149" i="2" s="1"/>
  <c r="Y149" i="2"/>
  <c r="X148" i="2"/>
  <c r="AK148" i="2" s="1"/>
  <c r="Y148" i="2"/>
  <c r="X147" i="2"/>
  <c r="AK147" i="2" s="1"/>
  <c r="Y147" i="2"/>
  <c r="Z147" i="2"/>
  <c r="X146" i="2"/>
  <c r="AJ146" i="2" s="1"/>
  <c r="Y146" i="2"/>
  <c r="Z146" i="2"/>
  <c r="X145" i="2"/>
  <c r="AJ145" i="2" s="1"/>
  <c r="Y145" i="2"/>
  <c r="X144" i="2"/>
  <c r="AE144" i="2" s="1"/>
  <c r="Y144" i="2"/>
  <c r="X143" i="2"/>
  <c r="AJ143" i="2" s="1"/>
  <c r="Y143" i="2"/>
  <c r="X142" i="2"/>
  <c r="AK142" i="2" s="1"/>
  <c r="Y142" i="2"/>
  <c r="X141" i="2"/>
  <c r="AK141" i="2" s="1"/>
  <c r="Y141" i="2"/>
  <c r="X140" i="2"/>
  <c r="AF140" i="2" s="1"/>
  <c r="Y140" i="2"/>
  <c r="AA140" i="2"/>
  <c r="X139" i="2"/>
  <c r="AK139" i="2" s="1"/>
  <c r="Y139" i="2"/>
  <c r="X138" i="2"/>
  <c r="AD138" i="2" s="1"/>
  <c r="Y138" i="2"/>
  <c r="Z138" i="2"/>
  <c r="X137" i="2"/>
  <c r="AK137" i="2" s="1"/>
  <c r="Y137" i="2"/>
  <c r="Z137" i="2"/>
  <c r="X136" i="2"/>
  <c r="AK136" i="2" s="1"/>
  <c r="Y136" i="2"/>
  <c r="Z136" i="2"/>
  <c r="X135" i="2"/>
  <c r="AK135" i="2" s="1"/>
  <c r="Y135" i="2"/>
  <c r="X134" i="2"/>
  <c r="AK134" i="2" s="1"/>
  <c r="Y134" i="2"/>
  <c r="X133" i="2"/>
  <c r="AK133" i="2" s="1"/>
  <c r="Y133" i="2"/>
  <c r="Z133" i="2"/>
  <c r="X132" i="2"/>
  <c r="AE132" i="2" s="1"/>
  <c r="Y132" i="2"/>
  <c r="X131" i="2"/>
  <c r="AJ131" i="2" s="1"/>
  <c r="Y131" i="2"/>
  <c r="X130" i="2"/>
  <c r="AK130" i="2" s="1"/>
  <c r="Y130" i="2"/>
  <c r="X129" i="2"/>
  <c r="AK129" i="2" s="1"/>
  <c r="Y129" i="2"/>
  <c r="X128" i="2"/>
  <c r="AK128" i="2" s="1"/>
  <c r="Y128" i="2"/>
  <c r="X127" i="2"/>
  <c r="AK127" i="2" s="1"/>
  <c r="Y127" i="2"/>
  <c r="R231" i="2"/>
  <c r="S231" i="2" s="1"/>
  <c r="R230" i="2"/>
  <c r="S230" i="2" s="1"/>
  <c r="R229" i="2"/>
  <c r="S229" i="2" s="1"/>
  <c r="R228" i="2"/>
  <c r="S228" i="2" s="1"/>
  <c r="R227" i="2"/>
  <c r="S227" i="2" s="1"/>
  <c r="R226" i="2"/>
  <c r="S226" i="2" s="1"/>
  <c r="R225" i="2"/>
  <c r="S225" i="2" s="1"/>
  <c r="R224" i="2"/>
  <c r="S224" i="2" s="1"/>
  <c r="R223" i="2"/>
  <c r="S223" i="2" s="1"/>
  <c r="R222" i="2"/>
  <c r="S222" i="2" s="1"/>
  <c r="R221" i="2"/>
  <c r="S221" i="2" s="1"/>
  <c r="R220" i="2"/>
  <c r="S220" i="2" s="1"/>
  <c r="X219" i="2"/>
  <c r="AK219" i="2" s="1"/>
  <c r="R219" i="2"/>
  <c r="S219" i="2" s="1"/>
  <c r="X218" i="2"/>
  <c r="AK218" i="2" s="1"/>
  <c r="R218" i="2"/>
  <c r="S218" i="2" s="1"/>
  <c r="X217" i="2"/>
  <c r="AK217" i="2" s="1"/>
  <c r="R217" i="2"/>
  <c r="S217" i="2" s="1"/>
  <c r="X216" i="2"/>
  <c r="AK216" i="2" s="1"/>
  <c r="AH216" i="2"/>
  <c r="R216" i="2"/>
  <c r="S216" i="2" s="1"/>
  <c r="X215" i="2"/>
  <c r="AK215" i="2" s="1"/>
  <c r="R215" i="2"/>
  <c r="S215" i="2" s="1"/>
  <c r="AM215" i="2" s="1"/>
  <c r="Y215" i="2"/>
  <c r="Z215" i="2"/>
  <c r="X214" i="2"/>
  <c r="AK214" i="2" s="1"/>
  <c r="Y214" i="2"/>
  <c r="Z214" i="2"/>
  <c r="AA214" i="2"/>
  <c r="X213" i="2"/>
  <c r="AK213" i="2" s="1"/>
  <c r="Y213" i="2"/>
  <c r="Z213" i="2"/>
  <c r="X212" i="2"/>
  <c r="AK212" i="2" s="1"/>
  <c r="Y212" i="2"/>
  <c r="Z212" i="2"/>
  <c r="AA212" i="2"/>
  <c r="X211" i="2"/>
  <c r="AK211" i="2" s="1"/>
  <c r="Y211" i="2"/>
  <c r="Z211" i="2"/>
  <c r="AA211" i="2"/>
  <c r="X210" i="2"/>
  <c r="AK210" i="2" s="1"/>
  <c r="Y210" i="2"/>
  <c r="Z210" i="2"/>
  <c r="AA210" i="2"/>
  <c r="X209" i="2"/>
  <c r="AK209" i="2" s="1"/>
  <c r="Y209" i="2"/>
  <c r="Z209" i="2"/>
  <c r="AA209" i="2"/>
  <c r="X208" i="2"/>
  <c r="AK208" i="2" s="1"/>
  <c r="Y208" i="2"/>
  <c r="Z208" i="2"/>
  <c r="AA208" i="2"/>
  <c r="X207" i="2"/>
  <c r="AK207" i="2" s="1"/>
  <c r="Y207" i="2"/>
  <c r="Z207" i="2"/>
  <c r="AA207" i="2"/>
  <c r="X206" i="2"/>
  <c r="AK206" i="2" s="1"/>
  <c r="Y206" i="2"/>
  <c r="Z206" i="2"/>
  <c r="AA206" i="2"/>
  <c r="X205" i="2"/>
  <c r="AK205" i="2" s="1"/>
  <c r="Y205" i="2"/>
  <c r="Z205" i="2"/>
  <c r="X204" i="2"/>
  <c r="AK204" i="2" s="1"/>
  <c r="Y204" i="2"/>
  <c r="Z204" i="2"/>
  <c r="AA204" i="2"/>
  <c r="X203" i="2"/>
  <c r="AK203" i="2" s="1"/>
  <c r="Y203" i="2"/>
  <c r="Z203" i="2"/>
  <c r="AA203" i="2"/>
  <c r="X202" i="2"/>
  <c r="AK202" i="2" s="1"/>
  <c r="Y202" i="2"/>
  <c r="X201" i="2"/>
  <c r="AK201" i="2" s="1"/>
  <c r="X200" i="2"/>
  <c r="AK200" i="2" s="1"/>
  <c r="Y200" i="2"/>
  <c r="X199" i="2"/>
  <c r="AK199" i="2" s="1"/>
  <c r="Y199" i="2"/>
  <c r="Z199" i="2"/>
  <c r="X198" i="2"/>
  <c r="AK198" i="2" s="1"/>
  <c r="Y198" i="2"/>
  <c r="X197" i="2"/>
  <c r="AK197" i="2" s="1"/>
  <c r="Y197" i="2"/>
  <c r="X196" i="2"/>
  <c r="AK196" i="2" s="1"/>
  <c r="Y196" i="2"/>
  <c r="Z196" i="2"/>
  <c r="X195" i="2"/>
  <c r="AK195" i="2" s="1"/>
  <c r="Y195" i="2"/>
  <c r="X194" i="2"/>
  <c r="AK194" i="2" s="1"/>
  <c r="Y194" i="2"/>
  <c r="X193" i="2"/>
  <c r="AK193" i="2" s="1"/>
  <c r="Y193" i="2"/>
  <c r="X192" i="2"/>
  <c r="AK192" i="2" s="1"/>
  <c r="X191" i="2"/>
  <c r="AK191" i="2" s="1"/>
  <c r="Y191" i="2"/>
  <c r="X190" i="2"/>
  <c r="AK190" i="2" s="1"/>
  <c r="Y190" i="2"/>
  <c r="X189" i="2"/>
  <c r="AK189" i="2" s="1"/>
  <c r="Y189" i="2"/>
  <c r="Z189" i="2"/>
  <c r="X188" i="2"/>
  <c r="AK188" i="2" s="1"/>
  <c r="Y188" i="2"/>
  <c r="Z188" i="2"/>
  <c r="X187" i="2"/>
  <c r="AK187" i="2" s="1"/>
  <c r="Y187" i="2"/>
  <c r="R291" i="2"/>
  <c r="S291" i="2" s="1"/>
  <c r="R290" i="2"/>
  <c r="S290" i="2" s="1"/>
  <c r="R289" i="2"/>
  <c r="S289" i="2" s="1"/>
  <c r="R288" i="2"/>
  <c r="S288" i="2" s="1"/>
  <c r="R287" i="2"/>
  <c r="S287" i="2" s="1"/>
  <c r="R286" i="2"/>
  <c r="S286" i="2" s="1"/>
  <c r="R285" i="2"/>
  <c r="S285" i="2" s="1"/>
  <c r="R284" i="2"/>
  <c r="S284" i="2" s="1"/>
  <c r="R283" i="2"/>
  <c r="S283" i="2" s="1"/>
  <c r="R282" i="2"/>
  <c r="S282" i="2" s="1"/>
  <c r="R281" i="2"/>
  <c r="S281" i="2" s="1"/>
  <c r="R280" i="2"/>
  <c r="S280" i="2" s="1"/>
  <c r="R279" i="2"/>
  <c r="S279" i="2" s="1"/>
  <c r="R278" i="2"/>
  <c r="S278" i="2" s="1"/>
  <c r="R277" i="2"/>
  <c r="S277" i="2" s="1"/>
  <c r="R276" i="2"/>
  <c r="S276" i="2" s="1"/>
  <c r="R275" i="2"/>
  <c r="S275" i="2" s="1"/>
  <c r="R274" i="2"/>
  <c r="S274" i="2" s="1"/>
  <c r="R273" i="2"/>
  <c r="S273" i="2" s="1"/>
  <c r="R272" i="2"/>
  <c r="S272" i="2" s="1"/>
  <c r="R271" i="2"/>
  <c r="S271" i="2" s="1"/>
  <c r="R270" i="2"/>
  <c r="S270" i="2" s="1"/>
  <c r="R269" i="2"/>
  <c r="S269" i="2" s="1"/>
  <c r="R268" i="2"/>
  <c r="S268" i="2" s="1"/>
  <c r="R267" i="2"/>
  <c r="S267" i="2" s="1"/>
  <c r="R266" i="2"/>
  <c r="S266" i="2" s="1"/>
  <c r="R265" i="2"/>
  <c r="S265" i="2" s="1"/>
  <c r="R264" i="2"/>
  <c r="S264" i="2" s="1"/>
  <c r="R263" i="2"/>
  <c r="S263" i="2" s="1"/>
  <c r="R262" i="2"/>
  <c r="S262" i="2" s="1"/>
  <c r="R261" i="2"/>
  <c r="S261" i="2" s="1"/>
  <c r="R260" i="2"/>
  <c r="S260" i="2" s="1"/>
  <c r="R259" i="2"/>
  <c r="S259" i="2" s="1"/>
  <c r="R258" i="2"/>
  <c r="S258" i="2" s="1"/>
  <c r="R257" i="2"/>
  <c r="S257" i="2" s="1"/>
  <c r="R256" i="2"/>
  <c r="S256" i="2" s="1"/>
  <c r="R255" i="2"/>
  <c r="S255" i="2" s="1"/>
  <c r="R254" i="2"/>
  <c r="S254" i="2" s="1"/>
  <c r="R253" i="2"/>
  <c r="S253" i="2" s="1"/>
  <c r="R252" i="2"/>
  <c r="S252" i="2" s="1"/>
  <c r="R251" i="2"/>
  <c r="S251" i="2" s="1"/>
  <c r="R250" i="2"/>
  <c r="S250" i="2" s="1"/>
  <c r="R249" i="2"/>
  <c r="S249" i="2" s="1"/>
  <c r="R248" i="2"/>
  <c r="S248" i="2" s="1"/>
  <c r="R247" i="2"/>
  <c r="S247" i="2" s="1"/>
  <c r="R351" i="2"/>
  <c r="S351" i="2" s="1"/>
  <c r="R350" i="2"/>
  <c r="S350" i="2" s="1"/>
  <c r="R349" i="2"/>
  <c r="S349" i="2" s="1"/>
  <c r="R348" i="2"/>
  <c r="S348" i="2" s="1"/>
  <c r="R347" i="2"/>
  <c r="S347" i="2" s="1"/>
  <c r="R346" i="2"/>
  <c r="S346" i="2" s="1"/>
  <c r="R345" i="2"/>
  <c r="S345" i="2" s="1"/>
  <c r="R344" i="2"/>
  <c r="S344" i="2" s="1"/>
  <c r="R343" i="2"/>
  <c r="S343" i="2" s="1"/>
  <c r="R342" i="2"/>
  <c r="S342" i="2" s="1"/>
  <c r="R341" i="2"/>
  <c r="S341" i="2" s="1"/>
  <c r="R340" i="2"/>
  <c r="S340" i="2" s="1"/>
  <c r="R339" i="2"/>
  <c r="S339" i="2" s="1"/>
  <c r="R338" i="2"/>
  <c r="S338" i="2" s="1"/>
  <c r="R337" i="2"/>
  <c r="S337" i="2" s="1"/>
  <c r="R336" i="2"/>
  <c r="S336" i="2" s="1"/>
  <c r="R335" i="2"/>
  <c r="S335" i="2" s="1"/>
  <c r="R334" i="2"/>
  <c r="S334" i="2" s="1"/>
  <c r="R333" i="2"/>
  <c r="S333" i="2" s="1"/>
  <c r="R332" i="2"/>
  <c r="S332" i="2" s="1"/>
  <c r="R331" i="2"/>
  <c r="S331" i="2" s="1"/>
  <c r="R330" i="2"/>
  <c r="S330" i="2" s="1"/>
  <c r="R329" i="2"/>
  <c r="S329" i="2" s="1"/>
  <c r="R328" i="2"/>
  <c r="S328" i="2" s="1"/>
  <c r="R327" i="2"/>
  <c r="S327" i="2" s="1"/>
  <c r="R326" i="2"/>
  <c r="S326" i="2" s="1"/>
  <c r="R325" i="2"/>
  <c r="S325" i="2" s="1"/>
  <c r="R324" i="2"/>
  <c r="S324" i="2" s="1"/>
  <c r="R323" i="2"/>
  <c r="S323" i="2" s="1"/>
  <c r="R322" i="2"/>
  <c r="S322" i="2" s="1"/>
  <c r="R321" i="2"/>
  <c r="S321" i="2" s="1"/>
  <c r="R320" i="2"/>
  <c r="S320" i="2" s="1"/>
  <c r="R319" i="2"/>
  <c r="S319" i="2" s="1"/>
  <c r="R318" i="2"/>
  <c r="S318" i="2" s="1"/>
  <c r="R317" i="2"/>
  <c r="S317" i="2" s="1"/>
  <c r="R316" i="2"/>
  <c r="S316" i="2" s="1"/>
  <c r="R315" i="2"/>
  <c r="S315" i="2" s="1"/>
  <c r="R314" i="2"/>
  <c r="S314" i="2" s="1"/>
  <c r="R313" i="2"/>
  <c r="S313" i="2" s="1"/>
  <c r="R312" i="2"/>
  <c r="S312" i="2" s="1"/>
  <c r="R311" i="2"/>
  <c r="S311" i="2" s="1"/>
  <c r="R310" i="2"/>
  <c r="S310" i="2" s="1"/>
  <c r="R309" i="2"/>
  <c r="S309" i="2" s="1"/>
  <c r="R308" i="2"/>
  <c r="S308" i="2" s="1"/>
  <c r="R307" i="2"/>
  <c r="S307" i="2" s="1"/>
  <c r="S1042" i="2"/>
  <c r="BJ43" i="10" s="1"/>
  <c r="S1042" i="3"/>
  <c r="BJ43" i="11"/>
  <c r="S1102" i="3"/>
  <c r="BJ45" i="11"/>
  <c r="S668" i="3"/>
  <c r="BJ29" i="11"/>
  <c r="S728" i="3"/>
  <c r="BJ31" i="11"/>
  <c r="S294" i="3"/>
  <c r="BJ15" i="11"/>
  <c r="S354" i="3"/>
  <c r="BJ17" i="11"/>
  <c r="S1044" i="3"/>
  <c r="BK43" i="11"/>
  <c r="S1104" i="3"/>
  <c r="BK45" i="11"/>
  <c r="S670" i="3"/>
  <c r="BK29" i="11"/>
  <c r="S730" i="3"/>
  <c r="BK31" i="11"/>
  <c r="S296" i="3"/>
  <c r="BK15" i="11" s="1"/>
  <c r="S356" i="3"/>
  <c r="BK17" i="11" s="1"/>
  <c r="S1048" i="3"/>
  <c r="BM43" i="11" s="1"/>
  <c r="S1108" i="3"/>
  <c r="BM45" i="11" s="1"/>
  <c r="S674" i="3"/>
  <c r="BM29" i="11" s="1"/>
  <c r="S734" i="3"/>
  <c r="BM31" i="11" s="1"/>
  <c r="S300" i="3"/>
  <c r="BM15" i="11" s="1"/>
  <c r="S360" i="3"/>
  <c r="BM17" i="11" s="1"/>
  <c r="B1" i="1"/>
  <c r="A1" i="19" s="1"/>
  <c r="G114" i="1"/>
  <c r="B9" i="9" s="1"/>
  <c r="G116" i="1"/>
  <c r="E10" i="16" s="1"/>
  <c r="G118" i="1"/>
  <c r="D9" i="9" s="1"/>
  <c r="G120" i="1"/>
  <c r="G10" i="16" s="1"/>
  <c r="G54" i="1"/>
  <c r="B7" i="9" s="1"/>
  <c r="G56" i="1"/>
  <c r="C7" i="9" s="1"/>
  <c r="G58" i="1"/>
  <c r="F8" i="16" s="1"/>
  <c r="G60" i="1"/>
  <c r="E7" i="9" s="1"/>
  <c r="G174" i="1"/>
  <c r="G176" i="1"/>
  <c r="E12" i="16" s="1"/>
  <c r="G178" i="1"/>
  <c r="G180" i="1"/>
  <c r="G181" i="1" s="1"/>
  <c r="G234" i="1"/>
  <c r="G248" i="1" s="1"/>
  <c r="G236" i="1"/>
  <c r="G238" i="1"/>
  <c r="G252" i="1" s="1"/>
  <c r="G240" i="1"/>
  <c r="G309" i="1"/>
  <c r="B21" i="9" s="1"/>
  <c r="G311" i="1"/>
  <c r="E20" i="16" s="1"/>
  <c r="G313" i="1"/>
  <c r="F20" i="16" s="1"/>
  <c r="G315" i="1"/>
  <c r="G20" i="16" s="1"/>
  <c r="G369" i="1"/>
  <c r="G371" i="1"/>
  <c r="E22" i="16" s="1"/>
  <c r="G373" i="1"/>
  <c r="G375" i="1"/>
  <c r="G429" i="1"/>
  <c r="B25" i="9" s="1"/>
  <c r="G431" i="1"/>
  <c r="E24" i="16" s="1"/>
  <c r="G433" i="1"/>
  <c r="F24" i="16" s="1"/>
  <c r="G435" i="1"/>
  <c r="E25" i="9" s="1"/>
  <c r="G489" i="1"/>
  <c r="B27" i="9" s="1"/>
  <c r="G491" i="1"/>
  <c r="G493" i="1"/>
  <c r="F26" i="16" s="1"/>
  <c r="G495" i="1"/>
  <c r="E27" i="9" s="1"/>
  <c r="G549" i="1"/>
  <c r="G551" i="1"/>
  <c r="G553" i="1"/>
  <c r="G555" i="1"/>
  <c r="E29" i="9" s="1"/>
  <c r="G609" i="1"/>
  <c r="G611" i="1"/>
  <c r="G613" i="1"/>
  <c r="D31" i="9" s="1"/>
  <c r="G615" i="1"/>
  <c r="G683" i="1"/>
  <c r="D32" i="16" s="1"/>
  <c r="G685" i="1"/>
  <c r="C35" i="9" s="1"/>
  <c r="G687" i="1"/>
  <c r="D35" i="9" s="1"/>
  <c r="G689" i="1"/>
  <c r="G743" i="1"/>
  <c r="B37" i="9" s="1"/>
  <c r="G745" i="1"/>
  <c r="E34" i="16" s="1"/>
  <c r="G747" i="1"/>
  <c r="D37" i="9" s="1"/>
  <c r="G749" i="1"/>
  <c r="E37" i="9" s="1"/>
  <c r="G803" i="1"/>
  <c r="G805" i="1"/>
  <c r="G807" i="1"/>
  <c r="G809" i="1"/>
  <c r="G863" i="1"/>
  <c r="D38" i="16" s="1"/>
  <c r="G865" i="1"/>
  <c r="E38" i="16" s="1"/>
  <c r="G867" i="1"/>
  <c r="F38" i="16" s="1"/>
  <c r="G869" i="1"/>
  <c r="G923" i="1"/>
  <c r="G925" i="1"/>
  <c r="G927" i="1"/>
  <c r="G929" i="1"/>
  <c r="E43" i="9" s="1"/>
  <c r="G983" i="1"/>
  <c r="G985" i="1"/>
  <c r="G987" i="1"/>
  <c r="D45" i="9" s="1"/>
  <c r="G989" i="1"/>
  <c r="G54" i="2"/>
  <c r="B7" i="10" s="1"/>
  <c r="G56" i="2"/>
  <c r="G58" i="2"/>
  <c r="D7" i="10" s="1"/>
  <c r="G60" i="2"/>
  <c r="G44" i="16" s="1"/>
  <c r="G114" i="2"/>
  <c r="G116" i="2"/>
  <c r="C9" i="10" s="1"/>
  <c r="G118" i="2"/>
  <c r="G120" i="2"/>
  <c r="G174" i="2"/>
  <c r="B11" i="10" s="1"/>
  <c r="G176" i="2"/>
  <c r="E48" i="16" s="1"/>
  <c r="G178" i="2"/>
  <c r="D11" i="10" s="1"/>
  <c r="G180" i="2"/>
  <c r="E11" i="10" s="1"/>
  <c r="G234" i="2"/>
  <c r="B13" i="10" s="1"/>
  <c r="G236" i="2"/>
  <c r="E50" i="16" s="1"/>
  <c r="G238" i="2"/>
  <c r="F50" i="16" s="1"/>
  <c r="G240" i="2"/>
  <c r="G50" i="16" s="1"/>
  <c r="G294" i="2"/>
  <c r="G296" i="2"/>
  <c r="G298" i="2"/>
  <c r="G300" i="2"/>
  <c r="G354" i="2"/>
  <c r="G356" i="2"/>
  <c r="G358" i="2"/>
  <c r="G360" i="2"/>
  <c r="G428" i="2"/>
  <c r="B21" i="10" s="1"/>
  <c r="G430" i="2"/>
  <c r="E56" i="16" s="1"/>
  <c r="G432" i="2"/>
  <c r="D21" i="10" s="1"/>
  <c r="G434" i="2"/>
  <c r="E21" i="10" s="1"/>
  <c r="G488" i="2"/>
  <c r="B23" i="10" s="1"/>
  <c r="G490" i="2"/>
  <c r="G492" i="2"/>
  <c r="D23" i="10" s="1"/>
  <c r="G494" i="2"/>
  <c r="E23" i="10" s="1"/>
  <c r="G548" i="2"/>
  <c r="D60" i="16" s="1"/>
  <c r="G550" i="2"/>
  <c r="G552" i="2"/>
  <c r="G554" i="2"/>
  <c r="G608" i="2"/>
  <c r="D62" i="16" s="1"/>
  <c r="G610" i="2"/>
  <c r="G612" i="2"/>
  <c r="D27" i="10" s="1"/>
  <c r="G614" i="2"/>
  <c r="G668" i="2"/>
  <c r="G670" i="2"/>
  <c r="G676" i="2" s="1"/>
  <c r="C56" i="19" s="1"/>
  <c r="G672" i="2"/>
  <c r="G674" i="2"/>
  <c r="G677" i="2"/>
  <c r="C57" i="19" s="1"/>
  <c r="G728" i="2"/>
  <c r="G730" i="2"/>
  <c r="G732" i="2"/>
  <c r="G734" i="2"/>
  <c r="G802" i="2"/>
  <c r="G804" i="2"/>
  <c r="G803" i="2" s="1"/>
  <c r="G806" i="2"/>
  <c r="G808" i="2"/>
  <c r="G862" i="2"/>
  <c r="B37" i="10" s="1"/>
  <c r="G864" i="2"/>
  <c r="G866" i="2"/>
  <c r="F70" i="16" s="1"/>
  <c r="G868" i="2"/>
  <c r="E37" i="10" s="1"/>
  <c r="G922" i="2"/>
  <c r="G924" i="2"/>
  <c r="G925" i="2" s="1"/>
  <c r="E73" i="16" s="1"/>
  <c r="G926" i="2"/>
  <c r="G928" i="2"/>
  <c r="E39" i="10" s="1"/>
  <c r="G982" i="2"/>
  <c r="G984" i="2"/>
  <c r="C41" i="10" s="1"/>
  <c r="G986" i="2"/>
  <c r="G988" i="2"/>
  <c r="G1042" i="2"/>
  <c r="G1051" i="2" s="1"/>
  <c r="C69" i="19" s="1"/>
  <c r="G1044" i="2"/>
  <c r="G1046" i="2"/>
  <c r="G1048" i="2"/>
  <c r="G1050" i="2"/>
  <c r="C68" i="19" s="1"/>
  <c r="G1102" i="2"/>
  <c r="G1104" i="2"/>
  <c r="G1106" i="2"/>
  <c r="G1110" i="2" s="1"/>
  <c r="C70" i="19" s="1"/>
  <c r="G1108" i="2"/>
  <c r="G54" i="3"/>
  <c r="G56" i="3"/>
  <c r="C7" i="11" s="1"/>
  <c r="G58" i="3"/>
  <c r="G60" i="3"/>
  <c r="G114" i="3"/>
  <c r="G116" i="3"/>
  <c r="E82" i="16" s="1"/>
  <c r="G118" i="3"/>
  <c r="F82" i="16" s="1"/>
  <c r="G120" i="3"/>
  <c r="G121" i="3" s="1"/>
  <c r="G174" i="3"/>
  <c r="G176" i="3"/>
  <c r="G178" i="3"/>
  <c r="G180" i="3"/>
  <c r="G175" i="3"/>
  <c r="D85" i="16" s="1"/>
  <c r="G234" i="3"/>
  <c r="G236" i="3"/>
  <c r="E86" i="16" s="1"/>
  <c r="G238" i="3"/>
  <c r="G240" i="3"/>
  <c r="G86" i="16" s="1"/>
  <c r="G294" i="3"/>
  <c r="G303" i="3" s="1"/>
  <c r="C81" i="19" s="1"/>
  <c r="G296" i="3"/>
  <c r="G298" i="3"/>
  <c r="G300" i="3"/>
  <c r="G302" i="3"/>
  <c r="C80" i="19" s="1"/>
  <c r="G354" i="3"/>
  <c r="G356" i="3"/>
  <c r="G358" i="3"/>
  <c r="G362" i="3" s="1"/>
  <c r="C82" i="19" s="1"/>
  <c r="G360" i="3"/>
  <c r="G428" i="3"/>
  <c r="B21" i="11" s="1"/>
  <c r="G430" i="3"/>
  <c r="E92" i="16" s="1"/>
  <c r="G432" i="3"/>
  <c r="D21" i="11" s="1"/>
  <c r="G434" i="3"/>
  <c r="E21" i="11" s="1"/>
  <c r="G488" i="3"/>
  <c r="G490" i="3"/>
  <c r="C23" i="11" s="1"/>
  <c r="G492" i="3"/>
  <c r="G494" i="3"/>
  <c r="G548" i="3"/>
  <c r="D96" i="16" s="1"/>
  <c r="G550" i="3"/>
  <c r="E96" i="16" s="1"/>
  <c r="G552" i="3"/>
  <c r="F96" i="16" s="1"/>
  <c r="G554" i="3"/>
  <c r="G96" i="16" s="1"/>
  <c r="G608" i="3"/>
  <c r="B27" i="11" s="1"/>
  <c r="G610" i="3"/>
  <c r="C27" i="11" s="1"/>
  <c r="G612" i="3"/>
  <c r="D27" i="11" s="1"/>
  <c r="G614" i="3"/>
  <c r="E27" i="11" s="1"/>
  <c r="G668" i="3"/>
  <c r="G677" i="3" s="1"/>
  <c r="C93" i="19" s="1"/>
  <c r="G670" i="3"/>
  <c r="G672" i="3"/>
  <c r="G674" i="3"/>
  <c r="G676" i="3"/>
  <c r="C92" i="19" s="1"/>
  <c r="G728" i="3"/>
  <c r="G730" i="3"/>
  <c r="G732" i="3"/>
  <c r="G736" i="3" s="1"/>
  <c r="C94" i="19" s="1"/>
  <c r="G734" i="3"/>
  <c r="G802" i="3"/>
  <c r="B35" i="11" s="1"/>
  <c r="G804" i="3"/>
  <c r="G806" i="3"/>
  <c r="F104" i="16" s="1"/>
  <c r="G808" i="3"/>
  <c r="G104" i="16" s="1"/>
  <c r="G862" i="3"/>
  <c r="B37" i="11" s="1"/>
  <c r="G864" i="3"/>
  <c r="C37" i="11" s="1"/>
  <c r="G866" i="3"/>
  <c r="F106" i="16" s="1"/>
  <c r="G868" i="3"/>
  <c r="E37" i="11" s="1"/>
  <c r="G922" i="3"/>
  <c r="D108" i="16" s="1"/>
  <c r="G924" i="3"/>
  <c r="E108" i="16" s="1"/>
  <c r="G926" i="3"/>
  <c r="G928" i="3"/>
  <c r="E39" i="11" s="1"/>
  <c r="G982" i="3"/>
  <c r="D110" i="16" s="1"/>
  <c r="G984" i="3"/>
  <c r="E110" i="16" s="1"/>
  <c r="G986" i="3"/>
  <c r="F110" i="16" s="1"/>
  <c r="G988" i="3"/>
  <c r="E41" i="11" s="1"/>
  <c r="G1042" i="3"/>
  <c r="G1051" i="3" s="1"/>
  <c r="C105" i="19" s="1"/>
  <c r="G1044" i="3"/>
  <c r="G1046" i="3"/>
  <c r="G1048" i="3"/>
  <c r="G1050" i="3"/>
  <c r="C104" i="19" s="1"/>
  <c r="G1102" i="3"/>
  <c r="G1104" i="3"/>
  <c r="G1106" i="3"/>
  <c r="G1110" i="3" s="1"/>
  <c r="C106" i="19" s="1"/>
  <c r="G1108" i="3"/>
  <c r="G54" i="4"/>
  <c r="G63" i="4" s="1"/>
  <c r="C109" i="19" s="1"/>
  <c r="G56" i="4"/>
  <c r="G58" i="4"/>
  <c r="G60" i="4"/>
  <c r="G62" i="4"/>
  <c r="C108" i="19" s="1"/>
  <c r="G114" i="4"/>
  <c r="G116" i="4"/>
  <c r="G118" i="4"/>
  <c r="G122" i="4" s="1"/>
  <c r="C110" i="19" s="1"/>
  <c r="G120" i="4"/>
  <c r="G174" i="4"/>
  <c r="G183" i="4" s="1"/>
  <c r="C113" i="19" s="1"/>
  <c r="G176" i="4"/>
  <c r="G178" i="4"/>
  <c r="G180" i="4"/>
  <c r="G182" i="4"/>
  <c r="C112" i="19" s="1"/>
  <c r="G234" i="4"/>
  <c r="G236" i="4"/>
  <c r="G238" i="4"/>
  <c r="G242" i="4" s="1"/>
  <c r="C114" i="19" s="1"/>
  <c r="G240" i="4"/>
  <c r="G294" i="4"/>
  <c r="G296" i="4"/>
  <c r="G298" i="4"/>
  <c r="G300" i="4"/>
  <c r="G302" i="4"/>
  <c r="C116" i="19" s="1"/>
  <c r="G354" i="4"/>
  <c r="G356" i="4"/>
  <c r="G358" i="4"/>
  <c r="G362" i="4" s="1"/>
  <c r="C118" i="19" s="1"/>
  <c r="G360" i="4"/>
  <c r="G428" i="4"/>
  <c r="G430" i="4"/>
  <c r="G432" i="4"/>
  <c r="G434" i="4"/>
  <c r="G436" i="4"/>
  <c r="C120" i="19" s="1"/>
  <c r="G488" i="4"/>
  <c r="G490" i="4"/>
  <c r="G492" i="4"/>
  <c r="G496" i="4" s="1"/>
  <c r="C122" i="19" s="1"/>
  <c r="G494" i="4"/>
  <c r="G548" i="4"/>
  <c r="G550" i="4"/>
  <c r="G552" i="4"/>
  <c r="G554" i="4"/>
  <c r="G556" i="4"/>
  <c r="C124" i="19" s="1"/>
  <c r="G608" i="4"/>
  <c r="G610" i="4"/>
  <c r="G612" i="4"/>
  <c r="G616" i="4" s="1"/>
  <c r="C126" i="19" s="1"/>
  <c r="G614" i="4"/>
  <c r="G668" i="4"/>
  <c r="G670" i="4"/>
  <c r="G672" i="4"/>
  <c r="G674" i="4"/>
  <c r="G676" i="4"/>
  <c r="C128" i="19" s="1"/>
  <c r="G728" i="4"/>
  <c r="G730" i="4"/>
  <c r="G732" i="4"/>
  <c r="G736" i="4" s="1"/>
  <c r="C130" i="19" s="1"/>
  <c r="G734" i="4"/>
  <c r="G802" i="4"/>
  <c r="G804" i="4"/>
  <c r="G806" i="4"/>
  <c r="G808" i="4"/>
  <c r="G810" i="4"/>
  <c r="C132" i="19" s="1"/>
  <c r="G862" i="4"/>
  <c r="G864" i="4"/>
  <c r="G866" i="4"/>
  <c r="G870" i="4" s="1"/>
  <c r="C134" i="19" s="1"/>
  <c r="G868" i="4"/>
  <c r="G922" i="4"/>
  <c r="G924" i="4"/>
  <c r="G926" i="4"/>
  <c r="G928" i="4"/>
  <c r="G930" i="4"/>
  <c r="C136" i="19" s="1"/>
  <c r="G982" i="4"/>
  <c r="G984" i="4"/>
  <c r="G986" i="4"/>
  <c r="G990" i="4" s="1"/>
  <c r="C138" i="19" s="1"/>
  <c r="G988" i="4"/>
  <c r="G1042" i="4"/>
  <c r="G1044" i="4"/>
  <c r="G1046" i="4"/>
  <c r="G1048" i="4"/>
  <c r="G1050" i="4"/>
  <c r="C140" i="19" s="1"/>
  <c r="G1102" i="4"/>
  <c r="G1104" i="4"/>
  <c r="G1106" i="4"/>
  <c r="G1110" i="4" s="1"/>
  <c r="C142" i="19" s="1"/>
  <c r="G1108" i="4"/>
  <c r="R1099" i="4"/>
  <c r="S1099" i="4" s="1"/>
  <c r="R1098" i="4"/>
  <c r="S1098" i="4" s="1"/>
  <c r="R1097" i="4"/>
  <c r="S1097" i="4" s="1"/>
  <c r="R1096" i="4"/>
  <c r="S1096" i="4" s="1"/>
  <c r="R1095" i="4"/>
  <c r="S1095" i="4" s="1"/>
  <c r="R1094" i="4"/>
  <c r="S1094" i="4" s="1"/>
  <c r="R1093" i="4"/>
  <c r="S1093" i="4" s="1"/>
  <c r="R1092" i="4"/>
  <c r="S1092" i="4" s="1"/>
  <c r="R1091" i="4"/>
  <c r="S1091" i="4" s="1"/>
  <c r="R1090" i="4"/>
  <c r="S1090" i="4" s="1"/>
  <c r="R1089" i="4"/>
  <c r="S1089" i="4" s="1"/>
  <c r="R1088" i="4"/>
  <c r="S1088" i="4" s="1"/>
  <c r="R1087" i="4"/>
  <c r="S1087" i="4" s="1"/>
  <c r="R1086" i="4"/>
  <c r="S1086" i="4" s="1"/>
  <c r="R1085" i="4"/>
  <c r="S1085" i="4" s="1"/>
  <c r="R1084" i="4"/>
  <c r="S1084" i="4" s="1"/>
  <c r="R1083" i="4"/>
  <c r="S1083" i="4" s="1"/>
  <c r="R1082" i="4"/>
  <c r="S1082" i="4" s="1"/>
  <c r="R1081" i="4"/>
  <c r="S1081" i="4" s="1"/>
  <c r="R1080" i="4"/>
  <c r="S1080" i="4" s="1"/>
  <c r="R1079" i="4"/>
  <c r="S1079" i="4" s="1"/>
  <c r="R1078" i="4"/>
  <c r="S1078" i="4" s="1"/>
  <c r="R1077" i="4"/>
  <c r="S1077" i="4" s="1"/>
  <c r="R1076" i="4"/>
  <c r="S1076" i="4" s="1"/>
  <c r="R1075" i="4"/>
  <c r="S1075" i="4" s="1"/>
  <c r="R1074" i="4"/>
  <c r="S1074" i="4" s="1"/>
  <c r="R1073" i="4"/>
  <c r="S1073" i="4" s="1"/>
  <c r="R1072" i="4"/>
  <c r="S1072" i="4" s="1"/>
  <c r="R1071" i="4"/>
  <c r="S1071" i="4" s="1"/>
  <c r="R1070" i="4"/>
  <c r="S1070" i="4" s="1"/>
  <c r="R1069" i="4"/>
  <c r="S1069" i="4" s="1"/>
  <c r="R1068" i="4"/>
  <c r="S1068" i="4" s="1"/>
  <c r="R1067" i="4"/>
  <c r="S1067" i="4" s="1"/>
  <c r="R1066" i="4"/>
  <c r="S1066" i="4" s="1"/>
  <c r="R1065" i="4"/>
  <c r="S1065" i="4" s="1"/>
  <c r="R1064" i="4"/>
  <c r="S1064" i="4" s="1"/>
  <c r="R1063" i="4"/>
  <c r="S1063" i="4" s="1"/>
  <c r="R1062" i="4"/>
  <c r="S1062" i="4" s="1"/>
  <c r="R1061" i="4"/>
  <c r="S1061" i="4" s="1"/>
  <c r="R1060" i="4"/>
  <c r="S1060" i="4" s="1"/>
  <c r="R1059" i="4"/>
  <c r="S1059" i="4" s="1"/>
  <c r="R1058" i="4"/>
  <c r="S1058" i="4" s="1"/>
  <c r="R1057" i="4"/>
  <c r="S1057" i="4" s="1"/>
  <c r="R1056" i="4"/>
  <c r="S1056" i="4" s="1"/>
  <c r="R1055" i="4"/>
  <c r="S1055" i="4" s="1"/>
  <c r="R1039" i="4"/>
  <c r="S1039" i="4" s="1"/>
  <c r="R1038" i="4"/>
  <c r="S1038" i="4" s="1"/>
  <c r="R1037" i="4"/>
  <c r="S1037" i="4" s="1"/>
  <c r="R1036" i="4"/>
  <c r="S1036" i="4" s="1"/>
  <c r="R1035" i="4"/>
  <c r="S1035" i="4" s="1"/>
  <c r="R1034" i="4"/>
  <c r="S1034" i="4" s="1"/>
  <c r="R1033" i="4"/>
  <c r="S1033" i="4" s="1"/>
  <c r="R1032" i="4"/>
  <c r="S1032" i="4" s="1"/>
  <c r="R1031" i="4"/>
  <c r="S1031" i="4" s="1"/>
  <c r="R1030" i="4"/>
  <c r="S1030" i="4" s="1"/>
  <c r="R1029" i="4"/>
  <c r="S1029" i="4" s="1"/>
  <c r="R1028" i="4"/>
  <c r="S1028" i="4" s="1"/>
  <c r="R1027" i="4"/>
  <c r="S1027" i="4" s="1"/>
  <c r="R1026" i="4"/>
  <c r="S1026" i="4" s="1"/>
  <c r="R1025" i="4"/>
  <c r="S1025" i="4" s="1"/>
  <c r="R1024" i="4"/>
  <c r="S1024" i="4" s="1"/>
  <c r="R1023" i="4"/>
  <c r="S1023" i="4" s="1"/>
  <c r="R1022" i="4"/>
  <c r="S1022" i="4" s="1"/>
  <c r="R1021" i="4"/>
  <c r="S1021" i="4" s="1"/>
  <c r="R1020" i="4"/>
  <c r="S1020" i="4" s="1"/>
  <c r="R1019" i="4"/>
  <c r="S1019" i="4" s="1"/>
  <c r="R1018" i="4"/>
  <c r="S1018" i="4" s="1"/>
  <c r="R1017" i="4"/>
  <c r="S1017" i="4" s="1"/>
  <c r="R1016" i="4"/>
  <c r="S1016" i="4" s="1"/>
  <c r="R1015" i="4"/>
  <c r="S1015" i="4" s="1"/>
  <c r="R1014" i="4"/>
  <c r="S1014" i="4" s="1"/>
  <c r="R1013" i="4"/>
  <c r="S1013" i="4" s="1"/>
  <c r="R1012" i="4"/>
  <c r="S1012" i="4" s="1"/>
  <c r="R1011" i="4"/>
  <c r="S1011" i="4" s="1"/>
  <c r="R1010" i="4"/>
  <c r="S1010" i="4" s="1"/>
  <c r="R1009" i="4"/>
  <c r="S1009" i="4" s="1"/>
  <c r="R1008" i="4"/>
  <c r="S1008" i="4" s="1"/>
  <c r="R1007" i="4"/>
  <c r="S1007" i="4" s="1"/>
  <c r="R1006" i="4"/>
  <c r="S1006" i="4" s="1"/>
  <c r="R1005" i="4"/>
  <c r="S1005" i="4" s="1"/>
  <c r="R1004" i="4"/>
  <c r="S1004" i="4" s="1"/>
  <c r="R1003" i="4"/>
  <c r="S1003" i="4" s="1"/>
  <c r="R1002" i="4"/>
  <c r="S1002" i="4" s="1"/>
  <c r="R1001" i="4"/>
  <c r="S1001" i="4" s="1"/>
  <c r="R1000" i="4"/>
  <c r="S1000" i="4" s="1"/>
  <c r="R999" i="4"/>
  <c r="S999" i="4" s="1"/>
  <c r="R998" i="4"/>
  <c r="S998" i="4" s="1"/>
  <c r="R997" i="4"/>
  <c r="S997" i="4" s="1"/>
  <c r="R996" i="4"/>
  <c r="S996" i="4" s="1"/>
  <c r="R995" i="4"/>
  <c r="S995" i="4" s="1"/>
  <c r="R979" i="4"/>
  <c r="S979" i="4" s="1"/>
  <c r="R978" i="4"/>
  <c r="S978" i="4" s="1"/>
  <c r="R977" i="4"/>
  <c r="S977" i="4" s="1"/>
  <c r="R976" i="4"/>
  <c r="S976" i="4" s="1"/>
  <c r="R975" i="4"/>
  <c r="S975" i="4" s="1"/>
  <c r="R974" i="4"/>
  <c r="S974" i="4" s="1"/>
  <c r="R973" i="4"/>
  <c r="S973" i="4" s="1"/>
  <c r="R972" i="4"/>
  <c r="S972" i="4" s="1"/>
  <c r="R971" i="4"/>
  <c r="S971" i="4" s="1"/>
  <c r="R970" i="4"/>
  <c r="S970" i="4" s="1"/>
  <c r="R969" i="4"/>
  <c r="S969" i="4" s="1"/>
  <c r="R968" i="4"/>
  <c r="S968" i="4" s="1"/>
  <c r="R967" i="4"/>
  <c r="S967" i="4" s="1"/>
  <c r="R966" i="4"/>
  <c r="S966" i="4" s="1"/>
  <c r="R965" i="4"/>
  <c r="S965" i="4" s="1"/>
  <c r="R964" i="4"/>
  <c r="S964" i="4" s="1"/>
  <c r="R963" i="4"/>
  <c r="S963" i="4" s="1"/>
  <c r="R962" i="4"/>
  <c r="S962" i="4" s="1"/>
  <c r="R961" i="4"/>
  <c r="S961" i="4" s="1"/>
  <c r="R960" i="4"/>
  <c r="S960" i="4" s="1"/>
  <c r="R959" i="4"/>
  <c r="S959" i="4" s="1"/>
  <c r="R958" i="4"/>
  <c r="S958" i="4" s="1"/>
  <c r="R957" i="4"/>
  <c r="S957" i="4" s="1"/>
  <c r="R956" i="4"/>
  <c r="S956" i="4" s="1"/>
  <c r="R955" i="4"/>
  <c r="S955" i="4" s="1"/>
  <c r="R954" i="4"/>
  <c r="S954" i="4" s="1"/>
  <c r="R953" i="4"/>
  <c r="S953" i="4" s="1"/>
  <c r="R952" i="4"/>
  <c r="S952" i="4" s="1"/>
  <c r="R951" i="4"/>
  <c r="S951" i="4" s="1"/>
  <c r="R950" i="4"/>
  <c r="S950" i="4" s="1"/>
  <c r="R949" i="4"/>
  <c r="S949" i="4" s="1"/>
  <c r="R948" i="4"/>
  <c r="S948" i="4" s="1"/>
  <c r="R947" i="4"/>
  <c r="S947" i="4" s="1"/>
  <c r="R946" i="4"/>
  <c r="S946" i="4" s="1"/>
  <c r="R945" i="4"/>
  <c r="S945" i="4" s="1"/>
  <c r="R944" i="4"/>
  <c r="S944" i="4" s="1"/>
  <c r="R943" i="4"/>
  <c r="S943" i="4" s="1"/>
  <c r="R942" i="4"/>
  <c r="S942" i="4" s="1"/>
  <c r="R941" i="4"/>
  <c r="S941" i="4" s="1"/>
  <c r="R940" i="4"/>
  <c r="S940" i="4" s="1"/>
  <c r="R939" i="4"/>
  <c r="S939" i="4" s="1"/>
  <c r="R938" i="4"/>
  <c r="S938" i="4" s="1"/>
  <c r="R937" i="4"/>
  <c r="S937" i="4" s="1"/>
  <c r="R936" i="4"/>
  <c r="S936" i="4" s="1"/>
  <c r="R935" i="4"/>
  <c r="S935" i="4" s="1"/>
  <c r="R919" i="4"/>
  <c r="S919" i="4" s="1"/>
  <c r="R918" i="4"/>
  <c r="S918" i="4" s="1"/>
  <c r="R917" i="4"/>
  <c r="S917" i="4" s="1"/>
  <c r="R916" i="4"/>
  <c r="S916" i="4" s="1"/>
  <c r="R915" i="4"/>
  <c r="S915" i="4" s="1"/>
  <c r="R914" i="4"/>
  <c r="S914" i="4" s="1"/>
  <c r="R913" i="4"/>
  <c r="S913" i="4" s="1"/>
  <c r="R912" i="4"/>
  <c r="S912" i="4" s="1"/>
  <c r="R911" i="4"/>
  <c r="S911" i="4" s="1"/>
  <c r="R910" i="4"/>
  <c r="S910" i="4" s="1"/>
  <c r="R909" i="4"/>
  <c r="S909" i="4" s="1"/>
  <c r="R908" i="4"/>
  <c r="S908" i="4" s="1"/>
  <c r="R907" i="4"/>
  <c r="S907" i="4" s="1"/>
  <c r="R906" i="4"/>
  <c r="S906" i="4" s="1"/>
  <c r="R905" i="4"/>
  <c r="S905" i="4" s="1"/>
  <c r="R904" i="4"/>
  <c r="S904" i="4" s="1"/>
  <c r="R903" i="4"/>
  <c r="S903" i="4" s="1"/>
  <c r="R902" i="4"/>
  <c r="S902" i="4" s="1"/>
  <c r="R901" i="4"/>
  <c r="S901" i="4" s="1"/>
  <c r="R900" i="4"/>
  <c r="S900" i="4" s="1"/>
  <c r="R899" i="4"/>
  <c r="S899" i="4" s="1"/>
  <c r="R898" i="4"/>
  <c r="S898" i="4" s="1"/>
  <c r="R897" i="4"/>
  <c r="S897" i="4" s="1"/>
  <c r="R896" i="4"/>
  <c r="S896" i="4" s="1"/>
  <c r="R895" i="4"/>
  <c r="S895" i="4" s="1"/>
  <c r="R894" i="4"/>
  <c r="S894" i="4" s="1"/>
  <c r="R893" i="4"/>
  <c r="S893" i="4" s="1"/>
  <c r="R892" i="4"/>
  <c r="S892" i="4" s="1"/>
  <c r="R891" i="4"/>
  <c r="S891" i="4" s="1"/>
  <c r="R890" i="4"/>
  <c r="S890" i="4" s="1"/>
  <c r="R889" i="4"/>
  <c r="S889" i="4" s="1"/>
  <c r="R888" i="4"/>
  <c r="S888" i="4" s="1"/>
  <c r="R887" i="4"/>
  <c r="S887" i="4" s="1"/>
  <c r="R886" i="4"/>
  <c r="S886" i="4" s="1"/>
  <c r="R885" i="4"/>
  <c r="S885" i="4" s="1"/>
  <c r="R884" i="4"/>
  <c r="S884" i="4" s="1"/>
  <c r="R883" i="4"/>
  <c r="S883" i="4" s="1"/>
  <c r="R882" i="4"/>
  <c r="S882" i="4" s="1"/>
  <c r="R881" i="4"/>
  <c r="S881" i="4" s="1"/>
  <c r="R880" i="4"/>
  <c r="S880" i="4" s="1"/>
  <c r="R879" i="4"/>
  <c r="S879" i="4" s="1"/>
  <c r="R878" i="4"/>
  <c r="S878" i="4" s="1"/>
  <c r="R877" i="4"/>
  <c r="S877" i="4" s="1"/>
  <c r="R876" i="4"/>
  <c r="S876" i="4" s="1"/>
  <c r="R875" i="4"/>
  <c r="S875" i="4" s="1"/>
  <c r="R859" i="4"/>
  <c r="S859" i="4" s="1"/>
  <c r="R858" i="4"/>
  <c r="S858" i="4" s="1"/>
  <c r="R857" i="4"/>
  <c r="S857" i="4" s="1"/>
  <c r="R856" i="4"/>
  <c r="S856" i="4" s="1"/>
  <c r="R855" i="4"/>
  <c r="S855" i="4" s="1"/>
  <c r="R854" i="4"/>
  <c r="S854" i="4" s="1"/>
  <c r="R853" i="4"/>
  <c r="S853" i="4" s="1"/>
  <c r="R852" i="4"/>
  <c r="S852" i="4" s="1"/>
  <c r="R851" i="4"/>
  <c r="S851" i="4" s="1"/>
  <c r="R850" i="4"/>
  <c r="S850" i="4" s="1"/>
  <c r="R849" i="4"/>
  <c r="S849" i="4" s="1"/>
  <c r="R848" i="4"/>
  <c r="S848" i="4" s="1"/>
  <c r="R847" i="4"/>
  <c r="S847" i="4" s="1"/>
  <c r="R846" i="4"/>
  <c r="S846" i="4" s="1"/>
  <c r="R845" i="4"/>
  <c r="S845" i="4" s="1"/>
  <c r="R844" i="4"/>
  <c r="S844" i="4" s="1"/>
  <c r="R843" i="4"/>
  <c r="S843" i="4" s="1"/>
  <c r="R842" i="4"/>
  <c r="S842" i="4" s="1"/>
  <c r="R841" i="4"/>
  <c r="S841" i="4" s="1"/>
  <c r="R840" i="4"/>
  <c r="S840" i="4" s="1"/>
  <c r="R839" i="4"/>
  <c r="S839" i="4" s="1"/>
  <c r="R838" i="4"/>
  <c r="S838" i="4" s="1"/>
  <c r="R837" i="4"/>
  <c r="S837" i="4" s="1"/>
  <c r="R836" i="4"/>
  <c r="S836" i="4" s="1"/>
  <c r="R835" i="4"/>
  <c r="S835" i="4" s="1"/>
  <c r="R834" i="4"/>
  <c r="S834" i="4" s="1"/>
  <c r="R833" i="4"/>
  <c r="S833" i="4" s="1"/>
  <c r="R832" i="4"/>
  <c r="S832" i="4" s="1"/>
  <c r="R831" i="4"/>
  <c r="S831" i="4" s="1"/>
  <c r="R830" i="4"/>
  <c r="S830" i="4" s="1"/>
  <c r="R829" i="4"/>
  <c r="S829" i="4" s="1"/>
  <c r="R828" i="4"/>
  <c r="S828" i="4" s="1"/>
  <c r="R827" i="4"/>
  <c r="S827" i="4" s="1"/>
  <c r="R826" i="4"/>
  <c r="S826" i="4" s="1"/>
  <c r="R825" i="4"/>
  <c r="S825" i="4" s="1"/>
  <c r="R824" i="4"/>
  <c r="S824" i="4" s="1"/>
  <c r="R823" i="4"/>
  <c r="S823" i="4" s="1"/>
  <c r="R822" i="4"/>
  <c r="S822" i="4" s="1"/>
  <c r="R821" i="4"/>
  <c r="S821" i="4" s="1"/>
  <c r="R820" i="4"/>
  <c r="S820" i="4" s="1"/>
  <c r="R819" i="4"/>
  <c r="S819" i="4" s="1"/>
  <c r="R818" i="4"/>
  <c r="S818" i="4" s="1"/>
  <c r="R817" i="4"/>
  <c r="S817" i="4" s="1"/>
  <c r="R816" i="4"/>
  <c r="S816" i="4" s="1"/>
  <c r="R815" i="4"/>
  <c r="S815" i="4" s="1"/>
  <c r="R799" i="4"/>
  <c r="S799" i="4" s="1"/>
  <c r="R798" i="4"/>
  <c r="S798" i="4" s="1"/>
  <c r="R797" i="4"/>
  <c r="S797" i="4" s="1"/>
  <c r="R796" i="4"/>
  <c r="S796" i="4" s="1"/>
  <c r="R795" i="4"/>
  <c r="S795" i="4" s="1"/>
  <c r="R794" i="4"/>
  <c r="S794" i="4" s="1"/>
  <c r="R793" i="4"/>
  <c r="S793" i="4" s="1"/>
  <c r="R792" i="4"/>
  <c r="S792" i="4" s="1"/>
  <c r="R791" i="4"/>
  <c r="S791" i="4" s="1"/>
  <c r="R790" i="4"/>
  <c r="S790" i="4" s="1"/>
  <c r="R789" i="4"/>
  <c r="S789" i="4" s="1"/>
  <c r="R788" i="4"/>
  <c r="S788" i="4" s="1"/>
  <c r="R787" i="4"/>
  <c r="S787" i="4" s="1"/>
  <c r="R786" i="4"/>
  <c r="S786" i="4" s="1"/>
  <c r="R785" i="4"/>
  <c r="S785" i="4" s="1"/>
  <c r="R784" i="4"/>
  <c r="S784" i="4" s="1"/>
  <c r="R783" i="4"/>
  <c r="S783" i="4" s="1"/>
  <c r="R782" i="4"/>
  <c r="S782" i="4" s="1"/>
  <c r="R781" i="4"/>
  <c r="S781" i="4" s="1"/>
  <c r="R780" i="4"/>
  <c r="S780" i="4" s="1"/>
  <c r="R779" i="4"/>
  <c r="S779" i="4" s="1"/>
  <c r="R778" i="4"/>
  <c r="S778" i="4" s="1"/>
  <c r="R777" i="4"/>
  <c r="S777" i="4" s="1"/>
  <c r="R776" i="4"/>
  <c r="S776" i="4" s="1"/>
  <c r="R775" i="4"/>
  <c r="S775" i="4" s="1"/>
  <c r="R774" i="4"/>
  <c r="S774" i="4" s="1"/>
  <c r="R773" i="4"/>
  <c r="S773" i="4" s="1"/>
  <c r="R772" i="4"/>
  <c r="S772" i="4" s="1"/>
  <c r="R771" i="4"/>
  <c r="S771" i="4" s="1"/>
  <c r="R770" i="4"/>
  <c r="S770" i="4" s="1"/>
  <c r="R769" i="4"/>
  <c r="S769" i="4" s="1"/>
  <c r="R768" i="4"/>
  <c r="S768" i="4" s="1"/>
  <c r="R767" i="4"/>
  <c r="S767" i="4" s="1"/>
  <c r="R766" i="4"/>
  <c r="S766" i="4" s="1"/>
  <c r="R765" i="4"/>
  <c r="S765" i="4" s="1"/>
  <c r="R764" i="4"/>
  <c r="S764" i="4" s="1"/>
  <c r="R763" i="4"/>
  <c r="S763" i="4" s="1"/>
  <c r="R762" i="4"/>
  <c r="S762" i="4" s="1"/>
  <c r="R761" i="4"/>
  <c r="S761" i="4" s="1"/>
  <c r="R760" i="4"/>
  <c r="S760" i="4" s="1"/>
  <c r="R759" i="4"/>
  <c r="S759" i="4" s="1"/>
  <c r="R758" i="4"/>
  <c r="S758" i="4" s="1"/>
  <c r="R757" i="4"/>
  <c r="S757" i="4" s="1"/>
  <c r="R756" i="4"/>
  <c r="S756" i="4" s="1"/>
  <c r="R755" i="4"/>
  <c r="S755" i="4" s="1"/>
  <c r="R725" i="4"/>
  <c r="S725" i="4" s="1"/>
  <c r="R724" i="4"/>
  <c r="S724" i="4" s="1"/>
  <c r="R723" i="4"/>
  <c r="S723" i="4" s="1"/>
  <c r="R722" i="4"/>
  <c r="S722" i="4" s="1"/>
  <c r="R721" i="4"/>
  <c r="S721" i="4" s="1"/>
  <c r="R720" i="4"/>
  <c r="S720" i="4" s="1"/>
  <c r="R719" i="4"/>
  <c r="S719" i="4" s="1"/>
  <c r="R718" i="4"/>
  <c r="S718" i="4" s="1"/>
  <c r="R717" i="4"/>
  <c r="S717" i="4" s="1"/>
  <c r="R716" i="4"/>
  <c r="S716" i="4" s="1"/>
  <c r="R715" i="4"/>
  <c r="S715" i="4" s="1"/>
  <c r="R714" i="4"/>
  <c r="S714" i="4" s="1"/>
  <c r="R713" i="4"/>
  <c r="S713" i="4" s="1"/>
  <c r="R712" i="4"/>
  <c r="S712" i="4" s="1"/>
  <c r="R711" i="4"/>
  <c r="S711" i="4" s="1"/>
  <c r="R710" i="4"/>
  <c r="S710" i="4" s="1"/>
  <c r="R709" i="4"/>
  <c r="S709" i="4" s="1"/>
  <c r="R708" i="4"/>
  <c r="S708" i="4" s="1"/>
  <c r="R707" i="4"/>
  <c r="S707" i="4" s="1"/>
  <c r="R706" i="4"/>
  <c r="S706" i="4" s="1"/>
  <c r="R705" i="4"/>
  <c r="S705" i="4" s="1"/>
  <c r="R704" i="4"/>
  <c r="S704" i="4" s="1"/>
  <c r="R703" i="4"/>
  <c r="S703" i="4" s="1"/>
  <c r="R702" i="4"/>
  <c r="S702" i="4" s="1"/>
  <c r="R701" i="4"/>
  <c r="S701" i="4" s="1"/>
  <c r="R700" i="4"/>
  <c r="S700" i="4" s="1"/>
  <c r="R699" i="4"/>
  <c r="S699" i="4" s="1"/>
  <c r="R698" i="4"/>
  <c r="S698" i="4" s="1"/>
  <c r="R697" i="4"/>
  <c r="S697" i="4" s="1"/>
  <c r="R696" i="4"/>
  <c r="S696" i="4" s="1"/>
  <c r="R695" i="4"/>
  <c r="S695" i="4" s="1"/>
  <c r="R694" i="4"/>
  <c r="S694" i="4" s="1"/>
  <c r="R693" i="4"/>
  <c r="S693" i="4" s="1"/>
  <c r="R692" i="4"/>
  <c r="S692" i="4" s="1"/>
  <c r="R691" i="4"/>
  <c r="S691" i="4" s="1"/>
  <c r="R690" i="4"/>
  <c r="S690" i="4" s="1"/>
  <c r="R689" i="4"/>
  <c r="S689" i="4" s="1"/>
  <c r="R688" i="4"/>
  <c r="S688" i="4" s="1"/>
  <c r="R687" i="4"/>
  <c r="S687" i="4" s="1"/>
  <c r="R686" i="4"/>
  <c r="S686" i="4" s="1"/>
  <c r="R685" i="4"/>
  <c r="S685" i="4" s="1"/>
  <c r="R684" i="4"/>
  <c r="S684" i="4" s="1"/>
  <c r="R683" i="4"/>
  <c r="S683" i="4" s="1"/>
  <c r="R682" i="4"/>
  <c r="S682" i="4" s="1"/>
  <c r="R681" i="4"/>
  <c r="S681" i="4" s="1"/>
  <c r="R665" i="4"/>
  <c r="S665" i="4" s="1"/>
  <c r="R664" i="4"/>
  <c r="S664" i="4" s="1"/>
  <c r="R663" i="4"/>
  <c r="S663" i="4" s="1"/>
  <c r="R662" i="4"/>
  <c r="S662" i="4" s="1"/>
  <c r="R661" i="4"/>
  <c r="S661" i="4" s="1"/>
  <c r="R660" i="4"/>
  <c r="S660" i="4" s="1"/>
  <c r="R659" i="4"/>
  <c r="S659" i="4" s="1"/>
  <c r="R658" i="4"/>
  <c r="S658" i="4" s="1"/>
  <c r="R657" i="4"/>
  <c r="S657" i="4" s="1"/>
  <c r="R656" i="4"/>
  <c r="S656" i="4" s="1"/>
  <c r="R655" i="4"/>
  <c r="S655" i="4" s="1"/>
  <c r="R654" i="4"/>
  <c r="S654" i="4" s="1"/>
  <c r="R653" i="4"/>
  <c r="S653" i="4" s="1"/>
  <c r="R652" i="4"/>
  <c r="S652" i="4" s="1"/>
  <c r="R651" i="4"/>
  <c r="S651" i="4" s="1"/>
  <c r="R650" i="4"/>
  <c r="S650" i="4" s="1"/>
  <c r="R649" i="4"/>
  <c r="S649" i="4" s="1"/>
  <c r="R648" i="4"/>
  <c r="S648" i="4" s="1"/>
  <c r="R647" i="4"/>
  <c r="S647" i="4" s="1"/>
  <c r="R646" i="4"/>
  <c r="S646" i="4" s="1"/>
  <c r="R645" i="4"/>
  <c r="S645" i="4" s="1"/>
  <c r="R644" i="4"/>
  <c r="S644" i="4" s="1"/>
  <c r="R643" i="4"/>
  <c r="S643" i="4" s="1"/>
  <c r="R642" i="4"/>
  <c r="S642" i="4" s="1"/>
  <c r="R641" i="4"/>
  <c r="S641" i="4" s="1"/>
  <c r="R640" i="4"/>
  <c r="S640" i="4" s="1"/>
  <c r="R639" i="4"/>
  <c r="S639" i="4" s="1"/>
  <c r="R638" i="4"/>
  <c r="S638" i="4" s="1"/>
  <c r="R637" i="4"/>
  <c r="S637" i="4" s="1"/>
  <c r="R636" i="4"/>
  <c r="S636" i="4" s="1"/>
  <c r="R635" i="4"/>
  <c r="S635" i="4" s="1"/>
  <c r="R634" i="4"/>
  <c r="S634" i="4" s="1"/>
  <c r="R633" i="4"/>
  <c r="S633" i="4" s="1"/>
  <c r="R632" i="4"/>
  <c r="S632" i="4" s="1"/>
  <c r="R631" i="4"/>
  <c r="S631" i="4" s="1"/>
  <c r="R630" i="4"/>
  <c r="S630" i="4" s="1"/>
  <c r="R629" i="4"/>
  <c r="S629" i="4" s="1"/>
  <c r="R628" i="4"/>
  <c r="S628" i="4" s="1"/>
  <c r="R627" i="4"/>
  <c r="S627" i="4" s="1"/>
  <c r="R626" i="4"/>
  <c r="S626" i="4" s="1"/>
  <c r="R625" i="4"/>
  <c r="S625" i="4" s="1"/>
  <c r="R624" i="4"/>
  <c r="S624" i="4" s="1"/>
  <c r="R623" i="4"/>
  <c r="S623" i="4" s="1"/>
  <c r="R622" i="4"/>
  <c r="S622" i="4" s="1"/>
  <c r="R621" i="4"/>
  <c r="S621" i="4" s="1"/>
  <c r="R605" i="4"/>
  <c r="S605" i="4" s="1"/>
  <c r="R604" i="4"/>
  <c r="S604" i="4" s="1"/>
  <c r="R603" i="4"/>
  <c r="S603" i="4" s="1"/>
  <c r="R602" i="4"/>
  <c r="S602" i="4" s="1"/>
  <c r="R601" i="4"/>
  <c r="S601" i="4" s="1"/>
  <c r="R600" i="4"/>
  <c r="S600" i="4" s="1"/>
  <c r="R599" i="4"/>
  <c r="S599" i="4" s="1"/>
  <c r="R598" i="4"/>
  <c r="S598" i="4" s="1"/>
  <c r="R597" i="4"/>
  <c r="S597" i="4" s="1"/>
  <c r="R596" i="4"/>
  <c r="S596" i="4" s="1"/>
  <c r="R595" i="4"/>
  <c r="S595" i="4" s="1"/>
  <c r="R594" i="4"/>
  <c r="S594" i="4" s="1"/>
  <c r="R593" i="4"/>
  <c r="S593" i="4" s="1"/>
  <c r="R592" i="4"/>
  <c r="S592" i="4" s="1"/>
  <c r="R591" i="4"/>
  <c r="S591" i="4" s="1"/>
  <c r="R590" i="4"/>
  <c r="S590" i="4" s="1"/>
  <c r="R589" i="4"/>
  <c r="S589" i="4" s="1"/>
  <c r="R588" i="4"/>
  <c r="S588" i="4" s="1"/>
  <c r="R587" i="4"/>
  <c r="S587" i="4" s="1"/>
  <c r="R586" i="4"/>
  <c r="S586" i="4" s="1"/>
  <c r="R585" i="4"/>
  <c r="S585" i="4" s="1"/>
  <c r="R584" i="4"/>
  <c r="S584" i="4" s="1"/>
  <c r="R583" i="4"/>
  <c r="S583" i="4" s="1"/>
  <c r="R582" i="4"/>
  <c r="S582" i="4" s="1"/>
  <c r="R581" i="4"/>
  <c r="S581" i="4" s="1"/>
  <c r="R580" i="4"/>
  <c r="S580" i="4" s="1"/>
  <c r="R579" i="4"/>
  <c r="S579" i="4" s="1"/>
  <c r="R578" i="4"/>
  <c r="S578" i="4" s="1"/>
  <c r="R577" i="4"/>
  <c r="S577" i="4" s="1"/>
  <c r="R576" i="4"/>
  <c r="S576" i="4" s="1"/>
  <c r="R575" i="4"/>
  <c r="S575" i="4" s="1"/>
  <c r="R574" i="4"/>
  <c r="S574" i="4" s="1"/>
  <c r="R573" i="4"/>
  <c r="S573" i="4" s="1"/>
  <c r="R572" i="4"/>
  <c r="S572" i="4" s="1"/>
  <c r="R571" i="4"/>
  <c r="S571" i="4" s="1"/>
  <c r="R570" i="4"/>
  <c r="S570" i="4" s="1"/>
  <c r="R569" i="4"/>
  <c r="S569" i="4" s="1"/>
  <c r="R568" i="4"/>
  <c r="S568" i="4" s="1"/>
  <c r="R567" i="4"/>
  <c r="S567" i="4" s="1"/>
  <c r="R566" i="4"/>
  <c r="S566" i="4" s="1"/>
  <c r="R565" i="4"/>
  <c r="S565" i="4" s="1"/>
  <c r="R564" i="4"/>
  <c r="S564" i="4" s="1"/>
  <c r="R563" i="4"/>
  <c r="S563" i="4" s="1"/>
  <c r="R562" i="4"/>
  <c r="S562" i="4" s="1"/>
  <c r="R561" i="4"/>
  <c r="S561" i="4" s="1"/>
  <c r="R545" i="4"/>
  <c r="S545" i="4" s="1"/>
  <c r="R544" i="4"/>
  <c r="S544" i="4" s="1"/>
  <c r="R543" i="4"/>
  <c r="S543" i="4" s="1"/>
  <c r="R542" i="4"/>
  <c r="S542" i="4" s="1"/>
  <c r="R541" i="4"/>
  <c r="S541" i="4" s="1"/>
  <c r="R540" i="4"/>
  <c r="S540" i="4" s="1"/>
  <c r="R539" i="4"/>
  <c r="S539" i="4" s="1"/>
  <c r="R538" i="4"/>
  <c r="S538" i="4" s="1"/>
  <c r="R537" i="4"/>
  <c r="S537" i="4" s="1"/>
  <c r="R536" i="4"/>
  <c r="S536" i="4" s="1"/>
  <c r="R535" i="4"/>
  <c r="S535" i="4" s="1"/>
  <c r="R534" i="4"/>
  <c r="S534" i="4" s="1"/>
  <c r="R533" i="4"/>
  <c r="S533" i="4" s="1"/>
  <c r="R532" i="4"/>
  <c r="S532" i="4" s="1"/>
  <c r="R531" i="4"/>
  <c r="S531" i="4" s="1"/>
  <c r="R530" i="4"/>
  <c r="S530" i="4" s="1"/>
  <c r="R529" i="4"/>
  <c r="S529" i="4" s="1"/>
  <c r="R528" i="4"/>
  <c r="S528" i="4" s="1"/>
  <c r="R527" i="4"/>
  <c r="S527" i="4" s="1"/>
  <c r="R526" i="4"/>
  <c r="S526" i="4" s="1"/>
  <c r="R525" i="4"/>
  <c r="S525" i="4" s="1"/>
  <c r="R524" i="4"/>
  <c r="S524" i="4" s="1"/>
  <c r="R523" i="4"/>
  <c r="S523" i="4" s="1"/>
  <c r="R522" i="4"/>
  <c r="S522" i="4" s="1"/>
  <c r="R521" i="4"/>
  <c r="S521" i="4" s="1"/>
  <c r="R520" i="4"/>
  <c r="S520" i="4" s="1"/>
  <c r="R519" i="4"/>
  <c r="S519" i="4" s="1"/>
  <c r="R518" i="4"/>
  <c r="S518" i="4" s="1"/>
  <c r="R517" i="4"/>
  <c r="S517" i="4" s="1"/>
  <c r="R516" i="4"/>
  <c r="S516" i="4" s="1"/>
  <c r="R515" i="4"/>
  <c r="S515" i="4" s="1"/>
  <c r="R514" i="4"/>
  <c r="S514" i="4" s="1"/>
  <c r="R513" i="4"/>
  <c r="S513" i="4" s="1"/>
  <c r="R512" i="4"/>
  <c r="S512" i="4" s="1"/>
  <c r="R511" i="4"/>
  <c r="S511" i="4" s="1"/>
  <c r="R510" i="4"/>
  <c r="S510" i="4" s="1"/>
  <c r="R509" i="4"/>
  <c r="S509" i="4" s="1"/>
  <c r="R508" i="4"/>
  <c r="S508" i="4" s="1"/>
  <c r="R507" i="4"/>
  <c r="S507" i="4" s="1"/>
  <c r="R506" i="4"/>
  <c r="S506" i="4" s="1"/>
  <c r="R505" i="4"/>
  <c r="S505" i="4" s="1"/>
  <c r="R504" i="4"/>
  <c r="S504" i="4" s="1"/>
  <c r="R503" i="4"/>
  <c r="S503" i="4" s="1"/>
  <c r="R502" i="4"/>
  <c r="S502" i="4" s="1"/>
  <c r="R501" i="4"/>
  <c r="S501" i="4" s="1"/>
  <c r="R485" i="4"/>
  <c r="S485" i="4" s="1"/>
  <c r="R484" i="4"/>
  <c r="S484" i="4" s="1"/>
  <c r="R483" i="4"/>
  <c r="S483" i="4" s="1"/>
  <c r="R482" i="4"/>
  <c r="S482" i="4" s="1"/>
  <c r="R481" i="4"/>
  <c r="S481" i="4" s="1"/>
  <c r="R480" i="4"/>
  <c r="S480" i="4" s="1"/>
  <c r="R479" i="4"/>
  <c r="S479" i="4" s="1"/>
  <c r="R478" i="4"/>
  <c r="S478" i="4" s="1"/>
  <c r="R477" i="4"/>
  <c r="S477" i="4" s="1"/>
  <c r="R476" i="4"/>
  <c r="S476" i="4" s="1"/>
  <c r="R475" i="4"/>
  <c r="S475" i="4" s="1"/>
  <c r="R474" i="4"/>
  <c r="S474" i="4" s="1"/>
  <c r="R473" i="4"/>
  <c r="S473" i="4" s="1"/>
  <c r="R472" i="4"/>
  <c r="S472" i="4" s="1"/>
  <c r="R471" i="4"/>
  <c r="S471" i="4" s="1"/>
  <c r="R470" i="4"/>
  <c r="S470" i="4" s="1"/>
  <c r="R469" i="4"/>
  <c r="S469" i="4" s="1"/>
  <c r="R468" i="4"/>
  <c r="S468" i="4" s="1"/>
  <c r="R467" i="4"/>
  <c r="S467" i="4" s="1"/>
  <c r="R466" i="4"/>
  <c r="S466" i="4" s="1"/>
  <c r="R465" i="4"/>
  <c r="S465" i="4" s="1"/>
  <c r="R464" i="4"/>
  <c r="S464" i="4" s="1"/>
  <c r="R463" i="4"/>
  <c r="S463" i="4" s="1"/>
  <c r="R462" i="4"/>
  <c r="S462" i="4" s="1"/>
  <c r="R461" i="4"/>
  <c r="S461" i="4" s="1"/>
  <c r="R460" i="4"/>
  <c r="S460" i="4" s="1"/>
  <c r="R459" i="4"/>
  <c r="S459" i="4" s="1"/>
  <c r="R458" i="4"/>
  <c r="S458" i="4" s="1"/>
  <c r="R457" i="4"/>
  <c r="S457" i="4" s="1"/>
  <c r="R456" i="4"/>
  <c r="S456" i="4" s="1"/>
  <c r="R455" i="4"/>
  <c r="S455" i="4" s="1"/>
  <c r="R454" i="4"/>
  <c r="S454" i="4" s="1"/>
  <c r="R453" i="4"/>
  <c r="S453" i="4" s="1"/>
  <c r="R452" i="4"/>
  <c r="S452" i="4" s="1"/>
  <c r="R451" i="4"/>
  <c r="S451" i="4" s="1"/>
  <c r="R450" i="4"/>
  <c r="S450" i="4" s="1"/>
  <c r="R449" i="4"/>
  <c r="S449" i="4" s="1"/>
  <c r="R448" i="4"/>
  <c r="S448" i="4" s="1"/>
  <c r="R447" i="4"/>
  <c r="S447" i="4" s="1"/>
  <c r="R446" i="4"/>
  <c r="S446" i="4" s="1"/>
  <c r="R445" i="4"/>
  <c r="S445" i="4" s="1"/>
  <c r="R444" i="4"/>
  <c r="S444" i="4" s="1"/>
  <c r="R443" i="4"/>
  <c r="S443" i="4" s="1"/>
  <c r="R442" i="4"/>
  <c r="S442" i="4" s="1"/>
  <c r="R441" i="4"/>
  <c r="S441" i="4" s="1"/>
  <c r="R425" i="4"/>
  <c r="S425" i="4" s="1"/>
  <c r="R424" i="4"/>
  <c r="S424" i="4" s="1"/>
  <c r="R423" i="4"/>
  <c r="S423" i="4" s="1"/>
  <c r="R422" i="4"/>
  <c r="S422" i="4" s="1"/>
  <c r="R421" i="4"/>
  <c r="S421" i="4" s="1"/>
  <c r="R420" i="4"/>
  <c r="S420" i="4" s="1"/>
  <c r="R419" i="4"/>
  <c r="S419" i="4" s="1"/>
  <c r="R418" i="4"/>
  <c r="S418" i="4" s="1"/>
  <c r="R417" i="4"/>
  <c r="S417" i="4" s="1"/>
  <c r="R416" i="4"/>
  <c r="S416" i="4" s="1"/>
  <c r="R415" i="4"/>
  <c r="S415" i="4" s="1"/>
  <c r="R414" i="4"/>
  <c r="S414" i="4" s="1"/>
  <c r="R413" i="4"/>
  <c r="S413" i="4" s="1"/>
  <c r="R412" i="4"/>
  <c r="S412" i="4" s="1"/>
  <c r="R411" i="4"/>
  <c r="S411" i="4" s="1"/>
  <c r="R410" i="4"/>
  <c r="S410" i="4" s="1"/>
  <c r="R409" i="4"/>
  <c r="S409" i="4" s="1"/>
  <c r="R408" i="4"/>
  <c r="S408" i="4" s="1"/>
  <c r="R407" i="4"/>
  <c r="S407" i="4" s="1"/>
  <c r="R406" i="4"/>
  <c r="S406" i="4" s="1"/>
  <c r="R405" i="4"/>
  <c r="S405" i="4" s="1"/>
  <c r="R404" i="4"/>
  <c r="S404" i="4" s="1"/>
  <c r="R403" i="4"/>
  <c r="S403" i="4" s="1"/>
  <c r="R402" i="4"/>
  <c r="S402" i="4" s="1"/>
  <c r="R401" i="4"/>
  <c r="S401" i="4" s="1"/>
  <c r="R400" i="4"/>
  <c r="S400" i="4" s="1"/>
  <c r="R399" i="4"/>
  <c r="S399" i="4" s="1"/>
  <c r="R398" i="4"/>
  <c r="S398" i="4" s="1"/>
  <c r="R397" i="4"/>
  <c r="S397" i="4" s="1"/>
  <c r="R396" i="4"/>
  <c r="S396" i="4" s="1"/>
  <c r="R395" i="4"/>
  <c r="S395" i="4" s="1"/>
  <c r="R394" i="4"/>
  <c r="S394" i="4" s="1"/>
  <c r="R393" i="4"/>
  <c r="S393" i="4" s="1"/>
  <c r="R392" i="4"/>
  <c r="S392" i="4" s="1"/>
  <c r="R391" i="4"/>
  <c r="S391" i="4" s="1"/>
  <c r="R390" i="4"/>
  <c r="S390" i="4" s="1"/>
  <c r="R389" i="4"/>
  <c r="S389" i="4" s="1"/>
  <c r="R388" i="4"/>
  <c r="S388" i="4" s="1"/>
  <c r="R387" i="4"/>
  <c r="S387" i="4" s="1"/>
  <c r="R386" i="4"/>
  <c r="S386" i="4" s="1"/>
  <c r="R385" i="4"/>
  <c r="S385" i="4" s="1"/>
  <c r="R384" i="4"/>
  <c r="S384" i="4" s="1"/>
  <c r="R383" i="4"/>
  <c r="S383" i="4" s="1"/>
  <c r="R382" i="4"/>
  <c r="S382" i="4" s="1"/>
  <c r="R381" i="4"/>
  <c r="S381" i="4" s="1"/>
  <c r="R351" i="4"/>
  <c r="S351" i="4" s="1"/>
  <c r="R350" i="4"/>
  <c r="S350" i="4" s="1"/>
  <c r="R349" i="4"/>
  <c r="S349" i="4" s="1"/>
  <c r="R348" i="4"/>
  <c r="S348" i="4" s="1"/>
  <c r="R347" i="4"/>
  <c r="S347" i="4" s="1"/>
  <c r="R346" i="4"/>
  <c r="S346" i="4" s="1"/>
  <c r="R345" i="4"/>
  <c r="S345" i="4" s="1"/>
  <c r="R344" i="4"/>
  <c r="S344" i="4" s="1"/>
  <c r="R343" i="4"/>
  <c r="S343" i="4" s="1"/>
  <c r="R342" i="4"/>
  <c r="S342" i="4" s="1"/>
  <c r="R341" i="4"/>
  <c r="S341" i="4" s="1"/>
  <c r="R340" i="4"/>
  <c r="S340" i="4" s="1"/>
  <c r="R339" i="4"/>
  <c r="S339" i="4" s="1"/>
  <c r="R338" i="4"/>
  <c r="S338" i="4" s="1"/>
  <c r="R337" i="4"/>
  <c r="S337" i="4" s="1"/>
  <c r="R336" i="4"/>
  <c r="S336" i="4" s="1"/>
  <c r="R335" i="4"/>
  <c r="S335" i="4" s="1"/>
  <c r="R334" i="4"/>
  <c r="S334" i="4" s="1"/>
  <c r="R333" i="4"/>
  <c r="S333" i="4" s="1"/>
  <c r="R332" i="4"/>
  <c r="S332" i="4" s="1"/>
  <c r="R331" i="4"/>
  <c r="S331" i="4" s="1"/>
  <c r="R330" i="4"/>
  <c r="S330" i="4" s="1"/>
  <c r="R329" i="4"/>
  <c r="S329" i="4" s="1"/>
  <c r="R328" i="4"/>
  <c r="S328" i="4" s="1"/>
  <c r="R327" i="4"/>
  <c r="S327" i="4" s="1"/>
  <c r="R326" i="4"/>
  <c r="S326" i="4" s="1"/>
  <c r="R325" i="4"/>
  <c r="S325" i="4" s="1"/>
  <c r="R324" i="4"/>
  <c r="S324" i="4" s="1"/>
  <c r="R323" i="4"/>
  <c r="S323" i="4" s="1"/>
  <c r="R322" i="4"/>
  <c r="S322" i="4" s="1"/>
  <c r="R321" i="4"/>
  <c r="S321" i="4" s="1"/>
  <c r="R320" i="4"/>
  <c r="S320" i="4" s="1"/>
  <c r="R319" i="4"/>
  <c r="S319" i="4" s="1"/>
  <c r="R318" i="4"/>
  <c r="S318" i="4" s="1"/>
  <c r="R317" i="4"/>
  <c r="S317" i="4" s="1"/>
  <c r="R316" i="4"/>
  <c r="S316" i="4" s="1"/>
  <c r="R315" i="4"/>
  <c r="S315" i="4" s="1"/>
  <c r="R314" i="4"/>
  <c r="S314" i="4" s="1"/>
  <c r="R313" i="4"/>
  <c r="S313" i="4" s="1"/>
  <c r="R312" i="4"/>
  <c r="S312" i="4" s="1"/>
  <c r="R311" i="4"/>
  <c r="S311" i="4" s="1"/>
  <c r="R310" i="4"/>
  <c r="S310" i="4" s="1"/>
  <c r="R309" i="4"/>
  <c r="S309" i="4" s="1"/>
  <c r="R308" i="4"/>
  <c r="S308" i="4" s="1"/>
  <c r="R307" i="4"/>
  <c r="S307" i="4" s="1"/>
  <c r="R291" i="4"/>
  <c r="S291" i="4" s="1"/>
  <c r="R290" i="4"/>
  <c r="S290" i="4" s="1"/>
  <c r="R289" i="4"/>
  <c r="S289" i="4" s="1"/>
  <c r="R288" i="4"/>
  <c r="S288" i="4" s="1"/>
  <c r="R287" i="4"/>
  <c r="S287" i="4" s="1"/>
  <c r="R286" i="4"/>
  <c r="S286" i="4" s="1"/>
  <c r="R285" i="4"/>
  <c r="S285" i="4" s="1"/>
  <c r="R284" i="4"/>
  <c r="S284" i="4" s="1"/>
  <c r="R283" i="4"/>
  <c r="S283" i="4" s="1"/>
  <c r="R282" i="4"/>
  <c r="S282" i="4" s="1"/>
  <c r="R281" i="4"/>
  <c r="S281" i="4" s="1"/>
  <c r="R280" i="4"/>
  <c r="S280" i="4" s="1"/>
  <c r="R279" i="4"/>
  <c r="S279" i="4" s="1"/>
  <c r="R278" i="4"/>
  <c r="S278" i="4" s="1"/>
  <c r="R277" i="4"/>
  <c r="S277" i="4" s="1"/>
  <c r="R276" i="4"/>
  <c r="S276" i="4" s="1"/>
  <c r="R275" i="4"/>
  <c r="S275" i="4" s="1"/>
  <c r="R274" i="4"/>
  <c r="S274" i="4" s="1"/>
  <c r="R273" i="4"/>
  <c r="S273" i="4" s="1"/>
  <c r="R272" i="4"/>
  <c r="S272" i="4" s="1"/>
  <c r="R271" i="4"/>
  <c r="S271" i="4" s="1"/>
  <c r="R270" i="4"/>
  <c r="S270" i="4" s="1"/>
  <c r="R269" i="4"/>
  <c r="S269" i="4" s="1"/>
  <c r="R268" i="4"/>
  <c r="S268" i="4" s="1"/>
  <c r="R267" i="4"/>
  <c r="S267" i="4" s="1"/>
  <c r="R266" i="4"/>
  <c r="S266" i="4" s="1"/>
  <c r="R265" i="4"/>
  <c r="S265" i="4" s="1"/>
  <c r="R264" i="4"/>
  <c r="S264" i="4" s="1"/>
  <c r="R263" i="4"/>
  <c r="S263" i="4" s="1"/>
  <c r="R262" i="4"/>
  <c r="S262" i="4" s="1"/>
  <c r="R261" i="4"/>
  <c r="S261" i="4" s="1"/>
  <c r="R260" i="4"/>
  <c r="S260" i="4" s="1"/>
  <c r="R259" i="4"/>
  <c r="S259" i="4" s="1"/>
  <c r="R258" i="4"/>
  <c r="S258" i="4" s="1"/>
  <c r="R257" i="4"/>
  <c r="S257" i="4" s="1"/>
  <c r="R256" i="4"/>
  <c r="S256" i="4" s="1"/>
  <c r="R255" i="4"/>
  <c r="S255" i="4" s="1"/>
  <c r="R254" i="4"/>
  <c r="S254" i="4" s="1"/>
  <c r="R253" i="4"/>
  <c r="S253" i="4" s="1"/>
  <c r="R252" i="4"/>
  <c r="S252" i="4" s="1"/>
  <c r="R251" i="4"/>
  <c r="S251" i="4" s="1"/>
  <c r="R250" i="4"/>
  <c r="S250" i="4" s="1"/>
  <c r="R249" i="4"/>
  <c r="S249" i="4" s="1"/>
  <c r="R248" i="4"/>
  <c r="S248" i="4" s="1"/>
  <c r="R247" i="4"/>
  <c r="S247" i="4" s="1"/>
  <c r="R231" i="4"/>
  <c r="S231" i="4" s="1"/>
  <c r="R230" i="4"/>
  <c r="S230" i="4" s="1"/>
  <c r="R229" i="4"/>
  <c r="S229" i="4" s="1"/>
  <c r="R228" i="4"/>
  <c r="S228" i="4" s="1"/>
  <c r="R227" i="4"/>
  <c r="S227" i="4" s="1"/>
  <c r="R226" i="4"/>
  <c r="S226" i="4" s="1"/>
  <c r="R225" i="4"/>
  <c r="S225" i="4" s="1"/>
  <c r="R224" i="4"/>
  <c r="S224" i="4" s="1"/>
  <c r="R223" i="4"/>
  <c r="S223" i="4" s="1"/>
  <c r="R222" i="4"/>
  <c r="S222" i="4" s="1"/>
  <c r="R221" i="4"/>
  <c r="S221" i="4" s="1"/>
  <c r="R220" i="4"/>
  <c r="S220" i="4" s="1"/>
  <c r="R219" i="4"/>
  <c r="S219" i="4" s="1"/>
  <c r="R218" i="4"/>
  <c r="S218" i="4" s="1"/>
  <c r="R217" i="4"/>
  <c r="S217" i="4" s="1"/>
  <c r="R216" i="4"/>
  <c r="S216" i="4" s="1"/>
  <c r="R215" i="4"/>
  <c r="S215" i="4" s="1"/>
  <c r="R214" i="4"/>
  <c r="S214" i="4" s="1"/>
  <c r="R213" i="4"/>
  <c r="S213" i="4" s="1"/>
  <c r="R212" i="4"/>
  <c r="S212" i="4" s="1"/>
  <c r="R211" i="4"/>
  <c r="S211" i="4" s="1"/>
  <c r="R210" i="4"/>
  <c r="S210" i="4" s="1"/>
  <c r="R209" i="4"/>
  <c r="S209" i="4" s="1"/>
  <c r="R208" i="4"/>
  <c r="S208" i="4" s="1"/>
  <c r="R207" i="4"/>
  <c r="S207" i="4" s="1"/>
  <c r="R206" i="4"/>
  <c r="S206" i="4" s="1"/>
  <c r="R205" i="4"/>
  <c r="S205" i="4" s="1"/>
  <c r="R204" i="4"/>
  <c r="S204" i="4" s="1"/>
  <c r="R203" i="4"/>
  <c r="S203" i="4" s="1"/>
  <c r="R202" i="4"/>
  <c r="S202" i="4" s="1"/>
  <c r="R201" i="4"/>
  <c r="S201" i="4" s="1"/>
  <c r="R200" i="4"/>
  <c r="S200" i="4" s="1"/>
  <c r="R199" i="4"/>
  <c r="S199" i="4" s="1"/>
  <c r="R198" i="4"/>
  <c r="S198" i="4" s="1"/>
  <c r="R197" i="4"/>
  <c r="S197" i="4" s="1"/>
  <c r="R196" i="4"/>
  <c r="S196" i="4" s="1"/>
  <c r="R195" i="4"/>
  <c r="S195" i="4" s="1"/>
  <c r="R194" i="4"/>
  <c r="S194" i="4" s="1"/>
  <c r="R193" i="4"/>
  <c r="S193" i="4" s="1"/>
  <c r="R192" i="4"/>
  <c r="S192" i="4" s="1"/>
  <c r="R191" i="4"/>
  <c r="S191" i="4" s="1"/>
  <c r="R190" i="4"/>
  <c r="S190" i="4" s="1"/>
  <c r="R189" i="4"/>
  <c r="S189" i="4" s="1"/>
  <c r="R188" i="4"/>
  <c r="S188" i="4" s="1"/>
  <c r="R187" i="4"/>
  <c r="S187" i="4" s="1"/>
  <c r="R171" i="4"/>
  <c r="S171" i="4" s="1"/>
  <c r="R170" i="4"/>
  <c r="S170" i="4" s="1"/>
  <c r="R169" i="4"/>
  <c r="S169" i="4" s="1"/>
  <c r="R168" i="4"/>
  <c r="S168" i="4" s="1"/>
  <c r="R167" i="4"/>
  <c r="S167" i="4" s="1"/>
  <c r="R166" i="4"/>
  <c r="S166" i="4" s="1"/>
  <c r="R165" i="4"/>
  <c r="S165" i="4" s="1"/>
  <c r="R164" i="4"/>
  <c r="S164" i="4" s="1"/>
  <c r="R163" i="4"/>
  <c r="S163" i="4" s="1"/>
  <c r="R162" i="4"/>
  <c r="S162" i="4" s="1"/>
  <c r="R161" i="4"/>
  <c r="S161" i="4" s="1"/>
  <c r="R160" i="4"/>
  <c r="S160" i="4" s="1"/>
  <c r="R159" i="4"/>
  <c r="S159" i="4" s="1"/>
  <c r="R158" i="4"/>
  <c r="S158" i="4" s="1"/>
  <c r="R157" i="4"/>
  <c r="S157" i="4" s="1"/>
  <c r="R156" i="4"/>
  <c r="S156" i="4" s="1"/>
  <c r="R155" i="4"/>
  <c r="S155" i="4" s="1"/>
  <c r="R154" i="4"/>
  <c r="S154" i="4" s="1"/>
  <c r="R153" i="4"/>
  <c r="S153" i="4" s="1"/>
  <c r="R152" i="4"/>
  <c r="S152" i="4" s="1"/>
  <c r="R151" i="4"/>
  <c r="S151" i="4" s="1"/>
  <c r="R150" i="4"/>
  <c r="S150" i="4" s="1"/>
  <c r="R149" i="4"/>
  <c r="S149" i="4" s="1"/>
  <c r="R148" i="4"/>
  <c r="S148" i="4" s="1"/>
  <c r="R147" i="4"/>
  <c r="S147" i="4" s="1"/>
  <c r="R146" i="4"/>
  <c r="S146" i="4" s="1"/>
  <c r="R145" i="4"/>
  <c r="S145" i="4" s="1"/>
  <c r="R144" i="4"/>
  <c r="S144" i="4" s="1"/>
  <c r="R143" i="4"/>
  <c r="S143" i="4" s="1"/>
  <c r="R142" i="4"/>
  <c r="S142" i="4" s="1"/>
  <c r="R141" i="4"/>
  <c r="S141" i="4" s="1"/>
  <c r="R140" i="4"/>
  <c r="S140" i="4" s="1"/>
  <c r="R139" i="4"/>
  <c r="S139" i="4" s="1"/>
  <c r="R138" i="4"/>
  <c r="S138" i="4" s="1"/>
  <c r="R137" i="4"/>
  <c r="S137" i="4" s="1"/>
  <c r="R136" i="4"/>
  <c r="S136" i="4" s="1"/>
  <c r="R135" i="4"/>
  <c r="S135" i="4" s="1"/>
  <c r="R134" i="4"/>
  <c r="S134" i="4" s="1"/>
  <c r="R133" i="4"/>
  <c r="S133" i="4" s="1"/>
  <c r="R132" i="4"/>
  <c r="S132" i="4" s="1"/>
  <c r="R131" i="4"/>
  <c r="S131" i="4" s="1"/>
  <c r="R130" i="4"/>
  <c r="S130" i="4" s="1"/>
  <c r="R129" i="4"/>
  <c r="S129" i="4" s="1"/>
  <c r="R128" i="4"/>
  <c r="S128" i="4" s="1"/>
  <c r="R127" i="4"/>
  <c r="S127" i="4" s="1"/>
  <c r="R111" i="4"/>
  <c r="S111" i="4" s="1"/>
  <c r="R110" i="4"/>
  <c r="S110" i="4" s="1"/>
  <c r="R109" i="4"/>
  <c r="S109" i="4" s="1"/>
  <c r="R108" i="4"/>
  <c r="S108" i="4"/>
  <c r="R107" i="4"/>
  <c r="S107" i="4"/>
  <c r="R106" i="4"/>
  <c r="S106" i="4"/>
  <c r="R105" i="4"/>
  <c r="S105" i="4"/>
  <c r="R104" i="4"/>
  <c r="S104" i="4"/>
  <c r="R103" i="4"/>
  <c r="S103" i="4"/>
  <c r="R102" i="4"/>
  <c r="S102" i="4"/>
  <c r="R101" i="4"/>
  <c r="S101" i="4"/>
  <c r="R100" i="4"/>
  <c r="S100" i="4"/>
  <c r="R99" i="4"/>
  <c r="S99" i="4"/>
  <c r="R98" i="4"/>
  <c r="S98" i="4"/>
  <c r="R97" i="4"/>
  <c r="S97" i="4"/>
  <c r="R96" i="4"/>
  <c r="S96" i="4"/>
  <c r="R95" i="4"/>
  <c r="S95" i="4"/>
  <c r="R94" i="4"/>
  <c r="S94" i="4"/>
  <c r="R93" i="4"/>
  <c r="S93" i="4"/>
  <c r="R92" i="4"/>
  <c r="S92" i="4"/>
  <c r="R91" i="4"/>
  <c r="S91" i="4"/>
  <c r="R90" i="4"/>
  <c r="S90" i="4"/>
  <c r="R89" i="4"/>
  <c r="S89" i="4"/>
  <c r="R88" i="4"/>
  <c r="S88" i="4"/>
  <c r="R87" i="4"/>
  <c r="S87" i="4"/>
  <c r="R86" i="4"/>
  <c r="S86" i="4"/>
  <c r="R85" i="4"/>
  <c r="S85" i="4"/>
  <c r="R84" i="4"/>
  <c r="S84" i="4"/>
  <c r="R83" i="4"/>
  <c r="S83" i="4"/>
  <c r="R82" i="4"/>
  <c r="S82" i="4"/>
  <c r="R81" i="4"/>
  <c r="S81" i="4"/>
  <c r="R80" i="4"/>
  <c r="S80" i="4"/>
  <c r="R79" i="4"/>
  <c r="S79" i="4"/>
  <c r="R78" i="4"/>
  <c r="S78" i="4"/>
  <c r="R77" i="4"/>
  <c r="S77" i="4"/>
  <c r="R76" i="4"/>
  <c r="S76" i="4"/>
  <c r="R75" i="4"/>
  <c r="S75" i="4"/>
  <c r="R74" i="4"/>
  <c r="S74" i="4"/>
  <c r="R73" i="4"/>
  <c r="S73" i="4"/>
  <c r="R72" i="4"/>
  <c r="S72" i="4"/>
  <c r="R71" i="4"/>
  <c r="S71" i="4"/>
  <c r="R70" i="4"/>
  <c r="S70" i="4"/>
  <c r="R69" i="4"/>
  <c r="S69" i="4"/>
  <c r="R68" i="4"/>
  <c r="S68" i="4"/>
  <c r="R67" i="4"/>
  <c r="S67" i="4"/>
  <c r="R51" i="4"/>
  <c r="S51" i="4"/>
  <c r="R50" i="4"/>
  <c r="S50" i="4"/>
  <c r="R49" i="4"/>
  <c r="S49" i="4"/>
  <c r="R48" i="4"/>
  <c r="S48" i="4"/>
  <c r="R47" i="4"/>
  <c r="S47" i="4"/>
  <c r="R46" i="4"/>
  <c r="S46" i="4"/>
  <c r="R45" i="4"/>
  <c r="S45" i="4"/>
  <c r="R44" i="4"/>
  <c r="S44" i="4"/>
  <c r="R43" i="4"/>
  <c r="S43" i="4"/>
  <c r="R42" i="4"/>
  <c r="S42" i="4"/>
  <c r="R41" i="4"/>
  <c r="S41" i="4"/>
  <c r="R40" i="4"/>
  <c r="S40" i="4"/>
  <c r="R39" i="4"/>
  <c r="S39" i="4"/>
  <c r="R38" i="4"/>
  <c r="S38" i="4"/>
  <c r="R37" i="4"/>
  <c r="S37" i="4"/>
  <c r="R36" i="4"/>
  <c r="S36" i="4"/>
  <c r="R35" i="4"/>
  <c r="S35" i="4"/>
  <c r="R34" i="4"/>
  <c r="S34" i="4"/>
  <c r="R33" i="4"/>
  <c r="S33" i="4"/>
  <c r="R32" i="4"/>
  <c r="S32" i="4"/>
  <c r="R31" i="4"/>
  <c r="S31" i="4"/>
  <c r="R30" i="4"/>
  <c r="S30" i="4"/>
  <c r="R29" i="4"/>
  <c r="S29" i="4"/>
  <c r="R28" i="4"/>
  <c r="S28" i="4"/>
  <c r="R27" i="4"/>
  <c r="S27" i="4"/>
  <c r="R26" i="4"/>
  <c r="S26" i="4"/>
  <c r="R25" i="4"/>
  <c r="S25" i="4"/>
  <c r="R24" i="4"/>
  <c r="S24" i="4"/>
  <c r="R23" i="4"/>
  <c r="S23" i="4"/>
  <c r="R22" i="4"/>
  <c r="S22" i="4"/>
  <c r="R21" i="4"/>
  <c r="S21" i="4"/>
  <c r="R20" i="4"/>
  <c r="S20" i="4"/>
  <c r="R19" i="4"/>
  <c r="S19" i="4"/>
  <c r="R18" i="4"/>
  <c r="S18" i="4"/>
  <c r="R17" i="4"/>
  <c r="S17" i="4"/>
  <c r="R16" i="4"/>
  <c r="S16" i="4"/>
  <c r="R15" i="4"/>
  <c r="S15" i="4"/>
  <c r="R14" i="4"/>
  <c r="S14" i="4"/>
  <c r="R13" i="4"/>
  <c r="S13" i="4"/>
  <c r="R12" i="4"/>
  <c r="S12" i="4"/>
  <c r="R11" i="4"/>
  <c r="S11" i="4"/>
  <c r="R10" i="4"/>
  <c r="S10" i="4"/>
  <c r="R9" i="4"/>
  <c r="S9" i="4"/>
  <c r="R8" i="4"/>
  <c r="S8" i="4"/>
  <c r="R7" i="4"/>
  <c r="S7" i="4"/>
  <c r="AE392" i="3"/>
  <c r="AE35" i="3"/>
  <c r="AJ210" i="2"/>
  <c r="AA205" i="2"/>
  <c r="AE89" i="2"/>
  <c r="AJ822" i="1"/>
  <c r="AA516" i="1"/>
  <c r="AC511" i="1"/>
  <c r="AD511" i="1"/>
  <c r="AA503" i="1"/>
  <c r="AC408" i="1"/>
  <c r="AD408" i="1"/>
  <c r="Y350" i="1"/>
  <c r="Z350" i="1"/>
  <c r="AF350" i="1"/>
  <c r="AA350" i="1"/>
  <c r="Y349" i="1"/>
  <c r="AC349" i="1"/>
  <c r="AD349" i="1"/>
  <c r="Z349" i="1"/>
  <c r="AF349" i="1"/>
  <c r="AA349" i="1"/>
  <c r="Y348" i="1"/>
  <c r="AC348" i="1"/>
  <c r="AD348" i="1"/>
  <c r="Z348" i="1"/>
  <c r="AF348" i="1"/>
  <c r="AA348" i="1"/>
  <c r="AC97" i="1"/>
  <c r="AD97" i="1"/>
  <c r="AC842" i="3"/>
  <c r="AD842" i="3"/>
  <c r="X847" i="3"/>
  <c r="AF847" i="3" s="1"/>
  <c r="Y847" i="3"/>
  <c r="Z847" i="3"/>
  <c r="AA847" i="3"/>
  <c r="X846" i="3"/>
  <c r="AF846" i="3" s="1"/>
  <c r="Y846" i="3"/>
  <c r="Z846" i="3"/>
  <c r="AA846" i="3"/>
  <c r="X786" i="3"/>
  <c r="AF786" i="3" s="1"/>
  <c r="Y786" i="3"/>
  <c r="Z786" i="3"/>
  <c r="AA786" i="3"/>
  <c r="X785" i="3"/>
  <c r="Y785" i="3"/>
  <c r="Z785" i="3"/>
  <c r="X784" i="3"/>
  <c r="AK784" i="3" s="1"/>
  <c r="X783" i="3"/>
  <c r="AK783" i="3" s="1"/>
  <c r="Y783" i="3"/>
  <c r="Z783" i="3"/>
  <c r="AA783" i="3"/>
  <c r="Y782" i="3"/>
  <c r="Z782" i="3"/>
  <c r="X782" i="3"/>
  <c r="AF782" i="3" s="1"/>
  <c r="AA782" i="3"/>
  <c r="X781" i="3"/>
  <c r="AF781" i="3" s="1"/>
  <c r="Y781" i="3"/>
  <c r="Z781" i="3"/>
  <c r="AA781" i="3"/>
  <c r="X779" i="3"/>
  <c r="AJ779" i="3" s="1"/>
  <c r="Y779" i="3"/>
  <c r="Z779" i="3"/>
  <c r="AA779" i="3"/>
  <c r="X778" i="3"/>
  <c r="AH778" i="3" s="1"/>
  <c r="Y778" i="3"/>
  <c r="Y777" i="3"/>
  <c r="Y964" i="3"/>
  <c r="X410" i="3"/>
  <c r="AK410" i="3" s="1"/>
  <c r="Y410" i="3"/>
  <c r="Z410" i="3"/>
  <c r="AA410" i="3"/>
  <c r="Y409" i="3"/>
  <c r="AC409" i="3"/>
  <c r="Z409" i="3"/>
  <c r="AA409" i="3"/>
  <c r="Y470" i="3"/>
  <c r="Z470" i="3"/>
  <c r="AC466" i="3"/>
  <c r="Y530" i="3"/>
  <c r="Z530" i="3"/>
  <c r="AA530" i="3"/>
  <c r="Y529" i="3"/>
  <c r="Y528" i="3"/>
  <c r="Y590" i="3"/>
  <c r="Y589" i="3"/>
  <c r="Z589" i="3"/>
  <c r="AF589" i="3"/>
  <c r="AA589" i="3"/>
  <c r="X37" i="3"/>
  <c r="AK37" i="3" s="1"/>
  <c r="Y37" i="3"/>
  <c r="Z37" i="3"/>
  <c r="Y36" i="3"/>
  <c r="X97" i="3"/>
  <c r="AF97" i="3" s="1"/>
  <c r="AA97" i="3" s="1"/>
  <c r="Y97" i="3"/>
  <c r="Z97" i="3"/>
  <c r="Y96" i="3"/>
  <c r="AF96" i="3"/>
  <c r="Z96" i="3" s="1"/>
  <c r="AC69" i="3"/>
  <c r="AD69" i="3"/>
  <c r="AC128" i="3"/>
  <c r="Y217" i="3"/>
  <c r="AC217" i="3"/>
  <c r="AD217" i="3"/>
  <c r="AF217" i="3"/>
  <c r="Z217" i="3"/>
  <c r="Y216" i="3"/>
  <c r="Z216" i="3"/>
  <c r="AF216" i="3"/>
  <c r="AA216" i="3"/>
  <c r="Y156" i="1"/>
  <c r="AC156" i="1"/>
  <c r="AD156" i="1"/>
  <c r="AF156" i="1"/>
  <c r="Z156" i="1"/>
  <c r="Y155" i="1"/>
  <c r="AF155" i="1"/>
  <c r="AA155" i="1" s="1"/>
  <c r="Y154" i="1"/>
  <c r="Y153" i="1"/>
  <c r="X217" i="1"/>
  <c r="Y217" i="1"/>
  <c r="Z217" i="1"/>
  <c r="X216" i="1"/>
  <c r="AK216" i="1" s="1"/>
  <c r="Y216" i="1"/>
  <c r="Y215" i="1"/>
  <c r="AD215" i="1"/>
  <c r="Z215" i="1"/>
  <c r="AF215" i="1"/>
  <c r="AA215" i="1" s="1"/>
  <c r="Y214" i="1"/>
  <c r="Y213" i="1"/>
  <c r="AF213" i="1"/>
  <c r="AA213" i="1" s="1"/>
  <c r="Y783" i="1"/>
  <c r="AC783" i="1"/>
  <c r="AD783" i="1"/>
  <c r="AF783" i="1"/>
  <c r="Z783" i="1"/>
  <c r="Y782" i="1"/>
  <c r="AC782" i="1"/>
  <c r="AD782" i="1"/>
  <c r="AF782" i="1"/>
  <c r="Z782" i="1"/>
  <c r="AA781" i="1"/>
  <c r="X845" i="1"/>
  <c r="AC845" i="1" s="1"/>
  <c r="Y845" i="1"/>
  <c r="Y844" i="1"/>
  <c r="Y843" i="1"/>
  <c r="AC843" i="1"/>
  <c r="Y351" i="1"/>
  <c r="Z351" i="1"/>
  <c r="AF351" i="1"/>
  <c r="AA351" i="1"/>
  <c r="Y471" i="1"/>
  <c r="AC471" i="1"/>
  <c r="Z471" i="1"/>
  <c r="Y470" i="1"/>
  <c r="Z470" i="1"/>
  <c r="Y469" i="1"/>
  <c r="AC469" i="1"/>
  <c r="Z469" i="1"/>
  <c r="Y468" i="1"/>
  <c r="Y467" i="1"/>
  <c r="AF467" i="1"/>
  <c r="AA467" i="1" s="1"/>
  <c r="AD456" i="1"/>
  <c r="X525" i="1"/>
  <c r="AJ525" i="1" s="1"/>
  <c r="Y525" i="1"/>
  <c r="Z525" i="1"/>
  <c r="AA525" i="1"/>
  <c r="AA523" i="1"/>
  <c r="AA520" i="1"/>
  <c r="AA517" i="1"/>
  <c r="AA509" i="1"/>
  <c r="AA506" i="1"/>
  <c r="X410" i="2"/>
  <c r="AF410" i="2" s="1"/>
  <c r="AA410" i="2" s="1"/>
  <c r="Y410" i="2"/>
  <c r="Y409" i="2"/>
  <c r="X470" i="2"/>
  <c r="AH470" i="2" s="1"/>
  <c r="Y470" i="2"/>
  <c r="X469" i="2"/>
  <c r="AK469" i="2" s="1"/>
  <c r="Y469" i="2"/>
  <c r="Y35" i="2"/>
  <c r="AF35" i="2"/>
  <c r="AA35" i="2" s="1"/>
  <c r="Y96" i="2"/>
  <c r="Y216" i="2"/>
  <c r="Z216" i="2"/>
  <c r="AF216" i="2"/>
  <c r="AA216" i="2"/>
  <c r="AA215" i="2"/>
  <c r="AA213" i="2"/>
  <c r="AD204" i="2"/>
  <c r="O16" i="41"/>
  <c r="O17" i="41"/>
  <c r="O18" i="41"/>
  <c r="O19" i="41"/>
  <c r="O20" i="41"/>
  <c r="O21" i="41"/>
  <c r="O22" i="41"/>
  <c r="O23" i="41"/>
  <c r="O24" i="41"/>
  <c r="O25" i="41"/>
  <c r="O26" i="41"/>
  <c r="O27" i="41"/>
  <c r="O28" i="41"/>
  <c r="O29" i="41"/>
  <c r="O30" i="41"/>
  <c r="O31" i="41"/>
  <c r="O32" i="41"/>
  <c r="O33" i="41"/>
  <c r="O34" i="41"/>
  <c r="O35" i="41"/>
  <c r="O36" i="41"/>
  <c r="O37" i="41"/>
  <c r="O38" i="41"/>
  <c r="O39" i="41"/>
  <c r="O40" i="41"/>
  <c r="O41" i="41"/>
  <c r="O42" i="41"/>
  <c r="O43" i="41"/>
  <c r="O44" i="41"/>
  <c r="O45" i="41"/>
  <c r="O46" i="41"/>
  <c r="O47" i="41"/>
  <c r="O48" i="41"/>
  <c r="O49" i="41"/>
  <c r="O50" i="41"/>
  <c r="O51" i="41"/>
  <c r="O52" i="41"/>
  <c r="O53" i="41"/>
  <c r="O54" i="41"/>
  <c r="O55" i="41"/>
  <c r="O56" i="41"/>
  <c r="O57" i="41"/>
  <c r="O58" i="41"/>
  <c r="O59" i="41"/>
  <c r="O60" i="41"/>
  <c r="S1" i="41"/>
  <c r="X780" i="3"/>
  <c r="AK780" i="3" s="1"/>
  <c r="AX60" i="36"/>
  <c r="AX59" i="36"/>
  <c r="AX58" i="36"/>
  <c r="AX57" i="36"/>
  <c r="AX56" i="36"/>
  <c r="AX55" i="36"/>
  <c r="AX54" i="36"/>
  <c r="AX53" i="36"/>
  <c r="AX52" i="36"/>
  <c r="AX51" i="36"/>
  <c r="AX50" i="36"/>
  <c r="AX49" i="36"/>
  <c r="AX48" i="36"/>
  <c r="AX47" i="36"/>
  <c r="AX46" i="36"/>
  <c r="AX45" i="36"/>
  <c r="AX44" i="36"/>
  <c r="AX43" i="36"/>
  <c r="AX42" i="36"/>
  <c r="AX41" i="36"/>
  <c r="AX40" i="36"/>
  <c r="AX39" i="36"/>
  <c r="AX38" i="36"/>
  <c r="AX37" i="36"/>
  <c r="AX36" i="36"/>
  <c r="AX35" i="36"/>
  <c r="AX34" i="36"/>
  <c r="AX33" i="36"/>
  <c r="AX32" i="36"/>
  <c r="AX31" i="36"/>
  <c r="AX30" i="36"/>
  <c r="AX29" i="36"/>
  <c r="AX28" i="36"/>
  <c r="AX27" i="36"/>
  <c r="AX26" i="36"/>
  <c r="AX25" i="36"/>
  <c r="AX24" i="36"/>
  <c r="AX23" i="36"/>
  <c r="AX22" i="36"/>
  <c r="AX21" i="36"/>
  <c r="AX20" i="36"/>
  <c r="AX19" i="36"/>
  <c r="AX18" i="36"/>
  <c r="AX17" i="36"/>
  <c r="AX16" i="36"/>
  <c r="AX1" i="36" s="1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X39" i="35"/>
  <c r="AX40" i="35"/>
  <c r="AX41" i="35"/>
  <c r="AX42" i="35"/>
  <c r="AX43" i="35"/>
  <c r="AX44" i="35"/>
  <c r="AX45" i="35"/>
  <c r="AX46" i="35"/>
  <c r="AX47" i="35"/>
  <c r="AX48" i="35"/>
  <c r="AX49" i="35"/>
  <c r="AX50" i="35"/>
  <c r="AX51" i="35"/>
  <c r="AX52" i="35"/>
  <c r="AX53" i="35"/>
  <c r="AX54" i="35"/>
  <c r="AX55" i="35"/>
  <c r="AX56" i="35"/>
  <c r="AX57" i="35"/>
  <c r="AX58" i="35"/>
  <c r="AX59" i="35"/>
  <c r="AX60" i="35"/>
  <c r="AJ759" i="1"/>
  <c r="AJ756" i="1"/>
  <c r="AJ757" i="1"/>
  <c r="AJ758" i="1"/>
  <c r="AJ763" i="1"/>
  <c r="AJ766" i="1"/>
  <c r="AJ767" i="1"/>
  <c r="AJ769" i="1"/>
  <c r="AJ771" i="1"/>
  <c r="AJ772" i="1"/>
  <c r="AJ773" i="1"/>
  <c r="AJ776" i="1"/>
  <c r="AJ779" i="1"/>
  <c r="AJ781" i="1"/>
  <c r="AJ782" i="1"/>
  <c r="AJ783" i="1"/>
  <c r="AJ784" i="1"/>
  <c r="AJ785" i="1"/>
  <c r="X786" i="1"/>
  <c r="X787" i="1"/>
  <c r="AI787" i="1" s="1"/>
  <c r="X788" i="1"/>
  <c r="AI788" i="1" s="1"/>
  <c r="X789" i="1"/>
  <c r="AI789" i="1" s="1"/>
  <c r="X790" i="1"/>
  <c r="AI790" i="1" s="1"/>
  <c r="X791" i="1"/>
  <c r="AI791" i="1" s="1"/>
  <c r="X792" i="1"/>
  <c r="AI792" i="1" s="1"/>
  <c r="X793" i="1"/>
  <c r="AI793" i="1" s="1"/>
  <c r="X794" i="1"/>
  <c r="AI794" i="1" s="1"/>
  <c r="AK794" i="1"/>
  <c r="X795" i="1"/>
  <c r="AI795" i="1" s="1"/>
  <c r="X796" i="1"/>
  <c r="AI796" i="1" s="1"/>
  <c r="X797" i="1"/>
  <c r="AI797" i="1" s="1"/>
  <c r="X798" i="1"/>
  <c r="AI798" i="1" s="1"/>
  <c r="X799" i="1"/>
  <c r="AI799" i="1" s="1"/>
  <c r="X800" i="1"/>
  <c r="AI800" i="1" s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AJ637" i="1"/>
  <c r="AJ646" i="1"/>
  <c r="AJ662" i="1"/>
  <c r="X666" i="1"/>
  <c r="AH666" i="1" s="1"/>
  <c r="X667" i="1"/>
  <c r="AH667" i="1" s="1"/>
  <c r="X668" i="1"/>
  <c r="AH668" i="1" s="1"/>
  <c r="X669" i="1"/>
  <c r="AH669" i="1" s="1"/>
  <c r="X670" i="1"/>
  <c r="AH670" i="1" s="1"/>
  <c r="X671" i="1"/>
  <c r="AH671" i="1" s="1"/>
  <c r="X672" i="1"/>
  <c r="X673" i="1"/>
  <c r="X674" i="1"/>
  <c r="X675" i="1"/>
  <c r="X676" i="1"/>
  <c r="X677" i="1"/>
  <c r="X678" i="1"/>
  <c r="AH678" i="1" s="1"/>
  <c r="X679" i="1"/>
  <c r="X680" i="1"/>
  <c r="W671" i="1"/>
  <c r="W672" i="1"/>
  <c r="W673" i="1"/>
  <c r="W674" i="1"/>
  <c r="W675" i="1"/>
  <c r="W676" i="1"/>
  <c r="W677" i="1"/>
  <c r="W678" i="1"/>
  <c r="W679" i="1"/>
  <c r="W680" i="1"/>
  <c r="AJ696" i="1"/>
  <c r="AJ718" i="1"/>
  <c r="X726" i="1"/>
  <c r="AH726" i="1" s="1"/>
  <c r="X727" i="1"/>
  <c r="AE727" i="1" s="1"/>
  <c r="X728" i="1"/>
  <c r="AH728" i="1" s="1"/>
  <c r="X729" i="1"/>
  <c r="AH729" i="1" s="1"/>
  <c r="X730" i="1"/>
  <c r="AH730" i="1" s="1"/>
  <c r="X731" i="1"/>
  <c r="AH731" i="1" s="1"/>
  <c r="X732" i="1"/>
  <c r="AH732" i="1" s="1"/>
  <c r="X733" i="1"/>
  <c r="X734" i="1"/>
  <c r="X735" i="1"/>
  <c r="AH735" i="1" s="1"/>
  <c r="X736" i="1"/>
  <c r="AH736" i="1" s="1"/>
  <c r="X737" i="1"/>
  <c r="X738" i="1"/>
  <c r="AH738" i="1" s="1"/>
  <c r="X739" i="1"/>
  <c r="X740" i="1"/>
  <c r="W731" i="1"/>
  <c r="W732" i="1"/>
  <c r="W733" i="1"/>
  <c r="W734" i="1"/>
  <c r="W735" i="1"/>
  <c r="W736" i="1"/>
  <c r="W737" i="1"/>
  <c r="W738" i="1"/>
  <c r="W739" i="1"/>
  <c r="W740" i="1"/>
  <c r="AJ821" i="1"/>
  <c r="AJ826" i="1"/>
  <c r="AJ831" i="1"/>
  <c r="AJ838" i="1"/>
  <c r="AJ845" i="1"/>
  <c r="X846" i="1"/>
  <c r="AH846" i="1" s="1"/>
  <c r="X847" i="1"/>
  <c r="AF847" i="1" s="1"/>
  <c r="AA847" i="1" s="1"/>
  <c r="X848" i="1"/>
  <c r="AF848" i="1" s="1"/>
  <c r="X849" i="1"/>
  <c r="AH849" i="1" s="1"/>
  <c r="X850" i="1"/>
  <c r="AE850" i="1" s="1"/>
  <c r="X851" i="1"/>
  <c r="AF851" i="1" s="1"/>
  <c r="AA851" i="1" s="1"/>
  <c r="X852" i="1"/>
  <c r="AE852" i="1" s="1"/>
  <c r="X853" i="1"/>
  <c r="AH853" i="1" s="1"/>
  <c r="X854" i="1"/>
  <c r="AH854" i="1" s="1"/>
  <c r="X855" i="1"/>
  <c r="AH855" i="1" s="1"/>
  <c r="X856" i="1"/>
  <c r="AH856" i="1" s="1"/>
  <c r="X857" i="1"/>
  <c r="AH857" i="1" s="1"/>
  <c r="X858" i="1"/>
  <c r="AH858" i="1" s="1"/>
  <c r="X859" i="1"/>
  <c r="AH859" i="1" s="1"/>
  <c r="X860" i="1"/>
  <c r="AH860" i="1" s="1"/>
  <c r="W852" i="1"/>
  <c r="W853" i="1"/>
  <c r="W854" i="1"/>
  <c r="W855" i="1"/>
  <c r="W856" i="1"/>
  <c r="W857" i="1"/>
  <c r="W858" i="1"/>
  <c r="W859" i="1"/>
  <c r="W860" i="1"/>
  <c r="AJ876" i="1"/>
  <c r="AJ877" i="1"/>
  <c r="AJ878" i="1"/>
  <c r="AJ879" i="1"/>
  <c r="AJ880" i="1"/>
  <c r="AJ881" i="1"/>
  <c r="AJ882" i="1"/>
  <c r="AJ886" i="1"/>
  <c r="AJ890" i="1"/>
  <c r="AJ893" i="1"/>
  <c r="AJ896" i="1"/>
  <c r="X898" i="1"/>
  <c r="AH898" i="1" s="1"/>
  <c r="X899" i="1"/>
  <c r="AH899" i="1" s="1"/>
  <c r="X900" i="1"/>
  <c r="AH900" i="1" s="1"/>
  <c r="X901" i="1"/>
  <c r="AH901" i="1" s="1"/>
  <c r="X902" i="1"/>
  <c r="AH902" i="1" s="1"/>
  <c r="X903" i="1"/>
  <c r="AH903" i="1" s="1"/>
  <c r="X904" i="1"/>
  <c r="AH904" i="1" s="1"/>
  <c r="X905" i="1"/>
  <c r="AH905" i="1" s="1"/>
  <c r="X906" i="1"/>
  <c r="AH906" i="1" s="1"/>
  <c r="X907" i="1"/>
  <c r="AH907" i="1" s="1"/>
  <c r="X908" i="1"/>
  <c r="X909" i="1"/>
  <c r="AH909" i="1" s="1"/>
  <c r="AK909" i="1"/>
  <c r="X910" i="1"/>
  <c r="AH910" i="1"/>
  <c r="X911" i="1"/>
  <c r="AH911" i="1"/>
  <c r="X912" i="1"/>
  <c r="AH912" i="1"/>
  <c r="X913" i="1"/>
  <c r="AH913" i="1"/>
  <c r="X914" i="1"/>
  <c r="AH914" i="1"/>
  <c r="X915" i="1"/>
  <c r="AH915" i="1"/>
  <c r="X916" i="1"/>
  <c r="AH916" i="1"/>
  <c r="X917" i="1"/>
  <c r="AH917" i="1"/>
  <c r="X918" i="1"/>
  <c r="AH918" i="1"/>
  <c r="X919" i="1"/>
  <c r="AH919" i="1"/>
  <c r="X920" i="1"/>
  <c r="AH920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X936" i="1"/>
  <c r="X937" i="1"/>
  <c r="AH937" i="1" s="1"/>
  <c r="X938" i="1"/>
  <c r="AH938" i="1" s="1"/>
  <c r="X939" i="1"/>
  <c r="AH939" i="1" s="1"/>
  <c r="X940" i="1"/>
  <c r="X941" i="1"/>
  <c r="AH941" i="1" s="1"/>
  <c r="X942" i="1"/>
  <c r="X943" i="1"/>
  <c r="AI943" i="1" s="1"/>
  <c r="X944" i="1"/>
  <c r="AH944" i="1" s="1"/>
  <c r="X945" i="1"/>
  <c r="AH945" i="1" s="1"/>
  <c r="X946" i="1"/>
  <c r="AH946" i="1" s="1"/>
  <c r="X947" i="1"/>
  <c r="AH947" i="1" s="1"/>
  <c r="X948" i="1"/>
  <c r="AH948" i="1" s="1"/>
  <c r="X949" i="1"/>
  <c r="AH949" i="1" s="1"/>
  <c r="X950" i="1"/>
  <c r="AH950" i="1" s="1"/>
  <c r="X951" i="1"/>
  <c r="AH951" i="1" s="1"/>
  <c r="X952" i="1"/>
  <c r="AH952" i="1" s="1"/>
  <c r="X953" i="1"/>
  <c r="AH953" i="1" s="1"/>
  <c r="X954" i="1"/>
  <c r="AH954" i="1" s="1"/>
  <c r="X955" i="1"/>
  <c r="AH955" i="1" s="1"/>
  <c r="X956" i="1"/>
  <c r="AH956" i="1" s="1"/>
  <c r="X957" i="1"/>
  <c r="AH957" i="1" s="1"/>
  <c r="X958" i="1"/>
  <c r="AH958" i="1" s="1"/>
  <c r="X959" i="1"/>
  <c r="AH959" i="1" s="1"/>
  <c r="X960" i="1"/>
  <c r="AH960" i="1" s="1"/>
  <c r="X961" i="1"/>
  <c r="AH961" i="1" s="1"/>
  <c r="X962" i="1"/>
  <c r="AH962" i="1" s="1"/>
  <c r="X963" i="1"/>
  <c r="AH963" i="1" s="1"/>
  <c r="X964" i="1"/>
  <c r="AH964" i="1" s="1"/>
  <c r="X965" i="1"/>
  <c r="AH965" i="1" s="1"/>
  <c r="X966" i="1"/>
  <c r="AH966" i="1" s="1"/>
  <c r="X967" i="1"/>
  <c r="AH967" i="1" s="1"/>
  <c r="X968" i="1"/>
  <c r="AH968" i="1" s="1"/>
  <c r="X969" i="1"/>
  <c r="AH969" i="1" s="1"/>
  <c r="X970" i="1"/>
  <c r="AH970" i="1" s="1"/>
  <c r="X971" i="1"/>
  <c r="AH971" i="1" s="1"/>
  <c r="X972" i="1"/>
  <c r="AH972" i="1" s="1"/>
  <c r="X973" i="1"/>
  <c r="AH973" i="1" s="1"/>
  <c r="X974" i="1"/>
  <c r="X975" i="1"/>
  <c r="X976" i="1"/>
  <c r="X977" i="1"/>
  <c r="AH977" i="1" s="1"/>
  <c r="X978" i="1"/>
  <c r="X979" i="1"/>
  <c r="AH979" i="1" s="1"/>
  <c r="X980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AJ20" i="1"/>
  <c r="AJ25" i="1"/>
  <c r="AJ34" i="1"/>
  <c r="AJ39" i="1"/>
  <c r="AJ40" i="1"/>
  <c r="AJ41" i="1"/>
  <c r="AJ42" i="1"/>
  <c r="AJ43" i="1"/>
  <c r="X44" i="1"/>
  <c r="AH44" i="1" s="1"/>
  <c r="AK44" i="1"/>
  <c r="X45" i="1"/>
  <c r="AH45" i="1"/>
  <c r="AI45" i="1"/>
  <c r="AK45" i="1"/>
  <c r="X46" i="1"/>
  <c r="AH46" i="1"/>
  <c r="X47" i="1"/>
  <c r="AH47" i="1"/>
  <c r="AK47" i="1"/>
  <c r="X48" i="1"/>
  <c r="X49" i="1"/>
  <c r="AI49" i="1" s="1"/>
  <c r="X50" i="1"/>
  <c r="AH50" i="1" s="1"/>
  <c r="X51" i="1"/>
  <c r="AH51" i="1" s="1"/>
  <c r="AK51" i="1"/>
  <c r="W40" i="1"/>
  <c r="W41" i="1"/>
  <c r="W42" i="1"/>
  <c r="W43" i="1"/>
  <c r="W44" i="1"/>
  <c r="W45" i="1"/>
  <c r="W46" i="1"/>
  <c r="W47" i="1"/>
  <c r="W48" i="1"/>
  <c r="W49" i="1"/>
  <c r="W50" i="1"/>
  <c r="W51" i="1"/>
  <c r="AJ68" i="1"/>
  <c r="AJ71" i="1"/>
  <c r="AJ74" i="1"/>
  <c r="AJ97" i="1"/>
  <c r="AJ98" i="1"/>
  <c r="AJ99" i="1"/>
  <c r="AJ100" i="1"/>
  <c r="X101" i="1"/>
  <c r="X102" i="1"/>
  <c r="AI102" i="1" s="1"/>
  <c r="X103" i="1"/>
  <c r="AI103" i="1" s="1"/>
  <c r="AK103" i="1"/>
  <c r="X104" i="1"/>
  <c r="AI104" i="1"/>
  <c r="AK104" i="1"/>
  <c r="X105" i="1"/>
  <c r="X106" i="1"/>
  <c r="AI106" i="1" s="1"/>
  <c r="X107" i="1"/>
  <c r="AI107" i="1" s="1"/>
  <c r="AK107" i="1"/>
  <c r="X108" i="1"/>
  <c r="AI108" i="1"/>
  <c r="AK108" i="1"/>
  <c r="X109" i="1"/>
  <c r="X110" i="1"/>
  <c r="X111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AJ129" i="1"/>
  <c r="AJ131" i="1"/>
  <c r="AJ135" i="1"/>
  <c r="AJ147" i="1"/>
  <c r="AJ151" i="1"/>
  <c r="AJ156" i="1"/>
  <c r="X158" i="1"/>
  <c r="AK158" i="1" s="1"/>
  <c r="X159" i="1"/>
  <c r="AH159" i="1" s="1"/>
  <c r="X160" i="1"/>
  <c r="X161" i="1"/>
  <c r="AH161" i="1" s="1"/>
  <c r="X162" i="1"/>
  <c r="AH162" i="1" s="1"/>
  <c r="X163" i="1"/>
  <c r="AH163" i="1" s="1"/>
  <c r="X164" i="1"/>
  <c r="AH164" i="1" s="1"/>
  <c r="AK164" i="1"/>
  <c r="X165" i="1"/>
  <c r="AH165" i="1" s="1"/>
  <c r="X166" i="1"/>
  <c r="AH166" i="1" s="1"/>
  <c r="X167" i="1"/>
  <c r="AH167" i="1" s="1"/>
  <c r="X168" i="1"/>
  <c r="X169" i="1"/>
  <c r="AH169" i="1" s="1"/>
  <c r="X170" i="1"/>
  <c r="AH170" i="1" s="1"/>
  <c r="X171" i="1"/>
  <c r="AH171" i="1" s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AJ187" i="1"/>
  <c r="AJ188" i="1"/>
  <c r="AJ191" i="1"/>
  <c r="AJ199" i="1"/>
  <c r="AJ200" i="1"/>
  <c r="AJ201" i="1"/>
  <c r="AJ203" i="1"/>
  <c r="AJ206" i="1"/>
  <c r="AJ210" i="1"/>
  <c r="AJ211" i="1"/>
  <c r="AJ214" i="1"/>
  <c r="AJ217" i="1"/>
  <c r="X218" i="1"/>
  <c r="AH218" i="1" s="1"/>
  <c r="X219" i="1"/>
  <c r="AH219" i="1" s="1"/>
  <c r="X220" i="1"/>
  <c r="AH220" i="1" s="1"/>
  <c r="X221" i="1"/>
  <c r="AH221" i="1" s="1"/>
  <c r="X222" i="1"/>
  <c r="AH222" i="1" s="1"/>
  <c r="AI222" i="1"/>
  <c r="X223" i="1"/>
  <c r="AH223" i="1" s="1"/>
  <c r="AK223" i="1"/>
  <c r="X224" i="1"/>
  <c r="AH224" i="1" s="1"/>
  <c r="AI224" i="1"/>
  <c r="X225" i="1"/>
  <c r="AH225" i="1" s="1"/>
  <c r="AK225" i="1"/>
  <c r="X226" i="1"/>
  <c r="AH226" i="1"/>
  <c r="AI226" i="1"/>
  <c r="AK226" i="1"/>
  <c r="X227" i="1"/>
  <c r="AH227" i="1"/>
  <c r="AK227" i="1"/>
  <c r="X228" i="1"/>
  <c r="AH228" i="1" s="1"/>
  <c r="X229" i="1"/>
  <c r="AH229" i="1" s="1"/>
  <c r="X230" i="1"/>
  <c r="X231" i="1"/>
  <c r="W222" i="1"/>
  <c r="W223" i="1"/>
  <c r="W224" i="1"/>
  <c r="W225" i="1"/>
  <c r="W226" i="1"/>
  <c r="W227" i="1"/>
  <c r="W228" i="1"/>
  <c r="W229" i="1"/>
  <c r="W230" i="1"/>
  <c r="W231" i="1"/>
  <c r="AJ275" i="1"/>
  <c r="AJ291" i="1"/>
  <c r="X293" i="1"/>
  <c r="AK293" i="1" s="1"/>
  <c r="X294" i="1"/>
  <c r="AI294" i="1" s="1"/>
  <c r="X295" i="1"/>
  <c r="AK295" i="1" s="1"/>
  <c r="X296" i="1"/>
  <c r="AI296" i="1" s="1"/>
  <c r="X297" i="1"/>
  <c r="AK297" i="1" s="1"/>
  <c r="R297" i="1"/>
  <c r="S297" i="1" s="1"/>
  <c r="AM297" i="1" s="1"/>
  <c r="AO297" i="1" s="1"/>
  <c r="X298" i="1"/>
  <c r="AI298" i="1" s="1"/>
  <c r="X299" i="1"/>
  <c r="AK299" i="1" s="1"/>
  <c r="X300" i="1"/>
  <c r="AI300" i="1" s="1"/>
  <c r="AK300" i="1"/>
  <c r="X301" i="1"/>
  <c r="AK301" i="1" s="1"/>
  <c r="X302" i="1"/>
  <c r="AI302" i="1" s="1"/>
  <c r="X303" i="1"/>
  <c r="AK303" i="1" s="1"/>
  <c r="X304" i="1"/>
  <c r="AI304" i="1" s="1"/>
  <c r="X305" i="1"/>
  <c r="AK305" i="1" s="1"/>
  <c r="X306" i="1"/>
  <c r="AI306" i="1" s="1"/>
  <c r="W296" i="1"/>
  <c r="W297" i="1"/>
  <c r="W298" i="1"/>
  <c r="W299" i="1"/>
  <c r="W300" i="1"/>
  <c r="W301" i="1"/>
  <c r="W302" i="1"/>
  <c r="W303" i="1"/>
  <c r="W304" i="1"/>
  <c r="W305" i="1"/>
  <c r="W306" i="1"/>
  <c r="AJ331" i="1"/>
  <c r="AJ342" i="1"/>
  <c r="AJ344" i="1"/>
  <c r="AJ346" i="1"/>
  <c r="AJ348" i="1"/>
  <c r="AJ349" i="1"/>
  <c r="AJ350" i="1"/>
  <c r="AJ351" i="1"/>
  <c r="AJ352" i="1"/>
  <c r="AJ353" i="1"/>
  <c r="AJ354" i="1"/>
  <c r="X355" i="1"/>
  <c r="AK355" i="1" s="1"/>
  <c r="X356" i="1"/>
  <c r="AI356" i="1" s="1"/>
  <c r="X357" i="1"/>
  <c r="AK357" i="1" s="1"/>
  <c r="X358" i="1"/>
  <c r="AI358" i="1" s="1"/>
  <c r="X359" i="1"/>
  <c r="AK359" i="1" s="1"/>
  <c r="X360" i="1"/>
  <c r="AI360" i="1" s="1"/>
  <c r="X361" i="1"/>
  <c r="AK361" i="1" s="1"/>
  <c r="X362" i="1"/>
  <c r="AI362" i="1" s="1"/>
  <c r="X363" i="1"/>
  <c r="AK363" i="1" s="1"/>
  <c r="X364" i="1"/>
  <c r="AI364" i="1" s="1"/>
  <c r="X365" i="1"/>
  <c r="AK365" i="1" s="1"/>
  <c r="X366" i="1"/>
  <c r="AI366" i="1" s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AJ394" i="1"/>
  <c r="AJ405" i="1"/>
  <c r="AJ406" i="1"/>
  <c r="AJ408" i="1"/>
  <c r="AJ409" i="1"/>
  <c r="AJ410" i="1"/>
  <c r="AJ411" i="1"/>
  <c r="AJ412" i="1"/>
  <c r="AJ413" i="1"/>
  <c r="AJ414" i="1"/>
  <c r="AJ415" i="1"/>
  <c r="X416" i="1"/>
  <c r="AH416" i="1"/>
  <c r="X417" i="1"/>
  <c r="AH417" i="1"/>
  <c r="X418" i="1"/>
  <c r="AH418" i="1"/>
  <c r="X419" i="1"/>
  <c r="AH419" i="1"/>
  <c r="X420" i="1"/>
  <c r="AH420" i="1"/>
  <c r="X421" i="1"/>
  <c r="AH421" i="1"/>
  <c r="AI421" i="1"/>
  <c r="X422" i="1"/>
  <c r="AH422" i="1" s="1"/>
  <c r="X423" i="1"/>
  <c r="AH423" i="1"/>
  <c r="X424" i="1"/>
  <c r="AH424" i="1"/>
  <c r="X425" i="1"/>
  <c r="AH425" i="1"/>
  <c r="X426" i="1"/>
  <c r="AH426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AJ453" i="1"/>
  <c r="AJ457" i="1"/>
  <c r="AJ461" i="1"/>
  <c r="AJ464" i="1"/>
  <c r="AJ469" i="1"/>
  <c r="X474" i="1"/>
  <c r="AH474" i="1" s="1"/>
  <c r="X475" i="1"/>
  <c r="AH475" i="1" s="1"/>
  <c r="X476" i="1"/>
  <c r="AH476" i="1" s="1"/>
  <c r="X477" i="1"/>
  <c r="AH477" i="1" s="1"/>
  <c r="X478" i="1"/>
  <c r="AH478" i="1" s="1"/>
  <c r="X479" i="1"/>
  <c r="AH479" i="1" s="1"/>
  <c r="X480" i="1"/>
  <c r="AH480" i="1" s="1"/>
  <c r="X481" i="1"/>
  <c r="AH481" i="1" s="1"/>
  <c r="X482" i="1"/>
  <c r="AH482" i="1" s="1"/>
  <c r="X483" i="1"/>
  <c r="AH483" i="1" s="1"/>
  <c r="X484" i="1"/>
  <c r="AH484" i="1" s="1"/>
  <c r="AK484" i="1"/>
  <c r="X485" i="1"/>
  <c r="AH485" i="1" s="1"/>
  <c r="X486" i="1"/>
  <c r="AH486" i="1" s="1"/>
  <c r="W478" i="1"/>
  <c r="W479" i="1"/>
  <c r="W480" i="1"/>
  <c r="W481" i="1"/>
  <c r="W482" i="1"/>
  <c r="W483" i="1"/>
  <c r="W484" i="1"/>
  <c r="W485" i="1"/>
  <c r="W486" i="1"/>
  <c r="AJ502" i="1"/>
  <c r="AJ503" i="1"/>
  <c r="AJ505" i="1"/>
  <c r="AJ506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2" i="1"/>
  <c r="AJ523" i="1"/>
  <c r="X526" i="1"/>
  <c r="AH526" i="1" s="1"/>
  <c r="X527" i="1"/>
  <c r="AH527" i="1" s="1"/>
  <c r="X528" i="1"/>
  <c r="AH528" i="1" s="1"/>
  <c r="X529" i="1"/>
  <c r="AH529" i="1" s="1"/>
  <c r="X530" i="1"/>
  <c r="X531" i="1"/>
  <c r="AH531" i="1" s="1"/>
  <c r="X532" i="1"/>
  <c r="AH532" i="1" s="1"/>
  <c r="X533" i="1"/>
  <c r="AH533" i="1" s="1"/>
  <c r="X534" i="1"/>
  <c r="AH534" i="1" s="1"/>
  <c r="X535" i="1"/>
  <c r="AK535" i="1" s="1"/>
  <c r="X536" i="1"/>
  <c r="AH536" i="1" s="1"/>
  <c r="AI536" i="1"/>
  <c r="X537" i="1"/>
  <c r="AK537" i="1" s="1"/>
  <c r="X538" i="1"/>
  <c r="AH538" i="1" s="1"/>
  <c r="X539" i="1"/>
  <c r="AK539" i="1" s="1"/>
  <c r="X540" i="1"/>
  <c r="AH540" i="1" s="1"/>
  <c r="X541" i="1"/>
  <c r="AK541" i="1" s="1"/>
  <c r="X542" i="1"/>
  <c r="AH542" i="1" s="1"/>
  <c r="X543" i="1"/>
  <c r="AK543" i="1" s="1"/>
  <c r="X544" i="1"/>
  <c r="AH544" i="1" s="1"/>
  <c r="X545" i="1"/>
  <c r="AK545" i="1" s="1"/>
  <c r="X546" i="1"/>
  <c r="AF546" i="1" s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X562" i="1"/>
  <c r="AK562" i="1" s="1"/>
  <c r="X563" i="1"/>
  <c r="AF563" i="1" s="1"/>
  <c r="X564" i="1"/>
  <c r="AK564" i="1" s="1"/>
  <c r="X565" i="1"/>
  <c r="AF565" i="1" s="1"/>
  <c r="X566" i="1"/>
  <c r="AK566" i="1" s="1"/>
  <c r="X567" i="1"/>
  <c r="AF567" i="1" s="1"/>
  <c r="X568" i="1"/>
  <c r="AK568" i="1" s="1"/>
  <c r="X569" i="1"/>
  <c r="AF569" i="1" s="1"/>
  <c r="X570" i="1"/>
  <c r="AK570" i="1" s="1"/>
  <c r="X571" i="1"/>
  <c r="AF571" i="1" s="1"/>
  <c r="X572" i="1"/>
  <c r="AK572" i="1" s="1"/>
  <c r="X573" i="1"/>
  <c r="AF573" i="1" s="1"/>
  <c r="X574" i="1"/>
  <c r="AK574" i="1" s="1"/>
  <c r="X575" i="1"/>
  <c r="AF575" i="1" s="1"/>
  <c r="X576" i="1"/>
  <c r="AK576" i="1" s="1"/>
  <c r="X577" i="1"/>
  <c r="AF577" i="1" s="1"/>
  <c r="X578" i="1"/>
  <c r="AK578" i="1" s="1"/>
  <c r="X579" i="1"/>
  <c r="AF579" i="1" s="1"/>
  <c r="X580" i="1"/>
  <c r="AK580" i="1" s="1"/>
  <c r="X581" i="1"/>
  <c r="AF581" i="1" s="1"/>
  <c r="X582" i="1"/>
  <c r="AK582" i="1" s="1"/>
  <c r="X583" i="1"/>
  <c r="AF583" i="1" s="1"/>
  <c r="X584" i="1"/>
  <c r="AK584" i="1" s="1"/>
  <c r="X585" i="1"/>
  <c r="AF585" i="1" s="1"/>
  <c r="X586" i="1"/>
  <c r="AK586" i="1" s="1"/>
  <c r="X587" i="1"/>
  <c r="AF587" i="1" s="1"/>
  <c r="X588" i="1"/>
  <c r="AK588" i="1" s="1"/>
  <c r="X589" i="1"/>
  <c r="AF589" i="1" s="1"/>
  <c r="X590" i="1"/>
  <c r="AK590" i="1" s="1"/>
  <c r="X591" i="1"/>
  <c r="AF591" i="1" s="1"/>
  <c r="X592" i="1"/>
  <c r="AK592" i="1" s="1"/>
  <c r="X593" i="1"/>
  <c r="AF593" i="1" s="1"/>
  <c r="X594" i="1"/>
  <c r="AK594" i="1" s="1"/>
  <c r="X595" i="1"/>
  <c r="AF595" i="1" s="1"/>
  <c r="X596" i="1"/>
  <c r="AK596" i="1" s="1"/>
  <c r="X597" i="1"/>
  <c r="AF597" i="1" s="1"/>
  <c r="X598" i="1"/>
  <c r="AK598" i="1" s="1"/>
  <c r="X599" i="1"/>
  <c r="AF599" i="1" s="1"/>
  <c r="X600" i="1"/>
  <c r="AK600" i="1" s="1"/>
  <c r="X601" i="1"/>
  <c r="AF601" i="1" s="1"/>
  <c r="X602" i="1"/>
  <c r="AK602" i="1" s="1"/>
  <c r="X603" i="1"/>
  <c r="AF603" i="1" s="1"/>
  <c r="X604" i="1"/>
  <c r="AK604" i="1" s="1"/>
  <c r="X605" i="1"/>
  <c r="AF605" i="1" s="1"/>
  <c r="X606" i="1"/>
  <c r="AK606" i="1" s="1"/>
  <c r="W600" i="1"/>
  <c r="W601" i="1"/>
  <c r="W602" i="1"/>
  <c r="W603" i="1"/>
  <c r="W604" i="1"/>
  <c r="W605" i="1"/>
  <c r="W606" i="1"/>
  <c r="AC759" i="1"/>
  <c r="AD759" i="1"/>
  <c r="AE757" i="1"/>
  <c r="AE761" i="1"/>
  <c r="AE766" i="1"/>
  <c r="AD777" i="1"/>
  <c r="AA782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Y662" i="1"/>
  <c r="AC662" i="1"/>
  <c r="AF662" i="1"/>
  <c r="AA662" i="1" s="1"/>
  <c r="Y663" i="1"/>
  <c r="Y664" i="1"/>
  <c r="Y665" i="1"/>
  <c r="Y666" i="1"/>
  <c r="AM672" i="1"/>
  <c r="AM673" i="1"/>
  <c r="AM674" i="1"/>
  <c r="AM675" i="1"/>
  <c r="AM676" i="1"/>
  <c r="AM677" i="1"/>
  <c r="AM678" i="1"/>
  <c r="AM679" i="1"/>
  <c r="AM680" i="1"/>
  <c r="Y723" i="1"/>
  <c r="Y724" i="1"/>
  <c r="Z724" i="1"/>
  <c r="Y725" i="1"/>
  <c r="AM732" i="1"/>
  <c r="AM733" i="1"/>
  <c r="AM734" i="1"/>
  <c r="AM735" i="1"/>
  <c r="AM736" i="1"/>
  <c r="AM737" i="1"/>
  <c r="AM738" i="1"/>
  <c r="AM739" i="1"/>
  <c r="AM740" i="1"/>
  <c r="AM852" i="1"/>
  <c r="AO852" i="1" s="1"/>
  <c r="AM854" i="1"/>
  <c r="AM855" i="1"/>
  <c r="AM856" i="1"/>
  <c r="AM857" i="1"/>
  <c r="AM858" i="1"/>
  <c r="AM859" i="1"/>
  <c r="AM860" i="1"/>
  <c r="AM877" i="1"/>
  <c r="AM881" i="1"/>
  <c r="AO881" i="1" s="1"/>
  <c r="AM884" i="1"/>
  <c r="AM886" i="1"/>
  <c r="AM888" i="1"/>
  <c r="AM890" i="1"/>
  <c r="AM893" i="1"/>
  <c r="AO893" i="1" s="1"/>
  <c r="AM896" i="1"/>
  <c r="AM899" i="1"/>
  <c r="AM903" i="1"/>
  <c r="AM907" i="1"/>
  <c r="AM911" i="1"/>
  <c r="AM915" i="1"/>
  <c r="AM919" i="1"/>
  <c r="AM936" i="1"/>
  <c r="AM938" i="1"/>
  <c r="AO938" i="1" s="1"/>
  <c r="AM940" i="1"/>
  <c r="AM942" i="1"/>
  <c r="AO942" i="1" s="1"/>
  <c r="AM944" i="1"/>
  <c r="AM946" i="1"/>
  <c r="AO946" i="1" s="1"/>
  <c r="AM948" i="1"/>
  <c r="AM950" i="1"/>
  <c r="AO950" i="1" s="1"/>
  <c r="AM952" i="1"/>
  <c r="AM954" i="1"/>
  <c r="AO954" i="1" s="1"/>
  <c r="AM956" i="1"/>
  <c r="AM958" i="1"/>
  <c r="AO958" i="1" s="1"/>
  <c r="AM960" i="1"/>
  <c r="AM962" i="1"/>
  <c r="AO962" i="1" s="1"/>
  <c r="AM964" i="1"/>
  <c r="AM966" i="1"/>
  <c r="AO966" i="1" s="1"/>
  <c r="AM968" i="1"/>
  <c r="AM970" i="1"/>
  <c r="AO970" i="1" s="1"/>
  <c r="AM972" i="1"/>
  <c r="AM974" i="1"/>
  <c r="AM976" i="1"/>
  <c r="AM978" i="1"/>
  <c r="AM980" i="1"/>
  <c r="AE7" i="1"/>
  <c r="AM41" i="1"/>
  <c r="AM42" i="1"/>
  <c r="AM43" i="1"/>
  <c r="AM44" i="1"/>
  <c r="AM45" i="1"/>
  <c r="AM46" i="1"/>
  <c r="AM47" i="1"/>
  <c r="AM48" i="1"/>
  <c r="AM49" i="1"/>
  <c r="AM50" i="1"/>
  <c r="AM51" i="1"/>
  <c r="AC69" i="1"/>
  <c r="AM101" i="1"/>
  <c r="AM102" i="1"/>
  <c r="AM103" i="1"/>
  <c r="AM104" i="1"/>
  <c r="AM105" i="1"/>
  <c r="AM106" i="1"/>
  <c r="AM107" i="1"/>
  <c r="AM108" i="1"/>
  <c r="AM109" i="1"/>
  <c r="AM110" i="1"/>
  <c r="AM111" i="1"/>
  <c r="AC130" i="1"/>
  <c r="AC137" i="1"/>
  <c r="AC148" i="1"/>
  <c r="AD155" i="1"/>
  <c r="AA156" i="1"/>
  <c r="Y157" i="1"/>
  <c r="AD157" i="1"/>
  <c r="Z157" i="1"/>
  <c r="Y158" i="1"/>
  <c r="AD158" i="1"/>
  <c r="Z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222" i="1"/>
  <c r="AM223" i="1"/>
  <c r="AM224" i="1"/>
  <c r="AM225" i="1"/>
  <c r="AM226" i="1"/>
  <c r="AM227" i="1"/>
  <c r="AM228" i="1"/>
  <c r="AM229" i="1"/>
  <c r="AM230" i="1"/>
  <c r="AM231" i="1"/>
  <c r="AE283" i="1"/>
  <c r="Y290" i="1"/>
  <c r="Z290" i="1"/>
  <c r="AF290" i="1"/>
  <c r="AA290" i="1"/>
  <c r="AM299" i="1"/>
  <c r="AM300" i="1"/>
  <c r="AM301" i="1"/>
  <c r="AM302" i="1"/>
  <c r="AM303" i="1"/>
  <c r="AM304" i="1"/>
  <c r="AM305" i="1"/>
  <c r="AM306" i="1"/>
  <c r="AM345" i="1"/>
  <c r="AO345" i="1" s="1"/>
  <c r="AE347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82" i="1"/>
  <c r="AM483" i="1"/>
  <c r="AM484" i="1"/>
  <c r="AM485" i="1"/>
  <c r="AM486" i="1"/>
  <c r="AM503" i="1"/>
  <c r="AO503" i="1" s="1"/>
  <c r="AM504" i="1"/>
  <c r="AO504" i="1" s="1"/>
  <c r="AM505" i="1"/>
  <c r="AO505" i="1" s="1"/>
  <c r="AM507" i="1"/>
  <c r="AO507" i="1" s="1"/>
  <c r="AM509" i="1"/>
  <c r="AO509" i="1" s="1"/>
  <c r="AM518" i="1"/>
  <c r="AO518" i="1" s="1"/>
  <c r="AM524" i="1"/>
  <c r="AO524" i="1" s="1"/>
  <c r="AM526" i="1"/>
  <c r="AO526" i="1" s="1"/>
  <c r="AM527" i="1"/>
  <c r="AM528" i="1"/>
  <c r="AO528" i="1" s="1"/>
  <c r="AM529" i="1"/>
  <c r="AM530" i="1"/>
  <c r="AO530" i="1" s="1"/>
  <c r="AM531" i="1"/>
  <c r="AM532" i="1"/>
  <c r="AO532" i="1" s="1"/>
  <c r="AM533" i="1"/>
  <c r="AM534" i="1"/>
  <c r="AO534" i="1" s="1"/>
  <c r="AM535" i="1"/>
  <c r="AM536" i="1"/>
  <c r="AO536" i="1" s="1"/>
  <c r="AM537" i="1"/>
  <c r="AM538" i="1"/>
  <c r="AO538" i="1" s="1"/>
  <c r="AM539" i="1"/>
  <c r="AM540" i="1"/>
  <c r="AO540" i="1" s="1"/>
  <c r="AM541" i="1"/>
  <c r="AM542" i="1"/>
  <c r="AO542" i="1" s="1"/>
  <c r="AM543" i="1"/>
  <c r="AM544" i="1"/>
  <c r="AO544" i="1" s="1"/>
  <c r="AM545" i="1"/>
  <c r="AM546" i="1"/>
  <c r="AO546" i="1" s="1"/>
  <c r="AM563" i="1"/>
  <c r="AO563" i="1" s="1"/>
  <c r="AM565" i="1"/>
  <c r="AO565" i="1" s="1"/>
  <c r="AM567" i="1"/>
  <c r="AM569" i="1"/>
  <c r="AO569" i="1" s="1"/>
  <c r="AM571" i="1"/>
  <c r="AO571" i="1" s="1"/>
  <c r="AM573" i="1"/>
  <c r="AO573" i="1" s="1"/>
  <c r="AM575" i="1"/>
  <c r="AM577" i="1"/>
  <c r="AO577" i="1" s="1"/>
  <c r="AM579" i="1"/>
  <c r="AO579" i="1" s="1"/>
  <c r="AM581" i="1"/>
  <c r="AO581" i="1" s="1"/>
  <c r="AM583" i="1"/>
  <c r="AM585" i="1"/>
  <c r="AO585" i="1" s="1"/>
  <c r="AM587" i="1"/>
  <c r="AO587" i="1" s="1"/>
  <c r="AM589" i="1"/>
  <c r="AO589" i="1" s="1"/>
  <c r="AM591" i="1"/>
  <c r="AM593" i="1"/>
  <c r="AO593" i="1" s="1"/>
  <c r="AM595" i="1"/>
  <c r="AO595" i="1" s="1"/>
  <c r="AM597" i="1"/>
  <c r="AO597" i="1" s="1"/>
  <c r="AM599" i="1"/>
  <c r="AM601" i="1"/>
  <c r="AO601" i="1" s="1"/>
  <c r="AM603" i="1"/>
  <c r="AM605" i="1"/>
  <c r="AO605" i="1" s="1"/>
  <c r="AJ8" i="2"/>
  <c r="AJ28" i="2"/>
  <c r="AJ32" i="2"/>
  <c r="AJ34" i="2"/>
  <c r="X38" i="2"/>
  <c r="AI38" i="2" s="1"/>
  <c r="X39" i="2"/>
  <c r="AE39" i="2" s="1"/>
  <c r="X40" i="2"/>
  <c r="AE40" i="2" s="1"/>
  <c r="X41" i="2"/>
  <c r="AI41" i="2" s="1"/>
  <c r="X42" i="2"/>
  <c r="AI42" i="2" s="1"/>
  <c r="X43" i="2"/>
  <c r="AE43" i="2" s="1"/>
  <c r="X44" i="2"/>
  <c r="AF44" i="2" s="1"/>
  <c r="X45" i="2"/>
  <c r="AI45" i="2" s="1"/>
  <c r="X46" i="2"/>
  <c r="AI46" i="2" s="1"/>
  <c r="X47" i="2"/>
  <c r="X48" i="2"/>
  <c r="X49" i="2"/>
  <c r="AI49" i="2" s="1"/>
  <c r="X50" i="2"/>
  <c r="AI50" i="2" s="1"/>
  <c r="X51" i="2"/>
  <c r="W44" i="2"/>
  <c r="W45" i="2"/>
  <c r="W46" i="2"/>
  <c r="W47" i="2"/>
  <c r="W48" i="2"/>
  <c r="W49" i="2"/>
  <c r="W50" i="2"/>
  <c r="W51" i="2"/>
  <c r="AJ68" i="2"/>
  <c r="AJ75" i="2"/>
  <c r="AJ79" i="2"/>
  <c r="AJ94" i="2"/>
  <c r="X97" i="2"/>
  <c r="AI97" i="2" s="1"/>
  <c r="X98" i="2"/>
  <c r="AF98" i="2" s="1"/>
  <c r="X99" i="2"/>
  <c r="AF99" i="2" s="1"/>
  <c r="AA99" i="2" s="1"/>
  <c r="X100" i="2"/>
  <c r="AI100" i="2" s="1"/>
  <c r="X101" i="2"/>
  <c r="AI101" i="2" s="1"/>
  <c r="X102" i="2"/>
  <c r="AF102" i="2" s="1"/>
  <c r="X103" i="2"/>
  <c r="AF103" i="2" s="1"/>
  <c r="X104" i="2"/>
  <c r="AI104" i="2" s="1"/>
  <c r="X105" i="2"/>
  <c r="AI105" i="2" s="1"/>
  <c r="X106" i="2"/>
  <c r="X107" i="2"/>
  <c r="X108" i="2"/>
  <c r="AI108" i="2" s="1"/>
  <c r="X109" i="2"/>
  <c r="AI109" i="2" s="1"/>
  <c r="X110" i="2"/>
  <c r="X111" i="2"/>
  <c r="W102" i="2"/>
  <c r="W103" i="2"/>
  <c r="W104" i="2"/>
  <c r="W105" i="2"/>
  <c r="W106" i="2"/>
  <c r="W107" i="2"/>
  <c r="W108" i="2"/>
  <c r="W109" i="2"/>
  <c r="W110" i="2"/>
  <c r="W111" i="2"/>
  <c r="AJ155" i="2"/>
  <c r="AJ157" i="2"/>
  <c r="AJ158" i="2"/>
  <c r="AJ159" i="2"/>
  <c r="X160" i="2"/>
  <c r="X161" i="2"/>
  <c r="AI161" i="2" s="1"/>
  <c r="X162" i="2"/>
  <c r="AI162" i="2" s="1"/>
  <c r="X163" i="2"/>
  <c r="X164" i="2"/>
  <c r="X165" i="2"/>
  <c r="AI165" i="2" s="1"/>
  <c r="X166" i="2"/>
  <c r="AI166" i="2" s="1"/>
  <c r="X167" i="2"/>
  <c r="X168" i="2"/>
  <c r="X169" i="2"/>
  <c r="AI169" i="2" s="1"/>
  <c r="X170" i="2"/>
  <c r="AI170" i="2" s="1"/>
  <c r="X171" i="2"/>
  <c r="W163" i="2"/>
  <c r="W164" i="2"/>
  <c r="W165" i="2"/>
  <c r="W166" i="2"/>
  <c r="W167" i="2"/>
  <c r="W168" i="2"/>
  <c r="W169" i="2"/>
  <c r="W170" i="2"/>
  <c r="W171" i="2"/>
  <c r="AJ194" i="2"/>
  <c r="AJ200" i="2"/>
  <c r="AJ205" i="2"/>
  <c r="AJ206" i="2"/>
  <c r="AJ207" i="2"/>
  <c r="AJ208" i="2"/>
  <c r="AJ211" i="2"/>
  <c r="AJ212" i="2"/>
  <c r="AJ213" i="2"/>
  <c r="AJ214" i="2"/>
  <c r="AJ215" i="2"/>
  <c r="AJ216" i="2"/>
  <c r="AJ217" i="2"/>
  <c r="AJ218" i="2"/>
  <c r="AJ219" i="2"/>
  <c r="X220" i="2"/>
  <c r="AI220" i="2" s="1"/>
  <c r="X221" i="2"/>
  <c r="X222" i="2"/>
  <c r="X223" i="2"/>
  <c r="AK223" i="2" s="1"/>
  <c r="X224" i="2"/>
  <c r="AI224" i="2" s="1"/>
  <c r="X225" i="2"/>
  <c r="AK225" i="2" s="1"/>
  <c r="X226" i="2"/>
  <c r="AI226" i="2" s="1"/>
  <c r="X227" i="2"/>
  <c r="AK227" i="2" s="1"/>
  <c r="X228" i="2"/>
  <c r="AI228" i="2" s="1"/>
  <c r="X229" i="2"/>
  <c r="AK229" i="2" s="1"/>
  <c r="X230" i="2"/>
  <c r="AI230" i="2" s="1"/>
  <c r="X231" i="2"/>
  <c r="AK231" i="2" s="1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X247" i="2"/>
  <c r="AI247" i="2" s="1"/>
  <c r="X248" i="2"/>
  <c r="X249" i="2"/>
  <c r="X250" i="2"/>
  <c r="AI250" i="2" s="1"/>
  <c r="X251" i="2"/>
  <c r="AI251" i="2" s="1"/>
  <c r="X252" i="2"/>
  <c r="X253" i="2"/>
  <c r="X254" i="2"/>
  <c r="AI254" i="2" s="1"/>
  <c r="X255" i="2"/>
  <c r="AI255" i="2" s="1"/>
  <c r="X256" i="2"/>
  <c r="X257" i="2"/>
  <c r="X258" i="2"/>
  <c r="AI258" i="2" s="1"/>
  <c r="X259" i="2"/>
  <c r="AI259" i="2" s="1"/>
  <c r="X260" i="2"/>
  <c r="X261" i="2"/>
  <c r="X262" i="2"/>
  <c r="AI262" i="2" s="1"/>
  <c r="X263" i="2"/>
  <c r="AI263" i="2" s="1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X307" i="2"/>
  <c r="X308" i="2"/>
  <c r="AK308" i="2" s="1"/>
  <c r="X309" i="2"/>
  <c r="AH309" i="2" s="1"/>
  <c r="X310" i="2"/>
  <c r="X311" i="2"/>
  <c r="AH311" i="2" s="1"/>
  <c r="AK311" i="2"/>
  <c r="X312" i="2"/>
  <c r="AK312" i="2" s="1"/>
  <c r="X313" i="2"/>
  <c r="AH313" i="2" s="1"/>
  <c r="X314" i="2"/>
  <c r="X315" i="2"/>
  <c r="X316" i="2"/>
  <c r="AK316" i="2" s="1"/>
  <c r="X317" i="2"/>
  <c r="AH317" i="2" s="1"/>
  <c r="X318" i="2"/>
  <c r="X319" i="2"/>
  <c r="AH319" i="2" s="1"/>
  <c r="X320" i="2"/>
  <c r="AK320" i="2" s="1"/>
  <c r="X321" i="2"/>
  <c r="AH321" i="2" s="1"/>
  <c r="AK321" i="2"/>
  <c r="X322" i="2"/>
  <c r="X323" i="2"/>
  <c r="AH323" i="2" s="1"/>
  <c r="X324" i="2"/>
  <c r="AK324" i="2" s="1"/>
  <c r="X325" i="2"/>
  <c r="AH325" i="2" s="1"/>
  <c r="X326" i="2"/>
  <c r="X327" i="2"/>
  <c r="AH327" i="2" s="1"/>
  <c r="X328" i="2"/>
  <c r="AH328" i="2" s="1"/>
  <c r="X329" i="2"/>
  <c r="AH329" i="2" s="1"/>
  <c r="X330" i="2"/>
  <c r="AH330" i="2" s="1"/>
  <c r="X331" i="2"/>
  <c r="AH331" i="2" s="1"/>
  <c r="X332" i="2"/>
  <c r="AH332" i="2" s="1"/>
  <c r="X333" i="2"/>
  <c r="AH333" i="2" s="1"/>
  <c r="X334" i="2"/>
  <c r="AH334" i="2" s="1"/>
  <c r="X335" i="2"/>
  <c r="AH335" i="2" s="1"/>
  <c r="X336" i="2"/>
  <c r="AH336" i="2" s="1"/>
  <c r="X337" i="2"/>
  <c r="AH337" i="2" s="1"/>
  <c r="X338" i="2"/>
  <c r="AH338" i="2" s="1"/>
  <c r="AK338" i="2"/>
  <c r="X339" i="2"/>
  <c r="AH339" i="2" s="1"/>
  <c r="X340" i="2"/>
  <c r="AH340" i="2" s="1"/>
  <c r="X341" i="2"/>
  <c r="AH341" i="2" s="1"/>
  <c r="X342" i="2"/>
  <c r="AH342" i="2" s="1"/>
  <c r="X343" i="2"/>
  <c r="AH343" i="2" s="1"/>
  <c r="X344" i="2"/>
  <c r="AH344" i="2" s="1"/>
  <c r="X345" i="2"/>
  <c r="AH345" i="2" s="1"/>
  <c r="X346" i="2"/>
  <c r="AH346" i="2" s="1"/>
  <c r="X347" i="2"/>
  <c r="AH347" i="2" s="1"/>
  <c r="X348" i="2"/>
  <c r="AH348" i="2" s="1"/>
  <c r="X349" i="2"/>
  <c r="AH349" i="2" s="1"/>
  <c r="X350" i="2"/>
  <c r="AH350" i="2" s="1"/>
  <c r="X351" i="2"/>
  <c r="AH351" i="2" s="1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X411" i="2"/>
  <c r="AH411" i="2" s="1"/>
  <c r="X412" i="2"/>
  <c r="AH412" i="2" s="1"/>
  <c r="X413" i="2"/>
  <c r="AH413" i="2" s="1"/>
  <c r="X414" i="2"/>
  <c r="AH414" i="2" s="1"/>
  <c r="X415" i="2"/>
  <c r="AH415" i="2" s="1"/>
  <c r="X416" i="2"/>
  <c r="X417" i="2"/>
  <c r="AH417" i="2" s="1"/>
  <c r="X418" i="2"/>
  <c r="AH418" i="2" s="1"/>
  <c r="X419" i="2"/>
  <c r="AH419" i="2" s="1"/>
  <c r="X420" i="2"/>
  <c r="AH420" i="2" s="1"/>
  <c r="X421" i="2"/>
  <c r="AH421" i="2" s="1"/>
  <c r="X422" i="2"/>
  <c r="AH422" i="2" s="1"/>
  <c r="AK422" i="2"/>
  <c r="X423" i="2"/>
  <c r="AH423" i="2" s="1"/>
  <c r="X424" i="2"/>
  <c r="AH424" i="2" s="1"/>
  <c r="X425" i="2"/>
  <c r="AH425" i="2" s="1"/>
  <c r="W414" i="2"/>
  <c r="W415" i="2"/>
  <c r="W416" i="2"/>
  <c r="W417" i="2"/>
  <c r="W418" i="2"/>
  <c r="W419" i="2"/>
  <c r="W420" i="2"/>
  <c r="W421" i="2"/>
  <c r="W422" i="2"/>
  <c r="W423" i="2"/>
  <c r="W424" i="2"/>
  <c r="W425" i="2"/>
  <c r="X471" i="2"/>
  <c r="AH471" i="2" s="1"/>
  <c r="X472" i="2"/>
  <c r="AI472" i="2" s="1"/>
  <c r="X473" i="2"/>
  <c r="AI473" i="2" s="1"/>
  <c r="X474" i="2"/>
  <c r="AI474" i="2" s="1"/>
  <c r="X475" i="2"/>
  <c r="AI475" i="2" s="1"/>
  <c r="X476" i="2"/>
  <c r="AI476" i="2" s="1"/>
  <c r="X477" i="2"/>
  <c r="AI477" i="2" s="1"/>
  <c r="X478" i="2"/>
  <c r="AI478" i="2" s="1"/>
  <c r="X479" i="2"/>
  <c r="AI479" i="2" s="1"/>
  <c r="X480" i="2"/>
  <c r="AI480" i="2" s="1"/>
  <c r="X481" i="2"/>
  <c r="AI481" i="2" s="1"/>
  <c r="X482" i="2"/>
  <c r="AI482" i="2" s="1"/>
  <c r="X483" i="2"/>
  <c r="AI483" i="2" s="1"/>
  <c r="X484" i="2"/>
  <c r="AI484" i="2" s="1"/>
  <c r="X485" i="2"/>
  <c r="AI485" i="2" s="1"/>
  <c r="W474" i="2"/>
  <c r="W475" i="2"/>
  <c r="W476" i="2"/>
  <c r="W477" i="2"/>
  <c r="W478" i="2"/>
  <c r="W479" i="2"/>
  <c r="W480" i="2"/>
  <c r="W481" i="2"/>
  <c r="W482" i="2"/>
  <c r="W483" i="2"/>
  <c r="W484" i="2"/>
  <c r="W485" i="2"/>
  <c r="AJ501" i="2"/>
  <c r="X526" i="2"/>
  <c r="AI526" i="2" s="1"/>
  <c r="X527" i="2"/>
  <c r="AI527" i="2" s="1"/>
  <c r="X528" i="2"/>
  <c r="AI528" i="2" s="1"/>
  <c r="X529" i="2"/>
  <c r="AI529" i="2" s="1"/>
  <c r="X530" i="2"/>
  <c r="AI530" i="2" s="1"/>
  <c r="X531" i="2"/>
  <c r="AI531" i="2" s="1"/>
  <c r="X532" i="2"/>
  <c r="AI532" i="2" s="1"/>
  <c r="X533" i="2"/>
  <c r="AI533" i="2" s="1"/>
  <c r="X534" i="2"/>
  <c r="AI534" i="2" s="1"/>
  <c r="X535" i="2"/>
  <c r="AI535" i="2" s="1"/>
  <c r="X536" i="2"/>
  <c r="AI536" i="2" s="1"/>
  <c r="X537" i="2"/>
  <c r="AI537" i="2" s="1"/>
  <c r="X538" i="2"/>
  <c r="AI538" i="2" s="1"/>
  <c r="X539" i="2"/>
  <c r="AI539" i="2" s="1"/>
  <c r="X540" i="2"/>
  <c r="AI540" i="2" s="1"/>
  <c r="X541" i="2"/>
  <c r="AI541" i="2" s="1"/>
  <c r="X542" i="2"/>
  <c r="AI542" i="2" s="1"/>
  <c r="X543" i="2"/>
  <c r="AI543" i="2" s="1"/>
  <c r="X544" i="2"/>
  <c r="AI544" i="2" s="1"/>
  <c r="X545" i="2"/>
  <c r="AI545" i="2" s="1"/>
  <c r="W534" i="2"/>
  <c r="W535" i="2"/>
  <c r="W536" i="2"/>
  <c r="W537" i="2"/>
  <c r="W538" i="2"/>
  <c r="W539" i="2"/>
  <c r="W540" i="2"/>
  <c r="W541" i="2"/>
  <c r="W542" i="2"/>
  <c r="W543" i="2"/>
  <c r="W544" i="2"/>
  <c r="W545" i="2"/>
  <c r="X561" i="2"/>
  <c r="AI561" i="2" s="1"/>
  <c r="X562" i="2"/>
  <c r="AE562" i="2" s="1"/>
  <c r="X563" i="2"/>
  <c r="AI563" i="2" s="1"/>
  <c r="X564" i="2"/>
  <c r="AI564" i="2" s="1"/>
  <c r="X565" i="2"/>
  <c r="AI565" i="2" s="1"/>
  <c r="X566" i="2"/>
  <c r="AI566" i="2" s="1"/>
  <c r="X567" i="2"/>
  <c r="AI567" i="2" s="1"/>
  <c r="X568" i="2"/>
  <c r="AI568" i="2" s="1"/>
  <c r="X569" i="2"/>
  <c r="AI569" i="2" s="1"/>
  <c r="X570" i="2"/>
  <c r="AI570" i="2" s="1"/>
  <c r="X571" i="2"/>
  <c r="AE571" i="2" s="1"/>
  <c r="X572" i="2"/>
  <c r="AE572" i="2" s="1"/>
  <c r="X573" i="2"/>
  <c r="AI573" i="2" s="1"/>
  <c r="X574" i="2"/>
  <c r="AI574" i="2" s="1"/>
  <c r="X575" i="2"/>
  <c r="AI575" i="2" s="1"/>
  <c r="X576" i="2"/>
  <c r="AE576" i="2" s="1"/>
  <c r="X577" i="2"/>
  <c r="AI577" i="2" s="1"/>
  <c r="X578" i="2"/>
  <c r="AE578" i="2" s="1"/>
  <c r="X579" i="2"/>
  <c r="AI579" i="2" s="1"/>
  <c r="X580" i="2"/>
  <c r="AE580" i="2" s="1"/>
  <c r="X581" i="2"/>
  <c r="AI581" i="2" s="1"/>
  <c r="X582" i="2"/>
  <c r="AE582" i="2" s="1"/>
  <c r="X583" i="2"/>
  <c r="AI583" i="2" s="1"/>
  <c r="X584" i="2"/>
  <c r="AH584" i="2" s="1"/>
  <c r="X585" i="2"/>
  <c r="AI585" i="2" s="1"/>
  <c r="X586" i="2"/>
  <c r="AE586" i="2" s="1"/>
  <c r="X587" i="2"/>
  <c r="AI587" i="2" s="1"/>
  <c r="X588" i="2"/>
  <c r="AI588" i="2" s="1"/>
  <c r="X589" i="2"/>
  <c r="AI589" i="2" s="1"/>
  <c r="X590" i="2"/>
  <c r="AI590" i="2" s="1"/>
  <c r="X591" i="2"/>
  <c r="AI591" i="2" s="1"/>
  <c r="X592" i="2"/>
  <c r="AI592" i="2" s="1"/>
  <c r="X593" i="2"/>
  <c r="AI593" i="2" s="1"/>
  <c r="X594" i="2"/>
  <c r="AI594" i="2" s="1"/>
  <c r="X595" i="2"/>
  <c r="AI595" i="2" s="1"/>
  <c r="X596" i="2"/>
  <c r="AI596" i="2" s="1"/>
  <c r="X597" i="2"/>
  <c r="AI597" i="2" s="1"/>
  <c r="X598" i="2"/>
  <c r="AI598" i="2" s="1"/>
  <c r="X599" i="2"/>
  <c r="AI599" i="2" s="1"/>
  <c r="X600" i="2"/>
  <c r="AI600" i="2" s="1"/>
  <c r="X601" i="2"/>
  <c r="AI601" i="2" s="1"/>
  <c r="X602" i="2"/>
  <c r="AI602" i="2" s="1"/>
  <c r="X603" i="2"/>
  <c r="AI603" i="2" s="1"/>
  <c r="X604" i="2"/>
  <c r="AI604" i="2" s="1"/>
  <c r="X605" i="2"/>
  <c r="AI605" i="2" s="1"/>
  <c r="W596" i="2"/>
  <c r="W597" i="2"/>
  <c r="W598" i="2"/>
  <c r="W599" i="2"/>
  <c r="W600" i="2"/>
  <c r="W601" i="2"/>
  <c r="W602" i="2"/>
  <c r="W603" i="2"/>
  <c r="W604" i="2"/>
  <c r="W605" i="2"/>
  <c r="X621" i="2"/>
  <c r="AI621" i="2" s="1"/>
  <c r="X622" i="2"/>
  <c r="AI622" i="2" s="1"/>
  <c r="X623" i="2"/>
  <c r="AI623" i="2" s="1"/>
  <c r="X624" i="2"/>
  <c r="AI624" i="2" s="1"/>
  <c r="X625" i="2"/>
  <c r="AI625" i="2" s="1"/>
  <c r="X626" i="2"/>
  <c r="AI626" i="2" s="1"/>
  <c r="X627" i="2"/>
  <c r="AI627" i="2" s="1"/>
  <c r="X628" i="2"/>
  <c r="AI628" i="2" s="1"/>
  <c r="X629" i="2"/>
  <c r="X630" i="2"/>
  <c r="AI630" i="2"/>
  <c r="X631" i="2"/>
  <c r="AI631" i="2"/>
  <c r="X632" i="2"/>
  <c r="AI632" i="2"/>
  <c r="X633" i="2"/>
  <c r="X634" i="2"/>
  <c r="AI634" i="2" s="1"/>
  <c r="X635" i="2"/>
  <c r="AI635" i="2" s="1"/>
  <c r="X636" i="2"/>
  <c r="AI636" i="2" s="1"/>
  <c r="X637" i="2"/>
  <c r="X638" i="2"/>
  <c r="AI638" i="2" s="1"/>
  <c r="X639" i="2"/>
  <c r="AI639" i="2" s="1"/>
  <c r="X640" i="2"/>
  <c r="AI640" i="2" s="1"/>
  <c r="X641" i="2"/>
  <c r="X642" i="2"/>
  <c r="AI642" i="2" s="1"/>
  <c r="X643" i="2"/>
  <c r="AI643" i="2" s="1"/>
  <c r="X644" i="2"/>
  <c r="AI644" i="2" s="1"/>
  <c r="X645" i="2"/>
  <c r="X646" i="2"/>
  <c r="AI646" i="2" s="1"/>
  <c r="X647" i="2"/>
  <c r="AI647" i="2" s="1"/>
  <c r="X648" i="2"/>
  <c r="AI648" i="2" s="1"/>
  <c r="X649" i="2"/>
  <c r="X650" i="2"/>
  <c r="AI650" i="2" s="1"/>
  <c r="X651" i="2"/>
  <c r="AI651" i="2" s="1"/>
  <c r="X652" i="2"/>
  <c r="AI652" i="2" s="1"/>
  <c r="X653" i="2"/>
  <c r="AI653" i="2" s="1"/>
  <c r="X654" i="2"/>
  <c r="AI654" i="2" s="1"/>
  <c r="X655" i="2"/>
  <c r="AI655" i="2" s="1"/>
  <c r="X656" i="2"/>
  <c r="AI656" i="2" s="1"/>
  <c r="X657" i="2"/>
  <c r="AI657" i="2" s="1"/>
  <c r="X658" i="2"/>
  <c r="AI658" i="2" s="1"/>
  <c r="X659" i="2"/>
  <c r="AI659" i="2" s="1"/>
  <c r="X660" i="2"/>
  <c r="X661" i="2"/>
  <c r="AI661" i="2" s="1"/>
  <c r="X662" i="2"/>
  <c r="AI662" i="2" s="1"/>
  <c r="X663" i="2"/>
  <c r="AI663" i="2" s="1"/>
  <c r="X664" i="2"/>
  <c r="AI664" i="2" s="1"/>
  <c r="X665" i="2"/>
  <c r="AI665" i="2" s="1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X681" i="2"/>
  <c r="AI681" i="2" s="1"/>
  <c r="X682" i="2"/>
  <c r="AI682" i="2" s="1"/>
  <c r="X683" i="2"/>
  <c r="AI683" i="2" s="1"/>
  <c r="X684" i="2"/>
  <c r="AI684" i="2" s="1"/>
  <c r="X685" i="2"/>
  <c r="AI685" i="2" s="1"/>
  <c r="X686" i="2"/>
  <c r="AI686" i="2" s="1"/>
  <c r="X687" i="2"/>
  <c r="AI687" i="2" s="1"/>
  <c r="X688" i="2"/>
  <c r="AI688" i="2" s="1"/>
  <c r="X689" i="2"/>
  <c r="AI689" i="2" s="1"/>
  <c r="X690" i="2"/>
  <c r="AI690" i="2" s="1"/>
  <c r="X691" i="2"/>
  <c r="AI691" i="2" s="1"/>
  <c r="X692" i="2"/>
  <c r="AI692" i="2" s="1"/>
  <c r="X693" i="2"/>
  <c r="AI693" i="2" s="1"/>
  <c r="X694" i="2"/>
  <c r="AI694" i="2" s="1"/>
  <c r="X695" i="2"/>
  <c r="AI695" i="2" s="1"/>
  <c r="X696" i="2"/>
  <c r="AI696" i="2" s="1"/>
  <c r="X697" i="2"/>
  <c r="AI697" i="2" s="1"/>
  <c r="X698" i="2"/>
  <c r="X699" i="2"/>
  <c r="AI699" i="2" s="1"/>
  <c r="X700" i="2"/>
  <c r="AI700" i="2" s="1"/>
  <c r="X701" i="2"/>
  <c r="AI701" i="2" s="1"/>
  <c r="X702" i="2"/>
  <c r="AI702" i="2" s="1"/>
  <c r="X703" i="2"/>
  <c r="AI703" i="2" s="1"/>
  <c r="X704" i="2"/>
  <c r="AI704" i="2" s="1"/>
  <c r="X705" i="2"/>
  <c r="AI705" i="2" s="1"/>
  <c r="X706" i="2"/>
  <c r="AI706" i="2" s="1"/>
  <c r="X707" i="2"/>
  <c r="AI707" i="2" s="1"/>
  <c r="X708" i="2"/>
  <c r="AI708" i="2" s="1"/>
  <c r="X709" i="2"/>
  <c r="AI709" i="2" s="1"/>
  <c r="X710" i="2"/>
  <c r="AI710" i="2" s="1"/>
  <c r="X711" i="2"/>
  <c r="AI711" i="2" s="1"/>
  <c r="X712" i="2"/>
  <c r="AI712" i="2" s="1"/>
  <c r="X713" i="2"/>
  <c r="AI713" i="2" s="1"/>
  <c r="X714" i="2"/>
  <c r="X715" i="2"/>
  <c r="AI715" i="2" s="1"/>
  <c r="X716" i="2"/>
  <c r="AI716" i="2" s="1"/>
  <c r="X717" i="2"/>
  <c r="AI717" i="2" s="1"/>
  <c r="X718" i="2"/>
  <c r="AI718" i="2" s="1"/>
  <c r="X719" i="2"/>
  <c r="AI719" i="2" s="1"/>
  <c r="X720" i="2"/>
  <c r="AI720" i="2" s="1"/>
  <c r="X721" i="2"/>
  <c r="AI721" i="2" s="1"/>
  <c r="X722" i="2"/>
  <c r="AI722" i="2" s="1"/>
  <c r="X723" i="2"/>
  <c r="AI723" i="2" s="1"/>
  <c r="X724" i="2"/>
  <c r="AI724" i="2" s="1"/>
  <c r="X725" i="2"/>
  <c r="AI725" i="2" s="1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X788" i="2"/>
  <c r="X789" i="2"/>
  <c r="X790" i="2"/>
  <c r="AH790" i="2" s="1"/>
  <c r="X791" i="2"/>
  <c r="AH791" i="2" s="1"/>
  <c r="X792" i="2"/>
  <c r="AH792" i="2" s="1"/>
  <c r="X793" i="2"/>
  <c r="AH793" i="2" s="1"/>
  <c r="AI793" i="2"/>
  <c r="X794" i="2"/>
  <c r="X795" i="2"/>
  <c r="AK795" i="2" s="1"/>
  <c r="X796" i="2"/>
  <c r="AH796" i="2" s="1"/>
  <c r="X797" i="2"/>
  <c r="X798" i="2"/>
  <c r="X799" i="2"/>
  <c r="AK799" i="2" s="1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X846" i="2"/>
  <c r="AD846" i="2" s="1"/>
  <c r="X847" i="2"/>
  <c r="AH847" i="2" s="1"/>
  <c r="X848" i="2"/>
  <c r="AH848" i="2" s="1"/>
  <c r="X849" i="2"/>
  <c r="AH849" i="2" s="1"/>
  <c r="X850" i="2"/>
  <c r="AH850" i="2" s="1"/>
  <c r="X851" i="2"/>
  <c r="AH851" i="2" s="1"/>
  <c r="X852" i="2"/>
  <c r="AH852" i="2" s="1"/>
  <c r="X853" i="2"/>
  <c r="AH853" i="2" s="1"/>
  <c r="X854" i="2"/>
  <c r="AH854" i="2" s="1"/>
  <c r="X855" i="2"/>
  <c r="AH855" i="2" s="1"/>
  <c r="X856" i="2"/>
  <c r="AH856" i="2" s="1"/>
  <c r="X857" i="2"/>
  <c r="AH857" i="2" s="1"/>
  <c r="X858" i="2"/>
  <c r="AH858" i="2" s="1"/>
  <c r="X859" i="2"/>
  <c r="AH859" i="2" s="1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X875" i="2"/>
  <c r="AI875" i="2" s="1"/>
  <c r="X876" i="2"/>
  <c r="AC876" i="2" s="1"/>
  <c r="X877" i="2"/>
  <c r="AI877" i="2" s="1"/>
  <c r="X878" i="2"/>
  <c r="AI878" i="2" s="1"/>
  <c r="X879" i="2"/>
  <c r="AI879" i="2" s="1"/>
  <c r="X880" i="2"/>
  <c r="AI880" i="2" s="1"/>
  <c r="X881" i="2"/>
  <c r="AI881" i="2" s="1"/>
  <c r="X882" i="2"/>
  <c r="AE882" i="2" s="1"/>
  <c r="X883" i="2"/>
  <c r="AI883" i="2" s="1"/>
  <c r="X884" i="2"/>
  <c r="AI884" i="2" s="1"/>
  <c r="X885" i="2"/>
  <c r="AI885" i="2" s="1"/>
  <c r="X886" i="2"/>
  <c r="AI886" i="2" s="1"/>
  <c r="X887" i="2"/>
  <c r="AI887" i="2" s="1"/>
  <c r="X888" i="2"/>
  <c r="AI888" i="2" s="1"/>
  <c r="X889" i="2"/>
  <c r="AI889" i="2" s="1"/>
  <c r="X890" i="2"/>
  <c r="AI890" i="2" s="1"/>
  <c r="X891" i="2"/>
  <c r="AI891" i="2" s="1"/>
  <c r="X892" i="2"/>
  <c r="AI892" i="2" s="1"/>
  <c r="X893" i="2"/>
  <c r="AI893" i="2" s="1"/>
  <c r="X894" i="2"/>
  <c r="AE894" i="2" s="1"/>
  <c r="X895" i="2"/>
  <c r="AI895" i="2" s="1"/>
  <c r="X896" i="2"/>
  <c r="AI896" i="2" s="1"/>
  <c r="X897" i="2"/>
  <c r="AI897" i="2" s="1"/>
  <c r="X898" i="2"/>
  <c r="AI898" i="2" s="1"/>
  <c r="X899" i="2"/>
  <c r="AI899" i="2" s="1"/>
  <c r="X900" i="2"/>
  <c r="AI900" i="2" s="1"/>
  <c r="X901" i="2"/>
  <c r="AE901" i="2" s="1"/>
  <c r="X902" i="2"/>
  <c r="AF902" i="2" s="1"/>
  <c r="X903" i="2"/>
  <c r="AF903" i="2" s="1"/>
  <c r="X904" i="2"/>
  <c r="AI904" i="2" s="1"/>
  <c r="X905" i="2"/>
  <c r="X906" i="2"/>
  <c r="AF906" i="2" s="1"/>
  <c r="X907" i="2"/>
  <c r="X908" i="2"/>
  <c r="X909" i="2"/>
  <c r="AI909" i="2" s="1"/>
  <c r="X910" i="2"/>
  <c r="AH910" i="2" s="1"/>
  <c r="X911" i="2"/>
  <c r="AH911" i="2" s="1"/>
  <c r="X912" i="2"/>
  <c r="AH912" i="2" s="1"/>
  <c r="X913" i="2"/>
  <c r="AH913" i="2" s="1"/>
  <c r="AI913" i="2"/>
  <c r="X914" i="2"/>
  <c r="AH914" i="2" s="1"/>
  <c r="AK914" i="2"/>
  <c r="X915" i="2"/>
  <c r="X916" i="2"/>
  <c r="X917" i="2"/>
  <c r="AI917" i="2"/>
  <c r="X918" i="2"/>
  <c r="AH918" i="2" s="1"/>
  <c r="AK918" i="2"/>
  <c r="X919" i="2"/>
  <c r="AH919" i="2" s="1"/>
  <c r="AI919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X935" i="2"/>
  <c r="AH935" i="2" s="1"/>
  <c r="X936" i="2"/>
  <c r="AH936" i="2" s="1"/>
  <c r="X937" i="2"/>
  <c r="AH937" i="2" s="1"/>
  <c r="X938" i="2"/>
  <c r="AH938" i="2" s="1"/>
  <c r="X939" i="2"/>
  <c r="AH939" i="2" s="1"/>
  <c r="X940" i="2"/>
  <c r="AH940" i="2" s="1"/>
  <c r="X941" i="2"/>
  <c r="AH941" i="2" s="1"/>
  <c r="X942" i="2"/>
  <c r="AH942" i="2" s="1"/>
  <c r="X943" i="2"/>
  <c r="AH943" i="2" s="1"/>
  <c r="X944" i="2"/>
  <c r="AH944" i="2" s="1"/>
  <c r="X945" i="2"/>
  <c r="AH945" i="2" s="1"/>
  <c r="X946" i="2"/>
  <c r="AH946" i="2" s="1"/>
  <c r="X947" i="2"/>
  <c r="AH947" i="2" s="1"/>
  <c r="X948" i="2"/>
  <c r="AH948" i="2" s="1"/>
  <c r="X949" i="2"/>
  <c r="AH949" i="2" s="1"/>
  <c r="X950" i="2"/>
  <c r="AH950" i="2" s="1"/>
  <c r="X951" i="2"/>
  <c r="AH951" i="2" s="1"/>
  <c r="X952" i="2"/>
  <c r="AH952" i="2" s="1"/>
  <c r="X953" i="2"/>
  <c r="AH953" i="2" s="1"/>
  <c r="X954" i="2"/>
  <c r="AH954" i="2" s="1"/>
  <c r="X955" i="2"/>
  <c r="AH955" i="2" s="1"/>
  <c r="X956" i="2"/>
  <c r="AH956" i="2" s="1"/>
  <c r="X957" i="2"/>
  <c r="AH957" i="2" s="1"/>
  <c r="X958" i="2"/>
  <c r="AH958" i="2" s="1"/>
  <c r="X959" i="2"/>
  <c r="AH959" i="2" s="1"/>
  <c r="X960" i="2"/>
  <c r="AH960" i="2" s="1"/>
  <c r="X961" i="2"/>
  <c r="AH961" i="2" s="1"/>
  <c r="X962" i="2"/>
  <c r="AH962" i="2" s="1"/>
  <c r="X963" i="2"/>
  <c r="AH963" i="2" s="1"/>
  <c r="X964" i="2"/>
  <c r="AH964" i="2" s="1"/>
  <c r="X965" i="2"/>
  <c r="AH965" i="2" s="1"/>
  <c r="X966" i="2"/>
  <c r="AH966" i="2" s="1"/>
  <c r="X967" i="2"/>
  <c r="AH967" i="2" s="1"/>
  <c r="X968" i="2"/>
  <c r="AH968" i="2" s="1"/>
  <c r="X969" i="2"/>
  <c r="AH969" i="2" s="1"/>
  <c r="X970" i="2"/>
  <c r="AH970" i="2" s="1"/>
  <c r="X971" i="2"/>
  <c r="AH971" i="2" s="1"/>
  <c r="X972" i="2"/>
  <c r="AH972" i="2" s="1"/>
  <c r="X973" i="2"/>
  <c r="AH973" i="2" s="1"/>
  <c r="X974" i="2"/>
  <c r="AH974" i="2" s="1"/>
  <c r="X975" i="2"/>
  <c r="AH975" i="2" s="1"/>
  <c r="X976" i="2"/>
  <c r="AH976" i="2" s="1"/>
  <c r="X977" i="2"/>
  <c r="AH977" i="2" s="1"/>
  <c r="X978" i="2"/>
  <c r="AH978" i="2" s="1"/>
  <c r="X979" i="2"/>
  <c r="AH979" i="2" s="1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X995" i="2"/>
  <c r="AH995" i="2" s="1"/>
  <c r="X996" i="2"/>
  <c r="AH996" i="2" s="1"/>
  <c r="AI996" i="2"/>
  <c r="X997" i="2"/>
  <c r="AH997" i="2" s="1"/>
  <c r="X998" i="2"/>
  <c r="X999" i="2"/>
  <c r="X1000" i="2"/>
  <c r="AI1000" i="2" s="1"/>
  <c r="X1001" i="2"/>
  <c r="AH1001" i="2" s="1"/>
  <c r="X1002" i="2"/>
  <c r="AH1002" i="2" s="1"/>
  <c r="X1003" i="2"/>
  <c r="AH1003" i="2" s="1"/>
  <c r="X1004" i="2"/>
  <c r="AH1004" i="2" s="1"/>
  <c r="AI1004" i="2"/>
  <c r="X1005" i="2"/>
  <c r="AH1005" i="2" s="1"/>
  <c r="X1006" i="2"/>
  <c r="X1007" i="2"/>
  <c r="X1008" i="2"/>
  <c r="AI1008" i="2" s="1"/>
  <c r="X1009" i="2"/>
  <c r="AH1009" i="2" s="1"/>
  <c r="X1010" i="2"/>
  <c r="AH1010" i="2" s="1"/>
  <c r="X1011" i="2"/>
  <c r="AH1011" i="2" s="1"/>
  <c r="X1012" i="2"/>
  <c r="AH1012" i="2" s="1"/>
  <c r="AI1012" i="2"/>
  <c r="X1013" i="2"/>
  <c r="AH1013" i="2" s="1"/>
  <c r="X1014" i="2"/>
  <c r="X1015" i="2"/>
  <c r="AF1015" i="2" s="1"/>
  <c r="X1016" i="2"/>
  <c r="AI1016" i="2" s="1"/>
  <c r="X1017" i="2"/>
  <c r="AH1017" i="2" s="1"/>
  <c r="X1018" i="2"/>
  <c r="AH1018" i="2" s="1"/>
  <c r="X1019" i="2"/>
  <c r="AH1019" i="2" s="1"/>
  <c r="X1020" i="2"/>
  <c r="AH1020" i="2" s="1"/>
  <c r="AI1020" i="2"/>
  <c r="X1021" i="2"/>
  <c r="AH1021" i="2" s="1"/>
  <c r="X1022" i="2"/>
  <c r="X1023" i="2"/>
  <c r="X1024" i="2"/>
  <c r="AI1024" i="2" s="1"/>
  <c r="X1025" i="2"/>
  <c r="AH1025" i="2" s="1"/>
  <c r="X1026" i="2"/>
  <c r="AH1026" i="2" s="1"/>
  <c r="X1027" i="2"/>
  <c r="AH1027" i="2" s="1"/>
  <c r="X1028" i="2"/>
  <c r="AH1028" i="2" s="1"/>
  <c r="AI1028" i="2"/>
  <c r="X1029" i="2"/>
  <c r="AH1029" i="2" s="1"/>
  <c r="X1030" i="2"/>
  <c r="X1031" i="2"/>
  <c r="AF1031" i="2" s="1"/>
  <c r="X1032" i="2"/>
  <c r="AI1032" i="2" s="1"/>
  <c r="X1033" i="2"/>
  <c r="AH1033" i="2" s="1"/>
  <c r="X1034" i="2"/>
  <c r="AH1034" i="2" s="1"/>
  <c r="X1035" i="2"/>
  <c r="AH1035" i="2" s="1"/>
  <c r="X1036" i="2"/>
  <c r="AH1036" i="2" s="1"/>
  <c r="AI1036" i="2"/>
  <c r="X1037" i="2"/>
  <c r="AH1037" i="2" s="1"/>
  <c r="X1038" i="2"/>
  <c r="X1039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X1055" i="2"/>
  <c r="AH1055" i="2" s="1"/>
  <c r="X1056" i="2"/>
  <c r="AH1056" i="2" s="1"/>
  <c r="X1057" i="2"/>
  <c r="AH1057" i="2" s="1"/>
  <c r="X1058" i="2"/>
  <c r="AH1058" i="2" s="1"/>
  <c r="X1059" i="2"/>
  <c r="AH1059" i="2" s="1"/>
  <c r="X1060" i="2"/>
  <c r="AH1060" i="2" s="1"/>
  <c r="X1061" i="2"/>
  <c r="AH1061" i="2" s="1"/>
  <c r="X1062" i="2"/>
  <c r="AH1062" i="2" s="1"/>
  <c r="X1063" i="2"/>
  <c r="AH1063" i="2" s="1"/>
  <c r="X1064" i="2"/>
  <c r="AH1064" i="2" s="1"/>
  <c r="X1065" i="2"/>
  <c r="AH1065" i="2" s="1"/>
  <c r="X1066" i="2"/>
  <c r="AH1066" i="2" s="1"/>
  <c r="X1067" i="2"/>
  <c r="AH1067" i="2" s="1"/>
  <c r="X1068" i="2"/>
  <c r="AH1068" i="2" s="1"/>
  <c r="X1069" i="2"/>
  <c r="AH1069" i="2" s="1"/>
  <c r="X1070" i="2"/>
  <c r="AH1070" i="2" s="1"/>
  <c r="X1071" i="2"/>
  <c r="AH1071" i="2" s="1"/>
  <c r="X1072" i="2"/>
  <c r="AH1072" i="2" s="1"/>
  <c r="X1073" i="2"/>
  <c r="AH1073" i="2" s="1"/>
  <c r="X1074" i="2"/>
  <c r="AH1074" i="2" s="1"/>
  <c r="X1075" i="2"/>
  <c r="AH1075" i="2" s="1"/>
  <c r="X1076" i="2"/>
  <c r="AH1076" i="2" s="1"/>
  <c r="X1077" i="2"/>
  <c r="AH1077" i="2" s="1"/>
  <c r="X1078" i="2"/>
  <c r="AH1078" i="2" s="1"/>
  <c r="X1079" i="2"/>
  <c r="AI1079" i="2" s="1"/>
  <c r="X1080" i="2"/>
  <c r="AI1080" i="2" s="1"/>
  <c r="X1081" i="2"/>
  <c r="AI1081" i="2" s="1"/>
  <c r="X1082" i="2"/>
  <c r="AI1082" i="2" s="1"/>
  <c r="X1083" i="2"/>
  <c r="AI1083" i="2" s="1"/>
  <c r="X1084" i="2"/>
  <c r="AI1084" i="2" s="1"/>
  <c r="X1085" i="2"/>
  <c r="AI1085" i="2" s="1"/>
  <c r="X1086" i="2"/>
  <c r="AI1086" i="2" s="1"/>
  <c r="X1087" i="2"/>
  <c r="AI1087" i="2" s="1"/>
  <c r="X1088" i="2"/>
  <c r="AI1088" i="2" s="1"/>
  <c r="X1089" i="2"/>
  <c r="AI1089" i="2" s="1"/>
  <c r="X1090" i="2"/>
  <c r="AI1090" i="2" s="1"/>
  <c r="X1091" i="2"/>
  <c r="AI1091" i="2" s="1"/>
  <c r="X1092" i="2"/>
  <c r="AH1092" i="2" s="1"/>
  <c r="X1093" i="2"/>
  <c r="AH1093" i="2" s="1"/>
  <c r="X1094" i="2"/>
  <c r="AH1094" i="2" s="1"/>
  <c r="X1095" i="2"/>
  <c r="X1096" i="2"/>
  <c r="AH1096" i="2" s="1"/>
  <c r="X1097" i="2"/>
  <c r="AH1097" i="2" s="1"/>
  <c r="X1098" i="2"/>
  <c r="AH1098" i="2" s="1"/>
  <c r="X1099" i="2"/>
  <c r="AH1099" i="2" s="1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AC34" i="2"/>
  <c r="AM44" i="2"/>
  <c r="AM45" i="2"/>
  <c r="AO45" i="2" s="1"/>
  <c r="AM46" i="2"/>
  <c r="AM47" i="2"/>
  <c r="AM48" i="2"/>
  <c r="AM49" i="2"/>
  <c r="AM50" i="2"/>
  <c r="AM51" i="2"/>
  <c r="AD68" i="2"/>
  <c r="AE72" i="2"/>
  <c r="AM102" i="2"/>
  <c r="AO102" i="2" s="1"/>
  <c r="AM103" i="2"/>
  <c r="AM104" i="2"/>
  <c r="AO104" i="2" s="1"/>
  <c r="AM105" i="2"/>
  <c r="AM106" i="2"/>
  <c r="AO106" i="2" s="1"/>
  <c r="AM107" i="2"/>
  <c r="AM108" i="2"/>
  <c r="AM109" i="2"/>
  <c r="AM110" i="2"/>
  <c r="AM111" i="2"/>
  <c r="AM163" i="2"/>
  <c r="AM164" i="2"/>
  <c r="AM165" i="2"/>
  <c r="AM166" i="2"/>
  <c r="AM167" i="2"/>
  <c r="AM168" i="2"/>
  <c r="AM169" i="2"/>
  <c r="AM170" i="2"/>
  <c r="AM171" i="2"/>
  <c r="AM216" i="2"/>
  <c r="AM217" i="2"/>
  <c r="AM218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74" i="2"/>
  <c r="AO474" i="2" s="1"/>
  <c r="AM475" i="2"/>
  <c r="AM476" i="2"/>
  <c r="AO476" i="2" s="1"/>
  <c r="AM477" i="2"/>
  <c r="AM478" i="2"/>
  <c r="AM479" i="2"/>
  <c r="AM480" i="2"/>
  <c r="AM481" i="2"/>
  <c r="AM482" i="2"/>
  <c r="AM483" i="2"/>
  <c r="AM484" i="2"/>
  <c r="AM485" i="2"/>
  <c r="Y521" i="2"/>
  <c r="Z521" i="2"/>
  <c r="Y522" i="2"/>
  <c r="Z522" i="2"/>
  <c r="Y523" i="2"/>
  <c r="Z523" i="2"/>
  <c r="Y524" i="2"/>
  <c r="Y525" i="2"/>
  <c r="Z525" i="2"/>
  <c r="Y526" i="2"/>
  <c r="Z526" i="2"/>
  <c r="AF526" i="2"/>
  <c r="AA526" i="2" s="1"/>
  <c r="Y527" i="2"/>
  <c r="Z527" i="2"/>
  <c r="AA527" i="2"/>
  <c r="Y528" i="2"/>
  <c r="AM535" i="2"/>
  <c r="AM536" i="2"/>
  <c r="AM537" i="2"/>
  <c r="AM538" i="2"/>
  <c r="AM539" i="2"/>
  <c r="AM540" i="2"/>
  <c r="AM541" i="2"/>
  <c r="AM542" i="2"/>
  <c r="AM543" i="2"/>
  <c r="AM544" i="2"/>
  <c r="AM545" i="2"/>
  <c r="Y561" i="2"/>
  <c r="Y562" i="2"/>
  <c r="Y563" i="2"/>
  <c r="Y564" i="2"/>
  <c r="Z564" i="2"/>
  <c r="Y565" i="2"/>
  <c r="Y566" i="2"/>
  <c r="Y567" i="2"/>
  <c r="Y568" i="2"/>
  <c r="Z568" i="2"/>
  <c r="Y569" i="2"/>
  <c r="Z569" i="2"/>
  <c r="Y570" i="2"/>
  <c r="Y571" i="2"/>
  <c r="Y572" i="2"/>
  <c r="Y573" i="2"/>
  <c r="Y574" i="2"/>
  <c r="Y575" i="2"/>
  <c r="Y576" i="2"/>
  <c r="Y577" i="2"/>
  <c r="Z577" i="2"/>
  <c r="Y578" i="2"/>
  <c r="Z578" i="2"/>
  <c r="Y579" i="2"/>
  <c r="Y580" i="2"/>
  <c r="Y581" i="2"/>
  <c r="Y582" i="2"/>
  <c r="Y583" i="2"/>
  <c r="Y584" i="2"/>
  <c r="Y585" i="2"/>
  <c r="Y586" i="2"/>
  <c r="Y587" i="2"/>
  <c r="AM596" i="2"/>
  <c r="AM597" i="2"/>
  <c r="AM598" i="2"/>
  <c r="AM599" i="2"/>
  <c r="AM600" i="2"/>
  <c r="AM601" i="2"/>
  <c r="AM602" i="2"/>
  <c r="AM603" i="2"/>
  <c r="AM604" i="2"/>
  <c r="AM605" i="2"/>
  <c r="AM621" i="2"/>
  <c r="AM622" i="2"/>
  <c r="AM623" i="2"/>
  <c r="AM624" i="2"/>
  <c r="AM625" i="2"/>
  <c r="AM626" i="2"/>
  <c r="AM627" i="2"/>
  <c r="AM628" i="2"/>
  <c r="AM629" i="2"/>
  <c r="AM630" i="2"/>
  <c r="AM631" i="2"/>
  <c r="AM632" i="2"/>
  <c r="AM633" i="2"/>
  <c r="AM634" i="2"/>
  <c r="AM635" i="2"/>
  <c r="AM636" i="2"/>
  <c r="AM637" i="2"/>
  <c r="AM638" i="2"/>
  <c r="AM639" i="2"/>
  <c r="AM640" i="2"/>
  <c r="AM641" i="2"/>
  <c r="AM642" i="2"/>
  <c r="AM643" i="2"/>
  <c r="AM644" i="2"/>
  <c r="AM645" i="2"/>
  <c r="AM646" i="2"/>
  <c r="AM647" i="2"/>
  <c r="AM648" i="2"/>
  <c r="AM649" i="2"/>
  <c r="AM650" i="2"/>
  <c r="AM651" i="2"/>
  <c r="AM652" i="2"/>
  <c r="AM653" i="2"/>
  <c r="AM654" i="2"/>
  <c r="AM655" i="2"/>
  <c r="AM656" i="2"/>
  <c r="AM657" i="2"/>
  <c r="AM658" i="2"/>
  <c r="AM659" i="2"/>
  <c r="AM660" i="2"/>
  <c r="AM661" i="2"/>
  <c r="AM662" i="2"/>
  <c r="AM663" i="2"/>
  <c r="AM664" i="2"/>
  <c r="AM665" i="2"/>
  <c r="AM681" i="2"/>
  <c r="AM682" i="2"/>
  <c r="AM683" i="2"/>
  <c r="AM684" i="2"/>
  <c r="AM685" i="2"/>
  <c r="AM686" i="2"/>
  <c r="AM687" i="2"/>
  <c r="AM688" i="2"/>
  <c r="AM689" i="2"/>
  <c r="AM690" i="2"/>
  <c r="AM691" i="2"/>
  <c r="AM692" i="2"/>
  <c r="AM693" i="2"/>
  <c r="AM694" i="2"/>
  <c r="AM695" i="2"/>
  <c r="AM696" i="2"/>
  <c r="AM697" i="2"/>
  <c r="AM698" i="2"/>
  <c r="AM699" i="2"/>
  <c r="AM700" i="2"/>
  <c r="AM701" i="2"/>
  <c r="AM702" i="2"/>
  <c r="AM703" i="2"/>
  <c r="AM704" i="2"/>
  <c r="AM705" i="2"/>
  <c r="AM706" i="2"/>
  <c r="AM707" i="2"/>
  <c r="AM708" i="2"/>
  <c r="AM709" i="2"/>
  <c r="AM710" i="2"/>
  <c r="AM711" i="2"/>
  <c r="AM712" i="2"/>
  <c r="AM713" i="2"/>
  <c r="AM714" i="2"/>
  <c r="AM715" i="2"/>
  <c r="AM716" i="2"/>
  <c r="AM717" i="2"/>
  <c r="AM718" i="2"/>
  <c r="AM719" i="2"/>
  <c r="AM720" i="2"/>
  <c r="AM721" i="2"/>
  <c r="AM722" i="2"/>
  <c r="AM723" i="2"/>
  <c r="AM724" i="2"/>
  <c r="AM725" i="2"/>
  <c r="AM787" i="2"/>
  <c r="AM788" i="2"/>
  <c r="AM789" i="2"/>
  <c r="AM790" i="2"/>
  <c r="AM791" i="2"/>
  <c r="AM792" i="2"/>
  <c r="AM793" i="2"/>
  <c r="AM794" i="2"/>
  <c r="AM795" i="2"/>
  <c r="AM796" i="2"/>
  <c r="AM797" i="2"/>
  <c r="AM798" i="2"/>
  <c r="AM799" i="2"/>
  <c r="Y842" i="2"/>
  <c r="Z842" i="2"/>
  <c r="Y843" i="2"/>
  <c r="Y844" i="2"/>
  <c r="Y845" i="2"/>
  <c r="Y846" i="2"/>
  <c r="AM847" i="2"/>
  <c r="AO847" i="2" s="1"/>
  <c r="AM849" i="2"/>
  <c r="AM850" i="2"/>
  <c r="AM851" i="2"/>
  <c r="AM852" i="2"/>
  <c r="AM853" i="2"/>
  <c r="AM854" i="2"/>
  <c r="AM855" i="2"/>
  <c r="AM856" i="2"/>
  <c r="AM857" i="2"/>
  <c r="AM858" i="2"/>
  <c r="AM859" i="2"/>
  <c r="Y875" i="2"/>
  <c r="Z875" i="2"/>
  <c r="Y876" i="2"/>
  <c r="Y877" i="2"/>
  <c r="Y878" i="2"/>
  <c r="Z878" i="2"/>
  <c r="Y879" i="2"/>
  <c r="Y880" i="2"/>
  <c r="Y881" i="2"/>
  <c r="AC881" i="2"/>
  <c r="Z881" i="2"/>
  <c r="Y882" i="2"/>
  <c r="Y883" i="2"/>
  <c r="Z883" i="2"/>
  <c r="Y884" i="2"/>
  <c r="Z884" i="2"/>
  <c r="Y885" i="2"/>
  <c r="Y886" i="2"/>
  <c r="Z886" i="2"/>
  <c r="Y887" i="2"/>
  <c r="AA887" i="2"/>
  <c r="Y888" i="2"/>
  <c r="Y889" i="2"/>
  <c r="Y890" i="2"/>
  <c r="Z890" i="2"/>
  <c r="Y891" i="2"/>
  <c r="Z891" i="2"/>
  <c r="Y892" i="2"/>
  <c r="Z892" i="2"/>
  <c r="Y893" i="2"/>
  <c r="Y894" i="2"/>
  <c r="Y895" i="2"/>
  <c r="Z895" i="2"/>
  <c r="AM907" i="2"/>
  <c r="AM908" i="2"/>
  <c r="AM909" i="2"/>
  <c r="AM910" i="2"/>
  <c r="AM911" i="2"/>
  <c r="AM912" i="2"/>
  <c r="AM913" i="2"/>
  <c r="AM914" i="2"/>
  <c r="AM915" i="2"/>
  <c r="AM916" i="2"/>
  <c r="AM917" i="2"/>
  <c r="AM918" i="2"/>
  <c r="AM919" i="2"/>
  <c r="AM963" i="2"/>
  <c r="AM964" i="2"/>
  <c r="AM965" i="2"/>
  <c r="AM966" i="2"/>
  <c r="AM967" i="2"/>
  <c r="AM968" i="2"/>
  <c r="AM969" i="2"/>
  <c r="AM970" i="2"/>
  <c r="AM971" i="2"/>
  <c r="AM972" i="2"/>
  <c r="AM973" i="2"/>
  <c r="AM974" i="2"/>
  <c r="AM975" i="2"/>
  <c r="AM976" i="2"/>
  <c r="AM977" i="2"/>
  <c r="AM978" i="2"/>
  <c r="AM979" i="2"/>
  <c r="AM995" i="2"/>
  <c r="AM996" i="2"/>
  <c r="AM997" i="2"/>
  <c r="AM998" i="2"/>
  <c r="AM999" i="2"/>
  <c r="AM1000" i="2"/>
  <c r="AM1001" i="2"/>
  <c r="AM1002" i="2"/>
  <c r="AM1003" i="2"/>
  <c r="AM1004" i="2"/>
  <c r="AM1005" i="2"/>
  <c r="AM1006" i="2"/>
  <c r="AM1007" i="2"/>
  <c r="AM1008" i="2"/>
  <c r="AM1009" i="2"/>
  <c r="AM1010" i="2"/>
  <c r="AM1011" i="2"/>
  <c r="AM1012" i="2"/>
  <c r="AM1013" i="2"/>
  <c r="AM1014" i="2"/>
  <c r="AM1015" i="2"/>
  <c r="AM1016" i="2"/>
  <c r="AM1017" i="2"/>
  <c r="AM1018" i="2"/>
  <c r="AM1019" i="2"/>
  <c r="AM1020" i="2"/>
  <c r="AM1021" i="2"/>
  <c r="AM1022" i="2"/>
  <c r="AM1023" i="2"/>
  <c r="AM1024" i="2"/>
  <c r="AM1025" i="2"/>
  <c r="AM1026" i="2"/>
  <c r="AM1027" i="2"/>
  <c r="AM1028" i="2"/>
  <c r="AM1029" i="2"/>
  <c r="AM1030" i="2"/>
  <c r="AM1031" i="2"/>
  <c r="AM1032" i="2"/>
  <c r="AM1033" i="2"/>
  <c r="AM1034" i="2"/>
  <c r="AM1035" i="2"/>
  <c r="AM1036" i="2"/>
  <c r="AM1037" i="2"/>
  <c r="AM1038" i="2"/>
  <c r="AM1039" i="2"/>
  <c r="AM1055" i="2"/>
  <c r="AM1056" i="2"/>
  <c r="AM1057" i="2"/>
  <c r="AM1058" i="2"/>
  <c r="AM1059" i="2"/>
  <c r="AM1060" i="2"/>
  <c r="AM1061" i="2"/>
  <c r="AM1062" i="2"/>
  <c r="AM1063" i="2"/>
  <c r="AM1064" i="2"/>
  <c r="AM1065" i="2"/>
  <c r="AM1066" i="2"/>
  <c r="AM1067" i="2"/>
  <c r="AM1068" i="2"/>
  <c r="AM1069" i="2"/>
  <c r="AM1070" i="2"/>
  <c r="AM1071" i="2"/>
  <c r="AM1072" i="2"/>
  <c r="AM1073" i="2"/>
  <c r="AM1074" i="2"/>
  <c r="AM1075" i="2"/>
  <c r="AM1076" i="2"/>
  <c r="AM1077" i="2"/>
  <c r="AM1078" i="2"/>
  <c r="AM1079" i="2"/>
  <c r="AM1080" i="2"/>
  <c r="AM1081" i="2"/>
  <c r="AM1082" i="2"/>
  <c r="AM1083" i="2"/>
  <c r="AM1084" i="2"/>
  <c r="AM1085" i="2"/>
  <c r="AM1086" i="2"/>
  <c r="AM1087" i="2"/>
  <c r="AM1088" i="2"/>
  <c r="AM1089" i="2"/>
  <c r="AM1090" i="2"/>
  <c r="AM1091" i="2"/>
  <c r="AM1092" i="2"/>
  <c r="AM1093" i="2"/>
  <c r="AM1094" i="2"/>
  <c r="AM1095" i="2"/>
  <c r="AM1096" i="2"/>
  <c r="AM1097" i="2"/>
  <c r="AM1098" i="2"/>
  <c r="AM1099" i="2"/>
  <c r="AJ13" i="3"/>
  <c r="AJ15" i="3"/>
  <c r="AJ23" i="3"/>
  <c r="AJ24" i="3"/>
  <c r="AJ26" i="3"/>
  <c r="AJ29" i="3"/>
  <c r="AJ32" i="3"/>
  <c r="AJ35" i="3"/>
  <c r="X38" i="3"/>
  <c r="AI38" i="3" s="1"/>
  <c r="X39" i="3"/>
  <c r="X40" i="3"/>
  <c r="AI40" i="3" s="1"/>
  <c r="X41" i="3"/>
  <c r="X42" i="3"/>
  <c r="AI42" i="3" s="1"/>
  <c r="X43" i="3"/>
  <c r="AK43" i="3" s="1"/>
  <c r="X44" i="3"/>
  <c r="AI44" i="3" s="1"/>
  <c r="X45" i="3"/>
  <c r="AK45" i="3" s="1"/>
  <c r="X46" i="3"/>
  <c r="AI46" i="3" s="1"/>
  <c r="X47" i="3"/>
  <c r="AK47" i="3" s="1"/>
  <c r="X48" i="3"/>
  <c r="AI48" i="3" s="1"/>
  <c r="X49" i="3"/>
  <c r="AK49" i="3" s="1"/>
  <c r="X50" i="3"/>
  <c r="AI50" i="3" s="1"/>
  <c r="X51" i="3"/>
  <c r="AK51" i="3" s="1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AJ67" i="3"/>
  <c r="AJ68" i="3"/>
  <c r="AJ69" i="3"/>
  <c r="AJ70" i="3"/>
  <c r="AJ71" i="3"/>
  <c r="AJ75" i="3"/>
  <c r="AJ76" i="3"/>
  <c r="AJ77" i="3"/>
  <c r="AJ81" i="3"/>
  <c r="AJ83" i="3"/>
  <c r="AJ85" i="3"/>
  <c r="AJ87" i="3"/>
  <c r="AJ89" i="3"/>
  <c r="AJ91" i="3"/>
  <c r="AJ93" i="3"/>
  <c r="AJ94" i="3"/>
  <c r="AJ97" i="3"/>
  <c r="X98" i="3"/>
  <c r="AI98" i="3" s="1"/>
  <c r="X99" i="3"/>
  <c r="AJ99" i="3" s="1"/>
  <c r="X100" i="3"/>
  <c r="AI100" i="3" s="1"/>
  <c r="X101" i="3"/>
  <c r="AK101" i="3" s="1"/>
  <c r="X102" i="3"/>
  <c r="AI102" i="3" s="1"/>
  <c r="AK102" i="3"/>
  <c r="X103" i="3"/>
  <c r="AK103" i="3" s="1"/>
  <c r="X104" i="3"/>
  <c r="AI104" i="3" s="1"/>
  <c r="X105" i="3"/>
  <c r="AK105" i="3" s="1"/>
  <c r="X106" i="3"/>
  <c r="AI106" i="3" s="1"/>
  <c r="X107" i="3"/>
  <c r="AK107" i="3" s="1"/>
  <c r="X108" i="3"/>
  <c r="X109" i="3"/>
  <c r="AH109" i="3" s="1"/>
  <c r="X110" i="3"/>
  <c r="AH110" i="3" s="1"/>
  <c r="X111" i="3"/>
  <c r="AH111" i="3" s="1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AJ127" i="3"/>
  <c r="AJ129" i="3"/>
  <c r="AJ133" i="3"/>
  <c r="AJ136" i="3"/>
  <c r="AJ137" i="3"/>
  <c r="AJ138" i="3"/>
  <c r="AJ140" i="3"/>
  <c r="AJ142" i="3"/>
  <c r="AJ144" i="3"/>
  <c r="AJ146" i="3"/>
  <c r="AJ148" i="3"/>
  <c r="AJ149" i="3"/>
  <c r="AJ150" i="3"/>
  <c r="AJ151" i="3"/>
  <c r="X152" i="3"/>
  <c r="AH152" i="3" s="1"/>
  <c r="X153" i="3"/>
  <c r="X154" i="3"/>
  <c r="AE154" i="3" s="1"/>
  <c r="X155" i="3"/>
  <c r="AI155" i="3" s="1"/>
  <c r="X156" i="3"/>
  <c r="AH156" i="3" s="1"/>
  <c r="X157" i="3"/>
  <c r="AH157" i="3" s="1"/>
  <c r="X158" i="3"/>
  <c r="AH158" i="3" s="1"/>
  <c r="X159" i="3"/>
  <c r="AH159" i="3" s="1"/>
  <c r="X160" i="3"/>
  <c r="AH160" i="3" s="1"/>
  <c r="X161" i="3"/>
  <c r="X162" i="3"/>
  <c r="X163" i="3"/>
  <c r="AI163" i="3" s="1"/>
  <c r="X164" i="3"/>
  <c r="AH164" i="3" s="1"/>
  <c r="X165" i="3"/>
  <c r="AH165" i="3" s="1"/>
  <c r="X166" i="3"/>
  <c r="AH166" i="3" s="1"/>
  <c r="X167" i="3"/>
  <c r="AH167" i="3" s="1"/>
  <c r="X168" i="3"/>
  <c r="AH168" i="3" s="1"/>
  <c r="AK168" i="3"/>
  <c r="X169" i="3"/>
  <c r="X170" i="3"/>
  <c r="X171" i="3"/>
  <c r="AI171" i="3" s="1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AJ189" i="3"/>
  <c r="AJ192" i="3"/>
  <c r="AJ194" i="3"/>
  <c r="AJ198" i="3"/>
  <c r="AJ202" i="3"/>
  <c r="AJ207" i="3"/>
  <c r="AJ210" i="3"/>
  <c r="AJ212" i="3"/>
  <c r="AJ213" i="3"/>
  <c r="AJ214" i="3"/>
  <c r="AJ216" i="3"/>
  <c r="AJ217" i="3"/>
  <c r="X218" i="3"/>
  <c r="X219" i="3"/>
  <c r="X220" i="3"/>
  <c r="AI220" i="3" s="1"/>
  <c r="X221" i="3"/>
  <c r="AH221" i="3" s="1"/>
  <c r="X222" i="3"/>
  <c r="AH222" i="3" s="1"/>
  <c r="X223" i="3"/>
  <c r="AH223" i="3" s="1"/>
  <c r="X224" i="3"/>
  <c r="AH224" i="3" s="1"/>
  <c r="X225" i="3"/>
  <c r="AH225" i="3" s="1"/>
  <c r="AK225" i="3"/>
  <c r="X226" i="3"/>
  <c r="X227" i="3"/>
  <c r="AF227" i="3" s="1"/>
  <c r="X228" i="3"/>
  <c r="AI228" i="3" s="1"/>
  <c r="X229" i="3"/>
  <c r="AH229" i="3" s="1"/>
  <c r="X230" i="3"/>
  <c r="AH230" i="3" s="1"/>
  <c r="X231" i="3"/>
  <c r="AH231" i="3" s="1"/>
  <c r="W225" i="3"/>
  <c r="W226" i="3"/>
  <c r="W227" i="3"/>
  <c r="W228" i="3"/>
  <c r="W229" i="3"/>
  <c r="W230" i="3"/>
  <c r="W231" i="3"/>
  <c r="X247" i="3"/>
  <c r="AH247" i="3" s="1"/>
  <c r="X248" i="3"/>
  <c r="AH248" i="3" s="1"/>
  <c r="X249" i="3"/>
  <c r="AE249" i="3" s="1"/>
  <c r="X250" i="3"/>
  <c r="X251" i="3"/>
  <c r="AI251" i="3" s="1"/>
  <c r="X252" i="3"/>
  <c r="AH252" i="3" s="1"/>
  <c r="X253" i="3"/>
  <c r="AH253" i="3" s="1"/>
  <c r="X254" i="3"/>
  <c r="AH254" i="3" s="1"/>
  <c r="X255" i="3"/>
  <c r="X256" i="3"/>
  <c r="AH256" i="3" s="1"/>
  <c r="X257" i="3"/>
  <c r="X258" i="3"/>
  <c r="X259" i="3"/>
  <c r="AI259" i="3" s="1"/>
  <c r="X260" i="3"/>
  <c r="AH260" i="3" s="1"/>
  <c r="X261" i="3"/>
  <c r="AH261" i="3" s="1"/>
  <c r="X262" i="3"/>
  <c r="AH262" i="3" s="1"/>
  <c r="X263" i="3"/>
  <c r="AH263" i="3" s="1"/>
  <c r="X264" i="3"/>
  <c r="AH264" i="3" s="1"/>
  <c r="X265" i="3"/>
  <c r="X266" i="3"/>
  <c r="X267" i="3"/>
  <c r="AI267" i="3" s="1"/>
  <c r="X268" i="3"/>
  <c r="AH268" i="3" s="1"/>
  <c r="X269" i="3"/>
  <c r="AH269" i="3" s="1"/>
  <c r="X270" i="3"/>
  <c r="AH270" i="3" s="1"/>
  <c r="X271" i="3"/>
  <c r="X272" i="3"/>
  <c r="X273" i="3"/>
  <c r="X274" i="3"/>
  <c r="X275" i="3"/>
  <c r="AI275" i="3" s="1"/>
  <c r="X276" i="3"/>
  <c r="AH276" i="3" s="1"/>
  <c r="X277" i="3"/>
  <c r="AH277" i="3" s="1"/>
  <c r="X278" i="3"/>
  <c r="AH278" i="3" s="1"/>
  <c r="X279" i="3"/>
  <c r="AH279" i="3" s="1"/>
  <c r="AI279" i="3"/>
  <c r="X280" i="3"/>
  <c r="AH280" i="3" s="1"/>
  <c r="X281" i="3"/>
  <c r="X282" i="3"/>
  <c r="X283" i="3"/>
  <c r="AI283" i="3" s="1"/>
  <c r="X284" i="3"/>
  <c r="AH284" i="3" s="1"/>
  <c r="X285" i="3"/>
  <c r="X286" i="3"/>
  <c r="X287" i="3"/>
  <c r="X288" i="3"/>
  <c r="X289" i="3"/>
  <c r="X290" i="3"/>
  <c r="X291" i="3"/>
  <c r="AI291" i="3" s="1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X307" i="3"/>
  <c r="AH307" i="3" s="1"/>
  <c r="X308" i="3"/>
  <c r="X309" i="3"/>
  <c r="X310" i="3"/>
  <c r="AI310" i="3" s="1"/>
  <c r="X311" i="3"/>
  <c r="AH311" i="3" s="1"/>
  <c r="X312" i="3"/>
  <c r="AH312" i="3" s="1"/>
  <c r="X313" i="3"/>
  <c r="AH313" i="3" s="1"/>
  <c r="X314" i="3"/>
  <c r="AH314" i="3" s="1"/>
  <c r="X315" i="3"/>
  <c r="AH315" i="3" s="1"/>
  <c r="X316" i="3"/>
  <c r="X317" i="3"/>
  <c r="X318" i="3"/>
  <c r="AI318" i="3" s="1"/>
  <c r="X319" i="3"/>
  <c r="AH319" i="3" s="1"/>
  <c r="X320" i="3"/>
  <c r="AH320" i="3" s="1"/>
  <c r="X321" i="3"/>
  <c r="AH321" i="3" s="1"/>
  <c r="X322" i="3"/>
  <c r="X323" i="3"/>
  <c r="X324" i="3"/>
  <c r="X325" i="3"/>
  <c r="X326" i="3"/>
  <c r="AI326" i="3" s="1"/>
  <c r="X327" i="3"/>
  <c r="AH327" i="3" s="1"/>
  <c r="X328" i="3"/>
  <c r="AH328" i="3" s="1"/>
  <c r="X329" i="3"/>
  <c r="AH329" i="3" s="1"/>
  <c r="X330" i="3"/>
  <c r="AH330" i="3" s="1"/>
  <c r="X331" i="3"/>
  <c r="AH331" i="3" s="1"/>
  <c r="X332" i="3"/>
  <c r="X333" i="3"/>
  <c r="X334" i="3"/>
  <c r="AI334" i="3" s="1"/>
  <c r="X335" i="3"/>
  <c r="AH335" i="3" s="1"/>
  <c r="X336" i="3"/>
  <c r="AH336" i="3" s="1"/>
  <c r="X337" i="3"/>
  <c r="AH337" i="3" s="1"/>
  <c r="X338" i="3"/>
  <c r="AH338" i="3" s="1"/>
  <c r="AI338" i="3"/>
  <c r="X339" i="3"/>
  <c r="AH339" i="3" s="1"/>
  <c r="X340" i="3"/>
  <c r="X341" i="3"/>
  <c r="X342" i="3"/>
  <c r="X343" i="3"/>
  <c r="X344" i="3"/>
  <c r="X345" i="3"/>
  <c r="AH345" i="3" s="1"/>
  <c r="X346" i="3"/>
  <c r="X347" i="3"/>
  <c r="X348" i="3"/>
  <c r="AH348" i="3" s="1"/>
  <c r="X349" i="3"/>
  <c r="AH349" i="3" s="1"/>
  <c r="X350" i="3"/>
  <c r="AH350" i="3" s="1"/>
  <c r="X351" i="3"/>
  <c r="AH351" i="3" s="1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AJ404" i="3"/>
  <c r="AJ409" i="3"/>
  <c r="AJ410" i="3"/>
  <c r="X411" i="3"/>
  <c r="AH411" i="3" s="1"/>
  <c r="X412" i="3"/>
  <c r="X413" i="3"/>
  <c r="AH413" i="3" s="1"/>
  <c r="X414" i="3"/>
  <c r="AH414" i="3" s="1"/>
  <c r="X415" i="3"/>
  <c r="AH415" i="3" s="1"/>
  <c r="X416" i="3"/>
  <c r="AH416" i="3" s="1"/>
  <c r="X417" i="3"/>
  <c r="AH417" i="3" s="1"/>
  <c r="X418" i="3"/>
  <c r="AH418" i="3" s="1"/>
  <c r="X419" i="3"/>
  <c r="AH419" i="3" s="1"/>
  <c r="X420" i="3"/>
  <c r="AH420" i="3" s="1"/>
  <c r="X421" i="3"/>
  <c r="AH421" i="3" s="1"/>
  <c r="X422" i="3"/>
  <c r="AH422" i="3" s="1"/>
  <c r="X423" i="3"/>
  <c r="AH423" i="3" s="1"/>
  <c r="X424" i="3"/>
  <c r="AH424" i="3" s="1"/>
  <c r="X425" i="3"/>
  <c r="AH425" i="3" s="1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AJ448" i="3"/>
  <c r="AJ466" i="3"/>
  <c r="AJ468" i="3"/>
  <c r="AJ469" i="3"/>
  <c r="X471" i="3"/>
  <c r="AH471" i="3" s="1"/>
  <c r="X472" i="3"/>
  <c r="AH472" i="3" s="1"/>
  <c r="X473" i="3"/>
  <c r="AH473" i="3" s="1"/>
  <c r="X474" i="3"/>
  <c r="AH474" i="3" s="1"/>
  <c r="X475" i="3"/>
  <c r="AH475" i="3" s="1"/>
  <c r="X476" i="3"/>
  <c r="AH476" i="3" s="1"/>
  <c r="X477" i="3"/>
  <c r="AH477" i="3" s="1"/>
  <c r="X478" i="3"/>
  <c r="AH478" i="3" s="1"/>
  <c r="X479" i="3"/>
  <c r="AH479" i="3" s="1"/>
  <c r="X480" i="3"/>
  <c r="AH480" i="3" s="1"/>
  <c r="X481" i="3"/>
  <c r="AH481" i="3" s="1"/>
  <c r="X482" i="3"/>
  <c r="AH482" i="3" s="1"/>
  <c r="X483" i="3"/>
  <c r="AH483" i="3" s="1"/>
  <c r="X484" i="3"/>
  <c r="AH484" i="3" s="1"/>
  <c r="X485" i="3"/>
  <c r="AH485" i="3" s="1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X531" i="3"/>
  <c r="AH531" i="3" s="1"/>
  <c r="X532" i="3"/>
  <c r="AH532" i="3" s="1"/>
  <c r="X533" i="3"/>
  <c r="AH533" i="3" s="1"/>
  <c r="X534" i="3"/>
  <c r="AH534" i="3" s="1"/>
  <c r="X535" i="3"/>
  <c r="AH535" i="3" s="1"/>
  <c r="X536" i="3"/>
  <c r="AH536" i="3" s="1"/>
  <c r="X537" i="3"/>
  <c r="AH537" i="3" s="1"/>
  <c r="X538" i="3"/>
  <c r="AH538" i="3" s="1"/>
  <c r="X539" i="3"/>
  <c r="X540" i="3"/>
  <c r="X541" i="3"/>
  <c r="AH541" i="3" s="1"/>
  <c r="X542" i="3"/>
  <c r="AH542" i="3" s="1"/>
  <c r="X543" i="3"/>
  <c r="X544" i="3"/>
  <c r="X545" i="3"/>
  <c r="AH545" i="3" s="1"/>
  <c r="W537" i="3"/>
  <c r="W538" i="3"/>
  <c r="W539" i="3"/>
  <c r="W540" i="3"/>
  <c r="W541" i="3"/>
  <c r="W542" i="3"/>
  <c r="W543" i="3"/>
  <c r="W544" i="3"/>
  <c r="W545" i="3"/>
  <c r="AJ587" i="3"/>
  <c r="X591" i="3"/>
  <c r="AH591" i="3" s="1"/>
  <c r="X592" i="3"/>
  <c r="AH592" i="3" s="1"/>
  <c r="X593" i="3"/>
  <c r="AH593" i="3" s="1"/>
  <c r="X594" i="3"/>
  <c r="AH594" i="3" s="1"/>
  <c r="X595" i="3"/>
  <c r="AH595" i="3" s="1"/>
  <c r="X596" i="3"/>
  <c r="AH596" i="3" s="1"/>
  <c r="X597" i="3"/>
  <c r="AH597" i="3" s="1"/>
  <c r="X598" i="3"/>
  <c r="AH598" i="3" s="1"/>
  <c r="X599" i="3"/>
  <c r="X600" i="3"/>
  <c r="AH600" i="3" s="1"/>
  <c r="X601" i="3"/>
  <c r="AH601" i="3" s="1"/>
  <c r="AI601" i="3"/>
  <c r="X602" i="3"/>
  <c r="AH602" i="3" s="1"/>
  <c r="X603" i="3"/>
  <c r="X604" i="3"/>
  <c r="AH604" i="3" s="1"/>
  <c r="X605" i="3"/>
  <c r="AH605" i="3" s="1"/>
  <c r="W600" i="3"/>
  <c r="W601" i="3"/>
  <c r="W602" i="3"/>
  <c r="W603" i="3"/>
  <c r="W604" i="3"/>
  <c r="W605" i="3"/>
  <c r="X621" i="3"/>
  <c r="AH621" i="3" s="1"/>
  <c r="X622" i="3"/>
  <c r="AH622" i="3" s="1"/>
  <c r="X623" i="3"/>
  <c r="AH623" i="3" s="1"/>
  <c r="X624" i="3"/>
  <c r="AH624" i="3" s="1"/>
  <c r="X625" i="3"/>
  <c r="AH625" i="3" s="1"/>
  <c r="X626" i="3"/>
  <c r="AH626" i="3" s="1"/>
  <c r="X627" i="3"/>
  <c r="AH627" i="3" s="1"/>
  <c r="X628" i="3"/>
  <c r="AH628" i="3" s="1"/>
  <c r="X629" i="3"/>
  <c r="AH629" i="3" s="1"/>
  <c r="X630" i="3"/>
  <c r="AH630" i="3" s="1"/>
  <c r="X631" i="3"/>
  <c r="AH631" i="3" s="1"/>
  <c r="X632" i="3"/>
  <c r="AH632" i="3" s="1"/>
  <c r="X633" i="3"/>
  <c r="AH633" i="3" s="1"/>
  <c r="X634" i="3"/>
  <c r="AH634" i="3" s="1"/>
  <c r="X635" i="3"/>
  <c r="AH635" i="3" s="1"/>
  <c r="X636" i="3"/>
  <c r="AH636" i="3" s="1"/>
  <c r="X637" i="3"/>
  <c r="AH637" i="3" s="1"/>
  <c r="X638" i="3"/>
  <c r="AH638" i="3" s="1"/>
  <c r="X639" i="3"/>
  <c r="AH639" i="3" s="1"/>
  <c r="X640" i="3"/>
  <c r="AH640" i="3" s="1"/>
  <c r="X641" i="3"/>
  <c r="AH641" i="3" s="1"/>
  <c r="X642" i="3"/>
  <c r="AH642" i="3" s="1"/>
  <c r="X643" i="3"/>
  <c r="AH643" i="3" s="1"/>
  <c r="X644" i="3"/>
  <c r="AH644" i="3" s="1"/>
  <c r="X645" i="3"/>
  <c r="AH645" i="3" s="1"/>
  <c r="X646" i="3"/>
  <c r="AH646" i="3" s="1"/>
  <c r="X647" i="3"/>
  <c r="AH647" i="3" s="1"/>
  <c r="X648" i="3"/>
  <c r="AH648" i="3" s="1"/>
  <c r="X649" i="3"/>
  <c r="AH649" i="3" s="1"/>
  <c r="X650" i="3"/>
  <c r="AH650" i="3" s="1"/>
  <c r="X651" i="3"/>
  <c r="AH651" i="3" s="1"/>
  <c r="X652" i="3"/>
  <c r="AH652" i="3" s="1"/>
  <c r="X653" i="3"/>
  <c r="AH653" i="3" s="1"/>
  <c r="X654" i="3"/>
  <c r="AH654" i="3" s="1"/>
  <c r="X655" i="3"/>
  <c r="AH655" i="3" s="1"/>
  <c r="X656" i="3"/>
  <c r="AH656" i="3" s="1"/>
  <c r="X657" i="3"/>
  <c r="AH657" i="3" s="1"/>
  <c r="X658" i="3"/>
  <c r="AH658" i="3" s="1"/>
  <c r="X659" i="3"/>
  <c r="AH659" i="3" s="1"/>
  <c r="X660" i="3"/>
  <c r="AH660" i="3" s="1"/>
  <c r="X661" i="3"/>
  <c r="AH661" i="3" s="1"/>
  <c r="X662" i="3"/>
  <c r="AH662" i="3" s="1"/>
  <c r="X663" i="3"/>
  <c r="AH663" i="3" s="1"/>
  <c r="X664" i="3"/>
  <c r="AH664" i="3" s="1"/>
  <c r="X665" i="3"/>
  <c r="AH665" i="3" s="1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X681" i="3"/>
  <c r="AH681" i="3" s="1"/>
  <c r="AK681" i="3"/>
  <c r="X682" i="3"/>
  <c r="AK682" i="3" s="1"/>
  <c r="X683" i="3"/>
  <c r="X684" i="3"/>
  <c r="AK684" i="3" s="1"/>
  <c r="X685" i="3"/>
  <c r="AK685" i="3"/>
  <c r="X686" i="3"/>
  <c r="AK686" i="3" s="1"/>
  <c r="X687" i="3"/>
  <c r="X688" i="3"/>
  <c r="AK688" i="3" s="1"/>
  <c r="X689" i="3"/>
  <c r="X690" i="3"/>
  <c r="AK690" i="3" s="1"/>
  <c r="X691" i="3"/>
  <c r="AH691" i="3" s="1"/>
  <c r="AK691" i="3"/>
  <c r="X692" i="3"/>
  <c r="AK692" i="3"/>
  <c r="X693" i="3"/>
  <c r="AH693" i="3" s="1"/>
  <c r="AI693" i="3"/>
  <c r="AK693" i="3"/>
  <c r="X694" i="3"/>
  <c r="X695" i="3"/>
  <c r="AH695" i="3" s="1"/>
  <c r="AI695" i="3"/>
  <c r="AK695" i="3"/>
  <c r="X696" i="3"/>
  <c r="X697" i="3"/>
  <c r="AH697" i="3" s="1"/>
  <c r="AK697" i="3"/>
  <c r="X698" i="3"/>
  <c r="AK698" i="3" s="1"/>
  <c r="X699" i="3"/>
  <c r="X700" i="3"/>
  <c r="X701" i="3"/>
  <c r="X702" i="3"/>
  <c r="AK702" i="3" s="1"/>
  <c r="X703" i="3"/>
  <c r="AK703" i="3"/>
  <c r="X704" i="3"/>
  <c r="AK704" i="3" s="1"/>
  <c r="X705" i="3"/>
  <c r="X706" i="3"/>
  <c r="X707" i="3"/>
  <c r="AH707" i="3" s="1"/>
  <c r="AK707" i="3"/>
  <c r="X708" i="3"/>
  <c r="AK708" i="3"/>
  <c r="X709" i="3"/>
  <c r="AH709" i="3" s="1"/>
  <c r="AI709" i="3"/>
  <c r="AK709" i="3"/>
  <c r="X710" i="3"/>
  <c r="X711" i="3"/>
  <c r="AH711" i="3" s="1"/>
  <c r="AI711" i="3"/>
  <c r="AK711" i="3"/>
  <c r="X712" i="3"/>
  <c r="X713" i="3"/>
  <c r="AH713" i="3" s="1"/>
  <c r="AK713" i="3"/>
  <c r="X714" i="3"/>
  <c r="AK714" i="3" s="1"/>
  <c r="X715" i="3"/>
  <c r="X716" i="3"/>
  <c r="X717" i="3"/>
  <c r="AK717" i="3"/>
  <c r="X718" i="3"/>
  <c r="AK718" i="3" s="1"/>
  <c r="X719" i="3"/>
  <c r="X720" i="3"/>
  <c r="AK720" i="3" s="1"/>
  <c r="X721" i="3"/>
  <c r="X722" i="3"/>
  <c r="X723" i="3"/>
  <c r="AH723" i="3" s="1"/>
  <c r="AK723" i="3"/>
  <c r="X724" i="3"/>
  <c r="AK724" i="3"/>
  <c r="X725" i="3"/>
  <c r="AH725" i="3" s="1"/>
  <c r="AI725" i="3"/>
  <c r="AK725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AJ782" i="3"/>
  <c r="AJ783" i="3"/>
  <c r="AJ784" i="3"/>
  <c r="AJ785" i="3"/>
  <c r="AJ786" i="3"/>
  <c r="X787" i="3"/>
  <c r="AH787" i="3" s="1"/>
  <c r="X788" i="3"/>
  <c r="X789" i="3"/>
  <c r="AH789" i="3" s="1"/>
  <c r="X790" i="3"/>
  <c r="X791" i="3"/>
  <c r="AH791" i="3" s="1"/>
  <c r="X792" i="3"/>
  <c r="X793" i="3"/>
  <c r="AH793" i="3" s="1"/>
  <c r="X794" i="3"/>
  <c r="X795" i="3"/>
  <c r="AH795" i="3" s="1"/>
  <c r="X796" i="3"/>
  <c r="X797" i="3"/>
  <c r="AH797" i="3" s="1"/>
  <c r="X798" i="3"/>
  <c r="X799" i="3"/>
  <c r="AH799" i="3" s="1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AJ842" i="3"/>
  <c r="AJ846" i="3"/>
  <c r="AJ847" i="3"/>
  <c r="X848" i="3"/>
  <c r="X849" i="3"/>
  <c r="AH849" i="3" s="1"/>
  <c r="X850" i="3"/>
  <c r="X851" i="3"/>
  <c r="AH851" i="3" s="1"/>
  <c r="X852" i="3"/>
  <c r="X853" i="3"/>
  <c r="AH853" i="3" s="1"/>
  <c r="X854" i="3"/>
  <c r="X855" i="3"/>
  <c r="X856" i="3"/>
  <c r="X857" i="3"/>
  <c r="X858" i="3"/>
  <c r="X859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AJ879" i="3"/>
  <c r="AJ882" i="3"/>
  <c r="AJ888" i="3"/>
  <c r="AJ893" i="3"/>
  <c r="AJ906" i="3"/>
  <c r="X907" i="3"/>
  <c r="X908" i="3"/>
  <c r="X909" i="3"/>
  <c r="AH909" i="3" s="1"/>
  <c r="X910" i="3"/>
  <c r="X911" i="3"/>
  <c r="AH911" i="3" s="1"/>
  <c r="X912" i="3"/>
  <c r="X913" i="3"/>
  <c r="AH913" i="3" s="1"/>
  <c r="X914" i="3"/>
  <c r="X915" i="3"/>
  <c r="AH915" i="3" s="1"/>
  <c r="X916" i="3"/>
  <c r="X917" i="3"/>
  <c r="AH917" i="3" s="1"/>
  <c r="X918" i="3"/>
  <c r="X919" i="3"/>
  <c r="AH919" i="3" s="1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AJ949" i="3"/>
  <c r="X967" i="3"/>
  <c r="AE967" i="3" s="1"/>
  <c r="X968" i="3"/>
  <c r="AH968" i="3" s="1"/>
  <c r="X969" i="3"/>
  <c r="AF969" i="3" s="1"/>
  <c r="AA969" i="3" s="1"/>
  <c r="X970" i="3"/>
  <c r="AH970" i="3" s="1"/>
  <c r="X971" i="3"/>
  <c r="AD971" i="3" s="1"/>
  <c r="X972" i="3"/>
  <c r="AH972" i="3" s="1"/>
  <c r="X973" i="3"/>
  <c r="X974" i="3"/>
  <c r="AH974" i="3" s="1"/>
  <c r="X975" i="3"/>
  <c r="X976" i="3"/>
  <c r="X977" i="3"/>
  <c r="X978" i="3"/>
  <c r="X979" i="3"/>
  <c r="W972" i="3"/>
  <c r="W973" i="3"/>
  <c r="W974" i="3"/>
  <c r="W975" i="3"/>
  <c r="W976" i="3"/>
  <c r="W977" i="3"/>
  <c r="W978" i="3"/>
  <c r="W979" i="3"/>
  <c r="AJ995" i="3"/>
  <c r="AJ996" i="3"/>
  <c r="AJ997" i="3"/>
  <c r="AJ998" i="3"/>
  <c r="AJ999" i="3"/>
  <c r="AJ1000" i="3"/>
  <c r="AJ1001" i="3"/>
  <c r="AJ1002" i="3"/>
  <c r="AJ1003" i="3"/>
  <c r="AJ1004" i="3"/>
  <c r="AJ1005" i="3"/>
  <c r="AJ1006" i="3"/>
  <c r="AJ1007" i="3"/>
  <c r="AJ1008" i="3"/>
  <c r="AJ1009" i="3"/>
  <c r="X1014" i="3"/>
  <c r="AH1014" i="3" s="1"/>
  <c r="X1015" i="3"/>
  <c r="X1016" i="3"/>
  <c r="AH1016" i="3" s="1"/>
  <c r="X1017" i="3"/>
  <c r="X1018" i="3"/>
  <c r="AH1018" i="3" s="1"/>
  <c r="X1019" i="3"/>
  <c r="X1020" i="3"/>
  <c r="AH1020" i="3" s="1"/>
  <c r="X1021" i="3"/>
  <c r="X1022" i="3"/>
  <c r="AH1022" i="3" s="1"/>
  <c r="X1023" i="3"/>
  <c r="X1024" i="3"/>
  <c r="AH1024" i="3" s="1"/>
  <c r="X1025" i="3"/>
  <c r="X1026" i="3"/>
  <c r="AH1026" i="3" s="1"/>
  <c r="AI1026" i="3"/>
  <c r="X1027" i="3"/>
  <c r="AK1027" i="3"/>
  <c r="X1028" i="3"/>
  <c r="AH1028" i="3"/>
  <c r="X1029" i="3"/>
  <c r="X1030" i="3"/>
  <c r="X1031" i="3"/>
  <c r="AK1031" i="3" s="1"/>
  <c r="X1032" i="3"/>
  <c r="X1033" i="3"/>
  <c r="X1034" i="3"/>
  <c r="X1035" i="3"/>
  <c r="AK1035" i="3" s="1"/>
  <c r="X1036" i="3"/>
  <c r="X1037" i="3"/>
  <c r="X1038" i="3"/>
  <c r="X1039" i="3"/>
  <c r="AK1039" i="3" s="1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X1055" i="3"/>
  <c r="AH1055" i="3" s="1"/>
  <c r="X1056" i="3"/>
  <c r="X1057" i="3"/>
  <c r="AH1057" i="3" s="1"/>
  <c r="X1058" i="3"/>
  <c r="X1059" i="3"/>
  <c r="AH1059" i="3" s="1"/>
  <c r="X1060" i="3"/>
  <c r="X1061" i="3"/>
  <c r="AH1061" i="3"/>
  <c r="X1062" i="3"/>
  <c r="AK1062" i="3"/>
  <c r="X1063" i="3"/>
  <c r="AH1063" i="3"/>
  <c r="X1064" i="3"/>
  <c r="X1065" i="3"/>
  <c r="X1066" i="3"/>
  <c r="AH1066" i="3" s="1"/>
  <c r="X1067" i="3"/>
  <c r="X1068" i="3"/>
  <c r="AH1068" i="3" s="1"/>
  <c r="X1069" i="3"/>
  <c r="X1070" i="3"/>
  <c r="AH1070" i="3" s="1"/>
  <c r="X1071" i="3"/>
  <c r="X1072" i="3"/>
  <c r="AH1072" i="3" s="1"/>
  <c r="X1073" i="3"/>
  <c r="X1074" i="3"/>
  <c r="AH1074" i="3" s="1"/>
  <c r="X1075" i="3"/>
  <c r="X1076" i="3"/>
  <c r="AH1076" i="3" s="1"/>
  <c r="X1077" i="3"/>
  <c r="X1078" i="3"/>
  <c r="AH1078" i="3" s="1"/>
  <c r="X1079" i="3"/>
  <c r="X1080" i="3"/>
  <c r="AH1080" i="3" s="1"/>
  <c r="X1081" i="3"/>
  <c r="X1082" i="3"/>
  <c r="AH1082" i="3" s="1"/>
  <c r="X1083" i="3"/>
  <c r="X1084" i="3"/>
  <c r="AH1084" i="3" s="1"/>
  <c r="X1085" i="3"/>
  <c r="X1086" i="3"/>
  <c r="AH1086" i="3" s="1"/>
  <c r="X1087" i="3"/>
  <c r="X1088" i="3"/>
  <c r="AH1088" i="3" s="1"/>
  <c r="AI1088" i="3"/>
  <c r="X1089" i="3"/>
  <c r="AH1089" i="3"/>
  <c r="AK1089" i="3"/>
  <c r="X1090" i="3"/>
  <c r="X1091" i="3"/>
  <c r="AH1091" i="3" s="1"/>
  <c r="X1092" i="3"/>
  <c r="X1093" i="3"/>
  <c r="AH1093" i="3" s="1"/>
  <c r="X1094" i="3"/>
  <c r="X1095" i="3"/>
  <c r="AH1095" i="3" s="1"/>
  <c r="X1096" i="3"/>
  <c r="X1097" i="3"/>
  <c r="AH1097" i="3" s="1"/>
  <c r="X1098" i="3"/>
  <c r="X1099" i="3"/>
  <c r="AH1099" i="3" s="1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AM39" i="3"/>
  <c r="AO39" i="3" s="1"/>
  <c r="AM41" i="3"/>
  <c r="AM42" i="3"/>
  <c r="AM43" i="3"/>
  <c r="AM44" i="3"/>
  <c r="AM45" i="3"/>
  <c r="AM46" i="3"/>
  <c r="AM47" i="3"/>
  <c r="AM48" i="3"/>
  <c r="AM49" i="3"/>
  <c r="AM50" i="3"/>
  <c r="AM51" i="3"/>
  <c r="AE87" i="3"/>
  <c r="AA96" i="3"/>
  <c r="AC97" i="3"/>
  <c r="Y98" i="3"/>
  <c r="AM100" i="3"/>
  <c r="AO100" i="3" s="1"/>
  <c r="AM101" i="3"/>
  <c r="AM102" i="3"/>
  <c r="AM103" i="3"/>
  <c r="AM104" i="3"/>
  <c r="AM105" i="3"/>
  <c r="AM106" i="3"/>
  <c r="AM107" i="3"/>
  <c r="AM108" i="3"/>
  <c r="AM109" i="3"/>
  <c r="AM110" i="3"/>
  <c r="AM111" i="3"/>
  <c r="AE129" i="3"/>
  <c r="AM158" i="3"/>
  <c r="AM159" i="3"/>
  <c r="AM160" i="3"/>
  <c r="AM161" i="3"/>
  <c r="AM162" i="3"/>
  <c r="AM163" i="3"/>
  <c r="AM164" i="3"/>
  <c r="AM165" i="3"/>
  <c r="AM166" i="3"/>
  <c r="AM167" i="3"/>
  <c r="AM168" i="3"/>
  <c r="AM169" i="3"/>
  <c r="AM170" i="3"/>
  <c r="AM171" i="3"/>
  <c r="AM225" i="3"/>
  <c r="AM226" i="3"/>
  <c r="AM227" i="3"/>
  <c r="AM228" i="3"/>
  <c r="AM229" i="3"/>
  <c r="AM230" i="3"/>
  <c r="AM231" i="3"/>
  <c r="AM247" i="3"/>
  <c r="AM248" i="3"/>
  <c r="AM249" i="3"/>
  <c r="AM250" i="3"/>
  <c r="AM251" i="3"/>
  <c r="AM252" i="3"/>
  <c r="AM253" i="3"/>
  <c r="AM254" i="3"/>
  <c r="AM255" i="3"/>
  <c r="AM256" i="3"/>
  <c r="AM257" i="3"/>
  <c r="AM258" i="3"/>
  <c r="AM259" i="3"/>
  <c r="AM260" i="3"/>
  <c r="AM261" i="3"/>
  <c r="AM262" i="3"/>
  <c r="AM263" i="3"/>
  <c r="AM264" i="3"/>
  <c r="AM265" i="3"/>
  <c r="AM266" i="3"/>
  <c r="AM267" i="3"/>
  <c r="AM268" i="3"/>
  <c r="AM269" i="3"/>
  <c r="AM270" i="3"/>
  <c r="AM271" i="3"/>
  <c r="AM272" i="3"/>
  <c r="AM273" i="3"/>
  <c r="AM274" i="3"/>
  <c r="AM275" i="3"/>
  <c r="AM276" i="3"/>
  <c r="AM277" i="3"/>
  <c r="AM278" i="3"/>
  <c r="AM279" i="3"/>
  <c r="AM280" i="3"/>
  <c r="AM281" i="3"/>
  <c r="AM282" i="3"/>
  <c r="AM283" i="3"/>
  <c r="AM284" i="3"/>
  <c r="AM285" i="3"/>
  <c r="AM286" i="3"/>
  <c r="AM287" i="3"/>
  <c r="AM288" i="3"/>
  <c r="AM289" i="3"/>
  <c r="AM290" i="3"/>
  <c r="AM291" i="3"/>
  <c r="AM307" i="3"/>
  <c r="AM308" i="3"/>
  <c r="AM309" i="3"/>
  <c r="AM310" i="3"/>
  <c r="AM311" i="3"/>
  <c r="AM312" i="3"/>
  <c r="AM313" i="3"/>
  <c r="AM314" i="3"/>
  <c r="AM315" i="3"/>
  <c r="AM316" i="3"/>
  <c r="AM317" i="3"/>
  <c r="AM318" i="3"/>
  <c r="AM319" i="3"/>
  <c r="AM320" i="3"/>
  <c r="AM321" i="3"/>
  <c r="AM322" i="3"/>
  <c r="AM323" i="3"/>
  <c r="AM324" i="3"/>
  <c r="AM325" i="3"/>
  <c r="AM326" i="3"/>
  <c r="AM327" i="3"/>
  <c r="AM328" i="3"/>
  <c r="AM329" i="3"/>
  <c r="AM330" i="3"/>
  <c r="AM331" i="3"/>
  <c r="AM332" i="3"/>
  <c r="AM333" i="3"/>
  <c r="AM334" i="3"/>
  <c r="AM335" i="3"/>
  <c r="AM336" i="3"/>
  <c r="AM337" i="3"/>
  <c r="AM338" i="3"/>
  <c r="AM339" i="3"/>
  <c r="AM340" i="3"/>
  <c r="AM341" i="3"/>
  <c r="AM342" i="3"/>
  <c r="AM343" i="3"/>
  <c r="AM344" i="3"/>
  <c r="AM345" i="3"/>
  <c r="AM346" i="3"/>
  <c r="AM347" i="3"/>
  <c r="AM348" i="3"/>
  <c r="AM349" i="3"/>
  <c r="AM350" i="3"/>
  <c r="AM351" i="3"/>
  <c r="AD382" i="3"/>
  <c r="AC410" i="3"/>
  <c r="AD410" i="3"/>
  <c r="Y411" i="3"/>
  <c r="Z411" i="3"/>
  <c r="AA411" i="3"/>
  <c r="Y412" i="3"/>
  <c r="AD412" i="3"/>
  <c r="Z412" i="3"/>
  <c r="AM413" i="3"/>
  <c r="AM414" i="3"/>
  <c r="AM415" i="3"/>
  <c r="AM416" i="3"/>
  <c r="AM417" i="3"/>
  <c r="AM418" i="3"/>
  <c r="AM419" i="3"/>
  <c r="AM420" i="3"/>
  <c r="AM421" i="3"/>
  <c r="AM422" i="3"/>
  <c r="AM423" i="3"/>
  <c r="AM424" i="3"/>
  <c r="AM425" i="3"/>
  <c r="AE469" i="3"/>
  <c r="AA470" i="3"/>
  <c r="Y471" i="3"/>
  <c r="Z471" i="3"/>
  <c r="AA471" i="3"/>
  <c r="AM473" i="3"/>
  <c r="AO473" i="3" s="1"/>
  <c r="AM474" i="3"/>
  <c r="AM475" i="3"/>
  <c r="AM476" i="3"/>
  <c r="AM477" i="3"/>
  <c r="AM478" i="3"/>
  <c r="AM479" i="3"/>
  <c r="AM480" i="3"/>
  <c r="AM481" i="3"/>
  <c r="AM482" i="3"/>
  <c r="AM483" i="3"/>
  <c r="AM484" i="3"/>
  <c r="AM485" i="3"/>
  <c r="AM537" i="3"/>
  <c r="AM538" i="3"/>
  <c r="AM539" i="3"/>
  <c r="AM540" i="3"/>
  <c r="AM541" i="3"/>
  <c r="AM542" i="3"/>
  <c r="AM543" i="3"/>
  <c r="AM544" i="3"/>
  <c r="AM545" i="3"/>
  <c r="AM600" i="3"/>
  <c r="AM601" i="3"/>
  <c r="AM602" i="3"/>
  <c r="AM603" i="3"/>
  <c r="AM604" i="3"/>
  <c r="AM605" i="3"/>
  <c r="AM621" i="3"/>
  <c r="AM622" i="3"/>
  <c r="AM623" i="3"/>
  <c r="AM624" i="3"/>
  <c r="AM625" i="3"/>
  <c r="AM626" i="3"/>
  <c r="AM627" i="3"/>
  <c r="AM628" i="3"/>
  <c r="AM629" i="3"/>
  <c r="AM630" i="3"/>
  <c r="AM631" i="3"/>
  <c r="AM632" i="3"/>
  <c r="AM633" i="3"/>
  <c r="AM634" i="3"/>
  <c r="AM635" i="3"/>
  <c r="AM636" i="3"/>
  <c r="AM637" i="3"/>
  <c r="AM638" i="3"/>
  <c r="AM639" i="3"/>
  <c r="AM640" i="3"/>
  <c r="AM641" i="3"/>
  <c r="AM642" i="3"/>
  <c r="AM643" i="3"/>
  <c r="AM644" i="3"/>
  <c r="AM645" i="3"/>
  <c r="AM646" i="3"/>
  <c r="AM647" i="3"/>
  <c r="AM648" i="3"/>
  <c r="AM649" i="3"/>
  <c r="AM650" i="3"/>
  <c r="AM651" i="3"/>
  <c r="AM652" i="3"/>
  <c r="AM653" i="3"/>
  <c r="AM654" i="3"/>
  <c r="AM655" i="3"/>
  <c r="AM656" i="3"/>
  <c r="AM657" i="3"/>
  <c r="AM658" i="3"/>
  <c r="AM659" i="3"/>
  <c r="AM660" i="3"/>
  <c r="AM661" i="3"/>
  <c r="AM662" i="3"/>
  <c r="AM663" i="3"/>
  <c r="AM664" i="3"/>
  <c r="AM665" i="3"/>
  <c r="AM681" i="3"/>
  <c r="AM682" i="3"/>
  <c r="AM683" i="3"/>
  <c r="AM684" i="3"/>
  <c r="AM685" i="3"/>
  <c r="AM686" i="3"/>
  <c r="AM687" i="3"/>
  <c r="AM688" i="3"/>
  <c r="AM689" i="3"/>
  <c r="AM690" i="3"/>
  <c r="AM691" i="3"/>
  <c r="AM692" i="3"/>
  <c r="AM693" i="3"/>
  <c r="AM694" i="3"/>
  <c r="AM695" i="3"/>
  <c r="AM696" i="3"/>
  <c r="AM697" i="3"/>
  <c r="AM698" i="3"/>
  <c r="AM699" i="3"/>
  <c r="AM700" i="3"/>
  <c r="AM701" i="3"/>
  <c r="AM702" i="3"/>
  <c r="AM703" i="3"/>
  <c r="AM704" i="3"/>
  <c r="AM705" i="3"/>
  <c r="AM706" i="3"/>
  <c r="AM707" i="3"/>
  <c r="AM708" i="3"/>
  <c r="AM709" i="3"/>
  <c r="AM710" i="3"/>
  <c r="AM711" i="3"/>
  <c r="AM712" i="3"/>
  <c r="AM713" i="3"/>
  <c r="AM714" i="3"/>
  <c r="AM715" i="3"/>
  <c r="AM716" i="3"/>
  <c r="AM717" i="3"/>
  <c r="AM718" i="3"/>
  <c r="AM719" i="3"/>
  <c r="AM720" i="3"/>
  <c r="AM721" i="3"/>
  <c r="AM722" i="3"/>
  <c r="AM723" i="3"/>
  <c r="AM724" i="3"/>
  <c r="AM725" i="3"/>
  <c r="AE779" i="3"/>
  <c r="Y780" i="3"/>
  <c r="AF780" i="3"/>
  <c r="Z780" i="3"/>
  <c r="AC781" i="3"/>
  <c r="AC782" i="3"/>
  <c r="AD782" i="3"/>
  <c r="AM782" i="3"/>
  <c r="AM783" i="3"/>
  <c r="Y784" i="3"/>
  <c r="AC784" i="3"/>
  <c r="AD784" i="3"/>
  <c r="AF784" i="3"/>
  <c r="Z784" i="3"/>
  <c r="AA784" i="3"/>
  <c r="AM784" i="3"/>
  <c r="AA785" i="3"/>
  <c r="AM785" i="3"/>
  <c r="AC786" i="3"/>
  <c r="AD786" i="3"/>
  <c r="AM786" i="3"/>
  <c r="AM787" i="3"/>
  <c r="AM788" i="3"/>
  <c r="AM789" i="3"/>
  <c r="AM790" i="3"/>
  <c r="AM791" i="3"/>
  <c r="AM792" i="3"/>
  <c r="AM793" i="3"/>
  <c r="AM794" i="3"/>
  <c r="AM795" i="3"/>
  <c r="AM796" i="3"/>
  <c r="AM797" i="3"/>
  <c r="AM798" i="3"/>
  <c r="AM799" i="3"/>
  <c r="AM842" i="3"/>
  <c r="AM843" i="3"/>
  <c r="AM844" i="3"/>
  <c r="AM845" i="3"/>
  <c r="AM846" i="3"/>
  <c r="AM847" i="3"/>
  <c r="AM848" i="3"/>
  <c r="AM849" i="3"/>
  <c r="AM850" i="3"/>
  <c r="AM851" i="3"/>
  <c r="AM852" i="3"/>
  <c r="AM853" i="3"/>
  <c r="AM854" i="3"/>
  <c r="AM855" i="3"/>
  <c r="AM856" i="3"/>
  <c r="AM857" i="3"/>
  <c r="AM858" i="3"/>
  <c r="AM859" i="3"/>
  <c r="AM906" i="3"/>
  <c r="AO906" i="3" s="1"/>
  <c r="AM907" i="3"/>
  <c r="AM908" i="3"/>
  <c r="AM909" i="3"/>
  <c r="AM910" i="3"/>
  <c r="AM911" i="3"/>
  <c r="AM912" i="3"/>
  <c r="AM913" i="3"/>
  <c r="AM914" i="3"/>
  <c r="AM915" i="3"/>
  <c r="AM916" i="3"/>
  <c r="AM917" i="3"/>
  <c r="AM918" i="3"/>
  <c r="AM919" i="3"/>
  <c r="AC944" i="3"/>
  <c r="AC945" i="3"/>
  <c r="Y965" i="3"/>
  <c r="Y966" i="3"/>
  <c r="Y967" i="3"/>
  <c r="Z967" i="3"/>
  <c r="AM973" i="3"/>
  <c r="AM974" i="3"/>
  <c r="AM975" i="3"/>
  <c r="AM976" i="3"/>
  <c r="AM977" i="3"/>
  <c r="AM978" i="3"/>
  <c r="AM979" i="3"/>
  <c r="AM995" i="3"/>
  <c r="AM996" i="3"/>
  <c r="AM997" i="3"/>
  <c r="AM998" i="3"/>
  <c r="AM999" i="3"/>
  <c r="AM1000" i="3"/>
  <c r="AM1001" i="3"/>
  <c r="AM1002" i="3"/>
  <c r="AM1003" i="3"/>
  <c r="AM1004" i="3"/>
  <c r="AM1005" i="3"/>
  <c r="AM1006" i="3"/>
  <c r="AM1007" i="3"/>
  <c r="AM1008" i="3"/>
  <c r="AM1009" i="3"/>
  <c r="AM1010" i="3"/>
  <c r="AM1011" i="3"/>
  <c r="AM1012" i="3"/>
  <c r="AM1013" i="3"/>
  <c r="AM1014" i="3"/>
  <c r="AM1015" i="3"/>
  <c r="AM1016" i="3"/>
  <c r="AM1017" i="3"/>
  <c r="AM1018" i="3"/>
  <c r="AM1019" i="3"/>
  <c r="AM1020" i="3"/>
  <c r="AM1021" i="3"/>
  <c r="AM1022" i="3"/>
  <c r="AM1023" i="3"/>
  <c r="AM1024" i="3"/>
  <c r="AM1025" i="3"/>
  <c r="AM1026" i="3"/>
  <c r="AM1027" i="3"/>
  <c r="AM1028" i="3"/>
  <c r="AM1029" i="3"/>
  <c r="AM1030" i="3"/>
  <c r="AM1031" i="3"/>
  <c r="AM1032" i="3"/>
  <c r="AM1033" i="3"/>
  <c r="AM1034" i="3"/>
  <c r="AM1035" i="3"/>
  <c r="AM1036" i="3"/>
  <c r="AM1037" i="3"/>
  <c r="AM1038" i="3"/>
  <c r="AM1039" i="3"/>
  <c r="AM1055" i="3"/>
  <c r="AM1056" i="3"/>
  <c r="AM1057" i="3"/>
  <c r="AM1058" i="3"/>
  <c r="AM1059" i="3"/>
  <c r="AM1060" i="3"/>
  <c r="AM1061" i="3"/>
  <c r="AM1062" i="3"/>
  <c r="AM1063" i="3"/>
  <c r="AM1064" i="3"/>
  <c r="AM1065" i="3"/>
  <c r="AM1066" i="3"/>
  <c r="AM1067" i="3"/>
  <c r="AM1068" i="3"/>
  <c r="AM1069" i="3"/>
  <c r="AM1070" i="3"/>
  <c r="AM1071" i="3"/>
  <c r="AM1072" i="3"/>
  <c r="AM1073" i="3"/>
  <c r="AM1074" i="3"/>
  <c r="AM1075" i="3"/>
  <c r="AM1076" i="3"/>
  <c r="AM1077" i="3"/>
  <c r="AM1078" i="3"/>
  <c r="AM1079" i="3"/>
  <c r="AM1080" i="3"/>
  <c r="AM1081" i="3"/>
  <c r="AM1082" i="3"/>
  <c r="AM1083" i="3"/>
  <c r="AM1084" i="3"/>
  <c r="AM1085" i="3"/>
  <c r="AM1086" i="3"/>
  <c r="AM1087" i="3"/>
  <c r="AM1088" i="3"/>
  <c r="AM1089" i="3"/>
  <c r="AM1090" i="3"/>
  <c r="AM1091" i="3"/>
  <c r="AM1092" i="3"/>
  <c r="AM1093" i="3"/>
  <c r="AM1094" i="3"/>
  <c r="AM1095" i="3"/>
  <c r="AM1096" i="3"/>
  <c r="AM1097" i="3"/>
  <c r="AM1098" i="3"/>
  <c r="AM1099" i="3"/>
  <c r="W2" i="4"/>
  <c r="X3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X93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X199" i="4"/>
  <c r="X215" i="4"/>
  <c r="X230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X251" i="4"/>
  <c r="AK251" i="4" s="1"/>
  <c r="X267" i="4"/>
  <c r="X283" i="4"/>
  <c r="AK283" i="4" s="1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X316" i="4"/>
  <c r="X332" i="4"/>
  <c r="X348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X383" i="4"/>
  <c r="AK383" i="4" s="1"/>
  <c r="X399" i="4"/>
  <c r="X415" i="4"/>
  <c r="AK415" i="4" s="1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X442" i="4"/>
  <c r="X446" i="4"/>
  <c r="X450" i="4"/>
  <c r="AI450" i="4" s="1"/>
  <c r="X458" i="4"/>
  <c r="X465" i="4"/>
  <c r="X469" i="4"/>
  <c r="X473" i="4"/>
  <c r="X477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X563" i="4"/>
  <c r="AI563" i="4" s="1"/>
  <c r="X571" i="4"/>
  <c r="X575" i="4"/>
  <c r="X579" i="4"/>
  <c r="X583" i="4"/>
  <c r="X587" i="4"/>
  <c r="X593" i="4"/>
  <c r="AH593" i="4" s="1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X623" i="4"/>
  <c r="AH623" i="4" s="1"/>
  <c r="X627" i="4"/>
  <c r="X631" i="4"/>
  <c r="AH631" i="4" s="1"/>
  <c r="X635" i="4"/>
  <c r="X639" i="4"/>
  <c r="AH639" i="4" s="1"/>
  <c r="X643" i="4"/>
  <c r="X647" i="4"/>
  <c r="AI647" i="4" s="1"/>
  <c r="X651" i="4"/>
  <c r="X655" i="4"/>
  <c r="AI655" i="4" s="1"/>
  <c r="X659" i="4"/>
  <c r="X663" i="4"/>
  <c r="AI663" i="4" s="1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X682" i="4"/>
  <c r="AH682" i="4" s="1"/>
  <c r="X685" i="4"/>
  <c r="X687" i="4"/>
  <c r="AH687" i="4" s="1"/>
  <c r="X694" i="4"/>
  <c r="X697" i="4"/>
  <c r="AH697" i="4" s="1"/>
  <c r="X699" i="4"/>
  <c r="X700" i="4"/>
  <c r="X704" i="4"/>
  <c r="X714" i="4"/>
  <c r="AH714" i="4" s="1"/>
  <c r="X717" i="4"/>
  <c r="X719" i="4"/>
  <c r="AH719" i="4" s="1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X759" i="4"/>
  <c r="AI759" i="4" s="1"/>
  <c r="X763" i="4"/>
  <c r="X767" i="4"/>
  <c r="AI767" i="4" s="1"/>
  <c r="X771" i="4"/>
  <c r="X773" i="4"/>
  <c r="X776" i="4"/>
  <c r="X780" i="4"/>
  <c r="AI780" i="4" s="1"/>
  <c r="X784" i="4"/>
  <c r="X793" i="4"/>
  <c r="AI793" i="4" s="1"/>
  <c r="X797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X818" i="4"/>
  <c r="X822" i="4"/>
  <c r="AI822" i="4" s="1"/>
  <c r="X826" i="4"/>
  <c r="X830" i="4"/>
  <c r="AI830" i="4" s="1"/>
  <c r="X834" i="4"/>
  <c r="X838" i="4"/>
  <c r="AI838" i="4" s="1"/>
  <c r="X842" i="4"/>
  <c r="X846" i="4"/>
  <c r="AI846" i="4" s="1"/>
  <c r="X850" i="4"/>
  <c r="X854" i="4"/>
  <c r="X856" i="4"/>
  <c r="X859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X876" i="4"/>
  <c r="X877" i="4"/>
  <c r="X878" i="4"/>
  <c r="X879" i="4"/>
  <c r="X881" i="4"/>
  <c r="AI881" i="4" s="1"/>
  <c r="X883" i="4"/>
  <c r="X885" i="4"/>
  <c r="AI885" i="4" s="1"/>
  <c r="X887" i="4"/>
  <c r="X889" i="4"/>
  <c r="AI889" i="4" s="1"/>
  <c r="X891" i="4"/>
  <c r="X893" i="4"/>
  <c r="AI893" i="4" s="1"/>
  <c r="X895" i="4"/>
  <c r="X897" i="4"/>
  <c r="AI897" i="4" s="1"/>
  <c r="X899" i="4"/>
  <c r="X901" i="4"/>
  <c r="AI901" i="4" s="1"/>
  <c r="X903" i="4"/>
  <c r="X907" i="4"/>
  <c r="AE907" i="4" s="1"/>
  <c r="X912" i="4"/>
  <c r="X914" i="4"/>
  <c r="AF914" i="4" s="1"/>
  <c r="X916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X937" i="4"/>
  <c r="AF937" i="4" s="1"/>
  <c r="X942" i="4"/>
  <c r="AI942" i="4" s="1"/>
  <c r="X944" i="4"/>
  <c r="X946" i="4"/>
  <c r="AI946" i="4" s="1"/>
  <c r="X948" i="4"/>
  <c r="AI948" i="4" s="1"/>
  <c r="X950" i="4"/>
  <c r="AI950" i="4" s="1"/>
  <c r="X952" i="4"/>
  <c r="X954" i="4"/>
  <c r="AI954" i="4" s="1"/>
  <c r="X956" i="4"/>
  <c r="AI956" i="4" s="1"/>
  <c r="X958" i="4"/>
  <c r="AI958" i="4" s="1"/>
  <c r="X960" i="4"/>
  <c r="AD960" i="4" s="1"/>
  <c r="X962" i="4"/>
  <c r="AI962" i="4" s="1"/>
  <c r="X964" i="4"/>
  <c r="AI964" i="4" s="1"/>
  <c r="X966" i="4"/>
  <c r="X967" i="4"/>
  <c r="AD967" i="4" s="1"/>
  <c r="X968" i="4"/>
  <c r="X970" i="4"/>
  <c r="AD970" i="4" s="1"/>
  <c r="X971" i="4"/>
  <c r="X972" i="4"/>
  <c r="X973" i="4"/>
  <c r="X975" i="4"/>
  <c r="AI975" i="4" s="1"/>
  <c r="X977" i="4"/>
  <c r="X979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X995" i="4"/>
  <c r="AD995" i="4" s="1"/>
  <c r="X997" i="4"/>
  <c r="AI997" i="4" s="1"/>
  <c r="X999" i="4"/>
  <c r="AE999" i="4" s="1"/>
  <c r="X1001" i="4"/>
  <c r="AI1001" i="4" s="1"/>
  <c r="X1003" i="4"/>
  <c r="X1005" i="4"/>
  <c r="AI1005" i="4" s="1"/>
  <c r="X1006" i="4"/>
  <c r="X1008" i="4"/>
  <c r="X1009" i="4"/>
  <c r="X1010" i="4"/>
  <c r="X1012" i="4"/>
  <c r="AE1012" i="4" s="1"/>
  <c r="X1013" i="4"/>
  <c r="X1014" i="4"/>
  <c r="X1015" i="4"/>
  <c r="X1017" i="4"/>
  <c r="AI1017" i="4" s="1"/>
  <c r="X1019" i="4"/>
  <c r="X1021" i="4"/>
  <c r="X1023" i="4"/>
  <c r="AF1023" i="4" s="1"/>
  <c r="X1025" i="4"/>
  <c r="AI1025" i="4" s="1"/>
  <c r="X1027" i="4"/>
  <c r="AE1027" i="4" s="1"/>
  <c r="X1029" i="4"/>
  <c r="X1031" i="4"/>
  <c r="X1033" i="4"/>
  <c r="AI1033" i="4" s="1"/>
  <c r="X1035" i="4"/>
  <c r="X1037" i="4"/>
  <c r="X1039" i="4"/>
  <c r="AF1039" i="4" s="1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X1055" i="4"/>
  <c r="AI1055" i="4" s="1"/>
  <c r="X1057" i="4"/>
  <c r="AE1057" i="4" s="1"/>
  <c r="X1059" i="4"/>
  <c r="AI1059" i="4" s="1"/>
  <c r="X1061" i="4"/>
  <c r="AC1061" i="4" s="1"/>
  <c r="X1065" i="4"/>
  <c r="AF1065" i="4" s="1"/>
  <c r="X1070" i="4"/>
  <c r="X1072" i="4"/>
  <c r="X1074" i="4"/>
  <c r="AI1074" i="4" s="1"/>
  <c r="X1076" i="4"/>
  <c r="AI1076" i="4" s="1"/>
  <c r="X1078" i="4"/>
  <c r="AI1078" i="4" s="1"/>
  <c r="X1080" i="4"/>
  <c r="AD1080" i="4" s="1"/>
  <c r="X1082" i="4"/>
  <c r="AH1082" i="4" s="1"/>
  <c r="X1084" i="4"/>
  <c r="AH1084" i="4" s="1"/>
  <c r="X1086" i="4"/>
  <c r="AH1086" i="4" s="1"/>
  <c r="X1088" i="4"/>
  <c r="AH1088" i="4" s="1"/>
  <c r="X1098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501" i="4"/>
  <c r="AM502" i="4"/>
  <c r="AM503" i="4"/>
  <c r="AM504" i="4"/>
  <c r="AM505" i="4"/>
  <c r="AM506" i="4"/>
  <c r="AM507" i="4"/>
  <c r="AM508" i="4"/>
  <c r="AM509" i="4"/>
  <c r="AM510" i="4"/>
  <c r="AM511" i="4"/>
  <c r="AM512" i="4"/>
  <c r="AM513" i="4"/>
  <c r="AM514" i="4"/>
  <c r="AM515" i="4"/>
  <c r="AM516" i="4"/>
  <c r="AM517" i="4"/>
  <c r="AM518" i="4"/>
  <c r="AM519" i="4"/>
  <c r="AM520" i="4"/>
  <c r="AM521" i="4"/>
  <c r="AM522" i="4"/>
  <c r="AM523" i="4"/>
  <c r="AM524" i="4"/>
  <c r="AM525" i="4"/>
  <c r="AM526" i="4"/>
  <c r="AM527" i="4"/>
  <c r="AM528" i="4"/>
  <c r="AM529" i="4"/>
  <c r="AM530" i="4"/>
  <c r="AM531" i="4"/>
  <c r="AM532" i="4"/>
  <c r="AM533" i="4"/>
  <c r="AM534" i="4"/>
  <c r="AM535" i="4"/>
  <c r="AM536" i="4"/>
  <c r="AM537" i="4"/>
  <c r="AM538" i="4"/>
  <c r="AM539" i="4"/>
  <c r="AM540" i="4"/>
  <c r="AM541" i="4"/>
  <c r="AM542" i="4"/>
  <c r="AM543" i="4"/>
  <c r="AM544" i="4"/>
  <c r="AM545" i="4"/>
  <c r="AM561" i="4"/>
  <c r="AM562" i="4"/>
  <c r="AM563" i="4"/>
  <c r="AM564" i="4"/>
  <c r="AM565" i="4"/>
  <c r="AM566" i="4"/>
  <c r="AM567" i="4"/>
  <c r="AM568" i="4"/>
  <c r="AM569" i="4"/>
  <c r="AM570" i="4"/>
  <c r="AM571" i="4"/>
  <c r="AM572" i="4"/>
  <c r="AM573" i="4"/>
  <c r="AM574" i="4"/>
  <c r="AM575" i="4"/>
  <c r="AM576" i="4"/>
  <c r="AM577" i="4"/>
  <c r="AM578" i="4"/>
  <c r="AM579" i="4"/>
  <c r="AM580" i="4"/>
  <c r="AM581" i="4"/>
  <c r="AM582" i="4"/>
  <c r="AM583" i="4"/>
  <c r="AM584" i="4"/>
  <c r="AM585" i="4"/>
  <c r="AM586" i="4"/>
  <c r="AM587" i="4"/>
  <c r="AM588" i="4"/>
  <c r="AM589" i="4"/>
  <c r="AM590" i="4"/>
  <c r="AM591" i="4"/>
  <c r="AM592" i="4"/>
  <c r="AM593" i="4"/>
  <c r="AM594" i="4"/>
  <c r="AM595" i="4"/>
  <c r="AM596" i="4"/>
  <c r="AM597" i="4"/>
  <c r="AM598" i="4"/>
  <c r="AM599" i="4"/>
  <c r="AM600" i="4"/>
  <c r="AM601" i="4"/>
  <c r="AM602" i="4"/>
  <c r="AM603" i="4"/>
  <c r="AM604" i="4"/>
  <c r="AM605" i="4"/>
  <c r="AM621" i="4"/>
  <c r="AM622" i="4"/>
  <c r="AM623" i="4"/>
  <c r="AM624" i="4"/>
  <c r="AM625" i="4"/>
  <c r="AM626" i="4"/>
  <c r="AM627" i="4"/>
  <c r="AM628" i="4"/>
  <c r="AM629" i="4"/>
  <c r="AM630" i="4"/>
  <c r="AM631" i="4"/>
  <c r="AM632" i="4"/>
  <c r="AM633" i="4"/>
  <c r="AM634" i="4"/>
  <c r="AM635" i="4"/>
  <c r="AM636" i="4"/>
  <c r="AM637" i="4"/>
  <c r="AM638" i="4"/>
  <c r="AM639" i="4"/>
  <c r="AM640" i="4"/>
  <c r="AM641" i="4"/>
  <c r="AM642" i="4"/>
  <c r="AM643" i="4"/>
  <c r="AM644" i="4"/>
  <c r="AM645" i="4"/>
  <c r="AM646" i="4"/>
  <c r="AM647" i="4"/>
  <c r="AM648" i="4"/>
  <c r="AM649" i="4"/>
  <c r="AM650" i="4"/>
  <c r="AM651" i="4"/>
  <c r="AM652" i="4"/>
  <c r="AM653" i="4"/>
  <c r="AM654" i="4"/>
  <c r="AM655" i="4"/>
  <c r="AM656" i="4"/>
  <c r="AM657" i="4"/>
  <c r="AM658" i="4"/>
  <c r="AM659" i="4"/>
  <c r="AM660" i="4"/>
  <c r="AM661" i="4"/>
  <c r="AM662" i="4"/>
  <c r="AM663" i="4"/>
  <c r="AM664" i="4"/>
  <c r="AM665" i="4"/>
  <c r="AM681" i="4"/>
  <c r="AM682" i="4"/>
  <c r="AM683" i="4"/>
  <c r="AM684" i="4"/>
  <c r="AM685" i="4"/>
  <c r="AM686" i="4"/>
  <c r="AM687" i="4"/>
  <c r="AM688" i="4"/>
  <c r="AM689" i="4"/>
  <c r="AM690" i="4"/>
  <c r="AM691" i="4"/>
  <c r="AM692" i="4"/>
  <c r="AM693" i="4"/>
  <c r="AM694" i="4"/>
  <c r="AM695" i="4"/>
  <c r="AM696" i="4"/>
  <c r="AM697" i="4"/>
  <c r="AM698" i="4"/>
  <c r="AM699" i="4"/>
  <c r="AM700" i="4"/>
  <c r="AM701" i="4"/>
  <c r="AM702" i="4"/>
  <c r="AM703" i="4"/>
  <c r="AM704" i="4"/>
  <c r="AM705" i="4"/>
  <c r="AM706" i="4"/>
  <c r="AM707" i="4"/>
  <c r="AM708" i="4"/>
  <c r="AM709" i="4"/>
  <c r="AM710" i="4"/>
  <c r="AM711" i="4"/>
  <c r="AM712" i="4"/>
  <c r="AM713" i="4"/>
  <c r="AM714" i="4"/>
  <c r="AM715" i="4"/>
  <c r="AM716" i="4"/>
  <c r="AM717" i="4"/>
  <c r="AM718" i="4"/>
  <c r="AM719" i="4"/>
  <c r="AM720" i="4"/>
  <c r="AM721" i="4"/>
  <c r="AM722" i="4"/>
  <c r="AM723" i="4"/>
  <c r="AM724" i="4"/>
  <c r="AM725" i="4"/>
  <c r="AM755" i="4"/>
  <c r="AM756" i="4"/>
  <c r="AM757" i="4"/>
  <c r="AM758" i="4"/>
  <c r="AM759" i="4"/>
  <c r="AM760" i="4"/>
  <c r="AM761" i="4"/>
  <c r="AM762" i="4"/>
  <c r="AM763" i="4"/>
  <c r="AM764" i="4"/>
  <c r="AM765" i="4"/>
  <c r="AM766" i="4"/>
  <c r="AM767" i="4"/>
  <c r="AM768" i="4"/>
  <c r="AM769" i="4"/>
  <c r="AM770" i="4"/>
  <c r="AM771" i="4"/>
  <c r="AM772" i="4"/>
  <c r="AM773" i="4"/>
  <c r="AM774" i="4"/>
  <c r="AM775" i="4"/>
  <c r="AM776" i="4"/>
  <c r="AM777" i="4"/>
  <c r="AM778" i="4"/>
  <c r="AM779" i="4"/>
  <c r="AM780" i="4"/>
  <c r="AM781" i="4"/>
  <c r="AM782" i="4"/>
  <c r="AM783" i="4"/>
  <c r="AM784" i="4"/>
  <c r="AM785" i="4"/>
  <c r="AM786" i="4"/>
  <c r="AM787" i="4"/>
  <c r="AM788" i="4"/>
  <c r="AM789" i="4"/>
  <c r="AM790" i="4"/>
  <c r="AM791" i="4"/>
  <c r="AM792" i="4"/>
  <c r="AM793" i="4"/>
  <c r="AM794" i="4"/>
  <c r="AM795" i="4"/>
  <c r="AM796" i="4"/>
  <c r="AM797" i="4"/>
  <c r="AM798" i="4"/>
  <c r="AM799" i="4"/>
  <c r="AM815" i="4"/>
  <c r="AM816" i="4"/>
  <c r="AM817" i="4"/>
  <c r="AM818" i="4"/>
  <c r="AM819" i="4"/>
  <c r="AM820" i="4"/>
  <c r="AM821" i="4"/>
  <c r="AM822" i="4"/>
  <c r="AM823" i="4"/>
  <c r="AM824" i="4"/>
  <c r="AM825" i="4"/>
  <c r="AM826" i="4"/>
  <c r="AM827" i="4"/>
  <c r="AM828" i="4"/>
  <c r="AM829" i="4"/>
  <c r="AM830" i="4"/>
  <c r="AM831" i="4"/>
  <c r="AM832" i="4"/>
  <c r="AM833" i="4"/>
  <c r="AM834" i="4"/>
  <c r="AM835" i="4"/>
  <c r="AM836" i="4"/>
  <c r="AM837" i="4"/>
  <c r="AM838" i="4"/>
  <c r="AM839" i="4"/>
  <c r="AM840" i="4"/>
  <c r="AM841" i="4"/>
  <c r="AM842" i="4"/>
  <c r="AM843" i="4"/>
  <c r="AM844" i="4"/>
  <c r="AM845" i="4"/>
  <c r="AM846" i="4"/>
  <c r="AM847" i="4"/>
  <c r="AM848" i="4"/>
  <c r="AM849" i="4"/>
  <c r="AM850" i="4"/>
  <c r="AM851" i="4"/>
  <c r="AM852" i="4"/>
  <c r="AM853" i="4"/>
  <c r="AM854" i="4"/>
  <c r="AM855" i="4"/>
  <c r="AM856" i="4"/>
  <c r="AM857" i="4"/>
  <c r="AM858" i="4"/>
  <c r="AM859" i="4"/>
  <c r="AM875" i="4"/>
  <c r="AM876" i="4"/>
  <c r="AM877" i="4"/>
  <c r="AM878" i="4"/>
  <c r="AM879" i="4"/>
  <c r="AM880" i="4"/>
  <c r="AM881" i="4"/>
  <c r="AM882" i="4"/>
  <c r="AM883" i="4"/>
  <c r="AM884" i="4"/>
  <c r="AM885" i="4"/>
  <c r="AM886" i="4"/>
  <c r="AM887" i="4"/>
  <c r="AM888" i="4"/>
  <c r="AM889" i="4"/>
  <c r="AM890" i="4"/>
  <c r="AM891" i="4"/>
  <c r="AM892" i="4"/>
  <c r="AM893" i="4"/>
  <c r="AM894" i="4"/>
  <c r="AM895" i="4"/>
  <c r="AM896" i="4"/>
  <c r="AM897" i="4"/>
  <c r="AM898" i="4"/>
  <c r="AM899" i="4"/>
  <c r="AM900" i="4"/>
  <c r="AM901" i="4"/>
  <c r="AM902" i="4"/>
  <c r="AM903" i="4"/>
  <c r="AM904" i="4"/>
  <c r="AM905" i="4"/>
  <c r="AM906" i="4"/>
  <c r="AM907" i="4"/>
  <c r="AM908" i="4"/>
  <c r="AM909" i="4"/>
  <c r="AM910" i="4"/>
  <c r="AM911" i="4"/>
  <c r="AM912" i="4"/>
  <c r="AM913" i="4"/>
  <c r="AM914" i="4"/>
  <c r="AM915" i="4"/>
  <c r="AM916" i="4"/>
  <c r="AM917" i="4"/>
  <c r="AM918" i="4"/>
  <c r="AM919" i="4"/>
  <c r="AM935" i="4"/>
  <c r="AM936" i="4"/>
  <c r="AM937" i="4"/>
  <c r="AM938" i="4"/>
  <c r="AM939" i="4"/>
  <c r="AM940" i="4"/>
  <c r="AM941" i="4"/>
  <c r="AM942" i="4"/>
  <c r="AM943" i="4"/>
  <c r="AM944" i="4"/>
  <c r="AM945" i="4"/>
  <c r="AM946" i="4"/>
  <c r="AM947" i="4"/>
  <c r="AM948" i="4"/>
  <c r="AM949" i="4"/>
  <c r="AM950" i="4"/>
  <c r="AM951" i="4"/>
  <c r="AM952" i="4"/>
  <c r="AM953" i="4"/>
  <c r="AM954" i="4"/>
  <c r="AM955" i="4"/>
  <c r="AM956" i="4"/>
  <c r="AM957" i="4"/>
  <c r="AM958" i="4"/>
  <c r="AM959" i="4"/>
  <c r="AM960" i="4"/>
  <c r="AM961" i="4"/>
  <c r="AM962" i="4"/>
  <c r="AM963" i="4"/>
  <c r="AM964" i="4"/>
  <c r="AM965" i="4"/>
  <c r="AM966" i="4"/>
  <c r="AM967" i="4"/>
  <c r="AM968" i="4"/>
  <c r="AM969" i="4"/>
  <c r="AM970" i="4"/>
  <c r="AM971" i="4"/>
  <c r="AM972" i="4"/>
  <c r="AM973" i="4"/>
  <c r="AM974" i="4"/>
  <c r="AM975" i="4"/>
  <c r="AM976" i="4"/>
  <c r="AM977" i="4"/>
  <c r="AM978" i="4"/>
  <c r="AM979" i="4"/>
  <c r="AM995" i="4"/>
  <c r="AM996" i="4"/>
  <c r="AM997" i="4"/>
  <c r="AM998" i="4"/>
  <c r="AM999" i="4"/>
  <c r="AM1000" i="4"/>
  <c r="AM1001" i="4"/>
  <c r="AM1002" i="4"/>
  <c r="AM1003" i="4"/>
  <c r="AM1004" i="4"/>
  <c r="AM1005" i="4"/>
  <c r="AM1006" i="4"/>
  <c r="AM1007" i="4"/>
  <c r="AM1008" i="4"/>
  <c r="AM1009" i="4"/>
  <c r="AM1010" i="4"/>
  <c r="AM1011" i="4"/>
  <c r="AM1012" i="4"/>
  <c r="AM1013" i="4"/>
  <c r="AM1014" i="4"/>
  <c r="AM1015" i="4"/>
  <c r="AM1016" i="4"/>
  <c r="AM1017" i="4"/>
  <c r="AM1018" i="4"/>
  <c r="AM1019" i="4"/>
  <c r="AM1020" i="4"/>
  <c r="AM1021" i="4"/>
  <c r="AM1022" i="4"/>
  <c r="AM1023" i="4"/>
  <c r="AM1024" i="4"/>
  <c r="AM1025" i="4"/>
  <c r="AM1026" i="4"/>
  <c r="AM1027" i="4"/>
  <c r="AM1028" i="4"/>
  <c r="AM1029" i="4"/>
  <c r="AM1030" i="4"/>
  <c r="AM1031" i="4"/>
  <c r="AM1032" i="4"/>
  <c r="AM1033" i="4"/>
  <c r="AM1034" i="4"/>
  <c r="AM1035" i="4"/>
  <c r="AM1036" i="4"/>
  <c r="AM1037" i="4"/>
  <c r="AM1038" i="4"/>
  <c r="AM1039" i="4"/>
  <c r="AM1055" i="4"/>
  <c r="AM1056" i="4"/>
  <c r="AM1057" i="4"/>
  <c r="AM1058" i="4"/>
  <c r="AM1059" i="4"/>
  <c r="AM1060" i="4"/>
  <c r="AM1061" i="4"/>
  <c r="AM1062" i="4"/>
  <c r="AM1063" i="4"/>
  <c r="AM1064" i="4"/>
  <c r="AM1065" i="4"/>
  <c r="AM1066" i="4"/>
  <c r="AM1067" i="4"/>
  <c r="AM1068" i="4"/>
  <c r="AM1069" i="4"/>
  <c r="AM1070" i="4"/>
  <c r="AM1071" i="4"/>
  <c r="AM1072" i="4"/>
  <c r="AM1073" i="4"/>
  <c r="AM1074" i="4"/>
  <c r="AM1075" i="4"/>
  <c r="AM1076" i="4"/>
  <c r="AM1077" i="4"/>
  <c r="AM1078" i="4"/>
  <c r="AM1079" i="4"/>
  <c r="AM1080" i="4"/>
  <c r="AM1081" i="4"/>
  <c r="AM1082" i="4"/>
  <c r="AM1083" i="4"/>
  <c r="AM1084" i="4"/>
  <c r="AM1085" i="4"/>
  <c r="AM1086" i="4"/>
  <c r="AM1087" i="4"/>
  <c r="AM1088" i="4"/>
  <c r="AM1089" i="4"/>
  <c r="AM1090" i="4"/>
  <c r="AM1091" i="4"/>
  <c r="AM1092" i="4"/>
  <c r="AM1093" i="4"/>
  <c r="AM1094" i="4"/>
  <c r="AM1095" i="4"/>
  <c r="AM1096" i="4"/>
  <c r="AM1097" i="4"/>
  <c r="AM1098" i="4"/>
  <c r="AM1099" i="4"/>
  <c r="D754" i="1"/>
  <c r="D756" i="1" s="1"/>
  <c r="C756" i="1"/>
  <c r="AA1099" i="4"/>
  <c r="Z1099" i="4"/>
  <c r="Y1099" i="4"/>
  <c r="AA1098" i="4"/>
  <c r="Z1098" i="4"/>
  <c r="Y1098" i="4"/>
  <c r="AA1097" i="4"/>
  <c r="Z1097" i="4"/>
  <c r="Y1097" i="4"/>
  <c r="AA1096" i="4"/>
  <c r="Z1096" i="4"/>
  <c r="Y1096" i="4"/>
  <c r="AA1095" i="4"/>
  <c r="Z1095" i="4"/>
  <c r="Y1095" i="4"/>
  <c r="AA1094" i="4"/>
  <c r="Z1094" i="4"/>
  <c r="Y1094" i="4"/>
  <c r="AA1093" i="4"/>
  <c r="Z1093" i="4"/>
  <c r="Y1093" i="4"/>
  <c r="AA1092" i="4"/>
  <c r="Z1092" i="4"/>
  <c r="Y1092" i="4"/>
  <c r="AA1091" i="4"/>
  <c r="Z1091" i="4"/>
  <c r="Y1091" i="4"/>
  <c r="AA1090" i="4"/>
  <c r="Z1090" i="4"/>
  <c r="Y1090" i="4"/>
  <c r="AA1089" i="4"/>
  <c r="Z1089" i="4"/>
  <c r="Y1089" i="4"/>
  <c r="AA1088" i="4"/>
  <c r="Z1088" i="4"/>
  <c r="Y1088" i="4"/>
  <c r="AA1087" i="4"/>
  <c r="Z1087" i="4"/>
  <c r="Y1087" i="4"/>
  <c r="AA1086" i="4"/>
  <c r="Z1086" i="4"/>
  <c r="Y1086" i="4"/>
  <c r="AA1085" i="4"/>
  <c r="Z1085" i="4"/>
  <c r="Y1085" i="4"/>
  <c r="AA1084" i="4"/>
  <c r="Z1084" i="4"/>
  <c r="Y1084" i="4"/>
  <c r="AA1083" i="4"/>
  <c r="Z1083" i="4"/>
  <c r="Y1083" i="4"/>
  <c r="AA1082" i="4"/>
  <c r="Z1082" i="4"/>
  <c r="Y1082" i="4"/>
  <c r="AA1081" i="4"/>
  <c r="Z1081" i="4"/>
  <c r="Y1081" i="4"/>
  <c r="AA1080" i="4"/>
  <c r="Z1080" i="4"/>
  <c r="Y1080" i="4"/>
  <c r="AA1079" i="4"/>
  <c r="Z1079" i="4"/>
  <c r="Y1079" i="4"/>
  <c r="AA1078" i="4"/>
  <c r="Z1078" i="4"/>
  <c r="Y1078" i="4"/>
  <c r="AA1077" i="4"/>
  <c r="Z1077" i="4"/>
  <c r="Y1077" i="4"/>
  <c r="AA1076" i="4"/>
  <c r="Z1076" i="4"/>
  <c r="Y1076" i="4"/>
  <c r="AA1075" i="4"/>
  <c r="Z1075" i="4"/>
  <c r="Y1075" i="4"/>
  <c r="AA1074" i="4"/>
  <c r="Z1074" i="4"/>
  <c r="Y1074" i="4"/>
  <c r="AA1073" i="4"/>
  <c r="Z1073" i="4"/>
  <c r="Y1073" i="4"/>
  <c r="AF1072" i="4"/>
  <c r="AA1072" i="4"/>
  <c r="Z1072" i="4"/>
  <c r="Y1072" i="4"/>
  <c r="AA1071" i="4"/>
  <c r="Z1071" i="4"/>
  <c r="Y1071" i="4"/>
  <c r="AA1070" i="4"/>
  <c r="Z1070" i="4"/>
  <c r="Y1070" i="4"/>
  <c r="AA1069" i="4"/>
  <c r="Z1069" i="4"/>
  <c r="Y1069" i="4"/>
  <c r="AA1068" i="4"/>
  <c r="Z1068" i="4"/>
  <c r="Y1068" i="4"/>
  <c r="AA1067" i="4"/>
  <c r="Z1067" i="4"/>
  <c r="Y1067" i="4"/>
  <c r="AA1066" i="4"/>
  <c r="Z1066" i="4"/>
  <c r="Y1066" i="4"/>
  <c r="AA1065" i="4"/>
  <c r="Z1065" i="4"/>
  <c r="Y1065" i="4"/>
  <c r="AA1064" i="4"/>
  <c r="Z1064" i="4"/>
  <c r="Y1064" i="4"/>
  <c r="AA1063" i="4"/>
  <c r="Z1063" i="4"/>
  <c r="Y1063" i="4"/>
  <c r="AA1062" i="4"/>
  <c r="Z1062" i="4"/>
  <c r="Y1062" i="4"/>
  <c r="AA1061" i="4"/>
  <c r="Z1061" i="4"/>
  <c r="Y1061" i="4"/>
  <c r="AA1060" i="4"/>
  <c r="Z1060" i="4"/>
  <c r="Y1060" i="4"/>
  <c r="AC1059" i="4"/>
  <c r="AA1059" i="4"/>
  <c r="Z1059" i="4"/>
  <c r="Y1059" i="4"/>
  <c r="AA1058" i="4"/>
  <c r="Z1058" i="4"/>
  <c r="Y1058" i="4"/>
  <c r="AF1057" i="4"/>
  <c r="AA1057" i="4"/>
  <c r="Z1057" i="4"/>
  <c r="Y1057" i="4"/>
  <c r="AA1056" i="4"/>
  <c r="Z1056" i="4"/>
  <c r="Y1056" i="4"/>
  <c r="AA1055" i="4"/>
  <c r="Z1055" i="4"/>
  <c r="Y1055" i="4"/>
  <c r="AD1039" i="4"/>
  <c r="AA1039" i="4"/>
  <c r="Z1039" i="4"/>
  <c r="Y1039" i="4"/>
  <c r="AA1038" i="4"/>
  <c r="Z1038" i="4"/>
  <c r="Y1038" i="4"/>
  <c r="AA1037" i="4"/>
  <c r="Z1037" i="4"/>
  <c r="Y1037" i="4"/>
  <c r="AA1036" i="4"/>
  <c r="Z1036" i="4"/>
  <c r="Y1036" i="4"/>
  <c r="AE1035" i="4"/>
  <c r="AC1035" i="4"/>
  <c r="AA1035" i="4"/>
  <c r="Z1035" i="4"/>
  <c r="Y1035" i="4"/>
  <c r="AA1034" i="4"/>
  <c r="Z1034" i="4"/>
  <c r="Y1034" i="4"/>
  <c r="AA1033" i="4"/>
  <c r="Z1033" i="4"/>
  <c r="Y1033" i="4"/>
  <c r="AA1032" i="4"/>
  <c r="Z1032" i="4"/>
  <c r="Y1032" i="4"/>
  <c r="AD1031" i="4"/>
  <c r="AA1031" i="4"/>
  <c r="Z1031" i="4"/>
  <c r="Y1031" i="4"/>
  <c r="AA1030" i="4"/>
  <c r="Z1030" i="4"/>
  <c r="Y1030" i="4"/>
  <c r="AD1029" i="4"/>
  <c r="AA1029" i="4"/>
  <c r="Z1029" i="4"/>
  <c r="Y1029" i="4"/>
  <c r="AA1028" i="4"/>
  <c r="Z1028" i="4"/>
  <c r="Y1028" i="4"/>
  <c r="AF1027" i="4"/>
  <c r="AA1027" i="4"/>
  <c r="Z1027" i="4"/>
  <c r="Y1027" i="4"/>
  <c r="AA1026" i="4"/>
  <c r="Z1026" i="4"/>
  <c r="Y1026" i="4"/>
  <c r="AD1025" i="4"/>
  <c r="AA1025" i="4"/>
  <c r="Z1025" i="4"/>
  <c r="Y1025" i="4"/>
  <c r="AA1024" i="4"/>
  <c r="Z1024" i="4"/>
  <c r="Y1024" i="4"/>
  <c r="AA1023" i="4"/>
  <c r="Z1023" i="4"/>
  <c r="Y1023" i="4"/>
  <c r="AA1022" i="4"/>
  <c r="Z1022" i="4"/>
  <c r="Y1022" i="4"/>
  <c r="AA1021" i="4"/>
  <c r="Z1021" i="4"/>
  <c r="Y1021" i="4"/>
  <c r="AA1020" i="4"/>
  <c r="Z1020" i="4"/>
  <c r="Y1020" i="4"/>
  <c r="AF1019" i="4"/>
  <c r="AD1019" i="4"/>
  <c r="AA1019" i="4"/>
  <c r="Z1019" i="4"/>
  <c r="Y1019" i="4"/>
  <c r="AA1018" i="4"/>
  <c r="Z1018" i="4"/>
  <c r="Y1018" i="4"/>
  <c r="AA1017" i="4"/>
  <c r="Z1017" i="4"/>
  <c r="Y1017" i="4"/>
  <c r="AA1016" i="4"/>
  <c r="Z1016" i="4"/>
  <c r="Y1016" i="4"/>
  <c r="AF1015" i="4"/>
  <c r="AA1015" i="4"/>
  <c r="Z1015" i="4"/>
  <c r="Y1015" i="4"/>
  <c r="AA1014" i="4"/>
  <c r="Z1014" i="4"/>
  <c r="Y1014" i="4"/>
  <c r="AE1013" i="4"/>
  <c r="AC1013" i="4"/>
  <c r="AA1013" i="4"/>
  <c r="Z1013" i="4"/>
  <c r="Y1013" i="4"/>
  <c r="AA1012" i="4"/>
  <c r="Z1012" i="4"/>
  <c r="Y1012" i="4"/>
  <c r="AA1011" i="4"/>
  <c r="Z1011" i="4"/>
  <c r="Y1011" i="4"/>
  <c r="AC1010" i="4"/>
  <c r="AA1010" i="4"/>
  <c r="Z1010" i="4"/>
  <c r="Y1010" i="4"/>
  <c r="AF1009" i="4"/>
  <c r="AA1009" i="4"/>
  <c r="Z1009" i="4"/>
  <c r="Y1009" i="4"/>
  <c r="AC1008" i="4"/>
  <c r="AA1008" i="4"/>
  <c r="Z1008" i="4"/>
  <c r="Y1008" i="4"/>
  <c r="AA1007" i="4"/>
  <c r="Z1007" i="4"/>
  <c r="Y1007" i="4"/>
  <c r="AA1006" i="4"/>
  <c r="Z1006" i="4"/>
  <c r="Y1006" i="4"/>
  <c r="AF1005" i="4"/>
  <c r="AD1005" i="4"/>
  <c r="AA1005" i="4"/>
  <c r="Z1005" i="4"/>
  <c r="Y1005" i="4"/>
  <c r="AA1004" i="4"/>
  <c r="Z1004" i="4"/>
  <c r="Y1004" i="4"/>
  <c r="AA1003" i="4"/>
  <c r="Z1003" i="4"/>
  <c r="Y1003" i="4"/>
  <c r="AA1002" i="4"/>
  <c r="Z1002" i="4"/>
  <c r="Y1002" i="4"/>
  <c r="AF1001" i="4"/>
  <c r="AD1001" i="4"/>
  <c r="AA1001" i="4"/>
  <c r="Z1001" i="4"/>
  <c r="Y1001" i="4"/>
  <c r="AA1000" i="4"/>
  <c r="Z1000" i="4"/>
  <c r="Y1000" i="4"/>
  <c r="AF999" i="4"/>
  <c r="AA999" i="4"/>
  <c r="Z999" i="4"/>
  <c r="Y999" i="4"/>
  <c r="AA998" i="4"/>
  <c r="Z998" i="4"/>
  <c r="Y998" i="4"/>
  <c r="AD997" i="4"/>
  <c r="AA997" i="4"/>
  <c r="Z997" i="4"/>
  <c r="Y997" i="4"/>
  <c r="AA996" i="4"/>
  <c r="Z996" i="4"/>
  <c r="Y996" i="4"/>
  <c r="AF995" i="4"/>
  <c r="AA995" i="4"/>
  <c r="Z995" i="4"/>
  <c r="Y995" i="4"/>
  <c r="AA979" i="4"/>
  <c r="Z979" i="4"/>
  <c r="Y979" i="4"/>
  <c r="AA978" i="4"/>
  <c r="Z978" i="4"/>
  <c r="Y978" i="4"/>
  <c r="AF977" i="4"/>
  <c r="AD977" i="4"/>
  <c r="AA977" i="4"/>
  <c r="Z977" i="4"/>
  <c r="Y977" i="4"/>
  <c r="AA976" i="4"/>
  <c r="Z976" i="4"/>
  <c r="Y976" i="4"/>
  <c r="AC975" i="4"/>
  <c r="AA975" i="4"/>
  <c r="Z975" i="4"/>
  <c r="Y975" i="4"/>
  <c r="AA974" i="4"/>
  <c r="Z974" i="4"/>
  <c r="Y974" i="4"/>
  <c r="AF973" i="4"/>
  <c r="AD973" i="4"/>
  <c r="AA973" i="4"/>
  <c r="Z973" i="4"/>
  <c r="Y973" i="4"/>
  <c r="AD972" i="4"/>
  <c r="AA972" i="4"/>
  <c r="Z972" i="4"/>
  <c r="Y972" i="4"/>
  <c r="AF971" i="4"/>
  <c r="AD971" i="4"/>
  <c r="AA971" i="4"/>
  <c r="Z971" i="4"/>
  <c r="Y971" i="4"/>
  <c r="AA970" i="4"/>
  <c r="Z970" i="4"/>
  <c r="Y970" i="4"/>
  <c r="AA969" i="4"/>
  <c r="Z969" i="4"/>
  <c r="Y969" i="4"/>
  <c r="AD968" i="4"/>
  <c r="AA968" i="4"/>
  <c r="Z968" i="4"/>
  <c r="Y968" i="4"/>
  <c r="AA967" i="4"/>
  <c r="Z967" i="4"/>
  <c r="Y967" i="4"/>
  <c r="AD966" i="4"/>
  <c r="AA966" i="4"/>
  <c r="Z966" i="4"/>
  <c r="Y966" i="4"/>
  <c r="AA965" i="4"/>
  <c r="Z965" i="4"/>
  <c r="Y965" i="4"/>
  <c r="AA964" i="4"/>
  <c r="Z964" i="4"/>
  <c r="Y964" i="4"/>
  <c r="AA963" i="4"/>
  <c r="Z963" i="4"/>
  <c r="Y963" i="4"/>
  <c r="AF962" i="4"/>
  <c r="AA962" i="4"/>
  <c r="Z962" i="4"/>
  <c r="Y962" i="4"/>
  <c r="AA961" i="4"/>
  <c r="Z961" i="4"/>
  <c r="Y961" i="4"/>
  <c r="AA960" i="4"/>
  <c r="Z960" i="4"/>
  <c r="Y960" i="4"/>
  <c r="AA959" i="4"/>
  <c r="Z959" i="4"/>
  <c r="Y959" i="4"/>
  <c r="AF958" i="4"/>
  <c r="AA958" i="4"/>
  <c r="Z958" i="4"/>
  <c r="Y958" i="4"/>
  <c r="AA957" i="4"/>
  <c r="Z957" i="4"/>
  <c r="Y957" i="4"/>
  <c r="AD956" i="4"/>
  <c r="AA956" i="4"/>
  <c r="Z956" i="4"/>
  <c r="Y956" i="4"/>
  <c r="AA955" i="4"/>
  <c r="Z955" i="4"/>
  <c r="Y955" i="4"/>
  <c r="AD954" i="4"/>
  <c r="AA954" i="4"/>
  <c r="Z954" i="4"/>
  <c r="Y954" i="4"/>
  <c r="AA953" i="4"/>
  <c r="Z953" i="4"/>
  <c r="Y953" i="4"/>
  <c r="AD952" i="4"/>
  <c r="AA952" i="4"/>
  <c r="Z952" i="4"/>
  <c r="Y952" i="4"/>
  <c r="AA951" i="4"/>
  <c r="Z951" i="4"/>
  <c r="Y951" i="4"/>
  <c r="AD950" i="4"/>
  <c r="AA950" i="4"/>
  <c r="Z950" i="4"/>
  <c r="Y950" i="4"/>
  <c r="AA949" i="4"/>
  <c r="Z949" i="4"/>
  <c r="Y949" i="4"/>
  <c r="AA948" i="4"/>
  <c r="Z948" i="4"/>
  <c r="Y948" i="4"/>
  <c r="AA947" i="4"/>
  <c r="Z947" i="4"/>
  <c r="Y947" i="4"/>
  <c r="AF946" i="4"/>
  <c r="AA946" i="4"/>
  <c r="Z946" i="4"/>
  <c r="Y946" i="4"/>
  <c r="AA945" i="4"/>
  <c r="Z945" i="4"/>
  <c r="Y945" i="4"/>
  <c r="AA944" i="4"/>
  <c r="Z944" i="4"/>
  <c r="Y944" i="4"/>
  <c r="AA943" i="4"/>
  <c r="Z943" i="4"/>
  <c r="Y943" i="4"/>
  <c r="AD942" i="4"/>
  <c r="AA942" i="4"/>
  <c r="Z942" i="4"/>
  <c r="Y942" i="4"/>
  <c r="AA941" i="4"/>
  <c r="Z941" i="4"/>
  <c r="Y941" i="4"/>
  <c r="AA940" i="4"/>
  <c r="Z940" i="4"/>
  <c r="Y940" i="4"/>
  <c r="AA939" i="4"/>
  <c r="Z939" i="4"/>
  <c r="Y939" i="4"/>
  <c r="AA938" i="4"/>
  <c r="Z938" i="4"/>
  <c r="Y938" i="4"/>
  <c r="AA937" i="4"/>
  <c r="Z937" i="4"/>
  <c r="Y937" i="4"/>
  <c r="AA936" i="4"/>
  <c r="Z936" i="4"/>
  <c r="Y936" i="4"/>
  <c r="AA935" i="4"/>
  <c r="Z935" i="4"/>
  <c r="Y935" i="4"/>
  <c r="AA919" i="4"/>
  <c r="Z919" i="4"/>
  <c r="Y919" i="4"/>
  <c r="AA918" i="4"/>
  <c r="Z918" i="4"/>
  <c r="Y918" i="4"/>
  <c r="AA917" i="4"/>
  <c r="Z917" i="4"/>
  <c r="Y917" i="4"/>
  <c r="AC916" i="4"/>
  <c r="AA916" i="4"/>
  <c r="Z916" i="4"/>
  <c r="Y916" i="4"/>
  <c r="AA915" i="4"/>
  <c r="Z915" i="4"/>
  <c r="Y915" i="4"/>
  <c r="AE914" i="4"/>
  <c r="AC914" i="4"/>
  <c r="AA914" i="4"/>
  <c r="Z914" i="4"/>
  <c r="Y914" i="4"/>
  <c r="AA913" i="4"/>
  <c r="Z913" i="4"/>
  <c r="Y913" i="4"/>
  <c r="AA912" i="4"/>
  <c r="Z912" i="4"/>
  <c r="Y912" i="4"/>
  <c r="AA911" i="4"/>
  <c r="Z911" i="4"/>
  <c r="Y911" i="4"/>
  <c r="AA910" i="4"/>
  <c r="Z910" i="4"/>
  <c r="Y910" i="4"/>
  <c r="AA909" i="4"/>
  <c r="Z909" i="4"/>
  <c r="Y909" i="4"/>
  <c r="AA908" i="4"/>
  <c r="Z908" i="4"/>
  <c r="Y908" i="4"/>
  <c r="AF907" i="4"/>
  <c r="AD907" i="4"/>
  <c r="AA907" i="4"/>
  <c r="Z907" i="4"/>
  <c r="Y907" i="4"/>
  <c r="AA906" i="4"/>
  <c r="Z906" i="4"/>
  <c r="Y906" i="4"/>
  <c r="AA905" i="4"/>
  <c r="Z905" i="4"/>
  <c r="Y905" i="4"/>
  <c r="AA904" i="4"/>
  <c r="Z904" i="4"/>
  <c r="Y904" i="4"/>
  <c r="AA903" i="4"/>
  <c r="Z903" i="4"/>
  <c r="Y903" i="4"/>
  <c r="AA902" i="4"/>
  <c r="Z902" i="4"/>
  <c r="Y902" i="4"/>
  <c r="AF901" i="4"/>
  <c r="AD901" i="4"/>
  <c r="AA901" i="4"/>
  <c r="Z901" i="4"/>
  <c r="Y901" i="4"/>
  <c r="AA900" i="4"/>
  <c r="Z900" i="4"/>
  <c r="Y900" i="4"/>
  <c r="AF899" i="4"/>
  <c r="AA899" i="4"/>
  <c r="Z899" i="4"/>
  <c r="Y899" i="4"/>
  <c r="AA898" i="4"/>
  <c r="Z898" i="4"/>
  <c r="Y898" i="4"/>
  <c r="AF897" i="4"/>
  <c r="AD897" i="4"/>
  <c r="AA897" i="4"/>
  <c r="Z897" i="4"/>
  <c r="Y897" i="4"/>
  <c r="AA896" i="4"/>
  <c r="Z896" i="4"/>
  <c r="Y896" i="4"/>
  <c r="AF895" i="4"/>
  <c r="AA895" i="4"/>
  <c r="Z895" i="4"/>
  <c r="Y895" i="4"/>
  <c r="AA894" i="4"/>
  <c r="Z894" i="4"/>
  <c r="Y894" i="4"/>
  <c r="AF893" i="4"/>
  <c r="AE893" i="4"/>
  <c r="AD893" i="4"/>
  <c r="AC893" i="4"/>
  <c r="AA893" i="4"/>
  <c r="Z893" i="4"/>
  <c r="Y893" i="4"/>
  <c r="AA892" i="4"/>
  <c r="Z892" i="4"/>
  <c r="Y892" i="4"/>
  <c r="AF891" i="4"/>
  <c r="AA891" i="4"/>
  <c r="Z891" i="4"/>
  <c r="Y891" i="4"/>
  <c r="AA890" i="4"/>
  <c r="Z890" i="4"/>
  <c r="Y890" i="4"/>
  <c r="AF889" i="4"/>
  <c r="AE889" i="4"/>
  <c r="AD889" i="4"/>
  <c r="AC889" i="4"/>
  <c r="AA889" i="4"/>
  <c r="Z889" i="4"/>
  <c r="Y889" i="4"/>
  <c r="AA888" i="4"/>
  <c r="Z888" i="4"/>
  <c r="Y888" i="4"/>
  <c r="AA887" i="4"/>
  <c r="Z887" i="4"/>
  <c r="Y887" i="4"/>
  <c r="AA886" i="4"/>
  <c r="Z886" i="4"/>
  <c r="Y886" i="4"/>
  <c r="AF885" i="4"/>
  <c r="AD885" i="4"/>
  <c r="AA885" i="4"/>
  <c r="Z885" i="4"/>
  <c r="Y885" i="4"/>
  <c r="AA884" i="4"/>
  <c r="Z884" i="4"/>
  <c r="Y884" i="4"/>
  <c r="AF883" i="4"/>
  <c r="AA883" i="4"/>
  <c r="Z883" i="4"/>
  <c r="Y883" i="4"/>
  <c r="AA882" i="4"/>
  <c r="Z882" i="4"/>
  <c r="Y882" i="4"/>
  <c r="AF881" i="4"/>
  <c r="AD881" i="4"/>
  <c r="AA881" i="4"/>
  <c r="Z881" i="4"/>
  <c r="Y881" i="4"/>
  <c r="AA880" i="4"/>
  <c r="Z880" i="4"/>
  <c r="Y880" i="4"/>
  <c r="AF879" i="4"/>
  <c r="AA879" i="4"/>
  <c r="Z879" i="4"/>
  <c r="Y879" i="4"/>
  <c r="AF878" i="4"/>
  <c r="AE878" i="4"/>
  <c r="AD878" i="4"/>
  <c r="AC878" i="4"/>
  <c r="AA878" i="4"/>
  <c r="Z878" i="4"/>
  <c r="Y878" i="4"/>
  <c r="AF877" i="4"/>
  <c r="AA877" i="4"/>
  <c r="Z877" i="4"/>
  <c r="Y877" i="4"/>
  <c r="AF876" i="4"/>
  <c r="AE876" i="4"/>
  <c r="AD876" i="4"/>
  <c r="AC876" i="4"/>
  <c r="AA876" i="4"/>
  <c r="Z876" i="4"/>
  <c r="Y876" i="4"/>
  <c r="AA875" i="4"/>
  <c r="Z875" i="4"/>
  <c r="Y875" i="4"/>
  <c r="AF859" i="4"/>
  <c r="AE859" i="4"/>
  <c r="AD859" i="4"/>
  <c r="AC859" i="4"/>
  <c r="AA859" i="4"/>
  <c r="Z859" i="4"/>
  <c r="Y859" i="4"/>
  <c r="AA858" i="4"/>
  <c r="Z858" i="4"/>
  <c r="Y858" i="4"/>
  <c r="AA857" i="4"/>
  <c r="Z857" i="4"/>
  <c r="Y857" i="4"/>
  <c r="AF856" i="4"/>
  <c r="AA856" i="4"/>
  <c r="Z856" i="4"/>
  <c r="Y856" i="4"/>
  <c r="AA855" i="4"/>
  <c r="Z855" i="4"/>
  <c r="Y855" i="4"/>
  <c r="AF854" i="4"/>
  <c r="AE854" i="4"/>
  <c r="AD854" i="4"/>
  <c r="AC854" i="4"/>
  <c r="AA854" i="4"/>
  <c r="Z854" i="4"/>
  <c r="Y854" i="4"/>
  <c r="AA853" i="4"/>
  <c r="Z853" i="4"/>
  <c r="Y853" i="4"/>
  <c r="AA852" i="4"/>
  <c r="Z852" i="4"/>
  <c r="Y852" i="4"/>
  <c r="AA851" i="4"/>
  <c r="Z851" i="4"/>
  <c r="Y851" i="4"/>
  <c r="AF850" i="4"/>
  <c r="AA850" i="4"/>
  <c r="Z850" i="4"/>
  <c r="Y850" i="4"/>
  <c r="AA849" i="4"/>
  <c r="Z849" i="4"/>
  <c r="Y849" i="4"/>
  <c r="AA848" i="4"/>
  <c r="Z848" i="4"/>
  <c r="Y848" i="4"/>
  <c r="AA847" i="4"/>
  <c r="Z847" i="4"/>
  <c r="Y847" i="4"/>
  <c r="AF846" i="4"/>
  <c r="AD846" i="4"/>
  <c r="AA846" i="4"/>
  <c r="Z846" i="4"/>
  <c r="Y846" i="4"/>
  <c r="AA845" i="4"/>
  <c r="Z845" i="4"/>
  <c r="Y845" i="4"/>
  <c r="AA844" i="4"/>
  <c r="Z844" i="4"/>
  <c r="Y844" i="4"/>
  <c r="AA843" i="4"/>
  <c r="Z843" i="4"/>
  <c r="Y843" i="4"/>
  <c r="AA842" i="4"/>
  <c r="Z842" i="4"/>
  <c r="Y842" i="4"/>
  <c r="AA841" i="4"/>
  <c r="Z841" i="4"/>
  <c r="Y841" i="4"/>
  <c r="AA840" i="4"/>
  <c r="Z840" i="4"/>
  <c r="Y840" i="4"/>
  <c r="AA839" i="4"/>
  <c r="Z839" i="4"/>
  <c r="Y839" i="4"/>
  <c r="AF838" i="4"/>
  <c r="AD838" i="4"/>
  <c r="AA838" i="4"/>
  <c r="Z838" i="4"/>
  <c r="Y838" i="4"/>
  <c r="AA837" i="4"/>
  <c r="Z837" i="4"/>
  <c r="Y837" i="4"/>
  <c r="AA836" i="4"/>
  <c r="Z836" i="4"/>
  <c r="Y836" i="4"/>
  <c r="AA835" i="4"/>
  <c r="Z835" i="4"/>
  <c r="Y835" i="4"/>
  <c r="AF834" i="4"/>
  <c r="AA834" i="4"/>
  <c r="Z834" i="4"/>
  <c r="Y834" i="4"/>
  <c r="AA833" i="4"/>
  <c r="Z833" i="4"/>
  <c r="Y833" i="4"/>
  <c r="AA832" i="4"/>
  <c r="Z832" i="4"/>
  <c r="Y832" i="4"/>
  <c r="AA831" i="4"/>
  <c r="Z831" i="4"/>
  <c r="Y831" i="4"/>
  <c r="AF830" i="4"/>
  <c r="AE830" i="4"/>
  <c r="AD830" i="4"/>
  <c r="AC830" i="4"/>
  <c r="AA830" i="4"/>
  <c r="Z830" i="4"/>
  <c r="Y830" i="4"/>
  <c r="AA829" i="4"/>
  <c r="Z829" i="4"/>
  <c r="Y829" i="4"/>
  <c r="AA828" i="4"/>
  <c r="Z828" i="4"/>
  <c r="Y828" i="4"/>
  <c r="AA827" i="4"/>
  <c r="Z827" i="4"/>
  <c r="Y827" i="4"/>
  <c r="AF826" i="4"/>
  <c r="AA826" i="4"/>
  <c r="Z826" i="4"/>
  <c r="Y826" i="4"/>
  <c r="AA825" i="4"/>
  <c r="Z825" i="4"/>
  <c r="Y825" i="4"/>
  <c r="AA824" i="4"/>
  <c r="Z824" i="4"/>
  <c r="Y824" i="4"/>
  <c r="AA823" i="4"/>
  <c r="Z823" i="4"/>
  <c r="Y823" i="4"/>
  <c r="AF822" i="4"/>
  <c r="AE822" i="4"/>
  <c r="AD822" i="4"/>
  <c r="AC822" i="4"/>
  <c r="AA822" i="4"/>
  <c r="Z822" i="4"/>
  <c r="Y822" i="4"/>
  <c r="AA821" i="4"/>
  <c r="Z821" i="4"/>
  <c r="Y821" i="4"/>
  <c r="AA820" i="4"/>
  <c r="Z820" i="4"/>
  <c r="Y820" i="4"/>
  <c r="AA819" i="4"/>
  <c r="Z819" i="4"/>
  <c r="Y819" i="4"/>
  <c r="AA818" i="4"/>
  <c r="Z818" i="4"/>
  <c r="Y818" i="4"/>
  <c r="AA817" i="4"/>
  <c r="Z817" i="4"/>
  <c r="Y817" i="4"/>
  <c r="AA816" i="4"/>
  <c r="Z816" i="4"/>
  <c r="Y816" i="4"/>
  <c r="AA815" i="4"/>
  <c r="Z815" i="4"/>
  <c r="Y815" i="4"/>
  <c r="AA799" i="4"/>
  <c r="Z799" i="4"/>
  <c r="Y799" i="4"/>
  <c r="AA798" i="4"/>
  <c r="Z798" i="4"/>
  <c r="Y798" i="4"/>
  <c r="AF797" i="4"/>
  <c r="AA797" i="4"/>
  <c r="Z797" i="4"/>
  <c r="Y797" i="4"/>
  <c r="AA796" i="4"/>
  <c r="Z796" i="4"/>
  <c r="Y796" i="4"/>
  <c r="AA795" i="4"/>
  <c r="Z795" i="4"/>
  <c r="Y795" i="4"/>
  <c r="AA794" i="4"/>
  <c r="Z794" i="4"/>
  <c r="Y794" i="4"/>
  <c r="AF793" i="4"/>
  <c r="AD793" i="4"/>
  <c r="AA793" i="4"/>
  <c r="Z793" i="4"/>
  <c r="Y793" i="4"/>
  <c r="AA792" i="4"/>
  <c r="Z792" i="4"/>
  <c r="Y792" i="4"/>
  <c r="AA791" i="4"/>
  <c r="Z791" i="4"/>
  <c r="Y791" i="4"/>
  <c r="AA790" i="4"/>
  <c r="Z790" i="4"/>
  <c r="Y790" i="4"/>
  <c r="AA789" i="4"/>
  <c r="Z789" i="4"/>
  <c r="Y789" i="4"/>
  <c r="AA788" i="4"/>
  <c r="Z788" i="4"/>
  <c r="Y788" i="4"/>
  <c r="AA787" i="4"/>
  <c r="Z787" i="4"/>
  <c r="Y787" i="4"/>
  <c r="AA786" i="4"/>
  <c r="Z786" i="4"/>
  <c r="Y786" i="4"/>
  <c r="AA785" i="4"/>
  <c r="Z785" i="4"/>
  <c r="Y785" i="4"/>
  <c r="AA784" i="4"/>
  <c r="Z784" i="4"/>
  <c r="Y784" i="4"/>
  <c r="AA783" i="4"/>
  <c r="Z783" i="4"/>
  <c r="Y783" i="4"/>
  <c r="AA782" i="4"/>
  <c r="Z782" i="4"/>
  <c r="Y782" i="4"/>
  <c r="AA781" i="4"/>
  <c r="Z781" i="4"/>
  <c r="Y781" i="4"/>
  <c r="AF780" i="4"/>
  <c r="AE780" i="4"/>
  <c r="AD780" i="4"/>
  <c r="AC780" i="4"/>
  <c r="AA780" i="4"/>
  <c r="Z780" i="4"/>
  <c r="Y780" i="4"/>
  <c r="AA779" i="4"/>
  <c r="Z779" i="4"/>
  <c r="Y779" i="4"/>
  <c r="AA778" i="4"/>
  <c r="Z778" i="4"/>
  <c r="Y778" i="4"/>
  <c r="AA777" i="4"/>
  <c r="Z777" i="4"/>
  <c r="Y777" i="4"/>
  <c r="AC776" i="4"/>
  <c r="AA776" i="4"/>
  <c r="Z776" i="4"/>
  <c r="Y776" i="4"/>
  <c r="AA775" i="4"/>
  <c r="Z775" i="4"/>
  <c r="Y775" i="4"/>
  <c r="AA774" i="4"/>
  <c r="Z774" i="4"/>
  <c r="Y774" i="4"/>
  <c r="AF773" i="4"/>
  <c r="AE773" i="4"/>
  <c r="AD773" i="4"/>
  <c r="AC773" i="4"/>
  <c r="AA773" i="4"/>
  <c r="Z773" i="4"/>
  <c r="Y773" i="4"/>
  <c r="AA772" i="4"/>
  <c r="Z772" i="4"/>
  <c r="Y772" i="4"/>
  <c r="AF771" i="4"/>
  <c r="AA771" i="4"/>
  <c r="Z771" i="4"/>
  <c r="Y771" i="4"/>
  <c r="AA770" i="4"/>
  <c r="Z770" i="4"/>
  <c r="Y770" i="4"/>
  <c r="AA769" i="4"/>
  <c r="Z769" i="4"/>
  <c r="Y769" i="4"/>
  <c r="AA768" i="4"/>
  <c r="Z768" i="4"/>
  <c r="Y768" i="4"/>
  <c r="AF767" i="4"/>
  <c r="AD767" i="4"/>
  <c r="AA767" i="4"/>
  <c r="Z767" i="4"/>
  <c r="Y767" i="4"/>
  <c r="AA766" i="4"/>
  <c r="Z766" i="4"/>
  <c r="Y766" i="4"/>
  <c r="AA765" i="4"/>
  <c r="Z765" i="4"/>
  <c r="Y765" i="4"/>
  <c r="AA764" i="4"/>
  <c r="Z764" i="4"/>
  <c r="Y764" i="4"/>
  <c r="AF763" i="4"/>
  <c r="AA763" i="4"/>
  <c r="Z763" i="4"/>
  <c r="Y763" i="4"/>
  <c r="AA762" i="4"/>
  <c r="Z762" i="4"/>
  <c r="Y762" i="4"/>
  <c r="AA761" i="4"/>
  <c r="Z761" i="4"/>
  <c r="Y761" i="4"/>
  <c r="AA760" i="4"/>
  <c r="Z760" i="4"/>
  <c r="Y760" i="4"/>
  <c r="AF759" i="4"/>
  <c r="AD759" i="4"/>
  <c r="AA759" i="4"/>
  <c r="Z759" i="4"/>
  <c r="Y759" i="4"/>
  <c r="AA758" i="4"/>
  <c r="Z758" i="4"/>
  <c r="Y758" i="4"/>
  <c r="AA757" i="4"/>
  <c r="Z757" i="4"/>
  <c r="Y757" i="4"/>
  <c r="AA756" i="4"/>
  <c r="Z756" i="4"/>
  <c r="Y756" i="4"/>
  <c r="AA755" i="4"/>
  <c r="Z755" i="4"/>
  <c r="Y755" i="4"/>
  <c r="AA725" i="4"/>
  <c r="Z725" i="4"/>
  <c r="Y725" i="4"/>
  <c r="AA724" i="4"/>
  <c r="Z724" i="4"/>
  <c r="Y724" i="4"/>
  <c r="AA723" i="4"/>
  <c r="Z723" i="4"/>
  <c r="Y723" i="4"/>
  <c r="AA722" i="4"/>
  <c r="Z722" i="4"/>
  <c r="Y722" i="4"/>
  <c r="AA721" i="4"/>
  <c r="Z721" i="4"/>
  <c r="Y721" i="4"/>
  <c r="AA720" i="4"/>
  <c r="Z720" i="4"/>
  <c r="Y720" i="4"/>
  <c r="AF719" i="4"/>
  <c r="AE719" i="4"/>
  <c r="AD719" i="4"/>
  <c r="AC719" i="4"/>
  <c r="AA719" i="4"/>
  <c r="Z719" i="4"/>
  <c r="Y719" i="4"/>
  <c r="AA718" i="4"/>
  <c r="Z718" i="4"/>
  <c r="Y718" i="4"/>
  <c r="AC717" i="4"/>
  <c r="AA717" i="4"/>
  <c r="Z717" i="4"/>
  <c r="Y717" i="4"/>
  <c r="AA716" i="4"/>
  <c r="Z716" i="4"/>
  <c r="Y716" i="4"/>
  <c r="AA715" i="4"/>
  <c r="Z715" i="4"/>
  <c r="Y715" i="4"/>
  <c r="AF714" i="4"/>
  <c r="AD714" i="4"/>
  <c r="AA714" i="4"/>
  <c r="Z714" i="4"/>
  <c r="Y714" i="4"/>
  <c r="AA713" i="4"/>
  <c r="Z713" i="4"/>
  <c r="Y713" i="4"/>
  <c r="AA712" i="4"/>
  <c r="Z712" i="4"/>
  <c r="Y712" i="4"/>
  <c r="AA711" i="4"/>
  <c r="Z711" i="4"/>
  <c r="Y711" i="4"/>
  <c r="AA710" i="4"/>
  <c r="Z710" i="4"/>
  <c r="Y710" i="4"/>
  <c r="AA709" i="4"/>
  <c r="Z709" i="4"/>
  <c r="Y709" i="4"/>
  <c r="AA708" i="4"/>
  <c r="Z708" i="4"/>
  <c r="Y708" i="4"/>
  <c r="AA707" i="4"/>
  <c r="Z707" i="4"/>
  <c r="Y707" i="4"/>
  <c r="AA706" i="4"/>
  <c r="Z706" i="4"/>
  <c r="Y706" i="4"/>
  <c r="AA705" i="4"/>
  <c r="Z705" i="4"/>
  <c r="Y705" i="4"/>
  <c r="AF704" i="4"/>
  <c r="AA704" i="4"/>
  <c r="Z704" i="4"/>
  <c r="Y704" i="4"/>
  <c r="AA703" i="4"/>
  <c r="Z703" i="4"/>
  <c r="Y703" i="4"/>
  <c r="AA702" i="4"/>
  <c r="Z702" i="4"/>
  <c r="Y702" i="4"/>
  <c r="AA701" i="4"/>
  <c r="Z701" i="4"/>
  <c r="Y701" i="4"/>
  <c r="AF700" i="4"/>
  <c r="AE700" i="4"/>
  <c r="AD700" i="4"/>
  <c r="AC700" i="4"/>
  <c r="AA700" i="4"/>
  <c r="Z700" i="4"/>
  <c r="Y700" i="4"/>
  <c r="AC699" i="4"/>
  <c r="AA699" i="4"/>
  <c r="Z699" i="4"/>
  <c r="Y699" i="4"/>
  <c r="AA698" i="4"/>
  <c r="Z698" i="4"/>
  <c r="Y698" i="4"/>
  <c r="AF697" i="4"/>
  <c r="AE697" i="4"/>
  <c r="AD697" i="4"/>
  <c r="AC697" i="4"/>
  <c r="AA697" i="4"/>
  <c r="Z697" i="4"/>
  <c r="Y697" i="4"/>
  <c r="AA696" i="4"/>
  <c r="Z696" i="4"/>
  <c r="Y696" i="4"/>
  <c r="AA695" i="4"/>
  <c r="Z695" i="4"/>
  <c r="Y695" i="4"/>
  <c r="AF694" i="4"/>
  <c r="AA694" i="4"/>
  <c r="Z694" i="4"/>
  <c r="Y694" i="4"/>
  <c r="AA693" i="4"/>
  <c r="Z693" i="4"/>
  <c r="Y693" i="4"/>
  <c r="AA692" i="4"/>
  <c r="Z692" i="4"/>
  <c r="Y692" i="4"/>
  <c r="AA691" i="4"/>
  <c r="Z691" i="4"/>
  <c r="Y691" i="4"/>
  <c r="AA690" i="4"/>
  <c r="Z690" i="4"/>
  <c r="Y690" i="4"/>
  <c r="AA689" i="4"/>
  <c r="Z689" i="4"/>
  <c r="Y689" i="4"/>
  <c r="AA688" i="4"/>
  <c r="Z688" i="4"/>
  <c r="Y688" i="4"/>
  <c r="AF687" i="4"/>
  <c r="AE687" i="4"/>
  <c r="AD687" i="4"/>
  <c r="AC687" i="4"/>
  <c r="AA687" i="4"/>
  <c r="Z687" i="4"/>
  <c r="Y687" i="4"/>
  <c r="AA686" i="4"/>
  <c r="Z686" i="4"/>
  <c r="Y686" i="4"/>
  <c r="AC685" i="4"/>
  <c r="AA685" i="4"/>
  <c r="Z685" i="4"/>
  <c r="Y685" i="4"/>
  <c r="AA684" i="4"/>
  <c r="Z684" i="4"/>
  <c r="Y684" i="4"/>
  <c r="AA683" i="4"/>
  <c r="Z683" i="4"/>
  <c r="Y683" i="4"/>
  <c r="AF682" i="4"/>
  <c r="AE682" i="4"/>
  <c r="AD682" i="4"/>
  <c r="AC682" i="4"/>
  <c r="AA682" i="4"/>
  <c r="Z682" i="4"/>
  <c r="Y682" i="4"/>
  <c r="AA681" i="4"/>
  <c r="Z681" i="4"/>
  <c r="Y681" i="4"/>
  <c r="AA665" i="4"/>
  <c r="Z665" i="4"/>
  <c r="Y665" i="4"/>
  <c r="AA664" i="4"/>
  <c r="Z664" i="4"/>
  <c r="Y664" i="4"/>
  <c r="AF663" i="4"/>
  <c r="AE663" i="4"/>
  <c r="AD663" i="4"/>
  <c r="AC663" i="4"/>
  <c r="AA663" i="4"/>
  <c r="Z663" i="4"/>
  <c r="Y663" i="4"/>
  <c r="AA662" i="4"/>
  <c r="Z662" i="4"/>
  <c r="Y662" i="4"/>
  <c r="AA661" i="4"/>
  <c r="Z661" i="4"/>
  <c r="Y661" i="4"/>
  <c r="AA660" i="4"/>
  <c r="Z660" i="4"/>
  <c r="Y660" i="4"/>
  <c r="AF659" i="4"/>
  <c r="AA659" i="4"/>
  <c r="Z659" i="4"/>
  <c r="Y659" i="4"/>
  <c r="AA658" i="4"/>
  <c r="Z658" i="4"/>
  <c r="Y658" i="4"/>
  <c r="AA657" i="4"/>
  <c r="Z657" i="4"/>
  <c r="Y657" i="4"/>
  <c r="AA656" i="4"/>
  <c r="Z656" i="4"/>
  <c r="Y656" i="4"/>
  <c r="AF655" i="4"/>
  <c r="AE655" i="4"/>
  <c r="AD655" i="4"/>
  <c r="AC655" i="4"/>
  <c r="AA655" i="4"/>
  <c r="Z655" i="4"/>
  <c r="Y655" i="4"/>
  <c r="AA654" i="4"/>
  <c r="Z654" i="4"/>
  <c r="Y654" i="4"/>
  <c r="AA653" i="4"/>
  <c r="Z653" i="4"/>
  <c r="Y653" i="4"/>
  <c r="AA652" i="4"/>
  <c r="Z652" i="4"/>
  <c r="Y652" i="4"/>
  <c r="AF651" i="4"/>
  <c r="AA651" i="4"/>
  <c r="Z651" i="4"/>
  <c r="Y651" i="4"/>
  <c r="AA650" i="4"/>
  <c r="Z650" i="4"/>
  <c r="Y650" i="4"/>
  <c r="AA649" i="4"/>
  <c r="Z649" i="4"/>
  <c r="Y649" i="4"/>
  <c r="AA648" i="4"/>
  <c r="Z648" i="4"/>
  <c r="Y648" i="4"/>
  <c r="AF647" i="4"/>
  <c r="AE647" i="4"/>
  <c r="AD647" i="4"/>
  <c r="AC647" i="4"/>
  <c r="AA647" i="4"/>
  <c r="Z647" i="4"/>
  <c r="Y647" i="4"/>
  <c r="AA646" i="4"/>
  <c r="Z646" i="4"/>
  <c r="Y646" i="4"/>
  <c r="AA645" i="4"/>
  <c r="Z645" i="4"/>
  <c r="Y645" i="4"/>
  <c r="AA644" i="4"/>
  <c r="Z644" i="4"/>
  <c r="Y644" i="4"/>
  <c r="AF643" i="4"/>
  <c r="AA643" i="4"/>
  <c r="Z643" i="4"/>
  <c r="Y643" i="4"/>
  <c r="AA642" i="4"/>
  <c r="Z642" i="4"/>
  <c r="Y642" i="4"/>
  <c r="AA641" i="4"/>
  <c r="Z641" i="4"/>
  <c r="Y641" i="4"/>
  <c r="AA640" i="4"/>
  <c r="Z640" i="4"/>
  <c r="Y640" i="4"/>
  <c r="AF639" i="4"/>
  <c r="AE639" i="4"/>
  <c r="AD639" i="4"/>
  <c r="AC639" i="4"/>
  <c r="AA639" i="4"/>
  <c r="Z639" i="4"/>
  <c r="Y639" i="4"/>
  <c r="AA638" i="4"/>
  <c r="Z638" i="4"/>
  <c r="Y638" i="4"/>
  <c r="AA637" i="4"/>
  <c r="Z637" i="4"/>
  <c r="Y637" i="4"/>
  <c r="AA636" i="4"/>
  <c r="Z636" i="4"/>
  <c r="Y636" i="4"/>
  <c r="AF635" i="4"/>
  <c r="AA635" i="4"/>
  <c r="Z635" i="4"/>
  <c r="Y635" i="4"/>
  <c r="AA634" i="4"/>
  <c r="Z634" i="4"/>
  <c r="Y634" i="4"/>
  <c r="AA633" i="4"/>
  <c r="Z633" i="4"/>
  <c r="Y633" i="4"/>
  <c r="AA632" i="4"/>
  <c r="Z632" i="4"/>
  <c r="Y632" i="4"/>
  <c r="AF631" i="4"/>
  <c r="AE631" i="4"/>
  <c r="AD631" i="4"/>
  <c r="AC631" i="4"/>
  <c r="AA631" i="4"/>
  <c r="Z631" i="4"/>
  <c r="Y631" i="4"/>
  <c r="AA630" i="4"/>
  <c r="Z630" i="4"/>
  <c r="Y630" i="4"/>
  <c r="AA629" i="4"/>
  <c r="Z629" i="4"/>
  <c r="Y629" i="4"/>
  <c r="AA628" i="4"/>
  <c r="Z628" i="4"/>
  <c r="Y628" i="4"/>
  <c r="AF627" i="4"/>
  <c r="AA627" i="4"/>
  <c r="Z627" i="4"/>
  <c r="Y627" i="4"/>
  <c r="AA626" i="4"/>
  <c r="Z626" i="4"/>
  <c r="Y626" i="4"/>
  <c r="AA625" i="4"/>
  <c r="Z625" i="4"/>
  <c r="Y625" i="4"/>
  <c r="AA624" i="4"/>
  <c r="Z624" i="4"/>
  <c r="Y624" i="4"/>
  <c r="AF623" i="4"/>
  <c r="AE623" i="4"/>
  <c r="AD623" i="4"/>
  <c r="AC623" i="4"/>
  <c r="AA623" i="4"/>
  <c r="Z623" i="4"/>
  <c r="Y623" i="4"/>
  <c r="AA622" i="4"/>
  <c r="Z622" i="4"/>
  <c r="Y622" i="4"/>
  <c r="AA621" i="4"/>
  <c r="Z621" i="4"/>
  <c r="Y621" i="4"/>
  <c r="AA605" i="4"/>
  <c r="Z605" i="4"/>
  <c r="Y605" i="4"/>
  <c r="AA604" i="4"/>
  <c r="Z604" i="4"/>
  <c r="Y604" i="4"/>
  <c r="AA603" i="4"/>
  <c r="Z603" i="4"/>
  <c r="Y603" i="4"/>
  <c r="AA602" i="4"/>
  <c r="Z602" i="4"/>
  <c r="Y602" i="4"/>
  <c r="AA601" i="4"/>
  <c r="Z601" i="4"/>
  <c r="Y601" i="4"/>
  <c r="AA600" i="4"/>
  <c r="Z600" i="4"/>
  <c r="Y600" i="4"/>
  <c r="AA599" i="4"/>
  <c r="Z599" i="4"/>
  <c r="Y599" i="4"/>
  <c r="AA598" i="4"/>
  <c r="Z598" i="4"/>
  <c r="Y598" i="4"/>
  <c r="AA597" i="4"/>
  <c r="Z597" i="4"/>
  <c r="Y597" i="4"/>
  <c r="AA596" i="4"/>
  <c r="Z596" i="4"/>
  <c r="Y596" i="4"/>
  <c r="AA595" i="4"/>
  <c r="Z595" i="4"/>
  <c r="Y595" i="4"/>
  <c r="AA594" i="4"/>
  <c r="Z594" i="4"/>
  <c r="Y594" i="4"/>
  <c r="AF593" i="4"/>
  <c r="AE593" i="4"/>
  <c r="AD593" i="4"/>
  <c r="AC593" i="4"/>
  <c r="AA593" i="4"/>
  <c r="Z593" i="4"/>
  <c r="Y593" i="4"/>
  <c r="AA592" i="4"/>
  <c r="Z592" i="4"/>
  <c r="Y592" i="4"/>
  <c r="AA591" i="4"/>
  <c r="Z591" i="4"/>
  <c r="Y591" i="4"/>
  <c r="AA590" i="4"/>
  <c r="Z590" i="4"/>
  <c r="Y590" i="4"/>
  <c r="AA589" i="4"/>
  <c r="Z589" i="4"/>
  <c r="Y589" i="4"/>
  <c r="AA588" i="4"/>
  <c r="Z588" i="4"/>
  <c r="Y588" i="4"/>
  <c r="AC587" i="4"/>
  <c r="AA587" i="4"/>
  <c r="Z587" i="4"/>
  <c r="Y587" i="4"/>
  <c r="AA586" i="4"/>
  <c r="Z586" i="4"/>
  <c r="Y586" i="4"/>
  <c r="AA585" i="4"/>
  <c r="Z585" i="4"/>
  <c r="Y585" i="4"/>
  <c r="AA584" i="4"/>
  <c r="Z584" i="4"/>
  <c r="Y584" i="4"/>
  <c r="AF583" i="4"/>
  <c r="AE583" i="4"/>
  <c r="AD583" i="4"/>
  <c r="AC583" i="4"/>
  <c r="AA583" i="4"/>
  <c r="Z583" i="4"/>
  <c r="Y583" i="4"/>
  <c r="AA582" i="4"/>
  <c r="Z582" i="4"/>
  <c r="Y582" i="4"/>
  <c r="AA581" i="4"/>
  <c r="Z581" i="4"/>
  <c r="Y581" i="4"/>
  <c r="AA580" i="4"/>
  <c r="Z580" i="4"/>
  <c r="Y580" i="4"/>
  <c r="AC579" i="4"/>
  <c r="AA579" i="4"/>
  <c r="Z579" i="4"/>
  <c r="Y579" i="4"/>
  <c r="AA578" i="4"/>
  <c r="Z578" i="4"/>
  <c r="Y578" i="4"/>
  <c r="AA577" i="4"/>
  <c r="Z577" i="4"/>
  <c r="Y577" i="4"/>
  <c r="AA576" i="4"/>
  <c r="Z576" i="4"/>
  <c r="Y576" i="4"/>
  <c r="AF575" i="4"/>
  <c r="AE575" i="4"/>
  <c r="AD575" i="4"/>
  <c r="AC575" i="4"/>
  <c r="AA575" i="4"/>
  <c r="Z575" i="4"/>
  <c r="Y575" i="4"/>
  <c r="AA574" i="4"/>
  <c r="Z574" i="4"/>
  <c r="Y574" i="4"/>
  <c r="AA573" i="4"/>
  <c r="Z573" i="4"/>
  <c r="Y573" i="4"/>
  <c r="AA572" i="4"/>
  <c r="Z572" i="4"/>
  <c r="Y572" i="4"/>
  <c r="AC571" i="4"/>
  <c r="AA571" i="4"/>
  <c r="Z571" i="4"/>
  <c r="Y571" i="4"/>
  <c r="AA570" i="4"/>
  <c r="Z570" i="4"/>
  <c r="Y570" i="4"/>
  <c r="AA569" i="4"/>
  <c r="Z569" i="4"/>
  <c r="Y569" i="4"/>
  <c r="AA568" i="4"/>
  <c r="Z568" i="4"/>
  <c r="Y568" i="4"/>
  <c r="AA567" i="4"/>
  <c r="Z567" i="4"/>
  <c r="Y567" i="4"/>
  <c r="AA566" i="4"/>
  <c r="Z566" i="4"/>
  <c r="Y566" i="4"/>
  <c r="AA565" i="4"/>
  <c r="Z565" i="4"/>
  <c r="Y565" i="4"/>
  <c r="AA564" i="4"/>
  <c r="Z564" i="4"/>
  <c r="Y564" i="4"/>
  <c r="AF563" i="4"/>
  <c r="AE563" i="4"/>
  <c r="AD563" i="4"/>
  <c r="AC563" i="4"/>
  <c r="AA563" i="4"/>
  <c r="Z563" i="4"/>
  <c r="Y563" i="4"/>
  <c r="AA562" i="4"/>
  <c r="Z562" i="4"/>
  <c r="Y562" i="4"/>
  <c r="AA561" i="4"/>
  <c r="Z561" i="4"/>
  <c r="Y561" i="4"/>
  <c r="AA545" i="4"/>
  <c r="Z545" i="4"/>
  <c r="Y545" i="4"/>
  <c r="AA544" i="4"/>
  <c r="Z544" i="4"/>
  <c r="Y544" i="4"/>
  <c r="AA543" i="4"/>
  <c r="Z543" i="4"/>
  <c r="Y543" i="4"/>
  <c r="AA542" i="4"/>
  <c r="Z542" i="4"/>
  <c r="Y542" i="4"/>
  <c r="AA541" i="4"/>
  <c r="Z541" i="4"/>
  <c r="Y541" i="4"/>
  <c r="AA540" i="4"/>
  <c r="Z540" i="4"/>
  <c r="Y540" i="4"/>
  <c r="AA539" i="4"/>
  <c r="Z539" i="4"/>
  <c r="Y539" i="4"/>
  <c r="AA538" i="4"/>
  <c r="Z538" i="4"/>
  <c r="Y538" i="4"/>
  <c r="AA537" i="4"/>
  <c r="Z537" i="4"/>
  <c r="Y537" i="4"/>
  <c r="AA536" i="4"/>
  <c r="Z536" i="4"/>
  <c r="Y536" i="4"/>
  <c r="AA535" i="4"/>
  <c r="Z535" i="4"/>
  <c r="Y535" i="4"/>
  <c r="AA534" i="4"/>
  <c r="Z534" i="4"/>
  <c r="Y534" i="4"/>
  <c r="AA533" i="4"/>
  <c r="Z533" i="4"/>
  <c r="Y533" i="4"/>
  <c r="AA532" i="4"/>
  <c r="Z532" i="4"/>
  <c r="Y532" i="4"/>
  <c r="AA531" i="4"/>
  <c r="Z531" i="4"/>
  <c r="Y531" i="4"/>
  <c r="AA530" i="4"/>
  <c r="Z530" i="4"/>
  <c r="Y530" i="4"/>
  <c r="AA529" i="4"/>
  <c r="Z529" i="4"/>
  <c r="Y529" i="4"/>
  <c r="AA528" i="4"/>
  <c r="Z528" i="4"/>
  <c r="Y528" i="4"/>
  <c r="AA527" i="4"/>
  <c r="Z527" i="4"/>
  <c r="Y527" i="4"/>
  <c r="AA526" i="4"/>
  <c r="Z526" i="4"/>
  <c r="Y526" i="4"/>
  <c r="AA525" i="4"/>
  <c r="Z525" i="4"/>
  <c r="Y525" i="4"/>
  <c r="AA524" i="4"/>
  <c r="Z524" i="4"/>
  <c r="Y524" i="4"/>
  <c r="AA523" i="4"/>
  <c r="Z523" i="4"/>
  <c r="Y523" i="4"/>
  <c r="AA522" i="4"/>
  <c r="Z522" i="4"/>
  <c r="Y522" i="4"/>
  <c r="AA521" i="4"/>
  <c r="Z521" i="4"/>
  <c r="Y521" i="4"/>
  <c r="AA520" i="4"/>
  <c r="Z520" i="4"/>
  <c r="Y520" i="4"/>
  <c r="AA519" i="4"/>
  <c r="Z519" i="4"/>
  <c r="Y519" i="4"/>
  <c r="AA518" i="4"/>
  <c r="Z518" i="4"/>
  <c r="Y518" i="4"/>
  <c r="AA517" i="4"/>
  <c r="Z517" i="4"/>
  <c r="Y517" i="4"/>
  <c r="AA516" i="4"/>
  <c r="Z516" i="4"/>
  <c r="Y516" i="4"/>
  <c r="AA515" i="4"/>
  <c r="Z515" i="4"/>
  <c r="Y515" i="4"/>
  <c r="AA514" i="4"/>
  <c r="Z514" i="4"/>
  <c r="Y514" i="4"/>
  <c r="AA513" i="4"/>
  <c r="Z513" i="4"/>
  <c r="Y513" i="4"/>
  <c r="AA512" i="4"/>
  <c r="Z512" i="4"/>
  <c r="Y512" i="4"/>
  <c r="AA511" i="4"/>
  <c r="Z511" i="4"/>
  <c r="Y511" i="4"/>
  <c r="AA510" i="4"/>
  <c r="Z510" i="4"/>
  <c r="Y510" i="4"/>
  <c r="AA509" i="4"/>
  <c r="Z509" i="4"/>
  <c r="Y509" i="4"/>
  <c r="AA508" i="4"/>
  <c r="Z508" i="4"/>
  <c r="Y508" i="4"/>
  <c r="AA507" i="4"/>
  <c r="Z507" i="4"/>
  <c r="Y507" i="4"/>
  <c r="AA506" i="4"/>
  <c r="Z506" i="4"/>
  <c r="Y506" i="4"/>
  <c r="AA505" i="4"/>
  <c r="Z505" i="4"/>
  <c r="Y505" i="4"/>
  <c r="AA504" i="4"/>
  <c r="Z504" i="4"/>
  <c r="Y504" i="4"/>
  <c r="AA503" i="4"/>
  <c r="Z503" i="4"/>
  <c r="Y503" i="4"/>
  <c r="AA502" i="4"/>
  <c r="Z502" i="4"/>
  <c r="Y502" i="4"/>
  <c r="AA501" i="4"/>
  <c r="Z501" i="4"/>
  <c r="Y501" i="4"/>
  <c r="AA485" i="4"/>
  <c r="Z485" i="4"/>
  <c r="Y485" i="4"/>
  <c r="AA484" i="4"/>
  <c r="Z484" i="4"/>
  <c r="Y484" i="4"/>
  <c r="AA483" i="4"/>
  <c r="Z483" i="4"/>
  <c r="Y483" i="4"/>
  <c r="AA482" i="4"/>
  <c r="Z482" i="4"/>
  <c r="Y482" i="4"/>
  <c r="AA481" i="4"/>
  <c r="Z481" i="4"/>
  <c r="Y481" i="4"/>
  <c r="AA480" i="4"/>
  <c r="Z480" i="4"/>
  <c r="Y480" i="4"/>
  <c r="AA479" i="4"/>
  <c r="Z479" i="4"/>
  <c r="Y479" i="4"/>
  <c r="AA478" i="4"/>
  <c r="Z478" i="4"/>
  <c r="Y478" i="4"/>
  <c r="AC477" i="4"/>
  <c r="AA477" i="4"/>
  <c r="Z477" i="4"/>
  <c r="Y477" i="4"/>
  <c r="AA476" i="4"/>
  <c r="Z476" i="4"/>
  <c r="Y476" i="4"/>
  <c r="AA475" i="4"/>
  <c r="Z475" i="4"/>
  <c r="Y475" i="4"/>
  <c r="AA474" i="4"/>
  <c r="Z474" i="4"/>
  <c r="Y474" i="4"/>
  <c r="AF473" i="4"/>
  <c r="AE473" i="4"/>
  <c r="AD473" i="4"/>
  <c r="AC473" i="4"/>
  <c r="AA473" i="4"/>
  <c r="Z473" i="4"/>
  <c r="Y473" i="4"/>
  <c r="AA472" i="4"/>
  <c r="Z472" i="4"/>
  <c r="Y472" i="4"/>
  <c r="AA471" i="4"/>
  <c r="Z471" i="4"/>
  <c r="Y471" i="4"/>
  <c r="AA470" i="4"/>
  <c r="Z470" i="4"/>
  <c r="Y470" i="4"/>
  <c r="AC469" i="4"/>
  <c r="AA469" i="4"/>
  <c r="Z469" i="4"/>
  <c r="Y469" i="4"/>
  <c r="AA468" i="4"/>
  <c r="Z468" i="4"/>
  <c r="Y468" i="4"/>
  <c r="AA467" i="4"/>
  <c r="Z467" i="4"/>
  <c r="Y467" i="4"/>
  <c r="AA466" i="4"/>
  <c r="Z466" i="4"/>
  <c r="Y466" i="4"/>
  <c r="AF465" i="4"/>
  <c r="AE465" i="4"/>
  <c r="AD465" i="4"/>
  <c r="AC465" i="4"/>
  <c r="AA465" i="4"/>
  <c r="Z465" i="4"/>
  <c r="Y465" i="4"/>
  <c r="AA464" i="4"/>
  <c r="Z464" i="4"/>
  <c r="Y464" i="4"/>
  <c r="AA463" i="4"/>
  <c r="Z463" i="4"/>
  <c r="Y463" i="4"/>
  <c r="AA462" i="4"/>
  <c r="Z462" i="4"/>
  <c r="Y462" i="4"/>
  <c r="AA461" i="4"/>
  <c r="Z461" i="4"/>
  <c r="Y461" i="4"/>
  <c r="AA460" i="4"/>
  <c r="Z460" i="4"/>
  <c r="Y460" i="4"/>
  <c r="AA459" i="4"/>
  <c r="Z459" i="4"/>
  <c r="Y459" i="4"/>
  <c r="AF458" i="4"/>
  <c r="AA458" i="4"/>
  <c r="Z458" i="4"/>
  <c r="Y458" i="4"/>
  <c r="AA457" i="4"/>
  <c r="Z457" i="4"/>
  <c r="Y457" i="4"/>
  <c r="AA456" i="4"/>
  <c r="Z456" i="4"/>
  <c r="Y456" i="4"/>
  <c r="AA455" i="4"/>
  <c r="Z455" i="4"/>
  <c r="Y455" i="4"/>
  <c r="AA454" i="4"/>
  <c r="Z454" i="4"/>
  <c r="Y454" i="4"/>
  <c r="AA453" i="4"/>
  <c r="Z453" i="4"/>
  <c r="Y453" i="4"/>
  <c r="AA452" i="4"/>
  <c r="Z452" i="4"/>
  <c r="Y452" i="4"/>
  <c r="AA451" i="4"/>
  <c r="Z451" i="4"/>
  <c r="Y451" i="4"/>
  <c r="AF450" i="4"/>
  <c r="AE450" i="4"/>
  <c r="AD450" i="4"/>
  <c r="AC450" i="4"/>
  <c r="AA450" i="4"/>
  <c r="Z450" i="4"/>
  <c r="Y450" i="4"/>
  <c r="AA449" i="4"/>
  <c r="Z449" i="4"/>
  <c r="Y449" i="4"/>
  <c r="AA448" i="4"/>
  <c r="Z448" i="4"/>
  <c r="Y448" i="4"/>
  <c r="AA447" i="4"/>
  <c r="Z447" i="4"/>
  <c r="Y447" i="4"/>
  <c r="AF446" i="4"/>
  <c r="AA446" i="4"/>
  <c r="Z446" i="4"/>
  <c r="Y446" i="4"/>
  <c r="AA445" i="4"/>
  <c r="Z445" i="4"/>
  <c r="Y445" i="4"/>
  <c r="AA444" i="4"/>
  <c r="Z444" i="4"/>
  <c r="Y444" i="4"/>
  <c r="AA443" i="4"/>
  <c r="Z443" i="4"/>
  <c r="Y443" i="4"/>
  <c r="AF442" i="4"/>
  <c r="AE442" i="4"/>
  <c r="AD442" i="4"/>
  <c r="AC442" i="4"/>
  <c r="AA442" i="4"/>
  <c r="Z442" i="4"/>
  <c r="Y442" i="4"/>
  <c r="AA441" i="4"/>
  <c r="Z441" i="4"/>
  <c r="Y441" i="4"/>
  <c r="AA425" i="4"/>
  <c r="Z425" i="4"/>
  <c r="Y425" i="4"/>
  <c r="AA424" i="4"/>
  <c r="Z424" i="4"/>
  <c r="Y424" i="4"/>
  <c r="AA423" i="4"/>
  <c r="Z423" i="4"/>
  <c r="Y423" i="4"/>
  <c r="AA422" i="4"/>
  <c r="Z422" i="4"/>
  <c r="Y422" i="4"/>
  <c r="AA421" i="4"/>
  <c r="Z421" i="4"/>
  <c r="Y421" i="4"/>
  <c r="AA420" i="4"/>
  <c r="Z420" i="4"/>
  <c r="Y420" i="4"/>
  <c r="AA419" i="4"/>
  <c r="Z419" i="4"/>
  <c r="Y419" i="4"/>
  <c r="AA418" i="4"/>
  <c r="Z418" i="4"/>
  <c r="Y418" i="4"/>
  <c r="AA417" i="4"/>
  <c r="Z417" i="4"/>
  <c r="Y417" i="4"/>
  <c r="AA416" i="4"/>
  <c r="Z416" i="4"/>
  <c r="Y416" i="4"/>
  <c r="AF415" i="4"/>
  <c r="AE415" i="4"/>
  <c r="AD415" i="4"/>
  <c r="AC415" i="4"/>
  <c r="AA415" i="4"/>
  <c r="Z415" i="4"/>
  <c r="Y415" i="4"/>
  <c r="AA414" i="4"/>
  <c r="Z414" i="4"/>
  <c r="Y414" i="4"/>
  <c r="AA413" i="4"/>
  <c r="Z413" i="4"/>
  <c r="Y413" i="4"/>
  <c r="AA412" i="4"/>
  <c r="Z412" i="4"/>
  <c r="Y412" i="4"/>
  <c r="AA411" i="4"/>
  <c r="Z411" i="4"/>
  <c r="Y411" i="4"/>
  <c r="AA410" i="4"/>
  <c r="Z410" i="4"/>
  <c r="Y410" i="4"/>
  <c r="AA409" i="4"/>
  <c r="Z409" i="4"/>
  <c r="Y409" i="4"/>
  <c r="AA408" i="4"/>
  <c r="Z408" i="4"/>
  <c r="Y408" i="4"/>
  <c r="AA407" i="4"/>
  <c r="Z407" i="4"/>
  <c r="Y407" i="4"/>
  <c r="AA406" i="4"/>
  <c r="Z406" i="4"/>
  <c r="Y406" i="4"/>
  <c r="AA405" i="4"/>
  <c r="Z405" i="4"/>
  <c r="Y405" i="4"/>
  <c r="AA404" i="4"/>
  <c r="Z404" i="4"/>
  <c r="Y404" i="4"/>
  <c r="AA403" i="4"/>
  <c r="Z403" i="4"/>
  <c r="Y403" i="4"/>
  <c r="AA402" i="4"/>
  <c r="Z402" i="4"/>
  <c r="Y402" i="4"/>
  <c r="AA401" i="4"/>
  <c r="Z401" i="4"/>
  <c r="Y401" i="4"/>
  <c r="AA400" i="4"/>
  <c r="Z400" i="4"/>
  <c r="Y400" i="4"/>
  <c r="AF399" i="4"/>
  <c r="AA399" i="4"/>
  <c r="Z399" i="4"/>
  <c r="Y399" i="4"/>
  <c r="AA398" i="4"/>
  <c r="Z398" i="4"/>
  <c r="Y398" i="4"/>
  <c r="AA397" i="4"/>
  <c r="Z397" i="4"/>
  <c r="Y397" i="4"/>
  <c r="AA396" i="4"/>
  <c r="Z396" i="4"/>
  <c r="Y396" i="4"/>
  <c r="AA395" i="4"/>
  <c r="Z395" i="4"/>
  <c r="Y395" i="4"/>
  <c r="AA394" i="4"/>
  <c r="Z394" i="4"/>
  <c r="Y394" i="4"/>
  <c r="AA393" i="4"/>
  <c r="Z393" i="4"/>
  <c r="Y393" i="4"/>
  <c r="AA392" i="4"/>
  <c r="Z392" i="4"/>
  <c r="Y392" i="4"/>
  <c r="AA391" i="4"/>
  <c r="Z391" i="4"/>
  <c r="Y391" i="4"/>
  <c r="AA390" i="4"/>
  <c r="Z390" i="4"/>
  <c r="Y390" i="4"/>
  <c r="AA389" i="4"/>
  <c r="Z389" i="4"/>
  <c r="Y389" i="4"/>
  <c r="AA388" i="4"/>
  <c r="Z388" i="4"/>
  <c r="Y388" i="4"/>
  <c r="AA387" i="4"/>
  <c r="Z387" i="4"/>
  <c r="Y387" i="4"/>
  <c r="AA386" i="4"/>
  <c r="Z386" i="4"/>
  <c r="Y386" i="4"/>
  <c r="AA385" i="4"/>
  <c r="Z385" i="4"/>
  <c r="Y385" i="4"/>
  <c r="AA384" i="4"/>
  <c r="Z384" i="4"/>
  <c r="Y384" i="4"/>
  <c r="AF383" i="4"/>
  <c r="AE383" i="4"/>
  <c r="AD383" i="4"/>
  <c r="AC383" i="4"/>
  <c r="AA383" i="4"/>
  <c r="Z383" i="4"/>
  <c r="Y383" i="4"/>
  <c r="AA382" i="4"/>
  <c r="Z382" i="4"/>
  <c r="Y382" i="4"/>
  <c r="AA381" i="4"/>
  <c r="Z381" i="4"/>
  <c r="Y381" i="4"/>
  <c r="AA351" i="4"/>
  <c r="Z351" i="4"/>
  <c r="Y351" i="4"/>
  <c r="AA350" i="4"/>
  <c r="Z350" i="4"/>
  <c r="Y350" i="4"/>
  <c r="AA349" i="4"/>
  <c r="Z349" i="4"/>
  <c r="Y349" i="4"/>
  <c r="AF348" i="4"/>
  <c r="AE348" i="4"/>
  <c r="AD348" i="4"/>
  <c r="AC348" i="4"/>
  <c r="AA348" i="4"/>
  <c r="Z348" i="4"/>
  <c r="Y348" i="4"/>
  <c r="AA347" i="4"/>
  <c r="Z347" i="4"/>
  <c r="Y347" i="4"/>
  <c r="AA346" i="4"/>
  <c r="Z346" i="4"/>
  <c r="Y346" i="4"/>
  <c r="AA345" i="4"/>
  <c r="Z345" i="4"/>
  <c r="Y345" i="4"/>
  <c r="AA344" i="4"/>
  <c r="Z344" i="4"/>
  <c r="Y344" i="4"/>
  <c r="AA343" i="4"/>
  <c r="Z343" i="4"/>
  <c r="Y343" i="4"/>
  <c r="AA342" i="4"/>
  <c r="Z342" i="4"/>
  <c r="Y342" i="4"/>
  <c r="AA341" i="4"/>
  <c r="Z341" i="4"/>
  <c r="Y341" i="4"/>
  <c r="AA340" i="4"/>
  <c r="Z340" i="4"/>
  <c r="Y340" i="4"/>
  <c r="AA339" i="4"/>
  <c r="Z339" i="4"/>
  <c r="Y339" i="4"/>
  <c r="AA338" i="4"/>
  <c r="Z338" i="4"/>
  <c r="Y338" i="4"/>
  <c r="AA337" i="4"/>
  <c r="Z337" i="4"/>
  <c r="Y337" i="4"/>
  <c r="AA336" i="4"/>
  <c r="Z336" i="4"/>
  <c r="Y336" i="4"/>
  <c r="AA335" i="4"/>
  <c r="Z335" i="4"/>
  <c r="Y335" i="4"/>
  <c r="AA334" i="4"/>
  <c r="Z334" i="4"/>
  <c r="Y334" i="4"/>
  <c r="AA333" i="4"/>
  <c r="Z333" i="4"/>
  <c r="Y333" i="4"/>
  <c r="AF332" i="4"/>
  <c r="AA332" i="4"/>
  <c r="Z332" i="4"/>
  <c r="Y332" i="4"/>
  <c r="AA331" i="4"/>
  <c r="Z331" i="4"/>
  <c r="Y331" i="4"/>
  <c r="AA330" i="4"/>
  <c r="Z330" i="4"/>
  <c r="Y330" i="4"/>
  <c r="AA329" i="4"/>
  <c r="Z329" i="4"/>
  <c r="Y329" i="4"/>
  <c r="AA328" i="4"/>
  <c r="Z328" i="4"/>
  <c r="Y328" i="4"/>
  <c r="AA327" i="4"/>
  <c r="Z327" i="4"/>
  <c r="Y327" i="4"/>
  <c r="AA326" i="4"/>
  <c r="Z326" i="4"/>
  <c r="Y326" i="4"/>
  <c r="AA325" i="4"/>
  <c r="Z325" i="4"/>
  <c r="Y325" i="4"/>
  <c r="AA324" i="4"/>
  <c r="Z324" i="4"/>
  <c r="Y324" i="4"/>
  <c r="AA323" i="4"/>
  <c r="Z323" i="4"/>
  <c r="Y323" i="4"/>
  <c r="AA322" i="4"/>
  <c r="Z322" i="4"/>
  <c r="Y322" i="4"/>
  <c r="AA321" i="4"/>
  <c r="Z321" i="4"/>
  <c r="Y321" i="4"/>
  <c r="AA320" i="4"/>
  <c r="Z320" i="4"/>
  <c r="Y320" i="4"/>
  <c r="AA319" i="4"/>
  <c r="Z319" i="4"/>
  <c r="Y319" i="4"/>
  <c r="AA318" i="4"/>
  <c r="Z318" i="4"/>
  <c r="Y318" i="4"/>
  <c r="AA317" i="4"/>
  <c r="Z317" i="4"/>
  <c r="Y317" i="4"/>
  <c r="AF316" i="4"/>
  <c r="AE316" i="4"/>
  <c r="AD316" i="4"/>
  <c r="AC316" i="4"/>
  <c r="AA316" i="4"/>
  <c r="Z316" i="4"/>
  <c r="Y316" i="4"/>
  <c r="AA315" i="4"/>
  <c r="Z315" i="4"/>
  <c r="Y315" i="4"/>
  <c r="AA314" i="4"/>
  <c r="Z314" i="4"/>
  <c r="Y314" i="4"/>
  <c r="AA313" i="4"/>
  <c r="Z313" i="4"/>
  <c r="Y313" i="4"/>
  <c r="AA312" i="4"/>
  <c r="Z312" i="4"/>
  <c r="Y312" i="4"/>
  <c r="AA311" i="4"/>
  <c r="Z311" i="4"/>
  <c r="Y311" i="4"/>
  <c r="AA310" i="4"/>
  <c r="Z310" i="4"/>
  <c r="Y310" i="4"/>
  <c r="AA309" i="4"/>
  <c r="Z309" i="4"/>
  <c r="Y309" i="4"/>
  <c r="AA308" i="4"/>
  <c r="Z308" i="4"/>
  <c r="Y308" i="4"/>
  <c r="AA307" i="4"/>
  <c r="Z307" i="4"/>
  <c r="Y307" i="4"/>
  <c r="AA291" i="4"/>
  <c r="Z291" i="4"/>
  <c r="Y291" i="4"/>
  <c r="AA290" i="4"/>
  <c r="Z290" i="4"/>
  <c r="Y290" i="4"/>
  <c r="AA289" i="4"/>
  <c r="Z289" i="4"/>
  <c r="Y289" i="4"/>
  <c r="AA288" i="4"/>
  <c r="Z288" i="4"/>
  <c r="Y288" i="4"/>
  <c r="AA287" i="4"/>
  <c r="Z287" i="4"/>
  <c r="Y287" i="4"/>
  <c r="AA286" i="4"/>
  <c r="Z286" i="4"/>
  <c r="Y286" i="4"/>
  <c r="AA285" i="4"/>
  <c r="Z285" i="4"/>
  <c r="Y285" i="4"/>
  <c r="AA284" i="4"/>
  <c r="Z284" i="4"/>
  <c r="Y284" i="4"/>
  <c r="AF283" i="4"/>
  <c r="AE283" i="4"/>
  <c r="AD283" i="4"/>
  <c r="AC283" i="4"/>
  <c r="AA283" i="4"/>
  <c r="Z283" i="4"/>
  <c r="Y283" i="4"/>
  <c r="AA282" i="4"/>
  <c r="Z282" i="4"/>
  <c r="Y282" i="4"/>
  <c r="AA281" i="4"/>
  <c r="Z281" i="4"/>
  <c r="Y281" i="4"/>
  <c r="AA280" i="4"/>
  <c r="Z280" i="4"/>
  <c r="Y280" i="4"/>
  <c r="AA279" i="4"/>
  <c r="Z279" i="4"/>
  <c r="Y279" i="4"/>
  <c r="AA278" i="4"/>
  <c r="Z278" i="4"/>
  <c r="Y278" i="4"/>
  <c r="AA277" i="4"/>
  <c r="Z277" i="4"/>
  <c r="Y277" i="4"/>
  <c r="AA276" i="4"/>
  <c r="Z276" i="4"/>
  <c r="Y276" i="4"/>
  <c r="AA275" i="4"/>
  <c r="Z275" i="4"/>
  <c r="Y275" i="4"/>
  <c r="AA274" i="4"/>
  <c r="Z274" i="4"/>
  <c r="Y274" i="4"/>
  <c r="AA273" i="4"/>
  <c r="Z273" i="4"/>
  <c r="Y273" i="4"/>
  <c r="AA272" i="4"/>
  <c r="Z272" i="4"/>
  <c r="Y272" i="4"/>
  <c r="AA271" i="4"/>
  <c r="Z271" i="4"/>
  <c r="Y271" i="4"/>
  <c r="AA270" i="4"/>
  <c r="Z270" i="4"/>
  <c r="Y270" i="4"/>
  <c r="AA269" i="4"/>
  <c r="Z269" i="4"/>
  <c r="Y269" i="4"/>
  <c r="AA268" i="4"/>
  <c r="Z268" i="4"/>
  <c r="Y268" i="4"/>
  <c r="AF267" i="4"/>
  <c r="AA267" i="4"/>
  <c r="Z267" i="4"/>
  <c r="Y267" i="4"/>
  <c r="AA266" i="4"/>
  <c r="Z266" i="4"/>
  <c r="Y266" i="4"/>
  <c r="AA265" i="4"/>
  <c r="Z265" i="4"/>
  <c r="Y265" i="4"/>
  <c r="AA264" i="4"/>
  <c r="Z264" i="4"/>
  <c r="Y264" i="4"/>
  <c r="AA263" i="4"/>
  <c r="Z263" i="4"/>
  <c r="Y263" i="4"/>
  <c r="AA262" i="4"/>
  <c r="Z262" i="4"/>
  <c r="Y262" i="4"/>
  <c r="AA261" i="4"/>
  <c r="Z261" i="4"/>
  <c r="Y261" i="4"/>
  <c r="AA260" i="4"/>
  <c r="Z260" i="4"/>
  <c r="Y260" i="4"/>
  <c r="AA259" i="4"/>
  <c r="Z259" i="4"/>
  <c r="Y259" i="4"/>
  <c r="AA258" i="4"/>
  <c r="Z258" i="4"/>
  <c r="Y258" i="4"/>
  <c r="AA257" i="4"/>
  <c r="Z257" i="4"/>
  <c r="Y257" i="4"/>
  <c r="AA256" i="4"/>
  <c r="Z256" i="4"/>
  <c r="Y256" i="4"/>
  <c r="AA255" i="4"/>
  <c r="Z255" i="4"/>
  <c r="Y255" i="4"/>
  <c r="AA254" i="4"/>
  <c r="Z254" i="4"/>
  <c r="Y254" i="4"/>
  <c r="AA253" i="4"/>
  <c r="Z253" i="4"/>
  <c r="Y253" i="4"/>
  <c r="AA252" i="4"/>
  <c r="Z252" i="4"/>
  <c r="Y252" i="4"/>
  <c r="AF251" i="4"/>
  <c r="AE251" i="4"/>
  <c r="AD251" i="4"/>
  <c r="AC251" i="4"/>
  <c r="AA251" i="4"/>
  <c r="Z251" i="4"/>
  <c r="Y251" i="4"/>
  <c r="AA250" i="4"/>
  <c r="Z250" i="4"/>
  <c r="Y250" i="4"/>
  <c r="AA249" i="4"/>
  <c r="Z249" i="4"/>
  <c r="Y249" i="4"/>
  <c r="AA248" i="4"/>
  <c r="Z248" i="4"/>
  <c r="Y248" i="4"/>
  <c r="AA247" i="4"/>
  <c r="Z247" i="4"/>
  <c r="Y247" i="4"/>
  <c r="AA231" i="4"/>
  <c r="Z231" i="4"/>
  <c r="Y231" i="4"/>
  <c r="AF230" i="4"/>
  <c r="AE230" i="4"/>
  <c r="AD230" i="4"/>
  <c r="AC230" i="4"/>
  <c r="AA230" i="4"/>
  <c r="Z230" i="4"/>
  <c r="Y230" i="4"/>
  <c r="AA229" i="4"/>
  <c r="Z229" i="4"/>
  <c r="Y229" i="4"/>
  <c r="AA228" i="4"/>
  <c r="Z228" i="4"/>
  <c r="Y228" i="4"/>
  <c r="AA227" i="4"/>
  <c r="Z227" i="4"/>
  <c r="Y227" i="4"/>
  <c r="AA226" i="4"/>
  <c r="Z226" i="4"/>
  <c r="Y226" i="4"/>
  <c r="AA225" i="4"/>
  <c r="Z225" i="4"/>
  <c r="Y225" i="4"/>
  <c r="AA224" i="4"/>
  <c r="Z224" i="4"/>
  <c r="Y224" i="4"/>
  <c r="AA223" i="4"/>
  <c r="Z223" i="4"/>
  <c r="Y223" i="4"/>
  <c r="AA222" i="4"/>
  <c r="Z222" i="4"/>
  <c r="Y222" i="4"/>
  <c r="AA221" i="4"/>
  <c r="Z221" i="4"/>
  <c r="Y221" i="4"/>
  <c r="AA220" i="4"/>
  <c r="Z220" i="4"/>
  <c r="Y220" i="4"/>
  <c r="AA219" i="4"/>
  <c r="Z219" i="4"/>
  <c r="Y219" i="4"/>
  <c r="AA218" i="4"/>
  <c r="Z218" i="4"/>
  <c r="Y218" i="4"/>
  <c r="AA217" i="4"/>
  <c r="Z217" i="4"/>
  <c r="Y217" i="4"/>
  <c r="AA216" i="4"/>
  <c r="Z216" i="4"/>
  <c r="Y216" i="4"/>
  <c r="AC215" i="4"/>
  <c r="AA215" i="4"/>
  <c r="Z215" i="4"/>
  <c r="Y215" i="4"/>
  <c r="AA214" i="4"/>
  <c r="Z214" i="4"/>
  <c r="Y214" i="4"/>
  <c r="AA213" i="4"/>
  <c r="Z213" i="4"/>
  <c r="Y213" i="4"/>
  <c r="AA212" i="4"/>
  <c r="Z212" i="4"/>
  <c r="Y212" i="4"/>
  <c r="AA211" i="4"/>
  <c r="Z211" i="4"/>
  <c r="Y211" i="4"/>
  <c r="AA210" i="4"/>
  <c r="Z210" i="4"/>
  <c r="Y210" i="4"/>
  <c r="AA209" i="4"/>
  <c r="Z209" i="4"/>
  <c r="Y209" i="4"/>
  <c r="AA208" i="4"/>
  <c r="Z208" i="4"/>
  <c r="Y208" i="4"/>
  <c r="AA207" i="4"/>
  <c r="Z207" i="4"/>
  <c r="Y207" i="4"/>
  <c r="AA206" i="4"/>
  <c r="Z206" i="4"/>
  <c r="Y206" i="4"/>
  <c r="AA205" i="4"/>
  <c r="Z205" i="4"/>
  <c r="Y205" i="4"/>
  <c r="AA204" i="4"/>
  <c r="Z204" i="4"/>
  <c r="Y204" i="4"/>
  <c r="AA203" i="4"/>
  <c r="Z203" i="4"/>
  <c r="Y203" i="4"/>
  <c r="AA202" i="4"/>
  <c r="Z202" i="4"/>
  <c r="Y202" i="4"/>
  <c r="AA201" i="4"/>
  <c r="Z201" i="4"/>
  <c r="Y201" i="4"/>
  <c r="AA200" i="4"/>
  <c r="Z200" i="4"/>
  <c r="Y200" i="4"/>
  <c r="AF199" i="4"/>
  <c r="AE199" i="4"/>
  <c r="AD199" i="4"/>
  <c r="AC199" i="4"/>
  <c r="AA199" i="4"/>
  <c r="Z199" i="4"/>
  <c r="Y199" i="4"/>
  <c r="AA198" i="4"/>
  <c r="Z198" i="4"/>
  <c r="Y198" i="4"/>
  <c r="AA197" i="4"/>
  <c r="Z197" i="4"/>
  <c r="Y197" i="4"/>
  <c r="AA196" i="4"/>
  <c r="Z196" i="4"/>
  <c r="Y196" i="4"/>
  <c r="AA195" i="4"/>
  <c r="Z195" i="4"/>
  <c r="Y195" i="4"/>
  <c r="AA194" i="4"/>
  <c r="Z194" i="4"/>
  <c r="Y194" i="4"/>
  <c r="AA193" i="4"/>
  <c r="Z193" i="4"/>
  <c r="Y193" i="4"/>
  <c r="AA192" i="4"/>
  <c r="Z192" i="4"/>
  <c r="Y192" i="4"/>
  <c r="AA191" i="4"/>
  <c r="Z191" i="4"/>
  <c r="Y191" i="4"/>
  <c r="AA190" i="4"/>
  <c r="Z190" i="4"/>
  <c r="Y190" i="4"/>
  <c r="AA189" i="4"/>
  <c r="Z189" i="4"/>
  <c r="Y189" i="4"/>
  <c r="AA188" i="4"/>
  <c r="Z188" i="4"/>
  <c r="Y188" i="4"/>
  <c r="AA187" i="4"/>
  <c r="Z187" i="4"/>
  <c r="Y187" i="4"/>
  <c r="AA171" i="4"/>
  <c r="Z171" i="4"/>
  <c r="Y171" i="4"/>
  <c r="AA170" i="4"/>
  <c r="Z170" i="4"/>
  <c r="Y170" i="4"/>
  <c r="AA169" i="4"/>
  <c r="Z169" i="4"/>
  <c r="Y169" i="4"/>
  <c r="AA168" i="4"/>
  <c r="Z168" i="4"/>
  <c r="Y168" i="4"/>
  <c r="AA167" i="4"/>
  <c r="Z167" i="4"/>
  <c r="Y167" i="4"/>
  <c r="AA166" i="4"/>
  <c r="Z166" i="4"/>
  <c r="Y166" i="4"/>
  <c r="AA165" i="4"/>
  <c r="Z165" i="4"/>
  <c r="Y165" i="4"/>
  <c r="AA164" i="4"/>
  <c r="Z164" i="4"/>
  <c r="Y164" i="4"/>
  <c r="AA163" i="4"/>
  <c r="Z163" i="4"/>
  <c r="Y163" i="4"/>
  <c r="AA162" i="4"/>
  <c r="Z162" i="4"/>
  <c r="Y162" i="4"/>
  <c r="AA161" i="4"/>
  <c r="Z161" i="4"/>
  <c r="Y161" i="4"/>
  <c r="AA160" i="4"/>
  <c r="Z160" i="4"/>
  <c r="Y160" i="4"/>
  <c r="AA159" i="4"/>
  <c r="Z159" i="4"/>
  <c r="Y159" i="4"/>
  <c r="AA158" i="4"/>
  <c r="Z158" i="4"/>
  <c r="Y158" i="4"/>
  <c r="AA157" i="4"/>
  <c r="Z157" i="4"/>
  <c r="Y157" i="4"/>
  <c r="AA156" i="4"/>
  <c r="Z156" i="4"/>
  <c r="Y156" i="4"/>
  <c r="AA155" i="4"/>
  <c r="Z155" i="4"/>
  <c r="Y155" i="4"/>
  <c r="AA154" i="4"/>
  <c r="Z154" i="4"/>
  <c r="Y154" i="4"/>
  <c r="AA153" i="4"/>
  <c r="Z153" i="4"/>
  <c r="Y153" i="4"/>
  <c r="AA152" i="4"/>
  <c r="Z152" i="4"/>
  <c r="Y152" i="4"/>
  <c r="AA151" i="4"/>
  <c r="Z151" i="4"/>
  <c r="Y151" i="4"/>
  <c r="AA150" i="4"/>
  <c r="Z150" i="4"/>
  <c r="Y150" i="4"/>
  <c r="AA149" i="4"/>
  <c r="Z149" i="4"/>
  <c r="Y149" i="4"/>
  <c r="AA148" i="4"/>
  <c r="Z148" i="4"/>
  <c r="Y148" i="4"/>
  <c r="AA147" i="4"/>
  <c r="Z147" i="4"/>
  <c r="Y147" i="4"/>
  <c r="AA146" i="4"/>
  <c r="Z146" i="4"/>
  <c r="Y146" i="4"/>
  <c r="AA145" i="4"/>
  <c r="Z145" i="4"/>
  <c r="Y145" i="4"/>
  <c r="AA144" i="4"/>
  <c r="Z144" i="4"/>
  <c r="Y144" i="4"/>
  <c r="AA143" i="4"/>
  <c r="Z143" i="4"/>
  <c r="Y143" i="4"/>
  <c r="AA142" i="4"/>
  <c r="Z142" i="4"/>
  <c r="Y142" i="4"/>
  <c r="AA141" i="4"/>
  <c r="Z141" i="4"/>
  <c r="Y141" i="4"/>
  <c r="AA140" i="4"/>
  <c r="Z140" i="4"/>
  <c r="Y140" i="4"/>
  <c r="AA139" i="4"/>
  <c r="Z139" i="4"/>
  <c r="Y139" i="4"/>
  <c r="AA138" i="4"/>
  <c r="Z138" i="4"/>
  <c r="Y138" i="4"/>
  <c r="AA137" i="4"/>
  <c r="Z137" i="4"/>
  <c r="Y137" i="4"/>
  <c r="AA136" i="4"/>
  <c r="Z136" i="4"/>
  <c r="Y136" i="4"/>
  <c r="AA135" i="4"/>
  <c r="Z135" i="4"/>
  <c r="Y135" i="4"/>
  <c r="AA134" i="4"/>
  <c r="Z134" i="4"/>
  <c r="Y134" i="4"/>
  <c r="AA133" i="4"/>
  <c r="Z133" i="4"/>
  <c r="Y133" i="4"/>
  <c r="AA132" i="4"/>
  <c r="Z132" i="4"/>
  <c r="Y132" i="4"/>
  <c r="AA131" i="4"/>
  <c r="Z131" i="4"/>
  <c r="Y131" i="4"/>
  <c r="AA130" i="4"/>
  <c r="Z130" i="4"/>
  <c r="Y130" i="4"/>
  <c r="AA129" i="4"/>
  <c r="Z129" i="4"/>
  <c r="Y129" i="4"/>
  <c r="AA128" i="4"/>
  <c r="Z128" i="4"/>
  <c r="Y128" i="4"/>
  <c r="AA127" i="4"/>
  <c r="Z127" i="4"/>
  <c r="Y127" i="4"/>
  <c r="AA111" i="4"/>
  <c r="Z111" i="4"/>
  <c r="Y111" i="4"/>
  <c r="AA110" i="4"/>
  <c r="Z110" i="4"/>
  <c r="Y110" i="4"/>
  <c r="AA109" i="4"/>
  <c r="Z109" i="4"/>
  <c r="Y109" i="4"/>
  <c r="AA108" i="4"/>
  <c r="Z108" i="4"/>
  <c r="Y108" i="4"/>
  <c r="AA107" i="4"/>
  <c r="Z107" i="4"/>
  <c r="Y107" i="4"/>
  <c r="AA106" i="4"/>
  <c r="Z106" i="4"/>
  <c r="Y106" i="4"/>
  <c r="AA105" i="4"/>
  <c r="Z105" i="4"/>
  <c r="Y105" i="4"/>
  <c r="AA104" i="4"/>
  <c r="Z104" i="4"/>
  <c r="Y104" i="4"/>
  <c r="AA103" i="4"/>
  <c r="Z103" i="4"/>
  <c r="Y103" i="4"/>
  <c r="AA102" i="4"/>
  <c r="Z102" i="4"/>
  <c r="Y102" i="4"/>
  <c r="AA101" i="4"/>
  <c r="Z101" i="4"/>
  <c r="Y101" i="4"/>
  <c r="AA100" i="4"/>
  <c r="Z100" i="4"/>
  <c r="Y100" i="4"/>
  <c r="AA99" i="4"/>
  <c r="Z99" i="4"/>
  <c r="Y99" i="4"/>
  <c r="AA98" i="4"/>
  <c r="Z98" i="4"/>
  <c r="Y98" i="4"/>
  <c r="AA97" i="4"/>
  <c r="Z97" i="4"/>
  <c r="Y97" i="4"/>
  <c r="AA96" i="4"/>
  <c r="Z96" i="4"/>
  <c r="Y96" i="4"/>
  <c r="AA95" i="4"/>
  <c r="Z95" i="4"/>
  <c r="Y95" i="4"/>
  <c r="AA94" i="4"/>
  <c r="Z94" i="4"/>
  <c r="Y94" i="4"/>
  <c r="AC93" i="4"/>
  <c r="AA93" i="4"/>
  <c r="Z93" i="4"/>
  <c r="Y93" i="4"/>
  <c r="AA92" i="4"/>
  <c r="Z92" i="4"/>
  <c r="Y92" i="4"/>
  <c r="AA91" i="4"/>
  <c r="Z91" i="4"/>
  <c r="Y91" i="4"/>
  <c r="AA90" i="4"/>
  <c r="Z90" i="4"/>
  <c r="Y90" i="4"/>
  <c r="AA89" i="4"/>
  <c r="Z89" i="4"/>
  <c r="Y89" i="4"/>
  <c r="AA88" i="4"/>
  <c r="Z88" i="4"/>
  <c r="Y88" i="4"/>
  <c r="AA87" i="4"/>
  <c r="Z87" i="4"/>
  <c r="Y87" i="4"/>
  <c r="AA86" i="4"/>
  <c r="Z86" i="4"/>
  <c r="Y86" i="4"/>
  <c r="AA85" i="4"/>
  <c r="Z85" i="4"/>
  <c r="Y85" i="4"/>
  <c r="AA84" i="4"/>
  <c r="Z84" i="4"/>
  <c r="Y84" i="4"/>
  <c r="AA83" i="4"/>
  <c r="Z83" i="4"/>
  <c r="Y83" i="4"/>
  <c r="AA82" i="4"/>
  <c r="Z82" i="4"/>
  <c r="Y82" i="4"/>
  <c r="AA81" i="4"/>
  <c r="Z81" i="4"/>
  <c r="Y81" i="4"/>
  <c r="AA80" i="4"/>
  <c r="Z80" i="4"/>
  <c r="Y80" i="4"/>
  <c r="AA79" i="4"/>
  <c r="Z79" i="4"/>
  <c r="Y79" i="4"/>
  <c r="AA78" i="4"/>
  <c r="Z78" i="4"/>
  <c r="Y78" i="4"/>
  <c r="AA77" i="4"/>
  <c r="Z77" i="4"/>
  <c r="Y77" i="4"/>
  <c r="AA76" i="4"/>
  <c r="Z76" i="4"/>
  <c r="Y76" i="4"/>
  <c r="AA75" i="4"/>
  <c r="Z75" i="4"/>
  <c r="Y75" i="4"/>
  <c r="AA74" i="4"/>
  <c r="Z74" i="4"/>
  <c r="Y74" i="4"/>
  <c r="AA73" i="4"/>
  <c r="Z73" i="4"/>
  <c r="Y73" i="4"/>
  <c r="AA72" i="4"/>
  <c r="Z72" i="4"/>
  <c r="Y72" i="4"/>
  <c r="AA71" i="4"/>
  <c r="Z71" i="4"/>
  <c r="Y71" i="4"/>
  <c r="AA70" i="4"/>
  <c r="Z70" i="4"/>
  <c r="Y70" i="4"/>
  <c r="AA69" i="4"/>
  <c r="Z69" i="4"/>
  <c r="Y69" i="4"/>
  <c r="AA68" i="4"/>
  <c r="Z68" i="4"/>
  <c r="Y68" i="4"/>
  <c r="AA67" i="4"/>
  <c r="Z67" i="4"/>
  <c r="Y67" i="4"/>
  <c r="AA51" i="4"/>
  <c r="Z51" i="4"/>
  <c r="Y51" i="4"/>
  <c r="AA50" i="4"/>
  <c r="Z50" i="4"/>
  <c r="Y50" i="4"/>
  <c r="AA49" i="4"/>
  <c r="Z49" i="4"/>
  <c r="Y49" i="4"/>
  <c r="AA48" i="4"/>
  <c r="Z48" i="4"/>
  <c r="Y48" i="4"/>
  <c r="AA47" i="4"/>
  <c r="Z47" i="4"/>
  <c r="Y47" i="4"/>
  <c r="AA46" i="4"/>
  <c r="Z46" i="4"/>
  <c r="Y46" i="4"/>
  <c r="AA45" i="4"/>
  <c r="Z45" i="4"/>
  <c r="Y45" i="4"/>
  <c r="AA44" i="4"/>
  <c r="Z44" i="4"/>
  <c r="Y44" i="4"/>
  <c r="AA43" i="4"/>
  <c r="Z43" i="4"/>
  <c r="Y43" i="4"/>
  <c r="AA42" i="4"/>
  <c r="Z42" i="4"/>
  <c r="Y42" i="4"/>
  <c r="AA41" i="4"/>
  <c r="Z41" i="4"/>
  <c r="Y41" i="4"/>
  <c r="AA40" i="4"/>
  <c r="Z40" i="4"/>
  <c r="Y40" i="4"/>
  <c r="AA39" i="4"/>
  <c r="Z39" i="4"/>
  <c r="Y39" i="4"/>
  <c r="AA38" i="4"/>
  <c r="Z38" i="4"/>
  <c r="Y38" i="4"/>
  <c r="AA37" i="4"/>
  <c r="Z37" i="4"/>
  <c r="Y37" i="4"/>
  <c r="AC36" i="4"/>
  <c r="AA36" i="4"/>
  <c r="Z36" i="4"/>
  <c r="Y36" i="4"/>
  <c r="AA35" i="4"/>
  <c r="Z35" i="4"/>
  <c r="Y35" i="4"/>
  <c r="AA34" i="4"/>
  <c r="Z34" i="4"/>
  <c r="Y34" i="4"/>
  <c r="AA33" i="4"/>
  <c r="Z33" i="4"/>
  <c r="Y33" i="4"/>
  <c r="AA32" i="4"/>
  <c r="Z32" i="4"/>
  <c r="Y32" i="4"/>
  <c r="AA31" i="4"/>
  <c r="Z31" i="4"/>
  <c r="Y31" i="4"/>
  <c r="AA30" i="4"/>
  <c r="Z30" i="4"/>
  <c r="Y30" i="4"/>
  <c r="AA29" i="4"/>
  <c r="Z29" i="4"/>
  <c r="Y29" i="4"/>
  <c r="AA28" i="4"/>
  <c r="Z28" i="4"/>
  <c r="Y28" i="4"/>
  <c r="AA27" i="4"/>
  <c r="Z27" i="4"/>
  <c r="Y27" i="4"/>
  <c r="AA26" i="4"/>
  <c r="Z26" i="4"/>
  <c r="Y26" i="4"/>
  <c r="AA25" i="4"/>
  <c r="Z25" i="4"/>
  <c r="Y25" i="4"/>
  <c r="AA24" i="4"/>
  <c r="Z24" i="4"/>
  <c r="Y24" i="4"/>
  <c r="AA23" i="4"/>
  <c r="Z23" i="4"/>
  <c r="Y23" i="4"/>
  <c r="AA22" i="4"/>
  <c r="Z22" i="4"/>
  <c r="Y22" i="4"/>
  <c r="AA21" i="4"/>
  <c r="Z21" i="4"/>
  <c r="Y21" i="4"/>
  <c r="AA20" i="4"/>
  <c r="Z20" i="4"/>
  <c r="Y20" i="4"/>
  <c r="AA19" i="4"/>
  <c r="Z19" i="4"/>
  <c r="Y19" i="4"/>
  <c r="AA18" i="4"/>
  <c r="Z18" i="4"/>
  <c r="Y18" i="4"/>
  <c r="AA17" i="4"/>
  <c r="Z17" i="4"/>
  <c r="Y17" i="4"/>
  <c r="AA16" i="4"/>
  <c r="Z16" i="4"/>
  <c r="Y16" i="4"/>
  <c r="AA15" i="4"/>
  <c r="Z15" i="4"/>
  <c r="Y15" i="4"/>
  <c r="AA14" i="4"/>
  <c r="Z14" i="4"/>
  <c r="Y14" i="4"/>
  <c r="AA13" i="4"/>
  <c r="Z13" i="4"/>
  <c r="Y13" i="4"/>
  <c r="AA12" i="4"/>
  <c r="Z12" i="4"/>
  <c r="Y12" i="4"/>
  <c r="AA11" i="4"/>
  <c r="Z11" i="4"/>
  <c r="Y11" i="4"/>
  <c r="AA10" i="4"/>
  <c r="Z10" i="4"/>
  <c r="Y10" i="4"/>
  <c r="AA9" i="4"/>
  <c r="Z9" i="4"/>
  <c r="Y9" i="4"/>
  <c r="AA8" i="4"/>
  <c r="Z8" i="4"/>
  <c r="Y8" i="4"/>
  <c r="AF1099" i="3"/>
  <c r="AE1099" i="3"/>
  <c r="AD1099" i="3"/>
  <c r="AC1099" i="3"/>
  <c r="AA1099" i="3"/>
  <c r="Z1099" i="3"/>
  <c r="Y1099" i="3"/>
  <c r="AC1098" i="3"/>
  <c r="AA1098" i="3"/>
  <c r="Z1098" i="3"/>
  <c r="Y1098" i="3"/>
  <c r="AF1097" i="3"/>
  <c r="AE1097" i="3"/>
  <c r="AD1097" i="3"/>
  <c r="AC1097" i="3"/>
  <c r="AA1097" i="3"/>
  <c r="Z1097" i="3"/>
  <c r="Y1097" i="3"/>
  <c r="AC1096" i="3"/>
  <c r="AA1096" i="3"/>
  <c r="Z1096" i="3"/>
  <c r="Y1096" i="3"/>
  <c r="AF1095" i="3"/>
  <c r="AE1095" i="3"/>
  <c r="AD1095" i="3"/>
  <c r="AC1095" i="3"/>
  <c r="AA1095" i="3"/>
  <c r="Z1095" i="3"/>
  <c r="Y1095" i="3"/>
  <c r="AC1094" i="3"/>
  <c r="AA1094" i="3"/>
  <c r="Z1094" i="3"/>
  <c r="Y1094" i="3"/>
  <c r="AF1093" i="3"/>
  <c r="AE1093" i="3"/>
  <c r="AD1093" i="3"/>
  <c r="AC1093" i="3"/>
  <c r="AA1093" i="3"/>
  <c r="Z1093" i="3"/>
  <c r="Y1093" i="3"/>
  <c r="AC1092" i="3"/>
  <c r="AA1092" i="3"/>
  <c r="Z1092" i="3"/>
  <c r="Y1092" i="3"/>
  <c r="AF1091" i="3"/>
  <c r="AE1091" i="3"/>
  <c r="AD1091" i="3"/>
  <c r="AC1091" i="3"/>
  <c r="AA1091" i="3"/>
  <c r="Z1091" i="3"/>
  <c r="Y1091" i="3"/>
  <c r="AC1090" i="3"/>
  <c r="AA1090" i="3"/>
  <c r="Z1090" i="3"/>
  <c r="Y1090" i="3"/>
  <c r="AF1089" i="3"/>
  <c r="AE1089" i="3"/>
  <c r="AD1089" i="3"/>
  <c r="AC1089" i="3"/>
  <c r="AA1089" i="3"/>
  <c r="Z1089" i="3"/>
  <c r="Y1089" i="3"/>
  <c r="AF1088" i="3"/>
  <c r="AE1088" i="3"/>
  <c r="AD1088" i="3"/>
  <c r="AC1088" i="3"/>
  <c r="AA1088" i="3"/>
  <c r="Z1088" i="3"/>
  <c r="Y1088" i="3"/>
  <c r="AF1087" i="3"/>
  <c r="AA1087" i="3"/>
  <c r="Z1087" i="3"/>
  <c r="Y1087" i="3"/>
  <c r="AF1086" i="3"/>
  <c r="AE1086" i="3"/>
  <c r="AD1086" i="3"/>
  <c r="AC1086" i="3"/>
  <c r="AA1086" i="3"/>
  <c r="Z1086" i="3"/>
  <c r="Y1086" i="3"/>
  <c r="AF1085" i="3"/>
  <c r="AA1085" i="3"/>
  <c r="Z1085" i="3"/>
  <c r="Y1085" i="3"/>
  <c r="AF1084" i="3"/>
  <c r="AE1084" i="3"/>
  <c r="AD1084" i="3"/>
  <c r="AC1084" i="3"/>
  <c r="AA1084" i="3"/>
  <c r="Z1084" i="3"/>
  <c r="Y1084" i="3"/>
  <c r="AF1083" i="3"/>
  <c r="AA1083" i="3"/>
  <c r="Z1083" i="3"/>
  <c r="Y1083" i="3"/>
  <c r="AF1082" i="3"/>
  <c r="AE1082" i="3"/>
  <c r="AD1082" i="3"/>
  <c r="AC1082" i="3"/>
  <c r="AA1082" i="3"/>
  <c r="Z1082" i="3"/>
  <c r="Y1082" i="3"/>
  <c r="AF1081" i="3"/>
  <c r="AA1081" i="3"/>
  <c r="Z1081" i="3"/>
  <c r="Y1081" i="3"/>
  <c r="AF1080" i="3"/>
  <c r="AE1080" i="3"/>
  <c r="AD1080" i="3"/>
  <c r="AC1080" i="3"/>
  <c r="AA1080" i="3"/>
  <c r="Z1080" i="3"/>
  <c r="Y1080" i="3"/>
  <c r="AF1079" i="3"/>
  <c r="AA1079" i="3"/>
  <c r="Z1079" i="3"/>
  <c r="Y1079" i="3"/>
  <c r="AF1078" i="3"/>
  <c r="AE1078" i="3"/>
  <c r="AD1078" i="3"/>
  <c r="AC1078" i="3"/>
  <c r="AA1078" i="3"/>
  <c r="Z1078" i="3"/>
  <c r="Y1078" i="3"/>
  <c r="AF1077" i="3"/>
  <c r="AA1077" i="3"/>
  <c r="Z1077" i="3"/>
  <c r="Y1077" i="3"/>
  <c r="AF1076" i="3"/>
  <c r="AE1076" i="3"/>
  <c r="AD1076" i="3"/>
  <c r="AC1076" i="3"/>
  <c r="AA1076" i="3"/>
  <c r="Z1076" i="3"/>
  <c r="Y1076" i="3"/>
  <c r="AF1075" i="3"/>
  <c r="AA1075" i="3"/>
  <c r="Z1075" i="3"/>
  <c r="Y1075" i="3"/>
  <c r="AF1074" i="3"/>
  <c r="AE1074" i="3"/>
  <c r="AD1074" i="3"/>
  <c r="AC1074" i="3"/>
  <c r="AA1074" i="3"/>
  <c r="Z1074" i="3"/>
  <c r="Y1074" i="3"/>
  <c r="AF1073" i="3"/>
  <c r="AA1073" i="3"/>
  <c r="Z1073" i="3"/>
  <c r="Y1073" i="3"/>
  <c r="AF1072" i="3"/>
  <c r="AE1072" i="3"/>
  <c r="AD1072" i="3"/>
  <c r="AC1072" i="3"/>
  <c r="AA1072" i="3"/>
  <c r="Z1072" i="3"/>
  <c r="Y1072" i="3"/>
  <c r="AF1071" i="3"/>
  <c r="AA1071" i="3"/>
  <c r="Z1071" i="3"/>
  <c r="Y1071" i="3"/>
  <c r="AF1070" i="3"/>
  <c r="AE1070" i="3"/>
  <c r="AD1070" i="3"/>
  <c r="AC1070" i="3"/>
  <c r="AA1070" i="3"/>
  <c r="Z1070" i="3"/>
  <c r="Y1070" i="3"/>
  <c r="AF1069" i="3"/>
  <c r="AA1069" i="3"/>
  <c r="Z1069" i="3"/>
  <c r="Y1069" i="3"/>
  <c r="AF1068" i="3"/>
  <c r="AE1068" i="3"/>
  <c r="AD1068" i="3"/>
  <c r="AC1068" i="3"/>
  <c r="AA1068" i="3"/>
  <c r="Z1068" i="3"/>
  <c r="Y1068" i="3"/>
  <c r="AF1067" i="3"/>
  <c r="AA1067" i="3"/>
  <c r="Z1067" i="3"/>
  <c r="Y1067" i="3"/>
  <c r="AF1066" i="3"/>
  <c r="AE1066" i="3"/>
  <c r="AD1066" i="3"/>
  <c r="AC1066" i="3"/>
  <c r="AA1066" i="3"/>
  <c r="Z1066" i="3"/>
  <c r="Y1066" i="3"/>
  <c r="AF1065" i="3"/>
  <c r="AA1065" i="3"/>
  <c r="Z1065" i="3"/>
  <c r="Y1065" i="3"/>
  <c r="AF1064" i="3"/>
  <c r="AE1064" i="3"/>
  <c r="AD1064" i="3"/>
  <c r="AC1064" i="3"/>
  <c r="AA1064" i="3"/>
  <c r="Z1064" i="3"/>
  <c r="Y1064" i="3"/>
  <c r="AF1063" i="3"/>
  <c r="AE1063" i="3"/>
  <c r="AD1063" i="3"/>
  <c r="AC1063" i="3"/>
  <c r="AA1063" i="3"/>
  <c r="Z1063" i="3"/>
  <c r="Y1063" i="3"/>
  <c r="AF1062" i="3"/>
  <c r="AE1062" i="3"/>
  <c r="AD1062" i="3"/>
  <c r="AC1062" i="3"/>
  <c r="AA1062" i="3"/>
  <c r="Z1062" i="3"/>
  <c r="Y1062" i="3"/>
  <c r="AF1061" i="3"/>
  <c r="AE1061" i="3"/>
  <c r="AD1061" i="3"/>
  <c r="AC1061" i="3"/>
  <c r="AA1061" i="3"/>
  <c r="Z1061" i="3"/>
  <c r="Y1061" i="3"/>
  <c r="AC1060" i="3"/>
  <c r="AA1060" i="3"/>
  <c r="Z1060" i="3"/>
  <c r="Y1060" i="3"/>
  <c r="AF1059" i="3"/>
  <c r="AE1059" i="3"/>
  <c r="AD1059" i="3"/>
  <c r="AC1059" i="3"/>
  <c r="AA1059" i="3"/>
  <c r="Z1059" i="3"/>
  <c r="Y1059" i="3"/>
  <c r="AC1058" i="3"/>
  <c r="AA1058" i="3"/>
  <c r="Z1058" i="3"/>
  <c r="Y1058" i="3"/>
  <c r="AF1057" i="3"/>
  <c r="AE1057" i="3"/>
  <c r="AD1057" i="3"/>
  <c r="AC1057" i="3"/>
  <c r="AA1057" i="3"/>
  <c r="Z1057" i="3"/>
  <c r="Y1057" i="3"/>
  <c r="AC1056" i="3"/>
  <c r="AA1056" i="3"/>
  <c r="Z1056" i="3"/>
  <c r="Y1056" i="3"/>
  <c r="AF1055" i="3"/>
  <c r="AE1055" i="3"/>
  <c r="AD1055" i="3"/>
  <c r="AC1055" i="3"/>
  <c r="AA1055" i="3"/>
  <c r="Z1055" i="3"/>
  <c r="Y1055" i="3"/>
  <c r="AF1039" i="3"/>
  <c r="AE1039" i="3"/>
  <c r="AD1039" i="3"/>
  <c r="AC1039" i="3"/>
  <c r="AA1039" i="3"/>
  <c r="Z1039" i="3"/>
  <c r="Y1039" i="3"/>
  <c r="AF1038" i="3"/>
  <c r="AA1038" i="3"/>
  <c r="Z1038" i="3"/>
  <c r="Y1038" i="3"/>
  <c r="AF1037" i="3"/>
  <c r="AE1037" i="3"/>
  <c r="AD1037" i="3"/>
  <c r="AC1037" i="3"/>
  <c r="AA1037" i="3"/>
  <c r="Z1037" i="3"/>
  <c r="Y1037" i="3"/>
  <c r="AF1036" i="3"/>
  <c r="AA1036" i="3"/>
  <c r="Z1036" i="3"/>
  <c r="Y1036" i="3"/>
  <c r="AF1035" i="3"/>
  <c r="AE1035" i="3"/>
  <c r="AD1035" i="3"/>
  <c r="AC1035" i="3"/>
  <c r="AA1035" i="3"/>
  <c r="Z1035" i="3"/>
  <c r="Y1035" i="3"/>
  <c r="AF1034" i="3"/>
  <c r="AA1034" i="3"/>
  <c r="Z1034" i="3"/>
  <c r="Y1034" i="3"/>
  <c r="AF1033" i="3"/>
  <c r="AE1033" i="3"/>
  <c r="AD1033" i="3"/>
  <c r="AC1033" i="3"/>
  <c r="AA1033" i="3"/>
  <c r="Z1033" i="3"/>
  <c r="Y1033" i="3"/>
  <c r="AF1032" i="3"/>
  <c r="AA1032" i="3"/>
  <c r="Z1032" i="3"/>
  <c r="Y1032" i="3"/>
  <c r="AF1031" i="3"/>
  <c r="AE1031" i="3"/>
  <c r="AD1031" i="3"/>
  <c r="AC1031" i="3"/>
  <c r="AA1031" i="3"/>
  <c r="Z1031" i="3"/>
  <c r="Y1031" i="3"/>
  <c r="AF1030" i="3"/>
  <c r="AA1030" i="3"/>
  <c r="Z1030" i="3"/>
  <c r="Y1030" i="3"/>
  <c r="AF1029" i="3"/>
  <c r="AE1029" i="3"/>
  <c r="AD1029" i="3"/>
  <c r="AC1029" i="3"/>
  <c r="AA1029" i="3"/>
  <c r="Z1029" i="3"/>
  <c r="Y1029" i="3"/>
  <c r="AF1028" i="3"/>
  <c r="AE1028" i="3"/>
  <c r="AD1028" i="3"/>
  <c r="AC1028" i="3"/>
  <c r="AA1028" i="3"/>
  <c r="Z1028" i="3"/>
  <c r="Y1028" i="3"/>
  <c r="AF1027" i="3"/>
  <c r="AE1027" i="3"/>
  <c r="AD1027" i="3"/>
  <c r="AC1027" i="3"/>
  <c r="AA1027" i="3"/>
  <c r="Z1027" i="3"/>
  <c r="Y1027" i="3"/>
  <c r="AF1026" i="3"/>
  <c r="AE1026" i="3"/>
  <c r="AD1026" i="3"/>
  <c r="AC1026" i="3"/>
  <c r="AA1026" i="3"/>
  <c r="Z1026" i="3"/>
  <c r="Y1026" i="3"/>
  <c r="AC1025" i="3"/>
  <c r="AA1025" i="3"/>
  <c r="Z1025" i="3"/>
  <c r="Y1025" i="3"/>
  <c r="AF1024" i="3"/>
  <c r="AE1024" i="3"/>
  <c r="AD1024" i="3"/>
  <c r="AC1024" i="3"/>
  <c r="AA1024" i="3"/>
  <c r="Z1024" i="3"/>
  <c r="Y1024" i="3"/>
  <c r="AC1023" i="3"/>
  <c r="AA1023" i="3"/>
  <c r="Z1023" i="3"/>
  <c r="Y1023" i="3"/>
  <c r="AF1022" i="3"/>
  <c r="AE1022" i="3"/>
  <c r="AD1022" i="3"/>
  <c r="AC1022" i="3"/>
  <c r="AA1022" i="3"/>
  <c r="Z1022" i="3"/>
  <c r="Y1022" i="3"/>
  <c r="AC1021" i="3"/>
  <c r="AA1021" i="3"/>
  <c r="Z1021" i="3"/>
  <c r="Y1021" i="3"/>
  <c r="AF1020" i="3"/>
  <c r="AE1020" i="3"/>
  <c r="AD1020" i="3"/>
  <c r="AC1020" i="3"/>
  <c r="AA1020" i="3"/>
  <c r="Z1020" i="3"/>
  <c r="Y1020" i="3"/>
  <c r="AC1019" i="3"/>
  <c r="AA1019" i="3"/>
  <c r="Z1019" i="3"/>
  <c r="Y1019" i="3"/>
  <c r="AF1018" i="3"/>
  <c r="AE1018" i="3"/>
  <c r="AD1018" i="3"/>
  <c r="AC1018" i="3"/>
  <c r="AA1018" i="3"/>
  <c r="Z1018" i="3"/>
  <c r="Y1018" i="3"/>
  <c r="AC1017" i="3"/>
  <c r="AA1017" i="3"/>
  <c r="Z1017" i="3"/>
  <c r="Y1017" i="3"/>
  <c r="AF1016" i="3"/>
  <c r="AE1016" i="3"/>
  <c r="AD1016" i="3"/>
  <c r="AC1016" i="3"/>
  <c r="AA1016" i="3"/>
  <c r="Z1016" i="3"/>
  <c r="Y1016" i="3"/>
  <c r="AC1015" i="3"/>
  <c r="AA1015" i="3"/>
  <c r="Z1015" i="3"/>
  <c r="Y1015" i="3"/>
  <c r="AF1014" i="3"/>
  <c r="AE1014" i="3"/>
  <c r="AD1014" i="3"/>
  <c r="AC1014" i="3"/>
  <c r="AA1014" i="3"/>
  <c r="Z1014" i="3"/>
  <c r="Y1014" i="3"/>
  <c r="AA1013" i="3"/>
  <c r="Z1013" i="3"/>
  <c r="Y1013" i="3"/>
  <c r="AA1012" i="3"/>
  <c r="Z1012" i="3"/>
  <c r="Y1012" i="3"/>
  <c r="AA1011" i="3"/>
  <c r="Z1011" i="3"/>
  <c r="Y1011" i="3"/>
  <c r="AA1010" i="3"/>
  <c r="Z1010" i="3"/>
  <c r="Y1010" i="3"/>
  <c r="AF1009" i="3"/>
  <c r="AE1009" i="3"/>
  <c r="AD1009" i="3"/>
  <c r="AC1009" i="3"/>
  <c r="AA1009" i="3"/>
  <c r="Z1009" i="3"/>
  <c r="Y1009" i="3"/>
  <c r="AF1008" i="3"/>
  <c r="AE1008" i="3"/>
  <c r="AD1008" i="3"/>
  <c r="AC1008" i="3"/>
  <c r="AA1008" i="3"/>
  <c r="Z1008" i="3"/>
  <c r="Y1008" i="3"/>
  <c r="AF1007" i="3"/>
  <c r="AE1007" i="3"/>
  <c r="AD1007" i="3"/>
  <c r="AC1007" i="3"/>
  <c r="AA1007" i="3"/>
  <c r="Z1007" i="3"/>
  <c r="Y1007" i="3"/>
  <c r="AF1006" i="3"/>
  <c r="AE1006" i="3"/>
  <c r="AD1006" i="3"/>
  <c r="AC1006" i="3"/>
  <c r="AA1006" i="3"/>
  <c r="Z1006" i="3"/>
  <c r="Y1006" i="3"/>
  <c r="AF1005" i="3"/>
  <c r="AE1005" i="3"/>
  <c r="AD1005" i="3"/>
  <c r="AC1005" i="3"/>
  <c r="AA1005" i="3"/>
  <c r="Z1005" i="3"/>
  <c r="Y1005" i="3"/>
  <c r="AF1004" i="3"/>
  <c r="AE1004" i="3"/>
  <c r="AD1004" i="3"/>
  <c r="AC1004" i="3"/>
  <c r="AA1004" i="3"/>
  <c r="Z1004" i="3"/>
  <c r="Y1004" i="3"/>
  <c r="AF1003" i="3"/>
  <c r="AE1003" i="3"/>
  <c r="AD1003" i="3"/>
  <c r="AC1003" i="3"/>
  <c r="AA1003" i="3"/>
  <c r="Z1003" i="3"/>
  <c r="Y1003" i="3"/>
  <c r="AF1002" i="3"/>
  <c r="AE1002" i="3"/>
  <c r="AD1002" i="3"/>
  <c r="AC1002" i="3"/>
  <c r="AA1002" i="3"/>
  <c r="Z1002" i="3"/>
  <c r="Y1002" i="3"/>
  <c r="AF1001" i="3"/>
  <c r="AE1001" i="3"/>
  <c r="AD1001" i="3"/>
  <c r="AC1001" i="3"/>
  <c r="AA1001" i="3"/>
  <c r="Z1001" i="3"/>
  <c r="Y1001" i="3"/>
  <c r="AF1000" i="3"/>
  <c r="AE1000" i="3"/>
  <c r="AD1000" i="3"/>
  <c r="AC1000" i="3"/>
  <c r="AA1000" i="3"/>
  <c r="Z1000" i="3"/>
  <c r="Y1000" i="3"/>
  <c r="AF999" i="3"/>
  <c r="AE999" i="3"/>
  <c r="AD999" i="3"/>
  <c r="AC999" i="3"/>
  <c r="AA999" i="3"/>
  <c r="Z999" i="3"/>
  <c r="Y999" i="3"/>
  <c r="AF998" i="3"/>
  <c r="AE998" i="3"/>
  <c r="AD998" i="3"/>
  <c r="AC998" i="3"/>
  <c r="AA998" i="3"/>
  <c r="Z998" i="3"/>
  <c r="Y998" i="3"/>
  <c r="AF997" i="3"/>
  <c r="AE997" i="3"/>
  <c r="AD997" i="3"/>
  <c r="AC997" i="3"/>
  <c r="AA997" i="3"/>
  <c r="Z997" i="3"/>
  <c r="Y997" i="3"/>
  <c r="AF996" i="3"/>
  <c r="AE996" i="3"/>
  <c r="AD996" i="3"/>
  <c r="AC996" i="3"/>
  <c r="AA996" i="3"/>
  <c r="Z996" i="3"/>
  <c r="Y996" i="3"/>
  <c r="AF995" i="3"/>
  <c r="AE995" i="3"/>
  <c r="AD995" i="3"/>
  <c r="AC995" i="3"/>
  <c r="AA995" i="3"/>
  <c r="Z995" i="3"/>
  <c r="Y995" i="3"/>
  <c r="AF979" i="3"/>
  <c r="AD979" i="3"/>
  <c r="AA979" i="3"/>
  <c r="Z979" i="3"/>
  <c r="Y979" i="3"/>
  <c r="AC978" i="3"/>
  <c r="AA978" i="3"/>
  <c r="Z978" i="3"/>
  <c r="Y978" i="3"/>
  <c r="AF977" i="3"/>
  <c r="AD977" i="3"/>
  <c r="AA977" i="3"/>
  <c r="Z977" i="3"/>
  <c r="Y977" i="3"/>
  <c r="AF976" i="3"/>
  <c r="AE976" i="3"/>
  <c r="AD976" i="3"/>
  <c r="AC976" i="3"/>
  <c r="AA976" i="3"/>
  <c r="Z976" i="3"/>
  <c r="Y976" i="3"/>
  <c r="AF975" i="3"/>
  <c r="AD975" i="3"/>
  <c r="AA975" i="3"/>
  <c r="Z975" i="3"/>
  <c r="Y975" i="3"/>
  <c r="AF974" i="3"/>
  <c r="AE974" i="3"/>
  <c r="AD974" i="3"/>
  <c r="AC974" i="3"/>
  <c r="AA974" i="3"/>
  <c r="Z974" i="3"/>
  <c r="Y974" i="3"/>
  <c r="AF973" i="3"/>
  <c r="AD973" i="3"/>
  <c r="AA973" i="3"/>
  <c r="Z973" i="3"/>
  <c r="Y973" i="3"/>
  <c r="AF972" i="3"/>
  <c r="AE972" i="3"/>
  <c r="AD972" i="3"/>
  <c r="AC972" i="3"/>
  <c r="AA972" i="3"/>
  <c r="Z972" i="3"/>
  <c r="Y972" i="3"/>
  <c r="Y971" i="3"/>
  <c r="Z970" i="3"/>
  <c r="Y970" i="3"/>
  <c r="Z969" i="3"/>
  <c r="Y969" i="3"/>
  <c r="AD968" i="3"/>
  <c r="Z968" i="3"/>
  <c r="Y968" i="3"/>
  <c r="AE949" i="3"/>
  <c r="AF919" i="3"/>
  <c r="AE919" i="3"/>
  <c r="AD919" i="3"/>
  <c r="AC919" i="3"/>
  <c r="AA919" i="3"/>
  <c r="Z919" i="3"/>
  <c r="Y919" i="3"/>
  <c r="AE918" i="3"/>
  <c r="AC918" i="3"/>
  <c r="AA918" i="3"/>
  <c r="Z918" i="3"/>
  <c r="Y918" i="3"/>
  <c r="AF917" i="3"/>
  <c r="AE917" i="3"/>
  <c r="AD917" i="3"/>
  <c r="AC917" i="3"/>
  <c r="AA917" i="3"/>
  <c r="Z917" i="3"/>
  <c r="Y917" i="3"/>
  <c r="AE916" i="3"/>
  <c r="AC916" i="3"/>
  <c r="AA916" i="3"/>
  <c r="Z916" i="3"/>
  <c r="Y916" i="3"/>
  <c r="AF915" i="3"/>
  <c r="AE915" i="3"/>
  <c r="AD915" i="3"/>
  <c r="AC915" i="3"/>
  <c r="AA915" i="3"/>
  <c r="Z915" i="3"/>
  <c r="Y915" i="3"/>
  <c r="AE914" i="3"/>
  <c r="AC914" i="3"/>
  <c r="AA914" i="3"/>
  <c r="Z914" i="3"/>
  <c r="Y914" i="3"/>
  <c r="AF913" i="3"/>
  <c r="AE913" i="3"/>
  <c r="AD913" i="3"/>
  <c r="AC913" i="3"/>
  <c r="AA913" i="3"/>
  <c r="Z913" i="3"/>
  <c r="Y913" i="3"/>
  <c r="AE912" i="3"/>
  <c r="AC912" i="3"/>
  <c r="AA912" i="3"/>
  <c r="Z912" i="3"/>
  <c r="Y912" i="3"/>
  <c r="AF911" i="3"/>
  <c r="AE911" i="3"/>
  <c r="AD911" i="3"/>
  <c r="AC911" i="3"/>
  <c r="AA911" i="3"/>
  <c r="Z911" i="3"/>
  <c r="Y911" i="3"/>
  <c r="AE910" i="3"/>
  <c r="AC910" i="3"/>
  <c r="AA910" i="3"/>
  <c r="Z910" i="3"/>
  <c r="Y910" i="3"/>
  <c r="AF909" i="3"/>
  <c r="AE909" i="3"/>
  <c r="AD909" i="3"/>
  <c r="AC909" i="3"/>
  <c r="AA909" i="3"/>
  <c r="Z909" i="3"/>
  <c r="Y909" i="3"/>
  <c r="AE908" i="3"/>
  <c r="AC908" i="3"/>
  <c r="AA908" i="3"/>
  <c r="Z908" i="3"/>
  <c r="Y908" i="3"/>
  <c r="AF907" i="3"/>
  <c r="AE907" i="3"/>
  <c r="AD907" i="3"/>
  <c r="AC907" i="3"/>
  <c r="AA907" i="3"/>
  <c r="Z907" i="3"/>
  <c r="Y907" i="3"/>
  <c r="AE906" i="3"/>
  <c r="AC906" i="3"/>
  <c r="AA906" i="3"/>
  <c r="Z906" i="3"/>
  <c r="Y906" i="3"/>
  <c r="Z905" i="3"/>
  <c r="Y905" i="3"/>
  <c r="Y904" i="3"/>
  <c r="AE892" i="3"/>
  <c r="AD859" i="3"/>
  <c r="AA859" i="3"/>
  <c r="Z859" i="3"/>
  <c r="Y859" i="3"/>
  <c r="AE858" i="3"/>
  <c r="AC858" i="3"/>
  <c r="AA858" i="3"/>
  <c r="Z858" i="3"/>
  <c r="Y858" i="3"/>
  <c r="AD857" i="3"/>
  <c r="AA857" i="3"/>
  <c r="Z857" i="3"/>
  <c r="Y857" i="3"/>
  <c r="AE856" i="3"/>
  <c r="AC856" i="3"/>
  <c r="AA856" i="3"/>
  <c r="Z856" i="3"/>
  <c r="Y856" i="3"/>
  <c r="AD855" i="3"/>
  <c r="AA855" i="3"/>
  <c r="Z855" i="3"/>
  <c r="Y855" i="3"/>
  <c r="AE854" i="3"/>
  <c r="AC854" i="3"/>
  <c r="AA854" i="3"/>
  <c r="Z854" i="3"/>
  <c r="Y854" i="3"/>
  <c r="AF853" i="3"/>
  <c r="AE853" i="3"/>
  <c r="AD853" i="3"/>
  <c r="AC853" i="3"/>
  <c r="AA853" i="3"/>
  <c r="Z853" i="3"/>
  <c r="Y853" i="3"/>
  <c r="AE852" i="3"/>
  <c r="AC852" i="3"/>
  <c r="AA852" i="3"/>
  <c r="Z852" i="3"/>
  <c r="Y852" i="3"/>
  <c r="AF851" i="3"/>
  <c r="AE851" i="3"/>
  <c r="AD851" i="3"/>
  <c r="AC851" i="3"/>
  <c r="AA851" i="3"/>
  <c r="Z851" i="3"/>
  <c r="Y851" i="3"/>
  <c r="AE850" i="3"/>
  <c r="AC850" i="3"/>
  <c r="AA850" i="3"/>
  <c r="Z850" i="3"/>
  <c r="Y850" i="3"/>
  <c r="AF849" i="3"/>
  <c r="AE849" i="3"/>
  <c r="AD849" i="3"/>
  <c r="AC849" i="3"/>
  <c r="AA849" i="3"/>
  <c r="Z849" i="3"/>
  <c r="Y849" i="3"/>
  <c r="AE848" i="3"/>
  <c r="AC848" i="3"/>
  <c r="AA848" i="3"/>
  <c r="Z848" i="3"/>
  <c r="Y848" i="3"/>
  <c r="AE847" i="3"/>
  <c r="AD847" i="3"/>
  <c r="AC847" i="3"/>
  <c r="AE846" i="3"/>
  <c r="AD846" i="3"/>
  <c r="AC846" i="3"/>
  <c r="AE842" i="3"/>
  <c r="AF799" i="3"/>
  <c r="AE799" i="3"/>
  <c r="AD799" i="3"/>
  <c r="AC799" i="3"/>
  <c r="AA799" i="3"/>
  <c r="Z799" i="3"/>
  <c r="Y799" i="3"/>
  <c r="AF798" i="3"/>
  <c r="AA798" i="3"/>
  <c r="Z798" i="3"/>
  <c r="Y798" i="3"/>
  <c r="AF797" i="3"/>
  <c r="AE797" i="3"/>
  <c r="AD797" i="3"/>
  <c r="AC797" i="3"/>
  <c r="AA797" i="3"/>
  <c r="Z797" i="3"/>
  <c r="Y797" i="3"/>
  <c r="AF796" i="3"/>
  <c r="AA796" i="3"/>
  <c r="Z796" i="3"/>
  <c r="Y796" i="3"/>
  <c r="AF795" i="3"/>
  <c r="AE795" i="3"/>
  <c r="AD795" i="3"/>
  <c r="AC795" i="3"/>
  <c r="AA795" i="3"/>
  <c r="Z795" i="3"/>
  <c r="Y795" i="3"/>
  <c r="AF794" i="3"/>
  <c r="AA794" i="3"/>
  <c r="Z794" i="3"/>
  <c r="Y794" i="3"/>
  <c r="AF793" i="3"/>
  <c r="AE793" i="3"/>
  <c r="AD793" i="3"/>
  <c r="AC793" i="3"/>
  <c r="AA793" i="3"/>
  <c r="Z793" i="3"/>
  <c r="Y793" i="3"/>
  <c r="AF792" i="3"/>
  <c r="AA792" i="3"/>
  <c r="Z792" i="3"/>
  <c r="Y792" i="3"/>
  <c r="AF791" i="3"/>
  <c r="AE791" i="3"/>
  <c r="AD791" i="3"/>
  <c r="AC791" i="3"/>
  <c r="AA791" i="3"/>
  <c r="Z791" i="3"/>
  <c r="Y791" i="3"/>
  <c r="AF790" i="3"/>
  <c r="AA790" i="3"/>
  <c r="Z790" i="3"/>
  <c r="Y790" i="3"/>
  <c r="AF789" i="3"/>
  <c r="AE789" i="3"/>
  <c r="AD789" i="3"/>
  <c r="AC789" i="3"/>
  <c r="AA789" i="3"/>
  <c r="Z789" i="3"/>
  <c r="Y789" i="3"/>
  <c r="AF788" i="3"/>
  <c r="AA788" i="3"/>
  <c r="Z788" i="3"/>
  <c r="Y788" i="3"/>
  <c r="AF787" i="3"/>
  <c r="AE787" i="3"/>
  <c r="AD787" i="3"/>
  <c r="AC787" i="3"/>
  <c r="AA787" i="3"/>
  <c r="Z787" i="3"/>
  <c r="Y787" i="3"/>
  <c r="AE786" i="3"/>
  <c r="AE785" i="3"/>
  <c r="AE784" i="3"/>
  <c r="AE783" i="3"/>
  <c r="AD783" i="3"/>
  <c r="AC783" i="3"/>
  <c r="AE782" i="3"/>
  <c r="AA780" i="3"/>
  <c r="AF725" i="3"/>
  <c r="AE725" i="3"/>
  <c r="AD725" i="3"/>
  <c r="AC725" i="3"/>
  <c r="AA725" i="3"/>
  <c r="Z725" i="3"/>
  <c r="Y725" i="3"/>
  <c r="AF724" i="3"/>
  <c r="AE724" i="3"/>
  <c r="AD724" i="3"/>
  <c r="AC724" i="3"/>
  <c r="AA724" i="3"/>
  <c r="Z724" i="3"/>
  <c r="Y724" i="3"/>
  <c r="AF723" i="3"/>
  <c r="AE723" i="3"/>
  <c r="AD723" i="3"/>
  <c r="AC723" i="3"/>
  <c r="AA723" i="3"/>
  <c r="Z723" i="3"/>
  <c r="Y723" i="3"/>
  <c r="AC722" i="3"/>
  <c r="AA722" i="3"/>
  <c r="Z722" i="3"/>
  <c r="Y722" i="3"/>
  <c r="AF721" i="3"/>
  <c r="AD721" i="3"/>
  <c r="AA721" i="3"/>
  <c r="Z721" i="3"/>
  <c r="Y721" i="3"/>
  <c r="AF720" i="3"/>
  <c r="AE720" i="3"/>
  <c r="AD720" i="3"/>
  <c r="AC720" i="3"/>
  <c r="AA720" i="3"/>
  <c r="Z720" i="3"/>
  <c r="Y720" i="3"/>
  <c r="AF719" i="3"/>
  <c r="AA719" i="3"/>
  <c r="Z719" i="3"/>
  <c r="Y719" i="3"/>
  <c r="AF718" i="3"/>
  <c r="AE718" i="3"/>
  <c r="AD718" i="3"/>
  <c r="AC718" i="3"/>
  <c r="AA718" i="3"/>
  <c r="Z718" i="3"/>
  <c r="Y718" i="3"/>
  <c r="AF717" i="3"/>
  <c r="AD717" i="3"/>
  <c r="AA717" i="3"/>
  <c r="Z717" i="3"/>
  <c r="Y717" i="3"/>
  <c r="AC716" i="3"/>
  <c r="AA716" i="3"/>
  <c r="Z716" i="3"/>
  <c r="Y716" i="3"/>
  <c r="AF715" i="3"/>
  <c r="AD715" i="3"/>
  <c r="AA715" i="3"/>
  <c r="Z715" i="3"/>
  <c r="Y715" i="3"/>
  <c r="AF714" i="3"/>
  <c r="AE714" i="3"/>
  <c r="AD714" i="3"/>
  <c r="AC714" i="3"/>
  <c r="AA714" i="3"/>
  <c r="Z714" i="3"/>
  <c r="Y714" i="3"/>
  <c r="AF713" i="3"/>
  <c r="AE713" i="3"/>
  <c r="AD713" i="3"/>
  <c r="AC713" i="3"/>
  <c r="AA713" i="3"/>
  <c r="Z713" i="3"/>
  <c r="Y713" i="3"/>
  <c r="AE712" i="3"/>
  <c r="AC712" i="3"/>
  <c r="AA712" i="3"/>
  <c r="Z712" i="3"/>
  <c r="Y712" i="3"/>
  <c r="AF711" i="3"/>
  <c r="AE711" i="3"/>
  <c r="AD711" i="3"/>
  <c r="AC711" i="3"/>
  <c r="AA711" i="3"/>
  <c r="Z711" i="3"/>
  <c r="Y711" i="3"/>
  <c r="AE710" i="3"/>
  <c r="AC710" i="3"/>
  <c r="AA710" i="3"/>
  <c r="Z710" i="3"/>
  <c r="Y710" i="3"/>
  <c r="AF709" i="3"/>
  <c r="AE709" i="3"/>
  <c r="AD709" i="3"/>
  <c r="AC709" i="3"/>
  <c r="AA709" i="3"/>
  <c r="Z709" i="3"/>
  <c r="Y709" i="3"/>
  <c r="AF708" i="3"/>
  <c r="AE708" i="3"/>
  <c r="AD708" i="3"/>
  <c r="AC708" i="3"/>
  <c r="AA708" i="3"/>
  <c r="Z708" i="3"/>
  <c r="Y708" i="3"/>
  <c r="AF707" i="3"/>
  <c r="AE707" i="3"/>
  <c r="AD707" i="3"/>
  <c r="AC707" i="3"/>
  <c r="AA707" i="3"/>
  <c r="Z707" i="3"/>
  <c r="Y707" i="3"/>
  <c r="AE706" i="3"/>
  <c r="AC706" i="3"/>
  <c r="AA706" i="3"/>
  <c r="Z706" i="3"/>
  <c r="Y706" i="3"/>
  <c r="AF705" i="3"/>
  <c r="AA705" i="3"/>
  <c r="Z705" i="3"/>
  <c r="Y705" i="3"/>
  <c r="AF704" i="3"/>
  <c r="AE704" i="3"/>
  <c r="AD704" i="3"/>
  <c r="AC704" i="3"/>
  <c r="AA704" i="3"/>
  <c r="Z704" i="3"/>
  <c r="Y704" i="3"/>
  <c r="AF703" i="3"/>
  <c r="AD703" i="3"/>
  <c r="AA703" i="3"/>
  <c r="Z703" i="3"/>
  <c r="Y703" i="3"/>
  <c r="AF702" i="3"/>
  <c r="AE702" i="3"/>
  <c r="AD702" i="3"/>
  <c r="AC702" i="3"/>
  <c r="AA702" i="3"/>
  <c r="Z702" i="3"/>
  <c r="Y702" i="3"/>
  <c r="AF701" i="3"/>
  <c r="AA701" i="3"/>
  <c r="Z701" i="3"/>
  <c r="Y701" i="3"/>
  <c r="AE700" i="3"/>
  <c r="AC700" i="3"/>
  <c r="AA700" i="3"/>
  <c r="Z700" i="3"/>
  <c r="Y700" i="3"/>
  <c r="AF699" i="3"/>
  <c r="AA699" i="3"/>
  <c r="Z699" i="3"/>
  <c r="Y699" i="3"/>
  <c r="AF698" i="3"/>
  <c r="AE698" i="3"/>
  <c r="AD698" i="3"/>
  <c r="AC698" i="3"/>
  <c r="AA698" i="3"/>
  <c r="Z698" i="3"/>
  <c r="Y698" i="3"/>
  <c r="AF697" i="3"/>
  <c r="AE697" i="3"/>
  <c r="AD697" i="3"/>
  <c r="AC697" i="3"/>
  <c r="AA697" i="3"/>
  <c r="Z697" i="3"/>
  <c r="Y697" i="3"/>
  <c r="AC696" i="3"/>
  <c r="AA696" i="3"/>
  <c r="Z696" i="3"/>
  <c r="Y696" i="3"/>
  <c r="AF695" i="3"/>
  <c r="AE695" i="3"/>
  <c r="AD695" i="3"/>
  <c r="AC695" i="3"/>
  <c r="AA695" i="3"/>
  <c r="Z695" i="3"/>
  <c r="Y695" i="3"/>
  <c r="AD694" i="3"/>
  <c r="AA694" i="3"/>
  <c r="Z694" i="3"/>
  <c r="Y694" i="3"/>
  <c r="AF693" i="3"/>
  <c r="AE693" i="3"/>
  <c r="AD693" i="3"/>
  <c r="AC693" i="3"/>
  <c r="AA693" i="3"/>
  <c r="Z693" i="3"/>
  <c r="Y693" i="3"/>
  <c r="AF692" i="3"/>
  <c r="AE692" i="3"/>
  <c r="AD692" i="3"/>
  <c r="AC692" i="3"/>
  <c r="AA692" i="3"/>
  <c r="Z692" i="3"/>
  <c r="Y692" i="3"/>
  <c r="AF691" i="3"/>
  <c r="AE691" i="3"/>
  <c r="AD691" i="3"/>
  <c r="AC691" i="3"/>
  <c r="AA691" i="3"/>
  <c r="Z691" i="3"/>
  <c r="Y691" i="3"/>
  <c r="AF690" i="3"/>
  <c r="AD690" i="3"/>
  <c r="AA690" i="3"/>
  <c r="Z690" i="3"/>
  <c r="Y690" i="3"/>
  <c r="AF689" i="3"/>
  <c r="AE689" i="3"/>
  <c r="AD689" i="3"/>
  <c r="AC689" i="3"/>
  <c r="AA689" i="3"/>
  <c r="Z689" i="3"/>
  <c r="Y689" i="3"/>
  <c r="AF688" i="3"/>
  <c r="AE688" i="3"/>
  <c r="AD688" i="3"/>
  <c r="AC688" i="3"/>
  <c r="AA688" i="3"/>
  <c r="Z688" i="3"/>
  <c r="Y688" i="3"/>
  <c r="AE687" i="3"/>
  <c r="AC687" i="3"/>
  <c r="AA687" i="3"/>
  <c r="Z687" i="3"/>
  <c r="Y687" i="3"/>
  <c r="AF686" i="3"/>
  <c r="AE686" i="3"/>
  <c r="AD686" i="3"/>
  <c r="AC686" i="3"/>
  <c r="AA686" i="3"/>
  <c r="Z686" i="3"/>
  <c r="Y686" i="3"/>
  <c r="AF685" i="3"/>
  <c r="AE685" i="3"/>
  <c r="AD685" i="3"/>
  <c r="AC685" i="3"/>
  <c r="AA685" i="3"/>
  <c r="Z685" i="3"/>
  <c r="Y685" i="3"/>
  <c r="AF684" i="3"/>
  <c r="AD684" i="3"/>
  <c r="AA684" i="3"/>
  <c r="Z684" i="3"/>
  <c r="Y684" i="3"/>
  <c r="AF683" i="3"/>
  <c r="AE683" i="3"/>
  <c r="AD683" i="3"/>
  <c r="AC683" i="3"/>
  <c r="AA683" i="3"/>
  <c r="Z683" i="3"/>
  <c r="Y683" i="3"/>
  <c r="AF682" i="3"/>
  <c r="AE682" i="3"/>
  <c r="AD682" i="3"/>
  <c r="AC682" i="3"/>
  <c r="AA682" i="3"/>
  <c r="Z682" i="3"/>
  <c r="Y682" i="3"/>
  <c r="AF681" i="3"/>
  <c r="AE681" i="3"/>
  <c r="AD681" i="3"/>
  <c r="AC681" i="3"/>
  <c r="AA681" i="3"/>
  <c r="Z681" i="3"/>
  <c r="Y681" i="3"/>
  <c r="AF665" i="3"/>
  <c r="AE665" i="3"/>
  <c r="AD665" i="3"/>
  <c r="AC665" i="3"/>
  <c r="AA665" i="3"/>
  <c r="Z665" i="3"/>
  <c r="Y665" i="3"/>
  <c r="AF664" i="3"/>
  <c r="AE664" i="3"/>
  <c r="AD664" i="3"/>
  <c r="AC664" i="3"/>
  <c r="AA664" i="3"/>
  <c r="Z664" i="3"/>
  <c r="Y664" i="3"/>
  <c r="AF663" i="3"/>
  <c r="AE663" i="3"/>
  <c r="AD663" i="3"/>
  <c r="AC663" i="3"/>
  <c r="AA663" i="3"/>
  <c r="Z663" i="3"/>
  <c r="Y663" i="3"/>
  <c r="AF662" i="3"/>
  <c r="AE662" i="3"/>
  <c r="AD662" i="3"/>
  <c r="AC662" i="3"/>
  <c r="AA662" i="3"/>
  <c r="Z662" i="3"/>
  <c r="Y662" i="3"/>
  <c r="AF661" i="3"/>
  <c r="AE661" i="3"/>
  <c r="AD661" i="3"/>
  <c r="AC661" i="3"/>
  <c r="AA661" i="3"/>
  <c r="Z661" i="3"/>
  <c r="Y661" i="3"/>
  <c r="AF660" i="3"/>
  <c r="AE660" i="3"/>
  <c r="AD660" i="3"/>
  <c r="AC660" i="3"/>
  <c r="AA660" i="3"/>
  <c r="Z660" i="3"/>
  <c r="Y660" i="3"/>
  <c r="AF659" i="3"/>
  <c r="AE659" i="3"/>
  <c r="AD659" i="3"/>
  <c r="AC659" i="3"/>
  <c r="AA659" i="3"/>
  <c r="Z659" i="3"/>
  <c r="Y659" i="3"/>
  <c r="AF658" i="3"/>
  <c r="AE658" i="3"/>
  <c r="AD658" i="3"/>
  <c r="AC658" i="3"/>
  <c r="AA658" i="3"/>
  <c r="Z658" i="3"/>
  <c r="Y658" i="3"/>
  <c r="AF657" i="3"/>
  <c r="AE657" i="3"/>
  <c r="AD657" i="3"/>
  <c r="AC657" i="3"/>
  <c r="AA657" i="3"/>
  <c r="Z657" i="3"/>
  <c r="Y657" i="3"/>
  <c r="AF656" i="3"/>
  <c r="AE656" i="3"/>
  <c r="AD656" i="3"/>
  <c r="AC656" i="3"/>
  <c r="AA656" i="3"/>
  <c r="Z656" i="3"/>
  <c r="Y656" i="3"/>
  <c r="AF655" i="3"/>
  <c r="AE655" i="3"/>
  <c r="AD655" i="3"/>
  <c r="AC655" i="3"/>
  <c r="AA655" i="3"/>
  <c r="Z655" i="3"/>
  <c r="Y655" i="3"/>
  <c r="AF654" i="3"/>
  <c r="AE654" i="3"/>
  <c r="AD654" i="3"/>
  <c r="AC654" i="3"/>
  <c r="AA654" i="3"/>
  <c r="Z654" i="3"/>
  <c r="Y654" i="3"/>
  <c r="AF653" i="3"/>
  <c r="AE653" i="3"/>
  <c r="AD653" i="3"/>
  <c r="AC653" i="3"/>
  <c r="AA653" i="3"/>
  <c r="Z653" i="3"/>
  <c r="Y653" i="3"/>
  <c r="AF652" i="3"/>
  <c r="AE652" i="3"/>
  <c r="AD652" i="3"/>
  <c r="AC652" i="3"/>
  <c r="AA652" i="3"/>
  <c r="Z652" i="3"/>
  <c r="Y652" i="3"/>
  <c r="AF651" i="3"/>
  <c r="AE651" i="3"/>
  <c r="AD651" i="3"/>
  <c r="AC651" i="3"/>
  <c r="AA651" i="3"/>
  <c r="Z651" i="3"/>
  <c r="Y651" i="3"/>
  <c r="AF650" i="3"/>
  <c r="AE650" i="3"/>
  <c r="AD650" i="3"/>
  <c r="AC650" i="3"/>
  <c r="AA650" i="3"/>
  <c r="Z650" i="3"/>
  <c r="Y650" i="3"/>
  <c r="AF649" i="3"/>
  <c r="AE649" i="3"/>
  <c r="AD649" i="3"/>
  <c r="AC649" i="3"/>
  <c r="AA649" i="3"/>
  <c r="Z649" i="3"/>
  <c r="Y649" i="3"/>
  <c r="AF648" i="3"/>
  <c r="AE648" i="3"/>
  <c r="AD648" i="3"/>
  <c r="AC648" i="3"/>
  <c r="AA648" i="3"/>
  <c r="Z648" i="3"/>
  <c r="Y648" i="3"/>
  <c r="AF647" i="3"/>
  <c r="AE647" i="3"/>
  <c r="AD647" i="3"/>
  <c r="AC647" i="3"/>
  <c r="AA647" i="3"/>
  <c r="Z647" i="3"/>
  <c r="Y647" i="3"/>
  <c r="AF646" i="3"/>
  <c r="AE646" i="3"/>
  <c r="AD646" i="3"/>
  <c r="AC646" i="3"/>
  <c r="AA646" i="3"/>
  <c r="Z646" i="3"/>
  <c r="Y646" i="3"/>
  <c r="AF645" i="3"/>
  <c r="AE645" i="3"/>
  <c r="AD645" i="3"/>
  <c r="AC645" i="3"/>
  <c r="AA645" i="3"/>
  <c r="Z645" i="3"/>
  <c r="Y645" i="3"/>
  <c r="AF644" i="3"/>
  <c r="AE644" i="3"/>
  <c r="AD644" i="3"/>
  <c r="AC644" i="3"/>
  <c r="AA644" i="3"/>
  <c r="Z644" i="3"/>
  <c r="Y644" i="3"/>
  <c r="AF643" i="3"/>
  <c r="AE643" i="3"/>
  <c r="AD643" i="3"/>
  <c r="AC643" i="3"/>
  <c r="AA643" i="3"/>
  <c r="Z643" i="3"/>
  <c r="Y643" i="3"/>
  <c r="AF642" i="3"/>
  <c r="AE642" i="3"/>
  <c r="AD642" i="3"/>
  <c r="AC642" i="3"/>
  <c r="AA642" i="3"/>
  <c r="Z642" i="3"/>
  <c r="Y642" i="3"/>
  <c r="AF641" i="3"/>
  <c r="AE641" i="3"/>
  <c r="AD641" i="3"/>
  <c r="AC641" i="3"/>
  <c r="AA641" i="3"/>
  <c r="Z641" i="3"/>
  <c r="Y641" i="3"/>
  <c r="AF640" i="3"/>
  <c r="AE640" i="3"/>
  <c r="AD640" i="3"/>
  <c r="AC640" i="3"/>
  <c r="AA640" i="3"/>
  <c r="Z640" i="3"/>
  <c r="Y640" i="3"/>
  <c r="AF639" i="3"/>
  <c r="AE639" i="3"/>
  <c r="AD639" i="3"/>
  <c r="AC639" i="3"/>
  <c r="AA639" i="3"/>
  <c r="Z639" i="3"/>
  <c r="Y639" i="3"/>
  <c r="AF638" i="3"/>
  <c r="AE638" i="3"/>
  <c r="AD638" i="3"/>
  <c r="AC638" i="3"/>
  <c r="AA638" i="3"/>
  <c r="Z638" i="3"/>
  <c r="Y638" i="3"/>
  <c r="AF637" i="3"/>
  <c r="AE637" i="3"/>
  <c r="AD637" i="3"/>
  <c r="AC637" i="3"/>
  <c r="AA637" i="3"/>
  <c r="Z637" i="3"/>
  <c r="Y637" i="3"/>
  <c r="AF636" i="3"/>
  <c r="AE636" i="3"/>
  <c r="AD636" i="3"/>
  <c r="AC636" i="3"/>
  <c r="AA636" i="3"/>
  <c r="Z636" i="3"/>
  <c r="Y636" i="3"/>
  <c r="AF635" i="3"/>
  <c r="AE635" i="3"/>
  <c r="AD635" i="3"/>
  <c r="AC635" i="3"/>
  <c r="AA635" i="3"/>
  <c r="Z635" i="3"/>
  <c r="Y635" i="3"/>
  <c r="AF634" i="3"/>
  <c r="AE634" i="3"/>
  <c r="AD634" i="3"/>
  <c r="AC634" i="3"/>
  <c r="AA634" i="3"/>
  <c r="Z634" i="3"/>
  <c r="Y634" i="3"/>
  <c r="AF633" i="3"/>
  <c r="AE633" i="3"/>
  <c r="AD633" i="3"/>
  <c r="AC633" i="3"/>
  <c r="AA633" i="3"/>
  <c r="Z633" i="3"/>
  <c r="Y633" i="3"/>
  <c r="AF632" i="3"/>
  <c r="AE632" i="3"/>
  <c r="AD632" i="3"/>
  <c r="AC632" i="3"/>
  <c r="AA632" i="3"/>
  <c r="Z632" i="3"/>
  <c r="Y632" i="3"/>
  <c r="AF631" i="3"/>
  <c r="AE631" i="3"/>
  <c r="AD631" i="3"/>
  <c r="AC631" i="3"/>
  <c r="AA631" i="3"/>
  <c r="Z631" i="3"/>
  <c r="Y631" i="3"/>
  <c r="AF630" i="3"/>
  <c r="AE630" i="3"/>
  <c r="AD630" i="3"/>
  <c r="AC630" i="3"/>
  <c r="AA630" i="3"/>
  <c r="Z630" i="3"/>
  <c r="Y630" i="3"/>
  <c r="AF629" i="3"/>
  <c r="AE629" i="3"/>
  <c r="AD629" i="3"/>
  <c r="AC629" i="3"/>
  <c r="AA629" i="3"/>
  <c r="Z629" i="3"/>
  <c r="Y629" i="3"/>
  <c r="AF628" i="3"/>
  <c r="AE628" i="3"/>
  <c r="AD628" i="3"/>
  <c r="AC628" i="3"/>
  <c r="AA628" i="3"/>
  <c r="Z628" i="3"/>
  <c r="Y628" i="3"/>
  <c r="AF627" i="3"/>
  <c r="AE627" i="3"/>
  <c r="AD627" i="3"/>
  <c r="AC627" i="3"/>
  <c r="AA627" i="3"/>
  <c r="Z627" i="3"/>
  <c r="Y627" i="3"/>
  <c r="AF626" i="3"/>
  <c r="AE626" i="3"/>
  <c r="AD626" i="3"/>
  <c r="AC626" i="3"/>
  <c r="AA626" i="3"/>
  <c r="Z626" i="3"/>
  <c r="Y626" i="3"/>
  <c r="AF625" i="3"/>
  <c r="AE625" i="3"/>
  <c r="AD625" i="3"/>
  <c r="AC625" i="3"/>
  <c r="AA625" i="3"/>
  <c r="Z625" i="3"/>
  <c r="Y625" i="3"/>
  <c r="AF624" i="3"/>
  <c r="AE624" i="3"/>
  <c r="AD624" i="3"/>
  <c r="AC624" i="3"/>
  <c r="AA624" i="3"/>
  <c r="Z624" i="3"/>
  <c r="Y624" i="3"/>
  <c r="AF623" i="3"/>
  <c r="AE623" i="3"/>
  <c r="AD623" i="3"/>
  <c r="AC623" i="3"/>
  <c r="AA623" i="3"/>
  <c r="Z623" i="3"/>
  <c r="Y623" i="3"/>
  <c r="AF622" i="3"/>
  <c r="AE622" i="3"/>
  <c r="AD622" i="3"/>
  <c r="AC622" i="3"/>
  <c r="AA622" i="3"/>
  <c r="Z622" i="3"/>
  <c r="Y622" i="3"/>
  <c r="AF621" i="3"/>
  <c r="AE621" i="3"/>
  <c r="AD621" i="3"/>
  <c r="AC621" i="3"/>
  <c r="AA621" i="3"/>
  <c r="Z621" i="3"/>
  <c r="Y621" i="3"/>
  <c r="AF605" i="3"/>
  <c r="AE605" i="3"/>
  <c r="AD605" i="3"/>
  <c r="AC605" i="3"/>
  <c r="AA605" i="3"/>
  <c r="Z605" i="3"/>
  <c r="Y605" i="3"/>
  <c r="AF604" i="3"/>
  <c r="AE604" i="3"/>
  <c r="AD604" i="3"/>
  <c r="AC604" i="3"/>
  <c r="AA604" i="3"/>
  <c r="Z604" i="3"/>
  <c r="Y604" i="3"/>
  <c r="AF603" i="3"/>
  <c r="AE603" i="3"/>
  <c r="AD603" i="3"/>
  <c r="AC603" i="3"/>
  <c r="AA603" i="3"/>
  <c r="Z603" i="3"/>
  <c r="Y603" i="3"/>
  <c r="AF602" i="3"/>
  <c r="AE602" i="3"/>
  <c r="AD602" i="3"/>
  <c r="AC602" i="3"/>
  <c r="AA602" i="3"/>
  <c r="Z602" i="3"/>
  <c r="Y602" i="3"/>
  <c r="AF601" i="3"/>
  <c r="AE601" i="3"/>
  <c r="AD601" i="3"/>
  <c r="AC601" i="3"/>
  <c r="AA601" i="3"/>
  <c r="Z601" i="3"/>
  <c r="Y601" i="3"/>
  <c r="AF600" i="3"/>
  <c r="AE600" i="3"/>
  <c r="AD600" i="3"/>
  <c r="AC600" i="3"/>
  <c r="AA600" i="3"/>
  <c r="Z600" i="3"/>
  <c r="Y600" i="3"/>
  <c r="AF599" i="3"/>
  <c r="AE599" i="3"/>
  <c r="AD599" i="3"/>
  <c r="AC599" i="3"/>
  <c r="AA599" i="3"/>
  <c r="Z599" i="3"/>
  <c r="Y599" i="3"/>
  <c r="AF598" i="3"/>
  <c r="AE598" i="3"/>
  <c r="AD598" i="3"/>
  <c r="AC598" i="3"/>
  <c r="AA598" i="3"/>
  <c r="Z598" i="3"/>
  <c r="Y598" i="3"/>
  <c r="AF597" i="3"/>
  <c r="AE597" i="3"/>
  <c r="AD597" i="3"/>
  <c r="AC597" i="3"/>
  <c r="AA597" i="3"/>
  <c r="Z597" i="3"/>
  <c r="Y597" i="3"/>
  <c r="AF596" i="3"/>
  <c r="AE596" i="3"/>
  <c r="AD596" i="3"/>
  <c r="AC596" i="3"/>
  <c r="AA596" i="3"/>
  <c r="Z596" i="3"/>
  <c r="Y596" i="3"/>
  <c r="AE595" i="3"/>
  <c r="AC595" i="3"/>
  <c r="AA595" i="3"/>
  <c r="Z595" i="3"/>
  <c r="Y595" i="3"/>
  <c r="AF594" i="3"/>
  <c r="AA594" i="3"/>
  <c r="Z594" i="3"/>
  <c r="Y594" i="3"/>
  <c r="AE593" i="3"/>
  <c r="AC593" i="3"/>
  <c r="AA593" i="3"/>
  <c r="Z593" i="3"/>
  <c r="Y593" i="3"/>
  <c r="AD592" i="3"/>
  <c r="Y592" i="3"/>
  <c r="Y591" i="3"/>
  <c r="AD589" i="3"/>
  <c r="AE579" i="3"/>
  <c r="AE574" i="3"/>
  <c r="AF545" i="3"/>
  <c r="AE545" i="3"/>
  <c r="AD545" i="3"/>
  <c r="AC545" i="3"/>
  <c r="AA545" i="3"/>
  <c r="Z545" i="3"/>
  <c r="Y545" i="3"/>
  <c r="AE544" i="3"/>
  <c r="AC544" i="3"/>
  <c r="AA544" i="3"/>
  <c r="Z544" i="3"/>
  <c r="Y544" i="3"/>
  <c r="AF543" i="3"/>
  <c r="AE543" i="3"/>
  <c r="AD543" i="3"/>
  <c r="AC543" i="3"/>
  <c r="AA543" i="3"/>
  <c r="Z543" i="3"/>
  <c r="Y543" i="3"/>
  <c r="AF542" i="3"/>
  <c r="AE542" i="3"/>
  <c r="AD542" i="3"/>
  <c r="AC542" i="3"/>
  <c r="AA542" i="3"/>
  <c r="Z542" i="3"/>
  <c r="Y542" i="3"/>
  <c r="AF541" i="3"/>
  <c r="AE541" i="3"/>
  <c r="AD541" i="3"/>
  <c r="AC541" i="3"/>
  <c r="AA541" i="3"/>
  <c r="Z541" i="3"/>
  <c r="Y541" i="3"/>
  <c r="AE540" i="3"/>
  <c r="AC540" i="3"/>
  <c r="AA540" i="3"/>
  <c r="Z540" i="3"/>
  <c r="Y540" i="3"/>
  <c r="AF539" i="3"/>
  <c r="AE539" i="3"/>
  <c r="AD539" i="3"/>
  <c r="AC539" i="3"/>
  <c r="AA539" i="3"/>
  <c r="Z539" i="3"/>
  <c r="Y539" i="3"/>
  <c r="AF538" i="3"/>
  <c r="AE538" i="3"/>
  <c r="AD538" i="3"/>
  <c r="AC538" i="3"/>
  <c r="AA538" i="3"/>
  <c r="Z538" i="3"/>
  <c r="Y538" i="3"/>
  <c r="AF537" i="3"/>
  <c r="AE537" i="3"/>
  <c r="AD537" i="3"/>
  <c r="AC537" i="3"/>
  <c r="AA537" i="3"/>
  <c r="Z537" i="3"/>
  <c r="Y537" i="3"/>
  <c r="AF536" i="3"/>
  <c r="AD536" i="3"/>
  <c r="AA536" i="3"/>
  <c r="Z536" i="3"/>
  <c r="Y536" i="3"/>
  <c r="AE535" i="3"/>
  <c r="AC535" i="3"/>
  <c r="AA535" i="3"/>
  <c r="Z535" i="3"/>
  <c r="Y535" i="3"/>
  <c r="AF534" i="3"/>
  <c r="AE534" i="3"/>
  <c r="AD534" i="3"/>
  <c r="AC534" i="3"/>
  <c r="AA534" i="3"/>
  <c r="Z534" i="3"/>
  <c r="Y534" i="3"/>
  <c r="AE533" i="3"/>
  <c r="AC533" i="3"/>
  <c r="AA533" i="3"/>
  <c r="Z533" i="3"/>
  <c r="Y533" i="3"/>
  <c r="AF532" i="3"/>
  <c r="AD532" i="3"/>
  <c r="AA532" i="3"/>
  <c r="Z532" i="3"/>
  <c r="Y532" i="3"/>
  <c r="AE531" i="3"/>
  <c r="AA531" i="3"/>
  <c r="Z531" i="3"/>
  <c r="Y531" i="3"/>
  <c r="AE524" i="3"/>
  <c r="AE508" i="3"/>
  <c r="AF485" i="3"/>
  <c r="AE485" i="3"/>
  <c r="AD485" i="3"/>
  <c r="AC485" i="3"/>
  <c r="AA485" i="3"/>
  <c r="Z485" i="3"/>
  <c r="Y485" i="3"/>
  <c r="AF484" i="3"/>
  <c r="AE484" i="3"/>
  <c r="AD484" i="3"/>
  <c r="AC484" i="3"/>
  <c r="AA484" i="3"/>
  <c r="Z484" i="3"/>
  <c r="Y484" i="3"/>
  <c r="AF483" i="3"/>
  <c r="AE483" i="3"/>
  <c r="AD483" i="3"/>
  <c r="AC483" i="3"/>
  <c r="AA483" i="3"/>
  <c r="Z483" i="3"/>
  <c r="Y483" i="3"/>
  <c r="AF482" i="3"/>
  <c r="AE482" i="3"/>
  <c r="AD482" i="3"/>
  <c r="AC482" i="3"/>
  <c r="AA482" i="3"/>
  <c r="Z482" i="3"/>
  <c r="Y482" i="3"/>
  <c r="AF481" i="3"/>
  <c r="AE481" i="3"/>
  <c r="AD481" i="3"/>
  <c r="AC481" i="3"/>
  <c r="AA481" i="3"/>
  <c r="Z481" i="3"/>
  <c r="Y481" i="3"/>
  <c r="AF480" i="3"/>
  <c r="AE480" i="3"/>
  <c r="AD480" i="3"/>
  <c r="AC480" i="3"/>
  <c r="AA480" i="3"/>
  <c r="Z480" i="3"/>
  <c r="Y480" i="3"/>
  <c r="AF479" i="3"/>
  <c r="AE479" i="3"/>
  <c r="AD479" i="3"/>
  <c r="AC479" i="3"/>
  <c r="AA479" i="3"/>
  <c r="Z479" i="3"/>
  <c r="Y479" i="3"/>
  <c r="AF478" i="3"/>
  <c r="AE478" i="3"/>
  <c r="AD478" i="3"/>
  <c r="AC478" i="3"/>
  <c r="AA478" i="3"/>
  <c r="Z478" i="3"/>
  <c r="Y478" i="3"/>
  <c r="AF477" i="3"/>
  <c r="AE477" i="3"/>
  <c r="AD477" i="3"/>
  <c r="AC477" i="3"/>
  <c r="AA477" i="3"/>
  <c r="Z477" i="3"/>
  <c r="Y477" i="3"/>
  <c r="AF476" i="3"/>
  <c r="AE476" i="3"/>
  <c r="AD476" i="3"/>
  <c r="AC476" i="3"/>
  <c r="AA476" i="3"/>
  <c r="Z476" i="3"/>
  <c r="Y476" i="3"/>
  <c r="AF475" i="3"/>
  <c r="AE475" i="3"/>
  <c r="AD475" i="3"/>
  <c r="AC475" i="3"/>
  <c r="AA475" i="3"/>
  <c r="Z475" i="3"/>
  <c r="Y475" i="3"/>
  <c r="AF474" i="3"/>
  <c r="AE474" i="3"/>
  <c r="AD474" i="3"/>
  <c r="AC474" i="3"/>
  <c r="AA474" i="3"/>
  <c r="Z474" i="3"/>
  <c r="Y474" i="3"/>
  <c r="AF473" i="3"/>
  <c r="AE473" i="3"/>
  <c r="AD473" i="3"/>
  <c r="AC473" i="3"/>
  <c r="AA473" i="3"/>
  <c r="Z473" i="3"/>
  <c r="Y473" i="3"/>
  <c r="AA472" i="3"/>
  <c r="Z472" i="3"/>
  <c r="Y472" i="3"/>
  <c r="AD471" i="3"/>
  <c r="AE468" i="3"/>
  <c r="AE466" i="3"/>
  <c r="AE455" i="3"/>
  <c r="AE441" i="3"/>
  <c r="AF425" i="3"/>
  <c r="AE425" i="3"/>
  <c r="AD425" i="3"/>
  <c r="AC425" i="3"/>
  <c r="AA425" i="3"/>
  <c r="Z425" i="3"/>
  <c r="Y425" i="3"/>
  <c r="AF424" i="3"/>
  <c r="AE424" i="3"/>
  <c r="AD424" i="3"/>
  <c r="AC424" i="3"/>
  <c r="AA424" i="3"/>
  <c r="Z424" i="3"/>
  <c r="Y424" i="3"/>
  <c r="AF423" i="3"/>
  <c r="AE423" i="3"/>
  <c r="AD423" i="3"/>
  <c r="AC423" i="3"/>
  <c r="AA423" i="3"/>
  <c r="Z423" i="3"/>
  <c r="Y423" i="3"/>
  <c r="AF422" i="3"/>
  <c r="AE422" i="3"/>
  <c r="AD422" i="3"/>
  <c r="AC422" i="3"/>
  <c r="AA422" i="3"/>
  <c r="Z422" i="3"/>
  <c r="Y422" i="3"/>
  <c r="AF421" i="3"/>
  <c r="AE421" i="3"/>
  <c r="AD421" i="3"/>
  <c r="AC421" i="3"/>
  <c r="AA421" i="3"/>
  <c r="Z421" i="3"/>
  <c r="Y421" i="3"/>
  <c r="AF420" i="3"/>
  <c r="AE420" i="3"/>
  <c r="AD420" i="3"/>
  <c r="AC420" i="3"/>
  <c r="AA420" i="3"/>
  <c r="Z420" i="3"/>
  <c r="Y420" i="3"/>
  <c r="AF419" i="3"/>
  <c r="AE419" i="3"/>
  <c r="AD419" i="3"/>
  <c r="AC419" i="3"/>
  <c r="AA419" i="3"/>
  <c r="Z419" i="3"/>
  <c r="Y419" i="3"/>
  <c r="AF418" i="3"/>
  <c r="AE418" i="3"/>
  <c r="AD418" i="3"/>
  <c r="AC418" i="3"/>
  <c r="AA418" i="3"/>
  <c r="Z418" i="3"/>
  <c r="Y418" i="3"/>
  <c r="AF417" i="3"/>
  <c r="AE417" i="3"/>
  <c r="AD417" i="3"/>
  <c r="AC417" i="3"/>
  <c r="AA417" i="3"/>
  <c r="Z417" i="3"/>
  <c r="Y417" i="3"/>
  <c r="AF416" i="3"/>
  <c r="AE416" i="3"/>
  <c r="AD416" i="3"/>
  <c r="AC416" i="3"/>
  <c r="AA416" i="3"/>
  <c r="Z416" i="3"/>
  <c r="Y416" i="3"/>
  <c r="AF415" i="3"/>
  <c r="AE415" i="3"/>
  <c r="AD415" i="3"/>
  <c r="AC415" i="3"/>
  <c r="AA415" i="3"/>
  <c r="Z415" i="3"/>
  <c r="Y415" i="3"/>
  <c r="AF414" i="3"/>
  <c r="AE414" i="3"/>
  <c r="AD414" i="3"/>
  <c r="AC414" i="3"/>
  <c r="AA414" i="3"/>
  <c r="Z414" i="3"/>
  <c r="Y414" i="3"/>
  <c r="AF413" i="3"/>
  <c r="AE413" i="3"/>
  <c r="AD413" i="3"/>
  <c r="AC413" i="3"/>
  <c r="AA413" i="3"/>
  <c r="Z413" i="3"/>
  <c r="Y413" i="3"/>
  <c r="AE412" i="3"/>
  <c r="AA412" i="3"/>
  <c r="AE411" i="3"/>
  <c r="AD411" i="3"/>
  <c r="AC411" i="3"/>
  <c r="AE410" i="3"/>
  <c r="AE409" i="3"/>
  <c r="AE393" i="3"/>
  <c r="AE351" i="3"/>
  <c r="AC351" i="3"/>
  <c r="AA351" i="3"/>
  <c r="Z351" i="3"/>
  <c r="Y351" i="3"/>
  <c r="AF350" i="3"/>
  <c r="AE350" i="3"/>
  <c r="AD350" i="3"/>
  <c r="AC350" i="3"/>
  <c r="AA350" i="3"/>
  <c r="Z350" i="3"/>
  <c r="Y350" i="3"/>
  <c r="AE349" i="3"/>
  <c r="AC349" i="3"/>
  <c r="AA349" i="3"/>
  <c r="Z349" i="3"/>
  <c r="Y349" i="3"/>
  <c r="AF348" i="3"/>
  <c r="AE348" i="3"/>
  <c r="AD348" i="3"/>
  <c r="AC348" i="3"/>
  <c r="AA348" i="3"/>
  <c r="Z348" i="3"/>
  <c r="Y348" i="3"/>
  <c r="AE347" i="3"/>
  <c r="AC347" i="3"/>
  <c r="AA347" i="3"/>
  <c r="Z347" i="3"/>
  <c r="Y347" i="3"/>
  <c r="AF346" i="3"/>
  <c r="AE346" i="3"/>
  <c r="AD346" i="3"/>
  <c r="AC346" i="3"/>
  <c r="AA346" i="3"/>
  <c r="Z346" i="3"/>
  <c r="Y346" i="3"/>
  <c r="AF345" i="3"/>
  <c r="AE345" i="3"/>
  <c r="AD345" i="3"/>
  <c r="AC345" i="3"/>
  <c r="AA345" i="3"/>
  <c r="Z345" i="3"/>
  <c r="Y345" i="3"/>
  <c r="AF344" i="3"/>
  <c r="AE344" i="3"/>
  <c r="AD344" i="3"/>
  <c r="AC344" i="3"/>
  <c r="AA344" i="3"/>
  <c r="Z344" i="3"/>
  <c r="Y344" i="3"/>
  <c r="AF343" i="3"/>
  <c r="AE343" i="3"/>
  <c r="AD343" i="3"/>
  <c r="AC343" i="3"/>
  <c r="AA343" i="3"/>
  <c r="Z343" i="3"/>
  <c r="Y343" i="3"/>
  <c r="AF342" i="3"/>
  <c r="AE342" i="3"/>
  <c r="AD342" i="3"/>
  <c r="AC342" i="3"/>
  <c r="AA342" i="3"/>
  <c r="Z342" i="3"/>
  <c r="Y342" i="3"/>
  <c r="AF341" i="3"/>
  <c r="AE341" i="3"/>
  <c r="AD341" i="3"/>
  <c r="AC341" i="3"/>
  <c r="AA341" i="3"/>
  <c r="Z341" i="3"/>
  <c r="Y341" i="3"/>
  <c r="AF340" i="3"/>
  <c r="AE340" i="3"/>
  <c r="AD340" i="3"/>
  <c r="AC340" i="3"/>
  <c r="AA340" i="3"/>
  <c r="Z340" i="3"/>
  <c r="Y340" i="3"/>
  <c r="AF339" i="3"/>
  <c r="AE339" i="3"/>
  <c r="AD339" i="3"/>
  <c r="AC339" i="3"/>
  <c r="AA339" i="3"/>
  <c r="Z339" i="3"/>
  <c r="Y339" i="3"/>
  <c r="AF338" i="3"/>
  <c r="AE338" i="3"/>
  <c r="AD338" i="3"/>
  <c r="AC338" i="3"/>
  <c r="AA338" i="3"/>
  <c r="Z338" i="3"/>
  <c r="Y338" i="3"/>
  <c r="AF337" i="3"/>
  <c r="AE337" i="3"/>
  <c r="AD337" i="3"/>
  <c r="AC337" i="3"/>
  <c r="AA337" i="3"/>
  <c r="Z337" i="3"/>
  <c r="Y337" i="3"/>
  <c r="AF336" i="3"/>
  <c r="AE336" i="3"/>
  <c r="AD336" i="3"/>
  <c r="AC336" i="3"/>
  <c r="AA336" i="3"/>
  <c r="Z336" i="3"/>
  <c r="Y336" i="3"/>
  <c r="AF335" i="3"/>
  <c r="AE335" i="3"/>
  <c r="AD335" i="3"/>
  <c r="AC335" i="3"/>
  <c r="AA335" i="3"/>
  <c r="Z335" i="3"/>
  <c r="Y335" i="3"/>
  <c r="AF334" i="3"/>
  <c r="AE334" i="3"/>
  <c r="AD334" i="3"/>
  <c r="AC334" i="3"/>
  <c r="AA334" i="3"/>
  <c r="Z334" i="3"/>
  <c r="Y334" i="3"/>
  <c r="AF333" i="3"/>
  <c r="AE333" i="3"/>
  <c r="AD333" i="3"/>
  <c r="AC333" i="3"/>
  <c r="AA333" i="3"/>
  <c r="Z333" i="3"/>
  <c r="Y333" i="3"/>
  <c r="AF332" i="3"/>
  <c r="AE332" i="3"/>
  <c r="AD332" i="3"/>
  <c r="AC332" i="3"/>
  <c r="AA332" i="3"/>
  <c r="Z332" i="3"/>
  <c r="Y332" i="3"/>
  <c r="AF331" i="3"/>
  <c r="AE331" i="3"/>
  <c r="AD331" i="3"/>
  <c r="AC331" i="3"/>
  <c r="AA331" i="3"/>
  <c r="Z331" i="3"/>
  <c r="Y331" i="3"/>
  <c r="AF330" i="3"/>
  <c r="AE330" i="3"/>
  <c r="AD330" i="3"/>
  <c r="AC330" i="3"/>
  <c r="AA330" i="3"/>
  <c r="Z330" i="3"/>
  <c r="Y330" i="3"/>
  <c r="AF329" i="3"/>
  <c r="AE329" i="3"/>
  <c r="AD329" i="3"/>
  <c r="AC329" i="3"/>
  <c r="AA329" i="3"/>
  <c r="Z329" i="3"/>
  <c r="Y329" i="3"/>
  <c r="AF328" i="3"/>
  <c r="AE328" i="3"/>
  <c r="AD328" i="3"/>
  <c r="AC328" i="3"/>
  <c r="AA328" i="3"/>
  <c r="Z328" i="3"/>
  <c r="Y328" i="3"/>
  <c r="AF327" i="3"/>
  <c r="AE327" i="3"/>
  <c r="AD327" i="3"/>
  <c r="AC327" i="3"/>
  <c r="AA327" i="3"/>
  <c r="Z327" i="3"/>
  <c r="Y327" i="3"/>
  <c r="AF326" i="3"/>
  <c r="AE326" i="3"/>
  <c r="AD326" i="3"/>
  <c r="AC326" i="3"/>
  <c r="AA326" i="3"/>
  <c r="Z326" i="3"/>
  <c r="Y326" i="3"/>
  <c r="AF325" i="3"/>
  <c r="AE325" i="3"/>
  <c r="AD325" i="3"/>
  <c r="AC325" i="3"/>
  <c r="AA325" i="3"/>
  <c r="Z325" i="3"/>
  <c r="Y325" i="3"/>
  <c r="AF324" i="3"/>
  <c r="AE324" i="3"/>
  <c r="AD324" i="3"/>
  <c r="AC324" i="3"/>
  <c r="AA324" i="3"/>
  <c r="Z324" i="3"/>
  <c r="Y324" i="3"/>
  <c r="AF323" i="3"/>
  <c r="AE323" i="3"/>
  <c r="AD323" i="3"/>
  <c r="AC323" i="3"/>
  <c r="AA323" i="3"/>
  <c r="Z323" i="3"/>
  <c r="Y323" i="3"/>
  <c r="AF322" i="3"/>
  <c r="AE322" i="3"/>
  <c r="AD322" i="3"/>
  <c r="AC322" i="3"/>
  <c r="AA322" i="3"/>
  <c r="Z322" i="3"/>
  <c r="Y322" i="3"/>
  <c r="AF321" i="3"/>
  <c r="AE321" i="3"/>
  <c r="AD321" i="3"/>
  <c r="AC321" i="3"/>
  <c r="AA321" i="3"/>
  <c r="Z321" i="3"/>
  <c r="Y321" i="3"/>
  <c r="AF320" i="3"/>
  <c r="AE320" i="3"/>
  <c r="AD320" i="3"/>
  <c r="AC320" i="3"/>
  <c r="AA320" i="3"/>
  <c r="Z320" i="3"/>
  <c r="Y320" i="3"/>
  <c r="AF319" i="3"/>
  <c r="AE319" i="3"/>
  <c r="AD319" i="3"/>
  <c r="AC319" i="3"/>
  <c r="AA319" i="3"/>
  <c r="Z319" i="3"/>
  <c r="Y319" i="3"/>
  <c r="AF318" i="3"/>
  <c r="AE318" i="3"/>
  <c r="AD318" i="3"/>
  <c r="AC318" i="3"/>
  <c r="AA318" i="3"/>
  <c r="Z318" i="3"/>
  <c r="Y318" i="3"/>
  <c r="AF317" i="3"/>
  <c r="AE317" i="3"/>
  <c r="AD317" i="3"/>
  <c r="AC317" i="3"/>
  <c r="AA317" i="3"/>
  <c r="Z317" i="3"/>
  <c r="Y317" i="3"/>
  <c r="AF316" i="3"/>
  <c r="AE316" i="3"/>
  <c r="AD316" i="3"/>
  <c r="AC316" i="3"/>
  <c r="AA316" i="3"/>
  <c r="Z316" i="3"/>
  <c r="Y316" i="3"/>
  <c r="AF315" i="3"/>
  <c r="AE315" i="3"/>
  <c r="AD315" i="3"/>
  <c r="AC315" i="3"/>
  <c r="AA315" i="3"/>
  <c r="Z315" i="3"/>
  <c r="Y315" i="3"/>
  <c r="AF314" i="3"/>
  <c r="AE314" i="3"/>
  <c r="AD314" i="3"/>
  <c r="AC314" i="3"/>
  <c r="AA314" i="3"/>
  <c r="Z314" i="3"/>
  <c r="Y314" i="3"/>
  <c r="AF313" i="3"/>
  <c r="AE313" i="3"/>
  <c r="AD313" i="3"/>
  <c r="AC313" i="3"/>
  <c r="AA313" i="3"/>
  <c r="Z313" i="3"/>
  <c r="Y313" i="3"/>
  <c r="AF312" i="3"/>
  <c r="AE312" i="3"/>
  <c r="AD312" i="3"/>
  <c r="AC312" i="3"/>
  <c r="AA312" i="3"/>
  <c r="Z312" i="3"/>
  <c r="Y312" i="3"/>
  <c r="AF311" i="3"/>
  <c r="AE311" i="3"/>
  <c r="AD311" i="3"/>
  <c r="AC311" i="3"/>
  <c r="AA311" i="3"/>
  <c r="Z311" i="3"/>
  <c r="Y311" i="3"/>
  <c r="AF310" i="3"/>
  <c r="AE310" i="3"/>
  <c r="AD310" i="3"/>
  <c r="AC310" i="3"/>
  <c r="AA310" i="3"/>
  <c r="Z310" i="3"/>
  <c r="Y310" i="3"/>
  <c r="AF309" i="3"/>
  <c r="AE309" i="3"/>
  <c r="AD309" i="3"/>
  <c r="AC309" i="3"/>
  <c r="AA309" i="3"/>
  <c r="Z309" i="3"/>
  <c r="Y309" i="3"/>
  <c r="AF308" i="3"/>
  <c r="AE308" i="3"/>
  <c r="AD308" i="3"/>
  <c r="AC308" i="3"/>
  <c r="AA308" i="3"/>
  <c r="Z308" i="3"/>
  <c r="Y308" i="3"/>
  <c r="AF307" i="3"/>
  <c r="AE307" i="3"/>
  <c r="AD307" i="3"/>
  <c r="AC307" i="3"/>
  <c r="AA307" i="3"/>
  <c r="Z307" i="3"/>
  <c r="Y307" i="3"/>
  <c r="AF291" i="3"/>
  <c r="AE291" i="3"/>
  <c r="AD291" i="3"/>
  <c r="AC291" i="3"/>
  <c r="AA291" i="3"/>
  <c r="Z291" i="3"/>
  <c r="Y291" i="3"/>
  <c r="AF290" i="3"/>
  <c r="AE290" i="3"/>
  <c r="AD290" i="3"/>
  <c r="AC290" i="3"/>
  <c r="AA290" i="3"/>
  <c r="Z290" i="3"/>
  <c r="Y290" i="3"/>
  <c r="AF289" i="3"/>
  <c r="AE289" i="3"/>
  <c r="AD289" i="3"/>
  <c r="AC289" i="3"/>
  <c r="AA289" i="3"/>
  <c r="Z289" i="3"/>
  <c r="Y289" i="3"/>
  <c r="AE288" i="3"/>
  <c r="AC288" i="3"/>
  <c r="AA288" i="3"/>
  <c r="Z288" i="3"/>
  <c r="Y288" i="3"/>
  <c r="AF287" i="3"/>
  <c r="AE287" i="3"/>
  <c r="AD287" i="3"/>
  <c r="AC287" i="3"/>
  <c r="AA287" i="3"/>
  <c r="Z287" i="3"/>
  <c r="Y287" i="3"/>
  <c r="AF286" i="3"/>
  <c r="AE286" i="3"/>
  <c r="AD286" i="3"/>
  <c r="AC286" i="3"/>
  <c r="AA286" i="3"/>
  <c r="Z286" i="3"/>
  <c r="Y286" i="3"/>
  <c r="AF285" i="3"/>
  <c r="AE285" i="3"/>
  <c r="AD285" i="3"/>
  <c r="AC285" i="3"/>
  <c r="AA285" i="3"/>
  <c r="Z285" i="3"/>
  <c r="Y285" i="3"/>
  <c r="AF284" i="3"/>
  <c r="AE284" i="3"/>
  <c r="AD284" i="3"/>
  <c r="AC284" i="3"/>
  <c r="AA284" i="3"/>
  <c r="Z284" i="3"/>
  <c r="Y284" i="3"/>
  <c r="AF283" i="3"/>
  <c r="AE283" i="3"/>
  <c r="AD283" i="3"/>
  <c r="AC283" i="3"/>
  <c r="AA283" i="3"/>
  <c r="Z283" i="3"/>
  <c r="Y283" i="3"/>
  <c r="AF282" i="3"/>
  <c r="AE282" i="3"/>
  <c r="AD282" i="3"/>
  <c r="AC282" i="3"/>
  <c r="AA282" i="3"/>
  <c r="Z282" i="3"/>
  <c r="Y282" i="3"/>
  <c r="AF281" i="3"/>
  <c r="AE281" i="3"/>
  <c r="AD281" i="3"/>
  <c r="AC281" i="3"/>
  <c r="AA281" i="3"/>
  <c r="Z281" i="3"/>
  <c r="Y281" i="3"/>
  <c r="AF280" i="3"/>
  <c r="AE280" i="3"/>
  <c r="AD280" i="3"/>
  <c r="AC280" i="3"/>
  <c r="AA280" i="3"/>
  <c r="Z280" i="3"/>
  <c r="Y280" i="3"/>
  <c r="AF279" i="3"/>
  <c r="AE279" i="3"/>
  <c r="AD279" i="3"/>
  <c r="AC279" i="3"/>
  <c r="AA279" i="3"/>
  <c r="Z279" i="3"/>
  <c r="Y279" i="3"/>
  <c r="AF278" i="3"/>
  <c r="AE278" i="3"/>
  <c r="AD278" i="3"/>
  <c r="AC278" i="3"/>
  <c r="AA278" i="3"/>
  <c r="Z278" i="3"/>
  <c r="Y278" i="3"/>
  <c r="AF277" i="3"/>
  <c r="AE277" i="3"/>
  <c r="AD277" i="3"/>
  <c r="AC277" i="3"/>
  <c r="AA277" i="3"/>
  <c r="Z277" i="3"/>
  <c r="Y277" i="3"/>
  <c r="AF276" i="3"/>
  <c r="AE276" i="3"/>
  <c r="AD276" i="3"/>
  <c r="AC276" i="3"/>
  <c r="AA276" i="3"/>
  <c r="Z276" i="3"/>
  <c r="Y276" i="3"/>
  <c r="AF275" i="3"/>
  <c r="AE275" i="3"/>
  <c r="AD275" i="3"/>
  <c r="AC275" i="3"/>
  <c r="AA275" i="3"/>
  <c r="Z275" i="3"/>
  <c r="Y275" i="3"/>
  <c r="AF274" i="3"/>
  <c r="AE274" i="3"/>
  <c r="AD274" i="3"/>
  <c r="AC274" i="3"/>
  <c r="AA274" i="3"/>
  <c r="Z274" i="3"/>
  <c r="Y274" i="3"/>
  <c r="AF273" i="3"/>
  <c r="AE273" i="3"/>
  <c r="AD273" i="3"/>
  <c r="AC273" i="3"/>
  <c r="AA273" i="3"/>
  <c r="Z273" i="3"/>
  <c r="Y273" i="3"/>
  <c r="AF272" i="3"/>
  <c r="AE272" i="3"/>
  <c r="AD272" i="3"/>
  <c r="AC272" i="3"/>
  <c r="AA272" i="3"/>
  <c r="Z272" i="3"/>
  <c r="Y272" i="3"/>
  <c r="AF271" i="3"/>
  <c r="AE271" i="3"/>
  <c r="AD271" i="3"/>
  <c r="AC271" i="3"/>
  <c r="AA271" i="3"/>
  <c r="Z271" i="3"/>
  <c r="Y271" i="3"/>
  <c r="AF270" i="3"/>
  <c r="AE270" i="3"/>
  <c r="AD270" i="3"/>
  <c r="AC270" i="3"/>
  <c r="AA270" i="3"/>
  <c r="Z270" i="3"/>
  <c r="Y270" i="3"/>
  <c r="AF269" i="3"/>
  <c r="AE269" i="3"/>
  <c r="AD269" i="3"/>
  <c r="AC269" i="3"/>
  <c r="AA269" i="3"/>
  <c r="Z269" i="3"/>
  <c r="Y269" i="3"/>
  <c r="AF268" i="3"/>
  <c r="AE268" i="3"/>
  <c r="AD268" i="3"/>
  <c r="AC268" i="3"/>
  <c r="AA268" i="3"/>
  <c r="Z268" i="3"/>
  <c r="Y268" i="3"/>
  <c r="AF267" i="3"/>
  <c r="AE267" i="3"/>
  <c r="AD267" i="3"/>
  <c r="AC267" i="3"/>
  <c r="AA267" i="3"/>
  <c r="Z267" i="3"/>
  <c r="Y267" i="3"/>
  <c r="AF266" i="3"/>
  <c r="AE266" i="3"/>
  <c r="AD266" i="3"/>
  <c r="AC266" i="3"/>
  <c r="AA266" i="3"/>
  <c r="Z266" i="3"/>
  <c r="Y266" i="3"/>
  <c r="AF265" i="3"/>
  <c r="AE265" i="3"/>
  <c r="AD265" i="3"/>
  <c r="AC265" i="3"/>
  <c r="AA265" i="3"/>
  <c r="Z265" i="3"/>
  <c r="Y265" i="3"/>
  <c r="AF264" i="3"/>
  <c r="AE264" i="3"/>
  <c r="AD264" i="3"/>
  <c r="AC264" i="3"/>
  <c r="AA264" i="3"/>
  <c r="Z264" i="3"/>
  <c r="Y264" i="3"/>
  <c r="AF263" i="3"/>
  <c r="AE263" i="3"/>
  <c r="AD263" i="3"/>
  <c r="AC263" i="3"/>
  <c r="AA263" i="3"/>
  <c r="Z263" i="3"/>
  <c r="Y263" i="3"/>
  <c r="AF262" i="3"/>
  <c r="AE262" i="3"/>
  <c r="AD262" i="3"/>
  <c r="AC262" i="3"/>
  <c r="AA262" i="3"/>
  <c r="Z262" i="3"/>
  <c r="Y262" i="3"/>
  <c r="AF261" i="3"/>
  <c r="AE261" i="3"/>
  <c r="AD261" i="3"/>
  <c r="AC261" i="3"/>
  <c r="AA261" i="3"/>
  <c r="Z261" i="3"/>
  <c r="Y261" i="3"/>
  <c r="AF260" i="3"/>
  <c r="AE260" i="3"/>
  <c r="AD260" i="3"/>
  <c r="AC260" i="3"/>
  <c r="AA260" i="3"/>
  <c r="Z260" i="3"/>
  <c r="Y260" i="3"/>
  <c r="AF259" i="3"/>
  <c r="AE259" i="3"/>
  <c r="AD259" i="3"/>
  <c r="AC259" i="3"/>
  <c r="AA259" i="3"/>
  <c r="Z259" i="3"/>
  <c r="Y259" i="3"/>
  <c r="AF258" i="3"/>
  <c r="AE258" i="3"/>
  <c r="AD258" i="3"/>
  <c r="AC258" i="3"/>
  <c r="AA258" i="3"/>
  <c r="Z258" i="3"/>
  <c r="Y258" i="3"/>
  <c r="AF257" i="3"/>
  <c r="AE257" i="3"/>
  <c r="AD257" i="3"/>
  <c r="AC257" i="3"/>
  <c r="AA257" i="3"/>
  <c r="Z257" i="3"/>
  <c r="Y257" i="3"/>
  <c r="AF256" i="3"/>
  <c r="AE256" i="3"/>
  <c r="AD256" i="3"/>
  <c r="AC256" i="3"/>
  <c r="AA256" i="3"/>
  <c r="Z256" i="3"/>
  <c r="Y256" i="3"/>
  <c r="AF255" i="3"/>
  <c r="AD255" i="3"/>
  <c r="AA255" i="3"/>
  <c r="Z255" i="3"/>
  <c r="Y255" i="3"/>
  <c r="AF254" i="3"/>
  <c r="AE254" i="3"/>
  <c r="AD254" i="3"/>
  <c r="AC254" i="3"/>
  <c r="AA254" i="3"/>
  <c r="Z254" i="3"/>
  <c r="Y254" i="3"/>
  <c r="AF253" i="3"/>
  <c r="AD253" i="3"/>
  <c r="AA253" i="3"/>
  <c r="Z253" i="3"/>
  <c r="Y253" i="3"/>
  <c r="AF252" i="3"/>
  <c r="AE252" i="3"/>
  <c r="AD252" i="3"/>
  <c r="AC252" i="3"/>
  <c r="AA252" i="3"/>
  <c r="Z252" i="3"/>
  <c r="Y252" i="3"/>
  <c r="AF251" i="3"/>
  <c r="AD251" i="3"/>
  <c r="AA251" i="3"/>
  <c r="Z251" i="3"/>
  <c r="Y251" i="3"/>
  <c r="AF250" i="3"/>
  <c r="AE250" i="3"/>
  <c r="AD250" i="3"/>
  <c r="AC250" i="3"/>
  <c r="AA250" i="3"/>
  <c r="Z250" i="3"/>
  <c r="Y250" i="3"/>
  <c r="AF249" i="3"/>
  <c r="AD249" i="3"/>
  <c r="AA249" i="3"/>
  <c r="Z249" i="3"/>
  <c r="Y249" i="3"/>
  <c r="AF248" i="3"/>
  <c r="AE248" i="3"/>
  <c r="AD248" i="3"/>
  <c r="AC248" i="3"/>
  <c r="AA248" i="3"/>
  <c r="Z248" i="3"/>
  <c r="Y248" i="3"/>
  <c r="AF247" i="3"/>
  <c r="AD247" i="3"/>
  <c r="AA247" i="3"/>
  <c r="Z247" i="3"/>
  <c r="Y247" i="3"/>
  <c r="AE231" i="3"/>
  <c r="AC231" i="3"/>
  <c r="AA231" i="3"/>
  <c r="Z231" i="3"/>
  <c r="Y231" i="3"/>
  <c r="AF230" i="3"/>
  <c r="AE230" i="3"/>
  <c r="AD230" i="3"/>
  <c r="AC230" i="3"/>
  <c r="AA230" i="3"/>
  <c r="Z230" i="3"/>
  <c r="Y230" i="3"/>
  <c r="AE229" i="3"/>
  <c r="AC229" i="3"/>
  <c r="AA229" i="3"/>
  <c r="Z229" i="3"/>
  <c r="Y229" i="3"/>
  <c r="AF228" i="3"/>
  <c r="AE228" i="3"/>
  <c r="AD228" i="3"/>
  <c r="AC228" i="3"/>
  <c r="AA228" i="3"/>
  <c r="Z228" i="3"/>
  <c r="Y228" i="3"/>
  <c r="AE227" i="3"/>
  <c r="AC227" i="3"/>
  <c r="AA227" i="3"/>
  <c r="Z227" i="3"/>
  <c r="Y227" i="3"/>
  <c r="AF226" i="3"/>
  <c r="AE226" i="3"/>
  <c r="AD226" i="3"/>
  <c r="AC226" i="3"/>
  <c r="AA226" i="3"/>
  <c r="Z226" i="3"/>
  <c r="Y226" i="3"/>
  <c r="AF225" i="3"/>
  <c r="AE225" i="3"/>
  <c r="AD225" i="3"/>
  <c r="AC225" i="3"/>
  <c r="AA225" i="3"/>
  <c r="Z225" i="3"/>
  <c r="Y225" i="3"/>
  <c r="AF224" i="3"/>
  <c r="AE224" i="3"/>
  <c r="AD224" i="3"/>
  <c r="AC224" i="3"/>
  <c r="AA224" i="3"/>
  <c r="Z224" i="3"/>
  <c r="Y224" i="3"/>
  <c r="AF223" i="3"/>
  <c r="AE223" i="3"/>
  <c r="AD223" i="3"/>
  <c r="AC223" i="3"/>
  <c r="AA223" i="3"/>
  <c r="Z223" i="3"/>
  <c r="Y223" i="3"/>
  <c r="AF222" i="3"/>
  <c r="AE222" i="3"/>
  <c r="AD222" i="3"/>
  <c r="AC222" i="3"/>
  <c r="AA222" i="3"/>
  <c r="Z222" i="3"/>
  <c r="Y222" i="3"/>
  <c r="AF221" i="3"/>
  <c r="AE221" i="3"/>
  <c r="AD221" i="3"/>
  <c r="AC221" i="3"/>
  <c r="AA221" i="3"/>
  <c r="Z221" i="3"/>
  <c r="Y221" i="3"/>
  <c r="AF220" i="3"/>
  <c r="AE220" i="3"/>
  <c r="AD220" i="3"/>
  <c r="AC220" i="3"/>
  <c r="AA220" i="3"/>
  <c r="Z220" i="3"/>
  <c r="Y220" i="3"/>
  <c r="AF219" i="3"/>
  <c r="AE219" i="3"/>
  <c r="AD219" i="3"/>
  <c r="AC219" i="3"/>
  <c r="AA219" i="3"/>
  <c r="Z219" i="3"/>
  <c r="Y219" i="3"/>
  <c r="AF218" i="3"/>
  <c r="AE218" i="3"/>
  <c r="AD218" i="3"/>
  <c r="AC218" i="3"/>
  <c r="AA218" i="3"/>
  <c r="Z218" i="3"/>
  <c r="Y218" i="3"/>
  <c r="AE217" i="3"/>
  <c r="AA217" i="3"/>
  <c r="AE216" i="3"/>
  <c r="AD216" i="3"/>
  <c r="AC216" i="3"/>
  <c r="AE215" i="3"/>
  <c r="AA215" i="3"/>
  <c r="AE214" i="3"/>
  <c r="AE213" i="3"/>
  <c r="AE211" i="3"/>
  <c r="AE210" i="3"/>
  <c r="AE206" i="3"/>
  <c r="AE202" i="3"/>
  <c r="AE196" i="3"/>
  <c r="AE193" i="3"/>
  <c r="AE190" i="3"/>
  <c r="AF171" i="3"/>
  <c r="AE171" i="3"/>
  <c r="AD171" i="3"/>
  <c r="AC171" i="3"/>
  <c r="AA171" i="3"/>
  <c r="Z171" i="3"/>
  <c r="Y171" i="3"/>
  <c r="AF170" i="3"/>
  <c r="AE170" i="3"/>
  <c r="AD170" i="3"/>
  <c r="AC170" i="3"/>
  <c r="AA170" i="3"/>
  <c r="Z170" i="3"/>
  <c r="Y170" i="3"/>
  <c r="AF169" i="3"/>
  <c r="AE169" i="3"/>
  <c r="AD169" i="3"/>
  <c r="AC169" i="3"/>
  <c r="AA169" i="3"/>
  <c r="Z169" i="3"/>
  <c r="Y169" i="3"/>
  <c r="AF168" i="3"/>
  <c r="AE168" i="3"/>
  <c r="AD168" i="3"/>
  <c r="AC168" i="3"/>
  <c r="AA168" i="3"/>
  <c r="Z168" i="3"/>
  <c r="Y168" i="3"/>
  <c r="AF167" i="3"/>
  <c r="AE167" i="3"/>
  <c r="AD167" i="3"/>
  <c r="AC167" i="3"/>
  <c r="AA167" i="3"/>
  <c r="Z167" i="3"/>
  <c r="Y167" i="3"/>
  <c r="AF166" i="3"/>
  <c r="AE166" i="3"/>
  <c r="AD166" i="3"/>
  <c r="AC166" i="3"/>
  <c r="AA166" i="3"/>
  <c r="Z166" i="3"/>
  <c r="Y166" i="3"/>
  <c r="AF165" i="3"/>
  <c r="AE165" i="3"/>
  <c r="AD165" i="3"/>
  <c r="AC165" i="3"/>
  <c r="AA165" i="3"/>
  <c r="Z165" i="3"/>
  <c r="Y165" i="3"/>
  <c r="AF164" i="3"/>
  <c r="AE164" i="3"/>
  <c r="AD164" i="3"/>
  <c r="AC164" i="3"/>
  <c r="AA164" i="3"/>
  <c r="Z164" i="3"/>
  <c r="Y164" i="3"/>
  <c r="AF163" i="3"/>
  <c r="AE163" i="3"/>
  <c r="AD163" i="3"/>
  <c r="AC163" i="3"/>
  <c r="AA163" i="3"/>
  <c r="Z163" i="3"/>
  <c r="Y163" i="3"/>
  <c r="AF162" i="3"/>
  <c r="AE162" i="3"/>
  <c r="AD162" i="3"/>
  <c r="AC162" i="3"/>
  <c r="AA162" i="3"/>
  <c r="Z162" i="3"/>
  <c r="Y162" i="3"/>
  <c r="AF161" i="3"/>
  <c r="AE161" i="3"/>
  <c r="AD161" i="3"/>
  <c r="AC161" i="3"/>
  <c r="AA161" i="3"/>
  <c r="Z161" i="3"/>
  <c r="Y161" i="3"/>
  <c r="AF160" i="3"/>
  <c r="AE160" i="3"/>
  <c r="AD160" i="3"/>
  <c r="AC160" i="3"/>
  <c r="AA160" i="3"/>
  <c r="Z160" i="3"/>
  <c r="Y160" i="3"/>
  <c r="AF159" i="3"/>
  <c r="AE159" i="3"/>
  <c r="AD159" i="3"/>
  <c r="AC159" i="3"/>
  <c r="AA159" i="3"/>
  <c r="Z159" i="3"/>
  <c r="Y159" i="3"/>
  <c r="AF158" i="3"/>
  <c r="AE158" i="3"/>
  <c r="AD158" i="3"/>
  <c r="AC158" i="3"/>
  <c r="AA158" i="3"/>
  <c r="Z158" i="3"/>
  <c r="Y158" i="3"/>
  <c r="AF157" i="3"/>
  <c r="AE157" i="3"/>
  <c r="AD157" i="3"/>
  <c r="AC157" i="3"/>
  <c r="AA157" i="3"/>
  <c r="Z157" i="3"/>
  <c r="Y157" i="3"/>
  <c r="AF156" i="3"/>
  <c r="AE156" i="3"/>
  <c r="AD156" i="3"/>
  <c r="AC156" i="3"/>
  <c r="AA156" i="3"/>
  <c r="Z156" i="3"/>
  <c r="Y156" i="3"/>
  <c r="AF155" i="3"/>
  <c r="AE155" i="3"/>
  <c r="AD155" i="3"/>
  <c r="AC155" i="3"/>
  <c r="AA155" i="3"/>
  <c r="Z155" i="3"/>
  <c r="Y155" i="3"/>
  <c r="AF154" i="3"/>
  <c r="AA154" i="3"/>
  <c r="Y154" i="3"/>
  <c r="AF153" i="3"/>
  <c r="AE153" i="3"/>
  <c r="AD153" i="3"/>
  <c r="Z153" i="3" s="1"/>
  <c r="AC153" i="3"/>
  <c r="AA153" i="3"/>
  <c r="Y153" i="3"/>
  <c r="AF152" i="3"/>
  <c r="AA152" i="3"/>
  <c r="Z152" i="3"/>
  <c r="Y152" i="3"/>
  <c r="AE151" i="3"/>
  <c r="AD151" i="3"/>
  <c r="AC151" i="3"/>
  <c r="AE150" i="3"/>
  <c r="AE149" i="3"/>
  <c r="AE148" i="3"/>
  <c r="AE146" i="3"/>
  <c r="AE144" i="3"/>
  <c r="AE140" i="3"/>
  <c r="AE137" i="3"/>
  <c r="AE134" i="3"/>
  <c r="AE133" i="3"/>
  <c r="AE132" i="3"/>
  <c r="AE111" i="3"/>
  <c r="AC111" i="3"/>
  <c r="AA111" i="3"/>
  <c r="Z111" i="3"/>
  <c r="Y111" i="3"/>
  <c r="AF110" i="3"/>
  <c r="AE110" i="3"/>
  <c r="AD110" i="3"/>
  <c r="AC110" i="3"/>
  <c r="AA110" i="3"/>
  <c r="Z110" i="3"/>
  <c r="Y110" i="3"/>
  <c r="AE109" i="3"/>
  <c r="AC109" i="3"/>
  <c r="AA109" i="3"/>
  <c r="Z109" i="3"/>
  <c r="Y109" i="3"/>
  <c r="AF108" i="3"/>
  <c r="AE108" i="3"/>
  <c r="AD108" i="3"/>
  <c r="AC108" i="3"/>
  <c r="AA108" i="3"/>
  <c r="Z108" i="3"/>
  <c r="Y108" i="3"/>
  <c r="AF107" i="3"/>
  <c r="AE107" i="3"/>
  <c r="AD107" i="3"/>
  <c r="AC107" i="3"/>
  <c r="AA107" i="3"/>
  <c r="Z107" i="3"/>
  <c r="Y107" i="3"/>
  <c r="AF106" i="3"/>
  <c r="AE106" i="3"/>
  <c r="AD106" i="3"/>
  <c r="AC106" i="3"/>
  <c r="AA106" i="3"/>
  <c r="Z106" i="3"/>
  <c r="Y106" i="3"/>
  <c r="AF105" i="3"/>
  <c r="AE105" i="3"/>
  <c r="AD105" i="3"/>
  <c r="AC105" i="3"/>
  <c r="AA105" i="3"/>
  <c r="Z105" i="3"/>
  <c r="Y105" i="3"/>
  <c r="AF104" i="3"/>
  <c r="AE104" i="3"/>
  <c r="AD104" i="3"/>
  <c r="AC104" i="3"/>
  <c r="AA104" i="3"/>
  <c r="Z104" i="3"/>
  <c r="Y104" i="3"/>
  <c r="AF103" i="3"/>
  <c r="AE103" i="3"/>
  <c r="AD103" i="3"/>
  <c r="AC103" i="3"/>
  <c r="AA103" i="3"/>
  <c r="Z103" i="3"/>
  <c r="Y103" i="3"/>
  <c r="AF102" i="3"/>
  <c r="AE102" i="3"/>
  <c r="AD102" i="3"/>
  <c r="AC102" i="3"/>
  <c r="AA102" i="3"/>
  <c r="Z102" i="3"/>
  <c r="Y102" i="3"/>
  <c r="AF101" i="3"/>
  <c r="AE101" i="3"/>
  <c r="AD101" i="3"/>
  <c r="AC101" i="3"/>
  <c r="AA101" i="3"/>
  <c r="Z101" i="3"/>
  <c r="Y101" i="3"/>
  <c r="AF100" i="3"/>
  <c r="AE100" i="3"/>
  <c r="AD100" i="3"/>
  <c r="AC100" i="3"/>
  <c r="AA100" i="3"/>
  <c r="Z100" i="3"/>
  <c r="Y100" i="3"/>
  <c r="AD99" i="3"/>
  <c r="AA99" i="3"/>
  <c r="Z99" i="3"/>
  <c r="Y99" i="3"/>
  <c r="AE98" i="3"/>
  <c r="AD98" i="3"/>
  <c r="AC98" i="3"/>
  <c r="AE95" i="3"/>
  <c r="AE93" i="3"/>
  <c r="AE91" i="3"/>
  <c r="AE89" i="3"/>
  <c r="AE85" i="3"/>
  <c r="AE83" i="3"/>
  <c r="AE81" i="3"/>
  <c r="AE75" i="3"/>
  <c r="AE73" i="3"/>
  <c r="AE70" i="3"/>
  <c r="AE69" i="3"/>
  <c r="AE68" i="3"/>
  <c r="AF51" i="3"/>
  <c r="AE51" i="3"/>
  <c r="AD51" i="3"/>
  <c r="AC51" i="3"/>
  <c r="AA51" i="3"/>
  <c r="Z51" i="3"/>
  <c r="Y51" i="3"/>
  <c r="AF50" i="3"/>
  <c r="AE50" i="3"/>
  <c r="AD50" i="3"/>
  <c r="AC50" i="3"/>
  <c r="AA50" i="3"/>
  <c r="Z50" i="3"/>
  <c r="Y50" i="3"/>
  <c r="AF49" i="3"/>
  <c r="AE49" i="3"/>
  <c r="AD49" i="3"/>
  <c r="AC49" i="3"/>
  <c r="AA49" i="3"/>
  <c r="Z49" i="3"/>
  <c r="Y49" i="3"/>
  <c r="AF48" i="3"/>
  <c r="AE48" i="3"/>
  <c r="AD48" i="3"/>
  <c r="AC48" i="3"/>
  <c r="AA48" i="3"/>
  <c r="Z48" i="3"/>
  <c r="Y48" i="3"/>
  <c r="AF47" i="3"/>
  <c r="AE47" i="3"/>
  <c r="AD47" i="3"/>
  <c r="AC47" i="3"/>
  <c r="AA47" i="3"/>
  <c r="Z47" i="3"/>
  <c r="Y47" i="3"/>
  <c r="AF46" i="3"/>
  <c r="AE46" i="3"/>
  <c r="AD46" i="3"/>
  <c r="AC46" i="3"/>
  <c r="AA46" i="3"/>
  <c r="Z46" i="3"/>
  <c r="Y46" i="3"/>
  <c r="AF45" i="3"/>
  <c r="AE45" i="3"/>
  <c r="AD45" i="3"/>
  <c r="AC45" i="3"/>
  <c r="AA45" i="3"/>
  <c r="Z45" i="3"/>
  <c r="Y45" i="3"/>
  <c r="AF44" i="3"/>
  <c r="AE44" i="3"/>
  <c r="AD44" i="3"/>
  <c r="AC44" i="3"/>
  <c r="AA44" i="3"/>
  <c r="Z44" i="3"/>
  <c r="Y44" i="3"/>
  <c r="AF43" i="3"/>
  <c r="AE43" i="3"/>
  <c r="AD43" i="3"/>
  <c r="AC43" i="3"/>
  <c r="AA43" i="3"/>
  <c r="Z43" i="3"/>
  <c r="Y43" i="3"/>
  <c r="AF42" i="3"/>
  <c r="AE42" i="3"/>
  <c r="AD42" i="3"/>
  <c r="AC42" i="3"/>
  <c r="AA42" i="3"/>
  <c r="Z42" i="3"/>
  <c r="Y42" i="3"/>
  <c r="AE41" i="3"/>
  <c r="AC41" i="3"/>
  <c r="AA41" i="3"/>
  <c r="Z41" i="3"/>
  <c r="Y41" i="3"/>
  <c r="AE40" i="3"/>
  <c r="AC40" i="3"/>
  <c r="AA40" i="3"/>
  <c r="Z40" i="3"/>
  <c r="Y40" i="3"/>
  <c r="AE39" i="3"/>
  <c r="AC39" i="3"/>
  <c r="AA39" i="3"/>
  <c r="Z39" i="3"/>
  <c r="Y39" i="3"/>
  <c r="AE38" i="3"/>
  <c r="AC38" i="3"/>
  <c r="AA38" i="3"/>
  <c r="Y38" i="3"/>
  <c r="AE33" i="3"/>
  <c r="AE31" i="3"/>
  <c r="AE29" i="3"/>
  <c r="AE26" i="3"/>
  <c r="AE21" i="3"/>
  <c r="AE14" i="3"/>
  <c r="AF1099" i="2"/>
  <c r="AE1099" i="2"/>
  <c r="AD1099" i="2"/>
  <c r="AC1099" i="2"/>
  <c r="AA1099" i="2"/>
  <c r="Z1099" i="2"/>
  <c r="Y1099" i="2"/>
  <c r="AE1098" i="2"/>
  <c r="AC1098" i="2"/>
  <c r="AA1098" i="2"/>
  <c r="Z1098" i="2"/>
  <c r="Y1098" i="2"/>
  <c r="AF1097" i="2"/>
  <c r="AE1097" i="2"/>
  <c r="AD1097" i="2"/>
  <c r="AC1097" i="2"/>
  <c r="AA1097" i="2"/>
  <c r="Z1097" i="2"/>
  <c r="Y1097" i="2"/>
  <c r="AE1096" i="2"/>
  <c r="AC1096" i="2"/>
  <c r="AA1096" i="2"/>
  <c r="Z1096" i="2"/>
  <c r="Y1096" i="2"/>
  <c r="AF1095" i="2"/>
  <c r="AE1095" i="2"/>
  <c r="AD1095" i="2"/>
  <c r="AC1095" i="2"/>
  <c r="AA1095" i="2"/>
  <c r="Z1095" i="2"/>
  <c r="Y1095" i="2"/>
  <c r="AF1094" i="2"/>
  <c r="AE1094" i="2"/>
  <c r="AD1094" i="2"/>
  <c r="AC1094" i="2"/>
  <c r="AA1094" i="2"/>
  <c r="Z1094" i="2"/>
  <c r="Y1094" i="2"/>
  <c r="AF1093" i="2"/>
  <c r="AE1093" i="2"/>
  <c r="AD1093" i="2"/>
  <c r="AC1093" i="2"/>
  <c r="AA1093" i="2"/>
  <c r="Z1093" i="2"/>
  <c r="Y1093" i="2"/>
  <c r="AF1092" i="2"/>
  <c r="AE1092" i="2"/>
  <c r="AD1092" i="2"/>
  <c r="AC1092" i="2"/>
  <c r="AA1092" i="2"/>
  <c r="Z1092" i="2"/>
  <c r="Y1092" i="2"/>
  <c r="AF1091" i="2"/>
  <c r="AE1091" i="2"/>
  <c r="AD1091" i="2"/>
  <c r="AC1091" i="2"/>
  <c r="AA1091" i="2"/>
  <c r="Z1091" i="2"/>
  <c r="Y1091" i="2"/>
  <c r="AF1090" i="2"/>
  <c r="AE1090" i="2"/>
  <c r="AD1090" i="2"/>
  <c r="AC1090" i="2"/>
  <c r="AA1090" i="2"/>
  <c r="Z1090" i="2"/>
  <c r="Y1090" i="2"/>
  <c r="AF1089" i="2"/>
  <c r="AE1089" i="2"/>
  <c r="AD1089" i="2"/>
  <c r="AC1089" i="2"/>
  <c r="AA1089" i="2"/>
  <c r="Z1089" i="2"/>
  <c r="Y1089" i="2"/>
  <c r="AF1088" i="2"/>
  <c r="AE1088" i="2"/>
  <c r="AD1088" i="2"/>
  <c r="AC1088" i="2"/>
  <c r="AA1088" i="2"/>
  <c r="Z1088" i="2"/>
  <c r="Y1088" i="2"/>
  <c r="AF1087" i="2"/>
  <c r="AE1087" i="2"/>
  <c r="AD1087" i="2"/>
  <c r="AC1087" i="2"/>
  <c r="AA1087" i="2"/>
  <c r="Z1087" i="2"/>
  <c r="Y1087" i="2"/>
  <c r="AF1086" i="2"/>
  <c r="AE1086" i="2"/>
  <c r="AD1086" i="2"/>
  <c r="AC1086" i="2"/>
  <c r="AA1086" i="2"/>
  <c r="Z1086" i="2"/>
  <c r="Y1086" i="2"/>
  <c r="AF1085" i="2"/>
  <c r="AE1085" i="2"/>
  <c r="AD1085" i="2"/>
  <c r="AC1085" i="2"/>
  <c r="AA1085" i="2"/>
  <c r="Z1085" i="2"/>
  <c r="Y1085" i="2"/>
  <c r="AF1084" i="2"/>
  <c r="AE1084" i="2"/>
  <c r="AD1084" i="2"/>
  <c r="AC1084" i="2"/>
  <c r="AA1084" i="2"/>
  <c r="Z1084" i="2"/>
  <c r="Y1084" i="2"/>
  <c r="AF1083" i="2"/>
  <c r="AE1083" i="2"/>
  <c r="AD1083" i="2"/>
  <c r="AC1083" i="2"/>
  <c r="AA1083" i="2"/>
  <c r="Z1083" i="2"/>
  <c r="Y1083" i="2"/>
  <c r="AF1082" i="2"/>
  <c r="AE1082" i="2"/>
  <c r="AD1082" i="2"/>
  <c r="AC1082" i="2"/>
  <c r="AA1082" i="2"/>
  <c r="Z1082" i="2"/>
  <c r="Y1082" i="2"/>
  <c r="AF1081" i="2"/>
  <c r="AE1081" i="2"/>
  <c r="AD1081" i="2"/>
  <c r="AC1081" i="2"/>
  <c r="AA1081" i="2"/>
  <c r="Z1081" i="2"/>
  <c r="Y1081" i="2"/>
  <c r="AF1080" i="2"/>
  <c r="AE1080" i="2"/>
  <c r="AD1080" i="2"/>
  <c r="AC1080" i="2"/>
  <c r="AA1080" i="2"/>
  <c r="Z1080" i="2"/>
  <c r="Y1080" i="2"/>
  <c r="AF1079" i="2"/>
  <c r="AE1079" i="2"/>
  <c r="AD1079" i="2"/>
  <c r="AC1079" i="2"/>
  <c r="AA1079" i="2"/>
  <c r="Z1079" i="2"/>
  <c r="Y1079" i="2"/>
  <c r="AF1078" i="2"/>
  <c r="AE1078" i="2"/>
  <c r="AD1078" i="2"/>
  <c r="AC1078" i="2"/>
  <c r="AA1078" i="2"/>
  <c r="Z1078" i="2"/>
  <c r="Y1078" i="2"/>
  <c r="AF1077" i="2"/>
  <c r="AE1077" i="2"/>
  <c r="AD1077" i="2"/>
  <c r="AC1077" i="2"/>
  <c r="AA1077" i="2"/>
  <c r="Z1077" i="2"/>
  <c r="Y1077" i="2"/>
  <c r="AF1076" i="2"/>
  <c r="AE1076" i="2"/>
  <c r="AD1076" i="2"/>
  <c r="AC1076" i="2"/>
  <c r="AA1076" i="2"/>
  <c r="Z1076" i="2"/>
  <c r="Y1076" i="2"/>
  <c r="AF1075" i="2"/>
  <c r="AE1075" i="2"/>
  <c r="AD1075" i="2"/>
  <c r="AC1075" i="2"/>
  <c r="AA1075" i="2"/>
  <c r="Z1075" i="2"/>
  <c r="Y1075" i="2"/>
  <c r="AF1074" i="2"/>
  <c r="AE1074" i="2"/>
  <c r="AD1074" i="2"/>
  <c r="AC1074" i="2"/>
  <c r="AA1074" i="2"/>
  <c r="Z1074" i="2"/>
  <c r="Y1074" i="2"/>
  <c r="AF1073" i="2"/>
  <c r="AE1073" i="2"/>
  <c r="AD1073" i="2"/>
  <c r="AC1073" i="2"/>
  <c r="AA1073" i="2"/>
  <c r="Z1073" i="2"/>
  <c r="Y1073" i="2"/>
  <c r="AF1072" i="2"/>
  <c r="AE1072" i="2"/>
  <c r="AD1072" i="2"/>
  <c r="AC1072" i="2"/>
  <c r="AA1072" i="2"/>
  <c r="Z1072" i="2"/>
  <c r="Y1072" i="2"/>
  <c r="AF1071" i="2"/>
  <c r="AE1071" i="2"/>
  <c r="AD1071" i="2"/>
  <c r="AC1071" i="2"/>
  <c r="AA1071" i="2"/>
  <c r="Z1071" i="2"/>
  <c r="Y1071" i="2"/>
  <c r="AF1070" i="2"/>
  <c r="AE1070" i="2"/>
  <c r="AD1070" i="2"/>
  <c r="AC1070" i="2"/>
  <c r="AA1070" i="2"/>
  <c r="Z1070" i="2"/>
  <c r="Y1070" i="2"/>
  <c r="AF1069" i="2"/>
  <c r="AE1069" i="2"/>
  <c r="AD1069" i="2"/>
  <c r="AC1069" i="2"/>
  <c r="AA1069" i="2"/>
  <c r="Z1069" i="2"/>
  <c r="Y1069" i="2"/>
  <c r="AF1068" i="2"/>
  <c r="AE1068" i="2"/>
  <c r="AD1068" i="2"/>
  <c r="AC1068" i="2"/>
  <c r="AA1068" i="2"/>
  <c r="Z1068" i="2"/>
  <c r="Y1068" i="2"/>
  <c r="AF1067" i="2"/>
  <c r="AE1067" i="2"/>
  <c r="AD1067" i="2"/>
  <c r="AC1067" i="2"/>
  <c r="AA1067" i="2"/>
  <c r="Z1067" i="2"/>
  <c r="Y1067" i="2"/>
  <c r="AF1066" i="2"/>
  <c r="AE1066" i="2"/>
  <c r="AD1066" i="2"/>
  <c r="AC1066" i="2"/>
  <c r="AA1066" i="2"/>
  <c r="Z1066" i="2"/>
  <c r="Y1066" i="2"/>
  <c r="AF1065" i="2"/>
  <c r="AE1065" i="2"/>
  <c r="AD1065" i="2"/>
  <c r="AC1065" i="2"/>
  <c r="AA1065" i="2"/>
  <c r="Z1065" i="2"/>
  <c r="Y1065" i="2"/>
  <c r="AF1064" i="2"/>
  <c r="AE1064" i="2"/>
  <c r="AD1064" i="2"/>
  <c r="AC1064" i="2"/>
  <c r="AA1064" i="2"/>
  <c r="Z1064" i="2"/>
  <c r="Y1064" i="2"/>
  <c r="AF1063" i="2"/>
  <c r="AE1063" i="2"/>
  <c r="AD1063" i="2"/>
  <c r="AC1063" i="2"/>
  <c r="AA1063" i="2"/>
  <c r="Z1063" i="2"/>
  <c r="Y1063" i="2"/>
  <c r="AF1062" i="2"/>
  <c r="AE1062" i="2"/>
  <c r="AD1062" i="2"/>
  <c r="AC1062" i="2"/>
  <c r="AA1062" i="2"/>
  <c r="Z1062" i="2"/>
  <c r="Y1062" i="2"/>
  <c r="AF1061" i="2"/>
  <c r="AE1061" i="2"/>
  <c r="AD1061" i="2"/>
  <c r="AC1061" i="2"/>
  <c r="AA1061" i="2"/>
  <c r="Z1061" i="2"/>
  <c r="Y1061" i="2"/>
  <c r="AF1060" i="2"/>
  <c r="AE1060" i="2"/>
  <c r="AD1060" i="2"/>
  <c r="AC1060" i="2"/>
  <c r="AA1060" i="2"/>
  <c r="Z1060" i="2"/>
  <c r="Y1060" i="2"/>
  <c r="AF1059" i="2"/>
  <c r="AE1059" i="2"/>
  <c r="AD1059" i="2"/>
  <c r="AC1059" i="2"/>
  <c r="AA1059" i="2"/>
  <c r="Z1059" i="2"/>
  <c r="Y1059" i="2"/>
  <c r="AF1058" i="2"/>
  <c r="AE1058" i="2"/>
  <c r="AD1058" i="2"/>
  <c r="AC1058" i="2"/>
  <c r="AA1058" i="2"/>
  <c r="Z1058" i="2"/>
  <c r="Y1058" i="2"/>
  <c r="AF1057" i="2"/>
  <c r="AE1057" i="2"/>
  <c r="AD1057" i="2"/>
  <c r="AC1057" i="2"/>
  <c r="AA1057" i="2"/>
  <c r="Z1057" i="2"/>
  <c r="Y1057" i="2"/>
  <c r="AF1056" i="2"/>
  <c r="AE1056" i="2"/>
  <c r="AD1056" i="2"/>
  <c r="AC1056" i="2"/>
  <c r="AA1056" i="2"/>
  <c r="Z1056" i="2"/>
  <c r="Y1056" i="2"/>
  <c r="AF1055" i="2"/>
  <c r="AE1055" i="2"/>
  <c r="AD1055" i="2"/>
  <c r="AC1055" i="2"/>
  <c r="AA1055" i="2"/>
  <c r="Z1055" i="2"/>
  <c r="Y1055" i="2"/>
  <c r="AF1039" i="2"/>
  <c r="AE1039" i="2"/>
  <c r="AD1039" i="2"/>
  <c r="AC1039" i="2"/>
  <c r="AA1039" i="2"/>
  <c r="Z1039" i="2"/>
  <c r="Y1039" i="2"/>
  <c r="AF1038" i="2"/>
  <c r="AD1038" i="2"/>
  <c r="AA1038" i="2"/>
  <c r="Z1038" i="2"/>
  <c r="Y1038" i="2"/>
  <c r="AF1037" i="2"/>
  <c r="AE1037" i="2"/>
  <c r="AD1037" i="2"/>
  <c r="AC1037" i="2"/>
  <c r="AA1037" i="2"/>
  <c r="Z1037" i="2"/>
  <c r="Y1037" i="2"/>
  <c r="AF1036" i="2"/>
  <c r="AE1036" i="2"/>
  <c r="AD1036" i="2"/>
  <c r="AC1036" i="2"/>
  <c r="AA1036" i="2"/>
  <c r="Z1036" i="2"/>
  <c r="Y1036" i="2"/>
  <c r="AE1035" i="2"/>
  <c r="AC1035" i="2"/>
  <c r="AA1035" i="2"/>
  <c r="Z1035" i="2"/>
  <c r="Y1035" i="2"/>
  <c r="AF1034" i="2"/>
  <c r="AE1034" i="2"/>
  <c r="AD1034" i="2"/>
  <c r="AC1034" i="2"/>
  <c r="AA1034" i="2"/>
  <c r="Z1034" i="2"/>
  <c r="Y1034" i="2"/>
  <c r="AE1033" i="2"/>
  <c r="AC1033" i="2"/>
  <c r="AA1033" i="2"/>
  <c r="Z1033" i="2"/>
  <c r="Y1033" i="2"/>
  <c r="AF1032" i="2"/>
  <c r="AE1032" i="2"/>
  <c r="AD1032" i="2"/>
  <c r="AC1032" i="2"/>
  <c r="AA1032" i="2"/>
  <c r="Z1032" i="2"/>
  <c r="Y1032" i="2"/>
  <c r="AE1031" i="2"/>
  <c r="AC1031" i="2"/>
  <c r="AA1031" i="2"/>
  <c r="Z1031" i="2"/>
  <c r="Y1031" i="2"/>
  <c r="AF1030" i="2"/>
  <c r="AE1030" i="2"/>
  <c r="AD1030" i="2"/>
  <c r="AC1030" i="2"/>
  <c r="AA1030" i="2"/>
  <c r="Z1030" i="2"/>
  <c r="Y1030" i="2"/>
  <c r="AF1029" i="2"/>
  <c r="AE1029" i="2"/>
  <c r="AD1029" i="2"/>
  <c r="AC1029" i="2"/>
  <c r="AA1029" i="2"/>
  <c r="Z1029" i="2"/>
  <c r="Y1029" i="2"/>
  <c r="AF1028" i="2"/>
  <c r="AE1028" i="2"/>
  <c r="AD1028" i="2"/>
  <c r="AC1028" i="2"/>
  <c r="AA1028" i="2"/>
  <c r="Z1028" i="2"/>
  <c r="Y1028" i="2"/>
  <c r="AF1027" i="2"/>
  <c r="AE1027" i="2"/>
  <c r="AD1027" i="2"/>
  <c r="AC1027" i="2"/>
  <c r="AA1027" i="2"/>
  <c r="Z1027" i="2"/>
  <c r="Y1027" i="2"/>
  <c r="AF1026" i="2"/>
  <c r="AE1026" i="2"/>
  <c r="AD1026" i="2"/>
  <c r="AC1026" i="2"/>
  <c r="AA1026" i="2"/>
  <c r="Z1026" i="2"/>
  <c r="Y1026" i="2"/>
  <c r="AF1025" i="2"/>
  <c r="AE1025" i="2"/>
  <c r="AD1025" i="2"/>
  <c r="AC1025" i="2"/>
  <c r="AA1025" i="2"/>
  <c r="Z1025" i="2"/>
  <c r="Y1025" i="2"/>
  <c r="AF1024" i="2"/>
  <c r="AE1024" i="2"/>
  <c r="AD1024" i="2"/>
  <c r="AC1024" i="2"/>
  <c r="AA1024" i="2"/>
  <c r="Z1024" i="2"/>
  <c r="Y1024" i="2"/>
  <c r="AF1023" i="2"/>
  <c r="AE1023" i="2"/>
  <c r="AD1023" i="2"/>
  <c r="AC1023" i="2"/>
  <c r="AA1023" i="2"/>
  <c r="Z1023" i="2"/>
  <c r="Y1023" i="2"/>
  <c r="AF1022" i="2"/>
  <c r="AD1022" i="2"/>
  <c r="AA1022" i="2"/>
  <c r="Z1022" i="2"/>
  <c r="Y1022" i="2"/>
  <c r="AF1021" i="2"/>
  <c r="AE1021" i="2"/>
  <c r="AD1021" i="2"/>
  <c r="AC1021" i="2"/>
  <c r="AA1021" i="2"/>
  <c r="Z1021" i="2"/>
  <c r="Y1021" i="2"/>
  <c r="AF1020" i="2"/>
  <c r="AE1020" i="2"/>
  <c r="AD1020" i="2"/>
  <c r="AC1020" i="2"/>
  <c r="AA1020" i="2"/>
  <c r="Z1020" i="2"/>
  <c r="Y1020" i="2"/>
  <c r="AE1019" i="2"/>
  <c r="AC1019" i="2"/>
  <c r="AA1019" i="2"/>
  <c r="Z1019" i="2"/>
  <c r="Y1019" i="2"/>
  <c r="AF1018" i="2"/>
  <c r="AE1018" i="2"/>
  <c r="AD1018" i="2"/>
  <c r="AC1018" i="2"/>
  <c r="AA1018" i="2"/>
  <c r="Z1018" i="2"/>
  <c r="Y1018" i="2"/>
  <c r="AE1017" i="2"/>
  <c r="AC1017" i="2"/>
  <c r="AA1017" i="2"/>
  <c r="Z1017" i="2"/>
  <c r="Y1017" i="2"/>
  <c r="AF1016" i="2"/>
  <c r="AE1016" i="2"/>
  <c r="AD1016" i="2"/>
  <c r="AC1016" i="2"/>
  <c r="AA1016" i="2"/>
  <c r="Z1016" i="2"/>
  <c r="Y1016" i="2"/>
  <c r="AE1015" i="2"/>
  <c r="AC1015" i="2"/>
  <c r="AA1015" i="2"/>
  <c r="Z1015" i="2"/>
  <c r="Y1015" i="2"/>
  <c r="AF1014" i="2"/>
  <c r="AE1014" i="2"/>
  <c r="AD1014" i="2"/>
  <c r="AC1014" i="2"/>
  <c r="AA1014" i="2"/>
  <c r="Z1014" i="2"/>
  <c r="Y1014" i="2"/>
  <c r="AF1013" i="2"/>
  <c r="AE1013" i="2"/>
  <c r="AD1013" i="2"/>
  <c r="AC1013" i="2"/>
  <c r="AA1013" i="2"/>
  <c r="Z1013" i="2"/>
  <c r="Y1013" i="2"/>
  <c r="AF1012" i="2"/>
  <c r="AE1012" i="2"/>
  <c r="AD1012" i="2"/>
  <c r="AC1012" i="2"/>
  <c r="AA1012" i="2"/>
  <c r="Z1012" i="2"/>
  <c r="Y1012" i="2"/>
  <c r="AF1011" i="2"/>
  <c r="AE1011" i="2"/>
  <c r="AD1011" i="2"/>
  <c r="AC1011" i="2"/>
  <c r="AA1011" i="2"/>
  <c r="Z1011" i="2"/>
  <c r="Y1011" i="2"/>
  <c r="AF1010" i="2"/>
  <c r="AE1010" i="2"/>
  <c r="AD1010" i="2"/>
  <c r="AC1010" i="2"/>
  <c r="AA1010" i="2"/>
  <c r="Z1010" i="2"/>
  <c r="Y1010" i="2"/>
  <c r="AF1009" i="2"/>
  <c r="AE1009" i="2"/>
  <c r="AD1009" i="2"/>
  <c r="AC1009" i="2"/>
  <c r="AA1009" i="2"/>
  <c r="Z1009" i="2"/>
  <c r="Y1009" i="2"/>
  <c r="AF1008" i="2"/>
  <c r="AE1008" i="2"/>
  <c r="AD1008" i="2"/>
  <c r="AC1008" i="2"/>
  <c r="AA1008" i="2"/>
  <c r="Z1008" i="2"/>
  <c r="Y1008" i="2"/>
  <c r="AF1007" i="2"/>
  <c r="AE1007" i="2"/>
  <c r="AD1007" i="2"/>
  <c r="AC1007" i="2"/>
  <c r="AA1007" i="2"/>
  <c r="Z1007" i="2"/>
  <c r="Y1007" i="2"/>
  <c r="AF1006" i="2"/>
  <c r="AD1006" i="2"/>
  <c r="AA1006" i="2"/>
  <c r="Z1006" i="2"/>
  <c r="Y1006" i="2"/>
  <c r="AF1005" i="2"/>
  <c r="AE1005" i="2"/>
  <c r="AD1005" i="2"/>
  <c r="AC1005" i="2"/>
  <c r="AA1005" i="2"/>
  <c r="Z1005" i="2"/>
  <c r="Y1005" i="2"/>
  <c r="AF1004" i="2"/>
  <c r="AE1004" i="2"/>
  <c r="AD1004" i="2"/>
  <c r="AC1004" i="2"/>
  <c r="AA1004" i="2"/>
  <c r="Z1004" i="2"/>
  <c r="Y1004" i="2"/>
  <c r="AF1003" i="2"/>
  <c r="AE1003" i="2"/>
  <c r="AD1003" i="2"/>
  <c r="AC1003" i="2"/>
  <c r="AA1003" i="2"/>
  <c r="Z1003" i="2"/>
  <c r="Y1003" i="2"/>
  <c r="AF1002" i="2"/>
  <c r="AE1002" i="2"/>
  <c r="AD1002" i="2"/>
  <c r="AC1002" i="2"/>
  <c r="AA1002" i="2"/>
  <c r="Z1002" i="2"/>
  <c r="Y1002" i="2"/>
  <c r="AF1001" i="2"/>
  <c r="AE1001" i="2"/>
  <c r="AD1001" i="2"/>
  <c r="AC1001" i="2"/>
  <c r="AA1001" i="2"/>
  <c r="Z1001" i="2"/>
  <c r="Y1001" i="2"/>
  <c r="AF1000" i="2"/>
  <c r="AE1000" i="2"/>
  <c r="AD1000" i="2"/>
  <c r="AC1000" i="2"/>
  <c r="AA1000" i="2"/>
  <c r="Z1000" i="2"/>
  <c r="Y1000" i="2"/>
  <c r="AF999" i="2"/>
  <c r="AE999" i="2"/>
  <c r="AD999" i="2"/>
  <c r="AC999" i="2"/>
  <c r="AA999" i="2"/>
  <c r="Z999" i="2"/>
  <c r="Y999" i="2"/>
  <c r="AF998" i="2"/>
  <c r="AE998" i="2"/>
  <c r="AD998" i="2"/>
  <c r="AC998" i="2"/>
  <c r="AA998" i="2"/>
  <c r="Z998" i="2"/>
  <c r="Y998" i="2"/>
  <c r="AF997" i="2"/>
  <c r="AE997" i="2"/>
  <c r="AD997" i="2"/>
  <c r="AC997" i="2"/>
  <c r="AA997" i="2"/>
  <c r="Z997" i="2"/>
  <c r="Y997" i="2"/>
  <c r="AF996" i="2"/>
  <c r="AE996" i="2"/>
  <c r="AD996" i="2"/>
  <c r="AC996" i="2"/>
  <c r="AA996" i="2"/>
  <c r="Z996" i="2"/>
  <c r="Y996" i="2"/>
  <c r="AF995" i="2"/>
  <c r="AE995" i="2"/>
  <c r="AD995" i="2"/>
  <c r="AC995" i="2"/>
  <c r="AA995" i="2"/>
  <c r="Z995" i="2"/>
  <c r="Y995" i="2"/>
  <c r="AF979" i="2"/>
  <c r="AE979" i="2"/>
  <c r="AD979" i="2"/>
  <c r="AC979" i="2"/>
  <c r="AA979" i="2"/>
  <c r="Z979" i="2"/>
  <c r="Y979" i="2"/>
  <c r="AF978" i="2"/>
  <c r="AE978" i="2"/>
  <c r="AD978" i="2"/>
  <c r="AC978" i="2"/>
  <c r="AA978" i="2"/>
  <c r="Z978" i="2"/>
  <c r="Y978" i="2"/>
  <c r="AF977" i="2"/>
  <c r="AE977" i="2"/>
  <c r="AD977" i="2"/>
  <c r="AC977" i="2"/>
  <c r="AA977" i="2"/>
  <c r="Z977" i="2"/>
  <c r="Y977" i="2"/>
  <c r="AF976" i="2"/>
  <c r="AE976" i="2"/>
  <c r="AD976" i="2"/>
  <c r="AC976" i="2"/>
  <c r="AA976" i="2"/>
  <c r="Z976" i="2"/>
  <c r="Y976" i="2"/>
  <c r="AF975" i="2"/>
  <c r="AE975" i="2"/>
  <c r="AD975" i="2"/>
  <c r="AC975" i="2"/>
  <c r="AA975" i="2"/>
  <c r="Z975" i="2"/>
  <c r="Y975" i="2"/>
  <c r="AF974" i="2"/>
  <c r="AE974" i="2"/>
  <c r="AD974" i="2"/>
  <c r="AC974" i="2"/>
  <c r="AA974" i="2"/>
  <c r="Z974" i="2"/>
  <c r="Y974" i="2"/>
  <c r="AF973" i="2"/>
  <c r="AE973" i="2"/>
  <c r="AD973" i="2"/>
  <c r="AC973" i="2"/>
  <c r="AA973" i="2"/>
  <c r="Z973" i="2"/>
  <c r="Y973" i="2"/>
  <c r="AF972" i="2"/>
  <c r="AE972" i="2"/>
  <c r="AD972" i="2"/>
  <c r="AC972" i="2"/>
  <c r="AA972" i="2"/>
  <c r="Z972" i="2"/>
  <c r="Y972" i="2"/>
  <c r="AF971" i="2"/>
  <c r="AE971" i="2"/>
  <c r="AD971" i="2"/>
  <c r="AC971" i="2"/>
  <c r="AA971" i="2"/>
  <c r="Z971" i="2"/>
  <c r="Y971" i="2"/>
  <c r="AF970" i="2"/>
  <c r="AE970" i="2"/>
  <c r="AD970" i="2"/>
  <c r="AC970" i="2"/>
  <c r="AA970" i="2"/>
  <c r="Z970" i="2"/>
  <c r="Y970" i="2"/>
  <c r="AF969" i="2"/>
  <c r="AE969" i="2"/>
  <c r="AD969" i="2"/>
  <c r="AC969" i="2"/>
  <c r="AA969" i="2"/>
  <c r="Z969" i="2"/>
  <c r="Y969" i="2"/>
  <c r="AF968" i="2"/>
  <c r="AE968" i="2"/>
  <c r="AD968" i="2"/>
  <c r="AC968" i="2"/>
  <c r="AA968" i="2"/>
  <c r="Z968" i="2"/>
  <c r="Y968" i="2"/>
  <c r="AF967" i="2"/>
  <c r="AE967" i="2"/>
  <c r="AD967" i="2"/>
  <c r="AC967" i="2"/>
  <c r="AA967" i="2"/>
  <c r="Z967" i="2"/>
  <c r="Y967" i="2"/>
  <c r="AF966" i="2"/>
  <c r="AE966" i="2"/>
  <c r="AD966" i="2"/>
  <c r="AC966" i="2"/>
  <c r="AA966" i="2"/>
  <c r="Z966" i="2"/>
  <c r="Y966" i="2"/>
  <c r="AF965" i="2"/>
  <c r="AE965" i="2"/>
  <c r="AD965" i="2"/>
  <c r="AC965" i="2"/>
  <c r="AA965" i="2"/>
  <c r="Z965" i="2"/>
  <c r="Y965" i="2"/>
  <c r="AF964" i="2"/>
  <c r="AE964" i="2"/>
  <c r="AD964" i="2"/>
  <c r="AC964" i="2"/>
  <c r="AA964" i="2"/>
  <c r="Z964" i="2"/>
  <c r="Y964" i="2"/>
  <c r="AF963" i="2"/>
  <c r="AE963" i="2"/>
  <c r="AD963" i="2"/>
  <c r="AC963" i="2"/>
  <c r="AA963" i="2"/>
  <c r="Z963" i="2"/>
  <c r="Y963" i="2"/>
  <c r="AE962" i="2"/>
  <c r="AC962" i="2"/>
  <c r="AA962" i="2"/>
  <c r="Z962" i="2"/>
  <c r="Y962" i="2"/>
  <c r="AC961" i="2"/>
  <c r="Z961" i="2"/>
  <c r="Y961" i="2"/>
  <c r="AE960" i="2"/>
  <c r="AC960" i="2"/>
  <c r="Y960" i="2"/>
  <c r="AF959" i="2"/>
  <c r="AD959" i="2"/>
  <c r="Z959" i="2" s="1"/>
  <c r="AA959" i="2"/>
  <c r="Y959" i="2"/>
  <c r="AD958" i="2"/>
  <c r="Y958" i="2"/>
  <c r="AF957" i="2"/>
  <c r="AD957" i="2"/>
  <c r="AA957" i="2"/>
  <c r="Z957" i="2"/>
  <c r="Y957" i="2"/>
  <c r="AF956" i="2"/>
  <c r="AD956" i="2"/>
  <c r="AA956" i="2"/>
  <c r="Z956" i="2"/>
  <c r="Y956" i="2"/>
  <c r="Z955" i="2"/>
  <c r="Y955" i="2"/>
  <c r="AF954" i="2"/>
  <c r="AA954" i="2" s="1"/>
  <c r="Z954" i="2"/>
  <c r="Y954" i="2"/>
  <c r="AE953" i="2"/>
  <c r="AC953" i="2"/>
  <c r="AA953" i="2"/>
  <c r="Y953" i="2"/>
  <c r="AF952" i="2"/>
  <c r="AA952" i="2"/>
  <c r="Y952" i="2"/>
  <c r="AF951" i="2"/>
  <c r="AA951" i="2"/>
  <c r="Z951" i="2"/>
  <c r="Y951" i="2"/>
  <c r="AF950" i="2"/>
  <c r="AD950" i="2"/>
  <c r="AA950" i="2"/>
  <c r="Y950" i="2"/>
  <c r="AD949" i="2"/>
  <c r="AA949" i="2"/>
  <c r="Z949" i="2"/>
  <c r="Y949" i="2"/>
  <c r="AF948" i="2"/>
  <c r="AA948" i="2" s="1"/>
  <c r="Y948" i="2"/>
  <c r="AF947" i="2"/>
  <c r="AA947" i="2"/>
  <c r="Z947" i="2"/>
  <c r="Y947" i="2"/>
  <c r="AF946" i="2"/>
  <c r="AD946" i="2"/>
  <c r="AA946" i="2"/>
  <c r="Z946" i="2"/>
  <c r="Y946" i="2"/>
  <c r="AF945" i="2"/>
  <c r="AA945" i="2"/>
  <c r="Z945" i="2"/>
  <c r="Y945" i="2"/>
  <c r="AF944" i="2"/>
  <c r="AA944" i="2"/>
  <c r="Y944" i="2"/>
  <c r="AF943" i="2"/>
  <c r="AD943" i="2"/>
  <c r="AA943" i="2"/>
  <c r="Z943" i="2"/>
  <c r="Y943" i="2"/>
  <c r="AF942" i="2"/>
  <c r="AA942" i="2" s="1"/>
  <c r="Y942" i="2"/>
  <c r="AD941" i="2"/>
  <c r="AA941" i="2"/>
  <c r="Z941" i="2"/>
  <c r="Y941" i="2"/>
  <c r="AF940" i="2"/>
  <c r="AA940" i="2"/>
  <c r="Z940" i="2"/>
  <c r="Y940" i="2"/>
  <c r="AF939" i="2"/>
  <c r="AA939" i="2" s="1"/>
  <c r="Y939" i="2"/>
  <c r="Y938" i="2"/>
  <c r="Y937" i="2"/>
  <c r="AF936" i="2"/>
  <c r="AA936" i="2" s="1"/>
  <c r="Z936" i="2"/>
  <c r="Y936" i="2"/>
  <c r="AF935" i="2"/>
  <c r="AA935" i="2"/>
  <c r="Y935" i="2"/>
  <c r="AF919" i="2"/>
  <c r="AE919" i="2"/>
  <c r="AD919" i="2"/>
  <c r="AC919" i="2"/>
  <c r="AA919" i="2"/>
  <c r="Z919" i="2"/>
  <c r="Y919" i="2"/>
  <c r="AF918" i="2"/>
  <c r="AE918" i="2"/>
  <c r="AD918" i="2"/>
  <c r="AC918" i="2"/>
  <c r="AA918" i="2"/>
  <c r="Z918" i="2"/>
  <c r="Y918" i="2"/>
  <c r="AF917" i="2"/>
  <c r="AE917" i="2"/>
  <c r="AD917" i="2"/>
  <c r="AC917" i="2"/>
  <c r="AA917" i="2"/>
  <c r="Z917" i="2"/>
  <c r="Y917" i="2"/>
  <c r="AF916" i="2"/>
  <c r="AE916" i="2"/>
  <c r="AD916" i="2"/>
  <c r="AC916" i="2"/>
  <c r="AA916" i="2"/>
  <c r="Z916" i="2"/>
  <c r="Y916" i="2"/>
  <c r="AF915" i="2"/>
  <c r="AE915" i="2"/>
  <c r="AD915" i="2"/>
  <c r="AC915" i="2"/>
  <c r="AA915" i="2"/>
  <c r="Z915" i="2"/>
  <c r="Y915" i="2"/>
  <c r="AF914" i="2"/>
  <c r="AE914" i="2"/>
  <c r="AD914" i="2"/>
  <c r="AC914" i="2"/>
  <c r="AA914" i="2"/>
  <c r="Z914" i="2"/>
  <c r="Y914" i="2"/>
  <c r="AF913" i="2"/>
  <c r="AE913" i="2"/>
  <c r="AD913" i="2"/>
  <c r="AC913" i="2"/>
  <c r="AA913" i="2"/>
  <c r="Z913" i="2"/>
  <c r="Y913" i="2"/>
  <c r="AF912" i="2"/>
  <c r="AE912" i="2"/>
  <c r="AD912" i="2"/>
  <c r="AC912" i="2"/>
  <c r="AA912" i="2"/>
  <c r="Z912" i="2"/>
  <c r="Y912" i="2"/>
  <c r="AF911" i="2"/>
  <c r="AE911" i="2"/>
  <c r="AD911" i="2"/>
  <c r="AC911" i="2"/>
  <c r="AA911" i="2"/>
  <c r="Z911" i="2"/>
  <c r="Y911" i="2"/>
  <c r="AF910" i="2"/>
  <c r="AE910" i="2"/>
  <c r="AD910" i="2"/>
  <c r="AC910" i="2"/>
  <c r="AA910" i="2"/>
  <c r="Z910" i="2"/>
  <c r="Y910" i="2"/>
  <c r="AF909" i="2"/>
  <c r="AE909" i="2"/>
  <c r="AD909" i="2"/>
  <c r="AC909" i="2"/>
  <c r="AA909" i="2"/>
  <c r="Z909" i="2"/>
  <c r="Y909" i="2"/>
  <c r="AF908" i="2"/>
  <c r="AE908" i="2"/>
  <c r="AD908" i="2"/>
  <c r="AC908" i="2"/>
  <c r="AA908" i="2"/>
  <c r="Z908" i="2"/>
  <c r="Y908" i="2"/>
  <c r="AF907" i="2"/>
  <c r="AE907" i="2"/>
  <c r="AD907" i="2"/>
  <c r="AC907" i="2"/>
  <c r="AA907" i="2"/>
  <c r="Z907" i="2"/>
  <c r="Y907" i="2"/>
  <c r="AE906" i="2"/>
  <c r="AC906" i="2"/>
  <c r="AA906" i="2"/>
  <c r="Z906" i="2"/>
  <c r="Y906" i="2"/>
  <c r="AF905" i="2"/>
  <c r="AE905" i="2"/>
  <c r="AD905" i="2"/>
  <c r="AC905" i="2"/>
  <c r="AA905" i="2"/>
  <c r="Z905" i="2"/>
  <c r="Y905" i="2"/>
  <c r="AE904" i="2"/>
  <c r="AC904" i="2"/>
  <c r="AA904" i="2"/>
  <c r="Z904" i="2"/>
  <c r="Y904" i="2"/>
  <c r="AE903" i="2"/>
  <c r="AC903" i="2"/>
  <c r="AA903" i="2"/>
  <c r="Z903" i="2"/>
  <c r="Y903" i="2"/>
  <c r="AE902" i="2"/>
  <c r="AA902" i="2"/>
  <c r="Z902" i="2"/>
  <c r="Y902" i="2"/>
  <c r="AF901" i="2"/>
  <c r="AD901" i="2"/>
  <c r="AA901" i="2"/>
  <c r="Z901" i="2"/>
  <c r="Y901" i="2"/>
  <c r="AE900" i="2"/>
  <c r="Y900" i="2"/>
  <c r="AE899" i="2"/>
  <c r="AC899" i="2"/>
  <c r="AA899" i="2"/>
  <c r="Z899" i="2"/>
  <c r="Y899" i="2"/>
  <c r="AC898" i="2"/>
  <c r="Y898" i="2"/>
  <c r="AF897" i="2"/>
  <c r="AD897" i="2"/>
  <c r="AA897" i="2"/>
  <c r="Z897" i="2"/>
  <c r="Y897" i="2"/>
  <c r="Y896" i="2"/>
  <c r="AE895" i="2"/>
  <c r="AC886" i="2"/>
  <c r="AD885" i="2"/>
  <c r="AE883" i="2"/>
  <c r="AA881" i="2"/>
  <c r="AE877" i="2"/>
  <c r="AF859" i="2"/>
  <c r="AE859" i="2"/>
  <c r="AD859" i="2"/>
  <c r="AC859" i="2"/>
  <c r="AA859" i="2"/>
  <c r="Z859" i="2"/>
  <c r="Y859" i="2"/>
  <c r="AF858" i="2"/>
  <c r="AE858" i="2"/>
  <c r="AD858" i="2"/>
  <c r="AC858" i="2"/>
  <c r="AA858" i="2"/>
  <c r="Z858" i="2"/>
  <c r="Y858" i="2"/>
  <c r="AF857" i="2"/>
  <c r="AE857" i="2"/>
  <c r="AD857" i="2"/>
  <c r="AC857" i="2"/>
  <c r="AA857" i="2"/>
  <c r="Z857" i="2"/>
  <c r="Y857" i="2"/>
  <c r="AF856" i="2"/>
  <c r="AE856" i="2"/>
  <c r="AD856" i="2"/>
  <c r="AC856" i="2"/>
  <c r="AA856" i="2"/>
  <c r="Z856" i="2"/>
  <c r="Y856" i="2"/>
  <c r="AF855" i="2"/>
  <c r="AE855" i="2"/>
  <c r="AD855" i="2"/>
  <c r="AC855" i="2"/>
  <c r="AA855" i="2"/>
  <c r="Z855" i="2"/>
  <c r="Y855" i="2"/>
  <c r="AF854" i="2"/>
  <c r="AE854" i="2"/>
  <c r="AD854" i="2"/>
  <c r="AC854" i="2"/>
  <c r="AA854" i="2"/>
  <c r="Z854" i="2"/>
  <c r="Y854" i="2"/>
  <c r="AF853" i="2"/>
  <c r="AE853" i="2"/>
  <c r="AD853" i="2"/>
  <c r="AC853" i="2"/>
  <c r="AA853" i="2"/>
  <c r="Z853" i="2"/>
  <c r="Y853" i="2"/>
  <c r="AF852" i="2"/>
  <c r="AE852" i="2"/>
  <c r="AD852" i="2"/>
  <c r="AC852" i="2"/>
  <c r="AA852" i="2"/>
  <c r="Z852" i="2"/>
  <c r="Y852" i="2"/>
  <c r="AF851" i="2"/>
  <c r="AE851" i="2"/>
  <c r="AD851" i="2"/>
  <c r="AC851" i="2"/>
  <c r="AA851" i="2"/>
  <c r="Z851" i="2"/>
  <c r="Y851" i="2"/>
  <c r="AF850" i="2"/>
  <c r="AE850" i="2"/>
  <c r="AD850" i="2"/>
  <c r="AC850" i="2"/>
  <c r="AA850" i="2"/>
  <c r="Z850" i="2"/>
  <c r="Y850" i="2"/>
  <c r="AF849" i="2"/>
  <c r="AE849" i="2"/>
  <c r="AD849" i="2"/>
  <c r="AC849" i="2"/>
  <c r="AA849" i="2"/>
  <c r="Z849" i="2"/>
  <c r="Y849" i="2"/>
  <c r="AF848" i="2"/>
  <c r="AE848" i="2"/>
  <c r="AD848" i="2"/>
  <c r="AC848" i="2"/>
  <c r="AA848" i="2"/>
  <c r="Z848" i="2"/>
  <c r="Y848" i="2"/>
  <c r="AF847" i="2"/>
  <c r="AD847" i="2"/>
  <c r="AA847" i="2"/>
  <c r="Z847" i="2"/>
  <c r="Y847" i="2"/>
  <c r="AF799" i="2"/>
  <c r="AE799" i="2"/>
  <c r="AD799" i="2"/>
  <c r="AC799" i="2"/>
  <c r="AA799" i="2"/>
  <c r="Z799" i="2"/>
  <c r="Y799" i="2"/>
  <c r="AF798" i="2"/>
  <c r="AE798" i="2"/>
  <c r="AD798" i="2"/>
  <c r="AC798" i="2"/>
  <c r="AA798" i="2"/>
  <c r="Z798" i="2"/>
  <c r="Y798" i="2"/>
  <c r="AF797" i="2"/>
  <c r="AE797" i="2"/>
  <c r="AD797" i="2"/>
  <c r="AC797" i="2"/>
  <c r="AA797" i="2"/>
  <c r="Z797" i="2"/>
  <c r="Y797" i="2"/>
  <c r="AF796" i="2"/>
  <c r="AE796" i="2"/>
  <c r="AD796" i="2"/>
  <c r="AC796" i="2"/>
  <c r="AA796" i="2"/>
  <c r="Z796" i="2"/>
  <c r="Y796" i="2"/>
  <c r="AF795" i="2"/>
  <c r="AE795" i="2"/>
  <c r="AD795" i="2"/>
  <c r="AC795" i="2"/>
  <c r="AA795" i="2"/>
  <c r="Z795" i="2"/>
  <c r="Y795" i="2"/>
  <c r="AF794" i="2"/>
  <c r="AE794" i="2"/>
  <c r="AD794" i="2"/>
  <c r="AC794" i="2"/>
  <c r="AA794" i="2"/>
  <c r="Z794" i="2"/>
  <c r="Y794" i="2"/>
  <c r="AF793" i="2"/>
  <c r="AE793" i="2"/>
  <c r="AD793" i="2"/>
  <c r="AC793" i="2"/>
  <c r="AA793" i="2"/>
  <c r="Z793" i="2"/>
  <c r="Y793" i="2"/>
  <c r="AF792" i="2"/>
  <c r="AE792" i="2"/>
  <c r="AD792" i="2"/>
  <c r="AC792" i="2"/>
  <c r="AA792" i="2"/>
  <c r="Z792" i="2"/>
  <c r="Y792" i="2"/>
  <c r="AF791" i="2"/>
  <c r="AE791" i="2"/>
  <c r="AD791" i="2"/>
  <c r="AC791" i="2"/>
  <c r="AA791" i="2"/>
  <c r="Z791" i="2"/>
  <c r="Y791" i="2"/>
  <c r="AF790" i="2"/>
  <c r="AE790" i="2"/>
  <c r="AD790" i="2"/>
  <c r="AC790" i="2"/>
  <c r="AA790" i="2"/>
  <c r="Z790" i="2"/>
  <c r="Y790" i="2"/>
  <c r="AF789" i="2"/>
  <c r="AE789" i="2"/>
  <c r="AD789" i="2"/>
  <c r="AC789" i="2"/>
  <c r="AA789" i="2"/>
  <c r="Z789" i="2"/>
  <c r="Y789" i="2"/>
  <c r="AF788" i="2"/>
  <c r="AE788" i="2"/>
  <c r="AD788" i="2"/>
  <c r="AC788" i="2"/>
  <c r="AA788" i="2"/>
  <c r="Z788" i="2"/>
  <c r="Y788" i="2"/>
  <c r="AA787" i="2"/>
  <c r="Z787" i="2"/>
  <c r="Y787" i="2"/>
  <c r="AA786" i="2"/>
  <c r="Z786" i="2"/>
  <c r="Y786" i="2"/>
  <c r="AA785" i="2"/>
  <c r="Z785" i="2"/>
  <c r="Y785" i="2"/>
  <c r="AA784" i="2"/>
  <c r="Z784" i="2"/>
  <c r="Y784" i="2"/>
  <c r="AF725" i="2"/>
  <c r="AE725" i="2"/>
  <c r="AD725" i="2"/>
  <c r="AC725" i="2"/>
  <c r="AA725" i="2"/>
  <c r="Z725" i="2"/>
  <c r="Y725" i="2"/>
  <c r="AF724" i="2"/>
  <c r="AE724" i="2"/>
  <c r="AD724" i="2"/>
  <c r="AC724" i="2"/>
  <c r="AA724" i="2"/>
  <c r="Z724" i="2"/>
  <c r="Y724" i="2"/>
  <c r="AF723" i="2"/>
  <c r="AE723" i="2"/>
  <c r="AD723" i="2"/>
  <c r="AC723" i="2"/>
  <c r="AA723" i="2"/>
  <c r="Z723" i="2"/>
  <c r="Y723" i="2"/>
  <c r="AF722" i="2"/>
  <c r="AE722" i="2"/>
  <c r="AD722" i="2"/>
  <c r="AC722" i="2"/>
  <c r="AA722" i="2"/>
  <c r="Z722" i="2"/>
  <c r="Y722" i="2"/>
  <c r="AF721" i="2"/>
  <c r="AE721" i="2"/>
  <c r="AD721" i="2"/>
  <c r="AC721" i="2"/>
  <c r="AA721" i="2"/>
  <c r="Z721" i="2"/>
  <c r="Y721" i="2"/>
  <c r="AF720" i="2"/>
  <c r="AE720" i="2"/>
  <c r="AD720" i="2"/>
  <c r="AC720" i="2"/>
  <c r="AA720" i="2"/>
  <c r="Z720" i="2"/>
  <c r="Y720" i="2"/>
  <c r="AF719" i="2"/>
  <c r="AE719" i="2"/>
  <c r="AD719" i="2"/>
  <c r="AC719" i="2"/>
  <c r="AA719" i="2"/>
  <c r="Z719" i="2"/>
  <c r="Y719" i="2"/>
  <c r="AF718" i="2"/>
  <c r="AE718" i="2"/>
  <c r="AD718" i="2"/>
  <c r="AC718" i="2"/>
  <c r="AA718" i="2"/>
  <c r="Z718" i="2"/>
  <c r="Y718" i="2"/>
  <c r="AF717" i="2"/>
  <c r="AE717" i="2"/>
  <c r="AD717" i="2"/>
  <c r="AC717" i="2"/>
  <c r="AA717" i="2"/>
  <c r="Z717" i="2"/>
  <c r="Y717" i="2"/>
  <c r="AF716" i="2"/>
  <c r="AE716" i="2"/>
  <c r="AD716" i="2"/>
  <c r="AC716" i="2"/>
  <c r="AA716" i="2"/>
  <c r="Z716" i="2"/>
  <c r="Y716" i="2"/>
  <c r="AF715" i="2"/>
  <c r="AE715" i="2"/>
  <c r="AD715" i="2"/>
  <c r="AC715" i="2"/>
  <c r="AA715" i="2"/>
  <c r="Z715" i="2"/>
  <c r="Y715" i="2"/>
  <c r="AF714" i="2"/>
  <c r="AE714" i="2"/>
  <c r="AD714" i="2"/>
  <c r="AC714" i="2"/>
  <c r="AA714" i="2"/>
  <c r="Z714" i="2"/>
  <c r="Y714" i="2"/>
  <c r="AF713" i="2"/>
  <c r="AE713" i="2"/>
  <c r="AD713" i="2"/>
  <c r="AC713" i="2"/>
  <c r="AA713" i="2"/>
  <c r="Z713" i="2"/>
  <c r="Y713" i="2"/>
  <c r="AF712" i="2"/>
  <c r="AE712" i="2"/>
  <c r="AD712" i="2"/>
  <c r="AC712" i="2"/>
  <c r="AA712" i="2"/>
  <c r="Z712" i="2"/>
  <c r="Y712" i="2"/>
  <c r="AF711" i="2"/>
  <c r="AE711" i="2"/>
  <c r="AD711" i="2"/>
  <c r="AC711" i="2"/>
  <c r="AA711" i="2"/>
  <c r="Z711" i="2"/>
  <c r="Y711" i="2"/>
  <c r="AF710" i="2"/>
  <c r="AE710" i="2"/>
  <c r="AD710" i="2"/>
  <c r="AC710" i="2"/>
  <c r="AA710" i="2"/>
  <c r="Z710" i="2"/>
  <c r="Y710" i="2"/>
  <c r="AF709" i="2"/>
  <c r="AE709" i="2"/>
  <c r="AD709" i="2"/>
  <c r="AC709" i="2"/>
  <c r="AA709" i="2"/>
  <c r="Z709" i="2"/>
  <c r="Y709" i="2"/>
  <c r="AF708" i="2"/>
  <c r="AE708" i="2"/>
  <c r="AD708" i="2"/>
  <c r="AC708" i="2"/>
  <c r="AA708" i="2"/>
  <c r="Z708" i="2"/>
  <c r="Y708" i="2"/>
  <c r="AF707" i="2"/>
  <c r="AE707" i="2"/>
  <c r="AD707" i="2"/>
  <c r="AC707" i="2"/>
  <c r="AA707" i="2"/>
  <c r="Z707" i="2"/>
  <c r="Y707" i="2"/>
  <c r="AF706" i="2"/>
  <c r="AE706" i="2"/>
  <c r="AD706" i="2"/>
  <c r="AC706" i="2"/>
  <c r="AA706" i="2"/>
  <c r="Z706" i="2"/>
  <c r="Y706" i="2"/>
  <c r="AF705" i="2"/>
  <c r="AE705" i="2"/>
  <c r="AD705" i="2"/>
  <c r="AC705" i="2"/>
  <c r="AA705" i="2"/>
  <c r="Z705" i="2"/>
  <c r="Y705" i="2"/>
  <c r="AF704" i="2"/>
  <c r="AE704" i="2"/>
  <c r="AD704" i="2"/>
  <c r="AC704" i="2"/>
  <c r="AA704" i="2"/>
  <c r="Z704" i="2"/>
  <c r="Y704" i="2"/>
  <c r="AF703" i="2"/>
  <c r="AE703" i="2"/>
  <c r="AD703" i="2"/>
  <c r="AC703" i="2"/>
  <c r="AA703" i="2"/>
  <c r="Z703" i="2"/>
  <c r="Y703" i="2"/>
  <c r="AF702" i="2"/>
  <c r="AE702" i="2"/>
  <c r="AD702" i="2"/>
  <c r="AC702" i="2"/>
  <c r="AA702" i="2"/>
  <c r="Z702" i="2"/>
  <c r="Y702" i="2"/>
  <c r="AF701" i="2"/>
  <c r="AE701" i="2"/>
  <c r="AD701" i="2"/>
  <c r="AC701" i="2"/>
  <c r="AA701" i="2"/>
  <c r="Z701" i="2"/>
  <c r="Y701" i="2"/>
  <c r="AF700" i="2"/>
  <c r="AE700" i="2"/>
  <c r="AD700" i="2"/>
  <c r="AC700" i="2"/>
  <c r="AA700" i="2"/>
  <c r="Z700" i="2"/>
  <c r="Y700" i="2"/>
  <c r="AF699" i="2"/>
  <c r="AE699" i="2"/>
  <c r="AD699" i="2"/>
  <c r="AC699" i="2"/>
  <c r="AA699" i="2"/>
  <c r="Z699" i="2"/>
  <c r="Y699" i="2"/>
  <c r="AF698" i="2"/>
  <c r="AE698" i="2"/>
  <c r="AD698" i="2"/>
  <c r="AC698" i="2"/>
  <c r="AA698" i="2"/>
  <c r="Z698" i="2"/>
  <c r="Y698" i="2"/>
  <c r="AF697" i="2"/>
  <c r="AE697" i="2"/>
  <c r="AD697" i="2"/>
  <c r="AC697" i="2"/>
  <c r="AA697" i="2"/>
  <c r="Z697" i="2"/>
  <c r="Y697" i="2"/>
  <c r="AF696" i="2"/>
  <c r="AE696" i="2"/>
  <c r="AD696" i="2"/>
  <c r="AC696" i="2"/>
  <c r="AA696" i="2"/>
  <c r="Z696" i="2"/>
  <c r="Y696" i="2"/>
  <c r="AF695" i="2"/>
  <c r="AE695" i="2"/>
  <c r="AD695" i="2"/>
  <c r="AC695" i="2"/>
  <c r="AA695" i="2"/>
  <c r="Z695" i="2"/>
  <c r="Y695" i="2"/>
  <c r="AF694" i="2"/>
  <c r="AE694" i="2"/>
  <c r="AD694" i="2"/>
  <c r="AC694" i="2"/>
  <c r="AA694" i="2"/>
  <c r="Z694" i="2"/>
  <c r="Y694" i="2"/>
  <c r="AF693" i="2"/>
  <c r="AE693" i="2"/>
  <c r="AD693" i="2"/>
  <c r="AC693" i="2"/>
  <c r="AA693" i="2"/>
  <c r="Z693" i="2"/>
  <c r="Y693" i="2"/>
  <c r="AF692" i="2"/>
  <c r="AE692" i="2"/>
  <c r="AD692" i="2"/>
  <c r="AC692" i="2"/>
  <c r="AA692" i="2"/>
  <c r="Z692" i="2"/>
  <c r="Y692" i="2"/>
  <c r="AF691" i="2"/>
  <c r="AE691" i="2"/>
  <c r="AD691" i="2"/>
  <c r="AC691" i="2"/>
  <c r="AA691" i="2"/>
  <c r="Z691" i="2"/>
  <c r="Y691" i="2"/>
  <c r="AF690" i="2"/>
  <c r="AE690" i="2"/>
  <c r="AD690" i="2"/>
  <c r="AC690" i="2"/>
  <c r="AA690" i="2"/>
  <c r="Z690" i="2"/>
  <c r="Y690" i="2"/>
  <c r="AF689" i="2"/>
  <c r="AE689" i="2"/>
  <c r="AD689" i="2"/>
  <c r="AC689" i="2"/>
  <c r="AA689" i="2"/>
  <c r="Z689" i="2"/>
  <c r="Y689" i="2"/>
  <c r="AF688" i="2"/>
  <c r="AE688" i="2"/>
  <c r="AD688" i="2"/>
  <c r="AC688" i="2"/>
  <c r="AA688" i="2"/>
  <c r="Z688" i="2"/>
  <c r="Y688" i="2"/>
  <c r="AF687" i="2"/>
  <c r="AE687" i="2"/>
  <c r="AD687" i="2"/>
  <c r="AC687" i="2"/>
  <c r="AA687" i="2"/>
  <c r="Z687" i="2"/>
  <c r="Y687" i="2"/>
  <c r="AF686" i="2"/>
  <c r="AE686" i="2"/>
  <c r="AD686" i="2"/>
  <c r="AC686" i="2"/>
  <c r="AA686" i="2"/>
  <c r="Z686" i="2"/>
  <c r="Y686" i="2"/>
  <c r="AF685" i="2"/>
  <c r="AE685" i="2"/>
  <c r="AD685" i="2"/>
  <c r="AC685" i="2"/>
  <c r="AA685" i="2"/>
  <c r="Z685" i="2"/>
  <c r="Y685" i="2"/>
  <c r="AF684" i="2"/>
  <c r="AE684" i="2"/>
  <c r="AD684" i="2"/>
  <c r="AC684" i="2"/>
  <c r="AA684" i="2"/>
  <c r="Z684" i="2"/>
  <c r="Y684" i="2"/>
  <c r="AF683" i="2"/>
  <c r="AE683" i="2"/>
  <c r="AD683" i="2"/>
  <c r="AC683" i="2"/>
  <c r="AA683" i="2"/>
  <c r="Z683" i="2"/>
  <c r="Y683" i="2"/>
  <c r="AF682" i="2"/>
  <c r="AE682" i="2"/>
  <c r="AD682" i="2"/>
  <c r="AC682" i="2"/>
  <c r="AA682" i="2"/>
  <c r="Z682" i="2"/>
  <c r="Y682" i="2"/>
  <c r="AF681" i="2"/>
  <c r="AE681" i="2"/>
  <c r="AD681" i="2"/>
  <c r="AC681" i="2"/>
  <c r="AA681" i="2"/>
  <c r="Z681" i="2"/>
  <c r="Y681" i="2"/>
  <c r="AF665" i="2"/>
  <c r="AE665" i="2"/>
  <c r="AD665" i="2"/>
  <c r="AC665" i="2"/>
  <c r="AA665" i="2"/>
  <c r="Z665" i="2"/>
  <c r="Y665" i="2"/>
  <c r="AF664" i="2"/>
  <c r="AE664" i="2"/>
  <c r="AD664" i="2"/>
  <c r="AC664" i="2"/>
  <c r="AA664" i="2"/>
  <c r="Z664" i="2"/>
  <c r="Y664" i="2"/>
  <c r="AF663" i="2"/>
  <c r="AE663" i="2"/>
  <c r="AD663" i="2"/>
  <c r="AC663" i="2"/>
  <c r="AA663" i="2"/>
  <c r="Z663" i="2"/>
  <c r="Y663" i="2"/>
  <c r="AF662" i="2"/>
  <c r="AE662" i="2"/>
  <c r="AD662" i="2"/>
  <c r="AC662" i="2"/>
  <c r="AA662" i="2"/>
  <c r="Z662" i="2"/>
  <c r="Y662" i="2"/>
  <c r="AF661" i="2"/>
  <c r="AE661" i="2"/>
  <c r="AD661" i="2"/>
  <c r="AC661" i="2"/>
  <c r="AA661" i="2"/>
  <c r="Z661" i="2"/>
  <c r="Y661" i="2"/>
  <c r="AF660" i="2"/>
  <c r="AE660" i="2"/>
  <c r="AD660" i="2"/>
  <c r="AC660" i="2"/>
  <c r="AA660" i="2"/>
  <c r="Z660" i="2"/>
  <c r="Y660" i="2"/>
  <c r="AF659" i="2"/>
  <c r="AE659" i="2"/>
  <c r="AD659" i="2"/>
  <c r="AC659" i="2"/>
  <c r="AA659" i="2"/>
  <c r="Z659" i="2"/>
  <c r="Y659" i="2"/>
  <c r="AF658" i="2"/>
  <c r="AE658" i="2"/>
  <c r="AD658" i="2"/>
  <c r="AC658" i="2"/>
  <c r="AA658" i="2"/>
  <c r="Z658" i="2"/>
  <c r="Y658" i="2"/>
  <c r="AF657" i="2"/>
  <c r="AE657" i="2"/>
  <c r="AD657" i="2"/>
  <c r="AC657" i="2"/>
  <c r="AA657" i="2"/>
  <c r="Z657" i="2"/>
  <c r="Y657" i="2"/>
  <c r="AF656" i="2"/>
  <c r="AE656" i="2"/>
  <c r="AD656" i="2"/>
  <c r="AC656" i="2"/>
  <c r="AA656" i="2"/>
  <c r="Z656" i="2"/>
  <c r="Y656" i="2"/>
  <c r="AF655" i="2"/>
  <c r="AE655" i="2"/>
  <c r="AD655" i="2"/>
  <c r="AC655" i="2"/>
  <c r="AA655" i="2"/>
  <c r="Z655" i="2"/>
  <c r="Y655" i="2"/>
  <c r="AF654" i="2"/>
  <c r="AE654" i="2"/>
  <c r="AD654" i="2"/>
  <c r="AC654" i="2"/>
  <c r="AA654" i="2"/>
  <c r="Z654" i="2"/>
  <c r="Y654" i="2"/>
  <c r="AF653" i="2"/>
  <c r="AE653" i="2"/>
  <c r="AD653" i="2"/>
  <c r="AC653" i="2"/>
  <c r="AA653" i="2"/>
  <c r="Z653" i="2"/>
  <c r="Y653" i="2"/>
  <c r="AF652" i="2"/>
  <c r="AE652" i="2"/>
  <c r="AD652" i="2"/>
  <c r="AC652" i="2"/>
  <c r="AA652" i="2"/>
  <c r="Z652" i="2"/>
  <c r="Y652" i="2"/>
  <c r="AF651" i="2"/>
  <c r="AE651" i="2"/>
  <c r="AD651" i="2"/>
  <c r="AC651" i="2"/>
  <c r="AA651" i="2"/>
  <c r="Z651" i="2"/>
  <c r="Y651" i="2"/>
  <c r="AF650" i="2"/>
  <c r="AE650" i="2"/>
  <c r="AD650" i="2"/>
  <c r="AC650" i="2"/>
  <c r="AA650" i="2"/>
  <c r="Z650" i="2"/>
  <c r="Y650" i="2"/>
  <c r="AF649" i="2"/>
  <c r="AE649" i="2"/>
  <c r="AD649" i="2"/>
  <c r="AC649" i="2"/>
  <c r="AA649" i="2"/>
  <c r="Z649" i="2"/>
  <c r="Y649" i="2"/>
  <c r="AF648" i="2"/>
  <c r="AE648" i="2"/>
  <c r="AD648" i="2"/>
  <c r="AC648" i="2"/>
  <c r="AA648" i="2"/>
  <c r="Z648" i="2"/>
  <c r="Y648" i="2"/>
  <c r="AF647" i="2"/>
  <c r="AE647" i="2"/>
  <c r="AD647" i="2"/>
  <c r="AC647" i="2"/>
  <c r="AA647" i="2"/>
  <c r="Z647" i="2"/>
  <c r="Y647" i="2"/>
  <c r="AF646" i="2"/>
  <c r="AE646" i="2"/>
  <c r="AD646" i="2"/>
  <c r="AC646" i="2"/>
  <c r="AA646" i="2"/>
  <c r="Z646" i="2"/>
  <c r="Y646" i="2"/>
  <c r="AF645" i="2"/>
  <c r="AE645" i="2"/>
  <c r="AD645" i="2"/>
  <c r="AC645" i="2"/>
  <c r="AA645" i="2"/>
  <c r="Z645" i="2"/>
  <c r="Y645" i="2"/>
  <c r="AF644" i="2"/>
  <c r="AE644" i="2"/>
  <c r="AD644" i="2"/>
  <c r="AC644" i="2"/>
  <c r="AA644" i="2"/>
  <c r="Z644" i="2"/>
  <c r="Y644" i="2"/>
  <c r="AF643" i="2"/>
  <c r="AE643" i="2"/>
  <c r="AD643" i="2"/>
  <c r="AC643" i="2"/>
  <c r="AA643" i="2"/>
  <c r="Z643" i="2"/>
  <c r="Y643" i="2"/>
  <c r="AF642" i="2"/>
  <c r="AE642" i="2"/>
  <c r="AD642" i="2"/>
  <c r="AC642" i="2"/>
  <c r="AA642" i="2"/>
  <c r="Z642" i="2"/>
  <c r="Y642" i="2"/>
  <c r="AF641" i="2"/>
  <c r="AE641" i="2"/>
  <c r="AD641" i="2"/>
  <c r="AC641" i="2"/>
  <c r="AA641" i="2"/>
  <c r="Z641" i="2"/>
  <c r="Y641" i="2"/>
  <c r="AF640" i="2"/>
  <c r="AE640" i="2"/>
  <c r="AD640" i="2"/>
  <c r="AC640" i="2"/>
  <c r="AA640" i="2"/>
  <c r="Z640" i="2"/>
  <c r="Y640" i="2"/>
  <c r="AF639" i="2"/>
  <c r="AE639" i="2"/>
  <c r="AD639" i="2"/>
  <c r="AC639" i="2"/>
  <c r="AA639" i="2"/>
  <c r="Z639" i="2"/>
  <c r="Y639" i="2"/>
  <c r="AF638" i="2"/>
  <c r="AE638" i="2"/>
  <c r="AD638" i="2"/>
  <c r="AC638" i="2"/>
  <c r="AA638" i="2"/>
  <c r="Z638" i="2"/>
  <c r="Y638" i="2"/>
  <c r="AF637" i="2"/>
  <c r="AE637" i="2"/>
  <c r="AD637" i="2"/>
  <c r="AC637" i="2"/>
  <c r="AA637" i="2"/>
  <c r="Z637" i="2"/>
  <c r="Y637" i="2"/>
  <c r="AF636" i="2"/>
  <c r="AE636" i="2"/>
  <c r="AD636" i="2"/>
  <c r="AC636" i="2"/>
  <c r="AA636" i="2"/>
  <c r="Z636" i="2"/>
  <c r="Y636" i="2"/>
  <c r="AF635" i="2"/>
  <c r="AE635" i="2"/>
  <c r="AD635" i="2"/>
  <c r="AC635" i="2"/>
  <c r="AA635" i="2"/>
  <c r="Z635" i="2"/>
  <c r="Y635" i="2"/>
  <c r="AF634" i="2"/>
  <c r="AE634" i="2"/>
  <c r="AD634" i="2"/>
  <c r="AC634" i="2"/>
  <c r="AA634" i="2"/>
  <c r="Z634" i="2"/>
  <c r="Y634" i="2"/>
  <c r="AF633" i="2"/>
  <c r="AE633" i="2"/>
  <c r="AD633" i="2"/>
  <c r="AC633" i="2"/>
  <c r="AA633" i="2"/>
  <c r="Z633" i="2"/>
  <c r="Y633" i="2"/>
  <c r="AF632" i="2"/>
  <c r="AE632" i="2"/>
  <c r="AD632" i="2"/>
  <c r="AC632" i="2"/>
  <c r="AA632" i="2"/>
  <c r="Z632" i="2"/>
  <c r="Y632" i="2"/>
  <c r="AF631" i="2"/>
  <c r="AE631" i="2"/>
  <c r="AD631" i="2"/>
  <c r="AC631" i="2"/>
  <c r="AA631" i="2"/>
  <c r="Z631" i="2"/>
  <c r="Y631" i="2"/>
  <c r="AF630" i="2"/>
  <c r="AE630" i="2"/>
  <c r="AD630" i="2"/>
  <c r="AC630" i="2"/>
  <c r="AA630" i="2"/>
  <c r="Z630" i="2"/>
  <c r="Y630" i="2"/>
  <c r="AF629" i="2"/>
  <c r="AE629" i="2"/>
  <c r="AD629" i="2"/>
  <c r="AC629" i="2"/>
  <c r="AA629" i="2"/>
  <c r="Z629" i="2"/>
  <c r="Y629" i="2"/>
  <c r="AF628" i="2"/>
  <c r="AE628" i="2"/>
  <c r="AD628" i="2"/>
  <c r="AC628" i="2"/>
  <c r="AA628" i="2"/>
  <c r="Z628" i="2"/>
  <c r="Y628" i="2"/>
  <c r="AF627" i="2"/>
  <c r="AE627" i="2"/>
  <c r="AD627" i="2"/>
  <c r="AC627" i="2"/>
  <c r="AA627" i="2"/>
  <c r="Z627" i="2"/>
  <c r="Y627" i="2"/>
  <c r="AF626" i="2"/>
  <c r="AE626" i="2"/>
  <c r="AD626" i="2"/>
  <c r="AC626" i="2"/>
  <c r="AA626" i="2"/>
  <c r="Z626" i="2"/>
  <c r="Y626" i="2"/>
  <c r="AF625" i="2"/>
  <c r="AE625" i="2"/>
  <c r="AD625" i="2"/>
  <c r="AC625" i="2"/>
  <c r="AA625" i="2"/>
  <c r="Z625" i="2"/>
  <c r="Y625" i="2"/>
  <c r="AF624" i="2"/>
  <c r="AE624" i="2"/>
  <c r="AD624" i="2"/>
  <c r="AC624" i="2"/>
  <c r="AA624" i="2"/>
  <c r="Z624" i="2"/>
  <c r="Y624" i="2"/>
  <c r="AF623" i="2"/>
  <c r="AE623" i="2"/>
  <c r="AD623" i="2"/>
  <c r="AC623" i="2"/>
  <c r="AA623" i="2"/>
  <c r="Z623" i="2"/>
  <c r="Y623" i="2"/>
  <c r="AF622" i="2"/>
  <c r="AE622" i="2"/>
  <c r="AD622" i="2"/>
  <c r="AC622" i="2"/>
  <c r="AA622" i="2"/>
  <c r="Z622" i="2"/>
  <c r="Y622" i="2"/>
  <c r="AF621" i="2"/>
  <c r="AE621" i="2"/>
  <c r="AD621" i="2"/>
  <c r="AC621" i="2"/>
  <c r="AA621" i="2"/>
  <c r="Z621" i="2"/>
  <c r="Y621" i="2"/>
  <c r="AF605" i="2"/>
  <c r="AE605" i="2"/>
  <c r="AD605" i="2"/>
  <c r="AC605" i="2"/>
  <c r="AA605" i="2"/>
  <c r="Z605" i="2"/>
  <c r="Y605" i="2"/>
  <c r="AF604" i="2"/>
  <c r="AE604" i="2"/>
  <c r="AD604" i="2"/>
  <c r="AC604" i="2"/>
  <c r="AA604" i="2"/>
  <c r="Z604" i="2"/>
  <c r="Y604" i="2"/>
  <c r="AF603" i="2"/>
  <c r="AE603" i="2"/>
  <c r="AD603" i="2"/>
  <c r="AC603" i="2"/>
  <c r="AA603" i="2"/>
  <c r="Z603" i="2"/>
  <c r="Y603" i="2"/>
  <c r="AF602" i="2"/>
  <c r="AE602" i="2"/>
  <c r="AD602" i="2"/>
  <c r="AC602" i="2"/>
  <c r="AA602" i="2"/>
  <c r="Z602" i="2"/>
  <c r="Y602" i="2"/>
  <c r="AF601" i="2"/>
  <c r="AE601" i="2"/>
  <c r="AD601" i="2"/>
  <c r="AC601" i="2"/>
  <c r="AA601" i="2"/>
  <c r="Z601" i="2"/>
  <c r="Y601" i="2"/>
  <c r="AF600" i="2"/>
  <c r="AE600" i="2"/>
  <c r="AD600" i="2"/>
  <c r="AC600" i="2"/>
  <c r="AA600" i="2"/>
  <c r="Z600" i="2"/>
  <c r="Y600" i="2"/>
  <c r="AF599" i="2"/>
  <c r="AE599" i="2"/>
  <c r="AD599" i="2"/>
  <c r="AC599" i="2"/>
  <c r="AA599" i="2"/>
  <c r="Z599" i="2"/>
  <c r="Y599" i="2"/>
  <c r="AF598" i="2"/>
  <c r="AE598" i="2"/>
  <c r="AD598" i="2"/>
  <c r="AC598" i="2"/>
  <c r="AA598" i="2"/>
  <c r="Z598" i="2"/>
  <c r="Y598" i="2"/>
  <c r="AF597" i="2"/>
  <c r="AE597" i="2"/>
  <c r="AD597" i="2"/>
  <c r="AC597" i="2"/>
  <c r="AA597" i="2"/>
  <c r="Z597" i="2"/>
  <c r="Y597" i="2"/>
  <c r="AF596" i="2"/>
  <c r="AE596" i="2"/>
  <c r="AD596" i="2"/>
  <c r="AC596" i="2"/>
  <c r="AA596" i="2"/>
  <c r="Z596" i="2"/>
  <c r="Y596" i="2"/>
  <c r="AF595" i="2"/>
  <c r="AE595" i="2"/>
  <c r="AD595" i="2"/>
  <c r="AC595" i="2"/>
  <c r="AA595" i="2"/>
  <c r="Z595" i="2"/>
  <c r="Y595" i="2"/>
  <c r="AF594" i="2"/>
  <c r="AE594" i="2"/>
  <c r="AD594" i="2"/>
  <c r="AC594" i="2"/>
  <c r="AA594" i="2"/>
  <c r="Z594" i="2"/>
  <c r="Y594" i="2"/>
  <c r="AF593" i="2"/>
  <c r="AE593" i="2"/>
  <c r="AD593" i="2"/>
  <c r="AC593" i="2"/>
  <c r="AA593" i="2"/>
  <c r="Z593" i="2"/>
  <c r="Y593" i="2"/>
  <c r="AF592" i="2"/>
  <c r="AE592" i="2"/>
  <c r="AD592" i="2"/>
  <c r="AC592" i="2"/>
  <c r="AA592" i="2"/>
  <c r="Z592" i="2"/>
  <c r="Y592" i="2"/>
  <c r="AF591" i="2"/>
  <c r="AA591" i="2" s="1"/>
  <c r="Z591" i="2"/>
  <c r="Y591" i="2"/>
  <c r="AC590" i="2"/>
  <c r="Y590" i="2"/>
  <c r="Y589" i="2"/>
  <c r="AF588" i="2"/>
  <c r="AA588" i="2" s="1"/>
  <c r="Z588" i="2"/>
  <c r="Y588" i="2"/>
  <c r="AE574" i="2"/>
  <c r="Z573" i="2"/>
  <c r="AF545" i="2"/>
  <c r="AE545" i="2"/>
  <c r="AD545" i="2"/>
  <c r="AC545" i="2"/>
  <c r="AA545" i="2"/>
  <c r="Z545" i="2"/>
  <c r="Y545" i="2"/>
  <c r="AF544" i="2"/>
  <c r="AE544" i="2"/>
  <c r="AD544" i="2"/>
  <c r="AC544" i="2"/>
  <c r="AA544" i="2"/>
  <c r="Z544" i="2"/>
  <c r="Y544" i="2"/>
  <c r="AF543" i="2"/>
  <c r="AE543" i="2"/>
  <c r="AD543" i="2"/>
  <c r="AC543" i="2"/>
  <c r="AA543" i="2"/>
  <c r="Z543" i="2"/>
  <c r="Y543" i="2"/>
  <c r="AF542" i="2"/>
  <c r="AE542" i="2"/>
  <c r="AD542" i="2"/>
  <c r="AC542" i="2"/>
  <c r="AA542" i="2"/>
  <c r="Z542" i="2"/>
  <c r="Y542" i="2"/>
  <c r="AF541" i="2"/>
  <c r="AE541" i="2"/>
  <c r="AD541" i="2"/>
  <c r="AC541" i="2"/>
  <c r="AA541" i="2"/>
  <c r="Z541" i="2"/>
  <c r="Y541" i="2"/>
  <c r="AF540" i="2"/>
  <c r="AE540" i="2"/>
  <c r="AD540" i="2"/>
  <c r="AC540" i="2"/>
  <c r="AA540" i="2"/>
  <c r="Z540" i="2"/>
  <c r="Y540" i="2"/>
  <c r="AF539" i="2"/>
  <c r="AE539" i="2"/>
  <c r="AD539" i="2"/>
  <c r="AC539" i="2"/>
  <c r="AA539" i="2"/>
  <c r="Z539" i="2"/>
  <c r="Y539" i="2"/>
  <c r="AF538" i="2"/>
  <c r="AE538" i="2"/>
  <c r="AD538" i="2"/>
  <c r="AC538" i="2"/>
  <c r="AA538" i="2"/>
  <c r="Z538" i="2"/>
  <c r="Y538" i="2"/>
  <c r="AF537" i="2"/>
  <c r="AE537" i="2"/>
  <c r="AD537" i="2"/>
  <c r="AC537" i="2"/>
  <c r="AA537" i="2"/>
  <c r="Z537" i="2"/>
  <c r="Y537" i="2"/>
  <c r="AF536" i="2"/>
  <c r="AE536" i="2"/>
  <c r="AD536" i="2"/>
  <c r="AC536" i="2"/>
  <c r="AA536" i="2"/>
  <c r="Z536" i="2"/>
  <c r="Y536" i="2"/>
  <c r="AF535" i="2"/>
  <c r="AE535" i="2"/>
  <c r="AD535" i="2"/>
  <c r="AC535" i="2"/>
  <c r="AA535" i="2"/>
  <c r="Z535" i="2"/>
  <c r="Y535" i="2"/>
  <c r="AF534" i="2"/>
  <c r="AE534" i="2"/>
  <c r="AD534" i="2"/>
  <c r="AC534" i="2"/>
  <c r="AA534" i="2"/>
  <c r="Z534" i="2"/>
  <c r="Y534" i="2"/>
  <c r="AF533" i="2"/>
  <c r="AD533" i="2"/>
  <c r="AA533" i="2"/>
  <c r="Z533" i="2"/>
  <c r="Y533" i="2"/>
  <c r="AF532" i="2"/>
  <c r="AD532" i="2"/>
  <c r="AA532" i="2"/>
  <c r="Z532" i="2"/>
  <c r="Y532" i="2"/>
  <c r="Y531" i="2"/>
  <c r="AF530" i="2"/>
  <c r="AD530" i="2"/>
  <c r="AA530" i="2"/>
  <c r="Z530" i="2"/>
  <c r="Y530" i="2"/>
  <c r="AA529" i="2"/>
  <c r="Z529" i="2"/>
  <c r="Y529" i="2"/>
  <c r="Z528" i="2"/>
  <c r="AD526" i="2"/>
  <c r="AE515" i="2"/>
  <c r="AA503" i="2"/>
  <c r="AF485" i="2"/>
  <c r="AE485" i="2"/>
  <c r="AD485" i="2"/>
  <c r="AC485" i="2"/>
  <c r="AA485" i="2"/>
  <c r="Z485" i="2"/>
  <c r="Y485" i="2"/>
  <c r="AF484" i="2"/>
  <c r="AE484" i="2"/>
  <c r="AD484" i="2"/>
  <c r="AC484" i="2"/>
  <c r="AA484" i="2"/>
  <c r="Z484" i="2"/>
  <c r="Y484" i="2"/>
  <c r="AF483" i="2"/>
  <c r="AE483" i="2"/>
  <c r="AD483" i="2"/>
  <c r="AC483" i="2"/>
  <c r="AA483" i="2"/>
  <c r="Z483" i="2"/>
  <c r="Y483" i="2"/>
  <c r="AF482" i="2"/>
  <c r="AE482" i="2"/>
  <c r="AD482" i="2"/>
  <c r="AC482" i="2"/>
  <c r="AA482" i="2"/>
  <c r="Z482" i="2"/>
  <c r="Y482" i="2"/>
  <c r="AF481" i="2"/>
  <c r="AE481" i="2"/>
  <c r="AD481" i="2"/>
  <c r="AC481" i="2"/>
  <c r="AA481" i="2"/>
  <c r="Z481" i="2"/>
  <c r="Y481" i="2"/>
  <c r="AF480" i="2"/>
  <c r="AE480" i="2"/>
  <c r="AD480" i="2"/>
  <c r="AC480" i="2"/>
  <c r="AA480" i="2"/>
  <c r="Z480" i="2"/>
  <c r="Y480" i="2"/>
  <c r="AF479" i="2"/>
  <c r="AE479" i="2"/>
  <c r="AD479" i="2"/>
  <c r="AC479" i="2"/>
  <c r="AA479" i="2"/>
  <c r="Z479" i="2"/>
  <c r="Y479" i="2"/>
  <c r="AF478" i="2"/>
  <c r="AE478" i="2"/>
  <c r="AD478" i="2"/>
  <c r="AC478" i="2"/>
  <c r="AA478" i="2"/>
  <c r="Z478" i="2"/>
  <c r="Y478" i="2"/>
  <c r="AF477" i="2"/>
  <c r="AE477" i="2"/>
  <c r="AD477" i="2"/>
  <c r="AC477" i="2"/>
  <c r="AA477" i="2"/>
  <c r="Z477" i="2"/>
  <c r="Y477" i="2"/>
  <c r="AF476" i="2"/>
  <c r="AE476" i="2"/>
  <c r="AD476" i="2"/>
  <c r="AC476" i="2"/>
  <c r="AA476" i="2"/>
  <c r="Z476" i="2"/>
  <c r="Y476" i="2"/>
  <c r="AE475" i="2"/>
  <c r="AC475" i="2"/>
  <c r="AA475" i="2"/>
  <c r="Z475" i="2"/>
  <c r="Y475" i="2"/>
  <c r="AF474" i="2"/>
  <c r="AE474" i="2"/>
  <c r="AD474" i="2"/>
  <c r="AC474" i="2"/>
  <c r="AA474" i="2"/>
  <c r="Z474" i="2"/>
  <c r="Y474" i="2"/>
  <c r="AE473" i="2"/>
  <c r="AC473" i="2"/>
  <c r="AA473" i="2"/>
  <c r="Z473" i="2"/>
  <c r="Y473" i="2"/>
  <c r="AF472" i="2"/>
  <c r="AA472" i="2"/>
  <c r="Z472" i="2"/>
  <c r="Y472" i="2"/>
  <c r="Y471" i="2"/>
  <c r="AF425" i="2"/>
  <c r="AE425" i="2"/>
  <c r="AD425" i="2"/>
  <c r="AC425" i="2"/>
  <c r="AA425" i="2"/>
  <c r="Z425" i="2"/>
  <c r="Y425" i="2"/>
  <c r="AF424" i="2"/>
  <c r="AE424" i="2"/>
  <c r="AD424" i="2"/>
  <c r="AC424" i="2"/>
  <c r="AA424" i="2"/>
  <c r="Z424" i="2"/>
  <c r="Y424" i="2"/>
  <c r="AF423" i="2"/>
  <c r="AE423" i="2"/>
  <c r="AD423" i="2"/>
  <c r="AC423" i="2"/>
  <c r="AA423" i="2"/>
  <c r="Z423" i="2"/>
  <c r="Y423" i="2"/>
  <c r="AF422" i="2"/>
  <c r="AE422" i="2"/>
  <c r="AD422" i="2"/>
  <c r="AC422" i="2"/>
  <c r="AA422" i="2"/>
  <c r="Z422" i="2"/>
  <c r="Y422" i="2"/>
  <c r="AF421" i="2"/>
  <c r="AE421" i="2"/>
  <c r="AD421" i="2"/>
  <c r="AC421" i="2"/>
  <c r="AA421" i="2"/>
  <c r="Z421" i="2"/>
  <c r="Y421" i="2"/>
  <c r="AF420" i="2"/>
  <c r="AE420" i="2"/>
  <c r="AD420" i="2"/>
  <c r="AC420" i="2"/>
  <c r="AA420" i="2"/>
  <c r="Z420" i="2"/>
  <c r="Y420" i="2"/>
  <c r="AF419" i="2"/>
  <c r="AE419" i="2"/>
  <c r="AD419" i="2"/>
  <c r="AC419" i="2"/>
  <c r="AA419" i="2"/>
  <c r="Z419" i="2"/>
  <c r="Y419" i="2"/>
  <c r="AF418" i="2"/>
  <c r="AE418" i="2"/>
  <c r="AD418" i="2"/>
  <c r="AC418" i="2"/>
  <c r="AA418" i="2"/>
  <c r="Z418" i="2"/>
  <c r="Y418" i="2"/>
  <c r="AF417" i="2"/>
  <c r="AE417" i="2"/>
  <c r="AD417" i="2"/>
  <c r="AC417" i="2"/>
  <c r="AA417" i="2"/>
  <c r="Z417" i="2"/>
  <c r="Y417" i="2"/>
  <c r="AF416" i="2"/>
  <c r="AE416" i="2"/>
  <c r="AD416" i="2"/>
  <c r="AC416" i="2"/>
  <c r="AA416" i="2"/>
  <c r="Z416" i="2"/>
  <c r="Y416" i="2"/>
  <c r="AF415" i="2"/>
  <c r="AE415" i="2"/>
  <c r="AD415" i="2"/>
  <c r="AC415" i="2"/>
  <c r="AA415" i="2"/>
  <c r="Z415" i="2"/>
  <c r="Y415" i="2"/>
  <c r="AF414" i="2"/>
  <c r="AE414" i="2"/>
  <c r="AD414" i="2"/>
  <c r="AC414" i="2"/>
  <c r="AA414" i="2"/>
  <c r="Z414" i="2"/>
  <c r="Y414" i="2"/>
  <c r="AF413" i="2"/>
  <c r="AD413" i="2"/>
  <c r="AA413" i="2"/>
  <c r="Z413" i="2"/>
  <c r="Y413" i="2"/>
  <c r="AF412" i="2"/>
  <c r="AE412" i="2"/>
  <c r="AD412" i="2"/>
  <c r="AC412" i="2"/>
  <c r="AA412" i="2"/>
  <c r="Z412" i="2"/>
  <c r="Y412" i="2"/>
  <c r="Y411" i="2"/>
  <c r="AF351" i="2"/>
  <c r="AE351" i="2"/>
  <c r="AD351" i="2"/>
  <c r="AC351" i="2"/>
  <c r="AA351" i="2"/>
  <c r="Z351" i="2"/>
  <c r="Y351" i="2"/>
  <c r="AF350" i="2"/>
  <c r="AE350" i="2"/>
  <c r="AD350" i="2"/>
  <c r="AC350" i="2"/>
  <c r="AA350" i="2"/>
  <c r="Z350" i="2"/>
  <c r="Y350" i="2"/>
  <c r="AF349" i="2"/>
  <c r="AE349" i="2"/>
  <c r="AD349" i="2"/>
  <c r="AC349" i="2"/>
  <c r="AA349" i="2"/>
  <c r="Z349" i="2"/>
  <c r="Y349" i="2"/>
  <c r="AF348" i="2"/>
  <c r="AE348" i="2"/>
  <c r="AD348" i="2"/>
  <c r="AC348" i="2"/>
  <c r="AA348" i="2"/>
  <c r="Z348" i="2"/>
  <c r="Y348" i="2"/>
  <c r="AF347" i="2"/>
  <c r="AE347" i="2"/>
  <c r="AD347" i="2"/>
  <c r="AC347" i="2"/>
  <c r="AA347" i="2"/>
  <c r="Z347" i="2"/>
  <c r="Y347" i="2"/>
  <c r="AF346" i="2"/>
  <c r="AE346" i="2"/>
  <c r="AD346" i="2"/>
  <c r="AC346" i="2"/>
  <c r="AA346" i="2"/>
  <c r="Z346" i="2"/>
  <c r="Y346" i="2"/>
  <c r="AF345" i="2"/>
  <c r="AE345" i="2"/>
  <c r="AD345" i="2"/>
  <c r="AC345" i="2"/>
  <c r="AA345" i="2"/>
  <c r="Z345" i="2"/>
  <c r="Y345" i="2"/>
  <c r="AF344" i="2"/>
  <c r="AE344" i="2"/>
  <c r="AD344" i="2"/>
  <c r="AC344" i="2"/>
  <c r="AA344" i="2"/>
  <c r="Z344" i="2"/>
  <c r="Y344" i="2"/>
  <c r="AF343" i="2"/>
  <c r="AE343" i="2"/>
  <c r="AD343" i="2"/>
  <c r="AC343" i="2"/>
  <c r="AA343" i="2"/>
  <c r="Z343" i="2"/>
  <c r="Y343" i="2"/>
  <c r="AF342" i="2"/>
  <c r="AE342" i="2"/>
  <c r="AD342" i="2"/>
  <c r="AC342" i="2"/>
  <c r="AA342" i="2"/>
  <c r="Z342" i="2"/>
  <c r="Y342" i="2"/>
  <c r="AF341" i="2"/>
  <c r="AE341" i="2"/>
  <c r="AD341" i="2"/>
  <c r="AC341" i="2"/>
  <c r="AA341" i="2"/>
  <c r="Z341" i="2"/>
  <c r="Y341" i="2"/>
  <c r="AF340" i="2"/>
  <c r="AE340" i="2"/>
  <c r="AD340" i="2"/>
  <c r="AC340" i="2"/>
  <c r="AA340" i="2"/>
  <c r="Z340" i="2"/>
  <c r="Y340" i="2"/>
  <c r="AF339" i="2"/>
  <c r="AE339" i="2"/>
  <c r="AD339" i="2"/>
  <c r="AC339" i="2"/>
  <c r="AA339" i="2"/>
  <c r="Z339" i="2"/>
  <c r="Y339" i="2"/>
  <c r="AF338" i="2"/>
  <c r="AE338" i="2"/>
  <c r="AD338" i="2"/>
  <c r="AC338" i="2"/>
  <c r="AA338" i="2"/>
  <c r="Z338" i="2"/>
  <c r="Y338" i="2"/>
  <c r="AF337" i="2"/>
  <c r="AE337" i="2"/>
  <c r="AD337" i="2"/>
  <c r="AC337" i="2"/>
  <c r="AA337" i="2"/>
  <c r="Z337" i="2"/>
  <c r="Y337" i="2"/>
  <c r="AF336" i="2"/>
  <c r="AE336" i="2"/>
  <c r="AD336" i="2"/>
  <c r="AC336" i="2"/>
  <c r="AA336" i="2"/>
  <c r="Z336" i="2"/>
  <c r="Y336" i="2"/>
  <c r="AF335" i="2"/>
  <c r="AE335" i="2"/>
  <c r="AD335" i="2"/>
  <c r="AC335" i="2"/>
  <c r="AA335" i="2"/>
  <c r="Z335" i="2"/>
  <c r="Y335" i="2"/>
  <c r="AF334" i="2"/>
  <c r="AE334" i="2"/>
  <c r="AD334" i="2"/>
  <c r="AC334" i="2"/>
  <c r="AA334" i="2"/>
  <c r="Z334" i="2"/>
  <c r="Y334" i="2"/>
  <c r="AF333" i="2"/>
  <c r="AE333" i="2"/>
  <c r="AD333" i="2"/>
  <c r="AC333" i="2"/>
  <c r="AA333" i="2"/>
  <c r="Z333" i="2"/>
  <c r="Y333" i="2"/>
  <c r="AF332" i="2"/>
  <c r="AE332" i="2"/>
  <c r="AD332" i="2"/>
  <c r="AC332" i="2"/>
  <c r="AA332" i="2"/>
  <c r="Z332" i="2"/>
  <c r="Y332" i="2"/>
  <c r="AF331" i="2"/>
  <c r="AE331" i="2"/>
  <c r="AD331" i="2"/>
  <c r="AC331" i="2"/>
  <c r="AA331" i="2"/>
  <c r="Z331" i="2"/>
  <c r="Y331" i="2"/>
  <c r="AF330" i="2"/>
  <c r="AE330" i="2"/>
  <c r="AD330" i="2"/>
  <c r="AC330" i="2"/>
  <c r="AA330" i="2"/>
  <c r="Z330" i="2"/>
  <c r="Y330" i="2"/>
  <c r="AF329" i="2"/>
  <c r="AE329" i="2"/>
  <c r="AD329" i="2"/>
  <c r="AC329" i="2"/>
  <c r="AA329" i="2"/>
  <c r="Z329" i="2"/>
  <c r="Y329" i="2"/>
  <c r="AF328" i="2"/>
  <c r="AE328" i="2"/>
  <c r="AD328" i="2"/>
  <c r="AC328" i="2"/>
  <c r="AA328" i="2"/>
  <c r="Z328" i="2"/>
  <c r="Y328" i="2"/>
  <c r="AF327" i="2"/>
  <c r="AE327" i="2"/>
  <c r="AD327" i="2"/>
  <c r="AC327" i="2"/>
  <c r="AA327" i="2"/>
  <c r="Z327" i="2"/>
  <c r="Y327" i="2"/>
  <c r="AF326" i="2"/>
  <c r="AE326" i="2"/>
  <c r="AD326" i="2"/>
  <c r="AC326" i="2"/>
  <c r="AA326" i="2"/>
  <c r="Z326" i="2"/>
  <c r="Y326" i="2"/>
  <c r="AF325" i="2"/>
  <c r="AE325" i="2"/>
  <c r="AD325" i="2"/>
  <c r="AC325" i="2"/>
  <c r="AA325" i="2"/>
  <c r="Z325" i="2"/>
  <c r="Y325" i="2"/>
  <c r="AF324" i="2"/>
  <c r="AE324" i="2"/>
  <c r="AD324" i="2"/>
  <c r="AC324" i="2"/>
  <c r="AA324" i="2"/>
  <c r="Z324" i="2"/>
  <c r="Y324" i="2"/>
  <c r="AF323" i="2"/>
  <c r="AE323" i="2"/>
  <c r="AD323" i="2"/>
  <c r="AC323" i="2"/>
  <c r="AA323" i="2"/>
  <c r="Z323" i="2"/>
  <c r="Y323" i="2"/>
  <c r="AF322" i="2"/>
  <c r="AE322" i="2"/>
  <c r="AD322" i="2"/>
  <c r="AC322" i="2"/>
  <c r="AA322" i="2"/>
  <c r="Z322" i="2"/>
  <c r="Y322" i="2"/>
  <c r="AF321" i="2"/>
  <c r="AE321" i="2"/>
  <c r="AD321" i="2"/>
  <c r="AC321" i="2"/>
  <c r="AA321" i="2"/>
  <c r="Z321" i="2"/>
  <c r="Y321" i="2"/>
  <c r="AF320" i="2"/>
  <c r="AE320" i="2"/>
  <c r="AD320" i="2"/>
  <c r="AC320" i="2"/>
  <c r="AA320" i="2"/>
  <c r="Z320" i="2"/>
  <c r="Y320" i="2"/>
  <c r="AF319" i="2"/>
  <c r="AE319" i="2"/>
  <c r="AD319" i="2"/>
  <c r="AC319" i="2"/>
  <c r="AA319" i="2"/>
  <c r="Z319" i="2"/>
  <c r="Y319" i="2"/>
  <c r="AF318" i="2"/>
  <c r="AE318" i="2"/>
  <c r="AD318" i="2"/>
  <c r="AC318" i="2"/>
  <c r="AA318" i="2"/>
  <c r="Z318" i="2"/>
  <c r="Y318" i="2"/>
  <c r="AF317" i="2"/>
  <c r="AE317" i="2"/>
  <c r="AD317" i="2"/>
  <c r="AC317" i="2"/>
  <c r="AA317" i="2"/>
  <c r="Z317" i="2"/>
  <c r="Y317" i="2"/>
  <c r="AF316" i="2"/>
  <c r="AE316" i="2"/>
  <c r="AD316" i="2"/>
  <c r="AC316" i="2"/>
  <c r="AA316" i="2"/>
  <c r="Z316" i="2"/>
  <c r="Y316" i="2"/>
  <c r="AF315" i="2"/>
  <c r="AE315" i="2"/>
  <c r="AD315" i="2"/>
  <c r="AC315" i="2"/>
  <c r="AA315" i="2"/>
  <c r="Z315" i="2"/>
  <c r="Y315" i="2"/>
  <c r="AF314" i="2"/>
  <c r="AE314" i="2"/>
  <c r="AD314" i="2"/>
  <c r="AC314" i="2"/>
  <c r="AA314" i="2"/>
  <c r="Z314" i="2"/>
  <c r="Y314" i="2"/>
  <c r="AF313" i="2"/>
  <c r="AE313" i="2"/>
  <c r="AD313" i="2"/>
  <c r="AC313" i="2"/>
  <c r="AA313" i="2"/>
  <c r="Z313" i="2"/>
  <c r="Y313" i="2"/>
  <c r="AF312" i="2"/>
  <c r="AE312" i="2"/>
  <c r="AD312" i="2"/>
  <c r="AC312" i="2"/>
  <c r="AA312" i="2"/>
  <c r="Z312" i="2"/>
  <c r="Y312" i="2"/>
  <c r="AF311" i="2"/>
  <c r="AE311" i="2"/>
  <c r="AD311" i="2"/>
  <c r="AC311" i="2"/>
  <c r="AA311" i="2"/>
  <c r="Z311" i="2"/>
  <c r="Y311" i="2"/>
  <c r="AF310" i="2"/>
  <c r="AE310" i="2"/>
  <c r="AD310" i="2"/>
  <c r="AC310" i="2"/>
  <c r="AA310" i="2"/>
  <c r="Z310" i="2"/>
  <c r="Y310" i="2"/>
  <c r="AF309" i="2"/>
  <c r="AE309" i="2"/>
  <c r="AD309" i="2"/>
  <c r="AC309" i="2"/>
  <c r="AA309" i="2"/>
  <c r="Z309" i="2"/>
  <c r="Y309" i="2"/>
  <c r="AF308" i="2"/>
  <c r="AE308" i="2"/>
  <c r="AD308" i="2"/>
  <c r="AC308" i="2"/>
  <c r="AA308" i="2"/>
  <c r="Z308" i="2"/>
  <c r="Y308" i="2"/>
  <c r="AF307" i="2"/>
  <c r="AE307" i="2"/>
  <c r="AD307" i="2"/>
  <c r="AC307" i="2"/>
  <c r="AA307" i="2"/>
  <c r="Z307" i="2"/>
  <c r="Y307" i="2"/>
  <c r="AF291" i="2"/>
  <c r="AE291" i="2"/>
  <c r="AD291" i="2"/>
  <c r="AC291" i="2"/>
  <c r="AA291" i="2"/>
  <c r="Z291" i="2"/>
  <c r="Y291" i="2"/>
  <c r="AF290" i="2"/>
  <c r="AE290" i="2"/>
  <c r="AD290" i="2"/>
  <c r="AC290" i="2"/>
  <c r="AA290" i="2"/>
  <c r="Z290" i="2"/>
  <c r="Y290" i="2"/>
  <c r="AF289" i="2"/>
  <c r="AE289" i="2"/>
  <c r="AD289" i="2"/>
  <c r="AC289" i="2"/>
  <c r="AA289" i="2"/>
  <c r="Z289" i="2"/>
  <c r="Y289" i="2"/>
  <c r="AF288" i="2"/>
  <c r="AE288" i="2"/>
  <c r="AD288" i="2"/>
  <c r="AC288" i="2"/>
  <c r="AA288" i="2"/>
  <c r="Z288" i="2"/>
  <c r="Y288" i="2"/>
  <c r="AF287" i="2"/>
  <c r="AE287" i="2"/>
  <c r="AD287" i="2"/>
  <c r="AC287" i="2"/>
  <c r="AA287" i="2"/>
  <c r="Z287" i="2"/>
  <c r="Y287" i="2"/>
  <c r="AF286" i="2"/>
  <c r="AE286" i="2"/>
  <c r="AD286" i="2"/>
  <c r="AC286" i="2"/>
  <c r="AA286" i="2"/>
  <c r="Z286" i="2"/>
  <c r="Y286" i="2"/>
  <c r="AF285" i="2"/>
  <c r="AE285" i="2"/>
  <c r="AD285" i="2"/>
  <c r="AC285" i="2"/>
  <c r="AA285" i="2"/>
  <c r="Z285" i="2"/>
  <c r="Y285" i="2"/>
  <c r="AF284" i="2"/>
  <c r="AE284" i="2"/>
  <c r="AD284" i="2"/>
  <c r="AC284" i="2"/>
  <c r="AA284" i="2"/>
  <c r="Z284" i="2"/>
  <c r="Y284" i="2"/>
  <c r="AF283" i="2"/>
  <c r="AE283" i="2"/>
  <c r="AD283" i="2"/>
  <c r="AC283" i="2"/>
  <c r="AA283" i="2"/>
  <c r="Z283" i="2"/>
  <c r="Y283" i="2"/>
  <c r="AF282" i="2"/>
  <c r="AE282" i="2"/>
  <c r="AD282" i="2"/>
  <c r="AC282" i="2"/>
  <c r="AA282" i="2"/>
  <c r="Z282" i="2"/>
  <c r="Y282" i="2"/>
  <c r="AF281" i="2"/>
  <c r="AE281" i="2"/>
  <c r="AD281" i="2"/>
  <c r="AC281" i="2"/>
  <c r="AA281" i="2"/>
  <c r="Z281" i="2"/>
  <c r="Y281" i="2"/>
  <c r="AF280" i="2"/>
  <c r="AE280" i="2"/>
  <c r="AD280" i="2"/>
  <c r="AC280" i="2"/>
  <c r="AA280" i="2"/>
  <c r="Z280" i="2"/>
  <c r="Y280" i="2"/>
  <c r="AF279" i="2"/>
  <c r="AE279" i="2"/>
  <c r="AD279" i="2"/>
  <c r="AC279" i="2"/>
  <c r="AA279" i="2"/>
  <c r="Z279" i="2"/>
  <c r="Y279" i="2"/>
  <c r="AF278" i="2"/>
  <c r="AE278" i="2"/>
  <c r="AD278" i="2"/>
  <c r="AC278" i="2"/>
  <c r="AA278" i="2"/>
  <c r="Z278" i="2"/>
  <c r="Y278" i="2"/>
  <c r="AF277" i="2"/>
  <c r="AE277" i="2"/>
  <c r="AD277" i="2"/>
  <c r="AC277" i="2"/>
  <c r="AA277" i="2"/>
  <c r="Z277" i="2"/>
  <c r="Y277" i="2"/>
  <c r="AF276" i="2"/>
  <c r="AE276" i="2"/>
  <c r="AD276" i="2"/>
  <c r="AC276" i="2"/>
  <c r="AA276" i="2"/>
  <c r="Z276" i="2"/>
  <c r="Y276" i="2"/>
  <c r="AF275" i="2"/>
  <c r="AE275" i="2"/>
  <c r="AD275" i="2"/>
  <c r="AC275" i="2"/>
  <c r="AA275" i="2"/>
  <c r="Z275" i="2"/>
  <c r="Y275" i="2"/>
  <c r="AF274" i="2"/>
  <c r="AE274" i="2"/>
  <c r="AD274" i="2"/>
  <c r="AC274" i="2"/>
  <c r="AA274" i="2"/>
  <c r="Z274" i="2"/>
  <c r="Y274" i="2"/>
  <c r="AF273" i="2"/>
  <c r="AE273" i="2"/>
  <c r="AD273" i="2"/>
  <c r="AC273" i="2"/>
  <c r="AA273" i="2"/>
  <c r="Z273" i="2"/>
  <c r="Y273" i="2"/>
  <c r="AF272" i="2"/>
  <c r="AE272" i="2"/>
  <c r="AD272" i="2"/>
  <c r="AC272" i="2"/>
  <c r="AA272" i="2"/>
  <c r="Z272" i="2"/>
  <c r="Y272" i="2"/>
  <c r="AF271" i="2"/>
  <c r="AE271" i="2"/>
  <c r="AD271" i="2"/>
  <c r="AC271" i="2"/>
  <c r="AA271" i="2"/>
  <c r="Z271" i="2"/>
  <c r="Y271" i="2"/>
  <c r="AF270" i="2"/>
  <c r="AE270" i="2"/>
  <c r="AD270" i="2"/>
  <c r="AC270" i="2"/>
  <c r="AA270" i="2"/>
  <c r="Z270" i="2"/>
  <c r="Y270" i="2"/>
  <c r="AF269" i="2"/>
  <c r="AE269" i="2"/>
  <c r="AD269" i="2"/>
  <c r="AC269" i="2"/>
  <c r="AA269" i="2"/>
  <c r="Z269" i="2"/>
  <c r="Y269" i="2"/>
  <c r="AF268" i="2"/>
  <c r="AE268" i="2"/>
  <c r="AD268" i="2"/>
  <c r="AC268" i="2"/>
  <c r="AA268" i="2"/>
  <c r="Z268" i="2"/>
  <c r="Y268" i="2"/>
  <c r="AF267" i="2"/>
  <c r="AE267" i="2"/>
  <c r="AD267" i="2"/>
  <c r="AC267" i="2"/>
  <c r="AA267" i="2"/>
  <c r="Z267" i="2"/>
  <c r="Y267" i="2"/>
  <c r="AF266" i="2"/>
  <c r="AE266" i="2"/>
  <c r="AD266" i="2"/>
  <c r="AC266" i="2"/>
  <c r="AA266" i="2"/>
  <c r="Z266" i="2"/>
  <c r="Y266" i="2"/>
  <c r="AF265" i="2"/>
  <c r="AE265" i="2"/>
  <c r="AD265" i="2"/>
  <c r="AC265" i="2"/>
  <c r="AA265" i="2"/>
  <c r="Z265" i="2"/>
  <c r="Y265" i="2"/>
  <c r="AF264" i="2"/>
  <c r="AE264" i="2"/>
  <c r="AD264" i="2"/>
  <c r="AC264" i="2"/>
  <c r="AA264" i="2"/>
  <c r="Z264" i="2"/>
  <c r="Y264" i="2"/>
  <c r="AF263" i="2"/>
  <c r="AE263" i="2"/>
  <c r="AD263" i="2"/>
  <c r="AC263" i="2"/>
  <c r="AA263" i="2"/>
  <c r="Z263" i="2"/>
  <c r="Y263" i="2"/>
  <c r="AF262" i="2"/>
  <c r="AE262" i="2"/>
  <c r="AD262" i="2"/>
  <c r="AC262" i="2"/>
  <c r="AA262" i="2"/>
  <c r="Z262" i="2"/>
  <c r="Y262" i="2"/>
  <c r="AF261" i="2"/>
  <c r="AE261" i="2"/>
  <c r="AD261" i="2"/>
  <c r="AC261" i="2"/>
  <c r="AA261" i="2"/>
  <c r="Z261" i="2"/>
  <c r="Y261" i="2"/>
  <c r="AF260" i="2"/>
  <c r="AE260" i="2"/>
  <c r="AD260" i="2"/>
  <c r="AC260" i="2"/>
  <c r="AA260" i="2"/>
  <c r="Z260" i="2"/>
  <c r="Y260" i="2"/>
  <c r="AF259" i="2"/>
  <c r="AE259" i="2"/>
  <c r="AD259" i="2"/>
  <c r="AC259" i="2"/>
  <c r="AA259" i="2"/>
  <c r="Z259" i="2"/>
  <c r="Y259" i="2"/>
  <c r="AF258" i="2"/>
  <c r="AE258" i="2"/>
  <c r="AD258" i="2"/>
  <c r="AC258" i="2"/>
  <c r="AA258" i="2"/>
  <c r="Z258" i="2"/>
  <c r="Y258" i="2"/>
  <c r="AF257" i="2"/>
  <c r="AE257" i="2"/>
  <c r="AD257" i="2"/>
  <c r="AC257" i="2"/>
  <c r="AA257" i="2"/>
  <c r="Z257" i="2"/>
  <c r="Y257" i="2"/>
  <c r="AF256" i="2"/>
  <c r="AE256" i="2"/>
  <c r="AD256" i="2"/>
  <c r="AC256" i="2"/>
  <c r="AA256" i="2"/>
  <c r="Z256" i="2"/>
  <c r="Y256" i="2"/>
  <c r="AF255" i="2"/>
  <c r="AE255" i="2"/>
  <c r="AD255" i="2"/>
  <c r="AC255" i="2"/>
  <c r="AA255" i="2"/>
  <c r="Z255" i="2"/>
  <c r="Y255" i="2"/>
  <c r="AF254" i="2"/>
  <c r="AE254" i="2"/>
  <c r="AD254" i="2"/>
  <c r="AC254" i="2"/>
  <c r="AA254" i="2"/>
  <c r="Z254" i="2"/>
  <c r="Y254" i="2"/>
  <c r="AF253" i="2"/>
  <c r="AE253" i="2"/>
  <c r="AD253" i="2"/>
  <c r="AC253" i="2"/>
  <c r="AA253" i="2"/>
  <c r="Z253" i="2"/>
  <c r="Y253" i="2"/>
  <c r="AF252" i="2"/>
  <c r="AE252" i="2"/>
  <c r="AD252" i="2"/>
  <c r="AC252" i="2"/>
  <c r="AA252" i="2"/>
  <c r="Z252" i="2"/>
  <c r="Y252" i="2"/>
  <c r="AF251" i="2"/>
  <c r="AE251" i="2"/>
  <c r="AD251" i="2"/>
  <c r="AC251" i="2"/>
  <c r="AA251" i="2"/>
  <c r="Z251" i="2"/>
  <c r="Y251" i="2"/>
  <c r="AF250" i="2"/>
  <c r="AE250" i="2"/>
  <c r="AD250" i="2"/>
  <c r="AC250" i="2"/>
  <c r="AA250" i="2"/>
  <c r="Z250" i="2"/>
  <c r="Y250" i="2"/>
  <c r="AF249" i="2"/>
  <c r="AE249" i="2"/>
  <c r="AD249" i="2"/>
  <c r="AC249" i="2"/>
  <c r="AA249" i="2"/>
  <c r="Z249" i="2"/>
  <c r="Y249" i="2"/>
  <c r="AF248" i="2"/>
  <c r="AE248" i="2"/>
  <c r="AD248" i="2"/>
  <c r="AC248" i="2"/>
  <c r="AA248" i="2"/>
  <c r="Z248" i="2"/>
  <c r="Y248" i="2"/>
  <c r="AF247" i="2"/>
  <c r="AE247" i="2"/>
  <c r="AD247" i="2"/>
  <c r="AC247" i="2"/>
  <c r="AA247" i="2"/>
  <c r="Z247" i="2"/>
  <c r="Y247" i="2"/>
  <c r="AF231" i="2"/>
  <c r="AE231" i="2"/>
  <c r="AD231" i="2"/>
  <c r="AC231" i="2"/>
  <c r="AA231" i="2"/>
  <c r="Z231" i="2"/>
  <c r="Y231" i="2"/>
  <c r="AF230" i="2"/>
  <c r="AE230" i="2"/>
  <c r="AD230" i="2"/>
  <c r="AC230" i="2"/>
  <c r="AA230" i="2"/>
  <c r="Z230" i="2"/>
  <c r="Y230" i="2"/>
  <c r="AF229" i="2"/>
  <c r="AE229" i="2"/>
  <c r="AD229" i="2"/>
  <c r="AC229" i="2"/>
  <c r="AA229" i="2"/>
  <c r="Z229" i="2"/>
  <c r="Y229" i="2"/>
  <c r="AF228" i="2"/>
  <c r="AE228" i="2"/>
  <c r="AD228" i="2"/>
  <c r="AC228" i="2"/>
  <c r="AA228" i="2"/>
  <c r="Z228" i="2"/>
  <c r="Y228" i="2"/>
  <c r="AF227" i="2"/>
  <c r="AE227" i="2"/>
  <c r="AD227" i="2"/>
  <c r="AC227" i="2"/>
  <c r="AA227" i="2"/>
  <c r="Z227" i="2"/>
  <c r="Y227" i="2"/>
  <c r="AF226" i="2"/>
  <c r="AE226" i="2"/>
  <c r="AD226" i="2"/>
  <c r="AC226" i="2"/>
  <c r="AA226" i="2"/>
  <c r="Z226" i="2"/>
  <c r="Y226" i="2"/>
  <c r="AF225" i="2"/>
  <c r="AE225" i="2"/>
  <c r="AD225" i="2"/>
  <c r="AC225" i="2"/>
  <c r="AA225" i="2"/>
  <c r="Z225" i="2"/>
  <c r="Y225" i="2"/>
  <c r="AF224" i="2"/>
  <c r="AE224" i="2"/>
  <c r="AD224" i="2"/>
  <c r="AC224" i="2"/>
  <c r="AA224" i="2"/>
  <c r="Z224" i="2"/>
  <c r="Y224" i="2"/>
  <c r="AF223" i="2"/>
  <c r="AE223" i="2"/>
  <c r="AD223" i="2"/>
  <c r="AC223" i="2"/>
  <c r="AA223" i="2"/>
  <c r="Z223" i="2"/>
  <c r="Y223" i="2"/>
  <c r="AF222" i="2"/>
  <c r="AE222" i="2"/>
  <c r="AD222" i="2"/>
  <c r="AC222" i="2"/>
  <c r="AA222" i="2"/>
  <c r="Z222" i="2"/>
  <c r="Y222" i="2"/>
  <c r="AF221" i="2"/>
  <c r="AE221" i="2"/>
  <c r="AD221" i="2"/>
  <c r="AC221" i="2"/>
  <c r="AA221" i="2"/>
  <c r="Z221" i="2"/>
  <c r="Y221" i="2"/>
  <c r="AF220" i="2"/>
  <c r="AE220" i="2"/>
  <c r="AD220" i="2"/>
  <c r="AC220" i="2"/>
  <c r="AA220" i="2"/>
  <c r="Z220" i="2"/>
  <c r="Y220" i="2"/>
  <c r="AF219" i="2"/>
  <c r="AE219" i="2"/>
  <c r="AD219" i="2"/>
  <c r="AC219" i="2"/>
  <c r="AA219" i="2"/>
  <c r="Z219" i="2"/>
  <c r="Y219" i="2"/>
  <c r="AF218" i="2"/>
  <c r="AE218" i="2"/>
  <c r="AD218" i="2"/>
  <c r="AC218" i="2"/>
  <c r="AA218" i="2"/>
  <c r="Z218" i="2"/>
  <c r="Y218" i="2"/>
  <c r="AF217" i="2"/>
  <c r="AE217" i="2"/>
  <c r="AD217" i="2"/>
  <c r="AC217" i="2"/>
  <c r="AA217" i="2"/>
  <c r="Z217" i="2"/>
  <c r="Y217" i="2"/>
  <c r="AE216" i="2"/>
  <c r="AD216" i="2"/>
  <c r="AC216" i="2"/>
  <c r="AE215" i="2"/>
  <c r="AE214" i="2"/>
  <c r="AD214" i="2"/>
  <c r="AC214" i="2"/>
  <c r="AE213" i="2"/>
  <c r="AE212" i="2"/>
  <c r="AE211" i="2"/>
  <c r="AE210" i="2"/>
  <c r="AE209" i="2"/>
  <c r="AE208" i="2"/>
  <c r="AE207" i="2"/>
  <c r="AE206" i="2"/>
  <c r="AE205" i="2"/>
  <c r="AE203" i="2"/>
  <c r="AE200" i="2"/>
  <c r="AE192" i="2"/>
  <c r="AF171" i="2"/>
  <c r="AE171" i="2"/>
  <c r="AD171" i="2"/>
  <c r="AC171" i="2"/>
  <c r="AA171" i="2"/>
  <c r="Z171" i="2"/>
  <c r="Y171" i="2"/>
  <c r="AF170" i="2"/>
  <c r="AE170" i="2"/>
  <c r="AD170" i="2"/>
  <c r="AC170" i="2"/>
  <c r="AA170" i="2"/>
  <c r="Z170" i="2"/>
  <c r="Y170" i="2"/>
  <c r="AF169" i="2"/>
  <c r="AE169" i="2"/>
  <c r="AD169" i="2"/>
  <c r="AC169" i="2"/>
  <c r="AA169" i="2"/>
  <c r="Z169" i="2"/>
  <c r="Y169" i="2"/>
  <c r="AF168" i="2"/>
  <c r="AE168" i="2"/>
  <c r="AD168" i="2"/>
  <c r="AC168" i="2"/>
  <c r="AA168" i="2"/>
  <c r="Z168" i="2"/>
  <c r="Y168" i="2"/>
  <c r="AF167" i="2"/>
  <c r="AE167" i="2"/>
  <c r="AD167" i="2"/>
  <c r="AC167" i="2"/>
  <c r="AA167" i="2"/>
  <c r="Z167" i="2"/>
  <c r="Y167" i="2"/>
  <c r="AF166" i="2"/>
  <c r="AE166" i="2"/>
  <c r="AD166" i="2"/>
  <c r="AC166" i="2"/>
  <c r="AA166" i="2"/>
  <c r="Z166" i="2"/>
  <c r="Y166" i="2"/>
  <c r="AF165" i="2"/>
  <c r="AE165" i="2"/>
  <c r="AD165" i="2"/>
  <c r="AC165" i="2"/>
  <c r="AA165" i="2"/>
  <c r="Z165" i="2"/>
  <c r="Y165" i="2"/>
  <c r="AF164" i="2"/>
  <c r="AE164" i="2"/>
  <c r="AD164" i="2"/>
  <c r="AC164" i="2"/>
  <c r="AA164" i="2"/>
  <c r="Z164" i="2"/>
  <c r="Y164" i="2"/>
  <c r="AF163" i="2"/>
  <c r="AE163" i="2"/>
  <c r="AD163" i="2"/>
  <c r="AC163" i="2"/>
  <c r="AA163" i="2"/>
  <c r="Z163" i="2"/>
  <c r="Y163" i="2"/>
  <c r="AF162" i="2"/>
  <c r="AE162" i="2"/>
  <c r="AD162" i="2"/>
  <c r="AC162" i="2"/>
  <c r="AA162" i="2"/>
  <c r="Z162" i="2"/>
  <c r="Y162" i="2"/>
  <c r="AF161" i="2"/>
  <c r="AA161" i="2"/>
  <c r="Z161" i="2"/>
  <c r="Y161" i="2"/>
  <c r="AF160" i="2"/>
  <c r="AE160" i="2"/>
  <c r="AD160" i="2"/>
  <c r="AC160" i="2"/>
  <c r="AA160" i="2"/>
  <c r="Z160" i="2"/>
  <c r="Y160" i="2"/>
  <c r="AF159" i="2"/>
  <c r="AD159" i="2"/>
  <c r="AA159" i="2"/>
  <c r="Z159" i="2"/>
  <c r="Y159" i="2"/>
  <c r="AF158" i="2"/>
  <c r="AE158" i="2"/>
  <c r="AD158" i="2"/>
  <c r="AC158" i="2"/>
  <c r="AA158" i="2"/>
  <c r="Z158" i="2"/>
  <c r="Y158" i="2"/>
  <c r="AF157" i="2"/>
  <c r="AA157" i="2"/>
  <c r="Z157" i="2"/>
  <c r="Y157" i="2"/>
  <c r="AD155" i="2"/>
  <c r="AE153" i="2"/>
  <c r="AE143" i="2"/>
  <c r="AE137" i="2"/>
  <c r="AF111" i="2"/>
  <c r="AE111" i="2"/>
  <c r="AD111" i="2"/>
  <c r="AC111" i="2"/>
  <c r="AA111" i="2"/>
  <c r="Z111" i="2"/>
  <c r="Y111" i="2"/>
  <c r="AF110" i="2"/>
  <c r="AE110" i="2"/>
  <c r="AD110" i="2"/>
  <c r="AC110" i="2"/>
  <c r="AA110" i="2"/>
  <c r="Z110" i="2"/>
  <c r="Y110" i="2"/>
  <c r="AF109" i="2"/>
  <c r="AE109" i="2"/>
  <c r="AD109" i="2"/>
  <c r="AC109" i="2"/>
  <c r="AA109" i="2"/>
  <c r="Z109" i="2"/>
  <c r="Y109" i="2"/>
  <c r="AF108" i="2"/>
  <c r="AE108" i="2"/>
  <c r="AD108" i="2"/>
  <c r="AC108" i="2"/>
  <c r="AA108" i="2"/>
  <c r="Z108" i="2"/>
  <c r="Y108" i="2"/>
  <c r="AF107" i="2"/>
  <c r="AE107" i="2"/>
  <c r="AD107" i="2"/>
  <c r="AC107" i="2"/>
  <c r="AA107" i="2"/>
  <c r="Z107" i="2"/>
  <c r="Y107" i="2"/>
  <c r="AF106" i="2"/>
  <c r="AE106" i="2"/>
  <c r="AD106" i="2"/>
  <c r="AC106" i="2"/>
  <c r="AA106" i="2"/>
  <c r="Z106" i="2"/>
  <c r="Y106" i="2"/>
  <c r="AE105" i="2"/>
  <c r="AC105" i="2"/>
  <c r="AA105" i="2"/>
  <c r="Z105" i="2"/>
  <c r="Y105" i="2"/>
  <c r="AF104" i="2"/>
  <c r="AE104" i="2"/>
  <c r="AD104" i="2"/>
  <c r="AC104" i="2"/>
  <c r="AA104" i="2"/>
  <c r="Z104" i="2"/>
  <c r="Y104" i="2"/>
  <c r="AE103" i="2"/>
  <c r="AC103" i="2"/>
  <c r="AA103" i="2"/>
  <c r="Z103" i="2"/>
  <c r="Y103" i="2"/>
  <c r="AE102" i="2"/>
  <c r="AC102" i="2"/>
  <c r="AA102" i="2"/>
  <c r="Z102" i="2"/>
  <c r="Y102" i="2"/>
  <c r="Z101" i="2"/>
  <c r="Y101" i="2"/>
  <c r="AD100" i="2"/>
  <c r="Y100" i="2"/>
  <c r="Y99" i="2"/>
  <c r="AA98" i="2"/>
  <c r="Y98" i="2"/>
  <c r="AD97" i="2"/>
  <c r="Z97" i="2"/>
  <c r="Y97" i="2"/>
  <c r="AE87" i="2"/>
  <c r="AE79" i="2"/>
  <c r="AE76" i="2"/>
  <c r="AE71" i="2"/>
  <c r="AF51" i="2"/>
  <c r="AE51" i="2"/>
  <c r="AD51" i="2"/>
  <c r="AC51" i="2"/>
  <c r="AA51" i="2"/>
  <c r="Z51" i="2"/>
  <c r="Y51" i="2"/>
  <c r="AF50" i="2"/>
  <c r="AE50" i="2"/>
  <c r="AD50" i="2"/>
  <c r="AC50" i="2"/>
  <c r="AA50" i="2"/>
  <c r="Z50" i="2"/>
  <c r="Y50" i="2"/>
  <c r="AF49" i="2"/>
  <c r="AE49" i="2"/>
  <c r="AD49" i="2"/>
  <c r="AC49" i="2"/>
  <c r="AA49" i="2"/>
  <c r="Z49" i="2"/>
  <c r="Y49" i="2"/>
  <c r="AF48" i="2"/>
  <c r="AE48" i="2"/>
  <c r="AD48" i="2"/>
  <c r="AC48" i="2"/>
  <c r="AA48" i="2"/>
  <c r="Z48" i="2"/>
  <c r="Y48" i="2"/>
  <c r="AF47" i="2"/>
  <c r="AE47" i="2"/>
  <c r="AD47" i="2"/>
  <c r="AC47" i="2"/>
  <c r="AA47" i="2"/>
  <c r="Z47" i="2"/>
  <c r="Y47" i="2"/>
  <c r="AF46" i="2"/>
  <c r="AE46" i="2"/>
  <c r="AD46" i="2"/>
  <c r="AC46" i="2"/>
  <c r="AA46" i="2"/>
  <c r="Z46" i="2"/>
  <c r="Y46" i="2"/>
  <c r="AF45" i="2"/>
  <c r="AE45" i="2"/>
  <c r="AD45" i="2"/>
  <c r="AC45" i="2"/>
  <c r="AA45" i="2"/>
  <c r="Z45" i="2"/>
  <c r="Y45" i="2"/>
  <c r="AE44" i="2"/>
  <c r="AC44" i="2"/>
  <c r="AA44" i="2"/>
  <c r="Z44" i="2"/>
  <c r="Y44" i="2"/>
  <c r="Y43" i="2"/>
  <c r="AF42" i="2"/>
  <c r="AD42" i="2"/>
  <c r="AA42" i="2"/>
  <c r="Y42" i="2"/>
  <c r="AC41" i="2"/>
  <c r="Y41" i="2"/>
  <c r="AD40" i="2"/>
  <c r="Y40" i="2"/>
  <c r="Y39" i="2"/>
  <c r="AC38" i="2"/>
  <c r="Z38" i="2"/>
  <c r="Y38" i="2"/>
  <c r="AE37" i="2"/>
  <c r="Y37" i="2"/>
  <c r="Y36" i="2"/>
  <c r="AE32" i="2"/>
  <c r="AE31" i="2"/>
  <c r="AF980" i="1"/>
  <c r="AD980" i="1"/>
  <c r="AA980" i="1"/>
  <c r="Z980" i="1"/>
  <c r="Y980" i="1"/>
  <c r="AF979" i="1"/>
  <c r="AE979" i="1"/>
  <c r="AD979" i="1"/>
  <c r="AC979" i="1"/>
  <c r="AA979" i="1"/>
  <c r="Z979" i="1"/>
  <c r="Y979" i="1"/>
  <c r="AF978" i="1"/>
  <c r="AD978" i="1"/>
  <c r="AA978" i="1"/>
  <c r="Z978" i="1"/>
  <c r="Y978" i="1"/>
  <c r="AF977" i="1"/>
  <c r="AE977" i="1"/>
  <c r="AD977" i="1"/>
  <c r="AC977" i="1"/>
  <c r="AA977" i="1"/>
  <c r="Z977" i="1"/>
  <c r="Y977" i="1"/>
  <c r="AF976" i="1"/>
  <c r="AD976" i="1"/>
  <c r="AA976" i="1"/>
  <c r="Z976" i="1"/>
  <c r="Y976" i="1"/>
  <c r="AF975" i="1"/>
  <c r="AE975" i="1"/>
  <c r="AD975" i="1"/>
  <c r="AC975" i="1"/>
  <c r="AA975" i="1"/>
  <c r="Z975" i="1"/>
  <c r="Y975" i="1"/>
  <c r="AF974" i="1"/>
  <c r="AD974" i="1"/>
  <c r="AA974" i="1"/>
  <c r="Z974" i="1"/>
  <c r="Y974" i="1"/>
  <c r="AF973" i="1"/>
  <c r="AE973" i="1"/>
  <c r="AD973" i="1"/>
  <c r="AC973" i="1"/>
  <c r="AA973" i="1"/>
  <c r="Z973" i="1"/>
  <c r="Y973" i="1"/>
  <c r="AF972" i="1"/>
  <c r="AE972" i="1"/>
  <c r="AD972" i="1"/>
  <c r="AC972" i="1"/>
  <c r="AA972" i="1"/>
  <c r="Z972" i="1"/>
  <c r="Y972" i="1"/>
  <c r="AF971" i="1"/>
  <c r="AE971" i="1"/>
  <c r="AD971" i="1"/>
  <c r="AC971" i="1"/>
  <c r="AA971" i="1"/>
  <c r="Z971" i="1"/>
  <c r="Y971" i="1"/>
  <c r="AF970" i="1"/>
  <c r="AE970" i="1"/>
  <c r="AD970" i="1"/>
  <c r="AC970" i="1"/>
  <c r="AA970" i="1"/>
  <c r="Z970" i="1"/>
  <c r="Y970" i="1"/>
  <c r="AF969" i="1"/>
  <c r="AE969" i="1"/>
  <c r="AD969" i="1"/>
  <c r="AC969" i="1"/>
  <c r="AA969" i="1"/>
  <c r="Z969" i="1"/>
  <c r="Y969" i="1"/>
  <c r="AF968" i="1"/>
  <c r="AE968" i="1"/>
  <c r="AD968" i="1"/>
  <c r="AC968" i="1"/>
  <c r="AA968" i="1"/>
  <c r="Z968" i="1"/>
  <c r="Y968" i="1"/>
  <c r="AF967" i="1"/>
  <c r="AE967" i="1"/>
  <c r="AD967" i="1"/>
  <c r="AC967" i="1"/>
  <c r="AA967" i="1"/>
  <c r="Z967" i="1"/>
  <c r="Y967" i="1"/>
  <c r="AF966" i="1"/>
  <c r="AE966" i="1"/>
  <c r="AD966" i="1"/>
  <c r="AC966" i="1"/>
  <c r="AA966" i="1"/>
  <c r="Z966" i="1"/>
  <c r="Y966" i="1"/>
  <c r="AF965" i="1"/>
  <c r="AE965" i="1"/>
  <c r="AD965" i="1"/>
  <c r="AC965" i="1"/>
  <c r="AA965" i="1"/>
  <c r="Z965" i="1"/>
  <c r="Y965" i="1"/>
  <c r="AF964" i="1"/>
  <c r="AE964" i="1"/>
  <c r="AD964" i="1"/>
  <c r="AC964" i="1"/>
  <c r="AA964" i="1"/>
  <c r="Z964" i="1"/>
  <c r="Y964" i="1"/>
  <c r="AF963" i="1"/>
  <c r="AE963" i="1"/>
  <c r="AD963" i="1"/>
  <c r="AC963" i="1"/>
  <c r="AA963" i="1"/>
  <c r="Z963" i="1"/>
  <c r="Y963" i="1"/>
  <c r="AF962" i="1"/>
  <c r="AE962" i="1"/>
  <c r="AD962" i="1"/>
  <c r="AC962" i="1"/>
  <c r="AA962" i="1"/>
  <c r="Z962" i="1"/>
  <c r="Y962" i="1"/>
  <c r="AF961" i="1"/>
  <c r="AE961" i="1"/>
  <c r="AD961" i="1"/>
  <c r="AC961" i="1"/>
  <c r="AA961" i="1"/>
  <c r="Z961" i="1"/>
  <c r="Y961" i="1"/>
  <c r="AF960" i="1"/>
  <c r="AE960" i="1"/>
  <c r="AD960" i="1"/>
  <c r="AC960" i="1"/>
  <c r="AA960" i="1"/>
  <c r="Z960" i="1"/>
  <c r="Y960" i="1"/>
  <c r="AF959" i="1"/>
  <c r="AE959" i="1"/>
  <c r="AD959" i="1"/>
  <c r="AC959" i="1"/>
  <c r="AA959" i="1"/>
  <c r="Z959" i="1"/>
  <c r="Y959" i="1"/>
  <c r="AF958" i="1"/>
  <c r="AE958" i="1"/>
  <c r="AD958" i="1"/>
  <c r="AC958" i="1"/>
  <c r="AA958" i="1"/>
  <c r="Z958" i="1"/>
  <c r="Y958" i="1"/>
  <c r="AF957" i="1"/>
  <c r="AE957" i="1"/>
  <c r="AD957" i="1"/>
  <c r="AC957" i="1"/>
  <c r="AA957" i="1"/>
  <c r="Z957" i="1"/>
  <c r="Y957" i="1"/>
  <c r="AF956" i="1"/>
  <c r="AE956" i="1"/>
  <c r="AD956" i="1"/>
  <c r="AC956" i="1"/>
  <c r="AA956" i="1"/>
  <c r="Z956" i="1"/>
  <c r="Y956" i="1"/>
  <c r="AF955" i="1"/>
  <c r="AE955" i="1"/>
  <c r="AD955" i="1"/>
  <c r="AC955" i="1"/>
  <c r="AA955" i="1"/>
  <c r="Z955" i="1"/>
  <c r="Y955" i="1"/>
  <c r="AF954" i="1"/>
  <c r="AE954" i="1"/>
  <c r="AD954" i="1"/>
  <c r="AC954" i="1"/>
  <c r="AA954" i="1"/>
  <c r="Z954" i="1"/>
  <c r="Y954" i="1"/>
  <c r="AF953" i="1"/>
  <c r="AE953" i="1"/>
  <c r="AD953" i="1"/>
  <c r="AC953" i="1"/>
  <c r="AA953" i="1"/>
  <c r="Z953" i="1"/>
  <c r="Y953" i="1"/>
  <c r="AF952" i="1"/>
  <c r="AE952" i="1"/>
  <c r="AD952" i="1"/>
  <c r="AC952" i="1"/>
  <c r="AA952" i="1"/>
  <c r="Z952" i="1"/>
  <c r="Y952" i="1"/>
  <c r="AF951" i="1"/>
  <c r="AE951" i="1"/>
  <c r="AD951" i="1"/>
  <c r="AC951" i="1"/>
  <c r="AA951" i="1"/>
  <c r="Z951" i="1"/>
  <c r="Y951" i="1"/>
  <c r="AF950" i="1"/>
  <c r="AE950" i="1"/>
  <c r="AD950" i="1"/>
  <c r="AC950" i="1"/>
  <c r="AA950" i="1"/>
  <c r="Z950" i="1"/>
  <c r="Y950" i="1"/>
  <c r="AF949" i="1"/>
  <c r="AE949" i="1"/>
  <c r="AD949" i="1"/>
  <c r="AC949" i="1"/>
  <c r="AA949" i="1"/>
  <c r="Z949" i="1"/>
  <c r="Y949" i="1"/>
  <c r="AF948" i="1"/>
  <c r="AE948" i="1"/>
  <c r="AD948" i="1"/>
  <c r="AC948" i="1"/>
  <c r="AA948" i="1"/>
  <c r="Z948" i="1"/>
  <c r="Y948" i="1"/>
  <c r="AF947" i="1"/>
  <c r="AE947" i="1"/>
  <c r="AD947" i="1"/>
  <c r="AC947" i="1"/>
  <c r="AA947" i="1"/>
  <c r="Z947" i="1"/>
  <c r="Y947" i="1"/>
  <c r="AF946" i="1"/>
  <c r="AE946" i="1"/>
  <c r="AD946" i="1"/>
  <c r="AC946" i="1"/>
  <c r="AA946" i="1"/>
  <c r="Z946" i="1"/>
  <c r="Y946" i="1"/>
  <c r="AF945" i="1"/>
  <c r="AE945" i="1"/>
  <c r="AD945" i="1"/>
  <c r="AC945" i="1"/>
  <c r="AA945" i="1"/>
  <c r="Z945" i="1"/>
  <c r="Y945" i="1"/>
  <c r="AF944" i="1"/>
  <c r="AE944" i="1"/>
  <c r="AD944" i="1"/>
  <c r="AC944" i="1"/>
  <c r="AA944" i="1"/>
  <c r="Z944" i="1"/>
  <c r="Y944" i="1"/>
  <c r="AF943" i="1"/>
  <c r="AE943" i="1"/>
  <c r="AD943" i="1"/>
  <c r="AC943" i="1"/>
  <c r="AA943" i="1"/>
  <c r="Z943" i="1"/>
  <c r="Y943" i="1"/>
  <c r="AF942" i="1"/>
  <c r="AE942" i="1"/>
  <c r="AD942" i="1"/>
  <c r="AC942" i="1"/>
  <c r="AA942" i="1"/>
  <c r="Z942" i="1"/>
  <c r="Y942" i="1"/>
  <c r="AF941" i="1"/>
  <c r="AE941" i="1"/>
  <c r="AD941" i="1"/>
  <c r="AC941" i="1"/>
  <c r="AA941" i="1"/>
  <c r="Z941" i="1"/>
  <c r="Y941" i="1"/>
  <c r="AF940" i="1"/>
  <c r="AE940" i="1"/>
  <c r="AD940" i="1"/>
  <c r="AC940" i="1"/>
  <c r="AA940" i="1"/>
  <c r="Z940" i="1"/>
  <c r="Y940" i="1"/>
  <c r="AF939" i="1"/>
  <c r="AE939" i="1"/>
  <c r="AD939" i="1"/>
  <c r="AC939" i="1"/>
  <c r="AA939" i="1"/>
  <c r="Z939" i="1"/>
  <c r="Y939" i="1"/>
  <c r="AF938" i="1"/>
  <c r="AE938" i="1"/>
  <c r="AD938" i="1"/>
  <c r="AC938" i="1"/>
  <c r="AA938" i="1"/>
  <c r="Z938" i="1"/>
  <c r="Y938" i="1"/>
  <c r="AF937" i="1"/>
  <c r="AE937" i="1"/>
  <c r="AD937" i="1"/>
  <c r="AC937" i="1"/>
  <c r="AA937" i="1"/>
  <c r="Z937" i="1"/>
  <c r="Y937" i="1"/>
  <c r="AF936" i="1"/>
  <c r="AE936" i="1"/>
  <c r="AD936" i="1"/>
  <c r="AC936" i="1"/>
  <c r="AA936" i="1"/>
  <c r="Z936" i="1"/>
  <c r="Y936" i="1"/>
  <c r="AF920" i="1"/>
  <c r="AE920" i="1"/>
  <c r="AD920" i="1"/>
  <c r="AC920" i="1"/>
  <c r="AA920" i="1"/>
  <c r="Z920" i="1"/>
  <c r="Y920" i="1"/>
  <c r="AF919" i="1"/>
  <c r="AE919" i="1"/>
  <c r="AD919" i="1"/>
  <c r="AC919" i="1"/>
  <c r="AA919" i="1"/>
  <c r="Z919" i="1"/>
  <c r="Y919" i="1"/>
  <c r="AF918" i="1"/>
  <c r="AE918" i="1"/>
  <c r="AD918" i="1"/>
  <c r="AC918" i="1"/>
  <c r="AA918" i="1"/>
  <c r="Z918" i="1"/>
  <c r="Y918" i="1"/>
  <c r="AF917" i="1"/>
  <c r="AE917" i="1"/>
  <c r="AD917" i="1"/>
  <c r="AC917" i="1"/>
  <c r="AA917" i="1"/>
  <c r="Z917" i="1"/>
  <c r="Y917" i="1"/>
  <c r="AF916" i="1"/>
  <c r="AE916" i="1"/>
  <c r="AD916" i="1"/>
  <c r="AC916" i="1"/>
  <c r="AA916" i="1"/>
  <c r="Z916" i="1"/>
  <c r="Y916" i="1"/>
  <c r="AF915" i="1"/>
  <c r="AE915" i="1"/>
  <c r="AD915" i="1"/>
  <c r="AC915" i="1"/>
  <c r="AA915" i="1"/>
  <c r="Z915" i="1"/>
  <c r="Y915" i="1"/>
  <c r="AF914" i="1"/>
  <c r="AE914" i="1"/>
  <c r="AD914" i="1"/>
  <c r="AC914" i="1"/>
  <c r="AA914" i="1"/>
  <c r="Z914" i="1"/>
  <c r="Y914" i="1"/>
  <c r="AF913" i="1"/>
  <c r="AE913" i="1"/>
  <c r="AD913" i="1"/>
  <c r="AC913" i="1"/>
  <c r="AA913" i="1"/>
  <c r="Z913" i="1"/>
  <c r="Y913" i="1"/>
  <c r="AF912" i="1"/>
  <c r="AE912" i="1"/>
  <c r="AD912" i="1"/>
  <c r="AC912" i="1"/>
  <c r="AA912" i="1"/>
  <c r="Z912" i="1"/>
  <c r="Y912" i="1"/>
  <c r="AF911" i="1"/>
  <c r="AE911" i="1"/>
  <c r="AD911" i="1"/>
  <c r="AC911" i="1"/>
  <c r="AA911" i="1"/>
  <c r="Z911" i="1"/>
  <c r="Y911" i="1"/>
  <c r="AF910" i="1"/>
  <c r="AE910" i="1"/>
  <c r="AD910" i="1"/>
  <c r="AC910" i="1"/>
  <c r="AA910" i="1"/>
  <c r="Z910" i="1"/>
  <c r="Y910" i="1"/>
  <c r="AF909" i="1"/>
  <c r="AE909" i="1"/>
  <c r="AD909" i="1"/>
  <c r="AC909" i="1"/>
  <c r="AA909" i="1"/>
  <c r="Z909" i="1"/>
  <c r="Y909" i="1"/>
  <c r="AF908" i="1"/>
  <c r="AE908" i="1"/>
  <c r="AD908" i="1"/>
  <c r="AC908" i="1"/>
  <c r="AA908" i="1"/>
  <c r="Z908" i="1"/>
  <c r="Y908" i="1"/>
  <c r="AF907" i="1"/>
  <c r="AE907" i="1"/>
  <c r="AD907" i="1"/>
  <c r="AC907" i="1"/>
  <c r="AA907" i="1"/>
  <c r="Z907" i="1"/>
  <c r="Y907" i="1"/>
  <c r="AF906" i="1"/>
  <c r="AE906" i="1"/>
  <c r="AD906" i="1"/>
  <c r="AC906" i="1"/>
  <c r="AA906" i="1"/>
  <c r="Z906" i="1"/>
  <c r="Y906" i="1"/>
  <c r="AF905" i="1"/>
  <c r="AE905" i="1"/>
  <c r="AD905" i="1"/>
  <c r="AC905" i="1"/>
  <c r="AA905" i="1"/>
  <c r="Z905" i="1"/>
  <c r="Y905" i="1"/>
  <c r="AF904" i="1"/>
  <c r="AE904" i="1"/>
  <c r="AD904" i="1"/>
  <c r="AC904" i="1"/>
  <c r="AA904" i="1"/>
  <c r="Z904" i="1"/>
  <c r="Y904" i="1"/>
  <c r="AF903" i="1"/>
  <c r="AE903" i="1"/>
  <c r="AD903" i="1"/>
  <c r="AC903" i="1"/>
  <c r="AA903" i="1"/>
  <c r="Z903" i="1"/>
  <c r="Y903" i="1"/>
  <c r="AF902" i="1"/>
  <c r="AE902" i="1"/>
  <c r="AD902" i="1"/>
  <c r="AC902" i="1"/>
  <c r="AA902" i="1"/>
  <c r="Z902" i="1"/>
  <c r="Y902" i="1"/>
  <c r="AF901" i="1"/>
  <c r="AE901" i="1"/>
  <c r="AD901" i="1"/>
  <c r="AC901" i="1"/>
  <c r="AA901" i="1"/>
  <c r="Z901" i="1"/>
  <c r="Y901" i="1"/>
  <c r="AF900" i="1"/>
  <c r="AE900" i="1"/>
  <c r="AD900" i="1"/>
  <c r="AC900" i="1"/>
  <c r="AA900" i="1"/>
  <c r="Z900" i="1"/>
  <c r="Y900" i="1"/>
  <c r="AF899" i="1"/>
  <c r="AE899" i="1"/>
  <c r="AD899" i="1"/>
  <c r="AC899" i="1"/>
  <c r="AA899" i="1"/>
  <c r="Z899" i="1"/>
  <c r="Y899" i="1"/>
  <c r="AF898" i="1"/>
  <c r="AE898" i="1"/>
  <c r="AD898" i="1"/>
  <c r="AC898" i="1"/>
  <c r="AA898" i="1"/>
  <c r="Z898" i="1"/>
  <c r="Y898" i="1"/>
  <c r="AE897" i="1"/>
  <c r="AC897" i="1"/>
  <c r="AA897" i="1"/>
  <c r="Z897" i="1"/>
  <c r="Y897" i="1"/>
  <c r="AF896" i="1"/>
  <c r="AD896" i="1"/>
  <c r="AA896" i="1"/>
  <c r="Z896" i="1"/>
  <c r="Y896" i="1"/>
  <c r="AE895" i="1"/>
  <c r="AC895" i="1"/>
  <c r="AA895" i="1"/>
  <c r="Z895" i="1"/>
  <c r="Y895" i="1"/>
  <c r="AF894" i="1"/>
  <c r="AD894" i="1"/>
  <c r="AA894" i="1"/>
  <c r="Z894" i="1"/>
  <c r="Y894" i="1"/>
  <c r="AF893" i="1"/>
  <c r="AE893" i="1"/>
  <c r="AD893" i="1"/>
  <c r="AC893" i="1"/>
  <c r="AA893" i="1"/>
  <c r="Z893" i="1"/>
  <c r="Y893" i="1"/>
  <c r="AF892" i="1"/>
  <c r="AD892" i="1"/>
  <c r="AA892" i="1"/>
  <c r="Z892" i="1"/>
  <c r="Y892" i="1"/>
  <c r="AE891" i="1"/>
  <c r="AC891" i="1"/>
  <c r="AA891" i="1"/>
  <c r="Z891" i="1"/>
  <c r="Y891" i="1"/>
  <c r="AF890" i="1"/>
  <c r="AD890" i="1"/>
  <c r="AA890" i="1"/>
  <c r="Z890" i="1"/>
  <c r="Y890" i="1"/>
  <c r="AE889" i="1"/>
  <c r="AC889" i="1"/>
  <c r="AA889" i="1"/>
  <c r="Z889" i="1"/>
  <c r="Y889" i="1"/>
  <c r="AF888" i="1"/>
  <c r="AD888" i="1"/>
  <c r="AA888" i="1"/>
  <c r="Z888" i="1"/>
  <c r="Y888" i="1"/>
  <c r="AE887" i="1"/>
  <c r="AC887" i="1"/>
  <c r="AA887" i="1"/>
  <c r="Z887" i="1"/>
  <c r="Y887" i="1"/>
  <c r="AF886" i="1"/>
  <c r="AD886" i="1"/>
  <c r="AA886" i="1"/>
  <c r="Z886" i="1"/>
  <c r="Y886" i="1"/>
  <c r="AE885" i="1"/>
  <c r="AC885" i="1"/>
  <c r="AA885" i="1"/>
  <c r="Z885" i="1"/>
  <c r="Y885" i="1"/>
  <c r="AF884" i="1"/>
  <c r="AD884" i="1"/>
  <c r="AA884" i="1"/>
  <c r="Z884" i="1"/>
  <c r="Y884" i="1"/>
  <c r="AE883" i="1"/>
  <c r="AC883" i="1"/>
  <c r="AA883" i="1"/>
  <c r="Z883" i="1"/>
  <c r="Y883" i="1"/>
  <c r="AF882" i="1"/>
  <c r="AD882" i="1"/>
  <c r="AA882" i="1"/>
  <c r="Z882" i="1"/>
  <c r="Y882" i="1"/>
  <c r="AF881" i="1"/>
  <c r="AE881" i="1"/>
  <c r="AD881" i="1"/>
  <c r="AC881" i="1"/>
  <c r="AA881" i="1"/>
  <c r="Z881" i="1"/>
  <c r="Y881" i="1"/>
  <c r="AF880" i="1"/>
  <c r="AE880" i="1"/>
  <c r="AD880" i="1"/>
  <c r="AC880" i="1"/>
  <c r="AA880" i="1"/>
  <c r="Z880" i="1"/>
  <c r="Y880" i="1"/>
  <c r="AF879" i="1"/>
  <c r="AE879" i="1"/>
  <c r="AD879" i="1"/>
  <c r="AC879" i="1"/>
  <c r="AA879" i="1"/>
  <c r="Z879" i="1"/>
  <c r="Y879" i="1"/>
  <c r="AF878" i="1"/>
  <c r="AE878" i="1"/>
  <c r="AD878" i="1"/>
  <c r="AC878" i="1"/>
  <c r="AA878" i="1"/>
  <c r="Z878" i="1"/>
  <c r="Y878" i="1"/>
  <c r="AF877" i="1"/>
  <c r="AE877" i="1"/>
  <c r="AD877" i="1"/>
  <c r="AC877" i="1"/>
  <c r="AA877" i="1"/>
  <c r="Z877" i="1"/>
  <c r="Y877" i="1"/>
  <c r="AF876" i="1"/>
  <c r="AE876" i="1"/>
  <c r="AD876" i="1"/>
  <c r="AC876" i="1"/>
  <c r="AA876" i="1"/>
  <c r="Z876" i="1"/>
  <c r="Y876" i="1"/>
  <c r="AF860" i="1"/>
  <c r="AE860" i="1"/>
  <c r="AD860" i="1"/>
  <c r="AC860" i="1"/>
  <c r="AA860" i="1"/>
  <c r="Z860" i="1"/>
  <c r="Y860" i="1"/>
  <c r="AF859" i="1"/>
  <c r="AE859" i="1"/>
  <c r="AD859" i="1"/>
  <c r="AC859" i="1"/>
  <c r="AA859" i="1"/>
  <c r="Z859" i="1"/>
  <c r="Y859" i="1"/>
  <c r="AF858" i="1"/>
  <c r="AE858" i="1"/>
  <c r="AD858" i="1"/>
  <c r="AC858" i="1"/>
  <c r="AA858" i="1"/>
  <c r="Z858" i="1"/>
  <c r="Y858" i="1"/>
  <c r="AF857" i="1"/>
  <c r="AE857" i="1"/>
  <c r="AD857" i="1"/>
  <c r="AC857" i="1"/>
  <c r="AA857" i="1"/>
  <c r="Z857" i="1"/>
  <c r="Y857" i="1"/>
  <c r="AF856" i="1"/>
  <c r="AE856" i="1"/>
  <c r="AD856" i="1"/>
  <c r="AC856" i="1"/>
  <c r="AA856" i="1"/>
  <c r="Z856" i="1"/>
  <c r="Y856" i="1"/>
  <c r="AF855" i="1"/>
  <c r="AE855" i="1"/>
  <c r="AD855" i="1"/>
  <c r="AC855" i="1"/>
  <c r="AA855" i="1"/>
  <c r="Z855" i="1"/>
  <c r="Y855" i="1"/>
  <c r="AF854" i="1"/>
  <c r="AE854" i="1"/>
  <c r="AD854" i="1"/>
  <c r="AC854" i="1"/>
  <c r="AA854" i="1"/>
  <c r="Z854" i="1"/>
  <c r="Y854" i="1"/>
  <c r="AF853" i="1"/>
  <c r="AD853" i="1"/>
  <c r="AA853" i="1"/>
  <c r="Z853" i="1"/>
  <c r="Y853" i="1"/>
  <c r="AF852" i="1"/>
  <c r="AD852" i="1"/>
  <c r="AA852" i="1"/>
  <c r="Z852" i="1"/>
  <c r="Y852" i="1"/>
  <c r="AE851" i="1"/>
  <c r="Z851" i="1"/>
  <c r="Y851" i="1"/>
  <c r="AF850" i="1"/>
  <c r="AD850" i="1"/>
  <c r="AA850" i="1"/>
  <c r="Y850" i="1"/>
  <c r="AE849" i="1"/>
  <c r="Z849" i="1"/>
  <c r="Y849" i="1"/>
  <c r="AE848" i="1"/>
  <c r="AC848" i="1"/>
  <c r="AA848" i="1"/>
  <c r="Y848" i="1"/>
  <c r="Y847" i="1"/>
  <c r="AD846" i="1"/>
  <c r="Y846" i="1"/>
  <c r="AE835" i="1"/>
  <c r="AE823" i="1"/>
  <c r="AE821" i="1"/>
  <c r="AF800" i="1"/>
  <c r="AE800" i="1"/>
  <c r="AD800" i="1"/>
  <c r="AC800" i="1"/>
  <c r="AA800" i="1"/>
  <c r="Z800" i="1"/>
  <c r="Y800" i="1"/>
  <c r="AF799" i="1"/>
  <c r="AE799" i="1"/>
  <c r="AD799" i="1"/>
  <c r="AC799" i="1"/>
  <c r="AA799" i="1"/>
  <c r="Z799" i="1"/>
  <c r="Y799" i="1"/>
  <c r="AF798" i="1"/>
  <c r="AE798" i="1"/>
  <c r="AD798" i="1"/>
  <c r="AC798" i="1"/>
  <c r="AA798" i="1"/>
  <c r="Z798" i="1"/>
  <c r="Y798" i="1"/>
  <c r="AF797" i="1"/>
  <c r="AE797" i="1"/>
  <c r="AD797" i="1"/>
  <c r="AC797" i="1"/>
  <c r="AA797" i="1"/>
  <c r="Z797" i="1"/>
  <c r="Y797" i="1"/>
  <c r="AF796" i="1"/>
  <c r="AE796" i="1"/>
  <c r="AD796" i="1"/>
  <c r="AC796" i="1"/>
  <c r="AA796" i="1"/>
  <c r="Z796" i="1"/>
  <c r="Y796" i="1"/>
  <c r="AF795" i="1"/>
  <c r="AE795" i="1"/>
  <c r="AD795" i="1"/>
  <c r="AC795" i="1"/>
  <c r="AA795" i="1"/>
  <c r="Z795" i="1"/>
  <c r="Y795" i="1"/>
  <c r="AF794" i="1"/>
  <c r="AE794" i="1"/>
  <c r="AD794" i="1"/>
  <c r="AC794" i="1"/>
  <c r="AA794" i="1"/>
  <c r="Z794" i="1"/>
  <c r="Y794" i="1"/>
  <c r="AF793" i="1"/>
  <c r="AE793" i="1"/>
  <c r="AD793" i="1"/>
  <c r="AC793" i="1"/>
  <c r="AA793" i="1"/>
  <c r="Z793" i="1"/>
  <c r="Y793" i="1"/>
  <c r="AF792" i="1"/>
  <c r="AE792" i="1"/>
  <c r="AD792" i="1"/>
  <c r="AC792" i="1"/>
  <c r="AA792" i="1"/>
  <c r="Z792" i="1"/>
  <c r="Y792" i="1"/>
  <c r="AF791" i="1"/>
  <c r="AE791" i="1"/>
  <c r="AD791" i="1"/>
  <c r="AC791" i="1"/>
  <c r="AA791" i="1"/>
  <c r="Z791" i="1"/>
  <c r="Y791" i="1"/>
  <c r="AF790" i="1"/>
  <c r="AE790" i="1"/>
  <c r="AD790" i="1"/>
  <c r="AC790" i="1"/>
  <c r="AA790" i="1"/>
  <c r="Z790" i="1"/>
  <c r="Y790" i="1"/>
  <c r="AF789" i="1"/>
  <c r="AE789" i="1"/>
  <c r="AD789" i="1"/>
  <c r="AC789" i="1"/>
  <c r="AA789" i="1"/>
  <c r="Z789" i="1"/>
  <c r="Y789" i="1"/>
  <c r="AF788" i="1"/>
  <c r="AE788" i="1"/>
  <c r="AD788" i="1"/>
  <c r="AC788" i="1"/>
  <c r="AA788" i="1"/>
  <c r="Z788" i="1"/>
  <c r="Y788" i="1"/>
  <c r="AF787" i="1"/>
  <c r="AE787" i="1"/>
  <c r="AD787" i="1"/>
  <c r="AC787" i="1"/>
  <c r="AA787" i="1"/>
  <c r="Z787" i="1"/>
  <c r="Y787" i="1"/>
  <c r="AF786" i="1"/>
  <c r="AE786" i="1"/>
  <c r="AD786" i="1"/>
  <c r="AC786" i="1"/>
  <c r="AA786" i="1"/>
  <c r="Z786" i="1"/>
  <c r="Y786" i="1"/>
  <c r="AF785" i="1"/>
  <c r="AE785" i="1"/>
  <c r="AD785" i="1"/>
  <c r="AC785" i="1"/>
  <c r="AA785" i="1"/>
  <c r="Z785" i="1"/>
  <c r="Y785" i="1"/>
  <c r="AF784" i="1"/>
  <c r="AE784" i="1"/>
  <c r="AD784" i="1"/>
  <c r="AC784" i="1"/>
  <c r="AA784" i="1"/>
  <c r="Z784" i="1"/>
  <c r="Y784" i="1"/>
  <c r="AE783" i="1"/>
  <c r="AA783" i="1"/>
  <c r="AE782" i="1"/>
  <c r="AE781" i="1"/>
  <c r="AE780" i="1"/>
  <c r="AE779" i="1"/>
  <c r="AE778" i="1"/>
  <c r="AE777" i="1"/>
  <c r="AE776" i="1"/>
  <c r="AE774" i="1"/>
  <c r="AE773" i="1"/>
  <c r="AE772" i="1"/>
  <c r="AE771" i="1"/>
  <c r="AE770" i="1"/>
  <c r="AE769" i="1"/>
  <c r="AE767" i="1"/>
  <c r="AE765" i="1"/>
  <c r="AE764" i="1"/>
  <c r="AE763" i="1"/>
  <c r="AE762" i="1"/>
  <c r="AE760" i="1"/>
  <c r="AE759" i="1"/>
  <c r="AE758" i="1"/>
  <c r="AE756" i="1"/>
  <c r="AF740" i="1"/>
  <c r="AE740" i="1"/>
  <c r="AD740" i="1"/>
  <c r="AC740" i="1"/>
  <c r="AA740" i="1"/>
  <c r="Z740" i="1"/>
  <c r="Y740" i="1"/>
  <c r="AF739" i="1"/>
  <c r="AE739" i="1"/>
  <c r="AD739" i="1"/>
  <c r="AC739" i="1"/>
  <c r="AA739" i="1"/>
  <c r="Z739" i="1"/>
  <c r="Y739" i="1"/>
  <c r="AF738" i="1"/>
  <c r="AE738" i="1"/>
  <c r="AD738" i="1"/>
  <c r="AC738" i="1"/>
  <c r="AA738" i="1"/>
  <c r="Z738" i="1"/>
  <c r="Y738" i="1"/>
  <c r="AF737" i="1"/>
  <c r="AE737" i="1"/>
  <c r="AD737" i="1"/>
  <c r="AC737" i="1"/>
  <c r="AA737" i="1"/>
  <c r="Z737" i="1"/>
  <c r="Y737" i="1"/>
  <c r="AF736" i="1"/>
  <c r="AE736" i="1"/>
  <c r="AD736" i="1"/>
  <c r="AC736" i="1"/>
  <c r="AA736" i="1"/>
  <c r="Z736" i="1"/>
  <c r="Y736" i="1"/>
  <c r="AF735" i="1"/>
  <c r="AE735" i="1"/>
  <c r="AD735" i="1"/>
  <c r="AC735" i="1"/>
  <c r="AA735" i="1"/>
  <c r="Z735" i="1"/>
  <c r="Y735" i="1"/>
  <c r="AF734" i="1"/>
  <c r="AE734" i="1"/>
  <c r="AD734" i="1"/>
  <c r="AC734" i="1"/>
  <c r="AA734" i="1"/>
  <c r="Z734" i="1"/>
  <c r="Y734" i="1"/>
  <c r="AF733" i="1"/>
  <c r="AE733" i="1"/>
  <c r="AD733" i="1"/>
  <c r="AC733" i="1"/>
  <c r="AA733" i="1"/>
  <c r="Z733" i="1"/>
  <c r="Y733" i="1"/>
  <c r="AF732" i="1"/>
  <c r="AE732" i="1"/>
  <c r="AD732" i="1"/>
  <c r="AC732" i="1"/>
  <c r="AA732" i="1"/>
  <c r="Z732" i="1"/>
  <c r="Y732" i="1"/>
  <c r="AF731" i="1"/>
  <c r="AE731" i="1"/>
  <c r="AD731" i="1"/>
  <c r="AC731" i="1"/>
  <c r="AA731" i="1"/>
  <c r="Z731" i="1"/>
  <c r="Y731" i="1"/>
  <c r="Y730" i="1"/>
  <c r="Y729" i="1"/>
  <c r="Y728" i="1"/>
  <c r="AF727" i="1"/>
  <c r="AA727" i="1" s="1"/>
  <c r="AD727" i="1"/>
  <c r="Z727" i="1"/>
  <c r="Y727" i="1"/>
  <c r="Y726" i="1"/>
  <c r="AE719" i="1"/>
  <c r="AE696" i="1"/>
  <c r="AF680" i="1"/>
  <c r="AE680" i="1"/>
  <c r="AD680" i="1"/>
  <c r="AC680" i="1"/>
  <c r="AA680" i="1"/>
  <c r="Z680" i="1"/>
  <c r="Y680" i="1"/>
  <c r="AF679" i="1"/>
  <c r="AE679" i="1"/>
  <c r="AD679" i="1"/>
  <c r="AC679" i="1"/>
  <c r="AA679" i="1"/>
  <c r="Z679" i="1"/>
  <c r="Y679" i="1"/>
  <c r="AF678" i="1"/>
  <c r="AE678" i="1"/>
  <c r="AD678" i="1"/>
  <c r="AC678" i="1"/>
  <c r="AA678" i="1"/>
  <c r="Z678" i="1"/>
  <c r="Y678" i="1"/>
  <c r="AF677" i="1"/>
  <c r="AE677" i="1"/>
  <c r="AD677" i="1"/>
  <c r="AC677" i="1"/>
  <c r="AA677" i="1"/>
  <c r="Z677" i="1"/>
  <c r="Y677" i="1"/>
  <c r="AF676" i="1"/>
  <c r="AE676" i="1"/>
  <c r="AD676" i="1"/>
  <c r="AC676" i="1"/>
  <c r="AA676" i="1"/>
  <c r="Z676" i="1"/>
  <c r="Y676" i="1"/>
  <c r="AF675" i="1"/>
  <c r="AE675" i="1"/>
  <c r="AD675" i="1"/>
  <c r="AC675" i="1"/>
  <c r="AA675" i="1"/>
  <c r="Z675" i="1"/>
  <c r="Y675" i="1"/>
  <c r="AF674" i="1"/>
  <c r="AE674" i="1"/>
  <c r="AD674" i="1"/>
  <c r="AC674" i="1"/>
  <c r="AA674" i="1"/>
  <c r="Z674" i="1"/>
  <c r="Y674" i="1"/>
  <c r="AF673" i="1"/>
  <c r="AE673" i="1"/>
  <c r="AD673" i="1"/>
  <c r="AC673" i="1"/>
  <c r="AA673" i="1"/>
  <c r="Z673" i="1"/>
  <c r="Y673" i="1"/>
  <c r="AF672" i="1"/>
  <c r="AE672" i="1"/>
  <c r="AD672" i="1"/>
  <c r="AC672" i="1"/>
  <c r="AA672" i="1"/>
  <c r="Z672" i="1"/>
  <c r="Y672" i="1"/>
  <c r="AD671" i="1"/>
  <c r="AA671" i="1"/>
  <c r="Z671" i="1"/>
  <c r="Y671" i="1"/>
  <c r="AD670" i="1"/>
  <c r="AA670" i="1"/>
  <c r="Y670" i="1"/>
  <c r="Y669" i="1"/>
  <c r="Z668" i="1"/>
  <c r="Y668" i="1"/>
  <c r="Y667" i="1"/>
  <c r="AC666" i="1"/>
  <c r="AE662" i="1"/>
  <c r="AE659" i="1"/>
  <c r="AE656" i="1"/>
  <c r="AE636" i="1"/>
  <c r="AF606" i="1"/>
  <c r="AE606" i="1"/>
  <c r="AD606" i="1"/>
  <c r="AC606" i="1"/>
  <c r="AA606" i="1"/>
  <c r="Z606" i="1"/>
  <c r="Y606" i="1"/>
  <c r="AD605" i="1"/>
  <c r="AA605" i="1"/>
  <c r="Z605" i="1"/>
  <c r="Y605" i="1"/>
  <c r="AF604" i="1"/>
  <c r="AE604" i="1"/>
  <c r="AD604" i="1"/>
  <c r="AC604" i="1"/>
  <c r="AA604" i="1"/>
  <c r="Z604" i="1"/>
  <c r="Y604" i="1"/>
  <c r="AD603" i="1"/>
  <c r="AA603" i="1"/>
  <c r="Z603" i="1"/>
  <c r="Y603" i="1"/>
  <c r="AF602" i="1"/>
  <c r="AE602" i="1"/>
  <c r="AD602" i="1"/>
  <c r="AC602" i="1"/>
  <c r="AA602" i="1"/>
  <c r="Z602" i="1"/>
  <c r="Y602" i="1"/>
  <c r="AD601" i="1"/>
  <c r="AA601" i="1"/>
  <c r="Z601" i="1"/>
  <c r="Y601" i="1"/>
  <c r="AF600" i="1"/>
  <c r="AE600" i="1"/>
  <c r="AD600" i="1"/>
  <c r="AC600" i="1"/>
  <c r="AA600" i="1"/>
  <c r="Z600" i="1"/>
  <c r="Y600" i="1"/>
  <c r="AD599" i="1"/>
  <c r="AA599" i="1"/>
  <c r="Z599" i="1"/>
  <c r="Y599" i="1"/>
  <c r="AF598" i="1"/>
  <c r="AE598" i="1"/>
  <c r="AD598" i="1"/>
  <c r="AC598" i="1"/>
  <c r="AA598" i="1"/>
  <c r="Z598" i="1"/>
  <c r="Y598" i="1"/>
  <c r="AD597" i="1"/>
  <c r="AA597" i="1"/>
  <c r="Z597" i="1"/>
  <c r="Y597" i="1"/>
  <c r="AF596" i="1"/>
  <c r="AE596" i="1"/>
  <c r="AD596" i="1"/>
  <c r="AC596" i="1"/>
  <c r="AA596" i="1"/>
  <c r="Z596" i="1"/>
  <c r="Y596" i="1"/>
  <c r="AD595" i="1"/>
  <c r="AA595" i="1"/>
  <c r="Z595" i="1"/>
  <c r="Y595" i="1"/>
  <c r="AF594" i="1"/>
  <c r="AE594" i="1"/>
  <c r="AD594" i="1"/>
  <c r="AC594" i="1"/>
  <c r="AA594" i="1"/>
  <c r="Z594" i="1"/>
  <c r="Y594" i="1"/>
  <c r="AD593" i="1"/>
  <c r="AA593" i="1"/>
  <c r="Z593" i="1"/>
  <c r="Y593" i="1"/>
  <c r="AF592" i="1"/>
  <c r="AE592" i="1"/>
  <c r="AD592" i="1"/>
  <c r="AC592" i="1"/>
  <c r="AA592" i="1"/>
  <c r="Z592" i="1"/>
  <c r="Y592" i="1"/>
  <c r="AD591" i="1"/>
  <c r="AA591" i="1"/>
  <c r="Z591" i="1"/>
  <c r="Y591" i="1"/>
  <c r="AF590" i="1"/>
  <c r="AE590" i="1"/>
  <c r="AD590" i="1"/>
  <c r="AC590" i="1"/>
  <c r="AA590" i="1"/>
  <c r="Z590" i="1"/>
  <c r="Y590" i="1"/>
  <c r="AD589" i="1"/>
  <c r="AA589" i="1"/>
  <c r="Z589" i="1"/>
  <c r="Y589" i="1"/>
  <c r="AF588" i="1"/>
  <c r="AE588" i="1"/>
  <c r="AD588" i="1"/>
  <c r="AC588" i="1"/>
  <c r="AA588" i="1"/>
  <c r="Z588" i="1"/>
  <c r="Y588" i="1"/>
  <c r="AD587" i="1"/>
  <c r="AA587" i="1"/>
  <c r="Z587" i="1"/>
  <c r="Y587" i="1"/>
  <c r="AF586" i="1"/>
  <c r="AE586" i="1"/>
  <c r="AD586" i="1"/>
  <c r="AC586" i="1"/>
  <c r="AA586" i="1"/>
  <c r="Z586" i="1"/>
  <c r="Y586" i="1"/>
  <c r="AD585" i="1"/>
  <c r="AA585" i="1"/>
  <c r="Z585" i="1"/>
  <c r="Y585" i="1"/>
  <c r="AF584" i="1"/>
  <c r="AE584" i="1"/>
  <c r="AD584" i="1"/>
  <c r="AC584" i="1"/>
  <c r="AA584" i="1"/>
  <c r="Z584" i="1"/>
  <c r="Y584" i="1"/>
  <c r="AD583" i="1"/>
  <c r="AA583" i="1"/>
  <c r="Z583" i="1"/>
  <c r="Y583" i="1"/>
  <c r="AF582" i="1"/>
  <c r="AE582" i="1"/>
  <c r="AD582" i="1"/>
  <c r="AC582" i="1"/>
  <c r="AA582" i="1"/>
  <c r="Z582" i="1"/>
  <c r="Y582" i="1"/>
  <c r="AD581" i="1"/>
  <c r="AA581" i="1"/>
  <c r="Z581" i="1"/>
  <c r="Y581" i="1"/>
  <c r="AF580" i="1"/>
  <c r="AE580" i="1"/>
  <c r="AD580" i="1"/>
  <c r="AC580" i="1"/>
  <c r="AA580" i="1"/>
  <c r="Z580" i="1"/>
  <c r="Y580" i="1"/>
  <c r="AD579" i="1"/>
  <c r="AA579" i="1"/>
  <c r="Z579" i="1"/>
  <c r="Y579" i="1"/>
  <c r="AF578" i="1"/>
  <c r="AE578" i="1"/>
  <c r="AD578" i="1"/>
  <c r="AC578" i="1"/>
  <c r="AA578" i="1"/>
  <c r="Z578" i="1"/>
  <c r="Y578" i="1"/>
  <c r="AD577" i="1"/>
  <c r="AA577" i="1"/>
  <c r="Z577" i="1"/>
  <c r="Y577" i="1"/>
  <c r="AF576" i="1"/>
  <c r="AE576" i="1"/>
  <c r="AD576" i="1"/>
  <c r="AC576" i="1"/>
  <c r="AA576" i="1"/>
  <c r="Z576" i="1"/>
  <c r="Y576" i="1"/>
  <c r="AD575" i="1"/>
  <c r="AA575" i="1"/>
  <c r="Z575" i="1"/>
  <c r="Y575" i="1"/>
  <c r="AF574" i="1"/>
  <c r="AE574" i="1"/>
  <c r="AD574" i="1"/>
  <c r="AC574" i="1"/>
  <c r="AA574" i="1"/>
  <c r="Z574" i="1"/>
  <c r="Y574" i="1"/>
  <c r="AD573" i="1"/>
  <c r="AA573" i="1"/>
  <c r="Z573" i="1"/>
  <c r="Y573" i="1"/>
  <c r="AF572" i="1"/>
  <c r="AE572" i="1"/>
  <c r="AD572" i="1"/>
  <c r="AC572" i="1"/>
  <c r="AA572" i="1"/>
  <c r="Z572" i="1"/>
  <c r="Y572" i="1"/>
  <c r="AD571" i="1"/>
  <c r="AA571" i="1"/>
  <c r="Z571" i="1"/>
  <c r="Y571" i="1"/>
  <c r="AF570" i="1"/>
  <c r="AE570" i="1"/>
  <c r="AD570" i="1"/>
  <c r="AC570" i="1"/>
  <c r="AA570" i="1"/>
  <c r="Z570" i="1"/>
  <c r="Y570" i="1"/>
  <c r="AD569" i="1"/>
  <c r="AA569" i="1"/>
  <c r="Z569" i="1"/>
  <c r="Y569" i="1"/>
  <c r="AF568" i="1"/>
  <c r="AE568" i="1"/>
  <c r="AD568" i="1"/>
  <c r="AC568" i="1"/>
  <c r="AA568" i="1"/>
  <c r="Z568" i="1"/>
  <c r="Y568" i="1"/>
  <c r="AD567" i="1"/>
  <c r="AA567" i="1"/>
  <c r="Z567" i="1"/>
  <c r="Y567" i="1"/>
  <c r="AF566" i="1"/>
  <c r="AE566" i="1"/>
  <c r="AD566" i="1"/>
  <c r="AC566" i="1"/>
  <c r="AA566" i="1"/>
  <c r="Z566" i="1"/>
  <c r="Y566" i="1"/>
  <c r="AD565" i="1"/>
  <c r="AA565" i="1"/>
  <c r="Z565" i="1"/>
  <c r="Y565" i="1"/>
  <c r="AF564" i="1"/>
  <c r="AE564" i="1"/>
  <c r="AD564" i="1"/>
  <c r="AC564" i="1"/>
  <c r="AA564" i="1"/>
  <c r="Z564" i="1"/>
  <c r="Y564" i="1"/>
  <c r="AD563" i="1"/>
  <c r="AA563" i="1"/>
  <c r="Z563" i="1"/>
  <c r="Y563" i="1"/>
  <c r="AF562" i="1"/>
  <c r="AE562" i="1"/>
  <c r="AD562" i="1"/>
  <c r="AC562" i="1"/>
  <c r="AA562" i="1"/>
  <c r="Z562" i="1"/>
  <c r="Y562" i="1"/>
  <c r="AD546" i="1"/>
  <c r="AA546" i="1"/>
  <c r="Z546" i="1"/>
  <c r="Y546" i="1"/>
  <c r="AF545" i="1"/>
  <c r="AE545" i="1"/>
  <c r="AD545" i="1"/>
  <c r="AC545" i="1"/>
  <c r="AA545" i="1"/>
  <c r="Z545" i="1"/>
  <c r="Y545" i="1"/>
  <c r="AF544" i="1"/>
  <c r="AD544" i="1"/>
  <c r="AA544" i="1"/>
  <c r="Z544" i="1"/>
  <c r="Y544" i="1"/>
  <c r="AF543" i="1"/>
  <c r="AE543" i="1"/>
  <c r="AD543" i="1"/>
  <c r="AC543" i="1"/>
  <c r="AA543" i="1"/>
  <c r="Z543" i="1"/>
  <c r="Y543" i="1"/>
  <c r="AF542" i="1"/>
  <c r="AD542" i="1"/>
  <c r="AA542" i="1"/>
  <c r="Z542" i="1"/>
  <c r="Y542" i="1"/>
  <c r="AF541" i="1"/>
  <c r="AE541" i="1"/>
  <c r="AD541" i="1"/>
  <c r="AC541" i="1"/>
  <c r="AA541" i="1"/>
  <c r="Z541" i="1"/>
  <c r="Y541" i="1"/>
  <c r="AF540" i="1"/>
  <c r="AD540" i="1"/>
  <c r="AA540" i="1"/>
  <c r="Z540" i="1"/>
  <c r="Y540" i="1"/>
  <c r="AF539" i="1"/>
  <c r="AE539" i="1"/>
  <c r="AD539" i="1"/>
  <c r="AC539" i="1"/>
  <c r="AA539" i="1"/>
  <c r="Z539" i="1"/>
  <c r="Y539" i="1"/>
  <c r="AF538" i="1"/>
  <c r="AD538" i="1"/>
  <c r="AA538" i="1"/>
  <c r="Z538" i="1"/>
  <c r="Y538" i="1"/>
  <c r="AF537" i="1"/>
  <c r="AE537" i="1"/>
  <c r="AD537" i="1"/>
  <c r="AC537" i="1"/>
  <c r="AA537" i="1"/>
  <c r="Z537" i="1"/>
  <c r="Y537" i="1"/>
  <c r="AF536" i="1"/>
  <c r="AE536" i="1"/>
  <c r="AD536" i="1"/>
  <c r="AC536" i="1"/>
  <c r="AA536" i="1"/>
  <c r="Z536" i="1"/>
  <c r="Y536" i="1"/>
  <c r="AE535" i="1"/>
  <c r="AC535" i="1"/>
  <c r="AA535" i="1"/>
  <c r="Z535" i="1"/>
  <c r="Y535" i="1"/>
  <c r="AF534" i="1"/>
  <c r="AE534" i="1"/>
  <c r="AD534" i="1"/>
  <c r="AC534" i="1"/>
  <c r="AA534" i="1"/>
  <c r="Z534" i="1"/>
  <c r="Y534" i="1"/>
  <c r="AE533" i="1"/>
  <c r="AC533" i="1"/>
  <c r="AA533" i="1"/>
  <c r="Z533" i="1"/>
  <c r="Y533" i="1"/>
  <c r="AF532" i="1"/>
  <c r="AE532" i="1"/>
  <c r="AD532" i="1"/>
  <c r="AC532" i="1"/>
  <c r="AA532" i="1"/>
  <c r="Z532" i="1"/>
  <c r="Y532" i="1"/>
  <c r="AE531" i="1"/>
  <c r="AC531" i="1"/>
  <c r="AA531" i="1"/>
  <c r="Z531" i="1"/>
  <c r="Y531" i="1"/>
  <c r="AF530" i="1"/>
  <c r="AE530" i="1"/>
  <c r="AD530" i="1"/>
  <c r="AC530" i="1"/>
  <c r="AA530" i="1"/>
  <c r="Z530" i="1"/>
  <c r="Y530" i="1"/>
  <c r="AE529" i="1"/>
  <c r="AC529" i="1"/>
  <c r="AA529" i="1"/>
  <c r="Z529" i="1"/>
  <c r="Y529" i="1"/>
  <c r="AF528" i="1"/>
  <c r="AE528" i="1"/>
  <c r="AD528" i="1"/>
  <c r="AC528" i="1"/>
  <c r="AA528" i="1"/>
  <c r="Z528" i="1"/>
  <c r="Y528" i="1"/>
  <c r="AE527" i="1"/>
  <c r="AC527" i="1"/>
  <c r="AA527" i="1"/>
  <c r="Z527" i="1"/>
  <c r="Y527" i="1"/>
  <c r="AF526" i="1"/>
  <c r="AE526" i="1"/>
  <c r="AD526" i="1"/>
  <c r="AC526" i="1"/>
  <c r="AA526" i="1"/>
  <c r="Z526" i="1"/>
  <c r="Y526" i="1"/>
  <c r="AD525" i="1"/>
  <c r="AE524" i="1"/>
  <c r="AE523" i="1"/>
  <c r="AE522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6" i="1"/>
  <c r="AE505" i="1"/>
  <c r="AD505" i="1"/>
  <c r="AC505" i="1"/>
  <c r="AE504" i="1"/>
  <c r="AE503" i="1"/>
  <c r="AE502" i="1"/>
  <c r="AF486" i="1"/>
  <c r="AE486" i="1"/>
  <c r="AD486" i="1"/>
  <c r="AC486" i="1"/>
  <c r="AA486" i="1"/>
  <c r="Z486" i="1"/>
  <c r="Y486" i="1"/>
  <c r="AF485" i="1"/>
  <c r="AE485" i="1"/>
  <c r="AD485" i="1"/>
  <c r="AC485" i="1"/>
  <c r="AA485" i="1"/>
  <c r="Z485" i="1"/>
  <c r="Y485" i="1"/>
  <c r="AF484" i="1"/>
  <c r="AE484" i="1"/>
  <c r="AD484" i="1"/>
  <c r="AC484" i="1"/>
  <c r="AA484" i="1"/>
  <c r="Z484" i="1"/>
  <c r="Y484" i="1"/>
  <c r="AF483" i="1"/>
  <c r="AE483" i="1"/>
  <c r="AD483" i="1"/>
  <c r="AC483" i="1"/>
  <c r="AA483" i="1"/>
  <c r="Z483" i="1"/>
  <c r="Y483" i="1"/>
  <c r="AF482" i="1"/>
  <c r="AE482" i="1"/>
  <c r="AD482" i="1"/>
  <c r="AC482" i="1"/>
  <c r="AA482" i="1"/>
  <c r="Z482" i="1"/>
  <c r="Y482" i="1"/>
  <c r="AE481" i="1"/>
  <c r="AC481" i="1"/>
  <c r="AA481" i="1"/>
  <c r="Z481" i="1"/>
  <c r="Y481" i="1"/>
  <c r="AF480" i="1"/>
  <c r="AE480" i="1"/>
  <c r="AD480" i="1"/>
  <c r="AC480" i="1"/>
  <c r="AA480" i="1"/>
  <c r="Z480" i="1"/>
  <c r="Y480" i="1"/>
  <c r="AE479" i="1"/>
  <c r="AA479" i="1"/>
  <c r="Z479" i="1"/>
  <c r="Y479" i="1"/>
  <c r="AC478" i="1"/>
  <c r="AA478" i="1"/>
  <c r="Z478" i="1"/>
  <c r="Y478" i="1"/>
  <c r="Z477" i="1"/>
  <c r="Y477" i="1"/>
  <c r="AC476" i="1"/>
  <c r="AA476" i="1"/>
  <c r="Z476" i="1"/>
  <c r="Y476" i="1"/>
  <c r="Y475" i="1"/>
  <c r="Z474" i="1"/>
  <c r="Y474" i="1"/>
  <c r="Y473" i="1"/>
  <c r="Y472" i="1"/>
  <c r="AA471" i="1"/>
  <c r="AD468" i="1"/>
  <c r="AD467" i="1"/>
  <c r="AE464" i="1"/>
  <c r="AE460" i="1"/>
  <c r="AE448" i="1"/>
  <c r="AF426" i="1"/>
  <c r="AE426" i="1"/>
  <c r="AD426" i="1"/>
  <c r="AC426" i="1"/>
  <c r="AA426" i="1"/>
  <c r="Z426" i="1"/>
  <c r="Y426" i="1"/>
  <c r="AF425" i="1"/>
  <c r="AE425" i="1"/>
  <c r="AD425" i="1"/>
  <c r="AC425" i="1"/>
  <c r="AA425" i="1"/>
  <c r="Z425" i="1"/>
  <c r="Y425" i="1"/>
  <c r="AF424" i="1"/>
  <c r="AE424" i="1"/>
  <c r="AD424" i="1"/>
  <c r="AC424" i="1"/>
  <c r="AA424" i="1"/>
  <c r="Z424" i="1"/>
  <c r="Y424" i="1"/>
  <c r="AF423" i="1"/>
  <c r="AE423" i="1"/>
  <c r="AD423" i="1"/>
  <c r="AC423" i="1"/>
  <c r="AA423" i="1"/>
  <c r="Z423" i="1"/>
  <c r="Y423" i="1"/>
  <c r="AF422" i="1"/>
  <c r="AE422" i="1"/>
  <c r="AD422" i="1"/>
  <c r="AC422" i="1"/>
  <c r="AA422" i="1"/>
  <c r="Z422" i="1"/>
  <c r="Y422" i="1"/>
  <c r="AF421" i="1"/>
  <c r="AE421" i="1"/>
  <c r="AD421" i="1"/>
  <c r="AC421" i="1"/>
  <c r="AA421" i="1"/>
  <c r="Z421" i="1"/>
  <c r="Y421" i="1"/>
  <c r="AF420" i="1"/>
  <c r="AE420" i="1"/>
  <c r="AD420" i="1"/>
  <c r="AC420" i="1"/>
  <c r="AA420" i="1"/>
  <c r="Z420" i="1"/>
  <c r="Y420" i="1"/>
  <c r="AF419" i="1"/>
  <c r="AE419" i="1"/>
  <c r="AD419" i="1"/>
  <c r="AC419" i="1"/>
  <c r="AA419" i="1"/>
  <c r="Z419" i="1"/>
  <c r="Y419" i="1"/>
  <c r="AF418" i="1"/>
  <c r="AE418" i="1"/>
  <c r="AD418" i="1"/>
  <c r="AC418" i="1"/>
  <c r="AA418" i="1"/>
  <c r="Z418" i="1"/>
  <c r="Y418" i="1"/>
  <c r="AF417" i="1"/>
  <c r="AE417" i="1"/>
  <c r="AD417" i="1"/>
  <c r="AC417" i="1"/>
  <c r="AA417" i="1"/>
  <c r="Z417" i="1"/>
  <c r="Y417" i="1"/>
  <c r="AF416" i="1"/>
  <c r="AE416" i="1"/>
  <c r="AD416" i="1"/>
  <c r="AC416" i="1"/>
  <c r="AA416" i="1"/>
  <c r="Z416" i="1"/>
  <c r="Y416" i="1"/>
  <c r="AF415" i="1"/>
  <c r="AE415" i="1"/>
  <c r="AD415" i="1"/>
  <c r="AC415" i="1"/>
  <c r="AA415" i="1"/>
  <c r="Z415" i="1"/>
  <c r="Y415" i="1"/>
  <c r="AF414" i="1"/>
  <c r="AE414" i="1"/>
  <c r="AD414" i="1"/>
  <c r="AC414" i="1"/>
  <c r="AA414" i="1"/>
  <c r="Z414" i="1"/>
  <c r="Y414" i="1"/>
  <c r="AF413" i="1"/>
  <c r="AE413" i="1"/>
  <c r="AD413" i="1"/>
  <c r="AC413" i="1"/>
  <c r="AA413" i="1"/>
  <c r="Z413" i="1"/>
  <c r="Y413" i="1"/>
  <c r="AE412" i="1"/>
  <c r="AD412" i="1"/>
  <c r="AC412" i="1"/>
  <c r="AE411" i="1"/>
  <c r="AE410" i="1"/>
  <c r="AE409" i="1"/>
  <c r="AE408" i="1"/>
  <c r="AE407" i="1"/>
  <c r="AE406" i="1"/>
  <c r="AE405" i="1"/>
  <c r="AE402" i="1"/>
  <c r="AF366" i="1"/>
  <c r="AE366" i="1"/>
  <c r="AD366" i="1"/>
  <c r="AC366" i="1"/>
  <c r="AA366" i="1"/>
  <c r="Z366" i="1"/>
  <c r="Y366" i="1"/>
  <c r="AF365" i="1"/>
  <c r="AE365" i="1"/>
  <c r="AD365" i="1"/>
  <c r="AC365" i="1"/>
  <c r="AA365" i="1"/>
  <c r="Z365" i="1"/>
  <c r="Y365" i="1"/>
  <c r="AF364" i="1"/>
  <c r="AE364" i="1"/>
  <c r="AD364" i="1"/>
  <c r="AC364" i="1"/>
  <c r="AA364" i="1"/>
  <c r="Z364" i="1"/>
  <c r="Y364" i="1"/>
  <c r="AF363" i="1"/>
  <c r="AE363" i="1"/>
  <c r="AD363" i="1"/>
  <c r="AC363" i="1"/>
  <c r="AA363" i="1"/>
  <c r="Z363" i="1"/>
  <c r="Y363" i="1"/>
  <c r="AF362" i="1"/>
  <c r="AE362" i="1"/>
  <c r="AD362" i="1"/>
  <c r="AC362" i="1"/>
  <c r="AA362" i="1"/>
  <c r="Z362" i="1"/>
  <c r="Y362" i="1"/>
  <c r="AF361" i="1"/>
  <c r="AE361" i="1"/>
  <c r="AD361" i="1"/>
  <c r="AC361" i="1"/>
  <c r="AA361" i="1"/>
  <c r="Z361" i="1"/>
  <c r="Y361" i="1"/>
  <c r="AF360" i="1"/>
  <c r="AE360" i="1"/>
  <c r="AD360" i="1"/>
  <c r="AC360" i="1"/>
  <c r="AA360" i="1"/>
  <c r="Z360" i="1"/>
  <c r="Y360" i="1"/>
  <c r="AF359" i="1"/>
  <c r="AE359" i="1"/>
  <c r="AD359" i="1"/>
  <c r="AC359" i="1"/>
  <c r="AA359" i="1"/>
  <c r="Z359" i="1"/>
  <c r="Y359" i="1"/>
  <c r="AF358" i="1"/>
  <c r="AE358" i="1"/>
  <c r="AD358" i="1"/>
  <c r="AC358" i="1"/>
  <c r="AA358" i="1"/>
  <c r="Z358" i="1"/>
  <c r="Y358" i="1"/>
  <c r="AF357" i="1"/>
  <c r="AE357" i="1"/>
  <c r="AD357" i="1"/>
  <c r="AC357" i="1"/>
  <c r="AA357" i="1"/>
  <c r="Z357" i="1"/>
  <c r="Y357" i="1"/>
  <c r="AF356" i="1"/>
  <c r="AE356" i="1"/>
  <c r="AD356" i="1"/>
  <c r="AC356" i="1"/>
  <c r="AA356" i="1"/>
  <c r="Z356" i="1"/>
  <c r="Y356" i="1"/>
  <c r="AF355" i="1"/>
  <c r="AE355" i="1"/>
  <c r="AD355" i="1"/>
  <c r="AC355" i="1"/>
  <c r="AA355" i="1"/>
  <c r="Z355" i="1"/>
  <c r="Y355" i="1"/>
  <c r="AF354" i="1"/>
  <c r="AE354" i="1"/>
  <c r="AD354" i="1"/>
  <c r="AC354" i="1"/>
  <c r="AA354" i="1"/>
  <c r="Z354" i="1"/>
  <c r="Y354" i="1"/>
  <c r="AF353" i="1"/>
  <c r="AE353" i="1"/>
  <c r="AD353" i="1"/>
  <c r="AC353" i="1"/>
  <c r="AA353" i="1"/>
  <c r="Z353" i="1"/>
  <c r="Y353" i="1"/>
  <c r="AF352" i="1"/>
  <c r="AE352" i="1"/>
  <c r="AD352" i="1"/>
  <c r="AC352" i="1"/>
  <c r="AA352" i="1"/>
  <c r="Z352" i="1"/>
  <c r="Y352" i="1"/>
  <c r="AE351" i="1"/>
  <c r="AD351" i="1"/>
  <c r="AC351" i="1"/>
  <c r="AE350" i="1"/>
  <c r="AD350" i="1"/>
  <c r="AC350" i="1"/>
  <c r="AE349" i="1"/>
  <c r="AE348" i="1"/>
  <c r="AE346" i="1"/>
  <c r="AE344" i="1"/>
  <c r="AE342" i="1"/>
  <c r="AE340" i="1"/>
  <c r="AE336" i="1"/>
  <c r="AF306" i="1"/>
  <c r="AE306" i="1"/>
  <c r="AD306" i="1"/>
  <c r="AC306" i="1"/>
  <c r="AA306" i="1"/>
  <c r="Z306" i="1"/>
  <c r="Y306" i="1"/>
  <c r="AF305" i="1"/>
  <c r="AE305" i="1"/>
  <c r="AD305" i="1"/>
  <c r="AC305" i="1"/>
  <c r="AA305" i="1"/>
  <c r="Z305" i="1"/>
  <c r="Y305" i="1"/>
  <c r="AF304" i="1"/>
  <c r="AE304" i="1"/>
  <c r="AD304" i="1"/>
  <c r="AC304" i="1"/>
  <c r="AA304" i="1"/>
  <c r="Z304" i="1"/>
  <c r="Y304" i="1"/>
  <c r="AF303" i="1"/>
  <c r="AE303" i="1"/>
  <c r="AD303" i="1"/>
  <c r="AC303" i="1"/>
  <c r="AA303" i="1"/>
  <c r="Z303" i="1"/>
  <c r="Y303" i="1"/>
  <c r="AF302" i="1"/>
  <c r="AE302" i="1"/>
  <c r="AD302" i="1"/>
  <c r="AC302" i="1"/>
  <c r="AA302" i="1"/>
  <c r="Z302" i="1"/>
  <c r="Y302" i="1"/>
  <c r="AF301" i="1"/>
  <c r="AE301" i="1"/>
  <c r="AD301" i="1"/>
  <c r="AC301" i="1"/>
  <c r="AA301" i="1"/>
  <c r="Z301" i="1"/>
  <c r="Y301" i="1"/>
  <c r="AF300" i="1"/>
  <c r="AE300" i="1"/>
  <c r="AD300" i="1"/>
  <c r="AC300" i="1"/>
  <c r="AA300" i="1"/>
  <c r="Z300" i="1"/>
  <c r="Y300" i="1"/>
  <c r="AF299" i="1"/>
  <c r="AE299" i="1"/>
  <c r="AD299" i="1"/>
  <c r="AC299" i="1"/>
  <c r="AA299" i="1"/>
  <c r="Z299" i="1"/>
  <c r="Y299" i="1"/>
  <c r="AF298" i="1"/>
  <c r="AE298" i="1"/>
  <c r="AD298" i="1"/>
  <c r="AC298" i="1"/>
  <c r="AA298" i="1"/>
  <c r="Z298" i="1"/>
  <c r="Y298" i="1"/>
  <c r="AF297" i="1"/>
  <c r="AE297" i="1"/>
  <c r="AD297" i="1"/>
  <c r="AC297" i="1"/>
  <c r="AA297" i="1"/>
  <c r="Z297" i="1"/>
  <c r="Y297" i="1"/>
  <c r="AF296" i="1"/>
  <c r="AE296" i="1"/>
  <c r="AD296" i="1"/>
  <c r="AC296" i="1"/>
  <c r="AA296" i="1"/>
  <c r="Z296" i="1"/>
  <c r="Y296" i="1"/>
  <c r="AF295" i="1"/>
  <c r="AE295" i="1"/>
  <c r="AD295" i="1"/>
  <c r="AC295" i="1"/>
  <c r="AA295" i="1"/>
  <c r="Z295" i="1"/>
  <c r="Y295" i="1"/>
  <c r="AF294" i="1"/>
  <c r="AE294" i="1"/>
  <c r="AD294" i="1"/>
  <c r="AC294" i="1"/>
  <c r="AA294" i="1"/>
  <c r="Z294" i="1"/>
  <c r="Y294" i="1"/>
  <c r="AF293" i="1"/>
  <c r="AD293" i="1"/>
  <c r="AA293" i="1"/>
  <c r="Z293" i="1"/>
  <c r="Y293" i="1"/>
  <c r="AE292" i="1"/>
  <c r="AC292" i="1"/>
  <c r="AA292" i="1"/>
  <c r="Z292" i="1"/>
  <c r="Y292" i="1"/>
  <c r="AE291" i="1"/>
  <c r="AD291" i="1"/>
  <c r="AC291" i="1"/>
  <c r="AE290" i="1"/>
  <c r="AD290" i="1"/>
  <c r="AC290" i="1"/>
  <c r="AE289" i="1"/>
  <c r="AE267" i="1"/>
  <c r="AE266" i="1"/>
  <c r="AF231" i="1"/>
  <c r="AE231" i="1"/>
  <c r="AD231" i="1"/>
  <c r="AC231" i="1"/>
  <c r="AA231" i="1"/>
  <c r="Z231" i="1"/>
  <c r="Y231" i="1"/>
  <c r="AF230" i="1"/>
  <c r="AE230" i="1"/>
  <c r="AD230" i="1"/>
  <c r="AC230" i="1"/>
  <c r="AA230" i="1"/>
  <c r="Z230" i="1"/>
  <c r="Y230" i="1"/>
  <c r="AF229" i="1"/>
  <c r="AE229" i="1"/>
  <c r="AD229" i="1"/>
  <c r="AC229" i="1"/>
  <c r="AA229" i="1"/>
  <c r="Z229" i="1"/>
  <c r="Y229" i="1"/>
  <c r="AF228" i="1"/>
  <c r="AE228" i="1"/>
  <c r="AD228" i="1"/>
  <c r="AC228" i="1"/>
  <c r="AA228" i="1"/>
  <c r="Z228" i="1"/>
  <c r="Y228" i="1"/>
  <c r="AF227" i="1"/>
  <c r="AE227" i="1"/>
  <c r="AD227" i="1"/>
  <c r="AC227" i="1"/>
  <c r="AA227" i="1"/>
  <c r="Z227" i="1"/>
  <c r="Y227" i="1"/>
  <c r="AF226" i="1"/>
  <c r="AE226" i="1"/>
  <c r="AD226" i="1"/>
  <c r="AC226" i="1"/>
  <c r="AA226" i="1"/>
  <c r="Z226" i="1"/>
  <c r="Y226" i="1"/>
  <c r="AF225" i="1"/>
  <c r="AE225" i="1"/>
  <c r="AD225" i="1"/>
  <c r="AC225" i="1"/>
  <c r="AA225" i="1"/>
  <c r="Z225" i="1"/>
  <c r="Y225" i="1"/>
  <c r="AF224" i="1"/>
  <c r="AE224" i="1"/>
  <c r="AD224" i="1"/>
  <c r="AC224" i="1"/>
  <c r="AA224" i="1"/>
  <c r="Z224" i="1"/>
  <c r="Y224" i="1"/>
  <c r="AF223" i="1"/>
  <c r="AE223" i="1"/>
  <c r="AD223" i="1"/>
  <c r="AC223" i="1"/>
  <c r="AA223" i="1"/>
  <c r="Z223" i="1"/>
  <c r="Y223" i="1"/>
  <c r="AF222" i="1"/>
  <c r="AE222" i="1"/>
  <c r="AD222" i="1"/>
  <c r="AC222" i="1"/>
  <c r="AA222" i="1"/>
  <c r="Z222" i="1"/>
  <c r="Y222" i="1"/>
  <c r="AF221" i="1"/>
  <c r="AE221" i="1"/>
  <c r="AD221" i="1"/>
  <c r="AC221" i="1"/>
  <c r="AA221" i="1"/>
  <c r="Z221" i="1"/>
  <c r="Y221" i="1"/>
  <c r="AF220" i="1"/>
  <c r="AE220" i="1"/>
  <c r="AD220" i="1"/>
  <c r="AC220" i="1"/>
  <c r="AA220" i="1"/>
  <c r="Z220" i="1"/>
  <c r="Y220" i="1"/>
  <c r="AF219" i="1"/>
  <c r="AE219" i="1"/>
  <c r="AD219" i="1"/>
  <c r="AC219" i="1"/>
  <c r="AA219" i="1"/>
  <c r="Z219" i="1"/>
  <c r="Y219" i="1"/>
  <c r="AF218" i="1"/>
  <c r="AD218" i="1"/>
  <c r="AA218" i="1"/>
  <c r="Y218" i="1"/>
  <c r="AE217" i="1"/>
  <c r="AA217" i="1"/>
  <c r="AD216" i="1"/>
  <c r="AE215" i="1"/>
  <c r="AE214" i="1"/>
  <c r="AD214" i="1"/>
  <c r="AC214" i="1"/>
  <c r="AE213" i="1"/>
  <c r="AD213" i="1"/>
  <c r="AC213" i="1"/>
  <c r="AE212" i="1"/>
  <c r="AE211" i="1"/>
  <c r="AE210" i="1"/>
  <c r="AE209" i="1"/>
  <c r="AE208" i="1"/>
  <c r="AE206" i="1"/>
  <c r="AE205" i="1"/>
  <c r="AE204" i="1"/>
  <c r="AE202" i="1"/>
  <c r="AE201" i="1"/>
  <c r="AE200" i="1"/>
  <c r="AE199" i="1"/>
  <c r="AE197" i="1"/>
  <c r="AE195" i="1"/>
  <c r="AE194" i="1"/>
  <c r="AE192" i="1"/>
  <c r="AE191" i="1"/>
  <c r="AE190" i="1"/>
  <c r="AE189" i="1"/>
  <c r="AE188" i="1"/>
  <c r="AE187" i="1"/>
  <c r="AA187" i="1"/>
  <c r="AF171" i="1"/>
  <c r="AE171" i="1"/>
  <c r="AD171" i="1"/>
  <c r="AC171" i="1"/>
  <c r="AA171" i="1"/>
  <c r="Z171" i="1"/>
  <c r="Y171" i="1"/>
  <c r="AF170" i="1"/>
  <c r="AE170" i="1"/>
  <c r="AD170" i="1"/>
  <c r="AC170" i="1"/>
  <c r="AA170" i="1"/>
  <c r="Z170" i="1"/>
  <c r="Y170" i="1"/>
  <c r="AF169" i="1"/>
  <c r="AE169" i="1"/>
  <c r="AD169" i="1"/>
  <c r="AC169" i="1"/>
  <c r="AA169" i="1"/>
  <c r="Z169" i="1"/>
  <c r="Y169" i="1"/>
  <c r="AF168" i="1"/>
  <c r="AE168" i="1"/>
  <c r="AD168" i="1"/>
  <c r="AC168" i="1"/>
  <c r="AA168" i="1"/>
  <c r="Z168" i="1"/>
  <c r="Y168" i="1"/>
  <c r="AF167" i="1"/>
  <c r="AE167" i="1"/>
  <c r="AD167" i="1"/>
  <c r="AC167" i="1"/>
  <c r="AA167" i="1"/>
  <c r="Z167" i="1"/>
  <c r="Y167" i="1"/>
  <c r="AF166" i="1"/>
  <c r="AE166" i="1"/>
  <c r="AD166" i="1"/>
  <c r="AC166" i="1"/>
  <c r="AA166" i="1"/>
  <c r="Z166" i="1"/>
  <c r="Y166" i="1"/>
  <c r="AF165" i="1"/>
  <c r="AE165" i="1"/>
  <c r="AD165" i="1"/>
  <c r="AC165" i="1"/>
  <c r="AA165" i="1"/>
  <c r="Z165" i="1"/>
  <c r="Y165" i="1"/>
  <c r="AF164" i="1"/>
  <c r="AE164" i="1"/>
  <c r="AD164" i="1"/>
  <c r="AC164" i="1"/>
  <c r="AA164" i="1"/>
  <c r="Z164" i="1"/>
  <c r="Y164" i="1"/>
  <c r="AF163" i="1"/>
  <c r="AE163" i="1"/>
  <c r="AD163" i="1"/>
  <c r="AC163" i="1"/>
  <c r="AA163" i="1"/>
  <c r="Z163" i="1"/>
  <c r="Y163" i="1"/>
  <c r="AF162" i="1"/>
  <c r="AE162" i="1"/>
  <c r="AD162" i="1"/>
  <c r="AC162" i="1"/>
  <c r="AA162" i="1"/>
  <c r="Z162" i="1"/>
  <c r="Y162" i="1"/>
  <c r="AF161" i="1"/>
  <c r="AE161" i="1"/>
  <c r="AD161" i="1"/>
  <c r="AC161" i="1"/>
  <c r="AA161" i="1"/>
  <c r="Z161" i="1"/>
  <c r="Y161" i="1"/>
  <c r="AF160" i="1"/>
  <c r="AE160" i="1"/>
  <c r="AD160" i="1"/>
  <c r="AC160" i="1"/>
  <c r="AA160" i="1"/>
  <c r="Z160" i="1"/>
  <c r="Y160" i="1"/>
  <c r="AF159" i="1"/>
  <c r="AE159" i="1"/>
  <c r="AD159" i="1"/>
  <c r="AC159" i="1"/>
  <c r="AA159" i="1"/>
  <c r="Z159" i="1"/>
  <c r="Y159" i="1"/>
  <c r="AE158" i="1"/>
  <c r="AA158" i="1"/>
  <c r="AE157" i="1"/>
  <c r="AA157" i="1"/>
  <c r="AE156" i="1"/>
  <c r="AE154" i="1"/>
  <c r="AE151" i="1"/>
  <c r="AE139" i="1"/>
  <c r="AE137" i="1"/>
  <c r="AE130" i="1"/>
  <c r="AF111" i="1"/>
  <c r="AE111" i="1"/>
  <c r="AD111" i="1"/>
  <c r="AC111" i="1"/>
  <c r="AA111" i="1"/>
  <c r="Z111" i="1"/>
  <c r="Y111" i="1"/>
  <c r="AF110" i="1"/>
  <c r="AE110" i="1"/>
  <c r="AD110" i="1"/>
  <c r="AC110" i="1"/>
  <c r="AA110" i="1"/>
  <c r="Z110" i="1"/>
  <c r="Y110" i="1"/>
  <c r="AF109" i="1"/>
  <c r="AE109" i="1"/>
  <c r="AD109" i="1"/>
  <c r="AC109" i="1"/>
  <c r="AA109" i="1"/>
  <c r="Z109" i="1"/>
  <c r="Y109" i="1"/>
  <c r="AF108" i="1"/>
  <c r="AE108" i="1"/>
  <c r="AD108" i="1"/>
  <c r="AC108" i="1"/>
  <c r="AA108" i="1"/>
  <c r="Z108" i="1"/>
  <c r="Y108" i="1"/>
  <c r="AF107" i="1"/>
  <c r="AE107" i="1"/>
  <c r="AD107" i="1"/>
  <c r="AC107" i="1"/>
  <c r="AA107" i="1"/>
  <c r="Z107" i="1"/>
  <c r="Y107" i="1"/>
  <c r="AF106" i="1"/>
  <c r="AE106" i="1"/>
  <c r="AD106" i="1"/>
  <c r="AC106" i="1"/>
  <c r="AA106" i="1"/>
  <c r="Z106" i="1"/>
  <c r="Y106" i="1"/>
  <c r="AF105" i="1"/>
  <c r="AE105" i="1"/>
  <c r="AD105" i="1"/>
  <c r="AC105" i="1"/>
  <c r="AA105" i="1"/>
  <c r="Z105" i="1"/>
  <c r="Y105" i="1"/>
  <c r="AF104" i="1"/>
  <c r="AE104" i="1"/>
  <c r="AD104" i="1"/>
  <c r="AC104" i="1"/>
  <c r="AA104" i="1"/>
  <c r="Z104" i="1"/>
  <c r="Y104" i="1"/>
  <c r="AF103" i="1"/>
  <c r="AE103" i="1"/>
  <c r="AD103" i="1"/>
  <c r="AC103" i="1"/>
  <c r="AA103" i="1"/>
  <c r="Z103" i="1"/>
  <c r="Y103" i="1"/>
  <c r="AF102" i="1"/>
  <c r="AD102" i="1"/>
  <c r="AA102" i="1"/>
  <c r="Z102" i="1"/>
  <c r="Y102" i="1"/>
  <c r="AF101" i="1"/>
  <c r="AE101" i="1"/>
  <c r="AD101" i="1"/>
  <c r="AC101" i="1"/>
  <c r="AA101" i="1"/>
  <c r="Z101" i="1"/>
  <c r="Y101" i="1"/>
  <c r="AF100" i="1"/>
  <c r="AE100" i="1"/>
  <c r="AD100" i="1"/>
  <c r="AC100" i="1"/>
  <c r="AA100" i="1"/>
  <c r="Z100" i="1"/>
  <c r="Y100" i="1"/>
  <c r="AE99" i="1"/>
  <c r="AE98" i="1"/>
  <c r="AE97" i="1"/>
  <c r="AE96" i="1"/>
  <c r="AE70" i="1"/>
  <c r="AF51" i="1"/>
  <c r="AE51" i="1"/>
  <c r="AD51" i="1"/>
  <c r="AC51" i="1"/>
  <c r="AA51" i="1"/>
  <c r="Z51" i="1"/>
  <c r="Y51" i="1"/>
  <c r="AF50" i="1"/>
  <c r="AE50" i="1"/>
  <c r="AD50" i="1"/>
  <c r="AC50" i="1"/>
  <c r="AA50" i="1"/>
  <c r="Z50" i="1"/>
  <c r="Y50" i="1"/>
  <c r="AF49" i="1"/>
  <c r="AE49" i="1"/>
  <c r="AD49" i="1"/>
  <c r="AC49" i="1"/>
  <c r="AA49" i="1"/>
  <c r="Z49" i="1"/>
  <c r="Y49" i="1"/>
  <c r="AF48" i="1"/>
  <c r="AE48" i="1"/>
  <c r="AD48" i="1"/>
  <c r="AC48" i="1"/>
  <c r="AA48" i="1"/>
  <c r="Z48" i="1"/>
  <c r="Y48" i="1"/>
  <c r="AF47" i="1"/>
  <c r="AE47" i="1"/>
  <c r="AD47" i="1"/>
  <c r="AC47" i="1"/>
  <c r="AA47" i="1"/>
  <c r="Z47" i="1"/>
  <c r="Y47" i="1"/>
  <c r="AF46" i="1"/>
  <c r="AE46" i="1"/>
  <c r="AD46" i="1"/>
  <c r="AC46" i="1"/>
  <c r="AA46" i="1"/>
  <c r="Z46" i="1"/>
  <c r="Y46" i="1"/>
  <c r="AF45" i="1"/>
  <c r="AE45" i="1"/>
  <c r="AD45" i="1"/>
  <c r="AC45" i="1"/>
  <c r="AA45" i="1"/>
  <c r="Z45" i="1"/>
  <c r="Y45" i="1"/>
  <c r="AF44" i="1"/>
  <c r="AE44" i="1"/>
  <c r="AD44" i="1"/>
  <c r="AC44" i="1"/>
  <c r="AA44" i="1"/>
  <c r="Z44" i="1"/>
  <c r="Y44" i="1"/>
  <c r="AF43" i="1"/>
  <c r="AE43" i="1"/>
  <c r="AD43" i="1"/>
  <c r="AC43" i="1"/>
  <c r="AA43" i="1"/>
  <c r="Z43" i="1"/>
  <c r="Y43" i="1"/>
  <c r="AF42" i="1"/>
  <c r="AE42" i="1"/>
  <c r="AD42" i="1"/>
  <c r="AC42" i="1"/>
  <c r="AA42" i="1"/>
  <c r="Z42" i="1"/>
  <c r="Y42" i="1"/>
  <c r="AF41" i="1"/>
  <c r="AE41" i="1"/>
  <c r="AD41" i="1"/>
  <c r="AC41" i="1"/>
  <c r="AA41" i="1"/>
  <c r="Z41" i="1"/>
  <c r="Y41" i="1"/>
  <c r="AF40" i="1"/>
  <c r="AE40" i="1"/>
  <c r="AD40" i="1"/>
  <c r="AC40" i="1"/>
  <c r="AA40" i="1"/>
  <c r="Z40" i="1"/>
  <c r="Y40" i="1"/>
  <c r="AE39" i="1"/>
  <c r="AA39" i="1"/>
  <c r="AA37" i="1"/>
  <c r="AE30" i="1"/>
  <c r="AE21" i="1"/>
  <c r="AE20" i="1"/>
  <c r="AE14" i="1"/>
  <c r="E523" i="34"/>
  <c r="E517" i="34"/>
  <c r="E519" i="34"/>
  <c r="E521" i="34"/>
  <c r="AF16" i="34"/>
  <c r="AF17" i="34"/>
  <c r="AF18" i="34"/>
  <c r="AF19" i="34"/>
  <c r="AF20" i="34"/>
  <c r="AF21" i="34"/>
  <c r="AF22" i="34"/>
  <c r="AF23" i="34"/>
  <c r="AF24" i="34"/>
  <c r="AF25" i="34"/>
  <c r="AF26" i="34"/>
  <c r="AF27" i="34"/>
  <c r="AF28" i="34"/>
  <c r="AF29" i="34"/>
  <c r="AF30" i="34"/>
  <c r="AF31" i="34"/>
  <c r="AF32" i="34"/>
  <c r="AF33" i="34"/>
  <c r="AF34" i="34"/>
  <c r="AF35" i="34"/>
  <c r="AF36" i="34"/>
  <c r="AF37" i="34"/>
  <c r="AF38" i="34"/>
  <c r="AF39" i="34"/>
  <c r="AF40" i="34"/>
  <c r="AF41" i="34"/>
  <c r="AF42" i="34"/>
  <c r="AF43" i="34"/>
  <c r="AF44" i="34"/>
  <c r="AF45" i="34"/>
  <c r="AF46" i="34"/>
  <c r="AF47" i="34"/>
  <c r="AF48" i="34"/>
  <c r="AF49" i="34"/>
  <c r="AF50" i="34"/>
  <c r="AF51" i="34"/>
  <c r="AF52" i="34"/>
  <c r="AF53" i="34"/>
  <c r="AF54" i="34"/>
  <c r="AF55" i="34"/>
  <c r="AF56" i="34"/>
  <c r="AF57" i="34"/>
  <c r="AF58" i="34"/>
  <c r="AF59" i="34"/>
  <c r="AF60" i="34"/>
  <c r="AF515" i="34"/>
  <c r="AF514" i="34"/>
  <c r="AF513" i="34"/>
  <c r="AF512" i="34"/>
  <c r="AF511" i="34"/>
  <c r="AF510" i="34"/>
  <c r="AF509" i="34"/>
  <c r="AF508" i="34"/>
  <c r="AF507" i="34"/>
  <c r="AF506" i="34"/>
  <c r="AF505" i="34"/>
  <c r="AF504" i="34"/>
  <c r="AF503" i="34"/>
  <c r="AF502" i="34"/>
  <c r="AF501" i="34"/>
  <c r="AF500" i="34"/>
  <c r="AF499" i="34"/>
  <c r="AF498" i="34"/>
  <c r="AF497" i="34"/>
  <c r="AF496" i="34"/>
  <c r="AF495" i="34"/>
  <c r="AF494" i="34"/>
  <c r="AF493" i="34"/>
  <c r="AF492" i="34"/>
  <c r="AF491" i="34"/>
  <c r="AF490" i="34"/>
  <c r="AF489" i="34"/>
  <c r="AF488" i="34"/>
  <c r="AF487" i="34"/>
  <c r="AF486" i="34"/>
  <c r="AF485" i="34"/>
  <c r="AF484" i="34"/>
  <c r="AF483" i="34"/>
  <c r="AF482" i="34"/>
  <c r="AF481" i="34"/>
  <c r="AF480" i="34"/>
  <c r="AF479" i="34"/>
  <c r="AF478" i="34"/>
  <c r="AF477" i="34"/>
  <c r="AF476" i="34"/>
  <c r="AF475" i="34"/>
  <c r="AF474" i="34"/>
  <c r="AF473" i="34"/>
  <c r="AF472" i="34"/>
  <c r="AF471" i="34"/>
  <c r="AF470" i="34"/>
  <c r="AF469" i="34"/>
  <c r="AF468" i="34"/>
  <c r="AF467" i="34"/>
  <c r="AF466" i="34"/>
  <c r="AF465" i="34"/>
  <c r="AF464" i="34"/>
  <c r="AF463" i="34"/>
  <c r="AF462" i="34"/>
  <c r="AF461" i="34"/>
  <c r="AF460" i="34"/>
  <c r="AF459" i="34"/>
  <c r="AF458" i="34"/>
  <c r="AF457" i="34"/>
  <c r="AF456" i="34"/>
  <c r="AF455" i="34"/>
  <c r="AF454" i="34"/>
  <c r="AF453" i="34"/>
  <c r="AF452" i="34"/>
  <c r="AF451" i="34"/>
  <c r="AF450" i="34"/>
  <c r="AF449" i="34"/>
  <c r="AF448" i="34"/>
  <c r="AF447" i="34"/>
  <c r="AF446" i="34"/>
  <c r="AF445" i="34"/>
  <c r="AF444" i="34"/>
  <c r="AF443" i="34"/>
  <c r="AF442" i="34"/>
  <c r="AF441" i="34"/>
  <c r="AF440" i="34"/>
  <c r="AF439" i="34"/>
  <c r="AF438" i="34"/>
  <c r="AF437" i="34"/>
  <c r="AF436" i="34"/>
  <c r="AF435" i="34"/>
  <c r="AF434" i="34"/>
  <c r="AF433" i="34"/>
  <c r="AF432" i="34"/>
  <c r="AF431" i="34"/>
  <c r="AF430" i="34"/>
  <c r="AF429" i="34"/>
  <c r="AF428" i="34"/>
  <c r="AF427" i="34"/>
  <c r="AF426" i="34"/>
  <c r="AF425" i="34"/>
  <c r="AF424" i="34"/>
  <c r="AF423" i="34"/>
  <c r="AF422" i="34"/>
  <c r="AF421" i="34"/>
  <c r="AF420" i="34"/>
  <c r="AF419" i="34"/>
  <c r="AF418" i="34"/>
  <c r="AF417" i="34"/>
  <c r="AF416" i="34"/>
  <c r="AF415" i="34"/>
  <c r="AF414" i="34"/>
  <c r="AF413" i="34"/>
  <c r="AF412" i="34"/>
  <c r="AF411" i="34"/>
  <c r="AF410" i="34"/>
  <c r="AF409" i="34"/>
  <c r="AF408" i="34"/>
  <c r="AF407" i="34"/>
  <c r="AF406" i="34"/>
  <c r="AF405" i="34"/>
  <c r="AF404" i="34"/>
  <c r="AF403" i="34"/>
  <c r="AF402" i="34"/>
  <c r="AF401" i="34"/>
  <c r="AF400" i="34"/>
  <c r="AF399" i="34"/>
  <c r="AF398" i="34"/>
  <c r="AF397" i="34"/>
  <c r="AF396" i="34"/>
  <c r="AF395" i="34"/>
  <c r="AF394" i="34"/>
  <c r="AF393" i="34"/>
  <c r="AF392" i="34"/>
  <c r="AF391" i="34"/>
  <c r="AF390" i="34"/>
  <c r="AF389" i="34"/>
  <c r="AF388" i="34"/>
  <c r="AF387" i="34"/>
  <c r="AF386" i="34"/>
  <c r="AF385" i="34"/>
  <c r="AF384" i="34"/>
  <c r="AF383" i="34"/>
  <c r="AF382" i="34"/>
  <c r="AF381" i="34"/>
  <c r="AF380" i="34"/>
  <c r="AF379" i="34"/>
  <c r="AF378" i="34"/>
  <c r="AF377" i="34"/>
  <c r="AF376" i="34"/>
  <c r="AF375" i="34"/>
  <c r="AF374" i="34"/>
  <c r="AF373" i="34"/>
  <c r="AF372" i="34"/>
  <c r="AF371" i="34"/>
  <c r="AF370" i="34"/>
  <c r="AF369" i="34"/>
  <c r="AF368" i="34"/>
  <c r="AF367" i="34"/>
  <c r="AF366" i="34"/>
  <c r="AF365" i="34"/>
  <c r="AF364" i="34"/>
  <c r="AF363" i="34"/>
  <c r="AF362" i="34"/>
  <c r="AF361" i="34"/>
  <c r="AF360" i="34"/>
  <c r="AF359" i="34"/>
  <c r="AF358" i="34"/>
  <c r="AF357" i="34"/>
  <c r="AF356" i="34"/>
  <c r="AF355" i="34"/>
  <c r="AF354" i="34"/>
  <c r="AF353" i="34"/>
  <c r="AF352" i="34"/>
  <c r="AF351" i="34"/>
  <c r="AF350" i="34"/>
  <c r="AF349" i="34"/>
  <c r="AF348" i="34"/>
  <c r="AF347" i="34"/>
  <c r="AF346" i="34"/>
  <c r="AF345" i="34"/>
  <c r="AF344" i="34"/>
  <c r="AF343" i="34"/>
  <c r="AF342" i="34"/>
  <c r="AF341" i="34"/>
  <c r="AF340" i="34"/>
  <c r="AF339" i="34"/>
  <c r="AF338" i="34"/>
  <c r="AF337" i="34"/>
  <c r="AF336" i="34"/>
  <c r="AF335" i="34"/>
  <c r="AF334" i="34"/>
  <c r="AF333" i="34"/>
  <c r="AF332" i="34"/>
  <c r="AF331" i="34"/>
  <c r="AF330" i="34"/>
  <c r="AF329" i="34"/>
  <c r="AF328" i="34"/>
  <c r="AF327" i="34"/>
  <c r="AF326" i="34"/>
  <c r="AF325" i="34"/>
  <c r="AF324" i="34"/>
  <c r="AF323" i="34"/>
  <c r="AF322" i="34"/>
  <c r="AF321" i="34"/>
  <c r="AF320" i="34"/>
  <c r="AF319" i="34"/>
  <c r="AF318" i="34"/>
  <c r="AF317" i="34"/>
  <c r="AF316" i="34"/>
  <c r="AF315" i="34"/>
  <c r="AF314" i="34"/>
  <c r="AF313" i="34"/>
  <c r="AF312" i="34"/>
  <c r="AF311" i="34"/>
  <c r="AF310" i="34"/>
  <c r="AF309" i="34"/>
  <c r="AF308" i="34"/>
  <c r="AF307" i="34"/>
  <c r="AF306" i="34"/>
  <c r="AF305" i="34"/>
  <c r="AF304" i="34"/>
  <c r="AF303" i="34"/>
  <c r="AF302" i="34"/>
  <c r="AF301" i="34"/>
  <c r="AF300" i="34"/>
  <c r="AF299" i="34"/>
  <c r="AF298" i="34"/>
  <c r="AF297" i="34"/>
  <c r="AF296" i="34"/>
  <c r="AF295" i="34"/>
  <c r="AF294" i="34"/>
  <c r="AF293" i="34"/>
  <c r="AF292" i="34"/>
  <c r="AF291" i="34"/>
  <c r="AF290" i="34"/>
  <c r="AF289" i="34"/>
  <c r="AF288" i="34"/>
  <c r="AF287" i="34"/>
  <c r="AF286" i="34"/>
  <c r="AF285" i="34"/>
  <c r="AF284" i="34"/>
  <c r="AF283" i="34"/>
  <c r="AF282" i="34"/>
  <c r="AF281" i="34"/>
  <c r="AF280" i="34"/>
  <c r="AF279" i="34"/>
  <c r="AF278" i="34"/>
  <c r="AF277" i="34"/>
  <c r="AF276" i="34"/>
  <c r="AF275" i="34"/>
  <c r="AF274" i="34"/>
  <c r="AF273" i="34"/>
  <c r="AF272" i="34"/>
  <c r="AF271" i="34"/>
  <c r="AF270" i="34"/>
  <c r="AF269" i="34"/>
  <c r="AF268" i="34"/>
  <c r="AF267" i="34"/>
  <c r="AF266" i="34"/>
  <c r="AF265" i="34"/>
  <c r="AF264" i="34"/>
  <c r="AF263" i="34"/>
  <c r="AF262" i="34"/>
  <c r="AF261" i="34"/>
  <c r="AF260" i="34"/>
  <c r="AF259" i="34"/>
  <c r="AF258" i="34"/>
  <c r="AF257" i="34"/>
  <c r="AF256" i="34"/>
  <c r="AF255" i="34"/>
  <c r="AF254" i="34"/>
  <c r="AF253" i="34"/>
  <c r="AF252" i="34"/>
  <c r="AF251" i="34"/>
  <c r="AF250" i="34"/>
  <c r="AF249" i="34"/>
  <c r="AF248" i="34"/>
  <c r="AF247" i="34"/>
  <c r="AF246" i="34"/>
  <c r="AF245" i="34"/>
  <c r="AF244" i="34"/>
  <c r="AF243" i="34"/>
  <c r="AF242" i="34"/>
  <c r="AF241" i="34"/>
  <c r="AF240" i="34"/>
  <c r="AF239" i="34"/>
  <c r="AF238" i="34"/>
  <c r="AF237" i="34"/>
  <c r="AF236" i="34"/>
  <c r="AF235" i="34"/>
  <c r="AF234" i="34"/>
  <c r="AF233" i="34"/>
  <c r="AF232" i="34"/>
  <c r="AF231" i="34"/>
  <c r="AF230" i="34"/>
  <c r="AF229" i="34"/>
  <c r="AF228" i="34"/>
  <c r="AF227" i="34"/>
  <c r="AF226" i="34"/>
  <c r="AF225" i="34"/>
  <c r="AF224" i="34"/>
  <c r="AF223" i="34"/>
  <c r="AF222" i="34"/>
  <c r="AF221" i="34"/>
  <c r="AF220" i="34"/>
  <c r="AF219" i="34"/>
  <c r="AF218" i="34"/>
  <c r="AF217" i="34"/>
  <c r="AF216" i="34"/>
  <c r="AF215" i="34"/>
  <c r="AF214" i="34"/>
  <c r="AF213" i="34"/>
  <c r="AF212" i="34"/>
  <c r="AF211" i="34"/>
  <c r="AF210" i="34"/>
  <c r="AF209" i="34"/>
  <c r="AF208" i="34"/>
  <c r="AF207" i="34"/>
  <c r="AF206" i="34"/>
  <c r="AF205" i="34"/>
  <c r="AF204" i="34"/>
  <c r="AF203" i="34"/>
  <c r="AF202" i="34"/>
  <c r="AF201" i="34"/>
  <c r="AF200" i="34"/>
  <c r="AF199" i="34"/>
  <c r="AF198" i="34"/>
  <c r="AF197" i="34"/>
  <c r="AF196" i="34"/>
  <c r="AF195" i="34"/>
  <c r="AF194" i="34"/>
  <c r="AF193" i="34"/>
  <c r="AF192" i="34"/>
  <c r="AF191" i="34"/>
  <c r="AF190" i="34"/>
  <c r="AF189" i="34"/>
  <c r="AF188" i="34"/>
  <c r="AF187" i="34"/>
  <c r="AF186" i="34"/>
  <c r="AF185" i="34"/>
  <c r="AF184" i="34"/>
  <c r="AF183" i="34"/>
  <c r="AF182" i="34"/>
  <c r="AF181" i="34"/>
  <c r="AF180" i="34"/>
  <c r="AF179" i="34"/>
  <c r="AF178" i="34"/>
  <c r="AF177" i="34"/>
  <c r="AF176" i="34"/>
  <c r="AF175" i="34"/>
  <c r="AF174" i="34"/>
  <c r="AF173" i="34"/>
  <c r="AF172" i="34"/>
  <c r="AF171" i="34"/>
  <c r="AF170" i="34"/>
  <c r="AF169" i="34"/>
  <c r="AF168" i="34"/>
  <c r="AF167" i="34"/>
  <c r="AF166" i="34"/>
  <c r="AF165" i="34"/>
  <c r="AF164" i="34"/>
  <c r="AF163" i="34"/>
  <c r="AF162" i="34"/>
  <c r="AF161" i="34"/>
  <c r="AF160" i="34"/>
  <c r="AF159" i="34"/>
  <c r="AF158" i="34"/>
  <c r="AF157" i="34"/>
  <c r="AF156" i="34"/>
  <c r="AF155" i="34"/>
  <c r="AF154" i="34"/>
  <c r="AF153" i="34"/>
  <c r="AF152" i="34"/>
  <c r="AF151" i="34"/>
  <c r="AF150" i="34"/>
  <c r="AF149" i="34"/>
  <c r="AF148" i="34"/>
  <c r="AF147" i="34"/>
  <c r="AF146" i="34"/>
  <c r="AF145" i="34"/>
  <c r="AF144" i="34"/>
  <c r="AF143" i="34"/>
  <c r="AF142" i="34"/>
  <c r="AF141" i="34"/>
  <c r="AF140" i="34"/>
  <c r="AF139" i="34"/>
  <c r="AF138" i="34"/>
  <c r="AF137" i="34"/>
  <c r="AF136" i="34"/>
  <c r="AF135" i="34"/>
  <c r="AF134" i="34"/>
  <c r="AF133" i="34"/>
  <c r="AF132" i="34"/>
  <c r="AF131" i="34"/>
  <c r="AF130" i="34"/>
  <c r="AF129" i="34"/>
  <c r="AF128" i="34"/>
  <c r="AF127" i="34"/>
  <c r="AF126" i="34"/>
  <c r="AF125" i="34"/>
  <c r="AF124" i="34"/>
  <c r="AF123" i="34"/>
  <c r="AF122" i="34"/>
  <c r="AF121" i="34"/>
  <c r="AF120" i="34"/>
  <c r="AF119" i="34"/>
  <c r="AF118" i="34"/>
  <c r="AF117" i="34"/>
  <c r="AF116" i="34"/>
  <c r="AF115" i="34"/>
  <c r="AF114" i="34"/>
  <c r="AF113" i="34"/>
  <c r="AF112" i="34"/>
  <c r="AF111" i="34"/>
  <c r="AF110" i="34"/>
  <c r="AF109" i="34"/>
  <c r="AF108" i="34"/>
  <c r="AF107" i="34"/>
  <c r="AF106" i="34"/>
  <c r="AF105" i="34"/>
  <c r="AF104" i="34"/>
  <c r="AF103" i="34"/>
  <c r="AF102" i="34"/>
  <c r="AF101" i="34"/>
  <c r="AF100" i="34"/>
  <c r="AF99" i="34"/>
  <c r="AF98" i="34"/>
  <c r="AF97" i="34"/>
  <c r="AF96" i="34"/>
  <c r="AF95" i="34"/>
  <c r="AF94" i="34"/>
  <c r="AF93" i="34"/>
  <c r="AF92" i="34"/>
  <c r="AF91" i="34"/>
  <c r="AF90" i="34"/>
  <c r="AF89" i="34"/>
  <c r="AF88" i="34"/>
  <c r="AF87" i="34"/>
  <c r="AF86" i="34"/>
  <c r="AF85" i="34"/>
  <c r="AF84" i="34"/>
  <c r="AF83" i="34"/>
  <c r="AF82" i="34"/>
  <c r="AF81" i="34"/>
  <c r="AF80" i="34"/>
  <c r="AF79" i="34"/>
  <c r="AF78" i="34"/>
  <c r="AF77" i="34"/>
  <c r="AF76" i="34"/>
  <c r="AF75" i="34"/>
  <c r="AF74" i="34"/>
  <c r="AF73" i="34"/>
  <c r="AF72" i="34"/>
  <c r="AF71" i="34"/>
  <c r="AF70" i="34"/>
  <c r="AF69" i="34"/>
  <c r="AF68" i="34"/>
  <c r="AF67" i="34"/>
  <c r="AF66" i="34"/>
  <c r="AF65" i="34"/>
  <c r="AF64" i="34"/>
  <c r="AF63" i="34"/>
  <c r="AF62" i="34"/>
  <c r="AF61" i="34"/>
  <c r="L527" i="34"/>
  <c r="C527" i="34"/>
  <c r="D517" i="34"/>
  <c r="F517" i="34"/>
  <c r="G517" i="34"/>
  <c r="H517" i="34"/>
  <c r="I517" i="34"/>
  <c r="J517" i="34"/>
  <c r="K517" i="34"/>
  <c r="D519" i="34"/>
  <c r="D521" i="34"/>
  <c r="D523" i="34"/>
  <c r="F519" i="34"/>
  <c r="F521" i="34"/>
  <c r="F523" i="34"/>
  <c r="G519" i="34"/>
  <c r="G521" i="34"/>
  <c r="G523" i="34"/>
  <c r="H519" i="34"/>
  <c r="H521" i="34"/>
  <c r="H522" i="34" s="1"/>
  <c r="H523" i="34"/>
  <c r="I519" i="34"/>
  <c r="I521" i="34"/>
  <c r="I523" i="34"/>
  <c r="I524" i="34" s="1"/>
  <c r="J519" i="34"/>
  <c r="J521" i="34"/>
  <c r="J523" i="34"/>
  <c r="J524" i="34"/>
  <c r="K519" i="34"/>
  <c r="K521" i="34"/>
  <c r="K523" i="34"/>
  <c r="H520" i="34"/>
  <c r="L72" i="24"/>
  <c r="S60" i="24"/>
  <c r="S59" i="24"/>
  <c r="S58" i="24"/>
  <c r="S57" i="24"/>
  <c r="S56" i="24"/>
  <c r="S55" i="24"/>
  <c r="S54" i="24"/>
  <c r="S53" i="24"/>
  <c r="S52" i="24"/>
  <c r="S51" i="24"/>
  <c r="S50" i="24"/>
  <c r="S49" i="24"/>
  <c r="S48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35" i="24"/>
  <c r="S34" i="24"/>
  <c r="S33" i="24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C72" i="24"/>
  <c r="D72" i="24" s="1"/>
  <c r="E72" i="24"/>
  <c r="O16" i="32"/>
  <c r="O17" i="32"/>
  <c r="O18" i="32"/>
  <c r="O19" i="32"/>
  <c r="O20" i="32"/>
  <c r="O21" i="32"/>
  <c r="O22" i="32"/>
  <c r="O23" i="32"/>
  <c r="O24" i="32"/>
  <c r="O25" i="32"/>
  <c r="O26" i="32"/>
  <c r="O27" i="32"/>
  <c r="O28" i="32"/>
  <c r="O29" i="32"/>
  <c r="O30" i="32"/>
  <c r="O31" i="32"/>
  <c r="O32" i="32"/>
  <c r="O33" i="32"/>
  <c r="O34" i="32"/>
  <c r="O35" i="32"/>
  <c r="O36" i="32"/>
  <c r="O37" i="32"/>
  <c r="O38" i="32"/>
  <c r="O39" i="32"/>
  <c r="O40" i="32"/>
  <c r="O41" i="32"/>
  <c r="O42" i="32"/>
  <c r="O43" i="32"/>
  <c r="O44" i="32"/>
  <c r="O45" i="32"/>
  <c r="O46" i="32"/>
  <c r="O47" i="32"/>
  <c r="O48" i="32"/>
  <c r="O49" i="32"/>
  <c r="O50" i="32"/>
  <c r="O51" i="32"/>
  <c r="O52" i="32"/>
  <c r="O53" i="32"/>
  <c r="O54" i="32"/>
  <c r="O55" i="32"/>
  <c r="O56" i="32"/>
  <c r="O57" i="32"/>
  <c r="O58" i="32"/>
  <c r="O59" i="32"/>
  <c r="O60" i="32"/>
  <c r="E62" i="24"/>
  <c r="E64" i="24"/>
  <c r="E66" i="24"/>
  <c r="E68" i="24"/>
  <c r="F62" i="24"/>
  <c r="F64" i="24"/>
  <c r="F66" i="24"/>
  <c r="F68" i="24"/>
  <c r="G62" i="24"/>
  <c r="G64" i="24"/>
  <c r="G66" i="24"/>
  <c r="G68" i="24"/>
  <c r="H62" i="24"/>
  <c r="H64" i="24"/>
  <c r="H66" i="24"/>
  <c r="H68" i="24"/>
  <c r="I62" i="24"/>
  <c r="I64" i="24"/>
  <c r="I66" i="24"/>
  <c r="I68" i="24"/>
  <c r="J62" i="24"/>
  <c r="J64" i="24"/>
  <c r="J66" i="24"/>
  <c r="J68" i="24"/>
  <c r="K62" i="24"/>
  <c r="K64" i="24"/>
  <c r="K66" i="24"/>
  <c r="K68" i="24"/>
  <c r="D62" i="24"/>
  <c r="D64" i="24"/>
  <c r="D66" i="24"/>
  <c r="D68" i="24"/>
  <c r="B183" i="19"/>
  <c r="B182" i="19"/>
  <c r="B181" i="19"/>
  <c r="B180" i="19"/>
  <c r="B179" i="19"/>
  <c r="B178" i="19"/>
  <c r="B177" i="19"/>
  <c r="B176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D1053" i="4"/>
  <c r="D993" i="4"/>
  <c r="D933" i="4"/>
  <c r="D873" i="4"/>
  <c r="D813" i="4"/>
  <c r="D753" i="4"/>
  <c r="D679" i="4"/>
  <c r="D619" i="4"/>
  <c r="D559" i="4"/>
  <c r="D499" i="4"/>
  <c r="D439" i="4"/>
  <c r="D379" i="4"/>
  <c r="D305" i="4"/>
  <c r="D245" i="4"/>
  <c r="D185" i="4"/>
  <c r="D125" i="4"/>
  <c r="D65" i="4"/>
  <c r="D5" i="4"/>
  <c r="D1053" i="3"/>
  <c r="D993" i="3"/>
  <c r="D933" i="3"/>
  <c r="D873" i="3"/>
  <c r="D813" i="3"/>
  <c r="D753" i="3"/>
  <c r="D679" i="3"/>
  <c r="D619" i="3"/>
  <c r="D559" i="3"/>
  <c r="D499" i="3"/>
  <c r="D439" i="3"/>
  <c r="D379" i="3"/>
  <c r="D305" i="3"/>
  <c r="D245" i="3"/>
  <c r="D185" i="3"/>
  <c r="D125" i="3"/>
  <c r="D65" i="3"/>
  <c r="D5" i="3"/>
  <c r="D1053" i="2"/>
  <c r="D993" i="2"/>
  <c r="D933" i="2"/>
  <c r="D873" i="2"/>
  <c r="D813" i="2"/>
  <c r="D753" i="2"/>
  <c r="D679" i="2"/>
  <c r="D619" i="2"/>
  <c r="D559" i="2"/>
  <c r="D499" i="2"/>
  <c r="D439" i="2"/>
  <c r="D379" i="2"/>
  <c r="D305" i="2"/>
  <c r="D245" i="2"/>
  <c r="D185" i="2"/>
  <c r="D125" i="2"/>
  <c r="D65" i="2"/>
  <c r="D5" i="2"/>
  <c r="D934" i="1"/>
  <c r="D874" i="1"/>
  <c r="D814" i="1"/>
  <c r="D694" i="1"/>
  <c r="D634" i="1"/>
  <c r="D560" i="1"/>
  <c r="D500" i="1"/>
  <c r="D440" i="1"/>
  <c r="D380" i="1"/>
  <c r="D320" i="1"/>
  <c r="D260" i="1"/>
  <c r="D185" i="1"/>
  <c r="D125" i="1"/>
  <c r="D65" i="1"/>
  <c r="A93" i="31"/>
  <c r="A78" i="31"/>
  <c r="A63" i="31"/>
  <c r="A48" i="31"/>
  <c r="A33" i="31"/>
  <c r="A18" i="31"/>
  <c r="H105" i="31"/>
  <c r="I105" i="31"/>
  <c r="J105" i="31"/>
  <c r="K105" i="31"/>
  <c r="H106" i="31"/>
  <c r="L104" i="31"/>
  <c r="L103" i="31"/>
  <c r="L102" i="31"/>
  <c r="H102" i="31"/>
  <c r="I102" i="31"/>
  <c r="J102" i="31"/>
  <c r="L101" i="31"/>
  <c r="L100" i="31"/>
  <c r="H100" i="31"/>
  <c r="I100" i="31"/>
  <c r="J100" i="31"/>
  <c r="L99" i="31"/>
  <c r="L98" i="31"/>
  <c r="H98" i="31"/>
  <c r="I98" i="31"/>
  <c r="J98" i="31"/>
  <c r="L97" i="31"/>
  <c r="L96" i="31"/>
  <c r="H96" i="31"/>
  <c r="I96" i="31"/>
  <c r="J96" i="31"/>
  <c r="L95" i="31"/>
  <c r="H90" i="31"/>
  <c r="H91" i="31" s="1"/>
  <c r="I90" i="31"/>
  <c r="J90" i="31"/>
  <c r="J91" i="31"/>
  <c r="K90" i="31"/>
  <c r="L91" i="31"/>
  <c r="L89" i="31"/>
  <c r="L88" i="31"/>
  <c r="L87" i="31"/>
  <c r="L86" i="31"/>
  <c r="L85" i="31"/>
  <c r="H85" i="31"/>
  <c r="I85" i="31"/>
  <c r="J85" i="31"/>
  <c r="L84" i="31"/>
  <c r="L83" i="31"/>
  <c r="H83" i="31"/>
  <c r="I83" i="31"/>
  <c r="J83" i="31"/>
  <c r="L82" i="31"/>
  <c r="L81" i="31"/>
  <c r="H81" i="31"/>
  <c r="I81" i="31"/>
  <c r="J81" i="31"/>
  <c r="L80" i="31"/>
  <c r="H75" i="31"/>
  <c r="I75" i="31"/>
  <c r="J75" i="31"/>
  <c r="J76" i="31" s="1"/>
  <c r="K75" i="31"/>
  <c r="L74" i="31"/>
  <c r="L73" i="31"/>
  <c r="L72" i="31"/>
  <c r="L71" i="31"/>
  <c r="L70" i="31"/>
  <c r="H70" i="31"/>
  <c r="I70" i="31"/>
  <c r="J70" i="31"/>
  <c r="L69" i="31"/>
  <c r="L68" i="31"/>
  <c r="H68" i="31"/>
  <c r="I68" i="31"/>
  <c r="J68" i="31"/>
  <c r="L67" i="31"/>
  <c r="L66" i="31"/>
  <c r="H66" i="31"/>
  <c r="I66" i="31"/>
  <c r="J66" i="31"/>
  <c r="L65" i="31"/>
  <c r="H60" i="31"/>
  <c r="H61" i="31" s="1"/>
  <c r="I60" i="31"/>
  <c r="J60" i="31"/>
  <c r="J61" i="31"/>
  <c r="K60" i="31"/>
  <c r="L61" i="31"/>
  <c r="L59" i="31"/>
  <c r="H59" i="31"/>
  <c r="I59" i="31"/>
  <c r="J59" i="31"/>
  <c r="L58" i="31"/>
  <c r="L57" i="31"/>
  <c r="L56" i="31"/>
  <c r="L55" i="31"/>
  <c r="H55" i="31"/>
  <c r="I55" i="31"/>
  <c r="J55" i="31"/>
  <c r="L54" i="31"/>
  <c r="L53" i="31"/>
  <c r="H53" i="31"/>
  <c r="I53" i="31"/>
  <c r="J53" i="31"/>
  <c r="L52" i="31"/>
  <c r="L51" i="31"/>
  <c r="H51" i="31"/>
  <c r="I51" i="31"/>
  <c r="J51" i="31"/>
  <c r="L50" i="31"/>
  <c r="H45" i="31"/>
  <c r="I45" i="31"/>
  <c r="J45" i="31"/>
  <c r="K45" i="31"/>
  <c r="K46" i="31" s="1"/>
  <c r="H46" i="31"/>
  <c r="J46" i="31"/>
  <c r="L44" i="31"/>
  <c r="L43" i="31"/>
  <c r="L42" i="31"/>
  <c r="L41" i="31"/>
  <c r="L40" i="31"/>
  <c r="H40" i="31"/>
  <c r="I40" i="31"/>
  <c r="J40" i="31"/>
  <c r="L39" i="31"/>
  <c r="L38" i="31"/>
  <c r="H38" i="31"/>
  <c r="I38" i="31"/>
  <c r="J38" i="31"/>
  <c r="L37" i="31"/>
  <c r="L36" i="31"/>
  <c r="H36" i="31"/>
  <c r="I36" i="31"/>
  <c r="J36" i="31"/>
  <c r="L35" i="31"/>
  <c r="H30" i="31"/>
  <c r="H31" i="31" s="1"/>
  <c r="I30" i="31"/>
  <c r="J30" i="31"/>
  <c r="K30" i="31"/>
  <c r="K31" i="31"/>
  <c r="L29" i="31"/>
  <c r="L28" i="31"/>
  <c r="L27" i="31"/>
  <c r="L26" i="31"/>
  <c r="L25" i="31"/>
  <c r="L24" i="31"/>
  <c r="L23" i="31"/>
  <c r="H23" i="31"/>
  <c r="I23" i="31"/>
  <c r="J23" i="31"/>
  <c r="L22" i="31"/>
  <c r="L21" i="31"/>
  <c r="H21" i="31"/>
  <c r="I21" i="31"/>
  <c r="J21" i="31"/>
  <c r="L20" i="31"/>
  <c r="H15" i="31"/>
  <c r="H16" i="31" s="1"/>
  <c r="I15" i="31"/>
  <c r="I16" i="31" s="1"/>
  <c r="J15" i="31"/>
  <c r="K15" i="31"/>
  <c r="K16" i="31" s="1"/>
  <c r="L14" i="31"/>
  <c r="H14" i="31"/>
  <c r="I14" i="31"/>
  <c r="J14" i="31"/>
  <c r="L13" i="31"/>
  <c r="L12" i="31"/>
  <c r="L11" i="31"/>
  <c r="L10" i="31"/>
  <c r="H10" i="31"/>
  <c r="I10" i="31"/>
  <c r="J10" i="31"/>
  <c r="L9" i="31"/>
  <c r="L8" i="31"/>
  <c r="H8" i="31"/>
  <c r="I8" i="31"/>
  <c r="J8" i="31"/>
  <c r="L7" i="31"/>
  <c r="H6" i="31"/>
  <c r="I6" i="31"/>
  <c r="J6" i="31"/>
  <c r="L5" i="31"/>
  <c r="L6" i="31"/>
  <c r="B95" i="31"/>
  <c r="B97" i="31"/>
  <c r="B99" i="31"/>
  <c r="B101" i="31"/>
  <c r="B103" i="31"/>
  <c r="K106" i="31"/>
  <c r="F105" i="31"/>
  <c r="F106" i="31" s="1"/>
  <c r="E105" i="31"/>
  <c r="C105" i="31"/>
  <c r="C106" i="31" s="1"/>
  <c r="D105" i="31"/>
  <c r="D106" i="31"/>
  <c r="E106" i="31"/>
  <c r="G95" i="31"/>
  <c r="G97" i="31"/>
  <c r="G99" i="31"/>
  <c r="G101" i="31"/>
  <c r="G103" i="31"/>
  <c r="K104" i="31"/>
  <c r="J104" i="31"/>
  <c r="I104" i="31"/>
  <c r="H104" i="31"/>
  <c r="F104" i="31"/>
  <c r="E104" i="31"/>
  <c r="D104" i="31"/>
  <c r="C104" i="31"/>
  <c r="N102" i="31"/>
  <c r="K102" i="31"/>
  <c r="F102" i="31"/>
  <c r="E102" i="31"/>
  <c r="D102" i="31"/>
  <c r="C102" i="31"/>
  <c r="N101" i="31"/>
  <c r="K100" i="31"/>
  <c r="F100" i="31"/>
  <c r="E100" i="31"/>
  <c r="D100" i="31"/>
  <c r="C100" i="31"/>
  <c r="N98" i="31"/>
  <c r="K98" i="31"/>
  <c r="F98" i="31"/>
  <c r="E98" i="31"/>
  <c r="D98" i="31"/>
  <c r="C98" i="31"/>
  <c r="N97" i="31"/>
  <c r="K96" i="31"/>
  <c r="F96" i="31"/>
  <c r="E96" i="31"/>
  <c r="D96" i="31"/>
  <c r="C96" i="31"/>
  <c r="N93" i="31"/>
  <c r="B80" i="31"/>
  <c r="B82" i="31"/>
  <c r="N83" i="31" s="1"/>
  <c r="B84" i="31"/>
  <c r="B86" i="31"/>
  <c r="B88" i="31"/>
  <c r="K91" i="31"/>
  <c r="F90" i="31"/>
  <c r="E90" i="31"/>
  <c r="D90" i="31"/>
  <c r="C90" i="31"/>
  <c r="F91" i="31"/>
  <c r="E91" i="31"/>
  <c r="D91" i="31"/>
  <c r="C91" i="31"/>
  <c r="G80" i="31"/>
  <c r="G82" i="31"/>
  <c r="G84" i="31"/>
  <c r="G86" i="31"/>
  <c r="G88" i="31"/>
  <c r="K89" i="31"/>
  <c r="J89" i="31"/>
  <c r="I89" i="31"/>
  <c r="H89" i="31"/>
  <c r="F89" i="31"/>
  <c r="E89" i="31"/>
  <c r="D89" i="31"/>
  <c r="C89" i="31"/>
  <c r="K87" i="31"/>
  <c r="J87" i="31"/>
  <c r="I87" i="31"/>
  <c r="H87" i="31"/>
  <c r="F87" i="31"/>
  <c r="E87" i="31"/>
  <c r="D87" i="31"/>
  <c r="C87" i="31"/>
  <c r="N85" i="31"/>
  <c r="K85" i="31"/>
  <c r="F85" i="31"/>
  <c r="E85" i="31"/>
  <c r="D85" i="31"/>
  <c r="C85" i="31"/>
  <c r="N84" i="31"/>
  <c r="K83" i="31"/>
  <c r="F83" i="31"/>
  <c r="E83" i="31"/>
  <c r="D83" i="31"/>
  <c r="C83" i="31"/>
  <c r="N81" i="31"/>
  <c r="K81" i="31"/>
  <c r="F81" i="31"/>
  <c r="E81" i="31"/>
  <c r="D81" i="31"/>
  <c r="C81" i="31"/>
  <c r="N80" i="31"/>
  <c r="N78" i="31"/>
  <c r="B65" i="31"/>
  <c r="B67" i="31"/>
  <c r="B69" i="31"/>
  <c r="N70" i="31" s="1"/>
  <c r="B71" i="31"/>
  <c r="B73" i="31"/>
  <c r="K76" i="31"/>
  <c r="F75" i="31"/>
  <c r="F76" i="31" s="1"/>
  <c r="E75" i="31"/>
  <c r="E76" i="31" s="1"/>
  <c r="C75" i="31"/>
  <c r="C76" i="31" s="1"/>
  <c r="D75" i="31"/>
  <c r="D76" i="31" s="1"/>
  <c r="G65" i="31"/>
  <c r="G67" i="31"/>
  <c r="G69" i="31"/>
  <c r="G71" i="31"/>
  <c r="G73" i="31"/>
  <c r="K74" i="31"/>
  <c r="J74" i="31"/>
  <c r="I74" i="31"/>
  <c r="H74" i="31"/>
  <c r="F74" i="31"/>
  <c r="E74" i="31"/>
  <c r="D74" i="31"/>
  <c r="C74" i="31"/>
  <c r="K72" i="31"/>
  <c r="J72" i="31"/>
  <c r="I72" i="31"/>
  <c r="H72" i="31"/>
  <c r="F72" i="31"/>
  <c r="E72" i="31"/>
  <c r="D72" i="31"/>
  <c r="C72" i="31"/>
  <c r="K70" i="31"/>
  <c r="F70" i="31"/>
  <c r="E70" i="31"/>
  <c r="D70" i="31"/>
  <c r="C70" i="31"/>
  <c r="N68" i="31"/>
  <c r="K68" i="31"/>
  <c r="F68" i="31"/>
  <c r="E68" i="31"/>
  <c r="D68" i="31"/>
  <c r="C68" i="31"/>
  <c r="N67" i="31"/>
  <c r="K66" i="31"/>
  <c r="F66" i="31"/>
  <c r="E66" i="31"/>
  <c r="D66" i="31"/>
  <c r="C66" i="31"/>
  <c r="B50" i="31"/>
  <c r="B52" i="31"/>
  <c r="B54" i="31"/>
  <c r="B56" i="31"/>
  <c r="N57" i="31"/>
  <c r="B58" i="31"/>
  <c r="B60" i="31"/>
  <c r="N61" i="31" s="1"/>
  <c r="K61" i="31"/>
  <c r="F60" i="31"/>
  <c r="C60" i="31"/>
  <c r="D60" i="31"/>
  <c r="E60" i="31"/>
  <c r="F61" i="31"/>
  <c r="E61" i="31"/>
  <c r="D61" i="31"/>
  <c r="C61" i="31"/>
  <c r="G50" i="31"/>
  <c r="G52" i="31"/>
  <c r="G54" i="31"/>
  <c r="G56" i="31"/>
  <c r="G58" i="31"/>
  <c r="N59" i="31"/>
  <c r="K59" i="31"/>
  <c r="F59" i="31"/>
  <c r="E59" i="31"/>
  <c r="D59" i="31"/>
  <c r="C59" i="31"/>
  <c r="N58" i="31"/>
  <c r="K57" i="31"/>
  <c r="J57" i="31"/>
  <c r="I57" i="31"/>
  <c r="H57" i="31"/>
  <c r="F57" i="31"/>
  <c r="E57" i="31"/>
  <c r="D57" i="31"/>
  <c r="C57" i="31"/>
  <c r="N56" i="31"/>
  <c r="K55" i="31"/>
  <c r="F55" i="31"/>
  <c r="E55" i="31"/>
  <c r="D55" i="31"/>
  <c r="C55" i="31"/>
  <c r="N53" i="31"/>
  <c r="K53" i="31"/>
  <c r="F53" i="31"/>
  <c r="E53" i="31"/>
  <c r="D53" i="31"/>
  <c r="C53" i="31"/>
  <c r="N52" i="31"/>
  <c r="K51" i="31"/>
  <c r="F51" i="31"/>
  <c r="E51" i="31"/>
  <c r="D51" i="31"/>
  <c r="C51" i="31"/>
  <c r="N48" i="31"/>
  <c r="B35" i="31"/>
  <c r="B37" i="31"/>
  <c r="N38" i="31" s="1"/>
  <c r="B39" i="31"/>
  <c r="B41" i="31"/>
  <c r="B43" i="31"/>
  <c r="F45" i="31"/>
  <c r="E45" i="31"/>
  <c r="D45" i="31"/>
  <c r="C45" i="31"/>
  <c r="F46" i="31"/>
  <c r="E46" i="31"/>
  <c r="D46" i="31"/>
  <c r="C46" i="31"/>
  <c r="G35" i="31"/>
  <c r="G37" i="31"/>
  <c r="G39" i="31"/>
  <c r="G41" i="31"/>
  <c r="G43" i="31"/>
  <c r="K44" i="31"/>
  <c r="J44" i="31"/>
  <c r="I44" i="31"/>
  <c r="H44" i="31"/>
  <c r="F44" i="31"/>
  <c r="E44" i="31"/>
  <c r="D44" i="31"/>
  <c r="C44" i="31"/>
  <c r="K42" i="31"/>
  <c r="J42" i="31"/>
  <c r="I42" i="31"/>
  <c r="H42" i="31"/>
  <c r="F42" i="31"/>
  <c r="E42" i="31"/>
  <c r="D42" i="31"/>
  <c r="C42" i="31"/>
  <c r="N40" i="31"/>
  <c r="K40" i="31"/>
  <c r="F40" i="31"/>
  <c r="E40" i="31"/>
  <c r="D40" i="31"/>
  <c r="C40" i="31"/>
  <c r="N39" i="31"/>
  <c r="K38" i="31"/>
  <c r="F38" i="31"/>
  <c r="E38" i="31"/>
  <c r="D38" i="31"/>
  <c r="C38" i="31"/>
  <c r="N36" i="31"/>
  <c r="K36" i="31"/>
  <c r="F36" i="31"/>
  <c r="E36" i="31"/>
  <c r="D36" i="31"/>
  <c r="C36" i="31"/>
  <c r="N35" i="31"/>
  <c r="N33" i="31"/>
  <c r="B20" i="31"/>
  <c r="N18" i="31" s="1"/>
  <c r="B22" i="31"/>
  <c r="B24" i="31"/>
  <c r="N25" i="31" s="1"/>
  <c r="B26" i="31"/>
  <c r="N26" i="31" s="1"/>
  <c r="B28" i="31"/>
  <c r="N29" i="31" s="1"/>
  <c r="F30" i="31"/>
  <c r="C30" i="31"/>
  <c r="D30" i="31"/>
  <c r="E30" i="31"/>
  <c r="F31" i="31"/>
  <c r="E31" i="31"/>
  <c r="D31" i="31"/>
  <c r="C31" i="31"/>
  <c r="G20" i="31"/>
  <c r="G22" i="31"/>
  <c r="G24" i="31"/>
  <c r="G26" i="31"/>
  <c r="G28" i="31"/>
  <c r="K29" i="31"/>
  <c r="J29" i="31"/>
  <c r="I29" i="31"/>
  <c r="H29" i="31"/>
  <c r="F29" i="31"/>
  <c r="E29" i="31"/>
  <c r="D29" i="31"/>
  <c r="C29" i="31"/>
  <c r="N28" i="31"/>
  <c r="N27" i="31"/>
  <c r="K27" i="31"/>
  <c r="J27" i="31"/>
  <c r="I27" i="31"/>
  <c r="H27" i="31"/>
  <c r="F27" i="31"/>
  <c r="E27" i="31"/>
  <c r="D27" i="31"/>
  <c r="C27" i="31"/>
  <c r="K25" i="31"/>
  <c r="J25" i="31"/>
  <c r="I25" i="31"/>
  <c r="H25" i="31"/>
  <c r="F25" i="31"/>
  <c r="E25" i="31"/>
  <c r="D25" i="31"/>
  <c r="C25" i="31"/>
  <c r="N24" i="31"/>
  <c r="N23" i="31"/>
  <c r="K23" i="31"/>
  <c r="F23" i="31"/>
  <c r="E23" i="31"/>
  <c r="D23" i="31"/>
  <c r="C23" i="31"/>
  <c r="N22" i="31"/>
  <c r="N21" i="31"/>
  <c r="K21" i="31"/>
  <c r="F21" i="31"/>
  <c r="E21" i="31"/>
  <c r="D21" i="31"/>
  <c r="C21" i="31"/>
  <c r="N20" i="31"/>
  <c r="B5" i="31"/>
  <c r="B7" i="31"/>
  <c r="N7" i="31" s="1"/>
  <c r="B9" i="31"/>
  <c r="N9" i="31" s="1"/>
  <c r="B11" i="31"/>
  <c r="N11" i="31" s="1"/>
  <c r="B13" i="31"/>
  <c r="N13" i="31"/>
  <c r="N14" i="31"/>
  <c r="N12" i="31"/>
  <c r="N10" i="31"/>
  <c r="N8" i="31"/>
  <c r="N4" i="31"/>
  <c r="G5" i="31"/>
  <c r="G7" i="31"/>
  <c r="G9" i="31"/>
  <c r="G11" i="31"/>
  <c r="G13" i="31"/>
  <c r="K14" i="31"/>
  <c r="K12" i="31"/>
  <c r="J12" i="31"/>
  <c r="I12" i="31"/>
  <c r="H12" i="31"/>
  <c r="K10" i="31"/>
  <c r="K8" i="31"/>
  <c r="F14" i="31"/>
  <c r="E14" i="31"/>
  <c r="D14" i="31"/>
  <c r="C14" i="31"/>
  <c r="F12" i="31"/>
  <c r="E12" i="31"/>
  <c r="D12" i="31"/>
  <c r="C12" i="31"/>
  <c r="F10" i="31"/>
  <c r="E10" i="31"/>
  <c r="D10" i="31"/>
  <c r="C10" i="31"/>
  <c r="F8" i="31"/>
  <c r="E8" i="31"/>
  <c r="D8" i="31"/>
  <c r="C8" i="31"/>
  <c r="F15" i="31"/>
  <c r="E15" i="31"/>
  <c r="D15" i="31"/>
  <c r="C15" i="31"/>
  <c r="F16" i="31"/>
  <c r="E16" i="31"/>
  <c r="D16" i="31"/>
  <c r="C16" i="31"/>
  <c r="K6" i="31"/>
  <c r="F6" i="31"/>
  <c r="E6" i="31"/>
  <c r="D6" i="31"/>
  <c r="C6" i="31"/>
  <c r="A5" i="13"/>
  <c r="B5" i="13"/>
  <c r="C5" i="13"/>
  <c r="E5" i="13"/>
  <c r="H5" i="13" s="1"/>
  <c r="H40" i="13" s="1"/>
  <c r="E43" i="13" s="1"/>
  <c r="D43" i="13" s="1"/>
  <c r="L5" i="13"/>
  <c r="O5" i="13" s="1"/>
  <c r="O40" i="13" s="1"/>
  <c r="L43" i="13" s="1"/>
  <c r="K43" i="13" s="1"/>
  <c r="S5" i="13"/>
  <c r="X5" i="13" s="1"/>
  <c r="X40" i="13" s="1"/>
  <c r="S47" i="13" s="1"/>
  <c r="R47" i="13" s="1"/>
  <c r="Z5" i="13"/>
  <c r="AD5" i="13" s="1"/>
  <c r="AD40" i="13" s="1"/>
  <c r="Z45" i="13" s="1"/>
  <c r="Y45" i="13" s="1"/>
  <c r="AG5" i="13"/>
  <c r="AN5" i="13"/>
  <c r="AU5" i="13"/>
  <c r="AZ5" i="13" s="1"/>
  <c r="AZ40" i="13" s="1"/>
  <c r="AU47" i="13" s="1"/>
  <c r="AT47" i="13" s="1"/>
  <c r="BB5" i="13"/>
  <c r="BF5" i="13" s="1"/>
  <c r="BF40" i="13" s="1"/>
  <c r="BB45" i="13" s="1"/>
  <c r="BA45" i="13" s="1"/>
  <c r="BI5" i="13"/>
  <c r="BP5" i="13"/>
  <c r="DE5" i="13"/>
  <c r="A6" i="13"/>
  <c r="B6" i="13"/>
  <c r="C6" i="13"/>
  <c r="E6" i="13"/>
  <c r="H6" i="13" s="1"/>
  <c r="L6" i="13"/>
  <c r="O6" i="13" s="1"/>
  <c r="S6" i="13"/>
  <c r="Z6" i="13"/>
  <c r="AD6" i="13" s="1"/>
  <c r="AG6" i="13"/>
  <c r="AN6" i="13"/>
  <c r="AR6" i="13" s="1"/>
  <c r="AU6" i="13"/>
  <c r="BB6" i="13"/>
  <c r="BF6" i="13" s="1"/>
  <c r="BI6" i="13"/>
  <c r="BK6" i="13" s="1"/>
  <c r="BJ6" i="13" s="1"/>
  <c r="BP6" i="13"/>
  <c r="BS6" i="13" s="1"/>
  <c r="DE6" i="13"/>
  <c r="A7" i="13"/>
  <c r="B7" i="13"/>
  <c r="C7" i="13"/>
  <c r="E7" i="13"/>
  <c r="L7" i="13"/>
  <c r="O7" i="13" s="1"/>
  <c r="S7" i="13"/>
  <c r="V7" i="13" s="1"/>
  <c r="Z7" i="13"/>
  <c r="AG7" i="13"/>
  <c r="AN7" i="13"/>
  <c r="AM7" i="13" s="1"/>
  <c r="DA7" i="13" s="1"/>
  <c r="AU7" i="13"/>
  <c r="BB7" i="13"/>
  <c r="BI7" i="13"/>
  <c r="BP7" i="13"/>
  <c r="BS7" i="13" s="1"/>
  <c r="DE7" i="13"/>
  <c r="A8" i="13"/>
  <c r="B8" i="13"/>
  <c r="C8" i="13"/>
  <c r="E8" i="13"/>
  <c r="H8" i="13" s="1"/>
  <c r="L8" i="13"/>
  <c r="O8" i="13" s="1"/>
  <c r="S8" i="13"/>
  <c r="Z8" i="13"/>
  <c r="AD8" i="13"/>
  <c r="AG8" i="13"/>
  <c r="AI8" i="13"/>
  <c r="AH8" i="13" s="1"/>
  <c r="AN8" i="13"/>
  <c r="AR8" i="13" s="1"/>
  <c r="AU8" i="13"/>
  <c r="BB8" i="13"/>
  <c r="BF8" i="13"/>
  <c r="BI8" i="13"/>
  <c r="BK8" i="13"/>
  <c r="BJ8" i="13" s="1"/>
  <c r="BP8" i="13"/>
  <c r="BS8" i="13" s="1"/>
  <c r="DE8" i="13"/>
  <c r="A9" i="13"/>
  <c r="B9" i="13"/>
  <c r="C9" i="13"/>
  <c r="E9" i="13"/>
  <c r="L9" i="13"/>
  <c r="O9" i="13"/>
  <c r="S9" i="13"/>
  <c r="V9" i="13"/>
  <c r="Z9" i="13"/>
  <c r="AG9" i="13"/>
  <c r="AN9" i="13"/>
  <c r="AM9" i="13"/>
  <c r="AU9" i="13"/>
  <c r="BB9" i="13"/>
  <c r="BI9" i="13"/>
  <c r="BP9" i="13"/>
  <c r="BS9" i="13" s="1"/>
  <c r="DE9" i="13"/>
  <c r="A10" i="13"/>
  <c r="B10" i="13"/>
  <c r="C10" i="13"/>
  <c r="E10" i="13"/>
  <c r="H10" i="13" s="1"/>
  <c r="L10" i="13"/>
  <c r="O10" i="13" s="1"/>
  <c r="S10" i="13"/>
  <c r="Z10" i="13"/>
  <c r="AD10" i="13" s="1"/>
  <c r="AG10" i="13"/>
  <c r="AI10" i="13" s="1"/>
  <c r="AH10" i="13" s="1"/>
  <c r="AJ10" i="13"/>
  <c r="AN10" i="13"/>
  <c r="AR10" i="13"/>
  <c r="AU10" i="13"/>
  <c r="BB10" i="13"/>
  <c r="BF10" i="13" s="1"/>
  <c r="BI10" i="13"/>
  <c r="BK10" i="13" s="1"/>
  <c r="BJ10" i="13"/>
  <c r="BP10" i="13"/>
  <c r="BS10" i="13"/>
  <c r="DE10" i="13"/>
  <c r="A11" i="13"/>
  <c r="B11" i="13"/>
  <c r="C11" i="13"/>
  <c r="E11" i="13"/>
  <c r="L11" i="13"/>
  <c r="O11" i="13" s="1"/>
  <c r="S11" i="13"/>
  <c r="V11" i="13" s="1"/>
  <c r="Z11" i="13"/>
  <c r="AG11" i="13"/>
  <c r="AN11" i="13"/>
  <c r="AM11" i="13" s="1"/>
  <c r="AU11" i="13"/>
  <c r="BB11" i="13"/>
  <c r="BI11" i="13"/>
  <c r="BP11" i="13"/>
  <c r="BS11" i="13" s="1"/>
  <c r="DE11" i="13"/>
  <c r="A12" i="13"/>
  <c r="B12" i="13"/>
  <c r="C12" i="13"/>
  <c r="E12" i="13"/>
  <c r="H12" i="13" s="1"/>
  <c r="L12" i="13"/>
  <c r="O12" i="13" s="1"/>
  <c r="S12" i="13"/>
  <c r="Z12" i="13"/>
  <c r="AD12" i="13" s="1"/>
  <c r="AG12" i="13"/>
  <c r="AI12" i="13" s="1"/>
  <c r="AH12" i="13" s="1"/>
  <c r="AN12" i="13"/>
  <c r="AR12" i="13" s="1"/>
  <c r="AU12" i="13"/>
  <c r="BB12" i="13"/>
  <c r="BF12" i="13" s="1"/>
  <c r="BI12" i="13"/>
  <c r="BP12" i="13"/>
  <c r="BS12" i="13" s="1"/>
  <c r="DE12" i="13"/>
  <c r="A13" i="13"/>
  <c r="B13" i="13"/>
  <c r="C13" i="13"/>
  <c r="E13" i="13"/>
  <c r="L13" i="13"/>
  <c r="O13" i="13" s="1"/>
  <c r="S13" i="13"/>
  <c r="V13" i="13" s="1"/>
  <c r="Z13" i="13"/>
  <c r="AG13" i="13"/>
  <c r="AN13" i="13"/>
  <c r="AM13" i="13" s="1"/>
  <c r="DA13" i="13" s="1"/>
  <c r="AU13" i="13"/>
  <c r="BB13" i="13"/>
  <c r="BI13" i="13"/>
  <c r="BP13" i="13"/>
  <c r="BS13" i="13" s="1"/>
  <c r="DE13" i="13"/>
  <c r="A14" i="13"/>
  <c r="B14" i="13"/>
  <c r="C14" i="13"/>
  <c r="E14" i="13"/>
  <c r="H14" i="13" s="1"/>
  <c r="L14" i="13"/>
  <c r="O14" i="13" s="1"/>
  <c r="S14" i="13"/>
  <c r="Z14" i="13"/>
  <c r="AD14" i="13" s="1"/>
  <c r="AG14" i="13"/>
  <c r="AI14" i="13" s="1"/>
  <c r="AH14" i="13" s="1"/>
  <c r="AN14" i="13"/>
  <c r="AR14" i="13" s="1"/>
  <c r="AU14" i="13"/>
  <c r="BB14" i="13"/>
  <c r="BF14" i="13" s="1"/>
  <c r="BI14" i="13"/>
  <c r="BK14" i="13" s="1"/>
  <c r="BJ14" i="13" s="1"/>
  <c r="BP14" i="13"/>
  <c r="BS14" i="13" s="1"/>
  <c r="DE14" i="13"/>
  <c r="A15" i="13"/>
  <c r="B15" i="13"/>
  <c r="C15" i="13"/>
  <c r="E15" i="13"/>
  <c r="L15" i="13"/>
  <c r="O15" i="13" s="1"/>
  <c r="S15" i="13"/>
  <c r="V15" i="13" s="1"/>
  <c r="Z15" i="13"/>
  <c r="AG15" i="13"/>
  <c r="AN15" i="13"/>
  <c r="AM15" i="13" s="1"/>
  <c r="AU15" i="13"/>
  <c r="BB15" i="13"/>
  <c r="BI15" i="13"/>
  <c r="BP15" i="13"/>
  <c r="BS15" i="13" s="1"/>
  <c r="DE15" i="13"/>
  <c r="A16" i="13"/>
  <c r="B16" i="13"/>
  <c r="C16" i="13"/>
  <c r="E16" i="13"/>
  <c r="H16" i="13" s="1"/>
  <c r="L16" i="13"/>
  <c r="O16" i="13" s="1"/>
  <c r="S16" i="13"/>
  <c r="Z16" i="13"/>
  <c r="AD16" i="13" s="1"/>
  <c r="AG16" i="13"/>
  <c r="AI16" i="13" s="1"/>
  <c r="AH16" i="13" s="1"/>
  <c r="AN16" i="13"/>
  <c r="AR16" i="13" s="1"/>
  <c r="AU16" i="13"/>
  <c r="BB16" i="13"/>
  <c r="BF16" i="13" s="1"/>
  <c r="BI16" i="13"/>
  <c r="BK16" i="13" s="1"/>
  <c r="BJ16" i="13" s="1"/>
  <c r="BP16" i="13"/>
  <c r="BS16" i="13" s="1"/>
  <c r="DE16" i="13"/>
  <c r="A17" i="13"/>
  <c r="B17" i="13"/>
  <c r="C17" i="13"/>
  <c r="E17" i="13"/>
  <c r="L17" i="13"/>
  <c r="O17" i="13" s="1"/>
  <c r="S17" i="13"/>
  <c r="Z17" i="13"/>
  <c r="AG17" i="13"/>
  <c r="AN17" i="13"/>
  <c r="AM17" i="13" s="1"/>
  <c r="AU17" i="13"/>
  <c r="AT17" i="13" s="1"/>
  <c r="BB17" i="13"/>
  <c r="BI17" i="13"/>
  <c r="BP17" i="13"/>
  <c r="DE17" i="13"/>
  <c r="A18" i="13"/>
  <c r="B18" i="13"/>
  <c r="C18" i="13"/>
  <c r="E18" i="13"/>
  <c r="D18" i="13" s="1"/>
  <c r="L18" i="13"/>
  <c r="O18" i="13" s="1"/>
  <c r="S18" i="13"/>
  <c r="U18" i="13" s="1"/>
  <c r="T18" i="13" s="1"/>
  <c r="Z18" i="13"/>
  <c r="AD18" i="13" s="1"/>
  <c r="AG18" i="13"/>
  <c r="AN18" i="13"/>
  <c r="AR18" i="13" s="1"/>
  <c r="AU18" i="13"/>
  <c r="AW18" i="13" s="1"/>
  <c r="AV18" i="13" s="1"/>
  <c r="BB18" i="13"/>
  <c r="BF18" i="13" s="1"/>
  <c r="BI18" i="13"/>
  <c r="BK18" i="13" s="1"/>
  <c r="BJ18" i="13" s="1"/>
  <c r="BL18" i="13"/>
  <c r="BP18" i="13"/>
  <c r="BS18" i="13" s="1"/>
  <c r="DE18" i="13"/>
  <c r="A19" i="13"/>
  <c r="B19" i="13"/>
  <c r="C19" i="13"/>
  <c r="E19" i="13"/>
  <c r="G19" i="13" s="1"/>
  <c r="F19" i="13" s="1"/>
  <c r="L19" i="13"/>
  <c r="O19" i="13" s="1"/>
  <c r="S19" i="13"/>
  <c r="R19" i="13" s="1"/>
  <c r="Z19" i="13"/>
  <c r="AG19" i="13"/>
  <c r="AN19" i="13"/>
  <c r="AM19" i="13" s="1"/>
  <c r="DA19" i="13" s="1"/>
  <c r="AU19" i="13"/>
  <c r="AT19" i="13" s="1"/>
  <c r="BB19" i="13"/>
  <c r="BI19" i="13"/>
  <c r="BP19" i="13"/>
  <c r="BO19" i="13" s="1"/>
  <c r="DG19" i="13" s="1"/>
  <c r="BS19" i="13"/>
  <c r="DE19" i="13"/>
  <c r="A20" i="13"/>
  <c r="B20" i="13"/>
  <c r="C20" i="13"/>
  <c r="E20" i="13"/>
  <c r="D20" i="13" s="1"/>
  <c r="H20" i="13"/>
  <c r="L20" i="13"/>
  <c r="O20" i="13" s="1"/>
  <c r="S20" i="13"/>
  <c r="U20" i="13" s="1"/>
  <c r="T20" i="13" s="1"/>
  <c r="Z20" i="13"/>
  <c r="AD20" i="13"/>
  <c r="AG20" i="13"/>
  <c r="AI20" i="13"/>
  <c r="AH20" i="13" s="1"/>
  <c r="AJ20" i="13"/>
  <c r="AN20" i="13"/>
  <c r="AR20" i="13" s="1"/>
  <c r="AU20" i="13"/>
  <c r="AW20" i="13" s="1"/>
  <c r="AV20" i="13" s="1"/>
  <c r="BB20" i="13"/>
  <c r="BF20" i="13" s="1"/>
  <c r="BI20" i="13"/>
  <c r="BP20" i="13"/>
  <c r="BS20" i="13" s="1"/>
  <c r="DE20" i="13"/>
  <c r="A21" i="13"/>
  <c r="B21" i="13"/>
  <c r="C21" i="13"/>
  <c r="E21" i="13"/>
  <c r="G21" i="13" s="1"/>
  <c r="F21" i="13"/>
  <c r="L21" i="13"/>
  <c r="O21" i="13"/>
  <c r="S21" i="13"/>
  <c r="R21" i="13"/>
  <c r="V21" i="13"/>
  <c r="Z21" i="13"/>
  <c r="AG21" i="13"/>
  <c r="AN21" i="13"/>
  <c r="AM21" i="13" s="1"/>
  <c r="AU21" i="13"/>
  <c r="AT21" i="13" s="1"/>
  <c r="BB21" i="13"/>
  <c r="BI21" i="13"/>
  <c r="BP21" i="13"/>
  <c r="DE21" i="13"/>
  <c r="A22" i="13"/>
  <c r="B22" i="13"/>
  <c r="C22" i="13"/>
  <c r="E22" i="13"/>
  <c r="L22" i="13"/>
  <c r="O22" i="13" s="1"/>
  <c r="S22" i="13"/>
  <c r="U22" i="13" s="1"/>
  <c r="T22" i="13" s="1"/>
  <c r="Z22" i="13"/>
  <c r="AD22" i="13" s="1"/>
  <c r="AG22" i="13"/>
  <c r="AN22" i="13"/>
  <c r="AR22" i="13" s="1"/>
  <c r="AU22" i="13"/>
  <c r="AW22" i="13" s="1"/>
  <c r="AV22" i="13" s="1"/>
  <c r="BB22" i="13"/>
  <c r="BF22" i="13" s="1"/>
  <c r="BI22" i="13"/>
  <c r="BK22" i="13" s="1"/>
  <c r="BJ22" i="13" s="1"/>
  <c r="BL22" i="13"/>
  <c r="BP22" i="13"/>
  <c r="BS22" i="13"/>
  <c r="DE22" i="13"/>
  <c r="A23" i="13"/>
  <c r="B23" i="13"/>
  <c r="C23" i="13"/>
  <c r="E23" i="13"/>
  <c r="G23" i="13"/>
  <c r="F23" i="13" s="1"/>
  <c r="L23" i="13"/>
  <c r="O23" i="13" s="1"/>
  <c r="S23" i="13"/>
  <c r="Z23" i="13"/>
  <c r="AG23" i="13"/>
  <c r="AN23" i="13"/>
  <c r="AM23" i="13"/>
  <c r="AU23" i="13"/>
  <c r="AT23" i="13"/>
  <c r="BB23" i="13"/>
  <c r="BI23" i="13"/>
  <c r="BP23" i="13"/>
  <c r="BO23" i="13"/>
  <c r="DG23" i="13" s="1"/>
  <c r="BS23" i="13"/>
  <c r="DE23" i="13"/>
  <c r="A24" i="13"/>
  <c r="B24" i="13"/>
  <c r="C24" i="13"/>
  <c r="E24" i="13"/>
  <c r="D24" i="13" s="1"/>
  <c r="L24" i="13"/>
  <c r="O24" i="13" s="1"/>
  <c r="S24" i="13"/>
  <c r="U24" i="13" s="1"/>
  <c r="T24" i="13" s="1"/>
  <c r="Z24" i="13"/>
  <c r="AD24" i="13" s="1"/>
  <c r="AG24" i="13"/>
  <c r="AN24" i="13"/>
  <c r="AR24" i="13" s="1"/>
  <c r="AU24" i="13"/>
  <c r="AW24" i="13" s="1"/>
  <c r="AV24" i="13" s="1"/>
  <c r="BB24" i="13"/>
  <c r="BF24" i="13" s="1"/>
  <c r="BI24" i="13"/>
  <c r="BP24" i="13"/>
  <c r="BS24" i="13" s="1"/>
  <c r="DE24" i="13"/>
  <c r="A25" i="13"/>
  <c r="B25" i="13"/>
  <c r="C25" i="13"/>
  <c r="E25" i="13"/>
  <c r="G25" i="13" s="1"/>
  <c r="F25" i="13" s="1"/>
  <c r="L25" i="13"/>
  <c r="O25" i="13" s="1"/>
  <c r="S25" i="13"/>
  <c r="Z25" i="13"/>
  <c r="AG25" i="13"/>
  <c r="AN25" i="13"/>
  <c r="AM25" i="13" s="1"/>
  <c r="AU25" i="13"/>
  <c r="AT25" i="13" s="1"/>
  <c r="BB25" i="13"/>
  <c r="BI25" i="13"/>
  <c r="BP25" i="13"/>
  <c r="DE25" i="13"/>
  <c r="A26" i="13"/>
  <c r="B26" i="13"/>
  <c r="C26" i="13"/>
  <c r="E26" i="13"/>
  <c r="L26" i="13"/>
  <c r="O26" i="13" s="1"/>
  <c r="S26" i="13"/>
  <c r="U26" i="13" s="1"/>
  <c r="T26" i="13" s="1"/>
  <c r="Z26" i="13"/>
  <c r="AD26" i="13" s="1"/>
  <c r="AG26" i="13"/>
  <c r="AN26" i="13"/>
  <c r="AR26" i="13" s="1"/>
  <c r="AU26" i="13"/>
  <c r="AW26" i="13" s="1"/>
  <c r="AV26" i="13" s="1"/>
  <c r="BB26" i="13"/>
  <c r="BF26" i="13" s="1"/>
  <c r="BI26" i="13"/>
  <c r="BK26" i="13" s="1"/>
  <c r="BJ26" i="13" s="1"/>
  <c r="BP26" i="13"/>
  <c r="BS26" i="13" s="1"/>
  <c r="DE26" i="13"/>
  <c r="A27" i="13"/>
  <c r="B27" i="13"/>
  <c r="C27" i="13"/>
  <c r="E27" i="13"/>
  <c r="G27" i="13" s="1"/>
  <c r="F27" i="13" s="1"/>
  <c r="L27" i="13"/>
  <c r="O27" i="13" s="1"/>
  <c r="S27" i="13"/>
  <c r="R27" i="13" s="1"/>
  <c r="Z27" i="13"/>
  <c r="AG27" i="13"/>
  <c r="AN27" i="13"/>
  <c r="AM27" i="13" s="1"/>
  <c r="DA27" i="13" s="1"/>
  <c r="AU27" i="13"/>
  <c r="AT27" i="13" s="1"/>
  <c r="BB27" i="13"/>
  <c r="BI27" i="13"/>
  <c r="BP27" i="13"/>
  <c r="BO27" i="13" s="1"/>
  <c r="DG27" i="13" s="1"/>
  <c r="DE27" i="13"/>
  <c r="A28" i="13"/>
  <c r="B28" i="13"/>
  <c r="C28" i="13"/>
  <c r="E28" i="13"/>
  <c r="D28" i="13" s="1"/>
  <c r="H28" i="13"/>
  <c r="L28" i="13"/>
  <c r="O28" i="13" s="1"/>
  <c r="S28" i="13"/>
  <c r="U28" i="13" s="1"/>
  <c r="T28" i="13" s="1"/>
  <c r="Z28" i="13"/>
  <c r="AD28" i="13" s="1"/>
  <c r="AG28" i="13"/>
  <c r="AN28" i="13"/>
  <c r="AR28" i="13" s="1"/>
  <c r="AU28" i="13"/>
  <c r="AW28" i="13" s="1"/>
  <c r="AV28" i="13" s="1"/>
  <c r="BB28" i="13"/>
  <c r="BF28" i="13" s="1"/>
  <c r="BI28" i="13"/>
  <c r="BM28" i="13" s="1"/>
  <c r="BP28" i="13"/>
  <c r="BS28" i="13" s="1"/>
  <c r="DE28" i="13"/>
  <c r="A29" i="13"/>
  <c r="B29" i="13"/>
  <c r="C29" i="13"/>
  <c r="E29" i="13"/>
  <c r="G29" i="13" s="1"/>
  <c r="F29" i="13" s="1"/>
  <c r="L29" i="13"/>
  <c r="O29" i="13" s="1"/>
  <c r="S29" i="13"/>
  <c r="Z29" i="13"/>
  <c r="AG29" i="13"/>
  <c r="AN29" i="13"/>
  <c r="AM29" i="13" s="1"/>
  <c r="AU29" i="13"/>
  <c r="AT29" i="13" s="1"/>
  <c r="BB29" i="13"/>
  <c r="BI29" i="13"/>
  <c r="BP29" i="13"/>
  <c r="DE29" i="13"/>
  <c r="A30" i="13"/>
  <c r="B30" i="13"/>
  <c r="C30" i="13"/>
  <c r="E30" i="13"/>
  <c r="L30" i="13"/>
  <c r="O30" i="13" s="1"/>
  <c r="S30" i="13"/>
  <c r="Z30" i="13"/>
  <c r="AD30" i="13" s="1"/>
  <c r="AG30" i="13"/>
  <c r="AN30" i="13"/>
  <c r="AR30" i="13" s="1"/>
  <c r="AU30" i="13"/>
  <c r="AW30" i="13" s="1"/>
  <c r="AV30" i="13" s="1"/>
  <c r="BB30" i="13"/>
  <c r="BF30" i="13" s="1"/>
  <c r="BI30" i="13"/>
  <c r="BP30" i="13"/>
  <c r="BS30" i="13" s="1"/>
  <c r="DE30" i="13"/>
  <c r="A31" i="13"/>
  <c r="B31" i="13"/>
  <c r="C31" i="13"/>
  <c r="E31" i="13"/>
  <c r="G31" i="13" s="1"/>
  <c r="F31" i="13" s="1"/>
  <c r="L31" i="13"/>
  <c r="O31" i="13" s="1"/>
  <c r="S31" i="13"/>
  <c r="Z31" i="13"/>
  <c r="AG31" i="13"/>
  <c r="AN31" i="13"/>
  <c r="AM31" i="13" s="1"/>
  <c r="DA31" i="13" s="1"/>
  <c r="AU31" i="13"/>
  <c r="AT31" i="13" s="1"/>
  <c r="BB31" i="13"/>
  <c r="BI31" i="13"/>
  <c r="BP31" i="13"/>
  <c r="BO31" i="13" s="1"/>
  <c r="DG31" i="13" s="1"/>
  <c r="DE31" i="13"/>
  <c r="A32" i="13"/>
  <c r="B32" i="13"/>
  <c r="C32" i="13"/>
  <c r="E32" i="13"/>
  <c r="L32" i="13"/>
  <c r="O32" i="13" s="1"/>
  <c r="S32" i="13"/>
  <c r="U32" i="13" s="1"/>
  <c r="T32" i="13" s="1"/>
  <c r="Z32" i="13"/>
  <c r="AD32" i="13" s="1"/>
  <c r="AG32" i="13"/>
  <c r="AI32" i="13" s="1"/>
  <c r="AH32" i="13" s="1"/>
  <c r="AJ32" i="13"/>
  <c r="AN32" i="13"/>
  <c r="AR32" i="13" s="1"/>
  <c r="AU32" i="13"/>
  <c r="AW32" i="13" s="1"/>
  <c r="AV32" i="13" s="1"/>
  <c r="BB32" i="13"/>
  <c r="BF32" i="13" s="1"/>
  <c r="BI32" i="13"/>
  <c r="BP32" i="13"/>
  <c r="BS32" i="13" s="1"/>
  <c r="DE32" i="13"/>
  <c r="A33" i="13"/>
  <c r="B33" i="13"/>
  <c r="C33" i="13"/>
  <c r="E33" i="13"/>
  <c r="G33" i="13" s="1"/>
  <c r="F33" i="13" s="1"/>
  <c r="L33" i="13"/>
  <c r="O33" i="13" s="1"/>
  <c r="S33" i="13"/>
  <c r="R33" i="13" s="1"/>
  <c r="Z33" i="13"/>
  <c r="AG33" i="13"/>
  <c r="AN33" i="13"/>
  <c r="AM33" i="13" s="1"/>
  <c r="AU33" i="13"/>
  <c r="AT33" i="13" s="1"/>
  <c r="BB33" i="13"/>
  <c r="BI33" i="13"/>
  <c r="BP33" i="13"/>
  <c r="DE33" i="13"/>
  <c r="A34" i="13"/>
  <c r="B34" i="13"/>
  <c r="C34" i="13"/>
  <c r="E34" i="13"/>
  <c r="D34" i="13" s="1"/>
  <c r="L34" i="13"/>
  <c r="O34" i="13" s="1"/>
  <c r="S34" i="13"/>
  <c r="U34" i="13" s="1"/>
  <c r="T34" i="13" s="1"/>
  <c r="Z34" i="13"/>
  <c r="AD34" i="13" s="1"/>
  <c r="AG34" i="13"/>
  <c r="AN34" i="13"/>
  <c r="AR34" i="13" s="1"/>
  <c r="AU34" i="13"/>
  <c r="AW34" i="13" s="1"/>
  <c r="AV34" i="13" s="1"/>
  <c r="BB34" i="13"/>
  <c r="BF34" i="13" s="1"/>
  <c r="BI34" i="13"/>
  <c r="BP34" i="13"/>
  <c r="BS34" i="13" s="1"/>
  <c r="DE34" i="13"/>
  <c r="A35" i="13"/>
  <c r="B35" i="13"/>
  <c r="C35" i="13"/>
  <c r="E35" i="13"/>
  <c r="G35" i="13" s="1"/>
  <c r="F35" i="13" s="1"/>
  <c r="L35" i="13"/>
  <c r="O35" i="13" s="1"/>
  <c r="S35" i="13"/>
  <c r="Z35" i="13"/>
  <c r="AG35" i="13"/>
  <c r="AN35" i="13"/>
  <c r="AM35" i="13" s="1"/>
  <c r="DA35" i="13" s="1"/>
  <c r="AU35" i="13"/>
  <c r="AT35" i="13" s="1"/>
  <c r="BB35" i="13"/>
  <c r="BI35" i="13"/>
  <c r="BP35" i="13"/>
  <c r="DE35" i="13"/>
  <c r="A36" i="13"/>
  <c r="B36" i="13"/>
  <c r="C36" i="13"/>
  <c r="E36" i="13"/>
  <c r="D36" i="13" s="1"/>
  <c r="L36" i="13"/>
  <c r="O36" i="13" s="1"/>
  <c r="S36" i="13"/>
  <c r="U36" i="13" s="1"/>
  <c r="T36" i="13" s="1"/>
  <c r="Z36" i="13"/>
  <c r="AD36" i="13" s="1"/>
  <c r="AG36" i="13"/>
  <c r="AI36" i="13" s="1"/>
  <c r="AH36" i="13" s="1"/>
  <c r="AJ36" i="13"/>
  <c r="AN36" i="13"/>
  <c r="AR36" i="13" s="1"/>
  <c r="AU36" i="13"/>
  <c r="AW36" i="13" s="1"/>
  <c r="AV36" i="13" s="1"/>
  <c r="BB36" i="13"/>
  <c r="BF36" i="13" s="1"/>
  <c r="BI36" i="13"/>
  <c r="BP36" i="13"/>
  <c r="BS36" i="13" s="1"/>
  <c r="DE36" i="13"/>
  <c r="A37" i="13"/>
  <c r="B37" i="13"/>
  <c r="C37" i="13"/>
  <c r="E37" i="13"/>
  <c r="G37" i="13" s="1"/>
  <c r="F37" i="13" s="1"/>
  <c r="L37" i="13"/>
  <c r="O37" i="13" s="1"/>
  <c r="S37" i="13"/>
  <c r="Z37" i="13"/>
  <c r="AG37" i="13"/>
  <c r="AN37" i="13"/>
  <c r="AM37" i="13" s="1"/>
  <c r="AU37" i="13"/>
  <c r="AT37" i="13" s="1"/>
  <c r="BB37" i="13"/>
  <c r="BI37" i="13"/>
  <c r="BP37" i="13"/>
  <c r="DE37" i="13"/>
  <c r="A38" i="13"/>
  <c r="B38" i="13"/>
  <c r="C38" i="13"/>
  <c r="E38" i="13"/>
  <c r="L38" i="13"/>
  <c r="O38" i="13" s="1"/>
  <c r="S38" i="13"/>
  <c r="U38" i="13" s="1"/>
  <c r="T38" i="13" s="1"/>
  <c r="Z38" i="13"/>
  <c r="AD38" i="13" s="1"/>
  <c r="AG38" i="13"/>
  <c r="AN38" i="13"/>
  <c r="AR38" i="13" s="1"/>
  <c r="AU38" i="13"/>
  <c r="AW38" i="13" s="1"/>
  <c r="AV38" i="13" s="1"/>
  <c r="BB38" i="13"/>
  <c r="BF38" i="13" s="1"/>
  <c r="BI38" i="13"/>
  <c r="BK38" i="13" s="1"/>
  <c r="BJ38" i="13" s="1"/>
  <c r="BP38" i="13"/>
  <c r="BS38" i="13" s="1"/>
  <c r="DE38" i="13"/>
  <c r="A39" i="13"/>
  <c r="B39" i="13"/>
  <c r="C39" i="13"/>
  <c r="E39" i="13"/>
  <c r="G39" i="13" s="1"/>
  <c r="F39" i="13" s="1"/>
  <c r="L39" i="13"/>
  <c r="O39" i="13" s="1"/>
  <c r="S39" i="13"/>
  <c r="Z39" i="13"/>
  <c r="AG39" i="13"/>
  <c r="AN39" i="13"/>
  <c r="AM39" i="13" s="1"/>
  <c r="DA39" i="13" s="1"/>
  <c r="AU39" i="13"/>
  <c r="AT39" i="13" s="1"/>
  <c r="BB39" i="13"/>
  <c r="BI39" i="13"/>
  <c r="BP39" i="13"/>
  <c r="DE39" i="13"/>
  <c r="L42" i="13"/>
  <c r="F3" i="18"/>
  <c r="A3" i="18" s="1"/>
  <c r="G1130" i="4"/>
  <c r="G1132" i="4"/>
  <c r="G1134" i="4"/>
  <c r="G1136" i="4"/>
  <c r="G367" i="4"/>
  <c r="G369" i="4"/>
  <c r="G371" i="4"/>
  <c r="G373" i="4"/>
  <c r="G741" i="4"/>
  <c r="G743" i="4"/>
  <c r="G745" i="4"/>
  <c r="G747" i="4"/>
  <c r="G1115" i="4"/>
  <c r="G1117" i="4"/>
  <c r="G1119" i="4"/>
  <c r="G1121" i="4"/>
  <c r="X3" i="18"/>
  <c r="AV3" i="18"/>
  <c r="BB3" i="18"/>
  <c r="BH3" i="18"/>
  <c r="BN3" i="18"/>
  <c r="BT3" i="18"/>
  <c r="BV3" i="18"/>
  <c r="BX3" i="18"/>
  <c r="F4" i="18"/>
  <c r="A4" i="18" s="1"/>
  <c r="H54" i="1"/>
  <c r="I8" i="16" s="1"/>
  <c r="H114" i="1"/>
  <c r="H174" i="1"/>
  <c r="I12" i="16" s="1"/>
  <c r="H309" i="1"/>
  <c r="G21" i="9" s="1"/>
  <c r="H369" i="1"/>
  <c r="G23" i="9" s="1"/>
  <c r="H429" i="1"/>
  <c r="H437" i="1" s="1"/>
  <c r="H683" i="1"/>
  <c r="H743" i="1"/>
  <c r="H803" i="1"/>
  <c r="H983" i="1"/>
  <c r="I42" i="16" s="1"/>
  <c r="H923" i="1"/>
  <c r="H863" i="1"/>
  <c r="I38" i="16" s="1"/>
  <c r="H609" i="1"/>
  <c r="G31" i="9" s="1"/>
  <c r="H549" i="1"/>
  <c r="H489" i="1"/>
  <c r="G27" i="9" s="1"/>
  <c r="H234" i="1"/>
  <c r="H56" i="1"/>
  <c r="H7" i="9" s="1"/>
  <c r="H116" i="1"/>
  <c r="J10" i="16" s="1"/>
  <c r="H176" i="1"/>
  <c r="H11" i="9" s="1"/>
  <c r="H311" i="1"/>
  <c r="H371" i="1"/>
  <c r="H23" i="9" s="1"/>
  <c r="H431" i="1"/>
  <c r="H685" i="1"/>
  <c r="H35" i="9" s="1"/>
  <c r="H745" i="1"/>
  <c r="J34" i="16" s="1"/>
  <c r="H805" i="1"/>
  <c r="H39" i="9" s="1"/>
  <c r="H985" i="1"/>
  <c r="H925" i="1"/>
  <c r="H865" i="1"/>
  <c r="H41" i="9" s="1"/>
  <c r="H611" i="1"/>
  <c r="H31" i="9" s="1"/>
  <c r="H551" i="1"/>
  <c r="J28" i="16" s="1"/>
  <c r="H491" i="1"/>
  <c r="H27" i="9" s="1"/>
  <c r="H236" i="1"/>
  <c r="H58" i="1"/>
  <c r="I7" i="9" s="1"/>
  <c r="H118" i="1"/>
  <c r="I9" i="9" s="1"/>
  <c r="H178" i="1"/>
  <c r="I11" i="9" s="1"/>
  <c r="H313" i="1"/>
  <c r="I21" i="9" s="1"/>
  <c r="H373" i="1"/>
  <c r="I23" i="9" s="1"/>
  <c r="H433" i="1"/>
  <c r="I25" i="9" s="1"/>
  <c r="H687" i="1"/>
  <c r="I35" i="9" s="1"/>
  <c r="H747" i="1"/>
  <c r="I37" i="9" s="1"/>
  <c r="H807" i="1"/>
  <c r="I39" i="9" s="1"/>
  <c r="H987" i="1"/>
  <c r="K42" i="16" s="1"/>
  <c r="H927" i="1"/>
  <c r="H867" i="1"/>
  <c r="I41" i="9" s="1"/>
  <c r="H613" i="1"/>
  <c r="I31" i="9" s="1"/>
  <c r="H553" i="1"/>
  <c r="K28" i="16" s="1"/>
  <c r="H493" i="1"/>
  <c r="I27" i="9" s="1"/>
  <c r="H238" i="1"/>
  <c r="H60" i="1"/>
  <c r="J7" i="9" s="1"/>
  <c r="H120" i="1"/>
  <c r="J9" i="9" s="1"/>
  <c r="H180" i="1"/>
  <c r="J11" i="9" s="1"/>
  <c r="H315" i="1"/>
  <c r="H316" i="1" s="1"/>
  <c r="H375" i="1"/>
  <c r="J23" i="9" s="1"/>
  <c r="H435" i="1"/>
  <c r="J25" i="9" s="1"/>
  <c r="H689" i="1"/>
  <c r="J35" i="9" s="1"/>
  <c r="H749" i="1"/>
  <c r="J37" i="9" s="1"/>
  <c r="H809" i="1"/>
  <c r="J39" i="9" s="1"/>
  <c r="H989" i="1"/>
  <c r="J45" i="9" s="1"/>
  <c r="H929" i="1"/>
  <c r="J43" i="9" s="1"/>
  <c r="H869" i="1"/>
  <c r="J41" i="9" s="1"/>
  <c r="H615" i="1"/>
  <c r="J31" i="9" s="1"/>
  <c r="H555" i="1"/>
  <c r="L28" i="16" s="1"/>
  <c r="H495" i="1"/>
  <c r="J27" i="9" s="1"/>
  <c r="H240" i="1"/>
  <c r="H54" i="2"/>
  <c r="G7" i="10" s="1"/>
  <c r="H114" i="2"/>
  <c r="I46" i="16" s="1"/>
  <c r="H174" i="2"/>
  <c r="H234" i="2"/>
  <c r="G13" i="10" s="1"/>
  <c r="H428" i="2"/>
  <c r="H488" i="2"/>
  <c r="I58" i="16" s="1"/>
  <c r="H548" i="2"/>
  <c r="I60" i="16" s="1"/>
  <c r="H608" i="2"/>
  <c r="H802" i="2"/>
  <c r="G35" i="10" s="1"/>
  <c r="H862" i="2"/>
  <c r="H922" i="2"/>
  <c r="G39" i="10" s="1"/>
  <c r="H1102" i="2"/>
  <c r="H1042" i="2"/>
  <c r="G43" i="10" s="1"/>
  <c r="H982" i="2"/>
  <c r="G41" i="10" s="1"/>
  <c r="H728" i="2"/>
  <c r="H668" i="2"/>
  <c r="H354" i="2"/>
  <c r="H362" i="2" s="1"/>
  <c r="H294" i="2"/>
  <c r="H56" i="2"/>
  <c r="H116" i="2"/>
  <c r="J46" i="16" s="1"/>
  <c r="H176" i="2"/>
  <c r="H236" i="2"/>
  <c r="H430" i="2"/>
  <c r="J56" i="16" s="1"/>
  <c r="H490" i="2"/>
  <c r="H550" i="2"/>
  <c r="H25" i="10" s="1"/>
  <c r="H610" i="2"/>
  <c r="H804" i="2"/>
  <c r="H864" i="2"/>
  <c r="H37" i="10" s="1"/>
  <c r="H924" i="2"/>
  <c r="H39" i="10" s="1"/>
  <c r="H1104" i="2"/>
  <c r="H1044" i="2"/>
  <c r="H984" i="2"/>
  <c r="J74" i="16" s="1"/>
  <c r="H730" i="2"/>
  <c r="H670" i="2"/>
  <c r="H356" i="2"/>
  <c r="H296" i="2"/>
  <c r="H58" i="2"/>
  <c r="K44" i="16" s="1"/>
  <c r="H118" i="2"/>
  <c r="H178" i="2"/>
  <c r="H238" i="2"/>
  <c r="I13" i="10" s="1"/>
  <c r="H432" i="2"/>
  <c r="I21" i="10" s="1"/>
  <c r="H492" i="2"/>
  <c r="H552" i="2"/>
  <c r="H612" i="2"/>
  <c r="H806" i="2"/>
  <c r="H866" i="2"/>
  <c r="I37" i="10" s="1"/>
  <c r="H926" i="2"/>
  <c r="H1106" i="2"/>
  <c r="H1046" i="2"/>
  <c r="H986" i="2"/>
  <c r="I41" i="10" s="1"/>
  <c r="H732" i="2"/>
  <c r="H672" i="2"/>
  <c r="H358" i="2"/>
  <c r="H298" i="2"/>
  <c r="I15" i="10" s="1"/>
  <c r="H60" i="2"/>
  <c r="J7" i="10" s="1"/>
  <c r="H120" i="2"/>
  <c r="J9" i="10" s="1"/>
  <c r="H180" i="2"/>
  <c r="H240" i="2"/>
  <c r="J13" i="10" s="1"/>
  <c r="H434" i="2"/>
  <c r="L56" i="16" s="1"/>
  <c r="H494" i="2"/>
  <c r="H554" i="2"/>
  <c r="L60" i="16" s="1"/>
  <c r="H614" i="2"/>
  <c r="H808" i="2"/>
  <c r="H868" i="2"/>
  <c r="H869" i="2" s="1"/>
  <c r="H928" i="2"/>
  <c r="H929" i="2" s="1"/>
  <c r="H1108" i="2"/>
  <c r="H1048" i="2"/>
  <c r="H988" i="2"/>
  <c r="J41" i="10" s="1"/>
  <c r="H734" i="2"/>
  <c r="H674" i="2"/>
  <c r="H360" i="2"/>
  <c r="H300" i="2"/>
  <c r="H1042" i="3"/>
  <c r="H1102" i="3"/>
  <c r="H982" i="3"/>
  <c r="H922" i="3"/>
  <c r="H862" i="3"/>
  <c r="H802" i="3"/>
  <c r="H728" i="3"/>
  <c r="H668" i="3"/>
  <c r="H608" i="3"/>
  <c r="H548" i="3"/>
  <c r="H488" i="3"/>
  <c r="H428" i="3"/>
  <c r="H354" i="3"/>
  <c r="H294" i="3"/>
  <c r="H234" i="3"/>
  <c r="H174" i="3"/>
  <c r="H114" i="3"/>
  <c r="H54" i="3"/>
  <c r="H1044" i="3"/>
  <c r="H1104" i="3"/>
  <c r="H984" i="3"/>
  <c r="H924" i="3"/>
  <c r="H864" i="3"/>
  <c r="H804" i="3"/>
  <c r="H35" i="11" s="1"/>
  <c r="H730" i="3"/>
  <c r="H670" i="3"/>
  <c r="H610" i="3"/>
  <c r="H550" i="3"/>
  <c r="H490" i="3"/>
  <c r="H430" i="3"/>
  <c r="H356" i="3"/>
  <c r="H296" i="3"/>
  <c r="H236" i="3"/>
  <c r="H176" i="3"/>
  <c r="H116" i="3"/>
  <c r="H56" i="3"/>
  <c r="H1046" i="3"/>
  <c r="H1106" i="3"/>
  <c r="H986" i="3"/>
  <c r="I41" i="11" s="1"/>
  <c r="H926" i="3"/>
  <c r="H866" i="3"/>
  <c r="H806" i="3"/>
  <c r="H732" i="3"/>
  <c r="H672" i="3"/>
  <c r="H612" i="3"/>
  <c r="H552" i="3"/>
  <c r="H492" i="3"/>
  <c r="I23" i="11" s="1"/>
  <c r="H432" i="3"/>
  <c r="H358" i="3"/>
  <c r="H298" i="3"/>
  <c r="H238" i="3"/>
  <c r="H178" i="3"/>
  <c r="K84" i="16" s="1"/>
  <c r="H118" i="3"/>
  <c r="H58" i="3"/>
  <c r="K80" i="16" s="1"/>
  <c r="H1048" i="3"/>
  <c r="H1108" i="3"/>
  <c r="H1111" i="3" s="1"/>
  <c r="H988" i="3"/>
  <c r="J41" i="11" s="1"/>
  <c r="H928" i="3"/>
  <c r="H931" i="3" s="1"/>
  <c r="H868" i="3"/>
  <c r="H808" i="3"/>
  <c r="H811" i="3" s="1"/>
  <c r="BP4" i="18" s="1"/>
  <c r="H734" i="3"/>
  <c r="H674" i="3"/>
  <c r="H677" i="3" s="1"/>
  <c r="H614" i="3"/>
  <c r="H554" i="3"/>
  <c r="H557" i="3" s="1"/>
  <c r="H494" i="3"/>
  <c r="J23" i="11" s="1"/>
  <c r="H434" i="3"/>
  <c r="H360" i="3"/>
  <c r="H300" i="3"/>
  <c r="H240" i="3"/>
  <c r="H180" i="3"/>
  <c r="J11" i="11" s="1"/>
  <c r="H120" i="3"/>
  <c r="H60" i="3"/>
  <c r="H1102" i="4"/>
  <c r="H1042" i="4"/>
  <c r="H982" i="4"/>
  <c r="H922" i="4"/>
  <c r="H862" i="4"/>
  <c r="H802" i="4"/>
  <c r="H728" i="4"/>
  <c r="H668" i="4"/>
  <c r="H608" i="4"/>
  <c r="H548" i="4"/>
  <c r="H488" i="4"/>
  <c r="H428" i="4"/>
  <c r="H354" i="4"/>
  <c r="H294" i="4"/>
  <c r="H234" i="4"/>
  <c r="H174" i="4"/>
  <c r="H114" i="4"/>
  <c r="H54" i="4"/>
  <c r="H1104" i="4"/>
  <c r="H1044" i="4"/>
  <c r="H984" i="4"/>
  <c r="H924" i="4"/>
  <c r="H864" i="4"/>
  <c r="H804" i="4"/>
  <c r="H730" i="4"/>
  <c r="H670" i="4"/>
  <c r="H610" i="4"/>
  <c r="H550" i="4"/>
  <c r="H490" i="4"/>
  <c r="H430" i="4"/>
  <c r="H356" i="4"/>
  <c r="H296" i="4"/>
  <c r="H236" i="4"/>
  <c r="H176" i="4"/>
  <c r="H116" i="4"/>
  <c r="H56" i="4"/>
  <c r="H7" i="12" s="1"/>
  <c r="H1106" i="4"/>
  <c r="H1046" i="4"/>
  <c r="H986" i="4"/>
  <c r="H926" i="4"/>
  <c r="H866" i="4"/>
  <c r="H806" i="4"/>
  <c r="H732" i="4"/>
  <c r="H672" i="4"/>
  <c r="H612" i="4"/>
  <c r="H552" i="4"/>
  <c r="H492" i="4"/>
  <c r="H432" i="4"/>
  <c r="H358" i="4"/>
  <c r="H298" i="4"/>
  <c r="I15" i="12" s="1"/>
  <c r="H238" i="4"/>
  <c r="H178" i="4"/>
  <c r="H179" i="4" s="1"/>
  <c r="H118" i="4"/>
  <c r="H58" i="4"/>
  <c r="H59" i="4" s="1"/>
  <c r="I8" i="12" s="1"/>
  <c r="H1108" i="4"/>
  <c r="H1110" i="4" s="1"/>
  <c r="H1048" i="4"/>
  <c r="H988" i="4"/>
  <c r="H928" i="4"/>
  <c r="H868" i="4"/>
  <c r="H808" i="4"/>
  <c r="H734" i="4"/>
  <c r="H674" i="4"/>
  <c r="H614" i="4"/>
  <c r="H554" i="4"/>
  <c r="H494" i="4"/>
  <c r="H434" i="4"/>
  <c r="H360" i="4"/>
  <c r="H300" i="4"/>
  <c r="H240" i="4"/>
  <c r="H180" i="4"/>
  <c r="H120" i="4"/>
  <c r="H60" i="4"/>
  <c r="H371" i="4"/>
  <c r="H1119" i="4"/>
  <c r="BN4" i="18"/>
  <c r="BR4" i="18"/>
  <c r="H363" i="4"/>
  <c r="H737" i="4"/>
  <c r="H1111" i="4"/>
  <c r="F5" i="18"/>
  <c r="A5" i="18" s="1"/>
  <c r="I54" i="1"/>
  <c r="L7" i="9" s="1"/>
  <c r="I114" i="1"/>
  <c r="I174" i="1"/>
  <c r="L11" i="9" s="1"/>
  <c r="I309" i="1"/>
  <c r="L21" i="9" s="1"/>
  <c r="I369" i="1"/>
  <c r="L23" i="9" s="1"/>
  <c r="I429" i="1"/>
  <c r="L25" i="9" s="1"/>
  <c r="I683" i="1"/>
  <c r="N32" i="16" s="1"/>
  <c r="I743" i="1"/>
  <c r="N34" i="16" s="1"/>
  <c r="I803" i="1"/>
  <c r="I983" i="1"/>
  <c r="I923" i="1"/>
  <c r="I863" i="1"/>
  <c r="L41" i="9" s="1"/>
  <c r="I609" i="1"/>
  <c r="I549" i="1"/>
  <c r="I489" i="1"/>
  <c r="N26" i="16" s="1"/>
  <c r="I234" i="1"/>
  <c r="I56" i="1"/>
  <c r="M7" i="9" s="1"/>
  <c r="I116" i="1"/>
  <c r="M9" i="9" s="1"/>
  <c r="I176" i="1"/>
  <c r="I311" i="1"/>
  <c r="M21" i="9" s="1"/>
  <c r="I371" i="1"/>
  <c r="M23" i="9" s="1"/>
  <c r="I431" i="1"/>
  <c r="M25" i="9" s="1"/>
  <c r="I685" i="1"/>
  <c r="I745" i="1"/>
  <c r="O34" i="16" s="1"/>
  <c r="I805" i="1"/>
  <c r="I985" i="1"/>
  <c r="M45" i="9" s="1"/>
  <c r="I925" i="1"/>
  <c r="I865" i="1"/>
  <c r="M41" i="9" s="1"/>
  <c r="I611" i="1"/>
  <c r="I551" i="1"/>
  <c r="M29" i="9" s="1"/>
  <c r="I491" i="1"/>
  <c r="M27" i="9" s="1"/>
  <c r="I236" i="1"/>
  <c r="I58" i="1"/>
  <c r="N7" i="9" s="1"/>
  <c r="I118" i="1"/>
  <c r="I178" i="1"/>
  <c r="I179" i="1" s="1"/>
  <c r="I313" i="1"/>
  <c r="N21" i="9" s="1"/>
  <c r="I373" i="1"/>
  <c r="N23" i="9" s="1"/>
  <c r="I433" i="1"/>
  <c r="N25" i="9" s="1"/>
  <c r="I687" i="1"/>
  <c r="I747" i="1"/>
  <c r="P34" i="16" s="1"/>
  <c r="I807" i="1"/>
  <c r="I987" i="1"/>
  <c r="I927" i="1"/>
  <c r="I867" i="1"/>
  <c r="I613" i="1"/>
  <c r="I553" i="1"/>
  <c r="I493" i="1"/>
  <c r="N27" i="9" s="1"/>
  <c r="I238" i="1"/>
  <c r="I60" i="1"/>
  <c r="Q8" i="16" s="1"/>
  <c r="I120" i="1"/>
  <c r="O9" i="9" s="1"/>
  <c r="I180" i="1"/>
  <c r="Q12" i="16" s="1"/>
  <c r="I315" i="1"/>
  <c r="O21" i="9" s="1"/>
  <c r="I375" i="1"/>
  <c r="O23" i="9" s="1"/>
  <c r="I435" i="1"/>
  <c r="O25" i="9" s="1"/>
  <c r="I689" i="1"/>
  <c r="O35" i="9" s="1"/>
  <c r="I749" i="1"/>
  <c r="I750" i="1" s="1"/>
  <c r="O38" i="9" s="1"/>
  <c r="I809" i="1"/>
  <c r="I989" i="1"/>
  <c r="O45" i="9" s="1"/>
  <c r="I929" i="1"/>
  <c r="I869" i="1"/>
  <c r="I870" i="1" s="1"/>
  <c r="O42" i="9" s="1"/>
  <c r="I615" i="1"/>
  <c r="I555" i="1"/>
  <c r="I495" i="1"/>
  <c r="O27" i="9" s="1"/>
  <c r="I240" i="1"/>
  <c r="I54" i="2"/>
  <c r="L7" i="10" s="1"/>
  <c r="I114" i="2"/>
  <c r="L9" i="10" s="1"/>
  <c r="I174" i="2"/>
  <c r="N48" i="16" s="1"/>
  <c r="I234" i="2"/>
  <c r="L13" i="10" s="1"/>
  <c r="I428" i="2"/>
  <c r="L21" i="10" s="1"/>
  <c r="I488" i="2"/>
  <c r="L23" i="10" s="1"/>
  <c r="I548" i="2"/>
  <c r="L25" i="10" s="1"/>
  <c r="I608" i="2"/>
  <c r="L27" i="10" s="1"/>
  <c r="I802" i="2"/>
  <c r="I862" i="2"/>
  <c r="N70" i="16" s="1"/>
  <c r="I922" i="2"/>
  <c r="L39" i="10" s="1"/>
  <c r="I1102" i="2"/>
  <c r="I1042" i="2"/>
  <c r="I982" i="2"/>
  <c r="L41" i="10" s="1"/>
  <c r="I728" i="2"/>
  <c r="I668" i="2"/>
  <c r="I354" i="2"/>
  <c r="I294" i="2"/>
  <c r="I56" i="2"/>
  <c r="M7" i="10" s="1"/>
  <c r="I116" i="2"/>
  <c r="M9" i="10" s="1"/>
  <c r="I176" i="2"/>
  <c r="O48" i="16" s="1"/>
  <c r="I236" i="2"/>
  <c r="O50" i="16" s="1"/>
  <c r="I430" i="2"/>
  <c r="M21" i="10" s="1"/>
  <c r="I490" i="2"/>
  <c r="M23" i="10" s="1"/>
  <c r="I550" i="2"/>
  <c r="I551" i="2" s="1"/>
  <c r="I610" i="2"/>
  <c r="M27" i="10" s="1"/>
  <c r="I804" i="2"/>
  <c r="I864" i="2"/>
  <c r="M37" i="10" s="1"/>
  <c r="I924" i="2"/>
  <c r="M39" i="10" s="1"/>
  <c r="I1104" i="2"/>
  <c r="I1044" i="2"/>
  <c r="I984" i="2"/>
  <c r="M41" i="10" s="1"/>
  <c r="I730" i="2"/>
  <c r="I670" i="2"/>
  <c r="I356" i="2"/>
  <c r="I296" i="2"/>
  <c r="I58" i="2"/>
  <c r="N7" i="10" s="1"/>
  <c r="I118" i="2"/>
  <c r="N9" i="10" s="1"/>
  <c r="I178" i="2"/>
  <c r="N11" i="10" s="1"/>
  <c r="I238" i="2"/>
  <c r="P50" i="16" s="1"/>
  <c r="I432" i="2"/>
  <c r="N21" i="10" s="1"/>
  <c r="I492" i="2"/>
  <c r="N23" i="10" s="1"/>
  <c r="I552" i="2"/>
  <c r="I612" i="2"/>
  <c r="N27" i="10" s="1"/>
  <c r="I806" i="2"/>
  <c r="I866" i="2"/>
  <c r="N37" i="10" s="1"/>
  <c r="I926" i="2"/>
  <c r="N39" i="10" s="1"/>
  <c r="I1106" i="2"/>
  <c r="I1046" i="2"/>
  <c r="I986" i="2"/>
  <c r="N41" i="10" s="1"/>
  <c r="I732" i="2"/>
  <c r="I672" i="2"/>
  <c r="I358" i="2"/>
  <c r="I298" i="2"/>
  <c r="I60" i="2"/>
  <c r="O7" i="10" s="1"/>
  <c r="I120" i="2"/>
  <c r="I121" i="2" s="1"/>
  <c r="I180" i="2"/>
  <c r="O11" i="10" s="1"/>
  <c r="I240" i="2"/>
  <c r="O13" i="10" s="1"/>
  <c r="I434" i="2"/>
  <c r="O21" i="10" s="1"/>
  <c r="I494" i="2"/>
  <c r="Q58" i="16" s="1"/>
  <c r="I554" i="2"/>
  <c r="I555" i="2" s="1"/>
  <c r="I614" i="2"/>
  <c r="O27" i="10" s="1"/>
  <c r="I808" i="2"/>
  <c r="O35" i="10" s="1"/>
  <c r="I868" i="2"/>
  <c r="O37" i="10" s="1"/>
  <c r="I928" i="2"/>
  <c r="O39" i="10" s="1"/>
  <c r="I1108" i="2"/>
  <c r="I1048" i="2"/>
  <c r="I988" i="2"/>
  <c r="Q74" i="16" s="1"/>
  <c r="I734" i="2"/>
  <c r="I674" i="2"/>
  <c r="I360" i="2"/>
  <c r="I300" i="2"/>
  <c r="I1042" i="3"/>
  <c r="L43" i="11" s="1"/>
  <c r="I1102" i="3"/>
  <c r="I982" i="3"/>
  <c r="N110" i="16" s="1"/>
  <c r="I922" i="3"/>
  <c r="L39" i="11" s="1"/>
  <c r="I862" i="3"/>
  <c r="N106" i="16" s="1"/>
  <c r="I802" i="3"/>
  <c r="L35" i="11" s="1"/>
  <c r="I728" i="3"/>
  <c r="I668" i="3"/>
  <c r="I608" i="3"/>
  <c r="N98" i="16" s="1"/>
  <c r="I548" i="3"/>
  <c r="N96" i="16" s="1"/>
  <c r="I488" i="3"/>
  <c r="L23" i="11" s="1"/>
  <c r="I428" i="3"/>
  <c r="L21" i="11" s="1"/>
  <c r="I354" i="3"/>
  <c r="I294" i="3"/>
  <c r="I234" i="3"/>
  <c r="I174" i="3"/>
  <c r="L11" i="11" s="1"/>
  <c r="I114" i="3"/>
  <c r="N82" i="16" s="1"/>
  <c r="I54" i="3"/>
  <c r="I1044" i="3"/>
  <c r="I1104" i="3"/>
  <c r="I984" i="3"/>
  <c r="M41" i="11" s="1"/>
  <c r="I924" i="3"/>
  <c r="M39" i="11" s="1"/>
  <c r="I864" i="3"/>
  <c r="I804" i="3"/>
  <c r="M35" i="11" s="1"/>
  <c r="I730" i="3"/>
  <c r="I670" i="3"/>
  <c r="I610" i="3"/>
  <c r="O98" i="16" s="1"/>
  <c r="I550" i="3"/>
  <c r="O96" i="16" s="1"/>
  <c r="I490" i="3"/>
  <c r="M23" i="11" s="1"/>
  <c r="I430" i="3"/>
  <c r="M21" i="11" s="1"/>
  <c r="I356" i="3"/>
  <c r="I296" i="3"/>
  <c r="I236" i="3"/>
  <c r="I176" i="3"/>
  <c r="M11" i="11" s="1"/>
  <c r="I116" i="3"/>
  <c r="M9" i="11" s="1"/>
  <c r="I56" i="3"/>
  <c r="M7" i="11" s="1"/>
  <c r="I1046" i="3"/>
  <c r="N43" i="11" s="1"/>
  <c r="I1106" i="3"/>
  <c r="I986" i="3"/>
  <c r="P110" i="16" s="1"/>
  <c r="I926" i="3"/>
  <c r="N39" i="11" s="1"/>
  <c r="I866" i="3"/>
  <c r="P106" i="16" s="1"/>
  <c r="I806" i="3"/>
  <c r="N35" i="11" s="1"/>
  <c r="I732" i="3"/>
  <c r="N31" i="11" s="1"/>
  <c r="I672" i="3"/>
  <c r="I612" i="3"/>
  <c r="N27" i="11" s="1"/>
  <c r="I552" i="3"/>
  <c r="N25" i="11" s="1"/>
  <c r="I492" i="3"/>
  <c r="P94" i="16" s="1"/>
  <c r="I432" i="3"/>
  <c r="P92" i="16" s="1"/>
  <c r="I358" i="3"/>
  <c r="I298" i="3"/>
  <c r="I238" i="3"/>
  <c r="N13" i="11" s="1"/>
  <c r="I178" i="3"/>
  <c r="P84" i="16" s="1"/>
  <c r="I118" i="3"/>
  <c r="P82" i="16" s="1"/>
  <c r="I58" i="3"/>
  <c r="P80" i="16" s="1"/>
  <c r="I1048" i="3"/>
  <c r="I1049" i="3" s="1"/>
  <c r="O44" i="11" s="1"/>
  <c r="I1108" i="3"/>
  <c r="I988" i="3"/>
  <c r="I989" i="3" s="1"/>
  <c r="Q111" i="16" s="1"/>
  <c r="I928" i="3"/>
  <c r="O39" i="11" s="1"/>
  <c r="I868" i="3"/>
  <c r="I869" i="3" s="1"/>
  <c r="O38" i="11" s="1"/>
  <c r="I808" i="3"/>
  <c r="I734" i="3"/>
  <c r="O31" i="11" s="1"/>
  <c r="I674" i="3"/>
  <c r="I614" i="3"/>
  <c r="O27" i="11" s="1"/>
  <c r="I554" i="3"/>
  <c r="O25" i="11" s="1"/>
  <c r="I494" i="3"/>
  <c r="Q94" i="16" s="1"/>
  <c r="I434" i="3"/>
  <c r="I435" i="3" s="1"/>
  <c r="O22" i="11" s="1"/>
  <c r="I360" i="3"/>
  <c r="I361" i="3" s="1"/>
  <c r="I300" i="3"/>
  <c r="I240" i="3"/>
  <c r="I241" i="3" s="1"/>
  <c r="O14" i="11" s="1"/>
  <c r="I180" i="3"/>
  <c r="I181" i="3" s="1"/>
  <c r="I120" i="3"/>
  <c r="I60" i="3"/>
  <c r="O7" i="11" s="1"/>
  <c r="I1102" i="4"/>
  <c r="I1042" i="4"/>
  <c r="I982" i="4"/>
  <c r="I922" i="4"/>
  <c r="I862" i="4"/>
  <c r="I802" i="4"/>
  <c r="I728" i="4"/>
  <c r="I668" i="4"/>
  <c r="I608" i="4"/>
  <c r="I548" i="4"/>
  <c r="I488" i="4"/>
  <c r="I428" i="4"/>
  <c r="I354" i="4"/>
  <c r="I294" i="4"/>
  <c r="I234" i="4"/>
  <c r="I174" i="4"/>
  <c r="I114" i="4"/>
  <c r="I54" i="4"/>
  <c r="I1104" i="4"/>
  <c r="I1044" i="4"/>
  <c r="I984" i="4"/>
  <c r="I924" i="4"/>
  <c r="I864" i="4"/>
  <c r="I804" i="4"/>
  <c r="I730" i="4"/>
  <c r="I670" i="4"/>
  <c r="I610" i="4"/>
  <c r="I550" i="4"/>
  <c r="I490" i="4"/>
  <c r="I430" i="4"/>
  <c r="I356" i="4"/>
  <c r="I296" i="4"/>
  <c r="I236" i="4"/>
  <c r="I176" i="4"/>
  <c r="I116" i="4"/>
  <c r="I56" i="4"/>
  <c r="I1106" i="4"/>
  <c r="I1046" i="4"/>
  <c r="I986" i="4"/>
  <c r="I926" i="4"/>
  <c r="N39" i="12" s="1"/>
  <c r="I866" i="4"/>
  <c r="I806" i="4"/>
  <c r="I732" i="4"/>
  <c r="I672" i="4"/>
  <c r="N29" i="12" s="1"/>
  <c r="I612" i="4"/>
  <c r="I552" i="4"/>
  <c r="N25" i="12" s="1"/>
  <c r="I492" i="4"/>
  <c r="I432" i="4"/>
  <c r="I358" i="4"/>
  <c r="I298" i="4"/>
  <c r="I238" i="4"/>
  <c r="I178" i="4"/>
  <c r="I118" i="4"/>
  <c r="I58" i="4"/>
  <c r="I1108" i="4"/>
  <c r="I1048" i="4"/>
  <c r="I988" i="4"/>
  <c r="I928" i="4"/>
  <c r="I868" i="4"/>
  <c r="I808" i="4"/>
  <c r="I734" i="4"/>
  <c r="I674" i="4"/>
  <c r="I675" i="4" s="1"/>
  <c r="O30" i="12" s="1"/>
  <c r="I614" i="4"/>
  <c r="I554" i="4"/>
  <c r="I555" i="4" s="1"/>
  <c r="O26" i="12" s="1"/>
  <c r="I494" i="4"/>
  <c r="I434" i="4"/>
  <c r="I360" i="4"/>
  <c r="I300" i="4"/>
  <c r="I240" i="4"/>
  <c r="I180" i="4"/>
  <c r="I120" i="4"/>
  <c r="I60" i="4"/>
  <c r="O7" i="12" s="1"/>
  <c r="I369" i="4"/>
  <c r="F6" i="18"/>
  <c r="A6" i="18" s="1"/>
  <c r="J54" i="1"/>
  <c r="Q7" i="9" s="1"/>
  <c r="J114" i="1"/>
  <c r="T10" i="16" s="1"/>
  <c r="J174" i="1"/>
  <c r="Q11" i="9" s="1"/>
  <c r="J309" i="1"/>
  <c r="Q21" i="9" s="1"/>
  <c r="J369" i="1"/>
  <c r="Q23" i="9" s="1"/>
  <c r="J429" i="1"/>
  <c r="Q25" i="9" s="1"/>
  <c r="J683" i="1"/>
  <c r="T32" i="16" s="1"/>
  <c r="J743" i="1"/>
  <c r="Q37" i="9" s="1"/>
  <c r="J803" i="1"/>
  <c r="Q39" i="9" s="1"/>
  <c r="J983" i="1"/>
  <c r="J923" i="1"/>
  <c r="J863" i="1"/>
  <c r="Q41" i="9" s="1"/>
  <c r="J609" i="1"/>
  <c r="J549" i="1"/>
  <c r="J489" i="1"/>
  <c r="Q27" i="9" s="1"/>
  <c r="J234" i="1"/>
  <c r="Q13" i="9" s="1"/>
  <c r="J56" i="1"/>
  <c r="R7" i="9" s="1"/>
  <c r="J116" i="1"/>
  <c r="R9" i="9" s="1"/>
  <c r="J176" i="1"/>
  <c r="R11" i="9" s="1"/>
  <c r="J311" i="1"/>
  <c r="U20" i="16" s="1"/>
  <c r="J371" i="1"/>
  <c r="R23" i="9" s="1"/>
  <c r="J431" i="1"/>
  <c r="R25" i="9" s="1"/>
  <c r="J685" i="1"/>
  <c r="U32" i="16" s="1"/>
  <c r="J745" i="1"/>
  <c r="R37" i="9" s="1"/>
  <c r="J805" i="1"/>
  <c r="R39" i="9" s="1"/>
  <c r="J985" i="1"/>
  <c r="J925" i="1"/>
  <c r="J865" i="1"/>
  <c r="R41" i="9" s="1"/>
  <c r="J611" i="1"/>
  <c r="J551" i="1"/>
  <c r="U28" i="16" s="1"/>
  <c r="J491" i="1"/>
  <c r="R27" i="9" s="1"/>
  <c r="J236" i="1"/>
  <c r="R13" i="9" s="1"/>
  <c r="J58" i="1"/>
  <c r="S7" i="9" s="1"/>
  <c r="J118" i="1"/>
  <c r="S9" i="9" s="1"/>
  <c r="J178" i="1"/>
  <c r="S11" i="9" s="1"/>
  <c r="J313" i="1"/>
  <c r="J373" i="1"/>
  <c r="V22" i="16" s="1"/>
  <c r="J433" i="1"/>
  <c r="S25" i="9" s="1"/>
  <c r="J687" i="1"/>
  <c r="S35" i="9" s="1"/>
  <c r="J747" i="1"/>
  <c r="V34" i="16" s="1"/>
  <c r="J807" i="1"/>
  <c r="S39" i="9" s="1"/>
  <c r="J987" i="1"/>
  <c r="J927" i="1"/>
  <c r="J867" i="1"/>
  <c r="S41" i="9" s="1"/>
  <c r="J613" i="1"/>
  <c r="J553" i="1"/>
  <c r="V28" i="16" s="1"/>
  <c r="J493" i="1"/>
  <c r="S27" i="9" s="1"/>
  <c r="J238" i="1"/>
  <c r="S13" i="9" s="1"/>
  <c r="J60" i="1"/>
  <c r="T7" i="9" s="1"/>
  <c r="J120" i="1"/>
  <c r="T9" i="9" s="1"/>
  <c r="J180" i="1"/>
  <c r="T11" i="9" s="1"/>
  <c r="J315" i="1"/>
  <c r="W20" i="16" s="1"/>
  <c r="J375" i="1"/>
  <c r="T23" i="9" s="1"/>
  <c r="J435" i="1"/>
  <c r="W24" i="16" s="1"/>
  <c r="J689" i="1"/>
  <c r="T35" i="9" s="1"/>
  <c r="J749" i="1"/>
  <c r="W34" i="16" s="1"/>
  <c r="J809" i="1"/>
  <c r="W36" i="16" s="1"/>
  <c r="J989" i="1"/>
  <c r="J929" i="1"/>
  <c r="J869" i="1"/>
  <c r="T41" i="9" s="1"/>
  <c r="J615" i="1"/>
  <c r="J555" i="1"/>
  <c r="J495" i="1"/>
  <c r="T27" i="9" s="1"/>
  <c r="J240" i="1"/>
  <c r="J54" i="2"/>
  <c r="Q7" i="10" s="1"/>
  <c r="J114" i="2"/>
  <c r="Q9" i="10" s="1"/>
  <c r="J174" i="2"/>
  <c r="Q11" i="10" s="1"/>
  <c r="J234" i="2"/>
  <c r="J428" i="2"/>
  <c r="Q21" i="10" s="1"/>
  <c r="J488" i="2"/>
  <c r="Q23" i="10" s="1"/>
  <c r="J548" i="2"/>
  <c r="Q25" i="10" s="1"/>
  <c r="J608" i="2"/>
  <c r="J802" i="2"/>
  <c r="Q35" i="10" s="1"/>
  <c r="J862" i="2"/>
  <c r="T70" i="16" s="1"/>
  <c r="J922" i="2"/>
  <c r="Q39" i="10" s="1"/>
  <c r="J1102" i="2"/>
  <c r="J1042" i="2"/>
  <c r="J982" i="2"/>
  <c r="Q41" i="10" s="1"/>
  <c r="J728" i="2"/>
  <c r="J668" i="2"/>
  <c r="J354" i="2"/>
  <c r="J294" i="2"/>
  <c r="J56" i="2"/>
  <c r="U44" i="16" s="1"/>
  <c r="J116" i="2"/>
  <c r="J176" i="2"/>
  <c r="R11" i="10" s="1"/>
  <c r="J236" i="2"/>
  <c r="R13" i="10" s="1"/>
  <c r="J430" i="2"/>
  <c r="R21" i="10" s="1"/>
  <c r="J490" i="2"/>
  <c r="R23" i="10" s="1"/>
  <c r="J550" i="2"/>
  <c r="R25" i="10" s="1"/>
  <c r="J610" i="2"/>
  <c r="R27" i="10" s="1"/>
  <c r="J804" i="2"/>
  <c r="R35" i="10" s="1"/>
  <c r="J864" i="2"/>
  <c r="U70" i="16" s="1"/>
  <c r="J924" i="2"/>
  <c r="U72" i="16" s="1"/>
  <c r="J1104" i="2"/>
  <c r="J1044" i="2"/>
  <c r="J984" i="2"/>
  <c r="R41" i="10" s="1"/>
  <c r="J730" i="2"/>
  <c r="J670" i="2"/>
  <c r="J356" i="2"/>
  <c r="J296" i="2"/>
  <c r="J58" i="2"/>
  <c r="S7" i="10" s="1"/>
  <c r="J118" i="2"/>
  <c r="S9" i="10" s="1"/>
  <c r="J178" i="2"/>
  <c r="J238" i="2"/>
  <c r="V50" i="16" s="1"/>
  <c r="J432" i="2"/>
  <c r="S21" i="10" s="1"/>
  <c r="J492" i="2"/>
  <c r="S23" i="10" s="1"/>
  <c r="J552" i="2"/>
  <c r="S25" i="10" s="1"/>
  <c r="J612" i="2"/>
  <c r="S27" i="10" s="1"/>
  <c r="J806" i="2"/>
  <c r="J866" i="2"/>
  <c r="J926" i="2"/>
  <c r="V72" i="16" s="1"/>
  <c r="J1106" i="2"/>
  <c r="J1046" i="2"/>
  <c r="J986" i="2"/>
  <c r="S41" i="10" s="1"/>
  <c r="J732" i="2"/>
  <c r="J672" i="2"/>
  <c r="J358" i="2"/>
  <c r="J298" i="2"/>
  <c r="J60" i="2"/>
  <c r="T7" i="10" s="1"/>
  <c r="J120" i="2"/>
  <c r="W46" i="16" s="1"/>
  <c r="J180" i="2"/>
  <c r="J181" i="2" s="1"/>
  <c r="J240" i="2"/>
  <c r="T13" i="10" s="1"/>
  <c r="J434" i="2"/>
  <c r="W56" i="16" s="1"/>
  <c r="J494" i="2"/>
  <c r="T23" i="10" s="1"/>
  <c r="J554" i="2"/>
  <c r="T25" i="10" s="1"/>
  <c r="J614" i="2"/>
  <c r="T27" i="10" s="1"/>
  <c r="J808" i="2"/>
  <c r="J868" i="2"/>
  <c r="W70" i="16" s="1"/>
  <c r="J928" i="2"/>
  <c r="T39" i="10" s="1"/>
  <c r="J1108" i="2"/>
  <c r="J1048" i="2"/>
  <c r="J988" i="2"/>
  <c r="T41" i="10" s="1"/>
  <c r="J734" i="2"/>
  <c r="J674" i="2"/>
  <c r="J360" i="2"/>
  <c r="J300" i="2"/>
  <c r="J1042" i="3"/>
  <c r="J1102" i="3"/>
  <c r="J982" i="3"/>
  <c r="Q41" i="11" s="1"/>
  <c r="J922" i="3"/>
  <c r="T108" i="16" s="1"/>
  <c r="J862" i="3"/>
  <c r="Q37" i="11" s="1"/>
  <c r="J802" i="3"/>
  <c r="Q35" i="11" s="1"/>
  <c r="J728" i="3"/>
  <c r="J668" i="3"/>
  <c r="J608" i="3"/>
  <c r="J548" i="3"/>
  <c r="Q25" i="11" s="1"/>
  <c r="J488" i="3"/>
  <c r="Q23" i="11" s="1"/>
  <c r="J428" i="3"/>
  <c r="J354" i="3"/>
  <c r="J294" i="3"/>
  <c r="J234" i="3"/>
  <c r="J174" i="3"/>
  <c r="J114" i="3"/>
  <c r="J54" i="3"/>
  <c r="Q7" i="11" s="1"/>
  <c r="J1044" i="3"/>
  <c r="J1104" i="3"/>
  <c r="J984" i="3"/>
  <c r="U110" i="16" s="1"/>
  <c r="J924" i="3"/>
  <c r="R39" i="11" s="1"/>
  <c r="J864" i="3"/>
  <c r="U106" i="16" s="1"/>
  <c r="J804" i="3"/>
  <c r="U104" i="16" s="1"/>
  <c r="J730" i="3"/>
  <c r="J670" i="3"/>
  <c r="J610" i="3"/>
  <c r="J550" i="3"/>
  <c r="U96" i="16" s="1"/>
  <c r="J490" i="3"/>
  <c r="R23" i="11" s="1"/>
  <c r="J430" i="3"/>
  <c r="R21" i="11" s="1"/>
  <c r="J356" i="3"/>
  <c r="J296" i="3"/>
  <c r="J236" i="3"/>
  <c r="J176" i="3"/>
  <c r="J116" i="3"/>
  <c r="J56" i="3"/>
  <c r="R7" i="11" s="1"/>
  <c r="J1046" i="3"/>
  <c r="S43" i="11" s="1"/>
  <c r="J1106" i="3"/>
  <c r="J986" i="3"/>
  <c r="S41" i="11" s="1"/>
  <c r="J926" i="3"/>
  <c r="S39" i="11" s="1"/>
  <c r="J866" i="3"/>
  <c r="S37" i="11" s="1"/>
  <c r="J806" i="3"/>
  <c r="J732" i="3"/>
  <c r="S31" i="11" s="1"/>
  <c r="J672" i="3"/>
  <c r="J612" i="3"/>
  <c r="V98" i="16" s="1"/>
  <c r="J552" i="3"/>
  <c r="S25" i="11" s="1"/>
  <c r="J492" i="3"/>
  <c r="S23" i="11" s="1"/>
  <c r="J432" i="3"/>
  <c r="V92" i="16" s="1"/>
  <c r="J358" i="3"/>
  <c r="J298" i="3"/>
  <c r="J238" i="3"/>
  <c r="J178" i="3"/>
  <c r="S11" i="11" s="1"/>
  <c r="J118" i="3"/>
  <c r="J58" i="3"/>
  <c r="J1048" i="3"/>
  <c r="J1108" i="3"/>
  <c r="J988" i="3"/>
  <c r="J989" i="3" s="1"/>
  <c r="T42" i="11" s="1"/>
  <c r="J928" i="3"/>
  <c r="T39" i="11" s="1"/>
  <c r="J868" i="3"/>
  <c r="J869" i="3" s="1"/>
  <c r="T38" i="11" s="1"/>
  <c r="J808" i="3"/>
  <c r="W104" i="16" s="1"/>
  <c r="J734" i="3"/>
  <c r="J674" i="3"/>
  <c r="J614" i="3"/>
  <c r="T27" i="11" s="1"/>
  <c r="J554" i="3"/>
  <c r="T25" i="11" s="1"/>
  <c r="J494" i="3"/>
  <c r="T23" i="11" s="1"/>
  <c r="J434" i="3"/>
  <c r="W92" i="16" s="1"/>
  <c r="J360" i="3"/>
  <c r="J361" i="3" s="1"/>
  <c r="J300" i="3"/>
  <c r="J240" i="3"/>
  <c r="J180" i="3"/>
  <c r="T11" i="11" s="1"/>
  <c r="J120" i="3"/>
  <c r="J60" i="3"/>
  <c r="T7" i="11" s="1"/>
  <c r="J1102" i="4"/>
  <c r="J1042" i="4"/>
  <c r="J982" i="4"/>
  <c r="J922" i="4"/>
  <c r="J862" i="4"/>
  <c r="J802" i="4"/>
  <c r="J728" i="4"/>
  <c r="J668" i="4"/>
  <c r="J608" i="4"/>
  <c r="J548" i="4"/>
  <c r="J488" i="4"/>
  <c r="J428" i="4"/>
  <c r="J354" i="4"/>
  <c r="J294" i="4"/>
  <c r="J234" i="4"/>
  <c r="J174" i="4"/>
  <c r="J114" i="4"/>
  <c r="J54" i="4"/>
  <c r="J1104" i="4"/>
  <c r="J1044" i="4"/>
  <c r="J984" i="4"/>
  <c r="J924" i="4"/>
  <c r="J864" i="4"/>
  <c r="J804" i="4"/>
  <c r="J730" i="4"/>
  <c r="J670" i="4"/>
  <c r="J610" i="4"/>
  <c r="R27" i="12" s="1"/>
  <c r="J550" i="4"/>
  <c r="J490" i="4"/>
  <c r="R23" i="12" s="1"/>
  <c r="J430" i="4"/>
  <c r="J356" i="4"/>
  <c r="J296" i="4"/>
  <c r="J236" i="4"/>
  <c r="J176" i="4"/>
  <c r="J116" i="4"/>
  <c r="R9" i="12" s="1"/>
  <c r="J56" i="4"/>
  <c r="J1106" i="4"/>
  <c r="J1046" i="4"/>
  <c r="J986" i="4"/>
  <c r="J987" i="4" s="1"/>
  <c r="J926" i="4"/>
  <c r="J866" i="4"/>
  <c r="S37" i="12" s="1"/>
  <c r="J806" i="4"/>
  <c r="J732" i="4"/>
  <c r="J672" i="4"/>
  <c r="J612" i="4"/>
  <c r="J552" i="4"/>
  <c r="J492" i="4"/>
  <c r="J493" i="4" s="1"/>
  <c r="S24" i="12" s="1"/>
  <c r="J432" i="4"/>
  <c r="J358" i="4"/>
  <c r="J298" i="4"/>
  <c r="J238" i="4"/>
  <c r="J239" i="4" s="1"/>
  <c r="J178" i="4"/>
  <c r="J118" i="4"/>
  <c r="J119" i="4" s="1"/>
  <c r="S10" i="12" s="1"/>
  <c r="J58" i="4"/>
  <c r="J1134" i="4"/>
  <c r="J1108" i="4"/>
  <c r="J1048" i="4"/>
  <c r="T43" i="12" s="1"/>
  <c r="J988" i="4"/>
  <c r="J928" i="4"/>
  <c r="J930" i="4" s="1"/>
  <c r="J868" i="4"/>
  <c r="J808" i="4"/>
  <c r="J734" i="4"/>
  <c r="J674" i="4"/>
  <c r="J614" i="4"/>
  <c r="J554" i="4"/>
  <c r="J494" i="4"/>
  <c r="J434" i="4"/>
  <c r="J360" i="4"/>
  <c r="J300" i="4"/>
  <c r="J240" i="4"/>
  <c r="J180" i="4"/>
  <c r="J120" i="4"/>
  <c r="J60" i="4"/>
  <c r="J745" i="4"/>
  <c r="X6" i="18"/>
  <c r="Y6" i="18"/>
  <c r="F7" i="18"/>
  <c r="A7" i="18" s="1"/>
  <c r="K54" i="1"/>
  <c r="Y8" i="16" s="1"/>
  <c r="K114" i="1"/>
  <c r="Y10" i="16" s="1"/>
  <c r="K174" i="1"/>
  <c r="V11" i="9" s="1"/>
  <c r="K309" i="1"/>
  <c r="V21" i="9" s="1"/>
  <c r="K369" i="1"/>
  <c r="Y22" i="16" s="1"/>
  <c r="K429" i="1"/>
  <c r="V25" i="9" s="1"/>
  <c r="K683" i="1"/>
  <c r="K743" i="1"/>
  <c r="V37" i="9" s="1"/>
  <c r="K803" i="1"/>
  <c r="V39" i="9" s="1"/>
  <c r="K983" i="1"/>
  <c r="K923" i="1"/>
  <c r="K863" i="1"/>
  <c r="Y38" i="16" s="1"/>
  <c r="K609" i="1"/>
  <c r="Y30" i="16" s="1"/>
  <c r="K549" i="1"/>
  <c r="K489" i="1"/>
  <c r="K234" i="1"/>
  <c r="K56" i="1"/>
  <c r="Z8" i="16" s="1"/>
  <c r="K116" i="1"/>
  <c r="Z10" i="16" s="1"/>
  <c r="K176" i="1"/>
  <c r="Z12" i="16" s="1"/>
  <c r="K311" i="1"/>
  <c r="W21" i="9" s="1"/>
  <c r="K371" i="1"/>
  <c r="Z22" i="16" s="1"/>
  <c r="K431" i="1"/>
  <c r="W25" i="9" s="1"/>
  <c r="K685" i="1"/>
  <c r="K745" i="1"/>
  <c r="Z34" i="16" s="1"/>
  <c r="K805" i="1"/>
  <c r="K985" i="1"/>
  <c r="K925" i="1"/>
  <c r="K865" i="1"/>
  <c r="W41" i="9" s="1"/>
  <c r="K611" i="1"/>
  <c r="K551" i="1"/>
  <c r="K491" i="1"/>
  <c r="Z26" i="16" s="1"/>
  <c r="K236" i="1"/>
  <c r="W13" i="9" s="1"/>
  <c r="K58" i="1"/>
  <c r="X7" i="9" s="1"/>
  <c r="K118" i="1"/>
  <c r="X9" i="9" s="1"/>
  <c r="K178" i="1"/>
  <c r="X11" i="9" s="1"/>
  <c r="K313" i="1"/>
  <c r="AA20" i="16" s="1"/>
  <c r="K373" i="1"/>
  <c r="AA22" i="16" s="1"/>
  <c r="K433" i="1"/>
  <c r="K687" i="1"/>
  <c r="AA32" i="16" s="1"/>
  <c r="K747" i="1"/>
  <c r="K807" i="1"/>
  <c r="X39" i="9" s="1"/>
  <c r="K987" i="1"/>
  <c r="K927" i="1"/>
  <c r="X43" i="9" s="1"/>
  <c r="K867" i="1"/>
  <c r="X41" i="9" s="1"/>
  <c r="K613" i="1"/>
  <c r="AA30" i="16" s="1"/>
  <c r="K553" i="1"/>
  <c r="K493" i="1"/>
  <c r="X27" i="9" s="1"/>
  <c r="K238" i="1"/>
  <c r="AA14" i="16" s="1"/>
  <c r="K60" i="1"/>
  <c r="Y7" i="9" s="1"/>
  <c r="K120" i="1"/>
  <c r="K180" i="1"/>
  <c r="AB12" i="16" s="1"/>
  <c r="K315" i="1"/>
  <c r="AB20" i="16" s="1"/>
  <c r="K375" i="1"/>
  <c r="Y23" i="9" s="1"/>
  <c r="K435" i="1"/>
  <c r="Y25" i="9" s="1"/>
  <c r="K689" i="1"/>
  <c r="AB32" i="16" s="1"/>
  <c r="K749" i="1"/>
  <c r="K809" i="1"/>
  <c r="K989" i="1"/>
  <c r="K929" i="1"/>
  <c r="K869" i="1"/>
  <c r="AB38" i="16" s="1"/>
  <c r="K615" i="1"/>
  <c r="K616" i="1" s="1"/>
  <c r="K555" i="1"/>
  <c r="Y29" i="9" s="1"/>
  <c r="K495" i="1"/>
  <c r="Y27" i="9" s="1"/>
  <c r="K240" i="1"/>
  <c r="AB14" i="16" s="1"/>
  <c r="K54" i="2"/>
  <c r="V7" i="10" s="1"/>
  <c r="K114" i="2"/>
  <c r="K174" i="2"/>
  <c r="V11" i="10" s="1"/>
  <c r="K234" i="2"/>
  <c r="Y50" i="16" s="1"/>
  <c r="K428" i="2"/>
  <c r="V21" i="10" s="1"/>
  <c r="K488" i="2"/>
  <c r="K548" i="2"/>
  <c r="V25" i="10" s="1"/>
  <c r="K608" i="2"/>
  <c r="Y62" i="16" s="1"/>
  <c r="K802" i="2"/>
  <c r="V35" i="10" s="1"/>
  <c r="K862" i="2"/>
  <c r="K922" i="2"/>
  <c r="Y72" i="16" s="1"/>
  <c r="K1102" i="2"/>
  <c r="K1042" i="2"/>
  <c r="K982" i="2"/>
  <c r="K728" i="2"/>
  <c r="K668" i="2"/>
  <c r="K354" i="2"/>
  <c r="K294" i="2"/>
  <c r="K56" i="2"/>
  <c r="W7" i="10" s="1"/>
  <c r="K116" i="2"/>
  <c r="W9" i="10" s="1"/>
  <c r="K176" i="2"/>
  <c r="Z48" i="16" s="1"/>
  <c r="K236" i="2"/>
  <c r="K430" i="2"/>
  <c r="W21" i="10" s="1"/>
  <c r="K490" i="2"/>
  <c r="Z58" i="16" s="1"/>
  <c r="K550" i="2"/>
  <c r="W25" i="10" s="1"/>
  <c r="K610" i="2"/>
  <c r="K804" i="2"/>
  <c r="W35" i="10" s="1"/>
  <c r="K864" i="2"/>
  <c r="K924" i="2"/>
  <c r="W39" i="10" s="1"/>
  <c r="K1104" i="2"/>
  <c r="K1044" i="2"/>
  <c r="K984" i="2"/>
  <c r="W41" i="10" s="1"/>
  <c r="K730" i="2"/>
  <c r="K670" i="2"/>
  <c r="K356" i="2"/>
  <c r="K296" i="2"/>
  <c r="K58" i="2"/>
  <c r="AA44" i="16" s="1"/>
  <c r="K118" i="2"/>
  <c r="K178" i="2"/>
  <c r="X11" i="10" s="1"/>
  <c r="K238" i="2"/>
  <c r="AA50" i="16" s="1"/>
  <c r="K432" i="2"/>
  <c r="X21" i="10" s="1"/>
  <c r="K492" i="2"/>
  <c r="K552" i="2"/>
  <c r="X25" i="10" s="1"/>
  <c r="K612" i="2"/>
  <c r="X27" i="10" s="1"/>
  <c r="K806" i="2"/>
  <c r="AA68" i="16" s="1"/>
  <c r="K866" i="2"/>
  <c r="K926" i="2"/>
  <c r="X39" i="10" s="1"/>
  <c r="K1106" i="2"/>
  <c r="X45" i="10" s="1"/>
  <c r="K1046" i="2"/>
  <c r="K986" i="2"/>
  <c r="K732" i="2"/>
  <c r="K672" i="2"/>
  <c r="K358" i="2"/>
  <c r="K298" i="2"/>
  <c r="K60" i="2"/>
  <c r="AB44" i="16" s="1"/>
  <c r="K120" i="2"/>
  <c r="AB46" i="16" s="1"/>
  <c r="K180" i="2"/>
  <c r="AB48" i="16" s="1"/>
  <c r="K240" i="2"/>
  <c r="Y13" i="10" s="1"/>
  <c r="K434" i="2"/>
  <c r="Y21" i="10" s="1"/>
  <c r="K494" i="2"/>
  <c r="AB58" i="16" s="1"/>
  <c r="K554" i="2"/>
  <c r="Y25" i="10" s="1"/>
  <c r="K614" i="2"/>
  <c r="AB62" i="16" s="1"/>
  <c r="K808" i="2"/>
  <c r="AB68" i="16" s="1"/>
  <c r="K868" i="2"/>
  <c r="K928" i="2"/>
  <c r="Y39" i="10" s="1"/>
  <c r="K1108" i="2"/>
  <c r="K1048" i="2"/>
  <c r="K988" i="2"/>
  <c r="Y41" i="10" s="1"/>
  <c r="K734" i="2"/>
  <c r="K674" i="2"/>
  <c r="K360" i="2"/>
  <c r="K300" i="2"/>
  <c r="K1042" i="3"/>
  <c r="K1102" i="3"/>
  <c r="K982" i="3"/>
  <c r="Y110" i="16" s="1"/>
  <c r="K922" i="3"/>
  <c r="Y108" i="16" s="1"/>
  <c r="K862" i="3"/>
  <c r="Y106" i="16" s="1"/>
  <c r="K802" i="3"/>
  <c r="V35" i="11" s="1"/>
  <c r="K728" i="3"/>
  <c r="K668" i="3"/>
  <c r="K608" i="3"/>
  <c r="V27" i="11" s="1"/>
  <c r="K548" i="3"/>
  <c r="V25" i="11" s="1"/>
  <c r="K488" i="3"/>
  <c r="V23" i="11" s="1"/>
  <c r="K428" i="3"/>
  <c r="V21" i="11" s="1"/>
  <c r="K354" i="3"/>
  <c r="K294" i="3"/>
  <c r="K234" i="3"/>
  <c r="Y86" i="16" s="1"/>
  <c r="K174" i="3"/>
  <c r="K183" i="3" s="1"/>
  <c r="Z12" i="11" s="1"/>
  <c r="K114" i="3"/>
  <c r="Y82" i="16" s="1"/>
  <c r="K54" i="3"/>
  <c r="K1044" i="3"/>
  <c r="K1104" i="3"/>
  <c r="K984" i="3"/>
  <c r="K924" i="3"/>
  <c r="W39" i="11" s="1"/>
  <c r="K864" i="3"/>
  <c r="W37" i="11" s="1"/>
  <c r="K804" i="3"/>
  <c r="Z104" i="16" s="1"/>
  <c r="K730" i="3"/>
  <c r="K670" i="3"/>
  <c r="K610" i="3"/>
  <c r="W27" i="11" s="1"/>
  <c r="K550" i="3"/>
  <c r="K490" i="3"/>
  <c r="Z94" i="16" s="1"/>
  <c r="K430" i="3"/>
  <c r="Z92" i="16" s="1"/>
  <c r="K356" i="3"/>
  <c r="K296" i="3"/>
  <c r="K236" i="3"/>
  <c r="K176" i="3"/>
  <c r="K177" i="3" s="1"/>
  <c r="K116" i="3"/>
  <c r="K117" i="3" s="1"/>
  <c r="K56" i="3"/>
  <c r="W7" i="11" s="1"/>
  <c r="K1046" i="3"/>
  <c r="K1106" i="3"/>
  <c r="K986" i="3"/>
  <c r="X41" i="11" s="1"/>
  <c r="K926" i="3"/>
  <c r="AA108" i="16" s="1"/>
  <c r="K866" i="3"/>
  <c r="K806" i="3"/>
  <c r="X35" i="11" s="1"/>
  <c r="K732" i="3"/>
  <c r="K672" i="3"/>
  <c r="K612" i="3"/>
  <c r="X27" i="11" s="1"/>
  <c r="K552" i="3"/>
  <c r="X25" i="11" s="1"/>
  <c r="K492" i="3"/>
  <c r="AA94" i="16" s="1"/>
  <c r="K432" i="3"/>
  <c r="AA92" i="16" s="1"/>
  <c r="K358" i="3"/>
  <c r="K298" i="3"/>
  <c r="K238" i="3"/>
  <c r="X13" i="11" s="1"/>
  <c r="K178" i="3"/>
  <c r="K118" i="3"/>
  <c r="X9" i="11" s="1"/>
  <c r="K58" i="3"/>
  <c r="K1048" i="3"/>
  <c r="K1108" i="3"/>
  <c r="K988" i="3"/>
  <c r="AB110" i="16" s="1"/>
  <c r="K928" i="3"/>
  <c r="AB108" i="16" s="1"/>
  <c r="K868" i="3"/>
  <c r="AB106" i="16" s="1"/>
  <c r="K808" i="3"/>
  <c r="Y35" i="11" s="1"/>
  <c r="K734" i="3"/>
  <c r="K674" i="3"/>
  <c r="K614" i="3"/>
  <c r="K615" i="3" s="1"/>
  <c r="K554" i="3"/>
  <c r="Y25" i="11" s="1"/>
  <c r="K494" i="3"/>
  <c r="Y23" i="11" s="1"/>
  <c r="K434" i="3"/>
  <c r="Y21" i="11" s="1"/>
  <c r="K360" i="3"/>
  <c r="K300" i="3"/>
  <c r="K240" i="3"/>
  <c r="AB86" i="16" s="1"/>
  <c r="K180" i="3"/>
  <c r="Y11" i="11" s="1"/>
  <c r="K120" i="3"/>
  <c r="Y9" i="11" s="1"/>
  <c r="K60" i="3"/>
  <c r="K61" i="3" s="1"/>
  <c r="K1102" i="4"/>
  <c r="K1042" i="4"/>
  <c r="K982" i="4"/>
  <c r="K922" i="4"/>
  <c r="K862" i="4"/>
  <c r="K802" i="4"/>
  <c r="K728" i="4"/>
  <c r="K668" i="4"/>
  <c r="K608" i="4"/>
  <c r="K548" i="4"/>
  <c r="K488" i="4"/>
  <c r="K428" i="4"/>
  <c r="K354" i="4"/>
  <c r="K294" i="4"/>
  <c r="K234" i="4"/>
  <c r="K174" i="4"/>
  <c r="K114" i="4"/>
  <c r="K54" i="4"/>
  <c r="K1104" i="4"/>
  <c r="K1044" i="4"/>
  <c r="K984" i="4"/>
  <c r="K924" i="4"/>
  <c r="K864" i="4"/>
  <c r="K804" i="4"/>
  <c r="K730" i="4"/>
  <c r="K670" i="4"/>
  <c r="K610" i="4"/>
  <c r="K550" i="4"/>
  <c r="K490" i="4"/>
  <c r="K430" i="4"/>
  <c r="K356" i="4"/>
  <c r="K296" i="4"/>
  <c r="K236" i="4"/>
  <c r="W13" i="12" s="1"/>
  <c r="K176" i="4"/>
  <c r="K116" i="4"/>
  <c r="K56" i="4"/>
  <c r="K1132" i="4"/>
  <c r="K1106" i="4"/>
  <c r="K1046" i="4"/>
  <c r="K986" i="4"/>
  <c r="K926" i="4"/>
  <c r="K866" i="4"/>
  <c r="K806" i="4"/>
  <c r="K732" i="4"/>
  <c r="K672" i="4"/>
  <c r="K612" i="4"/>
  <c r="K552" i="4"/>
  <c r="K492" i="4"/>
  <c r="K432" i="4"/>
  <c r="K358" i="4"/>
  <c r="K298" i="4"/>
  <c r="K238" i="4"/>
  <c r="K178" i="4"/>
  <c r="K118" i="4"/>
  <c r="K58" i="4"/>
  <c r="K1108" i="4"/>
  <c r="K1048" i="4"/>
  <c r="K988" i="4"/>
  <c r="K928" i="4"/>
  <c r="K868" i="4"/>
  <c r="K808" i="4"/>
  <c r="K734" i="4"/>
  <c r="K674" i="4"/>
  <c r="K614" i="4"/>
  <c r="K554" i="4"/>
  <c r="K494" i="4"/>
  <c r="K434" i="4"/>
  <c r="K360" i="4"/>
  <c r="K300" i="4"/>
  <c r="K240" i="4"/>
  <c r="K180" i="4"/>
  <c r="K120" i="4"/>
  <c r="K60" i="4"/>
  <c r="Y7" i="12" s="1"/>
  <c r="K1121" i="4"/>
  <c r="F8" i="18"/>
  <c r="A8" i="18" s="1"/>
  <c r="L54" i="1"/>
  <c r="AA7" i="9" s="1"/>
  <c r="L114" i="1"/>
  <c r="AA9" i="9" s="1"/>
  <c r="L174" i="1"/>
  <c r="AD12" i="16" s="1"/>
  <c r="L309" i="1"/>
  <c r="AA21" i="9" s="1"/>
  <c r="L369" i="1"/>
  <c r="AD22" i="16" s="1"/>
  <c r="L429" i="1"/>
  <c r="AA25" i="9" s="1"/>
  <c r="L683" i="1"/>
  <c r="AD32" i="16" s="1"/>
  <c r="L743" i="1"/>
  <c r="AA37" i="9" s="1"/>
  <c r="L803" i="1"/>
  <c r="AA39" i="9" s="1"/>
  <c r="L983" i="1"/>
  <c r="L923" i="1"/>
  <c r="L863" i="1"/>
  <c r="L609" i="1"/>
  <c r="L549" i="1"/>
  <c r="L489" i="1"/>
  <c r="AD26" i="16" s="1"/>
  <c r="L234" i="1"/>
  <c r="L56" i="1"/>
  <c r="AB7" i="9" s="1"/>
  <c r="L116" i="1"/>
  <c r="AB9" i="9" s="1"/>
  <c r="L176" i="1"/>
  <c r="AE12" i="16" s="1"/>
  <c r="L311" i="1"/>
  <c r="AB21" i="9" s="1"/>
  <c r="L371" i="1"/>
  <c r="AB23" i="9" s="1"/>
  <c r="L431" i="1"/>
  <c r="AE24" i="16" s="1"/>
  <c r="L685" i="1"/>
  <c r="AB35" i="9" s="1"/>
  <c r="L745" i="1"/>
  <c r="AB37" i="9" s="1"/>
  <c r="L805" i="1"/>
  <c r="AB39" i="9" s="1"/>
  <c r="L985" i="1"/>
  <c r="L925" i="1"/>
  <c r="L865" i="1"/>
  <c r="AB41" i="9" s="1"/>
  <c r="L611" i="1"/>
  <c r="L551" i="1"/>
  <c r="AE28" i="16" s="1"/>
  <c r="L491" i="1"/>
  <c r="AE26" i="16" s="1"/>
  <c r="L236" i="1"/>
  <c r="L58" i="1"/>
  <c r="AC7" i="9" s="1"/>
  <c r="L118" i="1"/>
  <c r="AC9" i="9" s="1"/>
  <c r="L178" i="1"/>
  <c r="AF12" i="16" s="1"/>
  <c r="L313" i="1"/>
  <c r="L373" i="1"/>
  <c r="AC23" i="9" s="1"/>
  <c r="L433" i="1"/>
  <c r="L687" i="1"/>
  <c r="AC35" i="9" s="1"/>
  <c r="L747" i="1"/>
  <c r="AC37" i="9" s="1"/>
  <c r="L807" i="1"/>
  <c r="AF36" i="16" s="1"/>
  <c r="L987" i="1"/>
  <c r="L927" i="1"/>
  <c r="L867" i="1"/>
  <c r="AC41" i="9" s="1"/>
  <c r="L613" i="1"/>
  <c r="L553" i="1"/>
  <c r="L493" i="1"/>
  <c r="AC27" i="9" s="1"/>
  <c r="L238" i="1"/>
  <c r="L60" i="1"/>
  <c r="AD7" i="9" s="1"/>
  <c r="L120" i="1"/>
  <c r="AD9" i="9" s="1"/>
  <c r="L180" i="1"/>
  <c r="AG12" i="16" s="1"/>
  <c r="L315" i="1"/>
  <c r="L316" i="1" s="1"/>
  <c r="AG21" i="16" s="1"/>
  <c r="L375" i="1"/>
  <c r="AG22" i="16" s="1"/>
  <c r="L435" i="1"/>
  <c r="AD25" i="9" s="1"/>
  <c r="L689" i="1"/>
  <c r="AD35" i="9" s="1"/>
  <c r="L749" i="1"/>
  <c r="AD37" i="9" s="1"/>
  <c r="L809" i="1"/>
  <c r="AD39" i="9" s="1"/>
  <c r="L989" i="1"/>
  <c r="L929" i="1"/>
  <c r="L869" i="1"/>
  <c r="L872" i="1" s="1"/>
  <c r="AI8" i="18" s="1"/>
  <c r="L615" i="1"/>
  <c r="L555" i="1"/>
  <c r="AD29" i="9" s="1"/>
  <c r="L495" i="1"/>
  <c r="L496" i="1" s="1"/>
  <c r="L240" i="1"/>
  <c r="AG14" i="16" s="1"/>
  <c r="L54" i="2"/>
  <c r="L114" i="2"/>
  <c r="AA9" i="10" s="1"/>
  <c r="L174" i="2"/>
  <c r="AA11" i="10" s="1"/>
  <c r="L234" i="2"/>
  <c r="AA13" i="10" s="1"/>
  <c r="L428" i="2"/>
  <c r="AA21" i="10" s="1"/>
  <c r="L488" i="2"/>
  <c r="AD58" i="16" s="1"/>
  <c r="L548" i="2"/>
  <c r="AD60" i="16" s="1"/>
  <c r="L608" i="2"/>
  <c r="AA27" i="10" s="1"/>
  <c r="L802" i="2"/>
  <c r="AD68" i="16" s="1"/>
  <c r="L862" i="2"/>
  <c r="AA37" i="10" s="1"/>
  <c r="L922" i="2"/>
  <c r="AD72" i="16" s="1"/>
  <c r="L1102" i="2"/>
  <c r="L1042" i="2"/>
  <c r="L982" i="2"/>
  <c r="AA41" i="10" s="1"/>
  <c r="L728" i="2"/>
  <c r="L668" i="2"/>
  <c r="L354" i="2"/>
  <c r="L294" i="2"/>
  <c r="L56" i="2"/>
  <c r="AB7" i="10" s="1"/>
  <c r="L116" i="2"/>
  <c r="AB9" i="10" s="1"/>
  <c r="L176" i="2"/>
  <c r="AB11" i="10" s="1"/>
  <c r="L236" i="2"/>
  <c r="AB13" i="10" s="1"/>
  <c r="L430" i="2"/>
  <c r="AB21" i="10" s="1"/>
  <c r="L490" i="2"/>
  <c r="L550" i="2"/>
  <c r="AE60" i="16" s="1"/>
  <c r="L610" i="2"/>
  <c r="AB27" i="10" s="1"/>
  <c r="L804" i="2"/>
  <c r="AB35" i="10" s="1"/>
  <c r="L864" i="2"/>
  <c r="AE70" i="16" s="1"/>
  <c r="L924" i="2"/>
  <c r="AB39" i="10" s="1"/>
  <c r="L1104" i="2"/>
  <c r="L1044" i="2"/>
  <c r="L984" i="2"/>
  <c r="AB41" i="10" s="1"/>
  <c r="L730" i="2"/>
  <c r="L737" i="2" s="1"/>
  <c r="L670" i="2"/>
  <c r="L356" i="2"/>
  <c r="L296" i="2"/>
  <c r="L58" i="2"/>
  <c r="AC7" i="10" s="1"/>
  <c r="L118" i="2"/>
  <c r="L178" i="2"/>
  <c r="AC11" i="10" s="1"/>
  <c r="L238" i="2"/>
  <c r="AC13" i="10" s="1"/>
  <c r="L432" i="2"/>
  <c r="AF56" i="16" s="1"/>
  <c r="L492" i="2"/>
  <c r="AC23" i="10" s="1"/>
  <c r="L552" i="2"/>
  <c r="AF60" i="16" s="1"/>
  <c r="L612" i="2"/>
  <c r="AC27" i="10" s="1"/>
  <c r="L806" i="2"/>
  <c r="AF68" i="16" s="1"/>
  <c r="L866" i="2"/>
  <c r="AC37" i="10" s="1"/>
  <c r="L926" i="2"/>
  <c r="AF72" i="16" s="1"/>
  <c r="L1106" i="2"/>
  <c r="L1046" i="2"/>
  <c r="L986" i="2"/>
  <c r="AC41" i="10" s="1"/>
  <c r="L732" i="2"/>
  <c r="L672" i="2"/>
  <c r="L358" i="2"/>
  <c r="L298" i="2"/>
  <c r="L60" i="2"/>
  <c r="AD7" i="10" s="1"/>
  <c r="L120" i="2"/>
  <c r="AD9" i="10" s="1"/>
  <c r="L180" i="2"/>
  <c r="AD11" i="10" s="1"/>
  <c r="L240" i="2"/>
  <c r="L434" i="2"/>
  <c r="AD21" i="10" s="1"/>
  <c r="L494" i="2"/>
  <c r="AG58" i="16" s="1"/>
  <c r="L554" i="2"/>
  <c r="AG60" i="16" s="1"/>
  <c r="L614" i="2"/>
  <c r="AD27" i="10" s="1"/>
  <c r="L808" i="2"/>
  <c r="AD35" i="10" s="1"/>
  <c r="L868" i="2"/>
  <c r="AG70" i="16" s="1"/>
  <c r="L928" i="2"/>
  <c r="AG72" i="16" s="1"/>
  <c r="L1108" i="2"/>
  <c r="L1048" i="2"/>
  <c r="L988" i="2"/>
  <c r="AD41" i="10" s="1"/>
  <c r="L734" i="2"/>
  <c r="L674" i="2"/>
  <c r="L360" i="2"/>
  <c r="L300" i="2"/>
  <c r="L1042" i="3"/>
  <c r="L1102" i="3"/>
  <c r="L982" i="3"/>
  <c r="AA41" i="11" s="1"/>
  <c r="L922" i="3"/>
  <c r="L862" i="3"/>
  <c r="AA37" i="11" s="1"/>
  <c r="L802" i="3"/>
  <c r="AA35" i="11" s="1"/>
  <c r="L728" i="3"/>
  <c r="L668" i="3"/>
  <c r="L608" i="3"/>
  <c r="AA27" i="11" s="1"/>
  <c r="L548" i="3"/>
  <c r="AA25" i="11" s="1"/>
  <c r="L488" i="3"/>
  <c r="AA23" i="11" s="1"/>
  <c r="L428" i="3"/>
  <c r="AA21" i="11" s="1"/>
  <c r="L354" i="3"/>
  <c r="L294" i="3"/>
  <c r="L234" i="3"/>
  <c r="L174" i="3"/>
  <c r="L114" i="3"/>
  <c r="L54" i="3"/>
  <c r="AA7" i="11" s="1"/>
  <c r="L1044" i="3"/>
  <c r="AB43" i="11" s="1"/>
  <c r="L1104" i="3"/>
  <c r="L984" i="3"/>
  <c r="AB41" i="11" s="1"/>
  <c r="L924" i="3"/>
  <c r="AB39" i="11" s="1"/>
  <c r="L864" i="3"/>
  <c r="AB37" i="11" s="1"/>
  <c r="L804" i="3"/>
  <c r="AB35" i="11" s="1"/>
  <c r="L730" i="3"/>
  <c r="L670" i="3"/>
  <c r="L610" i="3"/>
  <c r="L550" i="3"/>
  <c r="AE96" i="16" s="1"/>
  <c r="L490" i="3"/>
  <c r="L430" i="3"/>
  <c r="AE92" i="16" s="1"/>
  <c r="L356" i="3"/>
  <c r="L296" i="3"/>
  <c r="L236" i="3"/>
  <c r="L176" i="3"/>
  <c r="L116" i="3"/>
  <c r="L56" i="3"/>
  <c r="L1046" i="3"/>
  <c r="L1106" i="3"/>
  <c r="L986" i="3"/>
  <c r="AC41" i="11" s="1"/>
  <c r="L926" i="3"/>
  <c r="AC39" i="11" s="1"/>
  <c r="L866" i="3"/>
  <c r="AC37" i="11" s="1"/>
  <c r="L806" i="3"/>
  <c r="AC35" i="11" s="1"/>
  <c r="L732" i="3"/>
  <c r="L672" i="3"/>
  <c r="L612" i="3"/>
  <c r="AF98" i="16" s="1"/>
  <c r="L552" i="3"/>
  <c r="AC25" i="11" s="1"/>
  <c r="L492" i="3"/>
  <c r="AF94" i="16" s="1"/>
  <c r="L432" i="3"/>
  <c r="AC21" i="11" s="1"/>
  <c r="L358" i="3"/>
  <c r="L298" i="3"/>
  <c r="L238" i="3"/>
  <c r="L178" i="3"/>
  <c r="L118" i="3"/>
  <c r="L58" i="3"/>
  <c r="AC7" i="11" s="1"/>
  <c r="L1048" i="3"/>
  <c r="L1108" i="3"/>
  <c r="L988" i="3"/>
  <c r="AG110" i="16" s="1"/>
  <c r="L928" i="3"/>
  <c r="L929" i="3" s="1"/>
  <c r="AD40" i="11" s="1"/>
  <c r="L868" i="3"/>
  <c r="AD37" i="11" s="1"/>
  <c r="L808" i="3"/>
  <c r="AD35" i="11" s="1"/>
  <c r="L734" i="3"/>
  <c r="L674" i="3"/>
  <c r="L614" i="3"/>
  <c r="L554" i="3"/>
  <c r="AD25" i="11" s="1"/>
  <c r="L494" i="3"/>
  <c r="AG94" i="16" s="1"/>
  <c r="L434" i="3"/>
  <c r="AD21" i="11" s="1"/>
  <c r="L360" i="3"/>
  <c r="L300" i="3"/>
  <c r="L240" i="3"/>
  <c r="L180" i="3"/>
  <c r="L120" i="3"/>
  <c r="L60" i="3"/>
  <c r="L1102" i="4"/>
  <c r="L1042" i="4"/>
  <c r="L982" i="4"/>
  <c r="L922" i="4"/>
  <c r="L862" i="4"/>
  <c r="L802" i="4"/>
  <c r="L728" i="4"/>
  <c r="L668" i="4"/>
  <c r="L608" i="4"/>
  <c r="L548" i="4"/>
  <c r="L488" i="4"/>
  <c r="L428" i="4"/>
  <c r="L354" i="4"/>
  <c r="L294" i="4"/>
  <c r="L234" i="4"/>
  <c r="L174" i="4"/>
  <c r="L114" i="4"/>
  <c r="L54" i="4"/>
  <c r="L1104" i="4"/>
  <c r="L1044" i="4"/>
  <c r="L984" i="4"/>
  <c r="L924" i="4"/>
  <c r="L864" i="4"/>
  <c r="L804" i="4"/>
  <c r="L730" i="4"/>
  <c r="L670" i="4"/>
  <c r="L610" i="4"/>
  <c r="L550" i="4"/>
  <c r="L490" i="4"/>
  <c r="L430" i="4"/>
  <c r="L356" i="4"/>
  <c r="L296" i="4"/>
  <c r="L236" i="4"/>
  <c r="L176" i="4"/>
  <c r="L116" i="4"/>
  <c r="L56" i="4"/>
  <c r="L1106" i="4"/>
  <c r="L1046" i="4"/>
  <c r="L986" i="4"/>
  <c r="L926" i="4"/>
  <c r="L866" i="4"/>
  <c r="L806" i="4"/>
  <c r="L732" i="4"/>
  <c r="L672" i="4"/>
  <c r="L612" i="4"/>
  <c r="L552" i="4"/>
  <c r="L492" i="4"/>
  <c r="L493" i="4" s="1"/>
  <c r="AC24" i="12" s="1"/>
  <c r="L432" i="4"/>
  <c r="L358" i="4"/>
  <c r="L298" i="4"/>
  <c r="L238" i="4"/>
  <c r="L178" i="4"/>
  <c r="L118" i="4"/>
  <c r="AC9" i="12" s="1"/>
  <c r="L58" i="4"/>
  <c r="L1134" i="4"/>
  <c r="L1108" i="4"/>
  <c r="L1048" i="4"/>
  <c r="L988" i="4"/>
  <c r="L928" i="4"/>
  <c r="L868" i="4"/>
  <c r="L808" i="4"/>
  <c r="L734" i="4"/>
  <c r="L674" i="4"/>
  <c r="L614" i="4"/>
  <c r="L554" i="4"/>
  <c r="L494" i="4"/>
  <c r="L434" i="4"/>
  <c r="L360" i="4"/>
  <c r="L300" i="4"/>
  <c r="L240" i="4"/>
  <c r="L180" i="4"/>
  <c r="L120" i="4"/>
  <c r="L60" i="4"/>
  <c r="L183" i="3"/>
  <c r="BF8" i="18" s="1"/>
  <c r="L303" i="3"/>
  <c r="BH8" i="18"/>
  <c r="L677" i="3"/>
  <c r="BN8" i="18"/>
  <c r="L1111" i="3"/>
  <c r="BU8" i="18"/>
  <c r="F9" i="18"/>
  <c r="A9" i="18" s="1"/>
  <c r="M54" i="1"/>
  <c r="AF7" i="9" s="1"/>
  <c r="M114" i="1"/>
  <c r="AI10" i="16" s="1"/>
  <c r="M174" i="1"/>
  <c r="AI12" i="16" s="1"/>
  <c r="M309" i="1"/>
  <c r="AF21" i="9" s="1"/>
  <c r="M369" i="1"/>
  <c r="AI22" i="16" s="1"/>
  <c r="M429" i="1"/>
  <c r="AF25" i="9" s="1"/>
  <c r="M683" i="1"/>
  <c r="AF35" i="9" s="1"/>
  <c r="M743" i="1"/>
  <c r="AF37" i="9" s="1"/>
  <c r="M803" i="1"/>
  <c r="AI36" i="16" s="1"/>
  <c r="M983" i="1"/>
  <c r="M923" i="1"/>
  <c r="M863" i="1"/>
  <c r="AF41" i="9" s="1"/>
  <c r="M609" i="1"/>
  <c r="M549" i="1"/>
  <c r="M489" i="1"/>
  <c r="M234" i="1"/>
  <c r="AF13" i="9" s="1"/>
  <c r="M56" i="1"/>
  <c r="AJ8" i="16" s="1"/>
  <c r="M116" i="1"/>
  <c r="AJ10" i="16" s="1"/>
  <c r="M176" i="1"/>
  <c r="AG11" i="9" s="1"/>
  <c r="M311" i="1"/>
  <c r="AG21" i="9" s="1"/>
  <c r="M371" i="1"/>
  <c r="AJ22" i="16" s="1"/>
  <c r="M431" i="1"/>
  <c r="AG25" i="9" s="1"/>
  <c r="M685" i="1"/>
  <c r="AG35" i="9" s="1"/>
  <c r="M745" i="1"/>
  <c r="AJ34" i="16" s="1"/>
  <c r="M805" i="1"/>
  <c r="AG39" i="9" s="1"/>
  <c r="M985" i="1"/>
  <c r="M925" i="1"/>
  <c r="AG43" i="9" s="1"/>
  <c r="M865" i="1"/>
  <c r="AG41" i="9" s="1"/>
  <c r="M611" i="1"/>
  <c r="AJ30" i="16" s="1"/>
  <c r="M551" i="1"/>
  <c r="M491" i="1"/>
  <c r="AG27" i="9" s="1"/>
  <c r="M236" i="1"/>
  <c r="AJ14" i="16" s="1"/>
  <c r="M58" i="1"/>
  <c r="AK8" i="16" s="1"/>
  <c r="M118" i="1"/>
  <c r="AK10" i="16" s="1"/>
  <c r="M178" i="1"/>
  <c r="AH11" i="9" s="1"/>
  <c r="M313" i="1"/>
  <c r="AH21" i="9" s="1"/>
  <c r="M373" i="1"/>
  <c r="AK22" i="16" s="1"/>
  <c r="M433" i="1"/>
  <c r="AH25" i="9" s="1"/>
  <c r="M687" i="1"/>
  <c r="AH35" i="9" s="1"/>
  <c r="M747" i="1"/>
  <c r="AH37" i="9" s="1"/>
  <c r="M807" i="1"/>
  <c r="AK36" i="16" s="1"/>
  <c r="M987" i="1"/>
  <c r="M927" i="1"/>
  <c r="M867" i="1"/>
  <c r="AH41" i="9" s="1"/>
  <c r="M613" i="1"/>
  <c r="AK30" i="16" s="1"/>
  <c r="M553" i="1"/>
  <c r="M493" i="1"/>
  <c r="AH27" i="9" s="1"/>
  <c r="M238" i="1"/>
  <c r="AK14" i="16" s="1"/>
  <c r="M60" i="1"/>
  <c r="AL8" i="16" s="1"/>
  <c r="M120" i="1"/>
  <c r="AI9" i="9" s="1"/>
  <c r="M180" i="1"/>
  <c r="AL12" i="16" s="1"/>
  <c r="M315" i="1"/>
  <c r="AI21" i="9" s="1"/>
  <c r="M375" i="1"/>
  <c r="M376" i="1" s="1"/>
  <c r="AI24" i="9" s="1"/>
  <c r="M435" i="1"/>
  <c r="AI25" i="9" s="1"/>
  <c r="M689" i="1"/>
  <c r="AI35" i="9" s="1"/>
  <c r="M749" i="1"/>
  <c r="AI37" i="9" s="1"/>
  <c r="M809" i="1"/>
  <c r="AI39" i="9" s="1"/>
  <c r="M989" i="1"/>
  <c r="M929" i="1"/>
  <c r="M869" i="1"/>
  <c r="AI41" i="9" s="1"/>
  <c r="M615" i="1"/>
  <c r="M555" i="1"/>
  <c r="M495" i="1"/>
  <c r="AI27" i="9" s="1"/>
  <c r="M240" i="1"/>
  <c r="AI13" i="9" s="1"/>
  <c r="M54" i="2"/>
  <c r="AI44" i="16" s="1"/>
  <c r="M114" i="2"/>
  <c r="AI46" i="16" s="1"/>
  <c r="M174" i="2"/>
  <c r="AI48" i="16" s="1"/>
  <c r="M234" i="2"/>
  <c r="AF13" i="10" s="1"/>
  <c r="M428" i="2"/>
  <c r="AF21" i="10" s="1"/>
  <c r="M488" i="2"/>
  <c r="M548" i="2"/>
  <c r="AI60" i="16" s="1"/>
  <c r="M608" i="2"/>
  <c r="AI62" i="16" s="1"/>
  <c r="M802" i="2"/>
  <c r="M862" i="2"/>
  <c r="AF37" i="10" s="1"/>
  <c r="M922" i="2"/>
  <c r="AI72" i="16" s="1"/>
  <c r="M1102" i="2"/>
  <c r="M1042" i="2"/>
  <c r="M982" i="2"/>
  <c r="AI74" i="16" s="1"/>
  <c r="M728" i="2"/>
  <c r="M668" i="2"/>
  <c r="M354" i="2"/>
  <c r="M294" i="2"/>
  <c r="M56" i="2"/>
  <c r="AG7" i="10" s="1"/>
  <c r="M116" i="2"/>
  <c r="AG9" i="10" s="1"/>
  <c r="M176" i="2"/>
  <c r="AJ48" i="16" s="1"/>
  <c r="M236" i="2"/>
  <c r="AJ50" i="16" s="1"/>
  <c r="M430" i="2"/>
  <c r="M490" i="2"/>
  <c r="AG23" i="10" s="1"/>
  <c r="M550" i="2"/>
  <c r="AG25" i="10" s="1"/>
  <c r="M610" i="2"/>
  <c r="AJ62" i="16" s="1"/>
  <c r="M804" i="2"/>
  <c r="AJ68" i="16" s="1"/>
  <c r="M864" i="2"/>
  <c r="AG37" i="10" s="1"/>
  <c r="M924" i="2"/>
  <c r="AG39" i="10" s="1"/>
  <c r="M1104" i="2"/>
  <c r="M1044" i="2"/>
  <c r="M984" i="2"/>
  <c r="AG41" i="10" s="1"/>
  <c r="M730" i="2"/>
  <c r="M670" i="2"/>
  <c r="M356" i="2"/>
  <c r="M296" i="2"/>
  <c r="M58" i="2"/>
  <c r="AH7" i="10" s="1"/>
  <c r="M118" i="2"/>
  <c r="AH9" i="10" s="1"/>
  <c r="M178" i="2"/>
  <c r="AH11" i="10" s="1"/>
  <c r="M238" i="2"/>
  <c r="AK50" i="16" s="1"/>
  <c r="M432" i="2"/>
  <c r="AH21" i="10" s="1"/>
  <c r="M492" i="2"/>
  <c r="AH23" i="10" s="1"/>
  <c r="M552" i="2"/>
  <c r="AH25" i="10" s="1"/>
  <c r="M612" i="2"/>
  <c r="AH27" i="10" s="1"/>
  <c r="M806" i="2"/>
  <c r="AH35" i="10" s="1"/>
  <c r="M866" i="2"/>
  <c r="AK70" i="16" s="1"/>
  <c r="M926" i="2"/>
  <c r="AH39" i="10" s="1"/>
  <c r="M1106" i="2"/>
  <c r="M1046" i="2"/>
  <c r="M986" i="2"/>
  <c r="AH41" i="10" s="1"/>
  <c r="M732" i="2"/>
  <c r="M672" i="2"/>
  <c r="M358" i="2"/>
  <c r="M298" i="2"/>
  <c r="M60" i="2"/>
  <c r="AL44" i="16" s="1"/>
  <c r="M120" i="2"/>
  <c r="AL46" i="16" s="1"/>
  <c r="M180" i="2"/>
  <c r="AL48" i="16" s="1"/>
  <c r="M240" i="2"/>
  <c r="AL50" i="16" s="1"/>
  <c r="M434" i="2"/>
  <c r="M494" i="2"/>
  <c r="AI23" i="10" s="1"/>
  <c r="M554" i="2"/>
  <c r="AL60" i="16" s="1"/>
  <c r="M614" i="2"/>
  <c r="M615" i="2" s="1"/>
  <c r="M808" i="2"/>
  <c r="AI35" i="10" s="1"/>
  <c r="M868" i="2"/>
  <c r="AI37" i="10" s="1"/>
  <c r="M928" i="2"/>
  <c r="M1108" i="2"/>
  <c r="M1048" i="2"/>
  <c r="AI43" i="10" s="1"/>
  <c r="M988" i="2"/>
  <c r="AI41" i="10" s="1"/>
  <c r="M734" i="2"/>
  <c r="M674" i="2"/>
  <c r="M360" i="2"/>
  <c r="M300" i="2"/>
  <c r="M1042" i="3"/>
  <c r="M802" i="3"/>
  <c r="AF35" i="11" s="1"/>
  <c r="M54" i="3"/>
  <c r="AF7" i="11" s="1"/>
  <c r="M114" i="3"/>
  <c r="AI82" i="16" s="1"/>
  <c r="M174" i="3"/>
  <c r="M428" i="3"/>
  <c r="AI92" i="16" s="1"/>
  <c r="M488" i="3"/>
  <c r="M548" i="3"/>
  <c r="M862" i="3"/>
  <c r="M922" i="3"/>
  <c r="AF39" i="11" s="1"/>
  <c r="M1102" i="3"/>
  <c r="M982" i="3"/>
  <c r="AF41" i="11" s="1"/>
  <c r="M728" i="3"/>
  <c r="M668" i="3"/>
  <c r="M608" i="3"/>
  <c r="M354" i="3"/>
  <c r="M294" i="3"/>
  <c r="M234" i="3"/>
  <c r="M1044" i="3"/>
  <c r="M804" i="3"/>
  <c r="AG35" i="11" s="1"/>
  <c r="M56" i="3"/>
  <c r="M116" i="3"/>
  <c r="AJ82" i="16" s="1"/>
  <c r="M176" i="3"/>
  <c r="M430" i="3"/>
  <c r="AG21" i="11" s="1"/>
  <c r="M490" i="3"/>
  <c r="AJ94" i="16" s="1"/>
  <c r="M550" i="3"/>
  <c r="AG25" i="11" s="1"/>
  <c r="M864" i="3"/>
  <c r="AJ106" i="16" s="1"/>
  <c r="M924" i="3"/>
  <c r="AJ108" i="16" s="1"/>
  <c r="M1104" i="3"/>
  <c r="M984" i="3"/>
  <c r="AG41" i="11" s="1"/>
  <c r="M730" i="3"/>
  <c r="M670" i="3"/>
  <c r="M610" i="3"/>
  <c r="AG27" i="11" s="1"/>
  <c r="M356" i="3"/>
  <c r="M296" i="3"/>
  <c r="M236" i="3"/>
  <c r="M1046" i="3"/>
  <c r="M806" i="3"/>
  <c r="AH35" i="11" s="1"/>
  <c r="M58" i="3"/>
  <c r="M118" i="3"/>
  <c r="M178" i="3"/>
  <c r="AK84" i="16" s="1"/>
  <c r="M432" i="3"/>
  <c r="AK92" i="16" s="1"/>
  <c r="M492" i="3"/>
  <c r="M552" i="3"/>
  <c r="AK96" i="16" s="1"/>
  <c r="M866" i="3"/>
  <c r="M926" i="3"/>
  <c r="AH39" i="11" s="1"/>
  <c r="M1106" i="3"/>
  <c r="M986" i="3"/>
  <c r="AH41" i="11" s="1"/>
  <c r="M732" i="3"/>
  <c r="M672" i="3"/>
  <c r="M612" i="3"/>
  <c r="M358" i="3"/>
  <c r="M298" i="3"/>
  <c r="M238" i="3"/>
  <c r="M1048" i="3"/>
  <c r="M808" i="3"/>
  <c r="M809" i="3" s="1"/>
  <c r="M60" i="3"/>
  <c r="AI7" i="11" s="1"/>
  <c r="M120" i="3"/>
  <c r="M180" i="3"/>
  <c r="M434" i="3"/>
  <c r="AI21" i="11" s="1"/>
  <c r="M494" i="3"/>
  <c r="AI23" i="11" s="1"/>
  <c r="M554" i="3"/>
  <c r="AI25" i="11" s="1"/>
  <c r="M868" i="3"/>
  <c r="M869" i="3" s="1"/>
  <c r="AI38" i="11" s="1"/>
  <c r="M928" i="3"/>
  <c r="M929" i="3" s="1"/>
  <c r="AI40" i="11" s="1"/>
  <c r="M1108" i="3"/>
  <c r="M988" i="3"/>
  <c r="AI41" i="11" s="1"/>
  <c r="M734" i="3"/>
  <c r="M674" i="3"/>
  <c r="M614" i="3"/>
  <c r="AL98" i="16" s="1"/>
  <c r="M360" i="3"/>
  <c r="M300" i="3"/>
  <c r="M240" i="3"/>
  <c r="AL86" i="16" s="1"/>
  <c r="M1102" i="4"/>
  <c r="M1042" i="4"/>
  <c r="M982" i="4"/>
  <c r="M922" i="4"/>
  <c r="M862" i="4"/>
  <c r="M802" i="4"/>
  <c r="M728" i="4"/>
  <c r="M668" i="4"/>
  <c r="M608" i="4"/>
  <c r="M548" i="4"/>
  <c r="M488" i="4"/>
  <c r="M428" i="4"/>
  <c r="M354" i="4"/>
  <c r="M294" i="4"/>
  <c r="M234" i="4"/>
  <c r="M174" i="4"/>
  <c r="M114" i="4"/>
  <c r="M54" i="4"/>
  <c r="M1104" i="4"/>
  <c r="M1044" i="4"/>
  <c r="M984" i="4"/>
  <c r="M924" i="4"/>
  <c r="M864" i="4"/>
  <c r="M804" i="4"/>
  <c r="M730" i="4"/>
  <c r="M670" i="4"/>
  <c r="M610" i="4"/>
  <c r="M550" i="4"/>
  <c r="M490" i="4"/>
  <c r="M430" i="4"/>
  <c r="M356" i="4"/>
  <c r="M296" i="4"/>
  <c r="M236" i="4"/>
  <c r="M176" i="4"/>
  <c r="M116" i="4"/>
  <c r="M56" i="4"/>
  <c r="M1132" i="4"/>
  <c r="M1106" i="4"/>
  <c r="M1046" i="4"/>
  <c r="M986" i="4"/>
  <c r="M926" i="4"/>
  <c r="M866" i="4"/>
  <c r="M806" i="4"/>
  <c r="M732" i="4"/>
  <c r="M672" i="4"/>
  <c r="M612" i="4"/>
  <c r="M552" i="4"/>
  <c r="M492" i="4"/>
  <c r="M432" i="4"/>
  <c r="M358" i="4"/>
  <c r="M298" i="4"/>
  <c r="M238" i="4"/>
  <c r="M178" i="4"/>
  <c r="M118" i="4"/>
  <c r="M58" i="4"/>
  <c r="M1108" i="4"/>
  <c r="M1048" i="4"/>
  <c r="M988" i="4"/>
  <c r="M928" i="4"/>
  <c r="M868" i="4"/>
  <c r="M808" i="4"/>
  <c r="M734" i="4"/>
  <c r="M674" i="4"/>
  <c r="AI29" i="12" s="1"/>
  <c r="M614" i="4"/>
  <c r="M554" i="4"/>
  <c r="M494" i="4"/>
  <c r="M434" i="4"/>
  <c r="M360" i="4"/>
  <c r="M300" i="4"/>
  <c r="M240" i="4"/>
  <c r="M180" i="4"/>
  <c r="M120" i="4"/>
  <c r="M60" i="4"/>
  <c r="M369" i="4"/>
  <c r="F10" i="18"/>
  <c r="A10" i="18" s="1"/>
  <c r="N54" i="1"/>
  <c r="AN8" i="16" s="1"/>
  <c r="N114" i="1"/>
  <c r="AK9" i="9" s="1"/>
  <c r="N174" i="1"/>
  <c r="AK11" i="9" s="1"/>
  <c r="N309" i="1"/>
  <c r="AK21" i="9" s="1"/>
  <c r="N369" i="1"/>
  <c r="AK23" i="9" s="1"/>
  <c r="N429" i="1"/>
  <c r="AK25" i="9" s="1"/>
  <c r="N683" i="1"/>
  <c r="AN32" i="16" s="1"/>
  <c r="N743" i="1"/>
  <c r="AK37" i="9" s="1"/>
  <c r="N803" i="1"/>
  <c r="AN36" i="16" s="1"/>
  <c r="N983" i="1"/>
  <c r="N923" i="1"/>
  <c r="N863" i="1"/>
  <c r="N609" i="1"/>
  <c r="N549" i="1"/>
  <c r="N489" i="1"/>
  <c r="AK27" i="9" s="1"/>
  <c r="N234" i="1"/>
  <c r="AK13" i="9" s="1"/>
  <c r="N56" i="1"/>
  <c r="AL7" i="9" s="1"/>
  <c r="N116" i="1"/>
  <c r="AL9" i="9" s="1"/>
  <c r="N176" i="1"/>
  <c r="AL11" i="9" s="1"/>
  <c r="N311" i="1"/>
  <c r="AL21" i="9" s="1"/>
  <c r="N371" i="1"/>
  <c r="AL23" i="9" s="1"/>
  <c r="N431" i="1"/>
  <c r="AL25" i="9" s="1"/>
  <c r="N685" i="1"/>
  <c r="N745" i="1"/>
  <c r="AL37" i="9" s="1"/>
  <c r="N805" i="1"/>
  <c r="AL39" i="9" s="1"/>
  <c r="N985" i="1"/>
  <c r="N925" i="1"/>
  <c r="N865" i="1"/>
  <c r="AL41" i="9" s="1"/>
  <c r="N611" i="1"/>
  <c r="N551" i="1"/>
  <c r="N491" i="1"/>
  <c r="AL27" i="9" s="1"/>
  <c r="N236" i="1"/>
  <c r="N58" i="1"/>
  <c r="AM7" i="9" s="1"/>
  <c r="N118" i="1"/>
  <c r="AM9" i="9" s="1"/>
  <c r="N178" i="1"/>
  <c r="AM11" i="9"/>
  <c r="N313" i="1"/>
  <c r="N373" i="1"/>
  <c r="AM23" i="9" s="1"/>
  <c r="N433" i="1"/>
  <c r="N434" i="1" s="1"/>
  <c r="N687" i="1"/>
  <c r="AM35" i="9" s="1"/>
  <c r="N747" i="1"/>
  <c r="AM37" i="9" s="1"/>
  <c r="N807" i="1"/>
  <c r="AM39" i="9" s="1"/>
  <c r="N987" i="1"/>
  <c r="N927" i="1"/>
  <c r="N867" i="1"/>
  <c r="N864" i="1" s="1"/>
  <c r="N613" i="1"/>
  <c r="N553" i="1"/>
  <c r="N493" i="1"/>
  <c r="AM27" i="9" s="1"/>
  <c r="N238" i="1"/>
  <c r="N252" i="1" s="1"/>
  <c r="N60" i="1"/>
  <c r="N120" i="1"/>
  <c r="AN9" i="9" s="1"/>
  <c r="N180" i="1"/>
  <c r="AN11" i="9" s="1"/>
  <c r="N315" i="1"/>
  <c r="N375" i="1"/>
  <c r="AN23" i="9" s="1"/>
  <c r="N435" i="1"/>
  <c r="N436" i="1" s="1"/>
  <c r="N689" i="1"/>
  <c r="AN35" i="9" s="1"/>
  <c r="N749" i="1"/>
  <c r="N750" i="1" s="1"/>
  <c r="N809" i="1"/>
  <c r="AN39" i="9" s="1"/>
  <c r="N989" i="1"/>
  <c r="N929" i="1"/>
  <c r="N869" i="1"/>
  <c r="AN41" i="9" s="1"/>
  <c r="N615" i="1"/>
  <c r="N555" i="1"/>
  <c r="N495" i="1"/>
  <c r="AN27" i="9" s="1"/>
  <c r="N240" i="1"/>
  <c r="AQ14" i="16" s="1"/>
  <c r="N54" i="2"/>
  <c r="N114" i="2"/>
  <c r="N174" i="2"/>
  <c r="N234" i="2"/>
  <c r="AK13" i="10" s="1"/>
  <c r="N428" i="2"/>
  <c r="N488" i="2"/>
  <c r="AN58" i="16" s="1"/>
  <c r="N548" i="2"/>
  <c r="N608" i="2"/>
  <c r="N802" i="2"/>
  <c r="AK35" i="10" s="1"/>
  <c r="N862" i="2"/>
  <c r="N922" i="2"/>
  <c r="N1102" i="2"/>
  <c r="N1042" i="2"/>
  <c r="N982" i="2"/>
  <c r="AK41" i="10" s="1"/>
  <c r="N728" i="2"/>
  <c r="N668" i="2"/>
  <c r="N354" i="2"/>
  <c r="N294" i="2"/>
  <c r="N56" i="2"/>
  <c r="AL7" i="10" s="1"/>
  <c r="N116" i="2"/>
  <c r="AO46" i="16" s="1"/>
  <c r="N176" i="2"/>
  <c r="AL11" i="10" s="1"/>
  <c r="N236" i="2"/>
  <c r="AO50" i="16" s="1"/>
  <c r="N430" i="2"/>
  <c r="N490" i="2"/>
  <c r="N550" i="2"/>
  <c r="AL25" i="10" s="1"/>
  <c r="N610" i="2"/>
  <c r="N804" i="2"/>
  <c r="N864" i="2"/>
  <c r="AL37" i="10" s="1"/>
  <c r="N924" i="2"/>
  <c r="AO72" i="16" s="1"/>
  <c r="N1104" i="2"/>
  <c r="N1044" i="2"/>
  <c r="N984" i="2"/>
  <c r="AL41" i="10" s="1"/>
  <c r="AL47" i="10" s="1"/>
  <c r="N730" i="2"/>
  <c r="N670" i="2"/>
  <c r="N356" i="2"/>
  <c r="N296" i="2"/>
  <c r="N58" i="2"/>
  <c r="AM7" i="10" s="1"/>
  <c r="N118" i="2"/>
  <c r="AM9" i="10" s="1"/>
  <c r="N178" i="2"/>
  <c r="AP48" i="16" s="1"/>
  <c r="N238" i="2"/>
  <c r="AM13" i="10" s="1"/>
  <c r="N432" i="2"/>
  <c r="N492" i="2"/>
  <c r="AM23" i="10" s="1"/>
  <c r="N552" i="2"/>
  <c r="N612" i="2"/>
  <c r="N806" i="2"/>
  <c r="N866" i="2"/>
  <c r="N926" i="2"/>
  <c r="AM39" i="10" s="1"/>
  <c r="N1106" i="2"/>
  <c r="N1046" i="2"/>
  <c r="N986" i="2"/>
  <c r="AP74" i="16" s="1"/>
  <c r="N732" i="2"/>
  <c r="N672" i="2"/>
  <c r="N358" i="2"/>
  <c r="N298" i="2"/>
  <c r="N60" i="2"/>
  <c r="AN7" i="10" s="1"/>
  <c r="N120" i="2"/>
  <c r="AQ46" i="16" s="1"/>
  <c r="N180" i="2"/>
  <c r="AN11" i="10" s="1"/>
  <c r="N240" i="2"/>
  <c r="AQ50" i="16" s="1"/>
  <c r="N434" i="2"/>
  <c r="N494" i="2"/>
  <c r="AN23" i="10" s="1"/>
  <c r="N554" i="2"/>
  <c r="N555" i="2" s="1"/>
  <c r="N614" i="2"/>
  <c r="N808" i="2"/>
  <c r="AN35" i="10" s="1"/>
  <c r="N868" i="2"/>
  <c r="N928" i="2"/>
  <c r="AN39" i="10" s="1"/>
  <c r="N1108" i="2"/>
  <c r="N1048" i="2"/>
  <c r="N988" i="2"/>
  <c r="AN41" i="10" s="1"/>
  <c r="N734" i="2"/>
  <c r="N674" i="2"/>
  <c r="N677" i="2" s="1"/>
  <c r="J30" i="17" s="1"/>
  <c r="N360" i="2"/>
  <c r="N300" i="2"/>
  <c r="N1042" i="3"/>
  <c r="N1102" i="3"/>
  <c r="N982" i="3"/>
  <c r="N922" i="3"/>
  <c r="AK39" i="11" s="1"/>
  <c r="N862" i="3"/>
  <c r="N865" i="3" s="1"/>
  <c r="N802" i="3"/>
  <c r="AK35" i="11"/>
  <c r="N728" i="3"/>
  <c r="N668" i="3"/>
  <c r="N608" i="3"/>
  <c r="N548" i="3"/>
  <c r="N488" i="3"/>
  <c r="N489" i="3" s="1"/>
  <c r="N428" i="3"/>
  <c r="N354" i="3"/>
  <c r="N294" i="3"/>
  <c r="N234" i="3"/>
  <c r="N174" i="3"/>
  <c r="N175" i="3" s="1"/>
  <c r="N114" i="3"/>
  <c r="AK9" i="11" s="1"/>
  <c r="N54" i="3"/>
  <c r="N1044" i="3"/>
  <c r="N1104" i="3"/>
  <c r="N984" i="3"/>
  <c r="N924" i="3"/>
  <c r="AL39" i="11" s="1"/>
  <c r="N864" i="3"/>
  <c r="N804" i="3"/>
  <c r="N730" i="3"/>
  <c r="N670" i="3"/>
  <c r="N610" i="3"/>
  <c r="N550" i="3"/>
  <c r="AL25" i="11" s="1"/>
  <c r="N490" i="3"/>
  <c r="AO94" i="16" s="1"/>
  <c r="N430" i="3"/>
  <c r="N356" i="3"/>
  <c r="N296" i="3"/>
  <c r="AL15" i="11" s="1"/>
  <c r="N236" i="3"/>
  <c r="N176" i="3"/>
  <c r="AL11" i="11" s="1"/>
  <c r="N116" i="3"/>
  <c r="AL9" i="11" s="1"/>
  <c r="N56" i="3"/>
  <c r="N1046" i="3"/>
  <c r="N1106" i="3"/>
  <c r="N986" i="3"/>
  <c r="N926" i="3"/>
  <c r="N866" i="3"/>
  <c r="N806" i="3"/>
  <c r="N732" i="3"/>
  <c r="N672" i="3"/>
  <c r="N612" i="3"/>
  <c r="N552" i="3"/>
  <c r="AM25" i="11" s="1"/>
  <c r="N492" i="3"/>
  <c r="AP94" i="16" s="1"/>
  <c r="N432" i="3"/>
  <c r="AP92" i="16" s="1"/>
  <c r="N358" i="3"/>
  <c r="N298" i="3"/>
  <c r="N238" i="3"/>
  <c r="N239" i="3" s="1"/>
  <c r="N178" i="3"/>
  <c r="AM11" i="11" s="1"/>
  <c r="N118" i="3"/>
  <c r="AM9" i="11" s="1"/>
  <c r="N58" i="3"/>
  <c r="AP80" i="16" s="1"/>
  <c r="N1048" i="3"/>
  <c r="N1108" i="3"/>
  <c r="N988" i="3"/>
  <c r="N928" i="3"/>
  <c r="N868" i="3"/>
  <c r="N808" i="3"/>
  <c r="N734" i="3"/>
  <c r="N735" i="3" s="1"/>
  <c r="AN32" i="11" s="1"/>
  <c r="N674" i="3"/>
  <c r="N614" i="3"/>
  <c r="AN27" i="11" s="1"/>
  <c r="N554" i="3"/>
  <c r="N494" i="3"/>
  <c r="N495" i="3" s="1"/>
  <c r="N434" i="3"/>
  <c r="N360" i="3"/>
  <c r="N361" i="3" s="1"/>
  <c r="AN18" i="11" s="1"/>
  <c r="N300" i="3"/>
  <c r="N240" i="3"/>
  <c r="AN13" i="11" s="1"/>
  <c r="N180" i="3"/>
  <c r="N120" i="3"/>
  <c r="N121" i="3" s="1"/>
  <c r="N60" i="3"/>
  <c r="N1102" i="4"/>
  <c r="N1042" i="4"/>
  <c r="N982" i="4"/>
  <c r="N922" i="4"/>
  <c r="N862" i="4"/>
  <c r="N802" i="4"/>
  <c r="N728" i="4"/>
  <c r="N668" i="4"/>
  <c r="N608" i="4"/>
  <c r="N548" i="4"/>
  <c r="N488" i="4"/>
  <c r="N428" i="4"/>
  <c r="N354" i="4"/>
  <c r="N294" i="4"/>
  <c r="N234" i="4"/>
  <c r="N174" i="4"/>
  <c r="N114" i="4"/>
  <c r="N54" i="4"/>
  <c r="N1104" i="4"/>
  <c r="N1044" i="4"/>
  <c r="N984" i="4"/>
  <c r="AL41" i="12" s="1"/>
  <c r="N924" i="4"/>
  <c r="N864" i="4"/>
  <c r="N804" i="4"/>
  <c r="N730" i="4"/>
  <c r="AL31" i="12" s="1"/>
  <c r="N670" i="4"/>
  <c r="N610" i="4"/>
  <c r="N550" i="4"/>
  <c r="N490" i="4"/>
  <c r="N430" i="4"/>
  <c r="N356" i="4"/>
  <c r="N296" i="4"/>
  <c r="N236" i="4"/>
  <c r="N176" i="4"/>
  <c r="N116" i="4"/>
  <c r="AL9" i="12" s="1"/>
  <c r="N56" i="4"/>
  <c r="AL7" i="12" s="1"/>
  <c r="N1106" i="4"/>
  <c r="N1046" i="4"/>
  <c r="N986" i="4"/>
  <c r="N926" i="4"/>
  <c r="N866" i="4"/>
  <c r="N806" i="4"/>
  <c r="N732" i="4"/>
  <c r="N672" i="4"/>
  <c r="N612" i="4"/>
  <c r="N617" i="4" s="1"/>
  <c r="N552" i="4"/>
  <c r="N492" i="4"/>
  <c r="N493" i="4" s="1"/>
  <c r="N432" i="4"/>
  <c r="N358" i="4"/>
  <c r="N298" i="4"/>
  <c r="N238" i="4"/>
  <c r="N239" i="4" s="1"/>
  <c r="AM14" i="12" s="1"/>
  <c r="N178" i="4"/>
  <c r="N118" i="4"/>
  <c r="N58" i="4"/>
  <c r="N1108" i="4"/>
  <c r="N1048" i="4"/>
  <c r="N988" i="4"/>
  <c r="AN41" i="12" s="1"/>
  <c r="N928" i="4"/>
  <c r="N868" i="4"/>
  <c r="N808" i="4"/>
  <c r="N734" i="4"/>
  <c r="N674" i="4"/>
  <c r="N614" i="4"/>
  <c r="N554" i="4"/>
  <c r="N494" i="4"/>
  <c r="N434" i="4"/>
  <c r="N360" i="4"/>
  <c r="N300" i="4"/>
  <c r="N240" i="4"/>
  <c r="N180" i="4"/>
  <c r="N120" i="4"/>
  <c r="N60" i="4"/>
  <c r="X10" i="18"/>
  <c r="N363" i="3"/>
  <c r="N677" i="3"/>
  <c r="N871" i="3"/>
  <c r="F11" i="18"/>
  <c r="A11" i="18" s="1"/>
  <c r="O54" i="1"/>
  <c r="AS8" i="16" s="1"/>
  <c r="O114" i="1"/>
  <c r="AP9" i="9" s="1"/>
  <c r="O174" i="1"/>
  <c r="AP11" i="12" s="1"/>
  <c r="O309" i="1"/>
  <c r="AP21" i="12" s="1"/>
  <c r="O369" i="1"/>
  <c r="AP23" i="12" s="1"/>
  <c r="O429" i="1"/>
  <c r="O683" i="1"/>
  <c r="AP35" i="12" s="1"/>
  <c r="O743" i="1"/>
  <c r="AP37" i="9" s="1"/>
  <c r="O803" i="1"/>
  <c r="AP39" i="12" s="1"/>
  <c r="O983" i="1"/>
  <c r="AP45" i="12" s="1"/>
  <c r="O923" i="1"/>
  <c r="O863" i="1"/>
  <c r="O609" i="1"/>
  <c r="O549" i="1"/>
  <c r="O489" i="1"/>
  <c r="O234" i="1"/>
  <c r="O248" i="1" s="1"/>
  <c r="O56" i="1"/>
  <c r="AT8" i="16" s="1"/>
  <c r="O116" i="1"/>
  <c r="AQ9" i="12" s="1"/>
  <c r="O176" i="1"/>
  <c r="O311" i="1"/>
  <c r="AQ21" i="12" s="1"/>
  <c r="O371" i="1"/>
  <c r="AQ23" i="12" s="1"/>
  <c r="O431" i="1"/>
  <c r="O685" i="1"/>
  <c r="AQ35" i="12" s="1"/>
  <c r="O745" i="1"/>
  <c r="AQ37" i="12" s="1"/>
  <c r="O805" i="1"/>
  <c r="AQ39" i="12" s="1"/>
  <c r="O985" i="1"/>
  <c r="O925" i="1"/>
  <c r="AQ43" i="12" s="1"/>
  <c r="O865" i="1"/>
  <c r="O611" i="1"/>
  <c r="O551" i="1"/>
  <c r="O491" i="1"/>
  <c r="AS17" i="16"/>
  <c r="O236" i="1"/>
  <c r="AQ13" i="9"/>
  <c r="O58" i="1"/>
  <c r="AR7" i="12"/>
  <c r="O118" i="1"/>
  <c r="AR9" i="12"/>
  <c r="AR19" i="12" s="1"/>
  <c r="O178" i="1"/>
  <c r="AR11" i="12"/>
  <c r="O313" i="1"/>
  <c r="AR21" i="9" s="1"/>
  <c r="O373" i="1"/>
  <c r="AR23" i="12"/>
  <c r="O433" i="1"/>
  <c r="AR25" i="9"/>
  <c r="O687" i="1"/>
  <c r="AR35" i="12"/>
  <c r="O747" i="1"/>
  <c r="AR37" i="9"/>
  <c r="O807" i="1"/>
  <c r="AR39" i="12"/>
  <c r="O987" i="1"/>
  <c r="O927" i="1"/>
  <c r="O867" i="1"/>
  <c r="O613" i="1"/>
  <c r="AU30" i="16" s="1"/>
  <c r="O553" i="1"/>
  <c r="O493" i="1"/>
  <c r="O238" i="1"/>
  <c r="O252" i="1" s="1"/>
  <c r="O60" i="1"/>
  <c r="O120" i="1"/>
  <c r="O180" i="1"/>
  <c r="AS11" i="12" s="1"/>
  <c r="O315" i="1"/>
  <c r="O375" i="1"/>
  <c r="AS23" i="12" s="1"/>
  <c r="O435" i="1"/>
  <c r="AS25" i="12" s="1"/>
  <c r="O689" i="1"/>
  <c r="O749" i="1"/>
  <c r="AS37" i="9" s="1"/>
  <c r="O809" i="1"/>
  <c r="O989" i="1"/>
  <c r="O929" i="1"/>
  <c r="O869" i="1"/>
  <c r="AS41" i="12" s="1"/>
  <c r="O615" i="1"/>
  <c r="O616" i="1" s="1"/>
  <c r="O555" i="1"/>
  <c r="O495" i="1"/>
  <c r="O240" i="1"/>
  <c r="AS13" i="12"/>
  <c r="O54" i="2"/>
  <c r="O114" i="2"/>
  <c r="O174" i="2"/>
  <c r="O234" i="2"/>
  <c r="O428" i="2"/>
  <c r="O488" i="2"/>
  <c r="AS58" i="16" s="1"/>
  <c r="O548" i="2"/>
  <c r="O608" i="2"/>
  <c r="O802" i="2"/>
  <c r="AS68" i="16" s="1"/>
  <c r="O862" i="2"/>
  <c r="AS70" i="16" s="1"/>
  <c r="O922" i="2"/>
  <c r="AP39" i="10" s="1"/>
  <c r="O1102" i="2"/>
  <c r="O1042" i="2"/>
  <c r="O982" i="2"/>
  <c r="AP41" i="10" s="1"/>
  <c r="O728" i="2"/>
  <c r="O668" i="2"/>
  <c r="O354" i="2"/>
  <c r="O294" i="2"/>
  <c r="O56" i="2"/>
  <c r="O116" i="2"/>
  <c r="O176" i="2"/>
  <c r="O236" i="2"/>
  <c r="O430" i="2"/>
  <c r="O490" i="2"/>
  <c r="AQ23" i="10" s="1"/>
  <c r="AQ33" i="10" s="1"/>
  <c r="O550" i="2"/>
  <c r="O610" i="2"/>
  <c r="O804" i="2"/>
  <c r="O864" i="2"/>
  <c r="AQ37" i="10" s="1"/>
  <c r="O924" i="2"/>
  <c r="AQ39" i="10" s="1"/>
  <c r="O1104" i="2"/>
  <c r="O1044" i="2"/>
  <c r="O984" i="2"/>
  <c r="O730" i="2"/>
  <c r="O670" i="2"/>
  <c r="AQ29" i="10" s="1"/>
  <c r="O356" i="2"/>
  <c r="O296" i="2"/>
  <c r="O58" i="2"/>
  <c r="O118" i="2"/>
  <c r="O178" i="2"/>
  <c r="O238" i="2"/>
  <c r="O432" i="2"/>
  <c r="O492" i="2"/>
  <c r="AR23" i="10" s="1"/>
  <c r="O552" i="2"/>
  <c r="O612" i="2"/>
  <c r="O806" i="2"/>
  <c r="O866" i="2"/>
  <c r="AR37" i="10" s="1"/>
  <c r="O926" i="2"/>
  <c r="AR39" i="10" s="1"/>
  <c r="O1106" i="2"/>
  <c r="AR45" i="10" s="1"/>
  <c r="O1046" i="2"/>
  <c r="O986" i="2"/>
  <c r="O732" i="2"/>
  <c r="O672" i="2"/>
  <c r="O673" i="2" s="1"/>
  <c r="O358" i="2"/>
  <c r="O298" i="2"/>
  <c r="O299" i="2" s="1"/>
  <c r="O60" i="2"/>
  <c r="O120" i="2"/>
  <c r="O180" i="2"/>
  <c r="O240" i="2"/>
  <c r="O434" i="2"/>
  <c r="O494" i="2"/>
  <c r="O495" i="2" s="1"/>
  <c r="AS24" i="10" s="1"/>
  <c r="O554" i="2"/>
  <c r="O614" i="2"/>
  <c r="O808" i="2"/>
  <c r="O868" i="2"/>
  <c r="AV70" i="16" s="1"/>
  <c r="O928" i="2"/>
  <c r="AS39" i="10" s="1"/>
  <c r="O1108" i="2"/>
  <c r="O1048" i="2"/>
  <c r="O988" i="2"/>
  <c r="AS41" i="10" s="1"/>
  <c r="O734" i="2"/>
  <c r="O674" i="2"/>
  <c r="O360" i="2"/>
  <c r="O300" i="2"/>
  <c r="O1042" i="3"/>
  <c r="O1102" i="3"/>
  <c r="O982" i="3"/>
  <c r="AP41" i="11" s="1"/>
  <c r="O922" i="3"/>
  <c r="AP39" i="11"/>
  <c r="O862" i="3"/>
  <c r="O802" i="3"/>
  <c r="O728" i="3"/>
  <c r="O668" i="3"/>
  <c r="O608" i="3"/>
  <c r="O548" i="3"/>
  <c r="AP25" i="11" s="1"/>
  <c r="O488" i="3"/>
  <c r="AP23" i="11"/>
  <c r="O428" i="3"/>
  <c r="AP21" i="11"/>
  <c r="O354" i="3"/>
  <c r="O294" i="3"/>
  <c r="O234" i="3"/>
  <c r="O174" i="3"/>
  <c r="AP11" i="11" s="1"/>
  <c r="O114" i="3"/>
  <c r="O54" i="3"/>
  <c r="O1044" i="3"/>
  <c r="O1104" i="3"/>
  <c r="O984" i="3"/>
  <c r="O924" i="3"/>
  <c r="O864" i="3"/>
  <c r="O804" i="3"/>
  <c r="O730" i="3"/>
  <c r="O670" i="3"/>
  <c r="O610" i="3"/>
  <c r="O550" i="3"/>
  <c r="AT96" i="16" s="1"/>
  <c r="O490" i="3"/>
  <c r="AT94" i="16" s="1"/>
  <c r="O430" i="3"/>
  <c r="O356" i="3"/>
  <c r="O296" i="3"/>
  <c r="O236" i="3"/>
  <c r="O176" i="3"/>
  <c r="O116" i="3"/>
  <c r="O56" i="3"/>
  <c r="O1046" i="3"/>
  <c r="O1106" i="3"/>
  <c r="O986" i="3"/>
  <c r="AR41" i="11"/>
  <c r="O926" i="3"/>
  <c r="O866" i="3"/>
  <c r="AR37" i="11" s="1"/>
  <c r="O806" i="3"/>
  <c r="O732" i="3"/>
  <c r="AR31" i="11" s="1"/>
  <c r="O672" i="3"/>
  <c r="O612" i="3"/>
  <c r="AR27" i="11" s="1"/>
  <c r="O552" i="3"/>
  <c r="O492" i="3"/>
  <c r="AR23" i="11" s="1"/>
  <c r="O432" i="3"/>
  <c r="O358" i="3"/>
  <c r="O298" i="3"/>
  <c r="O238" i="3"/>
  <c r="AR13" i="11" s="1"/>
  <c r="O178" i="3"/>
  <c r="O118" i="3"/>
  <c r="AR9" i="11" s="1"/>
  <c r="O58" i="3"/>
  <c r="O1048" i="3"/>
  <c r="O1108" i="3"/>
  <c r="O988" i="3"/>
  <c r="AS41" i="11" s="1"/>
  <c r="O928" i="3"/>
  <c r="AS39" i="11" s="1"/>
  <c r="O868" i="3"/>
  <c r="O808" i="3"/>
  <c r="AS35" i="11"/>
  <c r="O734" i="3"/>
  <c r="O674" i="3"/>
  <c r="O614" i="3"/>
  <c r="O554" i="3"/>
  <c r="O494" i="3"/>
  <c r="AS23" i="11" s="1"/>
  <c r="O434" i="3"/>
  <c r="AS21" i="11" s="1"/>
  <c r="O360" i="3"/>
  <c r="O300" i="3"/>
  <c r="O240" i="3"/>
  <c r="O180" i="3"/>
  <c r="AS11" i="11" s="1"/>
  <c r="O120" i="3"/>
  <c r="O60" i="3"/>
  <c r="AS7" i="11" s="1"/>
  <c r="O1102" i="4"/>
  <c r="O1042" i="4"/>
  <c r="O982" i="4"/>
  <c r="O922" i="4"/>
  <c r="O862" i="4"/>
  <c r="O802" i="4"/>
  <c r="O728" i="4"/>
  <c r="O668" i="4"/>
  <c r="O608" i="4"/>
  <c r="O548" i="4"/>
  <c r="O488" i="4"/>
  <c r="O428" i="4"/>
  <c r="O354" i="4"/>
  <c r="O294" i="4"/>
  <c r="O234" i="4"/>
  <c r="O174" i="4"/>
  <c r="O114" i="4"/>
  <c r="O54" i="4"/>
  <c r="O1104" i="4"/>
  <c r="O1044" i="4"/>
  <c r="O984" i="4"/>
  <c r="O924" i="4"/>
  <c r="O864" i="4"/>
  <c r="O804" i="4"/>
  <c r="O730" i="4"/>
  <c r="O670" i="4"/>
  <c r="O610" i="4"/>
  <c r="O550" i="4"/>
  <c r="O490" i="4"/>
  <c r="O430" i="4"/>
  <c r="O356" i="4"/>
  <c r="O296" i="4"/>
  <c r="O236" i="4"/>
  <c r="O176" i="4"/>
  <c r="O116" i="4"/>
  <c r="O56" i="4"/>
  <c r="O1106" i="4"/>
  <c r="O1046" i="4"/>
  <c r="O986" i="4"/>
  <c r="O926" i="4"/>
  <c r="O866" i="4"/>
  <c r="O806" i="4"/>
  <c r="O732" i="4"/>
  <c r="O672" i="4"/>
  <c r="O612" i="4"/>
  <c r="O552" i="4"/>
  <c r="O492" i="4"/>
  <c r="O432" i="4"/>
  <c r="O358" i="4"/>
  <c r="O298" i="4"/>
  <c r="O238" i="4"/>
  <c r="O178" i="4"/>
  <c r="O118" i="4"/>
  <c r="O58" i="4"/>
  <c r="O1134" i="4"/>
  <c r="O1108" i="4"/>
  <c r="O1048" i="4"/>
  <c r="O1051" i="4" s="1"/>
  <c r="O988" i="4"/>
  <c r="O928" i="4"/>
  <c r="O931" i="4" s="1"/>
  <c r="O868" i="4"/>
  <c r="O808" i="4"/>
  <c r="O811" i="4" s="1"/>
  <c r="O734" i="4"/>
  <c r="O674" i="4"/>
  <c r="O614" i="4"/>
  <c r="O554" i="4"/>
  <c r="O557" i="4" s="1"/>
  <c r="O494" i="4"/>
  <c r="O434" i="4"/>
  <c r="O360" i="4"/>
  <c r="O300" i="4"/>
  <c r="O303" i="4"/>
  <c r="O240" i="4"/>
  <c r="O180" i="4"/>
  <c r="O120" i="4"/>
  <c r="O60" i="4"/>
  <c r="O63" i="4" s="1"/>
  <c r="O369" i="3"/>
  <c r="O63" i="2"/>
  <c r="AL11" i="18" s="1"/>
  <c r="O183" i="2"/>
  <c r="O437" i="2"/>
  <c r="AR11" i="18" s="1"/>
  <c r="O1051" i="2"/>
  <c r="BB11" i="18" s="1"/>
  <c r="O303" i="3"/>
  <c r="BH11" i="18" s="1"/>
  <c r="O931" i="3"/>
  <c r="BR11" i="18" s="1"/>
  <c r="O183" i="4"/>
  <c r="O437" i="4"/>
  <c r="CB11" i="18" s="1"/>
  <c r="O677" i="4"/>
  <c r="F12" i="18"/>
  <c r="A12" i="18" s="1"/>
  <c r="P54" i="1"/>
  <c r="P114" i="1"/>
  <c r="P174" i="1"/>
  <c r="P309" i="1"/>
  <c r="AU21" i="9" s="1"/>
  <c r="P369" i="1"/>
  <c r="P429" i="1"/>
  <c r="AU25" i="9" s="1"/>
  <c r="P683" i="1"/>
  <c r="AU35" i="9" s="1"/>
  <c r="P743" i="1"/>
  <c r="AU37" i="9" s="1"/>
  <c r="P803" i="1"/>
  <c r="P983" i="1"/>
  <c r="P923" i="1"/>
  <c r="AU43" i="9" s="1"/>
  <c r="P863" i="1"/>
  <c r="P609" i="1"/>
  <c r="P549" i="1"/>
  <c r="P557" i="1" s="1"/>
  <c r="P489" i="1"/>
  <c r="P234" i="1"/>
  <c r="P248" i="1" s="1"/>
  <c r="P56" i="1"/>
  <c r="AV7" i="9" s="1"/>
  <c r="P116" i="1"/>
  <c r="AV9" i="9" s="1"/>
  <c r="P176" i="1"/>
  <c r="AV11" i="9"/>
  <c r="P311" i="1"/>
  <c r="P371" i="1"/>
  <c r="P431" i="1"/>
  <c r="P685" i="1"/>
  <c r="P745" i="1"/>
  <c r="P805" i="1"/>
  <c r="AV39" i="9" s="1"/>
  <c r="P985" i="1"/>
  <c r="P925" i="1"/>
  <c r="P865" i="1"/>
  <c r="P611" i="1"/>
  <c r="P551" i="1"/>
  <c r="P491" i="1"/>
  <c r="P236" i="1"/>
  <c r="P58" i="1"/>
  <c r="P118" i="1"/>
  <c r="P178" i="1"/>
  <c r="P313" i="1"/>
  <c r="P373" i="1"/>
  <c r="AW23" i="9" s="1"/>
  <c r="P433" i="1"/>
  <c r="P687" i="1"/>
  <c r="AW35" i="9" s="1"/>
  <c r="P747" i="1"/>
  <c r="P807" i="1"/>
  <c r="P987" i="1"/>
  <c r="P927" i="1"/>
  <c r="P867" i="1"/>
  <c r="P613" i="1"/>
  <c r="P553" i="1"/>
  <c r="P493" i="1"/>
  <c r="AW27" i="9" s="1"/>
  <c r="P238" i="1"/>
  <c r="P60" i="1"/>
  <c r="AX7" i="9" s="1"/>
  <c r="P120" i="1"/>
  <c r="P180" i="1"/>
  <c r="P315" i="1"/>
  <c r="P375" i="1"/>
  <c r="P435" i="1"/>
  <c r="P689" i="1"/>
  <c r="P749" i="1"/>
  <c r="P809" i="1"/>
  <c r="AX39" i="9" s="1"/>
  <c r="P989" i="1"/>
  <c r="P929" i="1"/>
  <c r="P869" i="1"/>
  <c r="P615" i="1"/>
  <c r="BA30" i="16" s="1"/>
  <c r="P555" i="1"/>
  <c r="P495" i="1"/>
  <c r="P240" i="1"/>
  <c r="AX13" i="9" s="1"/>
  <c r="P54" i="2"/>
  <c r="P114" i="2"/>
  <c r="AU9" i="10" s="1"/>
  <c r="P174" i="2"/>
  <c r="P234" i="2"/>
  <c r="P428" i="2"/>
  <c r="P488" i="2"/>
  <c r="P548" i="2"/>
  <c r="P608" i="2"/>
  <c r="P802" i="2"/>
  <c r="P862" i="2"/>
  <c r="P922" i="2"/>
  <c r="P1102" i="2"/>
  <c r="P1042" i="2"/>
  <c r="P982" i="2"/>
  <c r="P728" i="2"/>
  <c r="P668" i="2"/>
  <c r="P354" i="2"/>
  <c r="P294" i="2"/>
  <c r="P56" i="2"/>
  <c r="P116" i="2"/>
  <c r="P176" i="2"/>
  <c r="AV11" i="10" s="1"/>
  <c r="P236" i="2"/>
  <c r="P430" i="2"/>
  <c r="P490" i="2"/>
  <c r="P550" i="2"/>
  <c r="P610" i="2"/>
  <c r="P804" i="2"/>
  <c r="AV35" i="10" s="1"/>
  <c r="P864" i="2"/>
  <c r="P924" i="2"/>
  <c r="AV39" i="10" s="1"/>
  <c r="P1104" i="2"/>
  <c r="P1044" i="2"/>
  <c r="AV43" i="10" s="1"/>
  <c r="P984" i="2"/>
  <c r="P730" i="2"/>
  <c r="P731" i="2" s="1"/>
  <c r="P670" i="2"/>
  <c r="P356" i="2"/>
  <c r="P296" i="2"/>
  <c r="P58" i="2"/>
  <c r="AW7" i="10" s="1"/>
  <c r="P118" i="2"/>
  <c r="AW9" i="10" s="1"/>
  <c r="P178" i="2"/>
  <c r="P179" i="2" s="1"/>
  <c r="P238" i="2"/>
  <c r="P432" i="2"/>
  <c r="AW21" i="10" s="1"/>
  <c r="P492" i="2"/>
  <c r="P552" i="2"/>
  <c r="P612" i="2"/>
  <c r="P806" i="2"/>
  <c r="AW35" i="10" s="1"/>
  <c r="P866" i="2"/>
  <c r="P926" i="2"/>
  <c r="AW39" i="10" s="1"/>
  <c r="P1106" i="2"/>
  <c r="P1046" i="2"/>
  <c r="P986" i="2"/>
  <c r="P732" i="2"/>
  <c r="P672" i="2"/>
  <c r="P677" i="2" s="1"/>
  <c r="AV12" i="18" s="1"/>
  <c r="P358" i="2"/>
  <c r="P298" i="2"/>
  <c r="P303" i="2" s="1"/>
  <c r="AP12" i="18" s="1"/>
  <c r="P60" i="2"/>
  <c r="P120" i="2"/>
  <c r="P180" i="2"/>
  <c r="P240" i="2"/>
  <c r="P434" i="2"/>
  <c r="P494" i="2"/>
  <c r="P554" i="2"/>
  <c r="P614" i="2"/>
  <c r="P808" i="2"/>
  <c r="AX35" i="10" s="1"/>
  <c r="P868" i="2"/>
  <c r="P928" i="2"/>
  <c r="AX39" i="10"/>
  <c r="P1108" i="2"/>
  <c r="P1048" i="2"/>
  <c r="P988" i="2"/>
  <c r="P734" i="2"/>
  <c r="P674" i="2"/>
  <c r="P360" i="2"/>
  <c r="P300" i="2"/>
  <c r="P1042" i="3"/>
  <c r="P1102" i="3"/>
  <c r="P982" i="3"/>
  <c r="P922" i="3"/>
  <c r="P862" i="3"/>
  <c r="P802" i="3"/>
  <c r="P728" i="3"/>
  <c r="AU31" i="11" s="1"/>
  <c r="P668" i="3"/>
  <c r="P608" i="3"/>
  <c r="AU27" i="11" s="1"/>
  <c r="P548" i="3"/>
  <c r="P488" i="3"/>
  <c r="AU23" i="11" s="1"/>
  <c r="P428" i="3"/>
  <c r="P354" i="3"/>
  <c r="P294" i="3"/>
  <c r="P234" i="3"/>
  <c r="P174" i="3"/>
  <c r="P114" i="3"/>
  <c r="P54" i="3"/>
  <c r="P1044" i="3"/>
  <c r="P1104" i="3"/>
  <c r="P984" i="3"/>
  <c r="P924" i="3"/>
  <c r="P864" i="3"/>
  <c r="P804" i="3"/>
  <c r="P730" i="3"/>
  <c r="P670" i="3"/>
  <c r="P610" i="3"/>
  <c r="P550" i="3"/>
  <c r="AY96" i="16" s="1"/>
  <c r="P490" i="3"/>
  <c r="P430" i="3"/>
  <c r="P356" i="3"/>
  <c r="P296" i="3"/>
  <c r="P236" i="3"/>
  <c r="P176" i="3"/>
  <c r="P116" i="3"/>
  <c r="P56" i="3"/>
  <c r="P1046" i="3"/>
  <c r="P1106" i="3"/>
  <c r="P986" i="3"/>
  <c r="P926" i="3"/>
  <c r="P866" i="3"/>
  <c r="P806" i="3"/>
  <c r="P732" i="3"/>
  <c r="P672" i="3"/>
  <c r="P612" i="3"/>
  <c r="P552" i="3"/>
  <c r="P492" i="3"/>
  <c r="P432" i="3"/>
  <c r="P358" i="3"/>
  <c r="P298" i="3"/>
  <c r="P238" i="3"/>
  <c r="P178" i="3"/>
  <c r="P118" i="3"/>
  <c r="P58" i="3"/>
  <c r="P1048" i="3"/>
  <c r="P1108" i="3"/>
  <c r="P988" i="3"/>
  <c r="P928" i="3"/>
  <c r="AX39" i="11" s="1"/>
  <c r="P868" i="3"/>
  <c r="P1121" i="3" s="1"/>
  <c r="P808" i="3"/>
  <c r="P811" i="3" s="1"/>
  <c r="L50" i="17" s="1"/>
  <c r="P734" i="3"/>
  <c r="P674" i="3"/>
  <c r="P614" i="3"/>
  <c r="P554" i="3"/>
  <c r="AX25" i="11" s="1"/>
  <c r="P494" i="3"/>
  <c r="P434" i="3"/>
  <c r="P437" i="3" s="1"/>
  <c r="P360" i="3"/>
  <c r="P361" i="3" s="1"/>
  <c r="AX18" i="11" s="1"/>
  <c r="P300" i="3"/>
  <c r="P240" i="3"/>
  <c r="P180" i="3"/>
  <c r="P120" i="3"/>
  <c r="P60" i="3"/>
  <c r="P1102" i="4"/>
  <c r="P1042" i="4"/>
  <c r="P982" i="4"/>
  <c r="P922" i="4"/>
  <c r="P862" i="4"/>
  <c r="P802" i="4"/>
  <c r="P728" i="4"/>
  <c r="P668" i="4"/>
  <c r="P608" i="4"/>
  <c r="P548" i="4"/>
  <c r="P488" i="4"/>
  <c r="P428" i="4"/>
  <c r="P354" i="4"/>
  <c r="P294" i="4"/>
  <c r="P234" i="4"/>
  <c r="P174" i="4"/>
  <c r="P114" i="4"/>
  <c r="P54" i="4"/>
  <c r="P1104" i="4"/>
  <c r="P1044" i="4"/>
  <c r="P984" i="4"/>
  <c r="P924" i="4"/>
  <c r="P864" i="4"/>
  <c r="P804" i="4"/>
  <c r="P730" i="4"/>
  <c r="P670" i="4"/>
  <c r="P610" i="4"/>
  <c r="P550" i="4"/>
  <c r="P490" i="4"/>
  <c r="P430" i="4"/>
  <c r="P356" i="4"/>
  <c r="P296" i="4"/>
  <c r="P236" i="4"/>
  <c r="P176" i="4"/>
  <c r="P116" i="4"/>
  <c r="AV9" i="12" s="1"/>
  <c r="P56" i="4"/>
  <c r="AV7" i="12"/>
  <c r="P1106" i="4"/>
  <c r="P1046" i="4"/>
  <c r="P986" i="4"/>
  <c r="P926" i="4"/>
  <c r="P866" i="4"/>
  <c r="P806" i="4"/>
  <c r="P732" i="4"/>
  <c r="P672" i="4"/>
  <c r="P612" i="4"/>
  <c r="P552" i="4"/>
  <c r="P492" i="4"/>
  <c r="P432" i="4"/>
  <c r="P358" i="4"/>
  <c r="P298" i="4"/>
  <c r="P238" i="4"/>
  <c r="P178" i="4"/>
  <c r="P118" i="4"/>
  <c r="P58" i="4"/>
  <c r="P1108" i="4"/>
  <c r="P1048" i="4"/>
  <c r="P988" i="4"/>
  <c r="P928" i="4"/>
  <c r="P868" i="4"/>
  <c r="P808" i="4"/>
  <c r="P734" i="4"/>
  <c r="P674" i="4"/>
  <c r="P614" i="4"/>
  <c r="P554" i="4"/>
  <c r="P494" i="4"/>
  <c r="P434" i="4"/>
  <c r="P360" i="4"/>
  <c r="P300" i="4"/>
  <c r="P301" i="4" s="1"/>
  <c r="P240" i="4"/>
  <c r="P180" i="4"/>
  <c r="AX11" i="12" s="1"/>
  <c r="P120" i="4"/>
  <c r="P60" i="4"/>
  <c r="AX7" i="12" s="1"/>
  <c r="P373" i="4"/>
  <c r="P437" i="2"/>
  <c r="P871" i="3"/>
  <c r="BQ12" i="18" s="1"/>
  <c r="P1111" i="3"/>
  <c r="P243" i="4"/>
  <c r="P737" i="4"/>
  <c r="F13" i="18"/>
  <c r="A13" i="18" s="1"/>
  <c r="Q54" i="1"/>
  <c r="AZ7" i="9"/>
  <c r="Q114" i="1"/>
  <c r="AZ9" i="9"/>
  <c r="Q174" i="1"/>
  <c r="AZ11" i="9"/>
  <c r="Q309" i="1"/>
  <c r="Q369" i="1"/>
  <c r="AZ23" i="9" s="1"/>
  <c r="Q429" i="1"/>
  <c r="AZ25" i="9" s="1"/>
  <c r="Q683" i="1"/>
  <c r="AZ35" i="9" s="1"/>
  <c r="Q743" i="1"/>
  <c r="Q803" i="1"/>
  <c r="AZ39" i="9" s="1"/>
  <c r="Q983" i="1"/>
  <c r="Q923" i="1"/>
  <c r="Q863" i="1"/>
  <c r="Q609" i="1"/>
  <c r="Q549" i="1"/>
  <c r="Q489" i="1"/>
  <c r="AZ27" i="9" s="1"/>
  <c r="Q234" i="1"/>
  <c r="Q56" i="1"/>
  <c r="Q116" i="1"/>
  <c r="BA9" i="9" s="1"/>
  <c r="Q176" i="1"/>
  <c r="BA11" i="9" s="1"/>
  <c r="Q311" i="1"/>
  <c r="Q371" i="1"/>
  <c r="BA23" i="9" s="1"/>
  <c r="Q431" i="1"/>
  <c r="BA25" i="9" s="1"/>
  <c r="Q685" i="1"/>
  <c r="BD32" i="16" s="1"/>
  <c r="Q745" i="1"/>
  <c r="BA37" i="9" s="1"/>
  <c r="Q805" i="1"/>
  <c r="BD36" i="16" s="1"/>
  <c r="Q985" i="1"/>
  <c r="Q925" i="1"/>
  <c r="Q865" i="1"/>
  <c r="Q611" i="1"/>
  <c r="Q551" i="1"/>
  <c r="Q491" i="1"/>
  <c r="Q236" i="1"/>
  <c r="Q58" i="1"/>
  <c r="BB7" i="9" s="1"/>
  <c r="Q118" i="1"/>
  <c r="BB9" i="9" s="1"/>
  <c r="Q178" i="1"/>
  <c r="Q313" i="1"/>
  <c r="Q373" i="1"/>
  <c r="BB23" i="9" s="1"/>
  <c r="Q433" i="1"/>
  <c r="BE24" i="16" s="1"/>
  <c r="Q687" i="1"/>
  <c r="BE32" i="16" s="1"/>
  <c r="Q747" i="1"/>
  <c r="BE34" i="16" s="1"/>
  <c r="Q807" i="1"/>
  <c r="Q987" i="1"/>
  <c r="Q927" i="1"/>
  <c r="Q867" i="1"/>
  <c r="BB41" i="9" s="1"/>
  <c r="Q613" i="1"/>
  <c r="BE30" i="16" s="1"/>
  <c r="Q553" i="1"/>
  <c r="Q493" i="1"/>
  <c r="BB27" i="9" s="1"/>
  <c r="Q238" i="1"/>
  <c r="Q60" i="1"/>
  <c r="BC7" i="9" s="1"/>
  <c r="Q120" i="1"/>
  <c r="BF10" i="16" s="1"/>
  <c r="Q180" i="1"/>
  <c r="BC11" i="9" s="1"/>
  <c r="Q315" i="1"/>
  <c r="Q375" i="1"/>
  <c r="BF22" i="16" s="1"/>
  <c r="Q435" i="1"/>
  <c r="Q689" i="1"/>
  <c r="BC35" i="9" s="1"/>
  <c r="Q749" i="1"/>
  <c r="BC37" i="9" s="1"/>
  <c r="Q809" i="1"/>
  <c r="Q989" i="1"/>
  <c r="Q929" i="1"/>
  <c r="Q869" i="1"/>
  <c r="BC41" i="9" s="1"/>
  <c r="Q615" i="1"/>
  <c r="Q555" i="1"/>
  <c r="Q495" i="1"/>
  <c r="Q240" i="1"/>
  <c r="BC13" i="9" s="1"/>
  <c r="Q54" i="2"/>
  <c r="Q114" i="2"/>
  <c r="Q174" i="2"/>
  <c r="Q234" i="2"/>
  <c r="Q428" i="2"/>
  <c r="Q488" i="2"/>
  <c r="Q548" i="2"/>
  <c r="Q608" i="2"/>
  <c r="Q802" i="2"/>
  <c r="AZ35" i="10" s="1"/>
  <c r="Q862" i="2"/>
  <c r="AZ37" i="10" s="1"/>
  <c r="Q922" i="2"/>
  <c r="AZ39" i="10" s="1"/>
  <c r="Q1102" i="2"/>
  <c r="Q1042" i="2"/>
  <c r="Q982" i="2"/>
  <c r="AZ41" i="10" s="1"/>
  <c r="Q728" i="2"/>
  <c r="AZ31" i="10" s="1"/>
  <c r="Q668" i="2"/>
  <c r="Q354" i="2"/>
  <c r="AZ17" i="10" s="1"/>
  <c r="Q294" i="2"/>
  <c r="Q56" i="2"/>
  <c r="Q116" i="2"/>
  <c r="BA9" i="10" s="1"/>
  <c r="Q176" i="2"/>
  <c r="BA11" i="10" s="1"/>
  <c r="Q236" i="2"/>
  <c r="Q430" i="2"/>
  <c r="Q490" i="2"/>
  <c r="Q550" i="2"/>
  <c r="Q610" i="2"/>
  <c r="Q804" i="2"/>
  <c r="Q864" i="2"/>
  <c r="Q924" i="2"/>
  <c r="BA39" i="10" s="1"/>
  <c r="Q1104" i="2"/>
  <c r="Q1044" i="2"/>
  <c r="Q984" i="2"/>
  <c r="BA41" i="10" s="1"/>
  <c r="Q730" i="2"/>
  <c r="BA31" i="10" s="1"/>
  <c r="Q670" i="2"/>
  <c r="Q356" i="2"/>
  <c r="BA17" i="10" s="1"/>
  <c r="Q296" i="2"/>
  <c r="Q58" i="2"/>
  <c r="Q118" i="2"/>
  <c r="Q178" i="2"/>
  <c r="BE48" i="16" s="1"/>
  <c r="Q238" i="2"/>
  <c r="Q432" i="2"/>
  <c r="BB21" i="10" s="1"/>
  <c r="Q492" i="2"/>
  <c r="BB23" i="10" s="1"/>
  <c r="Q552" i="2"/>
  <c r="Q553" i="2" s="1"/>
  <c r="Q612" i="2"/>
  <c r="Q806" i="2"/>
  <c r="BB35" i="10" s="1"/>
  <c r="Q866" i="2"/>
  <c r="Q926" i="2"/>
  <c r="BE72" i="16" s="1"/>
  <c r="Q1106" i="2"/>
  <c r="Q1046" i="2"/>
  <c r="Q986" i="2"/>
  <c r="Q732" i="2"/>
  <c r="Q672" i="2"/>
  <c r="Q358" i="2"/>
  <c r="Q298" i="2"/>
  <c r="Q60" i="2"/>
  <c r="Q120" i="2"/>
  <c r="Q180" i="2"/>
  <c r="Q240" i="2"/>
  <c r="Q434" i="2"/>
  <c r="Q494" i="2"/>
  <c r="Q554" i="2"/>
  <c r="Q614" i="2"/>
  <c r="BC27" i="10" s="1"/>
  <c r="Q808" i="2"/>
  <c r="Q868" i="2"/>
  <c r="BC37" i="10" s="1"/>
  <c r="Q928" i="2"/>
  <c r="Q929" i="2" s="1"/>
  <c r="BC40" i="10" s="1"/>
  <c r="Q1108" i="2"/>
  <c r="Q1048" i="2"/>
  <c r="Q988" i="2"/>
  <c r="BC41" i="10" s="1"/>
  <c r="Q734" i="2"/>
  <c r="Q674" i="2"/>
  <c r="Q360" i="2"/>
  <c r="Q300" i="2"/>
  <c r="Q1042" i="3"/>
  <c r="Q1102" i="3"/>
  <c r="Q982" i="3"/>
  <c r="Q922" i="3"/>
  <c r="Q862" i="3"/>
  <c r="Q802" i="3"/>
  <c r="Q728" i="3"/>
  <c r="Q668" i="3"/>
  <c r="Q608" i="3"/>
  <c r="Q548" i="3"/>
  <c r="Q488" i="3"/>
  <c r="AZ23" i="11" s="1"/>
  <c r="Q428" i="3"/>
  <c r="AZ21" i="11" s="1"/>
  <c r="Q354" i="3"/>
  <c r="Q294" i="3"/>
  <c r="Q234" i="3"/>
  <c r="Q174" i="3"/>
  <c r="Q114" i="3"/>
  <c r="Q54" i="3"/>
  <c r="Q1044" i="3"/>
  <c r="Q1104" i="3"/>
  <c r="Q984" i="3"/>
  <c r="BA41" i="11" s="1"/>
  <c r="Q924" i="3"/>
  <c r="Q864" i="3"/>
  <c r="Q804" i="3"/>
  <c r="BA35" i="11" s="1"/>
  <c r="Q730" i="3"/>
  <c r="Q670" i="3"/>
  <c r="Q610" i="3"/>
  <c r="Q550" i="3"/>
  <c r="BA25" i="11" s="1"/>
  <c r="Q490" i="3"/>
  <c r="BA23" i="11" s="1"/>
  <c r="Q430" i="3"/>
  <c r="BD92" i="16" s="1"/>
  <c r="Q356" i="3"/>
  <c r="BA17" i="11" s="1"/>
  <c r="Q296" i="3"/>
  <c r="Q236" i="3"/>
  <c r="Q176" i="3"/>
  <c r="Q116" i="3"/>
  <c r="Q56" i="3"/>
  <c r="BA7" i="11" s="1"/>
  <c r="Q1046" i="3"/>
  <c r="Q1106" i="3"/>
  <c r="Q986" i="3"/>
  <c r="Q926" i="3"/>
  <c r="Q866" i="3"/>
  <c r="Q806" i="3"/>
  <c r="BB35" i="11" s="1"/>
  <c r="Q732" i="3"/>
  <c r="Q733" i="3" s="1"/>
  <c r="Q672" i="3"/>
  <c r="Q612" i="3"/>
  <c r="Q552" i="3"/>
  <c r="BB25" i="11" s="1"/>
  <c r="Q492" i="3"/>
  <c r="BE94" i="16" s="1"/>
  <c r="Q432" i="3"/>
  <c r="BE92" i="16" s="1"/>
  <c r="Q358" i="3"/>
  <c r="Q298" i="3"/>
  <c r="Q238" i="3"/>
  <c r="Q178" i="3"/>
  <c r="Q118" i="3"/>
  <c r="Q58" i="3"/>
  <c r="Q1048" i="3"/>
  <c r="Q1108" i="3"/>
  <c r="Q988" i="3"/>
  <c r="Q928" i="3"/>
  <c r="Q868" i="3"/>
  <c r="Q869" i="3" s="1"/>
  <c r="Q808" i="3"/>
  <c r="Q1121" i="3"/>
  <c r="Q734" i="3"/>
  <c r="BC31" i="11"/>
  <c r="Q674" i="3"/>
  <c r="Q614" i="3"/>
  <c r="Q554" i="3"/>
  <c r="BC25" i="11" s="1"/>
  <c r="Q494" i="3"/>
  <c r="Q434" i="3"/>
  <c r="BF92" i="16"/>
  <c r="Q360" i="3"/>
  <c r="Q361" i="3"/>
  <c r="Q300" i="3"/>
  <c r="Q240" i="3"/>
  <c r="Q180" i="3"/>
  <c r="Q120" i="3"/>
  <c r="Q60" i="3"/>
  <c r="Q1102" i="4"/>
  <c r="Q1042" i="4"/>
  <c r="Q982" i="4"/>
  <c r="Q922" i="4"/>
  <c r="Q862" i="4"/>
  <c r="Q802" i="4"/>
  <c r="Q728" i="4"/>
  <c r="Q668" i="4"/>
  <c r="Q608" i="4"/>
  <c r="Q548" i="4"/>
  <c r="Q488" i="4"/>
  <c r="Q428" i="4"/>
  <c r="Q354" i="4"/>
  <c r="Q294" i="4"/>
  <c r="Q234" i="4"/>
  <c r="Q174" i="4"/>
  <c r="Q114" i="4"/>
  <c r="AZ9" i="12" s="1"/>
  <c r="Q54" i="4"/>
  <c r="Q1104" i="4"/>
  <c r="Q1105" i="4" s="1"/>
  <c r="BA46" i="12" s="1"/>
  <c r="Q1044" i="4"/>
  <c r="Q984" i="4"/>
  <c r="BA41" i="12" s="1"/>
  <c r="Q924" i="4"/>
  <c r="Q864" i="4"/>
  <c r="Q865" i="4" s="1"/>
  <c r="Q804" i="4"/>
  <c r="Q730" i="4"/>
  <c r="Q670" i="4"/>
  <c r="Q610" i="4"/>
  <c r="BA27" i="12" s="1"/>
  <c r="Q550" i="4"/>
  <c r="Q490" i="4"/>
  <c r="Q430" i="4"/>
  <c r="Q356" i="4"/>
  <c r="Q296" i="4"/>
  <c r="Q236" i="4"/>
  <c r="Q176" i="4"/>
  <c r="Q116" i="4"/>
  <c r="Q56" i="4"/>
  <c r="Q1132" i="4"/>
  <c r="Q1106" i="4"/>
  <c r="Q1046" i="4"/>
  <c r="Q986" i="4"/>
  <c r="Q926" i="4"/>
  <c r="Q866" i="4"/>
  <c r="Q806" i="4"/>
  <c r="Q732" i="4"/>
  <c r="Q672" i="4"/>
  <c r="Q612" i="4"/>
  <c r="Q552" i="4"/>
  <c r="Q492" i="4"/>
  <c r="Q432" i="4"/>
  <c r="Q358" i="4"/>
  <c r="Q298" i="4"/>
  <c r="Q238" i="4"/>
  <c r="Q178" i="4"/>
  <c r="Q118" i="4"/>
  <c r="Q58" i="4"/>
  <c r="Q1108" i="4"/>
  <c r="Q1048" i="4"/>
  <c r="Q988" i="4"/>
  <c r="Q928" i="4"/>
  <c r="Q868" i="4"/>
  <c r="Q808" i="4"/>
  <c r="Q734" i="4"/>
  <c r="Q674" i="4"/>
  <c r="Q614" i="4"/>
  <c r="Q554" i="4"/>
  <c r="Q494" i="4"/>
  <c r="Q434" i="4"/>
  <c r="Q360" i="4"/>
  <c r="Q300" i="4"/>
  <c r="Q240" i="4"/>
  <c r="Q180" i="4"/>
  <c r="Q120" i="4"/>
  <c r="Q60" i="4"/>
  <c r="F14" i="18"/>
  <c r="A14" i="18" s="1"/>
  <c r="R983" i="1"/>
  <c r="R609" i="1"/>
  <c r="R925" i="1"/>
  <c r="R611" i="1"/>
  <c r="BF31" i="9" s="1"/>
  <c r="R987" i="1"/>
  <c r="R613" i="1"/>
  <c r="R929" i="1"/>
  <c r="BH43" i="9" s="1"/>
  <c r="R615" i="1"/>
  <c r="R1102" i="2"/>
  <c r="R1042" i="2"/>
  <c r="R728" i="2"/>
  <c r="R668" i="2"/>
  <c r="BE29" i="10" s="1"/>
  <c r="R354" i="2"/>
  <c r="R294" i="2"/>
  <c r="BE15" i="10" s="1"/>
  <c r="R1104" i="2"/>
  <c r="R1044" i="2"/>
  <c r="BF43" i="10" s="1"/>
  <c r="R730" i="2"/>
  <c r="R670" i="2"/>
  <c r="R356" i="2"/>
  <c r="R296" i="2"/>
  <c r="R1106" i="2"/>
  <c r="R1046" i="2"/>
  <c r="BG43" i="10" s="1"/>
  <c r="R732" i="2"/>
  <c r="R672" i="2"/>
  <c r="BG29" i="10" s="1"/>
  <c r="R358" i="2"/>
  <c r="R298" i="2"/>
  <c r="BJ52" i="16" s="1"/>
  <c r="R1108" i="2"/>
  <c r="BH45" i="10" s="1"/>
  <c r="R1048" i="2"/>
  <c r="R734" i="2"/>
  <c r="R736" i="2" s="1"/>
  <c r="AJ58" i="19" s="1"/>
  <c r="R674" i="2"/>
  <c r="R360" i="2"/>
  <c r="BH17" i="10" s="1"/>
  <c r="R300" i="2"/>
  <c r="BH15" i="10" s="1"/>
  <c r="R1042" i="3"/>
  <c r="R1102" i="3"/>
  <c r="BE45" i="11" s="1"/>
  <c r="R728" i="3"/>
  <c r="R668" i="3"/>
  <c r="R354" i="3"/>
  <c r="R294" i="3"/>
  <c r="BE15" i="11" s="1"/>
  <c r="R1044" i="3"/>
  <c r="R1104" i="3"/>
  <c r="BF45" i="11" s="1"/>
  <c r="R730" i="3"/>
  <c r="R670" i="3"/>
  <c r="BF29" i="11" s="1"/>
  <c r="R356" i="3"/>
  <c r="BF17" i="11" s="1"/>
  <c r="R296" i="3"/>
  <c r="R1046" i="3"/>
  <c r="R1106" i="3"/>
  <c r="R732" i="3"/>
  <c r="BG31" i="11" s="1"/>
  <c r="R672" i="3"/>
  <c r="BG29" i="11" s="1"/>
  <c r="R358" i="3"/>
  <c r="R298" i="3"/>
  <c r="R1048" i="3"/>
  <c r="R1108" i="3"/>
  <c r="R734" i="3"/>
  <c r="R674" i="3"/>
  <c r="BH29" i="11" s="1"/>
  <c r="R360" i="3"/>
  <c r="R361" i="3" s="1"/>
  <c r="R300" i="3"/>
  <c r="R1102" i="4"/>
  <c r="BE45" i="12" s="1"/>
  <c r="R1042" i="4"/>
  <c r="R982" i="4"/>
  <c r="R922" i="4"/>
  <c r="BE39" i="12" s="1"/>
  <c r="R862" i="4"/>
  <c r="BH142" i="16" s="1"/>
  <c r="R802" i="4"/>
  <c r="BE35" i="12" s="1"/>
  <c r="R728" i="4"/>
  <c r="R668" i="4"/>
  <c r="BE29" i="12" s="1"/>
  <c r="R608" i="4"/>
  <c r="R615" i="4" s="1"/>
  <c r="R548" i="4"/>
  <c r="BH132" i="16" s="1"/>
  <c r="R488" i="4"/>
  <c r="R428" i="4"/>
  <c r="BE21" i="12" s="1"/>
  <c r="R354" i="4"/>
  <c r="R294" i="4"/>
  <c r="BE15" i="12" s="1"/>
  <c r="R234" i="4"/>
  <c r="BH122" i="16" s="1"/>
  <c r="R174" i="4"/>
  <c r="R114" i="4"/>
  <c r="BH118" i="16" s="1"/>
  <c r="R54" i="4"/>
  <c r="BE7" i="12" s="1"/>
  <c r="R1104" i="4"/>
  <c r="BF45" i="12" s="1"/>
  <c r="R1044" i="4"/>
  <c r="R984" i="4"/>
  <c r="BF41" i="12" s="1"/>
  <c r="R924" i="4"/>
  <c r="R864" i="4"/>
  <c r="BF37" i="12" s="1"/>
  <c r="R804" i="4"/>
  <c r="BF35" i="12"/>
  <c r="R730" i="4"/>
  <c r="R670" i="4"/>
  <c r="BF29" i="12" s="1"/>
  <c r="R610" i="4"/>
  <c r="R550" i="4"/>
  <c r="BF25" i="12" s="1"/>
  <c r="R490" i="4"/>
  <c r="R430" i="4"/>
  <c r="BF21" i="12" s="1"/>
  <c r="R356" i="4"/>
  <c r="BF17" i="12" s="1"/>
  <c r="R296" i="4"/>
  <c r="BF15" i="12" s="1"/>
  <c r="R236" i="4"/>
  <c r="BF13" i="12" s="1"/>
  <c r="R176" i="4"/>
  <c r="BI120" i="16" s="1"/>
  <c r="R116" i="4"/>
  <c r="R56" i="4"/>
  <c r="BI116" i="16" s="1"/>
  <c r="R1106" i="4"/>
  <c r="R1046" i="4"/>
  <c r="BG43" i="12" s="1"/>
  <c r="R986" i="4"/>
  <c r="BG41" i="12" s="1"/>
  <c r="R926" i="4"/>
  <c r="BG39" i="12" s="1"/>
  <c r="R866" i="4"/>
  <c r="BG37" i="12" s="1"/>
  <c r="R806" i="4"/>
  <c r="BJ140" i="16" s="1"/>
  <c r="R732" i="4"/>
  <c r="R672" i="4"/>
  <c r="BG29" i="12" s="1"/>
  <c r="R612" i="4"/>
  <c r="R552" i="4"/>
  <c r="BG25" i="12" s="1"/>
  <c r="R492" i="4"/>
  <c r="BG23" i="12" s="1"/>
  <c r="R432" i="4"/>
  <c r="BG21" i="12" s="1"/>
  <c r="R358" i="4"/>
  <c r="BJ126" i="16" s="1"/>
  <c r="R298" i="4"/>
  <c r="R238" i="4"/>
  <c r="R178" i="4"/>
  <c r="R118" i="4"/>
  <c r="BG9" i="12" s="1"/>
  <c r="R58" i="4"/>
  <c r="R1108" i="4"/>
  <c r="BH45" i="12" s="1"/>
  <c r="R1048" i="4"/>
  <c r="R1049" i="4" s="1"/>
  <c r="R988" i="4"/>
  <c r="BH41" i="12" s="1"/>
  <c r="R928" i="4"/>
  <c r="BH39" i="12" s="1"/>
  <c r="R868" i="4"/>
  <c r="BH37" i="12" s="1"/>
  <c r="R808" i="4"/>
  <c r="BH35" i="12" s="1"/>
  <c r="R734" i="4"/>
  <c r="BK138" i="16" s="1"/>
  <c r="R674" i="4"/>
  <c r="BH29" i="12" s="1"/>
  <c r="R614" i="4"/>
  <c r="BH27" i="12" s="1"/>
  <c r="R554" i="4"/>
  <c r="BH25" i="12" s="1"/>
  <c r="R494" i="4"/>
  <c r="BH23" i="12" s="1"/>
  <c r="R434" i="4"/>
  <c r="BH21" i="12" s="1"/>
  <c r="R360" i="4"/>
  <c r="R300" i="4"/>
  <c r="BH15" i="12" s="1"/>
  <c r="R240" i="4"/>
  <c r="BH13" i="12" s="1"/>
  <c r="R180" i="4"/>
  <c r="BH11" i="12" s="1"/>
  <c r="R120" i="4"/>
  <c r="BH9" i="12" s="1"/>
  <c r="R60" i="4"/>
  <c r="BH7" i="12" s="1"/>
  <c r="X14" i="18"/>
  <c r="R677" i="3"/>
  <c r="BL101" i="16" s="1"/>
  <c r="BR100" i="16" s="1"/>
  <c r="F15" i="18"/>
  <c r="A15" i="18" s="1"/>
  <c r="A1" i="17"/>
  <c r="K26" i="17"/>
  <c r="C30" i="17"/>
  <c r="L30" i="17"/>
  <c r="C36" i="17"/>
  <c r="H40" i="17"/>
  <c r="C42" i="17"/>
  <c r="H42" i="17"/>
  <c r="C48" i="17"/>
  <c r="D48" i="17"/>
  <c r="H48" i="17"/>
  <c r="D50" i="17"/>
  <c r="D52" i="17"/>
  <c r="C54" i="17"/>
  <c r="H55" i="17"/>
  <c r="C56" i="17"/>
  <c r="C58" i="17"/>
  <c r="K62" i="17"/>
  <c r="C77" i="17"/>
  <c r="C93" i="17" s="1"/>
  <c r="D77" i="17"/>
  <c r="D93" i="17" s="1"/>
  <c r="E77" i="17"/>
  <c r="E93" i="17"/>
  <c r="F77" i="17"/>
  <c r="G77" i="17"/>
  <c r="G93" i="17" s="1"/>
  <c r="H77" i="17"/>
  <c r="I77" i="17"/>
  <c r="I93" i="17" s="1"/>
  <c r="J77" i="17"/>
  <c r="K77" i="17"/>
  <c r="K93" i="17" s="1"/>
  <c r="L77" i="17"/>
  <c r="L93" i="17" s="1"/>
  <c r="M77" i="17"/>
  <c r="M93" i="17" s="1"/>
  <c r="N77" i="17"/>
  <c r="N93" i="17" s="1"/>
  <c r="O77" i="17"/>
  <c r="O93" i="17" s="1"/>
  <c r="F93" i="17"/>
  <c r="H93" i="17"/>
  <c r="J93" i="17"/>
  <c r="A1" i="14"/>
  <c r="B2" i="12"/>
  <c r="C2" i="12"/>
  <c r="D2" i="12"/>
  <c r="E2" i="12"/>
  <c r="F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BE2" i="12"/>
  <c r="BF2" i="12"/>
  <c r="BG2" i="12"/>
  <c r="BH2" i="12"/>
  <c r="BI2" i="12"/>
  <c r="BJ2" i="12"/>
  <c r="BK2" i="12"/>
  <c r="BL2" i="12"/>
  <c r="BM2" i="12"/>
  <c r="BN2" i="12"/>
  <c r="A7" i="12"/>
  <c r="B7" i="12"/>
  <c r="C7" i="12"/>
  <c r="D7" i="12"/>
  <c r="E7" i="12"/>
  <c r="F7" i="12"/>
  <c r="G7" i="12"/>
  <c r="I7" i="12"/>
  <c r="J7" i="12"/>
  <c r="H62" i="4"/>
  <c r="N7" i="12"/>
  <c r="Q7" i="12"/>
  <c r="R7" i="12"/>
  <c r="S7" i="12"/>
  <c r="V7" i="12"/>
  <c r="W7" i="12"/>
  <c r="X7" i="12"/>
  <c r="K62" i="4"/>
  <c r="Z7" i="12" s="1"/>
  <c r="AA7" i="12"/>
  <c r="AB7" i="12"/>
  <c r="AC7" i="12"/>
  <c r="AF7" i="12"/>
  <c r="AG7" i="12"/>
  <c r="AH7" i="12"/>
  <c r="AK7" i="12"/>
  <c r="AM7" i="12"/>
  <c r="AP7" i="12"/>
  <c r="AQ7" i="12"/>
  <c r="AU7" i="12"/>
  <c r="AW7" i="12"/>
  <c r="P62" i="4"/>
  <c r="AY7" i="12" s="1"/>
  <c r="AZ7" i="12"/>
  <c r="BA7" i="12"/>
  <c r="G55" i="4"/>
  <c r="B8" i="12" s="1"/>
  <c r="G57" i="4"/>
  <c r="C8" i="12" s="1"/>
  <c r="G59" i="4"/>
  <c r="D8" i="12" s="1"/>
  <c r="G61" i="4"/>
  <c r="E8" i="12" s="1"/>
  <c r="F8" i="12"/>
  <c r="H57" i="4"/>
  <c r="H8" i="12" s="1"/>
  <c r="H61" i="4"/>
  <c r="J8" i="12" s="1"/>
  <c r="I57" i="4"/>
  <c r="I61" i="4"/>
  <c r="O8" i="12" s="1"/>
  <c r="J57" i="4"/>
  <c r="J61" i="4"/>
  <c r="T8" i="12" s="1"/>
  <c r="K57" i="4"/>
  <c r="W8" i="12" s="1"/>
  <c r="K61" i="4"/>
  <c r="Y8" i="12" s="1"/>
  <c r="L57" i="4"/>
  <c r="AB8" i="12" s="1"/>
  <c r="N55" i="4"/>
  <c r="AK8" i="12" s="1"/>
  <c r="P57" i="4"/>
  <c r="AV8" i="12" s="1"/>
  <c r="P61" i="4"/>
  <c r="AX8" i="12" s="1"/>
  <c r="Q55" i="4"/>
  <c r="AZ8" i="12" s="1"/>
  <c r="Q59" i="4"/>
  <c r="BB8" i="12" s="1"/>
  <c r="A9" i="12"/>
  <c r="B9" i="12"/>
  <c r="C9" i="12"/>
  <c r="D9" i="12"/>
  <c r="E9" i="12"/>
  <c r="F9" i="12"/>
  <c r="G9" i="12"/>
  <c r="H9" i="12"/>
  <c r="I9" i="12"/>
  <c r="L9" i="12"/>
  <c r="M9" i="12"/>
  <c r="N9" i="12"/>
  <c r="O9" i="12"/>
  <c r="I122" i="4"/>
  <c r="P9" i="12" s="1"/>
  <c r="S9" i="12"/>
  <c r="T9" i="12"/>
  <c r="J122" i="4"/>
  <c r="V9" i="12"/>
  <c r="X9" i="12"/>
  <c r="Y9" i="12"/>
  <c r="K122" i="4"/>
  <c r="AD9" i="12"/>
  <c r="AH9" i="12"/>
  <c r="AI9" i="12"/>
  <c r="M122" i="4"/>
  <c r="AM9" i="12"/>
  <c r="AU9" i="12"/>
  <c r="AW9" i="12"/>
  <c r="BB9" i="12"/>
  <c r="BC9" i="12"/>
  <c r="Q122" i="4"/>
  <c r="G115" i="4"/>
  <c r="B10" i="12" s="1"/>
  <c r="G117" i="4"/>
  <c r="G119" i="4"/>
  <c r="D10" i="12" s="1"/>
  <c r="G121" i="4"/>
  <c r="H121" i="4"/>
  <c r="J10" i="12" s="1"/>
  <c r="I115" i="4"/>
  <c r="L10" i="12" s="1"/>
  <c r="I117" i="4"/>
  <c r="M10" i="12" s="1"/>
  <c r="I119" i="4"/>
  <c r="N10" i="12" s="1"/>
  <c r="I121" i="4"/>
  <c r="O10" i="12" s="1"/>
  <c r="J117" i="4"/>
  <c r="R10" i="12" s="1"/>
  <c r="J121" i="4"/>
  <c r="T10" i="12" s="1"/>
  <c r="K115" i="4"/>
  <c r="V10" i="12" s="1"/>
  <c r="K119" i="4"/>
  <c r="X10" i="12" s="1"/>
  <c r="L119" i="4"/>
  <c r="P119" i="4"/>
  <c r="AW10" i="12" s="1"/>
  <c r="A11" i="12"/>
  <c r="B11" i="12"/>
  <c r="C11" i="12"/>
  <c r="D11" i="12"/>
  <c r="E11" i="12"/>
  <c r="F11" i="12"/>
  <c r="G11" i="12"/>
  <c r="I11" i="12"/>
  <c r="J11" i="12"/>
  <c r="H182" i="4"/>
  <c r="K11" i="12" s="1"/>
  <c r="N11" i="12"/>
  <c r="Q11" i="12"/>
  <c r="R11" i="12"/>
  <c r="S11" i="12"/>
  <c r="V11" i="12"/>
  <c r="W11" i="12"/>
  <c r="X11" i="12"/>
  <c r="K182" i="4"/>
  <c r="Z11" i="12" s="1"/>
  <c r="AA11" i="12"/>
  <c r="AB11" i="12"/>
  <c r="AC11" i="12"/>
  <c r="AF11" i="12"/>
  <c r="AG11" i="12"/>
  <c r="AK11" i="12"/>
  <c r="AL11" i="12"/>
  <c r="AM11" i="12"/>
  <c r="AQ11" i="12"/>
  <c r="AV11" i="12"/>
  <c r="AW11" i="12"/>
  <c r="AZ11" i="12"/>
  <c r="BA11" i="12"/>
  <c r="BE11" i="12"/>
  <c r="G175" i="4"/>
  <c r="B12" i="12" s="1"/>
  <c r="G177" i="4"/>
  <c r="C12" i="12" s="1"/>
  <c r="G179" i="4"/>
  <c r="D12" i="12" s="1"/>
  <c r="G181" i="4"/>
  <c r="E12" i="12" s="1"/>
  <c r="F12" i="12"/>
  <c r="I12" i="12"/>
  <c r="I175" i="4"/>
  <c r="J175" i="4"/>
  <c r="Q12" i="12" s="1"/>
  <c r="P179" i="4"/>
  <c r="AW12" i="12" s="1"/>
  <c r="A13" i="12"/>
  <c r="B13" i="12"/>
  <c r="C13" i="12"/>
  <c r="D13" i="12"/>
  <c r="E13" i="12"/>
  <c r="F13" i="12"/>
  <c r="G13" i="12"/>
  <c r="H13" i="12"/>
  <c r="I13" i="12"/>
  <c r="L13" i="12"/>
  <c r="M13" i="12"/>
  <c r="N13" i="12"/>
  <c r="O13" i="12"/>
  <c r="I242" i="4"/>
  <c r="S13" i="12"/>
  <c r="T13" i="12"/>
  <c r="J242" i="4"/>
  <c r="U13" i="12" s="1"/>
  <c r="V13" i="12"/>
  <c r="X13" i="12"/>
  <c r="Y13" i="12"/>
  <c r="K242" i="4"/>
  <c r="Z13" i="12" s="1"/>
  <c r="AC13" i="12"/>
  <c r="AD13" i="12"/>
  <c r="L242" i="4"/>
  <c r="AH13" i="12"/>
  <c r="AI13" i="12"/>
  <c r="AM13" i="12"/>
  <c r="AN13" i="12"/>
  <c r="N242" i="4"/>
  <c r="AQ13" i="12"/>
  <c r="AR13" i="12"/>
  <c r="AU13" i="12"/>
  <c r="AW13" i="12"/>
  <c r="AX13" i="12"/>
  <c r="P242" i="4"/>
  <c r="BB13" i="12"/>
  <c r="BC13" i="12"/>
  <c r="Q242" i="4"/>
  <c r="BD13" i="12" s="1"/>
  <c r="G235" i="4"/>
  <c r="B14" i="12" s="1"/>
  <c r="G237" i="4"/>
  <c r="C14" i="12" s="1"/>
  <c r="G239" i="4"/>
  <c r="D14" i="12" s="1"/>
  <c r="G241" i="4"/>
  <c r="E14" i="12" s="1"/>
  <c r="H239" i="4"/>
  <c r="I14" i="12" s="1"/>
  <c r="I235" i="4"/>
  <c r="L14" i="12"/>
  <c r="I237" i="4"/>
  <c r="M14" i="12"/>
  <c r="I239" i="4"/>
  <c r="N14" i="12"/>
  <c r="I241" i="4"/>
  <c r="O14" i="12"/>
  <c r="S14" i="12"/>
  <c r="K237" i="4"/>
  <c r="W14" i="12" s="1"/>
  <c r="K241" i="4"/>
  <c r="Y14" i="12" s="1"/>
  <c r="M235" i="4"/>
  <c r="AF14" i="12" s="1"/>
  <c r="N235" i="4"/>
  <c r="P235" i="4"/>
  <c r="AU14" i="12" s="1"/>
  <c r="P239" i="4"/>
  <c r="AW14" i="12" s="1"/>
  <c r="AY14" i="12"/>
  <c r="A15" i="12"/>
  <c r="B15" i="12"/>
  <c r="C15" i="12"/>
  <c r="D15" i="12"/>
  <c r="E15" i="12"/>
  <c r="F15" i="12"/>
  <c r="H15" i="12"/>
  <c r="J15" i="12"/>
  <c r="M15" i="12"/>
  <c r="Q15" i="12"/>
  <c r="R15" i="12"/>
  <c r="S15" i="12"/>
  <c r="T15" i="12"/>
  <c r="V15" i="12"/>
  <c r="W15" i="12"/>
  <c r="Y15" i="12"/>
  <c r="AA15" i="12"/>
  <c r="AB15" i="12"/>
  <c r="AC15" i="12"/>
  <c r="AF15" i="12"/>
  <c r="AG15" i="12"/>
  <c r="AK15" i="12"/>
  <c r="AL15" i="12"/>
  <c r="AM15" i="12"/>
  <c r="AP15" i="12"/>
  <c r="AQ15" i="12"/>
  <c r="AS15" i="12"/>
  <c r="AQ16" i="12"/>
  <c r="AU15" i="12"/>
  <c r="AV15" i="12"/>
  <c r="AX15" i="12"/>
  <c r="AZ15" i="12"/>
  <c r="BA15" i="12"/>
  <c r="BC15" i="12"/>
  <c r="G295" i="4"/>
  <c r="B16" i="12" s="1"/>
  <c r="G297" i="4"/>
  <c r="C16" i="12" s="1"/>
  <c r="G299" i="4"/>
  <c r="D16" i="12" s="1"/>
  <c r="G301" i="4"/>
  <c r="E16" i="12" s="1"/>
  <c r="H295" i="4"/>
  <c r="G16" i="12" s="1"/>
  <c r="H297" i="4"/>
  <c r="H16" i="12" s="1"/>
  <c r="H299" i="4"/>
  <c r="I16" i="12" s="1"/>
  <c r="H301" i="4"/>
  <c r="J16" i="12" s="1"/>
  <c r="I295" i="4"/>
  <c r="L16" i="12" s="1"/>
  <c r="J295" i="4"/>
  <c r="Q16" i="12" s="1"/>
  <c r="K295" i="4"/>
  <c r="V16" i="12" s="1"/>
  <c r="K297" i="4"/>
  <c r="W16" i="12" s="1"/>
  <c r="K299" i="4"/>
  <c r="X16" i="12" s="1"/>
  <c r="K301" i="4"/>
  <c r="Y16" i="12" s="1"/>
  <c r="L295" i="4"/>
  <c r="AA16" i="12" s="1"/>
  <c r="M295" i="4"/>
  <c r="AF16" i="12" s="1"/>
  <c r="N295" i="4"/>
  <c r="AS16" i="12"/>
  <c r="AX16" i="12"/>
  <c r="A17" i="12"/>
  <c r="B17" i="12"/>
  <c r="C17" i="12"/>
  <c r="D17" i="12"/>
  <c r="E17" i="12"/>
  <c r="F17" i="12"/>
  <c r="G17" i="12"/>
  <c r="H17" i="12"/>
  <c r="I17" i="12"/>
  <c r="J17" i="12"/>
  <c r="L17" i="12"/>
  <c r="M17" i="12"/>
  <c r="N17" i="12"/>
  <c r="O17" i="12"/>
  <c r="I362" i="4"/>
  <c r="P17" i="12"/>
  <c r="R17" i="12"/>
  <c r="T17" i="12"/>
  <c r="W17" i="12"/>
  <c r="X17" i="12"/>
  <c r="Y17" i="12"/>
  <c r="AD17" i="12"/>
  <c r="AG17" i="12"/>
  <c r="AH17" i="12"/>
  <c r="AI17" i="12"/>
  <c r="AL17" i="12"/>
  <c r="AN17" i="12"/>
  <c r="AQ17" i="12"/>
  <c r="AR17" i="12"/>
  <c r="AS17" i="12"/>
  <c r="AU17" i="12"/>
  <c r="AW17" i="12"/>
  <c r="AX17" i="12"/>
  <c r="P362" i="4"/>
  <c r="AY17" i="12" s="1"/>
  <c r="BA17" i="12"/>
  <c r="BB17" i="12"/>
  <c r="BC17" i="12"/>
  <c r="BE17" i="12"/>
  <c r="BG17" i="12"/>
  <c r="G355" i="4"/>
  <c r="B18" i="12" s="1"/>
  <c r="G357" i="4"/>
  <c r="C18" i="12" s="1"/>
  <c r="G359" i="4"/>
  <c r="D18" i="12" s="1"/>
  <c r="G361" i="4"/>
  <c r="E18" i="12" s="1"/>
  <c r="H359" i="4"/>
  <c r="I355" i="4"/>
  <c r="L18" i="12"/>
  <c r="I357" i="4"/>
  <c r="M18" i="12"/>
  <c r="I359" i="4"/>
  <c r="N18" i="12"/>
  <c r="I361" i="4"/>
  <c r="O18" i="12"/>
  <c r="K355" i="4"/>
  <c r="V18" i="12" s="1"/>
  <c r="K357" i="4"/>
  <c r="W18" i="12" s="1"/>
  <c r="K359" i="4"/>
  <c r="X18" i="12" s="1"/>
  <c r="K361" i="4"/>
  <c r="Y18" i="12" s="1"/>
  <c r="L359" i="4"/>
  <c r="AC18" i="12" s="1"/>
  <c r="N357" i="4"/>
  <c r="N361" i="4"/>
  <c r="AN18" i="12" s="1"/>
  <c r="AP18" i="12"/>
  <c r="AR18" i="12"/>
  <c r="P355" i="4"/>
  <c r="AU18" i="12" s="1"/>
  <c r="P357" i="4"/>
  <c r="AV18" i="12" s="1"/>
  <c r="P359" i="4"/>
  <c r="AW18" i="12" s="1"/>
  <c r="P361" i="4"/>
  <c r="AX18" i="12" s="1"/>
  <c r="Q355" i="4"/>
  <c r="AZ18" i="12" s="1"/>
  <c r="Q357" i="4"/>
  <c r="BA18" i="12" s="1"/>
  <c r="Q359" i="4"/>
  <c r="BB18" i="12" s="1"/>
  <c r="Q361" i="4"/>
  <c r="BC18" i="12" s="1"/>
  <c r="D19" i="12"/>
  <c r="A21" i="12"/>
  <c r="B21" i="12"/>
  <c r="C21" i="12"/>
  <c r="D21" i="12"/>
  <c r="E21" i="12"/>
  <c r="F21" i="12"/>
  <c r="G21" i="12"/>
  <c r="H21" i="12"/>
  <c r="I21" i="12"/>
  <c r="J21" i="12"/>
  <c r="H436" i="4"/>
  <c r="K21" i="12" s="1"/>
  <c r="L21" i="12"/>
  <c r="N21" i="12"/>
  <c r="I436" i="4"/>
  <c r="Q21" i="12"/>
  <c r="R21" i="12"/>
  <c r="S21" i="12"/>
  <c r="J436" i="4"/>
  <c r="V21" i="12"/>
  <c r="W21" i="12"/>
  <c r="X21" i="12"/>
  <c r="Y21" i="12"/>
  <c r="K436" i="4"/>
  <c r="Z21" i="12" s="1"/>
  <c r="AA21" i="12"/>
  <c r="AB21" i="12"/>
  <c r="AC21" i="12"/>
  <c r="AF21" i="12"/>
  <c r="AG21" i="12"/>
  <c r="AH21" i="12"/>
  <c r="AK21" i="12"/>
  <c r="AL21" i="12"/>
  <c r="AM21" i="12"/>
  <c r="AU21" i="12"/>
  <c r="AV21" i="12"/>
  <c r="AW21" i="12"/>
  <c r="AX21" i="12"/>
  <c r="P436" i="4"/>
  <c r="AY21" i="12" s="1"/>
  <c r="AZ21" i="12"/>
  <c r="BA21" i="12"/>
  <c r="BB21" i="12"/>
  <c r="Q436" i="4"/>
  <c r="BD21" i="12" s="1"/>
  <c r="G429" i="4"/>
  <c r="B22" i="12"/>
  <c r="G431" i="4"/>
  <c r="C22" i="12"/>
  <c r="G433" i="4"/>
  <c r="D22" i="12"/>
  <c r="G435" i="4"/>
  <c r="E22" i="12"/>
  <c r="H429" i="4"/>
  <c r="H431" i="4"/>
  <c r="H22" i="12" s="1"/>
  <c r="H433" i="4"/>
  <c r="H435" i="4"/>
  <c r="J22" i="12" s="1"/>
  <c r="K429" i="4"/>
  <c r="V22" i="12" s="1"/>
  <c r="K431" i="4"/>
  <c r="W22" i="12" s="1"/>
  <c r="K433" i="4"/>
  <c r="X22" i="12" s="1"/>
  <c r="K435" i="4"/>
  <c r="Y22" i="12" s="1"/>
  <c r="M433" i="4"/>
  <c r="P429" i="4"/>
  <c r="AU22" i="12"/>
  <c r="P431" i="4"/>
  <c r="AV22" i="12"/>
  <c r="P433" i="4"/>
  <c r="AW22" i="12"/>
  <c r="P435" i="4"/>
  <c r="AX22" i="12"/>
  <c r="R433" i="4"/>
  <c r="A23" i="12"/>
  <c r="B23" i="12"/>
  <c r="C23" i="12"/>
  <c r="D23" i="12"/>
  <c r="E23" i="12"/>
  <c r="F23" i="12"/>
  <c r="G23" i="12"/>
  <c r="H23" i="12"/>
  <c r="I23" i="12"/>
  <c r="H496" i="4"/>
  <c r="L23" i="12"/>
  <c r="M23" i="12"/>
  <c r="N23" i="12"/>
  <c r="O23" i="12"/>
  <c r="I496" i="4"/>
  <c r="P23" i="12" s="1"/>
  <c r="Q23" i="12"/>
  <c r="S23" i="12"/>
  <c r="T23" i="12"/>
  <c r="J496" i="4"/>
  <c r="U23" i="12" s="1"/>
  <c r="V23" i="12"/>
  <c r="W23" i="12"/>
  <c r="X23" i="12"/>
  <c r="Y23" i="12"/>
  <c r="K496" i="4"/>
  <c r="Z23" i="12" s="1"/>
  <c r="AC23" i="12"/>
  <c r="AD23" i="12"/>
  <c r="L496" i="4"/>
  <c r="AH23" i="12"/>
  <c r="AI23" i="12"/>
  <c r="AK23" i="12"/>
  <c r="AM23" i="12"/>
  <c r="AN23" i="12"/>
  <c r="N496" i="4"/>
  <c r="AO23" i="12" s="1"/>
  <c r="AU23" i="12"/>
  <c r="AV23" i="12"/>
  <c r="AW23" i="12"/>
  <c r="AX23" i="12"/>
  <c r="P496" i="4"/>
  <c r="AY23" i="12" s="1"/>
  <c r="AZ23" i="12"/>
  <c r="BB23" i="12"/>
  <c r="BC23" i="12"/>
  <c r="Q496" i="4"/>
  <c r="BD23" i="12" s="1"/>
  <c r="BF23" i="12"/>
  <c r="G489" i="4"/>
  <c r="G491" i="4"/>
  <c r="C24" i="12" s="1"/>
  <c r="G493" i="4"/>
  <c r="G495" i="4"/>
  <c r="E24" i="12" s="1"/>
  <c r="H489" i="4"/>
  <c r="H491" i="4"/>
  <c r="H24" i="12" s="1"/>
  <c r="H493" i="4"/>
  <c r="H495" i="4"/>
  <c r="J24" i="12" s="1"/>
  <c r="I489" i="4"/>
  <c r="L24" i="12" s="1"/>
  <c r="I491" i="4"/>
  <c r="I493" i="4"/>
  <c r="N24" i="12" s="1"/>
  <c r="I495" i="4"/>
  <c r="J491" i="4"/>
  <c r="R24" i="12" s="1"/>
  <c r="J495" i="4"/>
  <c r="K489" i="4"/>
  <c r="V24" i="12"/>
  <c r="K491" i="4"/>
  <c r="W24" i="12"/>
  <c r="K493" i="4"/>
  <c r="X24" i="12"/>
  <c r="K495" i="4"/>
  <c r="Y24" i="12"/>
  <c r="M493" i="4"/>
  <c r="AM24" i="12"/>
  <c r="P489" i="4"/>
  <c r="AU24" i="12"/>
  <c r="P491" i="4"/>
  <c r="AV24" i="12"/>
  <c r="P493" i="4"/>
  <c r="AW24" i="12"/>
  <c r="P495" i="4"/>
  <c r="AX24" i="12"/>
  <c r="Q489" i="4"/>
  <c r="AZ24" i="12" s="1"/>
  <c r="Q493" i="4"/>
  <c r="BB24" i="12" s="1"/>
  <c r="A25" i="12"/>
  <c r="B25" i="12"/>
  <c r="C25" i="12"/>
  <c r="D25" i="12"/>
  <c r="E25" i="12"/>
  <c r="F25" i="12"/>
  <c r="G25" i="12"/>
  <c r="H25" i="12"/>
  <c r="I25" i="12"/>
  <c r="J25" i="12"/>
  <c r="H556" i="4"/>
  <c r="M25" i="12"/>
  <c r="O25" i="12"/>
  <c r="Q25" i="12"/>
  <c r="R25" i="12"/>
  <c r="S25" i="12"/>
  <c r="J556" i="4"/>
  <c r="V25" i="12"/>
  <c r="W25" i="12"/>
  <c r="X25" i="12"/>
  <c r="Y25" i="12"/>
  <c r="Y33" i="12" s="1"/>
  <c r="K556" i="4"/>
  <c r="Z25" i="12" s="1"/>
  <c r="AA25" i="12"/>
  <c r="AB25" i="12"/>
  <c r="AC25" i="12"/>
  <c r="AF25" i="12"/>
  <c r="AG25" i="12"/>
  <c r="AI25" i="12"/>
  <c r="AK25" i="12"/>
  <c r="AL25" i="12"/>
  <c r="AM25" i="12"/>
  <c r="AN25" i="12"/>
  <c r="N556" i="4"/>
  <c r="AO25" i="12" s="1"/>
  <c r="AR25" i="12"/>
  <c r="AU25" i="12"/>
  <c r="AV25" i="12"/>
  <c r="AW25" i="12"/>
  <c r="AX25" i="12"/>
  <c r="P556" i="4"/>
  <c r="AY25" i="12" s="1"/>
  <c r="AZ25" i="12"/>
  <c r="BA25" i="12"/>
  <c r="BB25" i="12"/>
  <c r="Q556" i="4"/>
  <c r="BD25" i="12" s="1"/>
  <c r="BE25" i="12"/>
  <c r="G549" i="4"/>
  <c r="B26" i="12" s="1"/>
  <c r="G551" i="4"/>
  <c r="C26" i="12" s="1"/>
  <c r="G553" i="4"/>
  <c r="D26" i="12" s="1"/>
  <c r="G555" i="4"/>
  <c r="E26" i="12" s="1"/>
  <c r="H549" i="4"/>
  <c r="G26" i="12"/>
  <c r="H551" i="4"/>
  <c r="H26" i="12"/>
  <c r="H553" i="4"/>
  <c r="I26" i="12"/>
  <c r="H555" i="4"/>
  <c r="J26" i="12"/>
  <c r="I549" i="4"/>
  <c r="L26" i="12" s="1"/>
  <c r="I553" i="4"/>
  <c r="N26" i="12" s="1"/>
  <c r="J549" i="4"/>
  <c r="Q26" i="12" s="1"/>
  <c r="J553" i="4"/>
  <c r="S26" i="12" s="1"/>
  <c r="K549" i="4"/>
  <c r="V26" i="12"/>
  <c r="K551" i="4"/>
  <c r="W26" i="12"/>
  <c r="K553" i="4"/>
  <c r="X26" i="12"/>
  <c r="K555" i="4"/>
  <c r="Y26" i="12"/>
  <c r="N549" i="4"/>
  <c r="AK26" i="12" s="1"/>
  <c r="N551" i="4"/>
  <c r="AL26" i="12" s="1"/>
  <c r="N553" i="4"/>
  <c r="AM26" i="12" s="1"/>
  <c r="N555" i="4"/>
  <c r="AN26" i="12" s="1"/>
  <c r="P549" i="4"/>
  <c r="AU26" i="12" s="1"/>
  <c r="P551" i="4"/>
  <c r="AV26" i="12" s="1"/>
  <c r="P553" i="4"/>
  <c r="AW26" i="12" s="1"/>
  <c r="P555" i="4"/>
  <c r="AX26" i="12" s="1"/>
  <c r="Q549" i="4"/>
  <c r="AZ26" i="12" s="1"/>
  <c r="Q553" i="4"/>
  <c r="BB26" i="12" s="1"/>
  <c r="A27" i="12"/>
  <c r="B27" i="12"/>
  <c r="C27" i="12"/>
  <c r="D27" i="12"/>
  <c r="E27" i="12"/>
  <c r="F27" i="12"/>
  <c r="G27" i="12"/>
  <c r="H27" i="12"/>
  <c r="I27" i="12"/>
  <c r="H616" i="4"/>
  <c r="L27" i="12"/>
  <c r="M27" i="12"/>
  <c r="N27" i="12"/>
  <c r="O27" i="12"/>
  <c r="I616" i="4"/>
  <c r="P27" i="12" s="1"/>
  <c r="Q27" i="12"/>
  <c r="S27" i="12"/>
  <c r="T27" i="12"/>
  <c r="J616" i="4"/>
  <c r="U27" i="12" s="1"/>
  <c r="V27" i="12"/>
  <c r="W27" i="12"/>
  <c r="X27" i="12"/>
  <c r="Y27" i="12"/>
  <c r="K616" i="4"/>
  <c r="Z27" i="12" s="1"/>
  <c r="AC27" i="12"/>
  <c r="AD27" i="12"/>
  <c r="L616" i="4"/>
  <c r="AH27" i="12"/>
  <c r="AI27" i="12"/>
  <c r="AK27" i="12"/>
  <c r="AM27" i="12"/>
  <c r="AN27" i="12"/>
  <c r="N616" i="4"/>
  <c r="AO27" i="12" s="1"/>
  <c r="AP27" i="12"/>
  <c r="AQ27" i="12"/>
  <c r="AU27" i="12"/>
  <c r="AU33" i="12" s="1"/>
  <c r="AV27" i="12"/>
  <c r="AW27" i="12"/>
  <c r="AX27" i="12"/>
  <c r="P616" i="4"/>
  <c r="AZ27" i="12"/>
  <c r="BB27" i="12"/>
  <c r="BC27" i="12"/>
  <c r="Q616" i="4"/>
  <c r="BF27" i="12"/>
  <c r="G609" i="4"/>
  <c r="B28" i="12" s="1"/>
  <c r="G611" i="4"/>
  <c r="C28" i="12" s="1"/>
  <c r="G613" i="4"/>
  <c r="D28" i="12" s="1"/>
  <c r="G615" i="4"/>
  <c r="E28" i="12" s="1"/>
  <c r="H611" i="4"/>
  <c r="H615" i="4"/>
  <c r="J28" i="12" s="1"/>
  <c r="I609" i="4"/>
  <c r="I611" i="4"/>
  <c r="M28" i="12" s="1"/>
  <c r="I613" i="4"/>
  <c r="I615" i="4"/>
  <c r="O28" i="12" s="1"/>
  <c r="J609" i="4"/>
  <c r="J611" i="4"/>
  <c r="R28" i="12" s="1"/>
  <c r="J613" i="4"/>
  <c r="J615" i="4"/>
  <c r="T28" i="12" s="1"/>
  <c r="K609" i="4"/>
  <c r="K611" i="4"/>
  <c r="W28" i="12" s="1"/>
  <c r="K613" i="4"/>
  <c r="K615" i="4"/>
  <c r="Y28" i="12" s="1"/>
  <c r="L609" i="4"/>
  <c r="N609" i="4"/>
  <c r="AK28" i="12" s="1"/>
  <c r="N613" i="4"/>
  <c r="P609" i="4"/>
  <c r="AU28" i="12" s="1"/>
  <c r="P611" i="4"/>
  <c r="P613" i="4"/>
  <c r="AW28" i="12" s="1"/>
  <c r="P615" i="4"/>
  <c r="Q611" i="4"/>
  <c r="BA28" i="12" s="1"/>
  <c r="Q615" i="4"/>
  <c r="BC28" i="12" s="1"/>
  <c r="A29" i="12"/>
  <c r="B29" i="12"/>
  <c r="B33" i="12" s="1"/>
  <c r="C29" i="12"/>
  <c r="D29" i="12"/>
  <c r="E29" i="12"/>
  <c r="F29" i="12"/>
  <c r="G29" i="12"/>
  <c r="H29" i="12"/>
  <c r="H33" i="12" s="1"/>
  <c r="I29" i="12"/>
  <c r="J29" i="12"/>
  <c r="H676" i="4"/>
  <c r="K29" i="12"/>
  <c r="M29" i="12"/>
  <c r="O29" i="12"/>
  <c r="Q29" i="12"/>
  <c r="R29" i="12"/>
  <c r="S29" i="12"/>
  <c r="T29" i="12"/>
  <c r="V29" i="12"/>
  <c r="W29" i="12"/>
  <c r="X29" i="12"/>
  <c r="Y29" i="12"/>
  <c r="K676" i="4"/>
  <c r="Z29" i="12"/>
  <c r="AA29" i="12"/>
  <c r="AB29" i="12"/>
  <c r="AC29" i="12"/>
  <c r="AF29" i="12"/>
  <c r="AG29" i="12"/>
  <c r="AK29" i="12"/>
  <c r="AL29" i="12"/>
  <c r="AM29" i="12"/>
  <c r="AN29" i="12"/>
  <c r="N676" i="4"/>
  <c r="AO29" i="12"/>
  <c r="AR29" i="12"/>
  <c r="AS29" i="12"/>
  <c r="O552" i="1"/>
  <c r="AU29" i="12"/>
  <c r="AV29" i="12"/>
  <c r="AW29" i="12"/>
  <c r="AX29" i="12"/>
  <c r="P676" i="4"/>
  <c r="AY29" i="12"/>
  <c r="AZ29" i="12"/>
  <c r="BA29" i="12"/>
  <c r="BC29" i="12"/>
  <c r="G669" i="4"/>
  <c r="B30" i="12" s="1"/>
  <c r="G671" i="4"/>
  <c r="C30" i="12" s="1"/>
  <c r="G673" i="4"/>
  <c r="D30" i="12" s="1"/>
  <c r="G675" i="4"/>
  <c r="E30" i="12" s="1"/>
  <c r="H669" i="4"/>
  <c r="H671" i="4"/>
  <c r="H30" i="12" s="1"/>
  <c r="H673" i="4"/>
  <c r="H675" i="4"/>
  <c r="J30" i="12" s="1"/>
  <c r="I669" i="4"/>
  <c r="I673" i="4"/>
  <c r="N30" i="12" s="1"/>
  <c r="J669" i="4"/>
  <c r="J673" i="4"/>
  <c r="S30" i="12" s="1"/>
  <c r="K669" i="4"/>
  <c r="K671" i="4"/>
  <c r="W30" i="12" s="1"/>
  <c r="K673" i="4"/>
  <c r="K675" i="4"/>
  <c r="Y30" i="12" s="1"/>
  <c r="L669" i="4"/>
  <c r="L673" i="4"/>
  <c r="M675" i="4"/>
  <c r="N669" i="4"/>
  <c r="AK30" i="12" s="1"/>
  <c r="N671" i="4"/>
  <c r="AL30" i="12" s="1"/>
  <c r="N673" i="4"/>
  <c r="AM30" i="12" s="1"/>
  <c r="N675" i="4"/>
  <c r="AN30" i="12" s="1"/>
  <c r="P669" i="4"/>
  <c r="AU30" i="12" s="1"/>
  <c r="P671" i="4"/>
  <c r="P673" i="4"/>
  <c r="AW30" i="12" s="1"/>
  <c r="P675" i="4"/>
  <c r="Q669" i="4"/>
  <c r="AZ30" i="12" s="1"/>
  <c r="Q671" i="4"/>
  <c r="Q673" i="4"/>
  <c r="BB30" i="12" s="1"/>
  <c r="Q675" i="4"/>
  <c r="A31" i="12"/>
  <c r="B31" i="12"/>
  <c r="C31" i="12"/>
  <c r="D31" i="12"/>
  <c r="E31" i="12"/>
  <c r="F31" i="12"/>
  <c r="G31" i="12"/>
  <c r="H31" i="12"/>
  <c r="I31" i="12"/>
  <c r="H736" i="4"/>
  <c r="L31" i="12"/>
  <c r="M31" i="12"/>
  <c r="N31" i="12"/>
  <c r="O31" i="12"/>
  <c r="I736" i="4"/>
  <c r="P31" i="12" s="1"/>
  <c r="Q31" i="12"/>
  <c r="S31" i="12"/>
  <c r="T31" i="12"/>
  <c r="J736" i="4"/>
  <c r="U31" i="12" s="1"/>
  <c r="V31" i="12"/>
  <c r="W31" i="12"/>
  <c r="X31" i="12"/>
  <c r="Y31" i="12"/>
  <c r="K736" i="4"/>
  <c r="Z31" i="12" s="1"/>
  <c r="AC31" i="12"/>
  <c r="AD31" i="12"/>
  <c r="L736" i="4"/>
  <c r="AH31" i="12"/>
  <c r="AI31" i="12"/>
  <c r="AK31" i="12"/>
  <c r="AM31" i="12"/>
  <c r="AN31" i="12"/>
  <c r="N736" i="4"/>
  <c r="AO31" i="12" s="1"/>
  <c r="AU31" i="12"/>
  <c r="AV31" i="12"/>
  <c r="AW31" i="12"/>
  <c r="AX31" i="12"/>
  <c r="P736" i="4"/>
  <c r="AY31" i="12"/>
  <c r="BA31" i="12"/>
  <c r="BB31" i="12"/>
  <c r="BC31" i="12"/>
  <c r="BE31" i="12"/>
  <c r="BF31" i="12"/>
  <c r="BG31" i="12"/>
  <c r="BH31" i="12"/>
  <c r="G729" i="4"/>
  <c r="B32" i="12"/>
  <c r="G731" i="4"/>
  <c r="C32" i="12"/>
  <c r="G733" i="4"/>
  <c r="D32" i="12"/>
  <c r="G735" i="4"/>
  <c r="E32" i="12"/>
  <c r="I729" i="4"/>
  <c r="L32" i="12" s="1"/>
  <c r="I731" i="4"/>
  <c r="M32" i="12" s="1"/>
  <c r="I733" i="4"/>
  <c r="N32" i="12" s="1"/>
  <c r="I735" i="4"/>
  <c r="O32" i="12" s="1"/>
  <c r="J729" i="4"/>
  <c r="Q32" i="12" s="1"/>
  <c r="J733" i="4"/>
  <c r="S32" i="12" s="1"/>
  <c r="K729" i="4"/>
  <c r="V32" i="12" s="1"/>
  <c r="K731" i="4"/>
  <c r="K733" i="4"/>
  <c r="X32" i="12" s="1"/>
  <c r="K735" i="4"/>
  <c r="L731" i="4"/>
  <c r="L735" i="4"/>
  <c r="M731" i="4"/>
  <c r="AG32" i="12" s="1"/>
  <c r="N729" i="4"/>
  <c r="AK32" i="12" s="1"/>
  <c r="N731" i="4"/>
  <c r="AL32" i="12" s="1"/>
  <c r="N733" i="4"/>
  <c r="AM32" i="12" s="1"/>
  <c r="N735" i="4"/>
  <c r="AN32" i="12" s="1"/>
  <c r="P729" i="4"/>
  <c r="P731" i="4"/>
  <c r="AV32" i="12" s="1"/>
  <c r="P733" i="4"/>
  <c r="P735" i="4"/>
  <c r="AX32" i="12" s="1"/>
  <c r="AY32" i="12"/>
  <c r="Q731" i="4"/>
  <c r="BA32" i="12" s="1"/>
  <c r="Q735" i="4"/>
  <c r="D33" i="12"/>
  <c r="A35" i="12"/>
  <c r="B35" i="12"/>
  <c r="C35" i="12"/>
  <c r="D35" i="12"/>
  <c r="E35" i="12"/>
  <c r="F35" i="12"/>
  <c r="G35" i="12"/>
  <c r="H35" i="12"/>
  <c r="I35" i="12"/>
  <c r="J35" i="12"/>
  <c r="H810" i="4"/>
  <c r="K35" i="12" s="1"/>
  <c r="L35" i="12"/>
  <c r="N35" i="12"/>
  <c r="N47" i="12" s="1"/>
  <c r="I810" i="4"/>
  <c r="P35" i="12" s="1"/>
  <c r="Q35" i="12"/>
  <c r="R35" i="12"/>
  <c r="S35" i="12"/>
  <c r="J810" i="4"/>
  <c r="U35" i="12" s="1"/>
  <c r="V35" i="12"/>
  <c r="V47" i="12" s="1"/>
  <c r="W35" i="12"/>
  <c r="X35" i="12"/>
  <c r="X47" i="12" s="1"/>
  <c r="Y35" i="12"/>
  <c r="K810" i="4"/>
  <c r="AA35" i="12"/>
  <c r="AB35" i="12"/>
  <c r="AC35" i="12"/>
  <c r="L810" i="4"/>
  <c r="AF35" i="12"/>
  <c r="AG35" i="12"/>
  <c r="M810" i="4"/>
  <c r="AK35" i="12"/>
  <c r="AL35" i="12"/>
  <c r="AM35" i="12"/>
  <c r="AN35" i="12"/>
  <c r="N810" i="4"/>
  <c r="AO35" i="12" s="1"/>
  <c r="AS35" i="12"/>
  <c r="AU35" i="12"/>
  <c r="AV35" i="12"/>
  <c r="AW35" i="12"/>
  <c r="AX35" i="12"/>
  <c r="P810" i="4"/>
  <c r="AY35" i="12" s="1"/>
  <c r="AZ35" i="12"/>
  <c r="BA35" i="12"/>
  <c r="BB35" i="12"/>
  <c r="Q810" i="4"/>
  <c r="BD35" i="12" s="1"/>
  <c r="BG35" i="12"/>
  <c r="G803" i="4"/>
  <c r="B36" i="12" s="1"/>
  <c r="G805" i="4"/>
  <c r="C36" i="12" s="1"/>
  <c r="G807" i="4"/>
  <c r="D36" i="12" s="1"/>
  <c r="G809" i="4"/>
  <c r="E36" i="12" s="1"/>
  <c r="H803" i="4"/>
  <c r="G36" i="12"/>
  <c r="H805" i="4"/>
  <c r="H36" i="12"/>
  <c r="H807" i="4"/>
  <c r="I36" i="12"/>
  <c r="H809" i="4"/>
  <c r="J36" i="12"/>
  <c r="I803" i="4"/>
  <c r="I807" i="4"/>
  <c r="N36" i="12" s="1"/>
  <c r="J803" i="4"/>
  <c r="J807" i="4"/>
  <c r="S36" i="12" s="1"/>
  <c r="K803" i="4"/>
  <c r="V36" i="12"/>
  <c r="K805" i="4"/>
  <c r="W36" i="12"/>
  <c r="K807" i="4"/>
  <c r="X36" i="12"/>
  <c r="K809" i="4"/>
  <c r="Y36" i="12"/>
  <c r="M807" i="4"/>
  <c r="N803" i="4"/>
  <c r="AK36" i="12"/>
  <c r="N805" i="4"/>
  <c r="AL36" i="12"/>
  <c r="N807" i="4"/>
  <c r="AM36" i="12"/>
  <c r="N809" i="4"/>
  <c r="AN36" i="12"/>
  <c r="P803" i="4"/>
  <c r="AU36" i="12"/>
  <c r="P805" i="4"/>
  <c r="AV36" i="12"/>
  <c r="P807" i="4"/>
  <c r="AW36" i="12"/>
  <c r="P809" i="4"/>
  <c r="AX36" i="12"/>
  <c r="A37" i="12"/>
  <c r="B37" i="12"/>
  <c r="C37" i="12"/>
  <c r="D37" i="12"/>
  <c r="E37" i="12"/>
  <c r="F37" i="12"/>
  <c r="G37" i="12"/>
  <c r="H37" i="12"/>
  <c r="I37" i="12"/>
  <c r="J37" i="12"/>
  <c r="L37" i="12"/>
  <c r="M37" i="12"/>
  <c r="N37" i="12"/>
  <c r="O37" i="12"/>
  <c r="I870" i="4"/>
  <c r="P37" i="12"/>
  <c r="R37" i="12"/>
  <c r="T37" i="12"/>
  <c r="V37" i="12"/>
  <c r="W37" i="12"/>
  <c r="X37" i="12"/>
  <c r="Y37" i="12"/>
  <c r="K870" i="4"/>
  <c r="Z37" i="12"/>
  <c r="AB37" i="12"/>
  <c r="AD37" i="12"/>
  <c r="AH37" i="12"/>
  <c r="AI37" i="12"/>
  <c r="AL37" i="12"/>
  <c r="AN37" i="12"/>
  <c r="AR37" i="12"/>
  <c r="AU37" i="12"/>
  <c r="AV37" i="12"/>
  <c r="AW37" i="12"/>
  <c r="AX37" i="12"/>
  <c r="P870" i="4"/>
  <c r="AY37" i="12"/>
  <c r="BA37" i="12"/>
  <c r="BB37" i="12"/>
  <c r="BC37" i="12"/>
  <c r="G863" i="4"/>
  <c r="B38" i="12" s="1"/>
  <c r="G865" i="4"/>
  <c r="G867" i="4"/>
  <c r="D38" i="12" s="1"/>
  <c r="G869" i="4"/>
  <c r="H865" i="4"/>
  <c r="H38" i="12" s="1"/>
  <c r="H869" i="4"/>
  <c r="I863" i="4"/>
  <c r="L38" i="12" s="1"/>
  <c r="I865" i="4"/>
  <c r="M38" i="12" s="1"/>
  <c r="I867" i="4"/>
  <c r="N38" i="12" s="1"/>
  <c r="I869" i="4"/>
  <c r="O38" i="12" s="1"/>
  <c r="J863" i="4"/>
  <c r="Q38" i="12" s="1"/>
  <c r="J865" i="4"/>
  <c r="R38" i="12" s="1"/>
  <c r="J867" i="4"/>
  <c r="S38" i="12" s="1"/>
  <c r="J869" i="4"/>
  <c r="T38" i="12" s="1"/>
  <c r="K863" i="4"/>
  <c r="V38" i="12" s="1"/>
  <c r="K865" i="4"/>
  <c r="W38" i="12" s="1"/>
  <c r="K867" i="4"/>
  <c r="X38" i="12" s="1"/>
  <c r="K869" i="4"/>
  <c r="Y38" i="12" s="1"/>
  <c r="L867" i="4"/>
  <c r="N863" i="4"/>
  <c r="N867" i="4"/>
  <c r="AM38" i="12" s="1"/>
  <c r="P863" i="4"/>
  <c r="AU38" i="12" s="1"/>
  <c r="P865" i="4"/>
  <c r="AV38" i="12" s="1"/>
  <c r="P867" i="4"/>
  <c r="AW38" i="12" s="1"/>
  <c r="P869" i="4"/>
  <c r="AX38" i="12" s="1"/>
  <c r="BA38" i="12"/>
  <c r="A39" i="12"/>
  <c r="B39" i="12"/>
  <c r="C39" i="12"/>
  <c r="D39" i="12"/>
  <c r="E39" i="12"/>
  <c r="F39" i="12"/>
  <c r="G39" i="12"/>
  <c r="H39" i="12"/>
  <c r="I39" i="12"/>
  <c r="J39" i="12"/>
  <c r="H930" i="4"/>
  <c r="K39" i="12"/>
  <c r="M39" i="12"/>
  <c r="O39" i="12"/>
  <c r="Q39" i="12"/>
  <c r="R39" i="12"/>
  <c r="S39" i="12"/>
  <c r="T39" i="12"/>
  <c r="U39" i="12"/>
  <c r="V39" i="12"/>
  <c r="W39" i="12"/>
  <c r="X39" i="12"/>
  <c r="Y39" i="12"/>
  <c r="K930" i="4"/>
  <c r="Z39" i="12"/>
  <c r="AA39" i="12"/>
  <c r="AB39" i="12"/>
  <c r="AC39" i="12"/>
  <c r="AD39" i="12"/>
  <c r="AF39" i="12"/>
  <c r="AG39" i="12"/>
  <c r="AI39" i="12"/>
  <c r="AK39" i="12"/>
  <c r="AL39" i="12"/>
  <c r="AM39" i="12"/>
  <c r="AN39" i="12"/>
  <c r="N930" i="4"/>
  <c r="AO39" i="12"/>
  <c r="AU39" i="12"/>
  <c r="AV39" i="12"/>
  <c r="AW39" i="12"/>
  <c r="AX39" i="12"/>
  <c r="P930" i="4"/>
  <c r="AY39" i="12"/>
  <c r="AZ39" i="12"/>
  <c r="BA39" i="12"/>
  <c r="BC39" i="12"/>
  <c r="BF39" i="12"/>
  <c r="G923" i="4"/>
  <c r="B40" i="12" s="1"/>
  <c r="G925" i="4"/>
  <c r="C40" i="12" s="1"/>
  <c r="G927" i="4"/>
  <c r="D40" i="12" s="1"/>
  <c r="G929" i="4"/>
  <c r="E40" i="12" s="1"/>
  <c r="H923" i="4"/>
  <c r="G40" i="12" s="1"/>
  <c r="H925" i="4"/>
  <c r="H40" i="12" s="1"/>
  <c r="H927" i="4"/>
  <c r="I40" i="12" s="1"/>
  <c r="H929" i="4"/>
  <c r="J40" i="12" s="1"/>
  <c r="I923" i="4"/>
  <c r="L40" i="12" s="1"/>
  <c r="I925" i="4"/>
  <c r="M40" i="12" s="1"/>
  <c r="I927" i="4"/>
  <c r="N40" i="12" s="1"/>
  <c r="I929" i="4"/>
  <c r="O40" i="12" s="1"/>
  <c r="J923" i="4"/>
  <c r="Q40" i="12" s="1"/>
  <c r="J925" i="4"/>
  <c r="R40" i="12" s="1"/>
  <c r="J927" i="4"/>
  <c r="S40" i="12" s="1"/>
  <c r="J929" i="4"/>
  <c r="T40" i="12" s="1"/>
  <c r="K923" i="4"/>
  <c r="V40" i="12" s="1"/>
  <c r="K925" i="4"/>
  <c r="W40" i="12" s="1"/>
  <c r="K927" i="4"/>
  <c r="X40" i="12" s="1"/>
  <c r="K929" i="4"/>
  <c r="Y40" i="12" s="1"/>
  <c r="L929" i="4"/>
  <c r="AD40" i="12" s="1"/>
  <c r="M925" i="4"/>
  <c r="M929" i="4"/>
  <c r="N923" i="4"/>
  <c r="AK40" i="12" s="1"/>
  <c r="N925" i="4"/>
  <c r="AL40" i="12" s="1"/>
  <c r="N927" i="4"/>
  <c r="AM40" i="12" s="1"/>
  <c r="N929" i="4"/>
  <c r="AN40" i="12" s="1"/>
  <c r="P923" i="4"/>
  <c r="AU40" i="12" s="1"/>
  <c r="P925" i="4"/>
  <c r="AV40" i="12" s="1"/>
  <c r="P927" i="4"/>
  <c r="AW40" i="12" s="1"/>
  <c r="P929" i="4"/>
  <c r="AX40" i="12" s="1"/>
  <c r="Q925" i="4"/>
  <c r="Q929" i="4"/>
  <c r="BC40" i="12" s="1"/>
  <c r="R929" i="4"/>
  <c r="BH40" i="12" s="1"/>
  <c r="A41" i="12"/>
  <c r="B41" i="12"/>
  <c r="C41" i="12"/>
  <c r="D41" i="12"/>
  <c r="E41" i="12"/>
  <c r="F41" i="12"/>
  <c r="G41" i="12"/>
  <c r="H41" i="12"/>
  <c r="I41" i="12"/>
  <c r="H990" i="4"/>
  <c r="L41" i="12"/>
  <c r="M41" i="12"/>
  <c r="N41" i="12"/>
  <c r="O41" i="12"/>
  <c r="I990" i="4"/>
  <c r="P41" i="12" s="1"/>
  <c r="Q41" i="12"/>
  <c r="S41" i="12"/>
  <c r="T41" i="12"/>
  <c r="J990" i="4"/>
  <c r="U41" i="12" s="1"/>
  <c r="V41" i="12"/>
  <c r="W41" i="12"/>
  <c r="X41" i="12"/>
  <c r="Y41" i="12"/>
  <c r="K990" i="4"/>
  <c r="Z41" i="12" s="1"/>
  <c r="AC41" i="12"/>
  <c r="AD41" i="12"/>
  <c r="L990" i="4"/>
  <c r="AH41" i="12"/>
  <c r="AI41" i="12"/>
  <c r="AK41" i="12"/>
  <c r="AM41" i="12"/>
  <c r="N990" i="4"/>
  <c r="AR41" i="12"/>
  <c r="AU41" i="12"/>
  <c r="AV41" i="12"/>
  <c r="AW41" i="12"/>
  <c r="AW47" i="12" s="1"/>
  <c r="AX41" i="12"/>
  <c r="P990" i="4"/>
  <c r="AZ41" i="12"/>
  <c r="BB41" i="12"/>
  <c r="BC41" i="12"/>
  <c r="Q990" i="4"/>
  <c r="G983" i="4"/>
  <c r="B42" i="12" s="1"/>
  <c r="G985" i="4"/>
  <c r="C42" i="12" s="1"/>
  <c r="G987" i="4"/>
  <c r="D42" i="12" s="1"/>
  <c r="G989" i="4"/>
  <c r="E42" i="12" s="1"/>
  <c r="H983" i="4"/>
  <c r="G42" i="12" s="1"/>
  <c r="H987" i="4"/>
  <c r="I42" i="12" s="1"/>
  <c r="I983" i="4"/>
  <c r="L42" i="12"/>
  <c r="I985" i="4"/>
  <c r="M42" i="12"/>
  <c r="I987" i="4"/>
  <c r="N42" i="12"/>
  <c r="I989" i="4"/>
  <c r="O42" i="12"/>
  <c r="S42" i="12"/>
  <c r="K983" i="4"/>
  <c r="V42" i="12" s="1"/>
  <c r="K985" i="4"/>
  <c r="W42" i="12" s="1"/>
  <c r="K987" i="4"/>
  <c r="X42" i="12" s="1"/>
  <c r="K989" i="4"/>
  <c r="Y42" i="12" s="1"/>
  <c r="L985" i="4"/>
  <c r="AB42" i="12" s="1"/>
  <c r="M983" i="4"/>
  <c r="AF42" i="12" s="1"/>
  <c r="M987" i="4"/>
  <c r="AH42" i="12" s="1"/>
  <c r="N985" i="4"/>
  <c r="AL42" i="12" s="1"/>
  <c r="N989" i="4"/>
  <c r="AN42" i="12" s="1"/>
  <c r="P983" i="4"/>
  <c r="AU42" i="12" s="1"/>
  <c r="P985" i="4"/>
  <c r="P987" i="4"/>
  <c r="AW42" i="12" s="1"/>
  <c r="P989" i="4"/>
  <c r="Q983" i="4"/>
  <c r="AZ42" i="12" s="1"/>
  <c r="Q985" i="4"/>
  <c r="BA42" i="12" s="1"/>
  <c r="Q987" i="4"/>
  <c r="BB42" i="12" s="1"/>
  <c r="Q989" i="4"/>
  <c r="BC42" i="12" s="1"/>
  <c r="A43" i="12"/>
  <c r="B43" i="12"/>
  <c r="C43" i="12"/>
  <c r="D43" i="12"/>
  <c r="E43" i="12"/>
  <c r="F43" i="12"/>
  <c r="G43" i="12"/>
  <c r="H43" i="12"/>
  <c r="I43" i="12"/>
  <c r="J43" i="12"/>
  <c r="H1050" i="4"/>
  <c r="K43" i="12" s="1"/>
  <c r="L43" i="12"/>
  <c r="N43" i="12"/>
  <c r="I1050" i="4"/>
  <c r="P43" i="12" s="1"/>
  <c r="Q43" i="12"/>
  <c r="R43" i="12"/>
  <c r="S43" i="12"/>
  <c r="J1050" i="4"/>
  <c r="U43" i="12" s="1"/>
  <c r="V43" i="12"/>
  <c r="W43" i="12"/>
  <c r="X43" i="12"/>
  <c r="Y43" i="12"/>
  <c r="K1050" i="4"/>
  <c r="Z43" i="12" s="1"/>
  <c r="AA43" i="12"/>
  <c r="AB43" i="12"/>
  <c r="AC43" i="12"/>
  <c r="AF43" i="12"/>
  <c r="AG43" i="12"/>
  <c r="AH43" i="12"/>
  <c r="AK43" i="12"/>
  <c r="AL43" i="12"/>
  <c r="AM43" i="12"/>
  <c r="AN43" i="12"/>
  <c r="N1050" i="4"/>
  <c r="AP43" i="12"/>
  <c r="AU43" i="12"/>
  <c r="AV43" i="12"/>
  <c r="AW43" i="12"/>
  <c r="AX43" i="12"/>
  <c r="P1050" i="4"/>
  <c r="AY43" i="12"/>
  <c r="AZ43" i="12"/>
  <c r="BA43" i="12"/>
  <c r="BC43" i="12"/>
  <c r="BF43" i="12"/>
  <c r="BH43" i="12"/>
  <c r="G1043" i="4"/>
  <c r="B44" i="12"/>
  <c r="G1045" i="4"/>
  <c r="C44" i="12"/>
  <c r="G1047" i="4"/>
  <c r="D44" i="12"/>
  <c r="G1049" i="4"/>
  <c r="E44" i="12"/>
  <c r="H1043" i="4"/>
  <c r="H1045" i="4"/>
  <c r="H44" i="12" s="1"/>
  <c r="H1047" i="4"/>
  <c r="H1049" i="4"/>
  <c r="J44" i="12" s="1"/>
  <c r="I1043" i="4"/>
  <c r="I1045" i="4"/>
  <c r="M44" i="12" s="1"/>
  <c r="I1047" i="4"/>
  <c r="I1049" i="4"/>
  <c r="O44" i="12" s="1"/>
  <c r="J1043" i="4"/>
  <c r="J1045" i="4"/>
  <c r="R44" i="12" s="1"/>
  <c r="J1047" i="4"/>
  <c r="J1049" i="4"/>
  <c r="T44" i="12" s="1"/>
  <c r="K1043" i="4"/>
  <c r="K1045" i="4"/>
  <c r="W44" i="12" s="1"/>
  <c r="K1047" i="4"/>
  <c r="K1049" i="4"/>
  <c r="Y44" i="12" s="1"/>
  <c r="L1043" i="4"/>
  <c r="N1043" i="4"/>
  <c r="AK44" i="12" s="1"/>
  <c r="N1045" i="4"/>
  <c r="AL44" i="12" s="1"/>
  <c r="N1047" i="4"/>
  <c r="AM44" i="12" s="1"/>
  <c r="N1049" i="4"/>
  <c r="AN44" i="12" s="1"/>
  <c r="P1043" i="4"/>
  <c r="AU44" i="12"/>
  <c r="P1045" i="4"/>
  <c r="AV44" i="12"/>
  <c r="P1047" i="4"/>
  <c r="AW44" i="12"/>
  <c r="P1049" i="4"/>
  <c r="AX44" i="12"/>
  <c r="A45" i="12"/>
  <c r="B45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I1110" i="4"/>
  <c r="P45" i="12"/>
  <c r="R45" i="12"/>
  <c r="T45" i="12"/>
  <c r="V45" i="12"/>
  <c r="W45" i="12"/>
  <c r="X45" i="12"/>
  <c r="Y45" i="12"/>
  <c r="K1110" i="4"/>
  <c r="Z45" i="12"/>
  <c r="AB45" i="12"/>
  <c r="AD45" i="12"/>
  <c r="AH45" i="12"/>
  <c r="AI45" i="12"/>
  <c r="AL45" i="12"/>
  <c r="AN45" i="12"/>
  <c r="AQ45" i="12"/>
  <c r="AR45" i="12"/>
  <c r="O991" i="1"/>
  <c r="AU45" i="12"/>
  <c r="AV45" i="12"/>
  <c r="AV47" i="12" s="1"/>
  <c r="AW45" i="12"/>
  <c r="AX45" i="12"/>
  <c r="P1110" i="4"/>
  <c r="BA45" i="12"/>
  <c r="BB45" i="12"/>
  <c r="BC45" i="12"/>
  <c r="G1103" i="4"/>
  <c r="B46" i="12" s="1"/>
  <c r="G1105" i="4"/>
  <c r="C46" i="12" s="1"/>
  <c r="G1107" i="4"/>
  <c r="D46" i="12" s="1"/>
  <c r="G1109" i="4"/>
  <c r="E46" i="12" s="1"/>
  <c r="H1103" i="4"/>
  <c r="G46" i="12" s="1"/>
  <c r="H1105" i="4"/>
  <c r="H46" i="12" s="1"/>
  <c r="H1107" i="4"/>
  <c r="I46" i="12" s="1"/>
  <c r="H1109" i="4"/>
  <c r="J46" i="12" s="1"/>
  <c r="K46" i="12"/>
  <c r="I1103" i="4"/>
  <c r="L46" i="12" s="1"/>
  <c r="I1105" i="4"/>
  <c r="M46" i="12" s="1"/>
  <c r="I1107" i="4"/>
  <c r="N46" i="12" s="1"/>
  <c r="I1109" i="4"/>
  <c r="O46" i="12" s="1"/>
  <c r="J1105" i="4"/>
  <c r="R46" i="12" s="1"/>
  <c r="J1109" i="4"/>
  <c r="T46" i="12" s="1"/>
  <c r="K1103" i="4"/>
  <c r="V46" i="12"/>
  <c r="K1105" i="4"/>
  <c r="W46" i="12"/>
  <c r="K1107" i="4"/>
  <c r="X46" i="12"/>
  <c r="K1109" i="4"/>
  <c r="Y46" i="12"/>
  <c r="M1107" i="4"/>
  <c r="AH46" i="12" s="1"/>
  <c r="P1103" i="4"/>
  <c r="AU46" i="12"/>
  <c r="P1105" i="4"/>
  <c r="AV46" i="12"/>
  <c r="P1107" i="4"/>
  <c r="AW46" i="12"/>
  <c r="P1109" i="4"/>
  <c r="AX46" i="12"/>
  <c r="Q1103" i="4"/>
  <c r="Q1107" i="4"/>
  <c r="BB46" i="12" s="1"/>
  <c r="B47" i="12"/>
  <c r="AN47" i="12"/>
  <c r="B39" i="9"/>
  <c r="B41" i="9"/>
  <c r="B43" i="9"/>
  <c r="B45" i="9"/>
  <c r="B29" i="9"/>
  <c r="B31" i="9"/>
  <c r="B11" i="9"/>
  <c r="B13" i="9"/>
  <c r="B43" i="11"/>
  <c r="B39" i="11"/>
  <c r="B45" i="11"/>
  <c r="B29" i="11"/>
  <c r="B31" i="11"/>
  <c r="B7" i="11"/>
  <c r="B11" i="11"/>
  <c r="B15" i="11"/>
  <c r="B17" i="11"/>
  <c r="B35" i="10"/>
  <c r="B39" i="10"/>
  <c r="B41" i="10"/>
  <c r="B43" i="10"/>
  <c r="B45" i="10"/>
  <c r="B25" i="10"/>
  <c r="B29" i="10"/>
  <c r="B31" i="10"/>
  <c r="B15" i="10"/>
  <c r="B17" i="10"/>
  <c r="C39" i="9"/>
  <c r="C43" i="9"/>
  <c r="C45" i="9"/>
  <c r="C21" i="9"/>
  <c r="C25" i="9"/>
  <c r="C29" i="9"/>
  <c r="C31" i="9"/>
  <c r="C11" i="9"/>
  <c r="C13" i="9"/>
  <c r="C43" i="11"/>
  <c r="C39" i="11"/>
  <c r="C41" i="11"/>
  <c r="C45" i="11"/>
  <c r="C25" i="11"/>
  <c r="C29" i="11"/>
  <c r="C31" i="11"/>
  <c r="C9" i="11"/>
  <c r="C11" i="11"/>
  <c r="C13" i="11"/>
  <c r="C15" i="11"/>
  <c r="C17" i="11"/>
  <c r="C35" i="10"/>
  <c r="C43" i="10"/>
  <c r="C45" i="10"/>
  <c r="C23" i="10"/>
  <c r="C29" i="10"/>
  <c r="C31" i="10"/>
  <c r="C15" i="10"/>
  <c r="C17" i="10"/>
  <c r="D39" i="9"/>
  <c r="D43" i="9"/>
  <c r="D29" i="9"/>
  <c r="D11" i="9"/>
  <c r="D13" i="9"/>
  <c r="D43" i="11"/>
  <c r="D37" i="11"/>
  <c r="D39" i="11"/>
  <c r="D41" i="11"/>
  <c r="D45" i="11"/>
  <c r="D25" i="11"/>
  <c r="D29" i="11"/>
  <c r="D31" i="11"/>
  <c r="D7" i="11"/>
  <c r="D9" i="11"/>
  <c r="D15" i="11"/>
  <c r="D17" i="11"/>
  <c r="D35" i="10"/>
  <c r="D39" i="10"/>
  <c r="D41" i="10"/>
  <c r="D43" i="10"/>
  <c r="D45" i="10"/>
  <c r="D25" i="10"/>
  <c r="D29" i="10"/>
  <c r="D31" i="10"/>
  <c r="D15" i="10"/>
  <c r="D17" i="10"/>
  <c r="E39" i="9"/>
  <c r="E41" i="9"/>
  <c r="E45" i="9"/>
  <c r="E21" i="9"/>
  <c r="E31" i="9"/>
  <c r="E13" i="9"/>
  <c r="E43" i="11"/>
  <c r="E45" i="11"/>
  <c r="E23" i="11"/>
  <c r="E25" i="11"/>
  <c r="E29" i="11"/>
  <c r="E31" i="11"/>
  <c r="E9" i="11"/>
  <c r="E11" i="11"/>
  <c r="E13" i="11"/>
  <c r="E15" i="11"/>
  <c r="E17" i="11"/>
  <c r="E35" i="10"/>
  <c r="E41" i="10"/>
  <c r="E43" i="10"/>
  <c r="E45" i="10"/>
  <c r="E25" i="10"/>
  <c r="E29" i="10"/>
  <c r="E31" i="10"/>
  <c r="E13" i="10"/>
  <c r="E15" i="10"/>
  <c r="E17" i="10"/>
  <c r="G35" i="9"/>
  <c r="G37" i="9"/>
  <c r="G39" i="9"/>
  <c r="G43" i="9"/>
  <c r="G45" i="9"/>
  <c r="G25" i="9"/>
  <c r="G7" i="9"/>
  <c r="G9" i="9"/>
  <c r="G11" i="9"/>
  <c r="G13" i="9"/>
  <c r="G43" i="11"/>
  <c r="G35" i="11"/>
  <c r="G37" i="11"/>
  <c r="G39" i="11"/>
  <c r="G41" i="11"/>
  <c r="G45" i="11"/>
  <c r="G21" i="11"/>
  <c r="G23" i="11"/>
  <c r="G25" i="11"/>
  <c r="G27" i="11"/>
  <c r="G29" i="11"/>
  <c r="G31" i="11"/>
  <c r="G7" i="11"/>
  <c r="G9" i="11"/>
  <c r="G11" i="11"/>
  <c r="G13" i="11"/>
  <c r="G15" i="11"/>
  <c r="G17" i="11"/>
  <c r="G37" i="10"/>
  <c r="G45" i="10"/>
  <c r="G23" i="10"/>
  <c r="G27" i="10"/>
  <c r="G29" i="10"/>
  <c r="G31" i="10"/>
  <c r="G15" i="10"/>
  <c r="G17" i="10"/>
  <c r="H37" i="9"/>
  <c r="H43" i="9"/>
  <c r="H45" i="9"/>
  <c r="H21" i="9"/>
  <c r="H25" i="9"/>
  <c r="H9" i="9"/>
  <c r="H13" i="9"/>
  <c r="H43" i="11"/>
  <c r="H37" i="11"/>
  <c r="H39" i="11"/>
  <c r="H41" i="11"/>
  <c r="H45" i="11"/>
  <c r="H21" i="11"/>
  <c r="H23" i="11"/>
  <c r="H25" i="11"/>
  <c r="H27" i="11"/>
  <c r="H29" i="11"/>
  <c r="H31" i="11"/>
  <c r="H9" i="11"/>
  <c r="H11" i="11"/>
  <c r="H13" i="11"/>
  <c r="H15" i="11"/>
  <c r="H17" i="11"/>
  <c r="H35" i="10"/>
  <c r="H43" i="10"/>
  <c r="H45" i="10"/>
  <c r="H21" i="10"/>
  <c r="H23" i="10"/>
  <c r="H27" i="10"/>
  <c r="H29" i="10"/>
  <c r="H13" i="10"/>
  <c r="H15" i="10"/>
  <c r="H17" i="10"/>
  <c r="I43" i="9"/>
  <c r="I45" i="9"/>
  <c r="I13" i="9"/>
  <c r="I43" i="11"/>
  <c r="I35" i="11"/>
  <c r="I37" i="11"/>
  <c r="I39" i="11"/>
  <c r="I45" i="11"/>
  <c r="I21" i="11"/>
  <c r="I25" i="11"/>
  <c r="I27" i="11"/>
  <c r="I29" i="11"/>
  <c r="I31" i="11"/>
  <c r="I11" i="11"/>
  <c r="I13" i="11"/>
  <c r="I15" i="11"/>
  <c r="I17" i="11"/>
  <c r="I35" i="10"/>
  <c r="I43" i="10"/>
  <c r="I29" i="10"/>
  <c r="I31" i="10"/>
  <c r="I7" i="10"/>
  <c r="I9" i="10"/>
  <c r="I11" i="10"/>
  <c r="I17" i="10"/>
  <c r="J21" i="9"/>
  <c r="J13" i="9"/>
  <c r="J43" i="11"/>
  <c r="J37" i="11"/>
  <c r="J39" i="11"/>
  <c r="J45" i="11"/>
  <c r="J21" i="11"/>
  <c r="J25" i="11"/>
  <c r="J27" i="11"/>
  <c r="J29" i="11"/>
  <c r="J31" i="11"/>
  <c r="J7" i="11"/>
  <c r="J9" i="11"/>
  <c r="J13" i="11"/>
  <c r="J15" i="11"/>
  <c r="J17" i="11"/>
  <c r="J35" i="10"/>
  <c r="J43" i="10"/>
  <c r="J45" i="10"/>
  <c r="J23" i="10"/>
  <c r="J27" i="10"/>
  <c r="J29" i="10"/>
  <c r="J31" i="10"/>
  <c r="J11" i="10"/>
  <c r="J15" i="10"/>
  <c r="J17" i="10"/>
  <c r="L39" i="9"/>
  <c r="L43" i="9"/>
  <c r="L27" i="9"/>
  <c r="L31" i="9"/>
  <c r="L9" i="9"/>
  <c r="L13" i="9"/>
  <c r="L45" i="11"/>
  <c r="L25" i="11"/>
  <c r="L27" i="11"/>
  <c r="L29" i="11"/>
  <c r="L31" i="11"/>
  <c r="L7" i="11"/>
  <c r="L9" i="11"/>
  <c r="L13" i="11"/>
  <c r="L15" i="11"/>
  <c r="L17" i="11"/>
  <c r="L35" i="10"/>
  <c r="L37" i="10"/>
  <c r="L43" i="10"/>
  <c r="L45" i="10"/>
  <c r="L29" i="10"/>
  <c r="L31" i="10"/>
  <c r="L11" i="10"/>
  <c r="L15" i="10"/>
  <c r="L17" i="10"/>
  <c r="M35" i="9"/>
  <c r="M39" i="9"/>
  <c r="M43" i="9"/>
  <c r="M31" i="9"/>
  <c r="M11" i="9"/>
  <c r="M13" i="9"/>
  <c r="M43" i="11"/>
  <c r="M37" i="11"/>
  <c r="M45" i="11"/>
  <c r="M25" i="11"/>
  <c r="M29" i="11"/>
  <c r="M13" i="11"/>
  <c r="M15" i="11"/>
  <c r="M17" i="11"/>
  <c r="M35" i="10"/>
  <c r="M43" i="10"/>
  <c r="M45" i="10"/>
  <c r="M25" i="10"/>
  <c r="M29" i="10"/>
  <c r="M31" i="10"/>
  <c r="M15" i="10"/>
  <c r="M17" i="10"/>
  <c r="N35" i="9"/>
  <c r="N39" i="9"/>
  <c r="N41" i="9"/>
  <c r="N43" i="9"/>
  <c r="N31" i="9"/>
  <c r="N9" i="9"/>
  <c r="N11" i="9"/>
  <c r="N13" i="9"/>
  <c r="N45" i="11"/>
  <c r="N21" i="11"/>
  <c r="N29" i="11"/>
  <c r="N7" i="11"/>
  <c r="N11" i="11"/>
  <c r="N15" i="11"/>
  <c r="N35" i="10"/>
  <c r="N43" i="10"/>
  <c r="N45" i="10"/>
  <c r="N25" i="10"/>
  <c r="N29" i="10"/>
  <c r="N31" i="10"/>
  <c r="N13" i="10"/>
  <c r="N15" i="10"/>
  <c r="N17" i="10"/>
  <c r="O39" i="9"/>
  <c r="O41" i="9"/>
  <c r="O43" i="9"/>
  <c r="O31" i="9"/>
  <c r="O13" i="9"/>
  <c r="O43" i="11"/>
  <c r="O37" i="11"/>
  <c r="O45" i="11"/>
  <c r="O21" i="11"/>
  <c r="O29" i="11"/>
  <c r="O9" i="11"/>
  <c r="O11" i="11"/>
  <c r="O13" i="11"/>
  <c r="O15" i="11"/>
  <c r="O17" i="11"/>
  <c r="O43" i="10"/>
  <c r="O45" i="10"/>
  <c r="O25" i="10"/>
  <c r="O29" i="10"/>
  <c r="O15" i="10"/>
  <c r="Q43" i="9"/>
  <c r="Q31" i="9"/>
  <c r="Q43" i="11"/>
  <c r="Q39" i="11"/>
  <c r="Q45" i="11"/>
  <c r="Q27" i="11"/>
  <c r="Q29" i="11"/>
  <c r="Q31" i="11"/>
  <c r="Q9" i="11"/>
  <c r="Q11" i="11"/>
  <c r="Q13" i="11"/>
  <c r="Q15" i="11"/>
  <c r="Q17" i="11"/>
  <c r="Q43" i="10"/>
  <c r="Q45" i="10"/>
  <c r="Q27" i="10"/>
  <c r="Q29" i="10"/>
  <c r="Q31" i="10"/>
  <c r="Q13" i="10"/>
  <c r="Q15" i="10"/>
  <c r="Q17" i="10"/>
  <c r="R43" i="9"/>
  <c r="R29" i="9"/>
  <c r="R31" i="9"/>
  <c r="R37" i="11"/>
  <c r="R41" i="11"/>
  <c r="R45" i="11"/>
  <c r="R27" i="11"/>
  <c r="R29" i="11"/>
  <c r="R31" i="11"/>
  <c r="R11" i="11"/>
  <c r="R13" i="11"/>
  <c r="R15" i="11"/>
  <c r="R17" i="11"/>
  <c r="R43" i="10"/>
  <c r="R45" i="10"/>
  <c r="R29" i="10"/>
  <c r="R31" i="10"/>
  <c r="R15" i="10"/>
  <c r="R17" i="10"/>
  <c r="S43" i="9"/>
  <c r="S29" i="9"/>
  <c r="S31" i="9"/>
  <c r="S45" i="11"/>
  <c r="S29" i="11"/>
  <c r="S7" i="11"/>
  <c r="S15" i="11"/>
  <c r="S43" i="10"/>
  <c r="S45" i="10"/>
  <c r="S29" i="10"/>
  <c r="S31" i="10"/>
  <c r="S15" i="10"/>
  <c r="S17" i="10"/>
  <c r="T43" i="9"/>
  <c r="T29" i="9"/>
  <c r="T31" i="9"/>
  <c r="T45" i="11"/>
  <c r="T21" i="11"/>
  <c r="T29" i="11"/>
  <c r="T31" i="11"/>
  <c r="T13" i="11"/>
  <c r="T15" i="11"/>
  <c r="T17" i="11"/>
  <c r="T35" i="10"/>
  <c r="T43" i="10"/>
  <c r="T45" i="10"/>
  <c r="T21" i="10"/>
  <c r="T29" i="10"/>
  <c r="T31" i="10"/>
  <c r="T15" i="10"/>
  <c r="T17" i="10"/>
  <c r="V45" i="9"/>
  <c r="V29" i="9"/>
  <c r="V13" i="9"/>
  <c r="V43" i="11"/>
  <c r="V39" i="11"/>
  <c r="V41" i="11"/>
  <c r="V45" i="11"/>
  <c r="V29" i="11"/>
  <c r="V31" i="11"/>
  <c r="V9" i="11"/>
  <c r="V11" i="11"/>
  <c r="V15" i="11"/>
  <c r="V17" i="11"/>
  <c r="V43" i="10"/>
  <c r="V29" i="10"/>
  <c r="V31" i="10"/>
  <c r="V15" i="10"/>
  <c r="V17" i="10"/>
  <c r="W45" i="9"/>
  <c r="W29" i="9"/>
  <c r="W43" i="11"/>
  <c r="W41" i="11"/>
  <c r="W45" i="11"/>
  <c r="W29" i="11"/>
  <c r="W31" i="11"/>
  <c r="W9" i="11"/>
  <c r="W11" i="11"/>
  <c r="W15" i="11"/>
  <c r="W17" i="11"/>
  <c r="W43" i="10"/>
  <c r="W31" i="10"/>
  <c r="W17" i="10"/>
  <c r="X35" i="9"/>
  <c r="X45" i="9"/>
  <c r="X29" i="9"/>
  <c r="X31" i="9"/>
  <c r="X43" i="11"/>
  <c r="X37" i="11"/>
  <c r="X39" i="11"/>
  <c r="X45" i="11"/>
  <c r="X29" i="11"/>
  <c r="X31" i="11"/>
  <c r="X11" i="11"/>
  <c r="X15" i="11"/>
  <c r="X17" i="11"/>
  <c r="X43" i="10"/>
  <c r="X31" i="10"/>
  <c r="X7" i="10"/>
  <c r="X17" i="10"/>
  <c r="Y43" i="11"/>
  <c r="Y45" i="11"/>
  <c r="Y29" i="11"/>
  <c r="Y31" i="11"/>
  <c r="Y15" i="11"/>
  <c r="Y17" i="11"/>
  <c r="Y35" i="10"/>
  <c r="Y43" i="10"/>
  <c r="Y45" i="10"/>
  <c r="Y29" i="10"/>
  <c r="Y31" i="10"/>
  <c r="Y9" i="10"/>
  <c r="Y15" i="10"/>
  <c r="Y17" i="10"/>
  <c r="AA41" i="9"/>
  <c r="AA43" i="9"/>
  <c r="AA31" i="9"/>
  <c r="AA13" i="9"/>
  <c r="AA39" i="11"/>
  <c r="AA45" i="11"/>
  <c r="AA29" i="11"/>
  <c r="AA11" i="11"/>
  <c r="AA15" i="11"/>
  <c r="AA43" i="10"/>
  <c r="AA45" i="10"/>
  <c r="AA23" i="10"/>
  <c r="AA29" i="10"/>
  <c r="AA31" i="10"/>
  <c r="AA7" i="10"/>
  <c r="AA15" i="10"/>
  <c r="AA17" i="10"/>
  <c r="AB43" i="9"/>
  <c r="AB45" i="9"/>
  <c r="AB27" i="9"/>
  <c r="AB29" i="9"/>
  <c r="AB31" i="9"/>
  <c r="AB13" i="9"/>
  <c r="AB45" i="11"/>
  <c r="AB25" i="11"/>
  <c r="AB29" i="11"/>
  <c r="AB11" i="11"/>
  <c r="AB15" i="11"/>
  <c r="AB43" i="10"/>
  <c r="AB45" i="10"/>
  <c r="AB23" i="10"/>
  <c r="AB25" i="10"/>
  <c r="AB29" i="10"/>
  <c r="AB31" i="10"/>
  <c r="AB15" i="10"/>
  <c r="AB17" i="10"/>
  <c r="AC43" i="9"/>
  <c r="AC29" i="9"/>
  <c r="AC31" i="9"/>
  <c r="AC13" i="9"/>
  <c r="AC45" i="11"/>
  <c r="AC29" i="11"/>
  <c r="AC11" i="11"/>
  <c r="AC15" i="11"/>
  <c r="AC35" i="10"/>
  <c r="AC43" i="10"/>
  <c r="AC45" i="10"/>
  <c r="AC21" i="10"/>
  <c r="AC25" i="10"/>
  <c r="AC29" i="10"/>
  <c r="AC31" i="10"/>
  <c r="AC9" i="10"/>
  <c r="AC15" i="10"/>
  <c r="AC17" i="10"/>
  <c r="AD43" i="9"/>
  <c r="AD31" i="9"/>
  <c r="AD13" i="9"/>
  <c r="AD39" i="11"/>
  <c r="AD45" i="11"/>
  <c r="AD29" i="11"/>
  <c r="AD11" i="11"/>
  <c r="AD15" i="11"/>
  <c r="AD43" i="10"/>
  <c r="AD45" i="10"/>
  <c r="AD25" i="10"/>
  <c r="AD29" i="10"/>
  <c r="AD31" i="10"/>
  <c r="AD15" i="10"/>
  <c r="AF39" i="9"/>
  <c r="AF45" i="9"/>
  <c r="AF29" i="9"/>
  <c r="AF11" i="9"/>
  <c r="AF43" i="11"/>
  <c r="AF25" i="11"/>
  <c r="AF29" i="11"/>
  <c r="AF11" i="11"/>
  <c r="AF15" i="11"/>
  <c r="AF17" i="11"/>
  <c r="AF43" i="10"/>
  <c r="AF45" i="10"/>
  <c r="AF29" i="10"/>
  <c r="AF31" i="10"/>
  <c r="AF7" i="10"/>
  <c r="AF9" i="10"/>
  <c r="AF15" i="10"/>
  <c r="AF17" i="10"/>
  <c r="AG45" i="9"/>
  <c r="AG29" i="9"/>
  <c r="AG31" i="9"/>
  <c r="AG23" i="11"/>
  <c r="AG29" i="11"/>
  <c r="AG31" i="11"/>
  <c r="AG9" i="11"/>
  <c r="AG13" i="11"/>
  <c r="AG17" i="11"/>
  <c r="AG35" i="10"/>
  <c r="AG43" i="10"/>
  <c r="AG45" i="10"/>
  <c r="AG29" i="10"/>
  <c r="AG31" i="10"/>
  <c r="AG15" i="10"/>
  <c r="AG17" i="10"/>
  <c r="AH45" i="9"/>
  <c r="AH29" i="9"/>
  <c r="AH45" i="11"/>
  <c r="AH29" i="11"/>
  <c r="AH9" i="11"/>
  <c r="AH13" i="11"/>
  <c r="AH17" i="11"/>
  <c r="AH43" i="10"/>
  <c r="AH45" i="10"/>
  <c r="AH29" i="10"/>
  <c r="AH31" i="10"/>
  <c r="AH15" i="10"/>
  <c r="AI45" i="9"/>
  <c r="AI29" i="9"/>
  <c r="AI29" i="11"/>
  <c r="AI13" i="11"/>
  <c r="AI17" i="11"/>
  <c r="AI45" i="10"/>
  <c r="AI29" i="10"/>
  <c r="AI31" i="10"/>
  <c r="AI15" i="10"/>
  <c r="AK35" i="9"/>
  <c r="AK39" i="9"/>
  <c r="AK41" i="9"/>
  <c r="AK43" i="9"/>
  <c r="AK31" i="9"/>
  <c r="AK7" i="9"/>
  <c r="AK43" i="11"/>
  <c r="AK37" i="11"/>
  <c r="AK41" i="11"/>
  <c r="AK25" i="11"/>
  <c r="AK27" i="11"/>
  <c r="AK29" i="11"/>
  <c r="AK31" i="11"/>
  <c r="AK17" i="11"/>
  <c r="AK39" i="10"/>
  <c r="AK43" i="10"/>
  <c r="AK45" i="10"/>
  <c r="AK21" i="10"/>
  <c r="AK23" i="10"/>
  <c r="AK25" i="10"/>
  <c r="AK27" i="10"/>
  <c r="AK31" i="10"/>
  <c r="AK7" i="10"/>
  <c r="AK9" i="10"/>
  <c r="AK11" i="10"/>
  <c r="AK17" i="10"/>
  <c r="AL35" i="9"/>
  <c r="AL43" i="9"/>
  <c r="AL31" i="9"/>
  <c r="AL13" i="9"/>
  <c r="AL43" i="11"/>
  <c r="AL37" i="11"/>
  <c r="AL41" i="11"/>
  <c r="AL27" i="11"/>
  <c r="AL31" i="11"/>
  <c r="AL17" i="11"/>
  <c r="AL43" i="10"/>
  <c r="AL45" i="10"/>
  <c r="AL21" i="10"/>
  <c r="AL23" i="10"/>
  <c r="AL27" i="10"/>
  <c r="AL29" i="10"/>
  <c r="AL31" i="10"/>
  <c r="AL9" i="10"/>
  <c r="AL15" i="10"/>
  <c r="AL17" i="10"/>
  <c r="AM41" i="9"/>
  <c r="AM45" i="9"/>
  <c r="AM25" i="9"/>
  <c r="AM29" i="9"/>
  <c r="AM13" i="9"/>
  <c r="AM39" i="11"/>
  <c r="AM45" i="11"/>
  <c r="AM21" i="11"/>
  <c r="AM23" i="11"/>
  <c r="AM29" i="11"/>
  <c r="AM15" i="11"/>
  <c r="AM37" i="10"/>
  <c r="AM43" i="10"/>
  <c r="AM45" i="10"/>
  <c r="AM21" i="10"/>
  <c r="AM25" i="10"/>
  <c r="AM27" i="10"/>
  <c r="AM29" i="10"/>
  <c r="AM31" i="10"/>
  <c r="AM11" i="10"/>
  <c r="AM15" i="10"/>
  <c r="AM17" i="10"/>
  <c r="AN37" i="9"/>
  <c r="AN45" i="9"/>
  <c r="AN29" i="9"/>
  <c r="AN7" i="9"/>
  <c r="AN13" i="9"/>
  <c r="AN43" i="11"/>
  <c r="AN37" i="11"/>
  <c r="AN39" i="11"/>
  <c r="AN41" i="11"/>
  <c r="AN45" i="11"/>
  <c r="AN25" i="11"/>
  <c r="AN29" i="11"/>
  <c r="AN31" i="11"/>
  <c r="AN9" i="11"/>
  <c r="AN11" i="11"/>
  <c r="AN15" i="11"/>
  <c r="AN17" i="11"/>
  <c r="AN43" i="10"/>
  <c r="AN21" i="10"/>
  <c r="AN25" i="10"/>
  <c r="AN27" i="10"/>
  <c r="AN29" i="10"/>
  <c r="AN31" i="10"/>
  <c r="AN9" i="10"/>
  <c r="AN13" i="10"/>
  <c r="AN15" i="10"/>
  <c r="AN17" i="10"/>
  <c r="AP41" i="9"/>
  <c r="AP45" i="9"/>
  <c r="AP27" i="9"/>
  <c r="AP31" i="9"/>
  <c r="AP43" i="11"/>
  <c r="AP37" i="11"/>
  <c r="AP27" i="11"/>
  <c r="AP31" i="11"/>
  <c r="AP9" i="11"/>
  <c r="AP13" i="11"/>
  <c r="AP17" i="11"/>
  <c r="AP37" i="10"/>
  <c r="AP43" i="10"/>
  <c r="AP45" i="10"/>
  <c r="AP21" i="10"/>
  <c r="AP23" i="10"/>
  <c r="AP25" i="10"/>
  <c r="AP27" i="10"/>
  <c r="AP31" i="10"/>
  <c r="AP7" i="10"/>
  <c r="AP9" i="10"/>
  <c r="AP11" i="10"/>
  <c r="AP13" i="10"/>
  <c r="AP17" i="10"/>
  <c r="AQ45" i="9"/>
  <c r="AQ27" i="9"/>
  <c r="AQ11" i="9"/>
  <c r="AQ43" i="11"/>
  <c r="AQ35" i="11"/>
  <c r="AQ37" i="11"/>
  <c r="AQ39" i="11"/>
  <c r="AQ41" i="11"/>
  <c r="AQ45" i="11"/>
  <c r="AQ25" i="11"/>
  <c r="AQ29" i="11"/>
  <c r="AQ7" i="11"/>
  <c r="AQ9" i="11"/>
  <c r="AQ11" i="11"/>
  <c r="AQ13" i="11"/>
  <c r="AQ15" i="11"/>
  <c r="AQ17" i="11"/>
  <c r="AQ41" i="10"/>
  <c r="AQ43" i="10"/>
  <c r="AQ45" i="10"/>
  <c r="AQ21" i="10"/>
  <c r="AQ25" i="10"/>
  <c r="AQ27" i="10"/>
  <c r="AQ31" i="10"/>
  <c r="AQ7" i="10"/>
  <c r="AQ9" i="10"/>
  <c r="AQ11" i="10"/>
  <c r="AQ13" i="10"/>
  <c r="AQ17" i="10"/>
  <c r="AR39" i="9"/>
  <c r="AR41" i="9"/>
  <c r="AR45" i="9"/>
  <c r="AR29" i="9"/>
  <c r="AR39" i="11"/>
  <c r="AR45" i="11"/>
  <c r="AR25" i="11"/>
  <c r="AR29" i="11"/>
  <c r="AR7" i="11"/>
  <c r="AR11" i="11"/>
  <c r="AR15" i="11"/>
  <c r="AR43" i="10"/>
  <c r="AR21" i="10"/>
  <c r="AR25" i="10"/>
  <c r="AR29" i="10"/>
  <c r="AR31" i="10"/>
  <c r="AR7" i="10"/>
  <c r="AR11" i="10"/>
  <c r="AR15" i="10"/>
  <c r="AR17" i="10"/>
  <c r="AS35" i="9"/>
  <c r="AS29" i="9"/>
  <c r="AS11" i="9"/>
  <c r="AS43" i="11"/>
  <c r="AS37" i="11"/>
  <c r="AS25" i="11"/>
  <c r="AS27" i="11"/>
  <c r="AS29" i="11"/>
  <c r="AS31" i="11"/>
  <c r="AS13" i="11"/>
  <c r="AS17" i="11"/>
  <c r="AS37" i="10"/>
  <c r="AS43" i="10"/>
  <c r="AS45" i="10"/>
  <c r="AS21" i="10"/>
  <c r="AS23" i="10"/>
  <c r="AS25" i="10"/>
  <c r="AS27" i="10"/>
  <c r="AS29" i="10"/>
  <c r="AS31" i="10"/>
  <c r="AS7" i="10"/>
  <c r="AS9" i="10"/>
  <c r="AS11" i="10"/>
  <c r="AS13" i="10"/>
  <c r="AS15" i="10"/>
  <c r="AS17" i="10"/>
  <c r="AU41" i="9"/>
  <c r="AU23" i="9"/>
  <c r="AU27" i="9"/>
  <c r="AU31" i="9"/>
  <c r="AU7" i="9"/>
  <c r="AU9" i="9"/>
  <c r="AU11" i="9"/>
  <c r="AU13" i="9"/>
  <c r="AU43" i="11"/>
  <c r="AU35" i="11"/>
  <c r="AU37" i="11"/>
  <c r="AU39" i="11"/>
  <c r="AU41" i="11"/>
  <c r="AU45" i="11"/>
  <c r="AU21" i="11"/>
  <c r="AU25" i="11"/>
  <c r="AU29" i="11"/>
  <c r="AU7" i="11"/>
  <c r="AU9" i="11"/>
  <c r="AU11" i="11"/>
  <c r="AU13" i="11"/>
  <c r="AU15" i="11"/>
  <c r="AU17" i="11"/>
  <c r="AU35" i="10"/>
  <c r="AU37" i="10"/>
  <c r="AU39" i="10"/>
  <c r="AU41" i="10"/>
  <c r="AU43" i="10"/>
  <c r="AU45" i="10"/>
  <c r="AU21" i="10"/>
  <c r="AU23" i="10"/>
  <c r="AU25" i="10"/>
  <c r="AU27" i="10"/>
  <c r="AU29" i="10"/>
  <c r="AU7" i="10"/>
  <c r="AU13" i="10"/>
  <c r="AU15" i="10"/>
  <c r="AV35" i="9"/>
  <c r="AV37" i="9"/>
  <c r="AV41" i="9"/>
  <c r="AV45" i="9"/>
  <c r="AV21" i="9"/>
  <c r="AV23" i="9"/>
  <c r="AV25" i="9"/>
  <c r="AV27" i="9"/>
  <c r="AV29" i="9"/>
  <c r="AV13" i="9"/>
  <c r="AV19" i="9" s="1"/>
  <c r="AV43" i="11"/>
  <c r="AV35" i="11"/>
  <c r="AV37" i="11"/>
  <c r="AV39" i="11"/>
  <c r="AV41" i="11"/>
  <c r="AV45" i="11"/>
  <c r="AV21" i="11"/>
  <c r="AV23" i="11"/>
  <c r="AV25" i="11"/>
  <c r="AV27" i="11"/>
  <c r="AV29" i="11"/>
  <c r="AV31" i="11"/>
  <c r="AV7" i="11"/>
  <c r="AV9" i="11"/>
  <c r="AV11" i="11"/>
  <c r="AV13" i="11"/>
  <c r="AV15" i="11"/>
  <c r="AV17" i="11"/>
  <c r="AV37" i="10"/>
  <c r="AV41" i="10"/>
  <c r="AV47" i="10" s="1"/>
  <c r="AV45" i="10"/>
  <c r="AV23" i="10"/>
  <c r="AV27" i="10"/>
  <c r="AV29" i="10"/>
  <c r="AV31" i="10"/>
  <c r="AV9" i="10"/>
  <c r="AV13" i="10"/>
  <c r="AV15" i="10"/>
  <c r="AV17" i="10"/>
  <c r="AW39" i="9"/>
  <c r="AW21" i="9"/>
  <c r="AW25" i="9"/>
  <c r="AW29" i="9"/>
  <c r="AW7" i="9"/>
  <c r="AW9" i="9"/>
  <c r="AW11" i="9"/>
  <c r="AW13" i="9"/>
  <c r="AW43" i="11"/>
  <c r="AW35" i="11"/>
  <c r="AW37" i="11"/>
  <c r="AW39" i="11"/>
  <c r="AW41" i="11"/>
  <c r="AW45" i="11"/>
  <c r="AW23" i="11"/>
  <c r="AW27" i="11"/>
  <c r="AW31" i="11"/>
  <c r="AW7" i="11"/>
  <c r="AW9" i="11"/>
  <c r="AW11" i="11"/>
  <c r="AW13" i="11"/>
  <c r="AW15" i="11"/>
  <c r="AW17" i="11"/>
  <c r="AW37" i="10"/>
  <c r="AW41" i="10"/>
  <c r="AW43" i="10"/>
  <c r="AW45" i="10"/>
  <c r="AW23" i="10"/>
  <c r="AW27" i="10"/>
  <c r="AW29" i="10"/>
  <c r="AW31" i="10"/>
  <c r="AW11" i="10"/>
  <c r="AW13" i="10"/>
  <c r="AW15" i="10"/>
  <c r="AW17" i="10"/>
  <c r="AX35" i="9"/>
  <c r="AX37" i="9"/>
  <c r="AX41" i="9"/>
  <c r="AX45" i="9"/>
  <c r="AX21" i="9"/>
  <c r="AX23" i="9"/>
  <c r="AX25" i="9"/>
  <c r="AX27" i="9"/>
  <c r="AX29" i="9"/>
  <c r="AX11" i="9"/>
  <c r="AX43" i="11"/>
  <c r="AX37" i="11"/>
  <c r="AX41" i="11"/>
  <c r="AX23" i="11"/>
  <c r="AX27" i="11"/>
  <c r="AX31" i="11"/>
  <c r="AX9" i="11"/>
  <c r="AX13" i="11"/>
  <c r="AX17" i="11"/>
  <c r="AX37" i="10"/>
  <c r="AX41" i="10"/>
  <c r="AX43" i="10"/>
  <c r="AX45" i="10"/>
  <c r="AX21" i="10"/>
  <c r="AX23" i="10"/>
  <c r="AX25" i="10"/>
  <c r="AX27" i="10"/>
  <c r="AX29" i="10"/>
  <c r="AX31" i="10"/>
  <c r="AX7" i="10"/>
  <c r="AX9" i="10"/>
  <c r="AX11" i="10"/>
  <c r="AX13" i="10"/>
  <c r="AX15" i="10"/>
  <c r="AX17" i="10"/>
  <c r="AZ37" i="9"/>
  <c r="AZ41" i="9"/>
  <c r="AZ45" i="9"/>
  <c r="AZ29" i="9"/>
  <c r="AZ43" i="11"/>
  <c r="AZ37" i="11"/>
  <c r="AZ41" i="11"/>
  <c r="AZ27" i="11"/>
  <c r="AZ31" i="11"/>
  <c r="AZ9" i="11"/>
  <c r="AZ13" i="11"/>
  <c r="AZ17" i="11"/>
  <c r="AZ43" i="10"/>
  <c r="AZ45" i="10"/>
  <c r="AZ21" i="10"/>
  <c r="AZ23" i="10"/>
  <c r="AZ25" i="10"/>
  <c r="AZ27" i="10"/>
  <c r="AZ29" i="10"/>
  <c r="AZ7" i="10"/>
  <c r="AZ9" i="10"/>
  <c r="AZ11" i="10"/>
  <c r="AZ13" i="10"/>
  <c r="AZ15" i="10"/>
  <c r="BA41" i="9"/>
  <c r="BA45" i="9"/>
  <c r="BA27" i="9"/>
  <c r="BA29" i="9"/>
  <c r="BA31" i="9"/>
  <c r="BA7" i="9"/>
  <c r="BA13" i="9"/>
  <c r="BA43" i="11"/>
  <c r="BA37" i="11"/>
  <c r="BA21" i="11"/>
  <c r="BA27" i="11"/>
  <c r="BA29" i="11"/>
  <c r="BA31" i="11"/>
  <c r="BA13" i="11"/>
  <c r="BA43" i="10"/>
  <c r="BA45" i="10"/>
  <c r="BA21" i="10"/>
  <c r="BA23" i="10"/>
  <c r="BA25" i="10"/>
  <c r="BA27" i="10"/>
  <c r="BA29" i="10"/>
  <c r="BA7" i="10"/>
  <c r="BA13" i="10"/>
  <c r="BA15" i="10"/>
  <c r="BB35" i="9"/>
  <c r="BB43" i="9"/>
  <c r="BB31" i="9"/>
  <c r="BB39" i="11"/>
  <c r="BB45" i="11"/>
  <c r="BB21" i="11"/>
  <c r="BB29" i="11"/>
  <c r="BB7" i="11"/>
  <c r="BB11" i="11"/>
  <c r="BB15" i="11"/>
  <c r="BB37" i="10"/>
  <c r="BB41" i="10"/>
  <c r="BB43" i="10"/>
  <c r="BB45" i="10"/>
  <c r="BB25" i="10"/>
  <c r="BB27" i="10"/>
  <c r="BB29" i="10"/>
  <c r="BB31" i="10"/>
  <c r="BB7" i="10"/>
  <c r="BB9" i="10"/>
  <c r="BB11" i="10"/>
  <c r="BB13" i="10"/>
  <c r="BB15" i="10"/>
  <c r="BB17" i="10"/>
  <c r="BC39" i="9"/>
  <c r="BC43" i="9"/>
  <c r="BC27" i="9"/>
  <c r="BC29" i="9"/>
  <c r="BC31" i="9"/>
  <c r="BC9" i="9"/>
  <c r="BC37" i="11"/>
  <c r="BC39" i="11"/>
  <c r="BC41" i="11"/>
  <c r="BC45" i="11"/>
  <c r="BC21" i="11"/>
  <c r="BC29" i="11"/>
  <c r="BC7" i="11"/>
  <c r="BC11" i="11"/>
  <c r="BC15" i="11"/>
  <c r="BC17" i="11"/>
  <c r="BC35" i="10"/>
  <c r="BC43" i="10"/>
  <c r="BC45" i="10"/>
  <c r="BC21" i="10"/>
  <c r="BC23" i="10"/>
  <c r="BC25" i="10"/>
  <c r="BC29" i="10"/>
  <c r="BC31" i="10"/>
  <c r="BC7" i="10"/>
  <c r="BC9" i="10"/>
  <c r="BC11" i="10"/>
  <c r="BC13" i="10"/>
  <c r="BC15" i="10"/>
  <c r="BC17" i="10"/>
  <c r="BE31" i="9"/>
  <c r="BE31" i="11"/>
  <c r="BE45" i="10"/>
  <c r="BE31" i="10"/>
  <c r="BF43" i="11"/>
  <c r="BF31" i="11"/>
  <c r="BF31" i="10"/>
  <c r="BF17" i="10"/>
  <c r="BG43" i="11"/>
  <c r="BG45" i="11"/>
  <c r="BG17" i="11"/>
  <c r="BG45" i="10"/>
  <c r="BG31" i="10"/>
  <c r="BG17" i="10"/>
  <c r="BH31" i="9"/>
  <c r="BH43" i="11"/>
  <c r="BH45" i="11"/>
  <c r="BH15" i="11"/>
  <c r="BH17" i="11"/>
  <c r="BH29" i="10"/>
  <c r="A2" i="11"/>
  <c r="B2" i="11"/>
  <c r="C2" i="11"/>
  <c r="D2" i="11"/>
  <c r="E2" i="11"/>
  <c r="F2" i="11"/>
  <c r="G2" i="11"/>
  <c r="H2" i="11"/>
  <c r="I2" i="11"/>
  <c r="J2" i="11"/>
  <c r="K2" i="11"/>
  <c r="L2" i="11"/>
  <c r="M2" i="11"/>
  <c r="N2" i="11"/>
  <c r="O2" i="11"/>
  <c r="P2" i="11"/>
  <c r="Q2" i="11"/>
  <c r="R2" i="11"/>
  <c r="S2" i="11"/>
  <c r="T2" i="11"/>
  <c r="U2" i="11"/>
  <c r="V2" i="11"/>
  <c r="W2" i="11"/>
  <c r="X2" i="11"/>
  <c r="Y2" i="11"/>
  <c r="Z2" i="11"/>
  <c r="AA2" i="11"/>
  <c r="AB2" i="11"/>
  <c r="AC2" i="11"/>
  <c r="AD2" i="11"/>
  <c r="AE2" i="11"/>
  <c r="AF2" i="11"/>
  <c r="AG2" i="11"/>
  <c r="AH2" i="11"/>
  <c r="AI2" i="11"/>
  <c r="AJ2" i="11"/>
  <c r="AK2" i="11"/>
  <c r="AL2" i="11"/>
  <c r="AM2" i="11"/>
  <c r="AN2" i="11"/>
  <c r="AO2" i="11"/>
  <c r="BE2" i="11"/>
  <c r="BF2" i="11"/>
  <c r="BG2" i="11"/>
  <c r="BH2" i="11"/>
  <c r="BI2" i="11"/>
  <c r="BJ2" i="11"/>
  <c r="BK2" i="11"/>
  <c r="BL2" i="11"/>
  <c r="BM2" i="11"/>
  <c r="BN2" i="11"/>
  <c r="A7" i="11"/>
  <c r="H57" i="3"/>
  <c r="J81" i="16" s="1"/>
  <c r="I55" i="3"/>
  <c r="N81" i="16" s="1"/>
  <c r="I59" i="3"/>
  <c r="J55" i="3"/>
  <c r="T81" i="16" s="1"/>
  <c r="J59" i="3"/>
  <c r="K57" i="3"/>
  <c r="L55" i="3"/>
  <c r="AD81" i="16" s="1"/>
  <c r="N59" i="3"/>
  <c r="AM8" i="11" s="1"/>
  <c r="O55" i="3"/>
  <c r="AP8" i="11" s="1"/>
  <c r="O59" i="3"/>
  <c r="P55" i="3"/>
  <c r="AU8" i="11" s="1"/>
  <c r="P59" i="3"/>
  <c r="AW8" i="11" s="1"/>
  <c r="Q57" i="3"/>
  <c r="BA8" i="11" s="1"/>
  <c r="G61" i="3"/>
  <c r="M61" i="3"/>
  <c r="Q61" i="3"/>
  <c r="BC8" i="11" s="1"/>
  <c r="A9" i="11"/>
  <c r="H115" i="3"/>
  <c r="G10" i="11" s="1"/>
  <c r="H119" i="3"/>
  <c r="I10" i="11" s="1"/>
  <c r="I115" i="3"/>
  <c r="L10" i="11" s="1"/>
  <c r="K115" i="3"/>
  <c r="K119" i="3"/>
  <c r="X10" i="11" s="1"/>
  <c r="N115" i="3"/>
  <c r="AK10" i="11" s="1"/>
  <c r="O119" i="3"/>
  <c r="AR10" i="11" s="1"/>
  <c r="P115" i="3"/>
  <c r="AU10" i="11" s="1"/>
  <c r="P119" i="3"/>
  <c r="AW10" i="11" s="1"/>
  <c r="H121" i="3"/>
  <c r="I121" i="3"/>
  <c r="J121" i="3"/>
  <c r="M121" i="3"/>
  <c r="AI10" i="11" s="1"/>
  <c r="O121" i="3"/>
  <c r="AS10" i="11" s="1"/>
  <c r="P121" i="3"/>
  <c r="AX10" i="11" s="1"/>
  <c r="A11" i="11"/>
  <c r="I175" i="3"/>
  <c r="N85" i="16" s="1"/>
  <c r="I179" i="3"/>
  <c r="N12" i="11" s="1"/>
  <c r="J177" i="3"/>
  <c r="R12" i="11" s="1"/>
  <c r="J179" i="3"/>
  <c r="V85" i="16" s="1"/>
  <c r="K175" i="3"/>
  <c r="Y85" i="16" s="1"/>
  <c r="K179" i="3"/>
  <c r="X12" i="11" s="1"/>
  <c r="L175" i="3"/>
  <c r="L177" i="3"/>
  <c r="AB12" i="11" s="1"/>
  <c r="L179" i="3"/>
  <c r="AC12" i="11" s="1"/>
  <c r="M177" i="3"/>
  <c r="AG12" i="11" s="1"/>
  <c r="N177" i="3"/>
  <c r="AL12" i="11" s="1"/>
  <c r="N182" i="3"/>
  <c r="AO11" i="11" s="1"/>
  <c r="O177" i="3"/>
  <c r="P175" i="3"/>
  <c r="AU12" i="11" s="1"/>
  <c r="P179" i="3"/>
  <c r="Q175" i="3"/>
  <c r="AZ12" i="11" s="1"/>
  <c r="Q179" i="3"/>
  <c r="B12" i="11"/>
  <c r="H175" i="3"/>
  <c r="G12" i="11" s="1"/>
  <c r="H179" i="3"/>
  <c r="I12" i="11" s="1"/>
  <c r="S12" i="11"/>
  <c r="AA12" i="11"/>
  <c r="L181" i="3"/>
  <c r="AD12" i="11" s="1"/>
  <c r="AE12" i="11"/>
  <c r="N181" i="3"/>
  <c r="AN12" i="11" s="1"/>
  <c r="AQ12" i="11"/>
  <c r="O181" i="3"/>
  <c r="A13" i="11"/>
  <c r="H242" i="3"/>
  <c r="K13" i="11" s="1"/>
  <c r="I235" i="3"/>
  <c r="I239" i="3"/>
  <c r="N14" i="11" s="1"/>
  <c r="J235" i="3"/>
  <c r="L235" i="3"/>
  <c r="M237" i="3"/>
  <c r="AG14" i="11" s="1"/>
  <c r="O235" i="3"/>
  <c r="AP14" i="11" s="1"/>
  <c r="O239" i="3"/>
  <c r="AR14" i="11" s="1"/>
  <c r="P237" i="3"/>
  <c r="P242" i="3"/>
  <c r="AY13" i="11" s="1"/>
  <c r="Q237" i="3"/>
  <c r="BA14" i="11" s="1"/>
  <c r="H235" i="3"/>
  <c r="G14" i="11" s="1"/>
  <c r="H237" i="3"/>
  <c r="H14" i="11" s="1"/>
  <c r="H239" i="3"/>
  <c r="I14" i="11" s="1"/>
  <c r="H241" i="3"/>
  <c r="J14" i="11" s="1"/>
  <c r="J241" i="3"/>
  <c r="T14" i="11" s="1"/>
  <c r="M241" i="3"/>
  <c r="AI14" i="11" s="1"/>
  <c r="O241" i="3"/>
  <c r="AS14" i="11" s="1"/>
  <c r="A15" i="11"/>
  <c r="F15" i="11"/>
  <c r="H302" i="3"/>
  <c r="K15" i="11" s="1"/>
  <c r="I302" i="3"/>
  <c r="P15" i="11" s="1"/>
  <c r="J302" i="3"/>
  <c r="U15" i="11" s="1"/>
  <c r="K302" i="3"/>
  <c r="Z15" i="11" s="1"/>
  <c r="L302" i="3"/>
  <c r="AE15" i="11" s="1"/>
  <c r="N302" i="3"/>
  <c r="AO15" i="11" s="1"/>
  <c r="O302" i="3"/>
  <c r="AT15" i="11" s="1"/>
  <c r="Q302" i="3"/>
  <c r="BD15" i="11" s="1"/>
  <c r="G295" i="3"/>
  <c r="B16" i="11" s="1"/>
  <c r="G297" i="3"/>
  <c r="C16" i="11" s="1"/>
  <c r="G299" i="3"/>
  <c r="D16" i="11" s="1"/>
  <c r="G301" i="3"/>
  <c r="E16" i="11" s="1"/>
  <c r="F16" i="11"/>
  <c r="H295" i="3"/>
  <c r="G16" i="11"/>
  <c r="H297" i="3"/>
  <c r="H16" i="11"/>
  <c r="H299" i="3"/>
  <c r="I16" i="11"/>
  <c r="H301" i="3"/>
  <c r="J16" i="11"/>
  <c r="I295" i="3"/>
  <c r="L16" i="11" s="1"/>
  <c r="I297" i="3"/>
  <c r="M16" i="11" s="1"/>
  <c r="I299" i="3"/>
  <c r="N16" i="11" s="1"/>
  <c r="I301" i="3"/>
  <c r="O16" i="11" s="1"/>
  <c r="J295" i="3"/>
  <c r="Q16" i="11" s="1"/>
  <c r="J297" i="3"/>
  <c r="R16" i="11" s="1"/>
  <c r="J299" i="3"/>
  <c r="S16" i="11" s="1"/>
  <c r="J301" i="3"/>
  <c r="T16" i="11" s="1"/>
  <c r="K295" i="3"/>
  <c r="V16" i="11"/>
  <c r="K297" i="3"/>
  <c r="W16" i="11"/>
  <c r="K299" i="3"/>
  <c r="X16" i="11"/>
  <c r="K301" i="3"/>
  <c r="Y16" i="11"/>
  <c r="L295" i="3"/>
  <c r="AA16" i="11"/>
  <c r="L297" i="3"/>
  <c r="AB16" i="11"/>
  <c r="L299" i="3"/>
  <c r="AC16" i="11"/>
  <c r="L301" i="3"/>
  <c r="AD16" i="11"/>
  <c r="AE16" i="11"/>
  <c r="M299" i="3"/>
  <c r="N295" i="3"/>
  <c r="AK16" i="11"/>
  <c r="N297" i="3"/>
  <c r="AL16" i="11"/>
  <c r="N299" i="3"/>
  <c r="AM16" i="11"/>
  <c r="N301" i="3"/>
  <c r="AN16" i="11"/>
  <c r="P295" i="3"/>
  <c r="AU16" i="11" s="1"/>
  <c r="P299" i="3"/>
  <c r="AW16" i="11" s="1"/>
  <c r="A17" i="11"/>
  <c r="F17" i="11"/>
  <c r="H362" i="3"/>
  <c r="J362" i="3"/>
  <c r="U17" i="11" s="1"/>
  <c r="K362" i="3"/>
  <c r="Z17" i="11" s="1"/>
  <c r="M362" i="3"/>
  <c r="AJ17" i="11" s="1"/>
  <c r="N362" i="3"/>
  <c r="AO17" i="11" s="1"/>
  <c r="P362" i="3"/>
  <c r="AY17" i="11" s="1"/>
  <c r="R362" i="3"/>
  <c r="BI17" i="11" s="1"/>
  <c r="G355" i="3"/>
  <c r="B18" i="11" s="1"/>
  <c r="G357" i="3"/>
  <c r="C18" i="11" s="1"/>
  <c r="G359" i="3"/>
  <c r="D18" i="11" s="1"/>
  <c r="G361" i="3"/>
  <c r="E18" i="11" s="1"/>
  <c r="H355" i="3"/>
  <c r="G18" i="11" s="1"/>
  <c r="H357" i="3"/>
  <c r="H18" i="11" s="1"/>
  <c r="H359" i="3"/>
  <c r="I18" i="11" s="1"/>
  <c r="H361" i="3"/>
  <c r="J18" i="11" s="1"/>
  <c r="O18" i="11"/>
  <c r="T18" i="11"/>
  <c r="K355" i="3"/>
  <c r="V18" i="11" s="1"/>
  <c r="K357" i="3"/>
  <c r="W18" i="11" s="1"/>
  <c r="K359" i="3"/>
  <c r="X18" i="11" s="1"/>
  <c r="K361" i="3"/>
  <c r="Y18" i="11" s="1"/>
  <c r="L355" i="3"/>
  <c r="AA18" i="11" s="1"/>
  <c r="M355" i="3"/>
  <c r="AF18" i="11"/>
  <c r="M357" i="3"/>
  <c r="AG18" i="11"/>
  <c r="M359" i="3"/>
  <c r="AH18" i="11"/>
  <c r="M361" i="3"/>
  <c r="AI18" i="11"/>
  <c r="N355" i="3"/>
  <c r="AK18" i="11" s="1"/>
  <c r="N359" i="3"/>
  <c r="AM18" i="11" s="1"/>
  <c r="P355" i="3"/>
  <c r="AU18" i="11"/>
  <c r="P359" i="3"/>
  <c r="AW18" i="11"/>
  <c r="BC18" i="11"/>
  <c r="A21" i="11"/>
  <c r="H436" i="3"/>
  <c r="P431" i="3"/>
  <c r="AV22" i="11"/>
  <c r="P436" i="3"/>
  <c r="AY21" i="11"/>
  <c r="H429" i="3"/>
  <c r="G22" i="11" s="1"/>
  <c r="H431" i="3"/>
  <c r="H22" i="11" s="1"/>
  <c r="H433" i="3"/>
  <c r="I22" i="11" s="1"/>
  <c r="H435" i="3"/>
  <c r="J22" i="11" s="1"/>
  <c r="A23" i="11"/>
  <c r="P489" i="3"/>
  <c r="AU24" i="11" s="1"/>
  <c r="P493" i="3"/>
  <c r="H489" i="3"/>
  <c r="G24" i="11" s="1"/>
  <c r="H493" i="3"/>
  <c r="I24" i="11" s="1"/>
  <c r="AW24" i="11"/>
  <c r="A25" i="11"/>
  <c r="H556" i="3"/>
  <c r="K25" i="11" s="1"/>
  <c r="L553" i="3"/>
  <c r="AC26" i="11" s="1"/>
  <c r="N551" i="3"/>
  <c r="AL26" i="11" s="1"/>
  <c r="O551" i="3"/>
  <c r="AQ26" i="11" s="1"/>
  <c r="P549" i="3"/>
  <c r="AU26" i="11" s="1"/>
  <c r="P553" i="3"/>
  <c r="AW26" i="11" s="1"/>
  <c r="Q549" i="3"/>
  <c r="AZ26" i="11" s="1"/>
  <c r="Q553" i="3"/>
  <c r="BB26" i="11" s="1"/>
  <c r="H549" i="3"/>
  <c r="G26" i="11" s="1"/>
  <c r="H551" i="3"/>
  <c r="H26" i="11" s="1"/>
  <c r="H553" i="3"/>
  <c r="I26" i="11" s="1"/>
  <c r="H555" i="3"/>
  <c r="J26" i="11" s="1"/>
  <c r="K26" i="11"/>
  <c r="A27" i="11"/>
  <c r="H616" i="3"/>
  <c r="K27" i="11" s="1"/>
  <c r="N611" i="3"/>
  <c r="AL28" i="11" s="1"/>
  <c r="O611" i="3"/>
  <c r="AQ28" i="11" s="1"/>
  <c r="H609" i="3"/>
  <c r="G28" i="11" s="1"/>
  <c r="H611" i="3"/>
  <c r="H28" i="11" s="1"/>
  <c r="H613" i="3"/>
  <c r="I28" i="11" s="1"/>
  <c r="H615" i="3"/>
  <c r="J28" i="11" s="1"/>
  <c r="J615" i="3"/>
  <c r="T28" i="11" s="1"/>
  <c r="N615" i="3"/>
  <c r="AN28" i="11" s="1"/>
  <c r="O615" i="3"/>
  <c r="AS28" i="11" s="1"/>
  <c r="A29" i="11"/>
  <c r="F29" i="11"/>
  <c r="H676" i="3"/>
  <c r="I676" i="3"/>
  <c r="P29" i="11" s="1"/>
  <c r="J676" i="3"/>
  <c r="K676" i="3"/>
  <c r="Z29" i="11" s="1"/>
  <c r="L676" i="3"/>
  <c r="M676" i="3"/>
  <c r="AJ29" i="11" s="1"/>
  <c r="N676" i="3"/>
  <c r="O676" i="3"/>
  <c r="AT29" i="11" s="1"/>
  <c r="Q676" i="3"/>
  <c r="G669" i="3"/>
  <c r="B30" i="11" s="1"/>
  <c r="G671" i="3"/>
  <c r="G673" i="3"/>
  <c r="D30" i="11" s="1"/>
  <c r="G675" i="3"/>
  <c r="F30" i="11"/>
  <c r="H669" i="3"/>
  <c r="G30" i="11" s="1"/>
  <c r="H671" i="3"/>
  <c r="H30" i="11" s="1"/>
  <c r="H673" i="3"/>
  <c r="I30" i="11" s="1"/>
  <c r="H675" i="3"/>
  <c r="J30" i="11" s="1"/>
  <c r="K30" i="11"/>
  <c r="I669" i="3"/>
  <c r="L30" i="11" s="1"/>
  <c r="I671" i="3"/>
  <c r="M30" i="11" s="1"/>
  <c r="I673" i="3"/>
  <c r="N30" i="11" s="1"/>
  <c r="I675" i="3"/>
  <c r="O30" i="11" s="1"/>
  <c r="J669" i="3"/>
  <c r="Q30" i="11" s="1"/>
  <c r="J671" i="3"/>
  <c r="R30" i="11" s="1"/>
  <c r="J673" i="3"/>
  <c r="S30" i="11" s="1"/>
  <c r="J675" i="3"/>
  <c r="T30" i="11" s="1"/>
  <c r="K669" i="3"/>
  <c r="V30" i="11"/>
  <c r="K671" i="3"/>
  <c r="W30" i="11"/>
  <c r="K673" i="3"/>
  <c r="X30" i="11"/>
  <c r="K675" i="3"/>
  <c r="Y30" i="11"/>
  <c r="L669" i="3"/>
  <c r="AA30" i="11"/>
  <c r="L671" i="3"/>
  <c r="AB30" i="11"/>
  <c r="L673" i="3"/>
  <c r="AC30" i="11"/>
  <c r="L675" i="3"/>
  <c r="AD30" i="11"/>
  <c r="AE30" i="11"/>
  <c r="M669" i="3"/>
  <c r="AF30" i="11" s="1"/>
  <c r="M671" i="3"/>
  <c r="AG30" i="11" s="1"/>
  <c r="M673" i="3"/>
  <c r="AH30" i="11" s="1"/>
  <c r="M675" i="3"/>
  <c r="AI30" i="11" s="1"/>
  <c r="N669" i="3"/>
  <c r="AK30" i="11"/>
  <c r="N671" i="3"/>
  <c r="AL30" i="11"/>
  <c r="N673" i="3"/>
  <c r="AM30" i="11"/>
  <c r="N675" i="3"/>
  <c r="AN30" i="11"/>
  <c r="AO30" i="11"/>
  <c r="O669" i="3"/>
  <c r="AP30" i="11" s="1"/>
  <c r="O671" i="3"/>
  <c r="AQ30" i="11" s="1"/>
  <c r="O673" i="3"/>
  <c r="AR30" i="11" s="1"/>
  <c r="O675" i="3"/>
  <c r="AS30" i="11" s="1"/>
  <c r="P669" i="3"/>
  <c r="P673" i="3"/>
  <c r="AW30" i="11" s="1"/>
  <c r="R675" i="3"/>
  <c r="BH30" i="11" s="1"/>
  <c r="A31" i="11"/>
  <c r="F31" i="11"/>
  <c r="H736" i="3"/>
  <c r="K31" i="11" s="1"/>
  <c r="I736" i="3"/>
  <c r="K736" i="3"/>
  <c r="Z31" i="11" s="1"/>
  <c r="M736" i="3"/>
  <c r="O736" i="3"/>
  <c r="AT31" i="11" s="1"/>
  <c r="P736" i="3"/>
  <c r="AY31" i="11" s="1"/>
  <c r="G729" i="3"/>
  <c r="B32" i="11" s="1"/>
  <c r="G731" i="3"/>
  <c r="C32" i="11" s="1"/>
  <c r="G733" i="3"/>
  <c r="D32" i="11" s="1"/>
  <c r="G735" i="3"/>
  <c r="E32" i="11" s="1"/>
  <c r="H729" i="3"/>
  <c r="G32" i="11" s="1"/>
  <c r="H731" i="3"/>
  <c r="H32" i="11" s="1"/>
  <c r="H733" i="3"/>
  <c r="I32" i="11" s="1"/>
  <c r="H735" i="3"/>
  <c r="J32" i="11" s="1"/>
  <c r="I729" i="3"/>
  <c r="L32" i="11" s="1"/>
  <c r="I731" i="3"/>
  <c r="M32" i="11" s="1"/>
  <c r="I733" i="3"/>
  <c r="N32" i="11" s="1"/>
  <c r="I735" i="3"/>
  <c r="O32" i="11" s="1"/>
  <c r="J729" i="3"/>
  <c r="Q32" i="11" s="1"/>
  <c r="J731" i="3"/>
  <c r="R32" i="11" s="1"/>
  <c r="J733" i="3"/>
  <c r="S32" i="11" s="1"/>
  <c r="J735" i="3"/>
  <c r="T32" i="11" s="1"/>
  <c r="K729" i="3"/>
  <c r="V32" i="11" s="1"/>
  <c r="K731" i="3"/>
  <c r="W32" i="11" s="1"/>
  <c r="K733" i="3"/>
  <c r="X32" i="11" s="1"/>
  <c r="K735" i="3"/>
  <c r="Y32" i="11" s="1"/>
  <c r="L733" i="3"/>
  <c r="N729" i="3"/>
  <c r="N733" i="3"/>
  <c r="AM32" i="11" s="1"/>
  <c r="O729" i="3"/>
  <c r="AP32" i="11"/>
  <c r="O731" i="3"/>
  <c r="AQ32" i="11"/>
  <c r="O733" i="3"/>
  <c r="AR32" i="11"/>
  <c r="O735" i="3"/>
  <c r="AS32" i="11"/>
  <c r="P731" i="3"/>
  <c r="AV32" i="11"/>
  <c r="P735" i="3"/>
  <c r="AX32" i="11"/>
  <c r="BB32" i="11"/>
  <c r="R733" i="3"/>
  <c r="BG32" i="11" s="1"/>
  <c r="A35" i="11"/>
  <c r="P803" i="3"/>
  <c r="AU36" i="11" s="1"/>
  <c r="P807" i="3"/>
  <c r="H805" i="3"/>
  <c r="H36" i="11" s="1"/>
  <c r="H809" i="3"/>
  <c r="J36" i="11" s="1"/>
  <c r="AW36" i="11"/>
  <c r="A37" i="11"/>
  <c r="H870" i="3"/>
  <c r="K863" i="3"/>
  <c r="V38" i="11" s="1"/>
  <c r="O863" i="3"/>
  <c r="AP38" i="11" s="1"/>
  <c r="O865" i="3"/>
  <c r="AQ38" i="11" s="1"/>
  <c r="O867" i="3"/>
  <c r="AR38" i="11" s="1"/>
  <c r="P863" i="3"/>
  <c r="P867" i="3"/>
  <c r="Q867" i="3"/>
  <c r="BB38" i="11" s="1"/>
  <c r="H863" i="3"/>
  <c r="H865" i="3"/>
  <c r="H38" i="11" s="1"/>
  <c r="H867" i="3"/>
  <c r="H869" i="3"/>
  <c r="J38" i="11" s="1"/>
  <c r="O869" i="3"/>
  <c r="AS38" i="11" s="1"/>
  <c r="AU38" i="11"/>
  <c r="P869" i="3"/>
  <c r="AX38" i="11" s="1"/>
  <c r="AY38" i="11"/>
  <c r="BC38" i="11"/>
  <c r="A39" i="11"/>
  <c r="H930" i="3"/>
  <c r="K39" i="11" s="1"/>
  <c r="I923" i="3"/>
  <c r="L40" i="11" s="1"/>
  <c r="J925" i="3"/>
  <c r="R40" i="11" s="1"/>
  <c r="L923" i="3"/>
  <c r="AD109" i="16" s="1"/>
  <c r="N925" i="3"/>
  <c r="AL40" i="11" s="1"/>
  <c r="O923" i="3"/>
  <c r="AP40" i="11" s="1"/>
  <c r="O925" i="3"/>
  <c r="AQ40" i="11" s="1"/>
  <c r="O927" i="3"/>
  <c r="AR40" i="11" s="1"/>
  <c r="O930" i="3"/>
  <c r="AT39" i="11" s="1"/>
  <c r="P923" i="3"/>
  <c r="AU40" i="11" s="1"/>
  <c r="P927" i="3"/>
  <c r="AW40" i="11" s="1"/>
  <c r="Q923" i="3"/>
  <c r="AZ40" i="11" s="1"/>
  <c r="Q927" i="3"/>
  <c r="H923" i="3"/>
  <c r="G40" i="11" s="1"/>
  <c r="H925" i="3"/>
  <c r="H40" i="11" s="1"/>
  <c r="H927" i="3"/>
  <c r="I40" i="11" s="1"/>
  <c r="H929" i="3"/>
  <c r="J40" i="11" s="1"/>
  <c r="K40" i="11"/>
  <c r="O929" i="3"/>
  <c r="AS40" i="11" s="1"/>
  <c r="AT40" i="11"/>
  <c r="BB40" i="11"/>
  <c r="A41" i="11"/>
  <c r="N987" i="3"/>
  <c r="AM42" i="11" s="1"/>
  <c r="O985" i="3"/>
  <c r="AQ42" i="11" s="1"/>
  <c r="P983" i="3"/>
  <c r="P987" i="3"/>
  <c r="AW42" i="11" s="1"/>
  <c r="Q983" i="3"/>
  <c r="AZ42" i="11" s="1"/>
  <c r="H985" i="3"/>
  <c r="H42" i="11" s="1"/>
  <c r="H989" i="3"/>
  <c r="J42" i="11" s="1"/>
  <c r="L989" i="3"/>
  <c r="AD42" i="11" s="1"/>
  <c r="O989" i="3"/>
  <c r="A43" i="11"/>
  <c r="F43" i="11"/>
  <c r="H1050" i="3"/>
  <c r="K43" i="11" s="1"/>
  <c r="I1050" i="3"/>
  <c r="J1050" i="3"/>
  <c r="U43" i="11" s="1"/>
  <c r="K1050" i="3"/>
  <c r="L1045" i="3"/>
  <c r="AB44" i="11" s="1"/>
  <c r="N1050" i="3"/>
  <c r="O1050" i="3"/>
  <c r="AT43" i="11" s="1"/>
  <c r="P1050" i="3"/>
  <c r="R1047" i="3"/>
  <c r="BG44" i="11" s="1"/>
  <c r="G1043" i="3"/>
  <c r="B44" i="11" s="1"/>
  <c r="G1045" i="3"/>
  <c r="C44" i="11" s="1"/>
  <c r="G1047" i="3"/>
  <c r="D44" i="11" s="1"/>
  <c r="G1049" i="3"/>
  <c r="E44" i="11" s="1"/>
  <c r="F44" i="11"/>
  <c r="H1043" i="3"/>
  <c r="G44" i="11" s="1"/>
  <c r="H1045" i="3"/>
  <c r="H44" i="11" s="1"/>
  <c r="H1047" i="3"/>
  <c r="I44" i="11" s="1"/>
  <c r="H1049" i="3"/>
  <c r="J44" i="11" s="1"/>
  <c r="I1043" i="3"/>
  <c r="L44" i="11" s="1"/>
  <c r="I1047" i="3"/>
  <c r="J1043" i="3"/>
  <c r="Q44" i="11" s="1"/>
  <c r="J1047" i="3"/>
  <c r="K1043" i="3"/>
  <c r="V44" i="11" s="1"/>
  <c r="K1045" i="3"/>
  <c r="W44" i="11" s="1"/>
  <c r="K1047" i="3"/>
  <c r="X44" i="11" s="1"/>
  <c r="K1049" i="3"/>
  <c r="Y44" i="11" s="1"/>
  <c r="N1043" i="3"/>
  <c r="AK44" i="11" s="1"/>
  <c r="N1047" i="3"/>
  <c r="O1043" i="3"/>
  <c r="AP44" i="11"/>
  <c r="O1045" i="3"/>
  <c r="AQ44" i="11"/>
  <c r="O1047" i="3"/>
  <c r="AR44" i="11"/>
  <c r="O1049" i="3"/>
  <c r="AS44" i="11"/>
  <c r="P1043" i="3"/>
  <c r="P1045" i="3"/>
  <c r="AV44" i="11" s="1"/>
  <c r="P1047" i="3"/>
  <c r="P1049" i="3"/>
  <c r="AX44" i="11" s="1"/>
  <c r="Q1043" i="3"/>
  <c r="Q1047" i="3"/>
  <c r="BB44" i="11" s="1"/>
  <c r="R1049" i="3"/>
  <c r="A45" i="11"/>
  <c r="F45" i="11"/>
  <c r="H1110" i="3"/>
  <c r="K45" i="11" s="1"/>
  <c r="I1110" i="3"/>
  <c r="P45" i="11" s="1"/>
  <c r="J1110" i="3"/>
  <c r="U45" i="11" s="1"/>
  <c r="K1110" i="3"/>
  <c r="Z45" i="11" s="1"/>
  <c r="L1110" i="3"/>
  <c r="AE45" i="11" s="1"/>
  <c r="M1110" i="3"/>
  <c r="N1110" i="3"/>
  <c r="AO45" i="11" s="1"/>
  <c r="O1110" i="3"/>
  <c r="AT45" i="11" s="1"/>
  <c r="P1110" i="3"/>
  <c r="AY45" i="11" s="1"/>
  <c r="Q1110" i="3"/>
  <c r="G1103" i="3"/>
  <c r="B46" i="11"/>
  <c r="G1105" i="3"/>
  <c r="C46" i="11"/>
  <c r="G1107" i="3"/>
  <c r="D46" i="11"/>
  <c r="G1109" i="3"/>
  <c r="E46" i="11"/>
  <c r="H1103" i="3"/>
  <c r="G46" i="11"/>
  <c r="H1105" i="3"/>
  <c r="H46" i="11"/>
  <c r="H1107" i="3"/>
  <c r="I46" i="11"/>
  <c r="H1109" i="3"/>
  <c r="J46" i="11"/>
  <c r="K46" i="11"/>
  <c r="I1103" i="3"/>
  <c r="I1105" i="3"/>
  <c r="M46" i="11" s="1"/>
  <c r="I1107" i="3"/>
  <c r="I1109" i="3"/>
  <c r="O46" i="11" s="1"/>
  <c r="J1103" i="3"/>
  <c r="J1105" i="3"/>
  <c r="R46" i="11" s="1"/>
  <c r="J1107" i="3"/>
  <c r="J1109" i="3"/>
  <c r="T46" i="11" s="1"/>
  <c r="K1103" i="3"/>
  <c r="K1105" i="3"/>
  <c r="W46" i="11" s="1"/>
  <c r="K1107" i="3"/>
  <c r="K1109" i="3"/>
  <c r="Y46" i="11" s="1"/>
  <c r="L1103" i="3"/>
  <c r="L1105" i="3"/>
  <c r="AB46" i="11" s="1"/>
  <c r="L1107" i="3"/>
  <c r="L1109" i="3"/>
  <c r="AD46" i="11" s="1"/>
  <c r="AE46" i="11"/>
  <c r="M1109" i="3"/>
  <c r="N1103" i="3"/>
  <c r="AK46" i="11" s="1"/>
  <c r="N1105" i="3"/>
  <c r="AL46" i="11" s="1"/>
  <c r="N1107" i="3"/>
  <c r="AM46" i="11" s="1"/>
  <c r="N1109" i="3"/>
  <c r="AN46" i="11" s="1"/>
  <c r="O1103" i="3"/>
  <c r="AP46" i="11" s="1"/>
  <c r="O1105" i="3"/>
  <c r="AQ46" i="11" s="1"/>
  <c r="O1107" i="3"/>
  <c r="AR46" i="11" s="1"/>
  <c r="O1109" i="3"/>
  <c r="AS46" i="11" s="1"/>
  <c r="P1103" i="3"/>
  <c r="AU46" i="11" s="1"/>
  <c r="P1105" i="3"/>
  <c r="AV46" i="11" s="1"/>
  <c r="P1107" i="3"/>
  <c r="AW46" i="11" s="1"/>
  <c r="P1109" i="3"/>
  <c r="AX46" i="11" s="1"/>
  <c r="AY46" i="11"/>
  <c r="Q1103" i="3"/>
  <c r="AZ46" i="11" s="1"/>
  <c r="Q1105" i="3"/>
  <c r="BA46" i="11" s="1"/>
  <c r="Q1107" i="3"/>
  <c r="BB46" i="11" s="1"/>
  <c r="Q1109" i="3"/>
  <c r="BC46" i="11" s="1"/>
  <c r="R1107" i="3"/>
  <c r="BG46" i="11" s="1"/>
  <c r="A2" i="10"/>
  <c r="B2" i="10"/>
  <c r="C2" i="10"/>
  <c r="D2" i="10"/>
  <c r="E2" i="10"/>
  <c r="F2" i="10"/>
  <c r="G2" i="10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J2" i="10"/>
  <c r="AK2" i="10"/>
  <c r="AL2" i="10"/>
  <c r="AM2" i="10"/>
  <c r="AN2" i="10"/>
  <c r="AO2" i="10"/>
  <c r="BE2" i="10"/>
  <c r="BF2" i="10"/>
  <c r="BG2" i="10"/>
  <c r="BH2" i="10"/>
  <c r="BI2" i="10"/>
  <c r="BJ2" i="10"/>
  <c r="BK2" i="10"/>
  <c r="BL2" i="10"/>
  <c r="BM2" i="10"/>
  <c r="BN2" i="10"/>
  <c r="A7" i="10"/>
  <c r="N57" i="2"/>
  <c r="N62" i="2"/>
  <c r="O55" i="2"/>
  <c r="O62" i="2" s="1"/>
  <c r="AA36" i="19" s="1"/>
  <c r="O57" i="2"/>
  <c r="AT45" i="16" s="1"/>
  <c r="O59" i="2"/>
  <c r="AR8" i="10" s="1"/>
  <c r="P55" i="2"/>
  <c r="P59" i="2"/>
  <c r="AZ45" i="16" s="1"/>
  <c r="Q55" i="2"/>
  <c r="AZ8" i="10" s="1"/>
  <c r="Q59" i="2"/>
  <c r="N61" i="2"/>
  <c r="AQ45" i="16" s="1"/>
  <c r="O61" i="2"/>
  <c r="AS8" i="10" s="1"/>
  <c r="AT8" i="10"/>
  <c r="P61" i="2"/>
  <c r="AX8" i="10" s="1"/>
  <c r="A9" i="10"/>
  <c r="N119" i="2"/>
  <c r="AM10" i="10" s="1"/>
  <c r="O122" i="2"/>
  <c r="AT9" i="10" s="1"/>
  <c r="P115" i="2"/>
  <c r="AU10" i="10" s="1"/>
  <c r="P117" i="2"/>
  <c r="AV10" i="10" s="1"/>
  <c r="P119" i="2"/>
  <c r="AW10" i="10"/>
  <c r="P122" i="2"/>
  <c r="AY9" i="10"/>
  <c r="Q115" i="2"/>
  <c r="Q117" i="2"/>
  <c r="BA10" i="10" s="1"/>
  <c r="Q119" i="2"/>
  <c r="BB10" i="10" s="1"/>
  <c r="O121" i="2"/>
  <c r="AS10" i="10" s="1"/>
  <c r="P121" i="2"/>
  <c r="AZ10" i="10"/>
  <c r="Q121" i="2"/>
  <c r="BC10" i="10" s="1"/>
  <c r="A11" i="10"/>
  <c r="H179" i="2"/>
  <c r="I12" i="10" s="1"/>
  <c r="J177" i="2"/>
  <c r="R12" i="10" s="1"/>
  <c r="N179" i="2"/>
  <c r="AP49" i="16" s="1"/>
  <c r="O175" i="2"/>
  <c r="O182" i="2" s="1"/>
  <c r="AA40" i="19" s="1"/>
  <c r="O177" i="2"/>
  <c r="AT49" i="16" s="1"/>
  <c r="O179" i="2"/>
  <c r="AR12" i="10" s="1"/>
  <c r="P177" i="2"/>
  <c r="AY49" i="16" s="1"/>
  <c r="Q179" i="2"/>
  <c r="Q182" i="2" s="1"/>
  <c r="AG40" i="19" s="1"/>
  <c r="I181" i="2"/>
  <c r="O12" i="10" s="1"/>
  <c r="AP12" i="10"/>
  <c r="O181" i="2"/>
  <c r="AS12" i="10" s="1"/>
  <c r="AT12" i="10"/>
  <c r="A13" i="10"/>
  <c r="N235" i="2"/>
  <c r="AN51" i="16" s="1"/>
  <c r="O237" i="2"/>
  <c r="O242" i="2"/>
  <c r="P235" i="2"/>
  <c r="AU14" i="10" s="1"/>
  <c r="P237" i="2"/>
  <c r="P239" i="2"/>
  <c r="AZ51" i="16" s="1"/>
  <c r="P242" i="2"/>
  <c r="Q235" i="2"/>
  <c r="BC51" i="16"/>
  <c r="Q237" i="2"/>
  <c r="Q239" i="2"/>
  <c r="BE51" i="16" s="1"/>
  <c r="Q242" i="2"/>
  <c r="BD13" i="10" s="1"/>
  <c r="N241" i="2"/>
  <c r="AQ51" i="16" s="1"/>
  <c r="O241" i="2"/>
  <c r="AS14" i="10" s="1"/>
  <c r="P241" i="2"/>
  <c r="AX14" i="10" s="1"/>
  <c r="AZ14" i="10"/>
  <c r="BA14" i="10"/>
  <c r="BB14" i="10"/>
  <c r="Q241" i="2"/>
  <c r="BC14" i="10"/>
  <c r="A15" i="10"/>
  <c r="H302" i="2"/>
  <c r="M52" i="16" s="1"/>
  <c r="I302" i="2"/>
  <c r="P15" i="10" s="1"/>
  <c r="J302" i="2"/>
  <c r="U15" i="10" s="1"/>
  <c r="L302" i="2"/>
  <c r="AE15" i="10" s="1"/>
  <c r="M302" i="2"/>
  <c r="AM52" i="16" s="1"/>
  <c r="O302" i="2"/>
  <c r="P302" i="2"/>
  <c r="AY15" i="10"/>
  <c r="Q302" i="2"/>
  <c r="G295" i="2"/>
  <c r="B16" i="10" s="1"/>
  <c r="G297" i="2"/>
  <c r="C16" i="10" s="1"/>
  <c r="G299" i="2"/>
  <c r="D16" i="10" s="1"/>
  <c r="G301" i="2"/>
  <c r="E16" i="10" s="1"/>
  <c r="H295" i="2"/>
  <c r="G16" i="10" s="1"/>
  <c r="H299" i="2"/>
  <c r="I16" i="10" s="1"/>
  <c r="H301" i="2"/>
  <c r="I295" i="2"/>
  <c r="L16" i="10"/>
  <c r="I297" i="2"/>
  <c r="M16" i="10"/>
  <c r="I299" i="2"/>
  <c r="N16" i="10"/>
  <c r="I301" i="2"/>
  <c r="O16" i="10"/>
  <c r="J295" i="2"/>
  <c r="J297" i="2"/>
  <c r="R16" i="10" s="1"/>
  <c r="J299" i="2"/>
  <c r="J301" i="2"/>
  <c r="T16" i="10" s="1"/>
  <c r="K295" i="2"/>
  <c r="L295" i="2"/>
  <c r="AD53" i="16" s="1"/>
  <c r="L297" i="2"/>
  <c r="AB16" i="10"/>
  <c r="L299" i="2"/>
  <c r="L301" i="2"/>
  <c r="AD16" i="10" s="1"/>
  <c r="M295" i="2"/>
  <c r="AF16" i="10"/>
  <c r="M297" i="2"/>
  <c r="AG16" i="10"/>
  <c r="M299" i="2"/>
  <c r="AH16" i="10"/>
  <c r="M301" i="2"/>
  <c r="AI16" i="10"/>
  <c r="N297" i="2"/>
  <c r="N301" i="2"/>
  <c r="O297" i="2"/>
  <c r="AR16" i="10"/>
  <c r="P295" i="2"/>
  <c r="P297" i="2"/>
  <c r="P299" i="2"/>
  <c r="P301" i="2"/>
  <c r="AX16" i="10" s="1"/>
  <c r="AY16" i="10"/>
  <c r="Q295" i="2"/>
  <c r="AZ16" i="10" s="1"/>
  <c r="Q297" i="2"/>
  <c r="BD53" i="16" s="1"/>
  <c r="Q299" i="2"/>
  <c r="BB16" i="10" s="1"/>
  <c r="Q301" i="2"/>
  <c r="BF53" i="16" s="1"/>
  <c r="A17" i="10"/>
  <c r="K17" i="10"/>
  <c r="J362" i="2"/>
  <c r="K362" i="2"/>
  <c r="Z17" i="10"/>
  <c r="N362" i="2"/>
  <c r="O362" i="2"/>
  <c r="AT17" i="10" s="1"/>
  <c r="Q362" i="2"/>
  <c r="BD17" i="10" s="1"/>
  <c r="G355" i="2"/>
  <c r="G357" i="2"/>
  <c r="C18" i="10" s="1"/>
  <c r="G359" i="2"/>
  <c r="G361" i="2"/>
  <c r="E18" i="10" s="1"/>
  <c r="H355" i="2"/>
  <c r="H357" i="2"/>
  <c r="H18" i="10" s="1"/>
  <c r="H359" i="2"/>
  <c r="H361" i="2"/>
  <c r="J18" i="10" s="1"/>
  <c r="I357" i="2"/>
  <c r="M18" i="10" s="1"/>
  <c r="I361" i="2"/>
  <c r="J355" i="2"/>
  <c r="Q18" i="10" s="1"/>
  <c r="J357" i="2"/>
  <c r="J359" i="2"/>
  <c r="S18" i="10" s="1"/>
  <c r="J361" i="2"/>
  <c r="K355" i="2"/>
  <c r="V18" i="10" s="1"/>
  <c r="K357" i="2"/>
  <c r="W18" i="10" s="1"/>
  <c r="K359" i="2"/>
  <c r="X18" i="10" s="1"/>
  <c r="K361" i="2"/>
  <c r="Y18" i="10" s="1"/>
  <c r="L359" i="2"/>
  <c r="AC18" i="10" s="1"/>
  <c r="M357" i="2"/>
  <c r="M361" i="2"/>
  <c r="N355" i="2"/>
  <c r="AK18" i="10" s="1"/>
  <c r="N357" i="2"/>
  <c r="N359" i="2"/>
  <c r="AM18" i="10" s="1"/>
  <c r="N361" i="2"/>
  <c r="O355" i="2"/>
  <c r="AP18" i="10" s="1"/>
  <c r="O357" i="2"/>
  <c r="O359" i="2"/>
  <c r="AR18" i="10" s="1"/>
  <c r="O361" i="2"/>
  <c r="P355" i="2"/>
  <c r="AU18" i="10" s="1"/>
  <c r="P357" i="2"/>
  <c r="P359" i="2"/>
  <c r="AW18" i="10" s="1"/>
  <c r="P361" i="2"/>
  <c r="Q355" i="2"/>
  <c r="AZ18" i="10" s="1"/>
  <c r="Q357" i="2"/>
  <c r="BA18" i="10" s="1"/>
  <c r="Q359" i="2"/>
  <c r="BB18" i="10" s="1"/>
  <c r="Q361" i="2"/>
  <c r="BC18" i="10" s="1"/>
  <c r="R357" i="2"/>
  <c r="A21" i="10"/>
  <c r="N429" i="2"/>
  <c r="AK22" i="10" s="1"/>
  <c r="N431" i="2"/>
  <c r="AL22" i="10"/>
  <c r="N433" i="2"/>
  <c r="N436" i="2"/>
  <c r="O429" i="2"/>
  <c r="O431" i="2"/>
  <c r="AT57" i="16" s="1"/>
  <c r="O433" i="2"/>
  <c r="AR22" i="10" s="1"/>
  <c r="P429" i="2"/>
  <c r="P433" i="2"/>
  <c r="Q429" i="2"/>
  <c r="AZ22" i="10" s="1"/>
  <c r="Q433" i="2"/>
  <c r="AM22" i="10"/>
  <c r="N435" i="2"/>
  <c r="AN22" i="10" s="1"/>
  <c r="AP22" i="10"/>
  <c r="O435" i="2"/>
  <c r="AT22" i="10"/>
  <c r="A23" i="10"/>
  <c r="J493" i="2"/>
  <c r="V59" i="16" s="1"/>
  <c r="N489" i="2"/>
  <c r="AK24" i="10" s="1"/>
  <c r="O489" i="2"/>
  <c r="O496" i="2" s="1"/>
  <c r="AA50" i="19" s="1"/>
  <c r="P489" i="2"/>
  <c r="AU24" i="10" s="1"/>
  <c r="P491" i="2"/>
  <c r="AV24" i="10" s="1"/>
  <c r="P493" i="2"/>
  <c r="AW24" i="10" s="1"/>
  <c r="P496" i="2"/>
  <c r="Q489" i="2"/>
  <c r="BC59" i="16" s="1"/>
  <c r="Q491" i="2"/>
  <c r="Q493" i="2"/>
  <c r="BE59" i="16" s="1"/>
  <c r="H495" i="2"/>
  <c r="P495" i="2"/>
  <c r="AX24" i="10" s="1"/>
  <c r="AZ24" i="10"/>
  <c r="Q495" i="2"/>
  <c r="BC24" i="10" s="1"/>
  <c r="A25" i="10"/>
  <c r="J553" i="2"/>
  <c r="S26" i="10" s="1"/>
  <c r="K549" i="2"/>
  <c r="V26" i="10" s="1"/>
  <c r="N549" i="2"/>
  <c r="N556" i="2" s="1"/>
  <c r="X52" i="19" s="1"/>
  <c r="N553" i="2"/>
  <c r="AM26" i="10" s="1"/>
  <c r="O549" i="2"/>
  <c r="AP26" i="10" s="1"/>
  <c r="O551" i="2"/>
  <c r="O553" i="2"/>
  <c r="AR26" i="10"/>
  <c r="P551" i="2"/>
  <c r="P556" i="2"/>
  <c r="AY25" i="10" s="1"/>
  <c r="Q551" i="2"/>
  <c r="AK26" i="10"/>
  <c r="AQ26" i="10"/>
  <c r="O555" i="2"/>
  <c r="AS26" i="10"/>
  <c r="P555" i="2"/>
  <c r="AX26" i="10" s="1"/>
  <c r="A27" i="10"/>
  <c r="P616" i="2"/>
  <c r="AY27" i="10" s="1"/>
  <c r="J615" i="2"/>
  <c r="T28" i="10" s="1"/>
  <c r="N611" i="2"/>
  <c r="AL28" i="10" s="1"/>
  <c r="N615" i="2"/>
  <c r="O611" i="2"/>
  <c r="AQ28" i="10" s="1"/>
  <c r="O615" i="2"/>
  <c r="AS28" i="10" s="1"/>
  <c r="P609" i="2"/>
  <c r="AU28" i="10" s="1"/>
  <c r="P611" i="2"/>
  <c r="P613" i="2"/>
  <c r="AW28" i="10" s="1"/>
  <c r="P615" i="2"/>
  <c r="BA63" i="16" s="1"/>
  <c r="Q609" i="2"/>
  <c r="Q611" i="2"/>
  <c r="BA28" i="10" s="1"/>
  <c r="Q613" i="2"/>
  <c r="Q615" i="2"/>
  <c r="BC28" i="10" s="1"/>
  <c r="A29" i="10"/>
  <c r="F29" i="10"/>
  <c r="I676" i="2"/>
  <c r="P29" i="10"/>
  <c r="J676" i="2"/>
  <c r="U29" i="10"/>
  <c r="L676" i="2"/>
  <c r="AE29" i="10"/>
  <c r="M676" i="2"/>
  <c r="AJ29" i="10"/>
  <c r="P676" i="2"/>
  <c r="Q676" i="2"/>
  <c r="G669" i="2"/>
  <c r="G671" i="2"/>
  <c r="C30" i="10" s="1"/>
  <c r="G673" i="2"/>
  <c r="G675" i="2"/>
  <c r="E30" i="10" s="1"/>
  <c r="F30" i="10"/>
  <c r="H671" i="2"/>
  <c r="H30" i="10" s="1"/>
  <c r="H675" i="2"/>
  <c r="J30" i="10" s="1"/>
  <c r="I669" i="2"/>
  <c r="L30" i="10"/>
  <c r="I671" i="2"/>
  <c r="M30" i="10"/>
  <c r="I673" i="2"/>
  <c r="N30" i="10"/>
  <c r="I675" i="2"/>
  <c r="O30" i="10"/>
  <c r="J669" i="2"/>
  <c r="Q30" i="10"/>
  <c r="J671" i="2"/>
  <c r="R30" i="10"/>
  <c r="J673" i="2"/>
  <c r="S30" i="10"/>
  <c r="J675" i="2"/>
  <c r="T30" i="10"/>
  <c r="K675" i="2"/>
  <c r="Y30" i="10" s="1"/>
  <c r="L669" i="2"/>
  <c r="AA30" i="10" s="1"/>
  <c r="L671" i="2"/>
  <c r="AB30" i="10" s="1"/>
  <c r="L673" i="2"/>
  <c r="AC30" i="10" s="1"/>
  <c r="L675" i="2"/>
  <c r="AD30" i="10" s="1"/>
  <c r="M669" i="2"/>
  <c r="AF30" i="10" s="1"/>
  <c r="M671" i="2"/>
  <c r="M673" i="2"/>
  <c r="AH30" i="10" s="1"/>
  <c r="M675" i="2"/>
  <c r="N671" i="2"/>
  <c r="AL30" i="10" s="1"/>
  <c r="N675" i="2"/>
  <c r="AN30" i="10" s="1"/>
  <c r="O671" i="2"/>
  <c r="AQ30" i="10" s="1"/>
  <c r="AR30" i="10"/>
  <c r="P669" i="2"/>
  <c r="AU30" i="10"/>
  <c r="P671" i="2"/>
  <c r="AV30" i="10"/>
  <c r="P673" i="2"/>
  <c r="AW30" i="10"/>
  <c r="P675" i="2"/>
  <c r="AX30" i="10"/>
  <c r="AY30" i="10"/>
  <c r="Q669" i="2"/>
  <c r="Q671" i="2"/>
  <c r="Q673" i="2"/>
  <c r="BB30" i="10" s="1"/>
  <c r="Q675" i="2"/>
  <c r="R669" i="2"/>
  <c r="A31" i="10"/>
  <c r="H736" i="2"/>
  <c r="I736" i="2"/>
  <c r="P31" i="10" s="1"/>
  <c r="J736" i="2"/>
  <c r="K736" i="2"/>
  <c r="Z31" i="10" s="1"/>
  <c r="L736" i="2"/>
  <c r="N736" i="2"/>
  <c r="AO31" i="10" s="1"/>
  <c r="O736" i="2"/>
  <c r="AT31" i="10" s="1"/>
  <c r="P736" i="2"/>
  <c r="AY31" i="10" s="1"/>
  <c r="Q736" i="2"/>
  <c r="BD31" i="10" s="1"/>
  <c r="G729" i="2"/>
  <c r="G731" i="2"/>
  <c r="C32" i="10" s="1"/>
  <c r="G733" i="2"/>
  <c r="G735" i="2"/>
  <c r="E32" i="10" s="1"/>
  <c r="H729" i="2"/>
  <c r="H733" i="2"/>
  <c r="I32" i="10" s="1"/>
  <c r="I729" i="2"/>
  <c r="I731" i="2"/>
  <c r="M32" i="10" s="1"/>
  <c r="I733" i="2"/>
  <c r="I735" i="2"/>
  <c r="O32" i="10" s="1"/>
  <c r="J729" i="2"/>
  <c r="J731" i="2"/>
  <c r="R32" i="10" s="1"/>
  <c r="J733" i="2"/>
  <c r="J735" i="2"/>
  <c r="T32" i="10" s="1"/>
  <c r="K729" i="2"/>
  <c r="K731" i="2"/>
  <c r="W32" i="10" s="1"/>
  <c r="K733" i="2"/>
  <c r="K735" i="2"/>
  <c r="Y32" i="10" s="1"/>
  <c r="L729" i="2"/>
  <c r="L731" i="2"/>
  <c r="AB32" i="10" s="1"/>
  <c r="L733" i="2"/>
  <c r="L735" i="2"/>
  <c r="AD32" i="10" s="1"/>
  <c r="AE32" i="10"/>
  <c r="M735" i="2"/>
  <c r="N729" i="2"/>
  <c r="AK32" i="10" s="1"/>
  <c r="N731" i="2"/>
  <c r="N733" i="2"/>
  <c r="AM32" i="10" s="1"/>
  <c r="N735" i="2"/>
  <c r="O729" i="2"/>
  <c r="AP32" i="10" s="1"/>
  <c r="O731" i="2"/>
  <c r="AQ32" i="10" s="1"/>
  <c r="O733" i="2"/>
  <c r="AR32" i="10" s="1"/>
  <c r="O735" i="2"/>
  <c r="AV32" i="10"/>
  <c r="Q729" i="2"/>
  <c r="AZ32" i="10"/>
  <c r="Q731" i="2"/>
  <c r="Q733" i="2"/>
  <c r="Q735" i="2"/>
  <c r="R729" i="2"/>
  <c r="BE32" i="10" s="1"/>
  <c r="A35" i="10"/>
  <c r="H810" i="2"/>
  <c r="I803" i="2"/>
  <c r="L36" i="10" s="1"/>
  <c r="I805" i="2"/>
  <c r="I807" i="2"/>
  <c r="N36" i="10"/>
  <c r="I810" i="2"/>
  <c r="P35" i="10"/>
  <c r="P803" i="2"/>
  <c r="AU36" i="10"/>
  <c r="P807" i="2"/>
  <c r="B36" i="10"/>
  <c r="G809" i="2"/>
  <c r="E36" i="10"/>
  <c r="H803" i="2"/>
  <c r="G36" i="10"/>
  <c r="H805" i="2"/>
  <c r="H36" i="10"/>
  <c r="H807" i="2"/>
  <c r="I36" i="10"/>
  <c r="H809" i="2"/>
  <c r="J36" i="10"/>
  <c r="I809" i="2"/>
  <c r="AW36" i="10"/>
  <c r="A37" i="10"/>
  <c r="P863" i="2"/>
  <c r="AX71" i="16" s="1"/>
  <c r="P865" i="2"/>
  <c r="AV38" i="10" s="1"/>
  <c r="P867" i="2"/>
  <c r="AZ71" i="16" s="1"/>
  <c r="P870" i="2"/>
  <c r="AY37" i="10" s="1"/>
  <c r="P869" i="2"/>
  <c r="AX38" i="10" s="1"/>
  <c r="A39" i="10"/>
  <c r="H923" i="2"/>
  <c r="G40" i="10" s="1"/>
  <c r="P923" i="2"/>
  <c r="AX73" i="16" s="1"/>
  <c r="Q927" i="2"/>
  <c r="BB40" i="10"/>
  <c r="A41" i="10"/>
  <c r="P990" i="2"/>
  <c r="AY41" i="10" s="1"/>
  <c r="G989" i="2"/>
  <c r="E42" i="10" s="1"/>
  <c r="H989" i="2"/>
  <c r="J42" i="10" s="1"/>
  <c r="P983" i="2"/>
  <c r="AU42" i="10"/>
  <c r="P985" i="2"/>
  <c r="P987" i="2"/>
  <c r="AW42" i="10" s="1"/>
  <c r="P989" i="2"/>
  <c r="Q983" i="2"/>
  <c r="Q987" i="2"/>
  <c r="A43" i="10"/>
  <c r="F43" i="10"/>
  <c r="H1050" i="2"/>
  <c r="K43" i="10" s="1"/>
  <c r="I1050" i="2"/>
  <c r="J1050" i="2"/>
  <c r="U43" i="10" s="1"/>
  <c r="K1050" i="2"/>
  <c r="L1050" i="2"/>
  <c r="AE43" i="10" s="1"/>
  <c r="M1050" i="2"/>
  <c r="N1050" i="2"/>
  <c r="AO43" i="10" s="1"/>
  <c r="O1050" i="2"/>
  <c r="P1050" i="2"/>
  <c r="AY43" i="10"/>
  <c r="Q1050" i="2"/>
  <c r="G1043" i="2"/>
  <c r="B44" i="10" s="1"/>
  <c r="G1045" i="2"/>
  <c r="C44" i="10" s="1"/>
  <c r="G1047" i="2"/>
  <c r="D44" i="10" s="1"/>
  <c r="G1049" i="2"/>
  <c r="E44" i="10" s="1"/>
  <c r="F44" i="10"/>
  <c r="H1043" i="2"/>
  <c r="G44" i="10"/>
  <c r="H1045" i="2"/>
  <c r="H44" i="10"/>
  <c r="H1047" i="2"/>
  <c r="I44" i="10"/>
  <c r="H1049" i="2"/>
  <c r="J44" i="10"/>
  <c r="I1043" i="2"/>
  <c r="L44" i="10" s="1"/>
  <c r="I1045" i="2"/>
  <c r="I1047" i="2"/>
  <c r="N44" i="10" s="1"/>
  <c r="I1049" i="2"/>
  <c r="J1043" i="2"/>
  <c r="Q44" i="10"/>
  <c r="J1045" i="2"/>
  <c r="R44" i="10"/>
  <c r="J1047" i="2"/>
  <c r="S44" i="10"/>
  <c r="J1049" i="2"/>
  <c r="T44" i="10"/>
  <c r="K1043" i="2"/>
  <c r="V44" i="10" s="1"/>
  <c r="K1045" i="2"/>
  <c r="K1047" i="2"/>
  <c r="X44" i="10" s="1"/>
  <c r="K1049" i="2"/>
  <c r="L1043" i="2"/>
  <c r="AA44" i="10" s="1"/>
  <c r="L1045" i="2"/>
  <c r="L1047" i="2"/>
  <c r="AC44" i="10" s="1"/>
  <c r="L1049" i="2"/>
  <c r="M1043" i="2"/>
  <c r="M1045" i="2"/>
  <c r="M1047" i="2"/>
  <c r="M1049" i="2"/>
  <c r="AI44" i="10" s="1"/>
  <c r="N1043" i="2"/>
  <c r="AK44" i="10" s="1"/>
  <c r="N1045" i="2"/>
  <c r="AL44" i="10" s="1"/>
  <c r="N1047" i="2"/>
  <c r="AM44" i="10"/>
  <c r="N1049" i="2"/>
  <c r="O1043" i="2"/>
  <c r="AP44" i="10" s="1"/>
  <c r="O1045" i="2"/>
  <c r="AQ44" i="10"/>
  <c r="O1047" i="2"/>
  <c r="O1049" i="2"/>
  <c r="AT44" i="10"/>
  <c r="P1043" i="2"/>
  <c r="P1045" i="2"/>
  <c r="AV44" i="10" s="1"/>
  <c r="P1047" i="2"/>
  <c r="AW44" i="10" s="1"/>
  <c r="P1049" i="2"/>
  <c r="Q1043" i="2"/>
  <c r="AZ44" i="10" s="1"/>
  <c r="Q1045" i="2"/>
  <c r="BA44" i="10"/>
  <c r="Q1047" i="2"/>
  <c r="Q1049" i="2"/>
  <c r="R1043" i="2"/>
  <c r="BE44" i="10" s="1"/>
  <c r="R1047" i="2"/>
  <c r="A45" i="10"/>
  <c r="F45" i="10"/>
  <c r="H1110" i="2"/>
  <c r="K45" i="10" s="1"/>
  <c r="I1110" i="2"/>
  <c r="P45" i="10" s="1"/>
  <c r="J1110" i="2"/>
  <c r="U45" i="10" s="1"/>
  <c r="K1110" i="2"/>
  <c r="Z45" i="10" s="1"/>
  <c r="L1110" i="2"/>
  <c r="AE45" i="10" s="1"/>
  <c r="M1110" i="2"/>
  <c r="N1110" i="2"/>
  <c r="AO45" i="10" s="1"/>
  <c r="O1110" i="2"/>
  <c r="AT45" i="10" s="1"/>
  <c r="P1110" i="2"/>
  <c r="AY45" i="10"/>
  <c r="Q1110" i="2"/>
  <c r="G1103" i="2"/>
  <c r="G1105" i="2"/>
  <c r="C46" i="10" s="1"/>
  <c r="G1107" i="2"/>
  <c r="G1109" i="2"/>
  <c r="E46" i="10" s="1"/>
  <c r="H1103" i="2"/>
  <c r="H1105" i="2"/>
  <c r="H46" i="10" s="1"/>
  <c r="H1107" i="2"/>
  <c r="H1109" i="2"/>
  <c r="J46" i="10" s="1"/>
  <c r="I1103" i="2"/>
  <c r="I1105" i="2"/>
  <c r="M46" i="10" s="1"/>
  <c r="I1107" i="2"/>
  <c r="I1109" i="2"/>
  <c r="J1103" i="2"/>
  <c r="J1105" i="2"/>
  <c r="R46" i="10" s="1"/>
  <c r="J1107" i="2"/>
  <c r="J1109" i="2"/>
  <c r="K1103" i="2"/>
  <c r="K1107" i="2"/>
  <c r="L1103" i="2"/>
  <c r="L1105" i="2"/>
  <c r="AB46" i="10" s="1"/>
  <c r="L1107" i="2"/>
  <c r="L1109" i="2"/>
  <c r="AD46" i="10" s="1"/>
  <c r="M1103" i="2"/>
  <c r="M1105" i="2"/>
  <c r="AG46" i="10" s="1"/>
  <c r="M1107" i="2"/>
  <c r="M1109" i="2"/>
  <c r="N1103" i="2"/>
  <c r="AK46" i="10" s="1"/>
  <c r="N1105" i="2"/>
  <c r="N1107" i="2"/>
  <c r="AM46" i="10" s="1"/>
  <c r="N1109" i="2"/>
  <c r="O1103" i="2"/>
  <c r="AP46" i="10" s="1"/>
  <c r="O1105" i="2"/>
  <c r="AQ46" i="10" s="1"/>
  <c r="O1107" i="2"/>
  <c r="AR46" i="10"/>
  <c r="O1109" i="2"/>
  <c r="P1103" i="2"/>
  <c r="AU46" i="10" s="1"/>
  <c r="P1105" i="2"/>
  <c r="AV46" i="10" s="1"/>
  <c r="P1107" i="2"/>
  <c r="AW46" i="10" s="1"/>
  <c r="P1109" i="2"/>
  <c r="AX46" i="10" s="1"/>
  <c r="Q1103" i="2"/>
  <c r="AZ46" i="10" s="1"/>
  <c r="Q1105" i="2"/>
  <c r="Q1107" i="2"/>
  <c r="Q1109" i="2"/>
  <c r="BC46" i="10" s="1"/>
  <c r="R1103" i="2"/>
  <c r="B2" i="9"/>
  <c r="C2" i="9"/>
  <c r="D2" i="9"/>
  <c r="E2" i="9"/>
  <c r="F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BE2" i="9"/>
  <c r="BF2" i="9"/>
  <c r="BG2" i="9"/>
  <c r="BH2" i="9"/>
  <c r="BI2" i="9"/>
  <c r="BJ2" i="9"/>
  <c r="BK2" i="9"/>
  <c r="BL2" i="9"/>
  <c r="BM2" i="9"/>
  <c r="BN2" i="9"/>
  <c r="A7" i="9"/>
  <c r="P57" i="1"/>
  <c r="P62" i="1"/>
  <c r="AY7" i="9" s="1"/>
  <c r="A9" i="9"/>
  <c r="I115" i="1"/>
  <c r="I119" i="1"/>
  <c r="N10" i="9" s="1"/>
  <c r="P117" i="1"/>
  <c r="AV10" i="9" s="1"/>
  <c r="P122" i="1"/>
  <c r="AY9" i="9" s="1"/>
  <c r="A11" i="9"/>
  <c r="H175" i="1"/>
  <c r="I13" i="16" s="1"/>
  <c r="I175" i="1"/>
  <c r="L12" i="9" s="1"/>
  <c r="P175" i="1"/>
  <c r="AU12" i="9" s="1"/>
  <c r="P179" i="1"/>
  <c r="AZ13" i="16" s="1"/>
  <c r="G12" i="9"/>
  <c r="I181" i="1"/>
  <c r="O12" i="9" s="1"/>
  <c r="A13" i="9"/>
  <c r="H242" i="1"/>
  <c r="K13" i="9" s="1"/>
  <c r="I235" i="1"/>
  <c r="L14" i="9" s="1"/>
  <c r="I237" i="1"/>
  <c r="M14" i="9" s="1"/>
  <c r="I239" i="1"/>
  <c r="P15" i="16" s="1"/>
  <c r="I242" i="1"/>
  <c r="P13" i="9" s="1"/>
  <c r="P235" i="1"/>
  <c r="AU14" i="9"/>
  <c r="P239" i="1"/>
  <c r="AW14" i="9"/>
  <c r="G241" i="1"/>
  <c r="E14" i="9" s="1"/>
  <c r="H235" i="1"/>
  <c r="G14" i="9" s="1"/>
  <c r="H237" i="1"/>
  <c r="H14" i="9" s="1"/>
  <c r="H239" i="1"/>
  <c r="I14" i="9" s="1"/>
  <c r="H241" i="1"/>
  <c r="J14" i="9" s="1"/>
  <c r="N14" i="9"/>
  <c r="I241" i="1"/>
  <c r="P241" i="1"/>
  <c r="T17" i="16"/>
  <c r="AJ17" i="16"/>
  <c r="AP17" i="16"/>
  <c r="A21" i="9"/>
  <c r="H317" i="1"/>
  <c r="M20" i="16" s="1"/>
  <c r="H310" i="1"/>
  <c r="G22" i="9" s="1"/>
  <c r="H314" i="1"/>
  <c r="I22" i="9" s="1"/>
  <c r="A23" i="9"/>
  <c r="H377" i="1"/>
  <c r="M22" i="16" s="1"/>
  <c r="P372" i="1"/>
  <c r="P377" i="1"/>
  <c r="H376" i="1"/>
  <c r="J24" i="9" s="1"/>
  <c r="P376" i="1"/>
  <c r="AX24" i="9" s="1"/>
  <c r="A25" i="9"/>
  <c r="I430" i="1"/>
  <c r="N25" i="16" s="1"/>
  <c r="P430" i="1"/>
  <c r="AU26" i="9" s="1"/>
  <c r="P434" i="1"/>
  <c r="AW26" i="9" s="1"/>
  <c r="H432" i="1"/>
  <c r="H26" i="9" s="1"/>
  <c r="H436" i="1"/>
  <c r="J26" i="9" s="1"/>
  <c r="P436" i="1"/>
  <c r="AX26" i="9" s="1"/>
  <c r="A27" i="9"/>
  <c r="H497" i="1"/>
  <c r="K27" i="9" s="1"/>
  <c r="J492" i="1"/>
  <c r="R28" i="9" s="1"/>
  <c r="N490" i="1"/>
  <c r="AK28" i="9" s="1"/>
  <c r="N494" i="1"/>
  <c r="AM28" i="9" s="1"/>
  <c r="P490" i="1"/>
  <c r="AU28" i="9" s="1"/>
  <c r="P492" i="1"/>
  <c r="P494" i="1"/>
  <c r="AW28" i="9" s="1"/>
  <c r="P497" i="1"/>
  <c r="AY27" i="9" s="1"/>
  <c r="Q490" i="1"/>
  <c r="AZ28" i="9" s="1"/>
  <c r="Q494" i="1"/>
  <c r="BB28" i="9" s="1"/>
  <c r="H490" i="1"/>
  <c r="I27" i="16" s="1"/>
  <c r="H492" i="1"/>
  <c r="H494" i="1"/>
  <c r="K27" i="16" s="1"/>
  <c r="H496" i="1"/>
  <c r="P496" i="1"/>
  <c r="A29" i="9"/>
  <c r="I552" i="1"/>
  <c r="O29" i="16" s="1"/>
  <c r="J552" i="1"/>
  <c r="K552" i="1"/>
  <c r="K557" i="1"/>
  <c r="Z29" i="9" s="1"/>
  <c r="L552" i="1"/>
  <c r="AB30" i="9" s="1"/>
  <c r="M550" i="1"/>
  <c r="M552" i="1"/>
  <c r="M554" i="1"/>
  <c r="AH30" i="9" s="1"/>
  <c r="M557" i="1"/>
  <c r="AJ29" i="9" s="1"/>
  <c r="N552" i="1"/>
  <c r="P554" i="1"/>
  <c r="AW30" i="9" s="1"/>
  <c r="Q550" i="1"/>
  <c r="AZ30" i="9" s="1"/>
  <c r="Q554" i="1"/>
  <c r="I556" i="1"/>
  <c r="O30" i="9" s="1"/>
  <c r="K556" i="1"/>
  <c r="L556" i="1"/>
  <c r="M556" i="1"/>
  <c r="AI30" i="9" s="1"/>
  <c r="N556" i="1"/>
  <c r="A31" i="9"/>
  <c r="H617" i="1"/>
  <c r="I617" i="1"/>
  <c r="P31" i="9" s="1"/>
  <c r="J617" i="1"/>
  <c r="U31" i="9" s="1"/>
  <c r="L617" i="1"/>
  <c r="M617" i="1"/>
  <c r="G610" i="1"/>
  <c r="G614" i="1"/>
  <c r="D32" i="9" s="1"/>
  <c r="H610" i="1"/>
  <c r="G32" i="9" s="1"/>
  <c r="H612" i="1"/>
  <c r="H32" i="9"/>
  <c r="H614" i="1"/>
  <c r="H616" i="1"/>
  <c r="J32" i="9" s="1"/>
  <c r="I610" i="1"/>
  <c r="L32" i="9" s="1"/>
  <c r="I612" i="1"/>
  <c r="I614" i="1"/>
  <c r="N32" i="9"/>
  <c r="I616" i="1"/>
  <c r="J610" i="1"/>
  <c r="J612" i="1"/>
  <c r="J614" i="1"/>
  <c r="S32" i="9" s="1"/>
  <c r="J616" i="1"/>
  <c r="K610" i="1"/>
  <c r="L610" i="1"/>
  <c r="AA32" i="9" s="1"/>
  <c r="L612" i="1"/>
  <c r="AE31" i="16" s="1"/>
  <c r="L614" i="1"/>
  <c r="AC32" i="9" s="1"/>
  <c r="L616" i="1"/>
  <c r="AG31" i="16" s="1"/>
  <c r="M612" i="1"/>
  <c r="N614" i="1"/>
  <c r="P614" i="1"/>
  <c r="A35" i="9"/>
  <c r="H686" i="1"/>
  <c r="H36" i="9" s="1"/>
  <c r="P684" i="1"/>
  <c r="AX33" i="16" s="1"/>
  <c r="P686" i="1"/>
  <c r="P688" i="1"/>
  <c r="AZ33" i="16" s="1"/>
  <c r="P691" i="1"/>
  <c r="AY35" i="9"/>
  <c r="H690" i="1"/>
  <c r="J36" i="9" s="1"/>
  <c r="AV36" i="9"/>
  <c r="P690" i="1"/>
  <c r="AX36" i="9" s="1"/>
  <c r="A37" i="9"/>
  <c r="H746" i="1"/>
  <c r="H38" i="9" s="1"/>
  <c r="P744" i="1"/>
  <c r="AU38" i="9" s="1"/>
  <c r="P746" i="1"/>
  <c r="AY35" i="16" s="1"/>
  <c r="P748" i="1"/>
  <c r="AW38" i="9" s="1"/>
  <c r="P751" i="1"/>
  <c r="Q748" i="1"/>
  <c r="BE35" i="16" s="1"/>
  <c r="P750" i="1"/>
  <c r="A39" i="9"/>
  <c r="H804" i="1"/>
  <c r="I37" i="16"/>
  <c r="H806" i="1"/>
  <c r="J37" i="16"/>
  <c r="H808" i="1"/>
  <c r="K37" i="16"/>
  <c r="H811" i="1"/>
  <c r="I804" i="1"/>
  <c r="N37" i="16" s="1"/>
  <c r="I806" i="1"/>
  <c r="M40" i="9" s="1"/>
  <c r="I808" i="1"/>
  <c r="N40" i="9" s="1"/>
  <c r="M804" i="1"/>
  <c r="AF40" i="9" s="1"/>
  <c r="M808" i="1"/>
  <c r="AK37" i="16" s="1"/>
  <c r="P804" i="1"/>
  <c r="P811" i="1"/>
  <c r="G810" i="1"/>
  <c r="E40" i="9" s="1"/>
  <c r="H40" i="9"/>
  <c r="H810" i="1"/>
  <c r="J40" i="9" s="1"/>
  <c r="I810" i="1"/>
  <c r="O40" i="9" s="1"/>
  <c r="P810" i="1"/>
  <c r="AX40" i="9" s="1"/>
  <c r="A41" i="9"/>
  <c r="I864" i="1"/>
  <c r="L42" i="9" s="1"/>
  <c r="I868" i="1"/>
  <c r="N42" i="9" s="1"/>
  <c r="N866" i="1"/>
  <c r="AO39" i="16" s="1"/>
  <c r="N871" i="1"/>
  <c r="AR38" i="16" s="1"/>
  <c r="P864" i="1"/>
  <c r="AU42" i="9"/>
  <c r="P866" i="1"/>
  <c r="P868" i="1"/>
  <c r="AW42" i="9" s="1"/>
  <c r="P871" i="1"/>
  <c r="Q864" i="1"/>
  <c r="Q871" i="1" s="1"/>
  <c r="Q866" i="1"/>
  <c r="Q868" i="1"/>
  <c r="BE39" i="16" s="1"/>
  <c r="P870" i="1"/>
  <c r="AX42" i="9" s="1"/>
  <c r="BA42" i="9"/>
  <c r="Q870" i="1"/>
  <c r="BC42" i="9" s="1"/>
  <c r="A43" i="9"/>
  <c r="H931" i="1"/>
  <c r="M40" i="16" s="1"/>
  <c r="I931" i="1"/>
  <c r="J924" i="1"/>
  <c r="T41" i="16" s="1"/>
  <c r="J926" i="1"/>
  <c r="R44" i="9" s="1"/>
  <c r="J928" i="1"/>
  <c r="V41" i="16" s="1"/>
  <c r="J931" i="1"/>
  <c r="U43" i="9" s="1"/>
  <c r="K926" i="1"/>
  <c r="L924" i="1"/>
  <c r="AD41" i="16" s="1"/>
  <c r="L926" i="1"/>
  <c r="AE41" i="16" s="1"/>
  <c r="L928" i="1"/>
  <c r="AF41" i="16" s="1"/>
  <c r="L931" i="1"/>
  <c r="AE43" i="9" s="1"/>
  <c r="M926" i="1"/>
  <c r="AG44" i="9" s="1"/>
  <c r="N926" i="1"/>
  <c r="AO41" i="16" s="1"/>
  <c r="Q924" i="1"/>
  <c r="BC41" i="16" s="1"/>
  <c r="G924" i="1"/>
  <c r="G928" i="1"/>
  <c r="D44" i="9" s="1"/>
  <c r="H924" i="1"/>
  <c r="G44" i="9" s="1"/>
  <c r="H928" i="1"/>
  <c r="I924" i="1"/>
  <c r="L44" i="9" s="1"/>
  <c r="I926" i="1"/>
  <c r="M44" i="9"/>
  <c r="I928" i="1"/>
  <c r="N44" i="9" s="1"/>
  <c r="I930" i="1"/>
  <c r="O44" i="9" s="1"/>
  <c r="J930" i="1"/>
  <c r="T44" i="9" s="1"/>
  <c r="L930" i="1"/>
  <c r="AD44" i="9" s="1"/>
  <c r="P926" i="1"/>
  <c r="AV44" i="9" s="1"/>
  <c r="P930" i="1"/>
  <c r="A45" i="9"/>
  <c r="H991" i="1"/>
  <c r="J991" i="1"/>
  <c r="K991" i="1"/>
  <c r="Z45" i="9" s="1"/>
  <c r="L991" i="1"/>
  <c r="M991" i="1"/>
  <c r="AJ45" i="9" s="1"/>
  <c r="N991" i="1"/>
  <c r="AT45" i="9"/>
  <c r="P991" i="1"/>
  <c r="AY45" i="9" s="1"/>
  <c r="Q991" i="1"/>
  <c r="G986" i="1"/>
  <c r="C46" i="9" s="1"/>
  <c r="G990" i="1"/>
  <c r="H984" i="1"/>
  <c r="H986" i="1"/>
  <c r="H988" i="1"/>
  <c r="I46" i="9" s="1"/>
  <c r="H990" i="1"/>
  <c r="J46" i="9" s="1"/>
  <c r="I984" i="1"/>
  <c r="I986" i="1"/>
  <c r="O43" i="16" s="1"/>
  <c r="I990" i="1"/>
  <c r="Q43" i="16" s="1"/>
  <c r="J986" i="1"/>
  <c r="R46" i="9" s="1"/>
  <c r="J990" i="1"/>
  <c r="T46" i="9" s="1"/>
  <c r="K984" i="1"/>
  <c r="V46" i="9" s="1"/>
  <c r="K988" i="1"/>
  <c r="X46" i="9" s="1"/>
  <c r="M984" i="1"/>
  <c r="M986" i="1"/>
  <c r="M988" i="1"/>
  <c r="M990" i="1"/>
  <c r="N986" i="1"/>
  <c r="N990" i="1"/>
  <c r="AN46" i="9" s="1"/>
  <c r="P986" i="1"/>
  <c r="P990" i="1"/>
  <c r="Q984" i="1"/>
  <c r="Q986" i="1"/>
  <c r="Q988" i="1"/>
  <c r="Q990" i="1"/>
  <c r="D5" i="1"/>
  <c r="A8" i="16" s="1"/>
  <c r="B8" i="16"/>
  <c r="J8" i="16"/>
  <c r="AO8" i="16"/>
  <c r="AP8" i="16"/>
  <c r="AQ8" i="16"/>
  <c r="AX8" i="16"/>
  <c r="AY8" i="16"/>
  <c r="AZ8" i="16"/>
  <c r="BA8" i="16"/>
  <c r="BD8" i="16"/>
  <c r="BF8" i="16"/>
  <c r="A10" i="16"/>
  <c r="B10" i="16"/>
  <c r="N10" i="16"/>
  <c r="P10" i="16"/>
  <c r="AS10" i="16"/>
  <c r="AU10" i="16"/>
  <c r="AX10" i="16"/>
  <c r="AY10" i="16"/>
  <c r="AZ10" i="16"/>
  <c r="BA10" i="16"/>
  <c r="BB10" i="16"/>
  <c r="BE10" i="16"/>
  <c r="A12" i="16"/>
  <c r="B12" i="16"/>
  <c r="D12" i="16"/>
  <c r="F12" i="16"/>
  <c r="K12" i="16"/>
  <c r="P12" i="16"/>
  <c r="AT12" i="16"/>
  <c r="AV12" i="16"/>
  <c r="AX12" i="16"/>
  <c r="AY12" i="16"/>
  <c r="AZ12" i="16"/>
  <c r="BA12" i="16"/>
  <c r="Q13" i="16"/>
  <c r="A14" i="16"/>
  <c r="B14" i="16"/>
  <c r="D14" i="16"/>
  <c r="E14" i="16"/>
  <c r="F14" i="16"/>
  <c r="G14" i="16"/>
  <c r="I14" i="16"/>
  <c r="J14" i="16"/>
  <c r="K14" i="16"/>
  <c r="L14" i="16"/>
  <c r="N14" i="16"/>
  <c r="O14" i="16"/>
  <c r="P14" i="16"/>
  <c r="Q14" i="16"/>
  <c r="Z14" i="16"/>
  <c r="AD14" i="16"/>
  <c r="AF14" i="16"/>
  <c r="AO14" i="16"/>
  <c r="AS14" i="16"/>
  <c r="AU14" i="16"/>
  <c r="AX14" i="16"/>
  <c r="AY14" i="16"/>
  <c r="AZ14" i="16"/>
  <c r="BA14" i="16"/>
  <c r="I15" i="16"/>
  <c r="O15" i="16"/>
  <c r="A16" i="16"/>
  <c r="B16" i="16"/>
  <c r="D16" i="16"/>
  <c r="C16" i="16" s="1"/>
  <c r="E16" i="16"/>
  <c r="F16" i="16"/>
  <c r="G16" i="16"/>
  <c r="I16" i="16"/>
  <c r="J16" i="16"/>
  <c r="K16" i="16"/>
  <c r="L16" i="16"/>
  <c r="N16" i="16"/>
  <c r="O16" i="16"/>
  <c r="P16" i="16"/>
  <c r="Q16" i="16"/>
  <c r="H16" i="16"/>
  <c r="M16" i="16"/>
  <c r="H17" i="16"/>
  <c r="T16" i="16"/>
  <c r="U16" i="16"/>
  <c r="V16" i="16"/>
  <c r="W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S16" i="16"/>
  <c r="AT16" i="16"/>
  <c r="AU16" i="16"/>
  <c r="AV16" i="16"/>
  <c r="AW16" i="16"/>
  <c r="AX16" i="16"/>
  <c r="AY16" i="16"/>
  <c r="AZ16" i="16"/>
  <c r="BA16" i="16"/>
  <c r="BB16" i="16"/>
  <c r="BC16" i="16"/>
  <c r="BD16" i="16"/>
  <c r="BE16" i="16"/>
  <c r="BF16" i="16"/>
  <c r="BH16" i="16"/>
  <c r="BI16" i="16"/>
  <c r="BJ16" i="16"/>
  <c r="BK16" i="16"/>
  <c r="BP16" i="16"/>
  <c r="BL17" i="16"/>
  <c r="BR16" i="16" s="1"/>
  <c r="D17" i="16"/>
  <c r="F17" i="16"/>
  <c r="J17" i="16"/>
  <c r="L17" i="16"/>
  <c r="O17" i="16"/>
  <c r="V17" i="16"/>
  <c r="X17" i="16"/>
  <c r="Z17" i="16"/>
  <c r="AA17" i="16"/>
  <c r="AD17" i="16"/>
  <c r="AE17" i="16"/>
  <c r="AF17" i="16"/>
  <c r="AG17" i="16"/>
  <c r="AI17" i="16"/>
  <c r="AK17" i="16"/>
  <c r="AN17" i="16"/>
  <c r="AQ17" i="16"/>
  <c r="AR17" i="16"/>
  <c r="AT17" i="16"/>
  <c r="AV17" i="16"/>
  <c r="BE17" i="16"/>
  <c r="A18" i="16"/>
  <c r="B18" i="16"/>
  <c r="D18" i="16"/>
  <c r="E18" i="16"/>
  <c r="F18" i="16"/>
  <c r="G18" i="16"/>
  <c r="I18" i="16"/>
  <c r="J18" i="16"/>
  <c r="K18" i="16"/>
  <c r="L18" i="16"/>
  <c r="N18" i="16"/>
  <c r="O18" i="16"/>
  <c r="P18" i="16"/>
  <c r="Q18" i="16"/>
  <c r="M18" i="16"/>
  <c r="R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X18" i="16"/>
  <c r="AY18" i="16"/>
  <c r="AZ18" i="16"/>
  <c r="BA18" i="16"/>
  <c r="BC18" i="16"/>
  <c r="BD18" i="16"/>
  <c r="BE18" i="16"/>
  <c r="BF18" i="16"/>
  <c r="BH18" i="16"/>
  <c r="BI18" i="16"/>
  <c r="BJ18" i="16"/>
  <c r="BK18" i="16"/>
  <c r="BM18" i="16"/>
  <c r="BN18" i="16"/>
  <c r="BP18" i="16"/>
  <c r="D19" i="16"/>
  <c r="E19" i="16"/>
  <c r="F19" i="16"/>
  <c r="G19" i="16"/>
  <c r="L19" i="16"/>
  <c r="N19" i="16"/>
  <c r="P19" i="16"/>
  <c r="T19" i="16"/>
  <c r="X19" i="16"/>
  <c r="Y19" i="16"/>
  <c r="Z19" i="16"/>
  <c r="AA19" i="16"/>
  <c r="AB19" i="16"/>
  <c r="AD19" i="16"/>
  <c r="AJ19" i="16"/>
  <c r="AL19" i="16"/>
  <c r="AS19" i="16"/>
  <c r="AT19" i="16"/>
  <c r="AU19" i="16"/>
  <c r="AV19" i="16"/>
  <c r="BC19" i="16"/>
  <c r="BD19" i="16"/>
  <c r="BE19" i="16"/>
  <c r="BF19" i="16"/>
  <c r="BH19" i="16"/>
  <c r="BJ19" i="16"/>
  <c r="A20" i="16"/>
  <c r="B20" i="16"/>
  <c r="I20" i="16"/>
  <c r="K20" i="16"/>
  <c r="P20" i="16"/>
  <c r="AX20" i="16"/>
  <c r="AY20" i="16"/>
  <c r="AZ20" i="16"/>
  <c r="BA20" i="16"/>
  <c r="BE20" i="16"/>
  <c r="A22" i="16"/>
  <c r="B22" i="16"/>
  <c r="J22" i="16"/>
  <c r="AX22" i="16"/>
  <c r="AY22" i="16"/>
  <c r="AZ22" i="16"/>
  <c r="BA22" i="16"/>
  <c r="BE22" i="16"/>
  <c r="BA23" i="16"/>
  <c r="A24" i="16"/>
  <c r="B24" i="16"/>
  <c r="J24" i="16"/>
  <c r="L24" i="16"/>
  <c r="AG24" i="16"/>
  <c r="AS24" i="16"/>
  <c r="AX24" i="16"/>
  <c r="AY24" i="16"/>
  <c r="AZ24" i="16"/>
  <c r="BA24" i="16"/>
  <c r="A26" i="16"/>
  <c r="B26" i="16"/>
  <c r="I26" i="16"/>
  <c r="J26" i="16"/>
  <c r="K26" i="16"/>
  <c r="L26" i="16"/>
  <c r="M26" i="16"/>
  <c r="AK26" i="16"/>
  <c r="AN26" i="16"/>
  <c r="AP26" i="16"/>
  <c r="AQ26" i="16"/>
  <c r="AS26" i="16"/>
  <c r="AT26" i="16"/>
  <c r="AU26" i="16"/>
  <c r="AV26" i="16"/>
  <c r="AX26" i="16"/>
  <c r="AY26" i="16"/>
  <c r="AZ26" i="16"/>
  <c r="BA26" i="16"/>
  <c r="BC26" i="16"/>
  <c r="BD26" i="16"/>
  <c r="BE26" i="16"/>
  <c r="BF26" i="16"/>
  <c r="A28" i="16"/>
  <c r="B28" i="16"/>
  <c r="D28" i="16"/>
  <c r="E28" i="16"/>
  <c r="F28" i="16"/>
  <c r="G28" i="16"/>
  <c r="O28" i="16"/>
  <c r="T28" i="16"/>
  <c r="Y28" i="16"/>
  <c r="Z28" i="16"/>
  <c r="AB28" i="16"/>
  <c r="AG28" i="16"/>
  <c r="AI28" i="16"/>
  <c r="AJ28" i="16"/>
  <c r="AK28" i="16"/>
  <c r="AL28" i="16"/>
  <c r="AP28" i="16"/>
  <c r="AQ28" i="16"/>
  <c r="AS28" i="16"/>
  <c r="AT28" i="16"/>
  <c r="AU28" i="16"/>
  <c r="AV28" i="16"/>
  <c r="AY28" i="16"/>
  <c r="AZ28" i="16"/>
  <c r="BA28" i="16"/>
  <c r="BC28" i="16"/>
  <c r="BD28" i="16"/>
  <c r="BE28" i="16"/>
  <c r="BF28" i="16"/>
  <c r="AL29" i="16"/>
  <c r="AT29" i="16"/>
  <c r="A30" i="16"/>
  <c r="B30" i="16"/>
  <c r="E30" i="16"/>
  <c r="G30" i="16"/>
  <c r="I30" i="16"/>
  <c r="J30" i="16"/>
  <c r="K30" i="16"/>
  <c r="L30" i="16"/>
  <c r="N30" i="16"/>
  <c r="O30" i="16"/>
  <c r="P30" i="16"/>
  <c r="Q30" i="16"/>
  <c r="R30" i="16"/>
  <c r="T30" i="16"/>
  <c r="U30" i="16"/>
  <c r="V30" i="16"/>
  <c r="W30" i="16"/>
  <c r="AD30" i="16"/>
  <c r="AE30" i="16"/>
  <c r="AF30" i="16"/>
  <c r="AG30" i="16"/>
  <c r="AI30" i="16"/>
  <c r="AN30" i="16"/>
  <c r="AO30" i="16"/>
  <c r="AQ30" i="16"/>
  <c r="AV30" i="16"/>
  <c r="AX30" i="16"/>
  <c r="AY30" i="16"/>
  <c r="BD30" i="16"/>
  <c r="BI30" i="16"/>
  <c r="BK30" i="16"/>
  <c r="J31" i="16"/>
  <c r="A32" i="16"/>
  <c r="B32" i="16"/>
  <c r="G32" i="16"/>
  <c r="J32" i="16"/>
  <c r="L32" i="16"/>
  <c r="AO32" i="16"/>
  <c r="AQ32" i="16"/>
  <c r="AV32" i="16"/>
  <c r="AX32" i="16"/>
  <c r="AY32" i="16"/>
  <c r="AZ32" i="16"/>
  <c r="BA32" i="16"/>
  <c r="BB32" i="16"/>
  <c r="AY33" i="16"/>
  <c r="A34" i="16"/>
  <c r="B34" i="16"/>
  <c r="I34" i="16"/>
  <c r="AG34" i="16"/>
  <c r="AN34" i="16"/>
  <c r="AQ34" i="16"/>
  <c r="AU34" i="16"/>
  <c r="AX34" i="16"/>
  <c r="AY34" i="16"/>
  <c r="AZ34" i="16"/>
  <c r="BA34" i="16"/>
  <c r="BC34" i="16"/>
  <c r="BD34" i="16"/>
  <c r="BF34" i="16"/>
  <c r="AX35" i="16"/>
  <c r="A36" i="16"/>
  <c r="B36" i="16"/>
  <c r="D36" i="16"/>
  <c r="E36" i="16"/>
  <c r="F36" i="16"/>
  <c r="G36" i="16"/>
  <c r="I36" i="16"/>
  <c r="J36" i="16"/>
  <c r="K36" i="16"/>
  <c r="L36" i="16"/>
  <c r="N36" i="16"/>
  <c r="O36" i="16"/>
  <c r="P36" i="16"/>
  <c r="Q36" i="16"/>
  <c r="AL36" i="16"/>
  <c r="AX36" i="16"/>
  <c r="AZ36" i="16"/>
  <c r="BC36" i="16"/>
  <c r="BF36" i="16"/>
  <c r="P37" i="16"/>
  <c r="A38" i="16"/>
  <c r="B38" i="16"/>
  <c r="N38" i="16"/>
  <c r="P38" i="16"/>
  <c r="W38" i="16"/>
  <c r="AN38" i="16"/>
  <c r="AO38" i="16"/>
  <c r="AP38" i="16"/>
  <c r="AS38" i="16"/>
  <c r="AT38" i="16"/>
  <c r="AU38" i="16"/>
  <c r="AV38" i="16"/>
  <c r="AX38" i="16"/>
  <c r="AY38" i="16"/>
  <c r="AZ38" i="16"/>
  <c r="BA38" i="16"/>
  <c r="BC38" i="16"/>
  <c r="BD38" i="16"/>
  <c r="BE38" i="16"/>
  <c r="BF38" i="16"/>
  <c r="BA39" i="16"/>
  <c r="BD39" i="16"/>
  <c r="A40" i="16"/>
  <c r="B40" i="16"/>
  <c r="D40" i="16"/>
  <c r="F40" i="16"/>
  <c r="I40" i="16"/>
  <c r="K40" i="16"/>
  <c r="N40" i="16"/>
  <c r="O40" i="16"/>
  <c r="P40" i="16"/>
  <c r="Q40" i="16"/>
  <c r="T40" i="16"/>
  <c r="U40" i="16"/>
  <c r="V40" i="16"/>
  <c r="W40" i="16"/>
  <c r="AA40" i="16"/>
  <c r="AD40" i="16"/>
  <c r="AE40" i="16"/>
  <c r="AF40" i="16"/>
  <c r="AG40" i="16"/>
  <c r="AH40" i="16"/>
  <c r="AJ40" i="16"/>
  <c r="AL40" i="16"/>
  <c r="AN40" i="16"/>
  <c r="AO40" i="16"/>
  <c r="AQ40" i="16"/>
  <c r="AT40" i="16"/>
  <c r="AV40" i="16"/>
  <c r="AX40" i="16"/>
  <c r="AY40" i="16"/>
  <c r="BA40" i="16"/>
  <c r="BD40" i="16"/>
  <c r="BF40" i="16"/>
  <c r="BI40" i="16"/>
  <c r="BK40" i="16"/>
  <c r="P41" i="16"/>
  <c r="A42" i="16"/>
  <c r="B42" i="16"/>
  <c r="E42" i="16"/>
  <c r="G42" i="16"/>
  <c r="J42" i="16"/>
  <c r="L42" i="16"/>
  <c r="O42" i="16"/>
  <c r="Q42" i="16"/>
  <c r="T42" i="16"/>
  <c r="V42" i="16"/>
  <c r="Y42" i="16"/>
  <c r="Z42" i="16"/>
  <c r="AB42" i="16"/>
  <c r="AE42" i="16"/>
  <c r="AG42" i="16"/>
  <c r="AI42" i="16"/>
  <c r="AJ42" i="16"/>
  <c r="AK42" i="16"/>
  <c r="AL42" i="16"/>
  <c r="AO42" i="16"/>
  <c r="AP42" i="16"/>
  <c r="AQ42" i="16"/>
  <c r="AS42" i="16"/>
  <c r="AT42" i="16"/>
  <c r="AU42" i="16"/>
  <c r="AV42" i="16"/>
  <c r="AY42" i="16"/>
  <c r="AZ42" i="16"/>
  <c r="BA42" i="16"/>
  <c r="BC42" i="16"/>
  <c r="BD42" i="16"/>
  <c r="BE42" i="16"/>
  <c r="BF42" i="16"/>
  <c r="L43" i="16"/>
  <c r="A44" i="16"/>
  <c r="B44" i="16"/>
  <c r="AO44" i="16"/>
  <c r="AQ44" i="16"/>
  <c r="AS44" i="16"/>
  <c r="AT44" i="16"/>
  <c r="AU44" i="16"/>
  <c r="AV44" i="16"/>
  <c r="AX44" i="16"/>
  <c r="AY44" i="16"/>
  <c r="AZ44" i="16"/>
  <c r="BA44" i="16"/>
  <c r="BC44" i="16"/>
  <c r="BD44" i="16"/>
  <c r="BE44" i="16"/>
  <c r="BF44" i="16"/>
  <c r="AS45" i="16"/>
  <c r="AU45" i="16"/>
  <c r="AV45" i="16"/>
  <c r="AW45" i="16"/>
  <c r="BA45" i="16"/>
  <c r="BC45" i="16"/>
  <c r="A46" i="16"/>
  <c r="B46" i="16"/>
  <c r="L46" i="16"/>
  <c r="AF46" i="16"/>
  <c r="AN46" i="16"/>
  <c r="AP46" i="16"/>
  <c r="AS46" i="16"/>
  <c r="AT46" i="16"/>
  <c r="AU46" i="16"/>
  <c r="AV46" i="16"/>
  <c r="AW46" i="16"/>
  <c r="AX46" i="16"/>
  <c r="AY46" i="16"/>
  <c r="AZ46" i="16"/>
  <c r="BA46" i="16"/>
  <c r="BB46" i="16"/>
  <c r="BC46" i="16"/>
  <c r="BD46" i="16"/>
  <c r="BE46" i="16"/>
  <c r="BF46" i="16"/>
  <c r="AV47" i="16"/>
  <c r="AX47" i="16"/>
  <c r="AY47" i="16"/>
  <c r="AZ47" i="16"/>
  <c r="BC47" i="16"/>
  <c r="BE47" i="16"/>
  <c r="A48" i="16"/>
  <c r="B48" i="16"/>
  <c r="I48" i="16"/>
  <c r="K48" i="16"/>
  <c r="L48" i="16"/>
  <c r="AD48" i="16"/>
  <c r="AN48" i="16"/>
  <c r="AQ48" i="16"/>
  <c r="AS48" i="16"/>
  <c r="AT48" i="16"/>
  <c r="AU48" i="16"/>
  <c r="AV48" i="16"/>
  <c r="AY48" i="16"/>
  <c r="BA48" i="16"/>
  <c r="BC48" i="16"/>
  <c r="BD48" i="16"/>
  <c r="BF48" i="16"/>
  <c r="K49" i="16"/>
  <c r="AU49" i="16"/>
  <c r="AV49" i="16"/>
  <c r="AW49" i="16"/>
  <c r="A50" i="16"/>
  <c r="B50" i="16"/>
  <c r="J50" i="16"/>
  <c r="AN50" i="16"/>
  <c r="AP50" i="16"/>
  <c r="AS50" i="16"/>
  <c r="AT50" i="16"/>
  <c r="AU50" i="16"/>
  <c r="AV50" i="16"/>
  <c r="AX50" i="16"/>
  <c r="AY50" i="16"/>
  <c r="AZ50" i="16"/>
  <c r="BA50" i="16"/>
  <c r="BC50" i="16"/>
  <c r="BD50" i="16"/>
  <c r="BE50" i="16"/>
  <c r="BF50" i="16"/>
  <c r="BG50" i="16"/>
  <c r="AV51" i="16"/>
  <c r="AX51" i="16"/>
  <c r="BA51" i="16"/>
  <c r="BD51" i="16"/>
  <c r="BF51" i="16"/>
  <c r="A52" i="16"/>
  <c r="B52" i="16"/>
  <c r="D52" i="16"/>
  <c r="E52" i="16"/>
  <c r="F52" i="16"/>
  <c r="G52" i="16"/>
  <c r="I52" i="16"/>
  <c r="J52" i="16"/>
  <c r="K52" i="16"/>
  <c r="L52" i="16"/>
  <c r="N52" i="16"/>
  <c r="O52" i="16"/>
  <c r="P52" i="16"/>
  <c r="Q52" i="16"/>
  <c r="R52" i="16"/>
  <c r="T52" i="16"/>
  <c r="U52" i="16"/>
  <c r="V52" i="16"/>
  <c r="W52" i="16"/>
  <c r="X52" i="16"/>
  <c r="Z52" i="16"/>
  <c r="AB52" i="16"/>
  <c r="AD52" i="16"/>
  <c r="AE52" i="16"/>
  <c r="AF52" i="16"/>
  <c r="AG52" i="16"/>
  <c r="AH52" i="16"/>
  <c r="AI52" i="16"/>
  <c r="AJ52" i="16"/>
  <c r="AK52" i="16"/>
  <c r="AL52" i="16"/>
  <c r="AN52" i="16"/>
  <c r="AO52" i="16"/>
  <c r="AP52" i="16"/>
  <c r="AQ52" i="16"/>
  <c r="AS52" i="16"/>
  <c r="AT52" i="16"/>
  <c r="AU52" i="16"/>
  <c r="AV52" i="16"/>
  <c r="AX52" i="16"/>
  <c r="AY52" i="16"/>
  <c r="AZ52" i="16"/>
  <c r="BA52" i="16"/>
  <c r="BB52" i="16"/>
  <c r="BC52" i="16"/>
  <c r="BD52" i="16"/>
  <c r="BE52" i="16"/>
  <c r="BF52" i="16"/>
  <c r="BH52" i="16"/>
  <c r="BI52" i="16"/>
  <c r="BK52" i="16"/>
  <c r="D53" i="16"/>
  <c r="E53" i="16"/>
  <c r="F53" i="16"/>
  <c r="G53" i="16"/>
  <c r="I53" i="16"/>
  <c r="K53" i="16"/>
  <c r="N53" i="16"/>
  <c r="O53" i="16"/>
  <c r="P53" i="16"/>
  <c r="Q53" i="16"/>
  <c r="U53" i="16"/>
  <c r="W53" i="16"/>
  <c r="AE53" i="16"/>
  <c r="AG53" i="16"/>
  <c r="AI53" i="16"/>
  <c r="AJ53" i="16"/>
  <c r="AK53" i="16"/>
  <c r="AL53" i="16"/>
  <c r="AU53" i="16"/>
  <c r="BA53" i="16"/>
  <c r="BB53" i="16"/>
  <c r="BC53" i="16"/>
  <c r="BE53" i="16"/>
  <c r="A54" i="16"/>
  <c r="B54" i="16"/>
  <c r="D54" i="16"/>
  <c r="E54" i="16"/>
  <c r="F54" i="16"/>
  <c r="G54" i="16"/>
  <c r="I54" i="16"/>
  <c r="J54" i="16"/>
  <c r="K54" i="16"/>
  <c r="L54" i="16"/>
  <c r="N54" i="16"/>
  <c r="O54" i="16"/>
  <c r="P54" i="16"/>
  <c r="Q54" i="16"/>
  <c r="M54" i="16"/>
  <c r="T54" i="16"/>
  <c r="U54" i="16"/>
  <c r="V54" i="16"/>
  <c r="W54" i="16"/>
  <c r="Y54" i="16"/>
  <c r="Z54" i="16"/>
  <c r="AA54" i="16"/>
  <c r="AB54" i="16"/>
  <c r="AC54" i="16"/>
  <c r="AD54" i="16"/>
  <c r="AE54" i="16"/>
  <c r="AF54" i="16"/>
  <c r="AI54" i="16"/>
  <c r="AJ54" i="16"/>
  <c r="AL54" i="16"/>
  <c r="AN54" i="16"/>
  <c r="AO54" i="16"/>
  <c r="AP54" i="16"/>
  <c r="AQ54" i="16"/>
  <c r="AS54" i="16"/>
  <c r="AT54" i="16"/>
  <c r="AU54" i="16"/>
  <c r="AV54" i="16"/>
  <c r="AX54" i="16"/>
  <c r="AY54" i="16"/>
  <c r="AZ54" i="16"/>
  <c r="BA54" i="16"/>
  <c r="BC54" i="16"/>
  <c r="BD54" i="16"/>
  <c r="BE54" i="16"/>
  <c r="BF54" i="16"/>
  <c r="BG54" i="16"/>
  <c r="BI54" i="16"/>
  <c r="BJ54" i="16"/>
  <c r="BK54" i="16"/>
  <c r="E55" i="16"/>
  <c r="G55" i="16"/>
  <c r="J55" i="16"/>
  <c r="L55" i="16"/>
  <c r="O55" i="16"/>
  <c r="T55" i="16"/>
  <c r="V55" i="16"/>
  <c r="Y55" i="16"/>
  <c r="Z55" i="16"/>
  <c r="AA55" i="16"/>
  <c r="AB55" i="16"/>
  <c r="AF55" i="16"/>
  <c r="AN55" i="16"/>
  <c r="AP55" i="16"/>
  <c r="AS55" i="16"/>
  <c r="AU55" i="16"/>
  <c r="AX55" i="16"/>
  <c r="AZ55" i="16"/>
  <c r="BC55" i="16"/>
  <c r="BD55" i="16"/>
  <c r="BE55" i="16"/>
  <c r="BF55" i="16"/>
  <c r="A56" i="16"/>
  <c r="B56" i="16"/>
  <c r="I56" i="16"/>
  <c r="K56" i="16"/>
  <c r="AN56" i="16"/>
  <c r="AO56" i="16"/>
  <c r="AP56" i="16"/>
  <c r="AQ56" i="16"/>
  <c r="AS56" i="16"/>
  <c r="AT56" i="16"/>
  <c r="AU56" i="16"/>
  <c r="AV56" i="16"/>
  <c r="AX56" i="16"/>
  <c r="AY56" i="16"/>
  <c r="AZ56" i="16"/>
  <c r="BA56" i="16"/>
  <c r="BC56" i="16"/>
  <c r="BD56" i="16"/>
  <c r="BE56" i="16"/>
  <c r="BF56" i="16"/>
  <c r="AN57" i="16"/>
  <c r="AO57" i="16"/>
  <c r="AP57" i="16"/>
  <c r="AQ57" i="16"/>
  <c r="AS57" i="16"/>
  <c r="AU57" i="16"/>
  <c r="AW57" i="16"/>
  <c r="BB57" i="16"/>
  <c r="BC57" i="16"/>
  <c r="A58" i="16"/>
  <c r="B58" i="16"/>
  <c r="E58" i="16"/>
  <c r="J58" i="16"/>
  <c r="K58" i="16"/>
  <c r="L58" i="16"/>
  <c r="AO58" i="16"/>
  <c r="AQ58" i="16"/>
  <c r="AT58" i="16"/>
  <c r="AV58" i="16"/>
  <c r="AX58" i="16"/>
  <c r="AY58" i="16"/>
  <c r="AZ58" i="16"/>
  <c r="BA58" i="16"/>
  <c r="BC58" i="16"/>
  <c r="BD58" i="16"/>
  <c r="BE58" i="16"/>
  <c r="BF58" i="16"/>
  <c r="AN59" i="16"/>
  <c r="AX59" i="16"/>
  <c r="AY59" i="16"/>
  <c r="AZ59" i="16"/>
  <c r="BA59" i="16"/>
  <c r="A60" i="16"/>
  <c r="B60" i="16"/>
  <c r="F60" i="16"/>
  <c r="N60" i="16"/>
  <c r="P60" i="16"/>
  <c r="AN60" i="16"/>
  <c r="AP60" i="16"/>
  <c r="AS60" i="16"/>
  <c r="AT60" i="16"/>
  <c r="AU60" i="16"/>
  <c r="AV60" i="16"/>
  <c r="AX60" i="16"/>
  <c r="AY60" i="16"/>
  <c r="AZ60" i="16"/>
  <c r="BA60" i="16"/>
  <c r="BB60" i="16"/>
  <c r="BC60" i="16"/>
  <c r="BD60" i="16"/>
  <c r="BE60" i="16"/>
  <c r="BF60" i="16"/>
  <c r="AN61" i="16"/>
  <c r="AS61" i="16"/>
  <c r="AT61" i="16"/>
  <c r="AU61" i="16"/>
  <c r="AV61" i="16"/>
  <c r="A62" i="16"/>
  <c r="B62" i="16"/>
  <c r="I62" i="16"/>
  <c r="J62" i="16"/>
  <c r="L62" i="16"/>
  <c r="U62" i="16"/>
  <c r="AN62" i="16"/>
  <c r="AO62" i="16"/>
  <c r="AP62" i="16"/>
  <c r="AQ62" i="16"/>
  <c r="AS62" i="16"/>
  <c r="AT62" i="16"/>
  <c r="AU62" i="16"/>
  <c r="AV62" i="16"/>
  <c r="AX62" i="16"/>
  <c r="AY62" i="16"/>
  <c r="AZ62" i="16"/>
  <c r="BA62" i="16"/>
  <c r="BC62" i="16"/>
  <c r="BD62" i="16"/>
  <c r="BE62" i="16"/>
  <c r="BF62" i="16"/>
  <c r="AZ63" i="16"/>
  <c r="A64" i="16"/>
  <c r="B64" i="16"/>
  <c r="D64" i="16"/>
  <c r="E64" i="16"/>
  <c r="F64" i="16"/>
  <c r="G64" i="16"/>
  <c r="I64" i="16"/>
  <c r="J64" i="16"/>
  <c r="K64" i="16"/>
  <c r="L64" i="16"/>
  <c r="N64" i="16"/>
  <c r="O64" i="16"/>
  <c r="P64" i="16"/>
  <c r="Q64" i="16"/>
  <c r="H64" i="16"/>
  <c r="R64" i="16"/>
  <c r="H65" i="16"/>
  <c r="T64" i="16"/>
  <c r="U64" i="16"/>
  <c r="V64" i="16"/>
  <c r="W64" i="16"/>
  <c r="X64" i="16"/>
  <c r="Z64" i="16"/>
  <c r="AB64" i="16"/>
  <c r="AD64" i="16"/>
  <c r="AE64" i="16"/>
  <c r="AF64" i="16"/>
  <c r="AG64" i="16"/>
  <c r="AH64" i="16"/>
  <c r="AI64" i="16"/>
  <c r="AJ64" i="16"/>
  <c r="AK64" i="16"/>
  <c r="AL64" i="16"/>
  <c r="AM64" i="16"/>
  <c r="AN64" i="16"/>
  <c r="AO64" i="16"/>
  <c r="AP64" i="16"/>
  <c r="AQ64" i="16"/>
  <c r="AS64" i="16"/>
  <c r="AT64" i="16"/>
  <c r="AU64" i="16"/>
  <c r="AV64" i="16"/>
  <c r="AX64" i="16"/>
  <c r="AY64" i="16"/>
  <c r="AZ64" i="16"/>
  <c r="BA64" i="16"/>
  <c r="BC64" i="16"/>
  <c r="BD64" i="16"/>
  <c r="BE64" i="16"/>
  <c r="BF64" i="16"/>
  <c r="BH64" i="16"/>
  <c r="BJ64" i="16"/>
  <c r="BK64" i="16"/>
  <c r="E65" i="16"/>
  <c r="G65" i="16"/>
  <c r="J65" i="16"/>
  <c r="L65" i="16"/>
  <c r="N65" i="16"/>
  <c r="O65" i="16"/>
  <c r="P65" i="16"/>
  <c r="Q65" i="16"/>
  <c r="T65" i="16"/>
  <c r="U65" i="16"/>
  <c r="V65" i="16"/>
  <c r="W65" i="16"/>
  <c r="AB65" i="16"/>
  <c r="AD65" i="16"/>
  <c r="AE65" i="16"/>
  <c r="AF65" i="16"/>
  <c r="AG65" i="16"/>
  <c r="AI65" i="16"/>
  <c r="AK65" i="16"/>
  <c r="AO65" i="16"/>
  <c r="AQ65" i="16"/>
  <c r="AU65" i="16"/>
  <c r="AX65" i="16"/>
  <c r="AY65" i="16"/>
  <c r="AZ65" i="16"/>
  <c r="BA65" i="16"/>
  <c r="BB65" i="16"/>
  <c r="BE65" i="16"/>
  <c r="A66" i="16"/>
  <c r="B66" i="16"/>
  <c r="D66" i="16"/>
  <c r="E66" i="16"/>
  <c r="F66" i="16"/>
  <c r="G66" i="16"/>
  <c r="I66" i="16"/>
  <c r="J66" i="16"/>
  <c r="K66" i="16"/>
  <c r="L66" i="16"/>
  <c r="N66" i="16"/>
  <c r="O66" i="16"/>
  <c r="P66" i="16"/>
  <c r="Q66" i="16"/>
  <c r="R66" i="16"/>
  <c r="T66" i="16"/>
  <c r="U66" i="16"/>
  <c r="V66" i="16"/>
  <c r="W66" i="16"/>
  <c r="Y66" i="16"/>
  <c r="Z66" i="16"/>
  <c r="AA66" i="16"/>
  <c r="AB66" i="16"/>
  <c r="AC66" i="16"/>
  <c r="AD66" i="16"/>
  <c r="AE66" i="16"/>
  <c r="AF66" i="16"/>
  <c r="AG66" i="16"/>
  <c r="AI66" i="16"/>
  <c r="AJ66" i="16"/>
  <c r="AK66" i="16"/>
  <c r="AL66" i="16"/>
  <c r="AN66" i="16"/>
  <c r="AO66" i="16"/>
  <c r="AP66" i="16"/>
  <c r="AQ66" i="16"/>
  <c r="AR66" i="16"/>
  <c r="AS66" i="16"/>
  <c r="AT66" i="16"/>
  <c r="AU66" i="16"/>
  <c r="AV66" i="16"/>
  <c r="AW66" i="16"/>
  <c r="AX66" i="16"/>
  <c r="AY66" i="16"/>
  <c r="AZ66" i="16"/>
  <c r="BA66" i="16"/>
  <c r="BB66" i="16"/>
  <c r="BC66" i="16"/>
  <c r="BD66" i="16"/>
  <c r="BE66" i="16"/>
  <c r="BF66" i="16"/>
  <c r="BG66" i="16"/>
  <c r="BH66" i="16"/>
  <c r="BI66" i="16"/>
  <c r="BJ66" i="16"/>
  <c r="E67" i="16"/>
  <c r="G67" i="16"/>
  <c r="K67" i="16"/>
  <c r="O67" i="16"/>
  <c r="Q67" i="16"/>
  <c r="U67" i="16"/>
  <c r="W67" i="16"/>
  <c r="Z67" i="16"/>
  <c r="AB67" i="16"/>
  <c r="AE67" i="16"/>
  <c r="AG67" i="16"/>
  <c r="AH67" i="16"/>
  <c r="AN67" i="16"/>
  <c r="AP67" i="16"/>
  <c r="AS67" i="16"/>
  <c r="AU67" i="16"/>
  <c r="AY67" i="16"/>
  <c r="BC67" i="16"/>
  <c r="A68" i="16"/>
  <c r="B68" i="16"/>
  <c r="D68" i="16"/>
  <c r="E68" i="16"/>
  <c r="F68" i="16"/>
  <c r="G68" i="16"/>
  <c r="I68" i="16"/>
  <c r="J68" i="16"/>
  <c r="K68" i="16"/>
  <c r="L68" i="16"/>
  <c r="N68" i="16"/>
  <c r="O68" i="16"/>
  <c r="P68" i="16"/>
  <c r="Q68" i="16"/>
  <c r="R68" i="16"/>
  <c r="W68" i="16"/>
  <c r="AX68" i="16"/>
  <c r="AZ68" i="16"/>
  <c r="D69" i="16"/>
  <c r="G69" i="16"/>
  <c r="I69" i="16"/>
  <c r="J69" i="16"/>
  <c r="K69" i="16"/>
  <c r="L69" i="16"/>
  <c r="N69" i="16"/>
  <c r="P69" i="16"/>
  <c r="AZ69" i="16"/>
  <c r="A70" i="16"/>
  <c r="B70" i="16"/>
  <c r="I70" i="16"/>
  <c r="AU70" i="16"/>
  <c r="AX70" i="16"/>
  <c r="AY70" i="16"/>
  <c r="AZ70" i="16"/>
  <c r="BA70" i="16"/>
  <c r="BB70" i="16"/>
  <c r="AY71" i="16"/>
  <c r="BA71" i="16"/>
  <c r="A72" i="16"/>
  <c r="B72" i="16"/>
  <c r="D72" i="16"/>
  <c r="F72" i="16"/>
  <c r="J72" i="16"/>
  <c r="AB72" i="16"/>
  <c r="AP72" i="16"/>
  <c r="AX72" i="16"/>
  <c r="AY72" i="16"/>
  <c r="BA72" i="16"/>
  <c r="BD72" i="16"/>
  <c r="A74" i="16"/>
  <c r="B74" i="16"/>
  <c r="D74" i="16"/>
  <c r="E74" i="16"/>
  <c r="F74" i="16"/>
  <c r="G74" i="16"/>
  <c r="K74" i="16"/>
  <c r="Z74" i="16"/>
  <c r="AT74" i="16"/>
  <c r="AX74" i="16"/>
  <c r="AY74" i="16"/>
  <c r="AZ74" i="16"/>
  <c r="BA74" i="16"/>
  <c r="BB74" i="16"/>
  <c r="BC74" i="16"/>
  <c r="BE74" i="16"/>
  <c r="AX75" i="16"/>
  <c r="AZ75" i="16"/>
  <c r="A76" i="16"/>
  <c r="B76" i="16"/>
  <c r="D76" i="16"/>
  <c r="E76" i="16"/>
  <c r="F76" i="16"/>
  <c r="G76" i="16"/>
  <c r="I76" i="16"/>
  <c r="J76" i="16"/>
  <c r="K76" i="16"/>
  <c r="L76" i="16"/>
  <c r="N76" i="16"/>
  <c r="O76" i="16"/>
  <c r="P76" i="16"/>
  <c r="Q76" i="16"/>
  <c r="H76" i="16"/>
  <c r="M76" i="16"/>
  <c r="H77" i="16"/>
  <c r="T76" i="16"/>
  <c r="U76" i="16"/>
  <c r="V76" i="16"/>
  <c r="W76" i="16"/>
  <c r="X76" i="16"/>
  <c r="Y76" i="16"/>
  <c r="Z76" i="16"/>
  <c r="AA76" i="16"/>
  <c r="AB76" i="16"/>
  <c r="AD76" i="16"/>
  <c r="AE76" i="16"/>
  <c r="AF76" i="16"/>
  <c r="AG76" i="16"/>
  <c r="AH76" i="16"/>
  <c r="AI76" i="16"/>
  <c r="AJ76" i="16"/>
  <c r="AK76" i="16"/>
  <c r="AL76" i="16"/>
  <c r="AN76" i="16"/>
  <c r="AO76" i="16"/>
  <c r="AP76" i="16"/>
  <c r="AQ76" i="16"/>
  <c r="AR76" i="16"/>
  <c r="AS76" i="16"/>
  <c r="AT76" i="16"/>
  <c r="AU76" i="16"/>
  <c r="AV76" i="16"/>
  <c r="AX76" i="16"/>
  <c r="AY76" i="16"/>
  <c r="AZ76" i="16"/>
  <c r="BA76" i="16"/>
  <c r="BB76" i="16"/>
  <c r="BC76" i="16"/>
  <c r="BD76" i="16"/>
  <c r="BE76" i="16"/>
  <c r="BF76" i="16"/>
  <c r="BH76" i="16"/>
  <c r="BI76" i="16"/>
  <c r="BJ76" i="16"/>
  <c r="BM76" i="16"/>
  <c r="BN76" i="16"/>
  <c r="D77" i="16"/>
  <c r="E77" i="16"/>
  <c r="F77" i="16"/>
  <c r="G77" i="16"/>
  <c r="I77" i="16"/>
  <c r="J77" i="16"/>
  <c r="K77" i="16"/>
  <c r="L77" i="16"/>
  <c r="N77" i="16"/>
  <c r="P77" i="16"/>
  <c r="T77" i="16"/>
  <c r="U77" i="16"/>
  <c r="V77" i="16"/>
  <c r="W77" i="16"/>
  <c r="Y77" i="16"/>
  <c r="AA77" i="16"/>
  <c r="AD77" i="16"/>
  <c r="AF77" i="16"/>
  <c r="AL77" i="16"/>
  <c r="AN77" i="16"/>
  <c r="AP77" i="16"/>
  <c r="AT77" i="16"/>
  <c r="AW77" i="16"/>
  <c r="AZ77" i="16"/>
  <c r="BD77" i="16"/>
  <c r="BH77" i="16"/>
  <c r="A78" i="16"/>
  <c r="B78" i="16"/>
  <c r="D78" i="16"/>
  <c r="E78" i="16"/>
  <c r="F78" i="16"/>
  <c r="G78" i="16"/>
  <c r="I78" i="16"/>
  <c r="J78" i="16"/>
  <c r="K78" i="16"/>
  <c r="L78" i="16"/>
  <c r="N78" i="16"/>
  <c r="O78" i="16"/>
  <c r="P78" i="16"/>
  <c r="Q78" i="16"/>
  <c r="H78" i="16"/>
  <c r="M78" i="16"/>
  <c r="R78" i="16"/>
  <c r="T78" i="16"/>
  <c r="U78" i="16"/>
  <c r="V78" i="16"/>
  <c r="W78" i="16"/>
  <c r="X78" i="16"/>
  <c r="Y78" i="16"/>
  <c r="AA78" i="16"/>
  <c r="AB78" i="16"/>
  <c r="AC78" i="16"/>
  <c r="AD78" i="16"/>
  <c r="AE78" i="16"/>
  <c r="AF78" i="16"/>
  <c r="AG78" i="16"/>
  <c r="AH78" i="16"/>
  <c r="AI78" i="16"/>
  <c r="AJ78" i="16"/>
  <c r="AK78" i="16"/>
  <c r="AL78" i="16"/>
  <c r="AM78" i="16"/>
  <c r="AN78" i="16"/>
  <c r="AO78" i="16"/>
  <c r="AP78" i="16"/>
  <c r="AQ78" i="16"/>
  <c r="AR78" i="16"/>
  <c r="AS78" i="16"/>
  <c r="AT78" i="16"/>
  <c r="AU78" i="16"/>
  <c r="AV78" i="16"/>
  <c r="AX78" i="16"/>
  <c r="AY78" i="16"/>
  <c r="AZ78" i="16"/>
  <c r="BA78" i="16"/>
  <c r="BB78" i="16"/>
  <c r="BC78" i="16"/>
  <c r="BD78" i="16"/>
  <c r="BE78" i="16"/>
  <c r="BF78" i="16"/>
  <c r="BH78" i="16"/>
  <c r="BJ78" i="16"/>
  <c r="BK78" i="16"/>
  <c r="BN78" i="16"/>
  <c r="E79" i="16"/>
  <c r="G79" i="16"/>
  <c r="J79" i="16"/>
  <c r="L79" i="16"/>
  <c r="O79" i="16"/>
  <c r="AE79" i="16"/>
  <c r="AG79" i="16"/>
  <c r="AN79" i="16"/>
  <c r="AP79" i="16"/>
  <c r="AS79" i="16"/>
  <c r="AU79" i="16"/>
  <c r="AX79" i="16"/>
  <c r="AY79" i="16"/>
  <c r="AZ79" i="16"/>
  <c r="BA79" i="16"/>
  <c r="BC79" i="16"/>
  <c r="A80" i="16"/>
  <c r="B80" i="16"/>
  <c r="D80" i="16"/>
  <c r="F80" i="16"/>
  <c r="I80" i="16"/>
  <c r="L80" i="16"/>
  <c r="O80" i="16"/>
  <c r="Q80" i="16"/>
  <c r="T80" i="16"/>
  <c r="V80" i="16"/>
  <c r="AJ80" i="16"/>
  <c r="AS80" i="16"/>
  <c r="AT80" i="16"/>
  <c r="AU80" i="16"/>
  <c r="AV80" i="16"/>
  <c r="AX80" i="16"/>
  <c r="AY80" i="16"/>
  <c r="AZ80" i="16"/>
  <c r="BA80" i="16"/>
  <c r="BC80" i="16"/>
  <c r="BD80" i="16"/>
  <c r="BE80" i="16"/>
  <c r="BF80" i="16"/>
  <c r="AS81" i="16"/>
  <c r="AX81" i="16"/>
  <c r="AZ81" i="16"/>
  <c r="BD81" i="16"/>
  <c r="BF81" i="16"/>
  <c r="A82" i="16"/>
  <c r="B82" i="16"/>
  <c r="G82" i="16"/>
  <c r="J82" i="16"/>
  <c r="L82" i="16"/>
  <c r="O82" i="16"/>
  <c r="Q82" i="16"/>
  <c r="T82" i="16"/>
  <c r="V82" i="16"/>
  <c r="Z82" i="16"/>
  <c r="AB82" i="16"/>
  <c r="AE82" i="16"/>
  <c r="AG82" i="16"/>
  <c r="AK82" i="16"/>
  <c r="AO82" i="16"/>
  <c r="AQ82" i="16"/>
  <c r="AS82" i="16"/>
  <c r="AT82" i="16"/>
  <c r="AU82" i="16"/>
  <c r="AV82" i="16"/>
  <c r="AX82" i="16"/>
  <c r="AY82" i="16"/>
  <c r="AZ82" i="16"/>
  <c r="BA82" i="16"/>
  <c r="BC82" i="16"/>
  <c r="BD82" i="16"/>
  <c r="BE82" i="16"/>
  <c r="BF82" i="16"/>
  <c r="I83" i="16"/>
  <c r="N83" i="16"/>
  <c r="AL83" i="16"/>
  <c r="AU83" i="16"/>
  <c r="AV83" i="16"/>
  <c r="AX83" i="16"/>
  <c r="AZ83" i="16"/>
  <c r="BA83" i="16"/>
  <c r="A84" i="16"/>
  <c r="B84" i="16"/>
  <c r="E84" i="16"/>
  <c r="G84" i="16"/>
  <c r="J84" i="16"/>
  <c r="L84" i="16"/>
  <c r="O84" i="16"/>
  <c r="Q84" i="16"/>
  <c r="U84" i="16"/>
  <c r="W84" i="16"/>
  <c r="Y84" i="16"/>
  <c r="AA84" i="16"/>
  <c r="AD84" i="16"/>
  <c r="AE84" i="16"/>
  <c r="AF84" i="16"/>
  <c r="AG84" i="16"/>
  <c r="AI84" i="16"/>
  <c r="AO84" i="16"/>
  <c r="AQ84" i="16"/>
  <c r="AS84" i="16"/>
  <c r="AT84" i="16"/>
  <c r="AU84" i="16"/>
  <c r="AV84" i="16"/>
  <c r="AX84" i="16"/>
  <c r="AY84" i="16"/>
  <c r="AZ84" i="16"/>
  <c r="BA84" i="16"/>
  <c r="BC84" i="16"/>
  <c r="BD84" i="16"/>
  <c r="BE84" i="16"/>
  <c r="BF84" i="16"/>
  <c r="I85" i="16"/>
  <c r="P85" i="16"/>
  <c r="AD85" i="16"/>
  <c r="AF85" i="16"/>
  <c r="AG85" i="16"/>
  <c r="AH85" i="16"/>
  <c r="AT85" i="16"/>
  <c r="AX85" i="16"/>
  <c r="BC85" i="16"/>
  <c r="A86" i="16"/>
  <c r="B86" i="16"/>
  <c r="I86" i="16"/>
  <c r="J86" i="16"/>
  <c r="K86" i="16"/>
  <c r="L86" i="16"/>
  <c r="N86" i="16"/>
  <c r="O86" i="16"/>
  <c r="P86" i="16"/>
  <c r="Q86" i="16"/>
  <c r="M86" i="16"/>
  <c r="T86" i="16"/>
  <c r="U86" i="16"/>
  <c r="V86" i="16"/>
  <c r="W86" i="16"/>
  <c r="AE86" i="16"/>
  <c r="AJ86" i="16"/>
  <c r="AO86" i="16"/>
  <c r="AS86" i="16"/>
  <c r="AT86" i="16"/>
  <c r="AU86" i="16"/>
  <c r="AV86" i="16"/>
  <c r="AX86" i="16"/>
  <c r="AY86" i="16"/>
  <c r="AZ86" i="16"/>
  <c r="BA86" i="16"/>
  <c r="BB86" i="16"/>
  <c r="BC86" i="16"/>
  <c r="BD86" i="16"/>
  <c r="BE86" i="16"/>
  <c r="BF86" i="16"/>
  <c r="I87" i="16"/>
  <c r="K87" i="16"/>
  <c r="P87" i="16"/>
  <c r="Q87" i="16"/>
  <c r="W87" i="16"/>
  <c r="AJ87" i="16"/>
  <c r="AS87" i="16"/>
  <c r="AU87" i="16"/>
  <c r="AV87" i="16"/>
  <c r="BD87" i="16"/>
  <c r="A88" i="16"/>
  <c r="B88" i="16"/>
  <c r="D88" i="16"/>
  <c r="E88" i="16"/>
  <c r="F88" i="16"/>
  <c r="G88" i="16"/>
  <c r="I88" i="16"/>
  <c r="J88" i="16"/>
  <c r="K88" i="16"/>
  <c r="L88" i="16"/>
  <c r="N88" i="16"/>
  <c r="O88" i="16"/>
  <c r="P88" i="16"/>
  <c r="Q88" i="16"/>
  <c r="H88" i="16"/>
  <c r="M88" i="16"/>
  <c r="R88" i="16"/>
  <c r="H89" i="16"/>
  <c r="T88" i="16"/>
  <c r="U88" i="16"/>
  <c r="V88" i="16"/>
  <c r="W88" i="16"/>
  <c r="X88" i="16"/>
  <c r="Y88" i="16"/>
  <c r="Z88" i="16"/>
  <c r="AA88" i="16"/>
  <c r="AB88" i="16"/>
  <c r="AC88" i="16"/>
  <c r="AD88" i="16"/>
  <c r="AE88" i="16"/>
  <c r="AF88" i="16"/>
  <c r="AG88" i="16"/>
  <c r="AH88" i="16"/>
  <c r="AJ88" i="16"/>
  <c r="AL88" i="16"/>
  <c r="AN88" i="16"/>
  <c r="AO88" i="16"/>
  <c r="AP88" i="16"/>
  <c r="AQ88" i="16"/>
  <c r="AR88" i="16"/>
  <c r="AS88" i="16"/>
  <c r="AT88" i="16"/>
  <c r="AU88" i="16"/>
  <c r="AV88" i="16"/>
  <c r="AW88" i="16"/>
  <c r="AX88" i="16"/>
  <c r="AY88" i="16"/>
  <c r="AZ88" i="16"/>
  <c r="BA88" i="16"/>
  <c r="BC88" i="16"/>
  <c r="BD88" i="16"/>
  <c r="BE88" i="16"/>
  <c r="BF88" i="16"/>
  <c r="BG88" i="16"/>
  <c r="BH88" i="16"/>
  <c r="BI88" i="16"/>
  <c r="BJ88" i="16"/>
  <c r="BK88" i="16"/>
  <c r="BM88" i="16"/>
  <c r="BN88" i="16"/>
  <c r="BP88" i="16"/>
  <c r="D89" i="16"/>
  <c r="E89" i="16"/>
  <c r="F89" i="16"/>
  <c r="G89" i="16"/>
  <c r="I89" i="16"/>
  <c r="J89" i="16"/>
  <c r="K89" i="16"/>
  <c r="L89" i="16"/>
  <c r="N89" i="16"/>
  <c r="O89" i="16"/>
  <c r="P89" i="16"/>
  <c r="Q89" i="16"/>
  <c r="T89" i="16"/>
  <c r="U89" i="16"/>
  <c r="V89" i="16"/>
  <c r="W89" i="16"/>
  <c r="Y89" i="16"/>
  <c r="Z89" i="16"/>
  <c r="AA89" i="16"/>
  <c r="AB89" i="16"/>
  <c r="AD89" i="16"/>
  <c r="AE89" i="16"/>
  <c r="AF89" i="16"/>
  <c r="AG89" i="16"/>
  <c r="AH89" i="16"/>
  <c r="AN89" i="16"/>
  <c r="AO89" i="16"/>
  <c r="AP89" i="16"/>
  <c r="AQ89" i="16"/>
  <c r="AW89" i="16"/>
  <c r="AZ89" i="16"/>
  <c r="A90" i="16"/>
  <c r="B90" i="16"/>
  <c r="D90" i="16"/>
  <c r="E90" i="16"/>
  <c r="F90" i="16"/>
  <c r="G90" i="16"/>
  <c r="I90" i="16"/>
  <c r="J90" i="16"/>
  <c r="K90" i="16"/>
  <c r="L90" i="16"/>
  <c r="N90" i="16"/>
  <c r="O90" i="16"/>
  <c r="P90" i="16"/>
  <c r="Q90" i="16"/>
  <c r="H90" i="16"/>
  <c r="T90" i="16"/>
  <c r="U90" i="16"/>
  <c r="V90" i="16"/>
  <c r="W90" i="16"/>
  <c r="X90" i="16"/>
  <c r="Y90" i="16"/>
  <c r="Z90" i="16"/>
  <c r="AA90" i="16"/>
  <c r="AB90" i="16"/>
  <c r="AC90" i="16"/>
  <c r="AE90" i="16"/>
  <c r="AG90" i="16"/>
  <c r="AI90" i="16"/>
  <c r="AJ90" i="16"/>
  <c r="AK90" i="16"/>
  <c r="AL90" i="16"/>
  <c r="AM90" i="16"/>
  <c r="AN90" i="16"/>
  <c r="AO90" i="16"/>
  <c r="AP90" i="16"/>
  <c r="AQ90" i="16"/>
  <c r="AR90" i="16"/>
  <c r="AS90" i="16"/>
  <c r="AT90" i="16"/>
  <c r="AU90" i="16"/>
  <c r="AV90" i="16"/>
  <c r="AX90" i="16"/>
  <c r="AY90" i="16"/>
  <c r="AZ90" i="16"/>
  <c r="BA90" i="16"/>
  <c r="BB90" i="16"/>
  <c r="BC90" i="16"/>
  <c r="BD90" i="16"/>
  <c r="BE90" i="16"/>
  <c r="BF90" i="16"/>
  <c r="BH90" i="16"/>
  <c r="BJ90" i="16"/>
  <c r="BL90" i="16"/>
  <c r="BM90" i="16"/>
  <c r="BN90" i="16"/>
  <c r="BP90" i="16"/>
  <c r="D91" i="16"/>
  <c r="E91" i="16"/>
  <c r="F91" i="16"/>
  <c r="G91" i="16"/>
  <c r="I91" i="16"/>
  <c r="J91" i="16"/>
  <c r="K91" i="16"/>
  <c r="L91" i="16"/>
  <c r="Q91" i="16"/>
  <c r="W91" i="16"/>
  <c r="Y91" i="16"/>
  <c r="Z91" i="16"/>
  <c r="AA91" i="16"/>
  <c r="AB91" i="16"/>
  <c r="AD91" i="16"/>
  <c r="AI91" i="16"/>
  <c r="AJ91" i="16"/>
  <c r="AK91" i="16"/>
  <c r="AL91" i="16"/>
  <c r="AN91" i="16"/>
  <c r="AP91" i="16"/>
  <c r="AQ91" i="16"/>
  <c r="AR91" i="16"/>
  <c r="AX91" i="16"/>
  <c r="AZ91" i="16"/>
  <c r="BA91" i="16"/>
  <c r="BF91" i="16"/>
  <c r="A92" i="16"/>
  <c r="B92" i="16"/>
  <c r="I92" i="16"/>
  <c r="J92" i="16"/>
  <c r="K92" i="16"/>
  <c r="L92" i="16"/>
  <c r="M92" i="16"/>
  <c r="AU92" i="16"/>
  <c r="AX92" i="16"/>
  <c r="AY92" i="16"/>
  <c r="AZ92" i="16"/>
  <c r="BA92" i="16"/>
  <c r="BB92" i="16"/>
  <c r="J93" i="16"/>
  <c r="L93" i="16"/>
  <c r="AY93" i="16"/>
  <c r="BB93" i="16"/>
  <c r="A94" i="16"/>
  <c r="B94" i="16"/>
  <c r="J94" i="16"/>
  <c r="L94" i="16"/>
  <c r="AX94" i="16"/>
  <c r="AY94" i="16"/>
  <c r="AZ94" i="16"/>
  <c r="BA94" i="16"/>
  <c r="I95" i="16"/>
  <c r="AX95" i="16"/>
  <c r="AZ95" i="16"/>
  <c r="A96" i="16"/>
  <c r="B96" i="16"/>
  <c r="I96" i="16"/>
  <c r="J96" i="16"/>
  <c r="K96" i="16"/>
  <c r="L96" i="16"/>
  <c r="AG96" i="16"/>
  <c r="AN96" i="16"/>
  <c r="AO96" i="16"/>
  <c r="AP96" i="16"/>
  <c r="AQ96" i="16"/>
  <c r="AS96" i="16"/>
  <c r="AU96" i="16"/>
  <c r="AV96" i="16"/>
  <c r="AX96" i="16"/>
  <c r="AZ96" i="16"/>
  <c r="BC96" i="16"/>
  <c r="BE96" i="16"/>
  <c r="J97" i="16"/>
  <c r="M97" i="16"/>
  <c r="AT97" i="16"/>
  <c r="AX97" i="16"/>
  <c r="BE97" i="16"/>
  <c r="A98" i="16"/>
  <c r="B98" i="16"/>
  <c r="I98" i="16"/>
  <c r="J98" i="16"/>
  <c r="K98" i="16"/>
  <c r="L98" i="16"/>
  <c r="M98" i="16"/>
  <c r="T98" i="16"/>
  <c r="AA98" i="16"/>
  <c r="AN98" i="16"/>
  <c r="AO98" i="16"/>
  <c r="AP98" i="16"/>
  <c r="AQ98" i="16"/>
  <c r="AS98" i="16"/>
  <c r="AT98" i="16"/>
  <c r="AU98" i="16"/>
  <c r="AV98" i="16"/>
  <c r="AX98" i="16"/>
  <c r="AY98" i="16"/>
  <c r="AZ98" i="16"/>
  <c r="BA98" i="16"/>
  <c r="BC98" i="16"/>
  <c r="BD98" i="16"/>
  <c r="BE98" i="16"/>
  <c r="BF98" i="16"/>
  <c r="J99" i="16"/>
  <c r="L99" i="16"/>
  <c r="AT99" i="16"/>
  <c r="AV99" i="16"/>
  <c r="A100" i="16"/>
  <c r="B100" i="16"/>
  <c r="D100" i="16"/>
  <c r="E100" i="16"/>
  <c r="F100" i="16"/>
  <c r="G100" i="16"/>
  <c r="I100" i="16"/>
  <c r="J100" i="16"/>
  <c r="K100" i="16"/>
  <c r="L100" i="16"/>
  <c r="N100" i="16"/>
  <c r="O100" i="16"/>
  <c r="P100" i="16"/>
  <c r="Q100" i="16"/>
  <c r="H100" i="16"/>
  <c r="R100" i="16"/>
  <c r="H101" i="16"/>
  <c r="T100" i="16"/>
  <c r="U100" i="16"/>
  <c r="V100" i="16"/>
  <c r="W100" i="16"/>
  <c r="X100" i="16"/>
  <c r="Y100" i="16"/>
  <c r="Z100" i="16"/>
  <c r="AA100" i="16"/>
  <c r="AB100" i="16"/>
  <c r="AC100" i="16"/>
  <c r="AD100" i="16"/>
  <c r="AE100" i="16"/>
  <c r="AF100" i="16"/>
  <c r="AG100" i="16"/>
  <c r="AH100" i="16"/>
  <c r="AI100" i="16"/>
  <c r="AJ100" i="16"/>
  <c r="AK100" i="16"/>
  <c r="AL100" i="16"/>
  <c r="AM100" i="16"/>
  <c r="AN100" i="16"/>
  <c r="AO100" i="16"/>
  <c r="AP100" i="16"/>
  <c r="AQ100" i="16"/>
  <c r="AR100" i="16"/>
  <c r="AS100" i="16"/>
  <c r="AT100" i="16"/>
  <c r="AU100" i="16"/>
  <c r="AV100" i="16"/>
  <c r="AW100" i="16"/>
  <c r="AX100" i="16"/>
  <c r="AY100" i="16"/>
  <c r="AZ100" i="16"/>
  <c r="BA100" i="16"/>
  <c r="BC100" i="16"/>
  <c r="BD100" i="16"/>
  <c r="BE100" i="16"/>
  <c r="BF100" i="16"/>
  <c r="BG100" i="16"/>
  <c r="BH100" i="16"/>
  <c r="BI100" i="16"/>
  <c r="BJ100" i="16"/>
  <c r="BK100" i="16"/>
  <c r="BM100" i="16"/>
  <c r="BN100" i="16"/>
  <c r="BP100" i="16"/>
  <c r="D101" i="16"/>
  <c r="F101" i="16"/>
  <c r="I101" i="16"/>
  <c r="J101" i="16"/>
  <c r="K101" i="16"/>
  <c r="L101" i="16"/>
  <c r="M101" i="16"/>
  <c r="N101" i="16"/>
  <c r="O101" i="16"/>
  <c r="P101" i="16"/>
  <c r="Q101" i="16"/>
  <c r="T101" i="16"/>
  <c r="U101" i="16"/>
  <c r="V101" i="16"/>
  <c r="W101" i="16"/>
  <c r="Y101" i="16"/>
  <c r="Z101" i="16"/>
  <c r="AA101" i="16"/>
  <c r="AB101" i="16"/>
  <c r="AD101" i="16"/>
  <c r="AE101" i="16"/>
  <c r="AF101" i="16"/>
  <c r="AG101" i="16"/>
  <c r="AH101" i="16"/>
  <c r="AI101" i="16"/>
  <c r="AJ101" i="16"/>
  <c r="AK101" i="16"/>
  <c r="AL101" i="16"/>
  <c r="AN101" i="16"/>
  <c r="AO101" i="16"/>
  <c r="AP101" i="16"/>
  <c r="AQ101" i="16"/>
  <c r="AR101" i="16"/>
  <c r="AS101" i="16"/>
  <c r="AT101" i="16"/>
  <c r="AU101" i="16"/>
  <c r="AV101" i="16"/>
  <c r="AZ101" i="16"/>
  <c r="A102" i="16"/>
  <c r="B102" i="16"/>
  <c r="D102" i="16"/>
  <c r="E102" i="16"/>
  <c r="F102" i="16"/>
  <c r="G102" i="16"/>
  <c r="I102" i="16"/>
  <c r="J102" i="16"/>
  <c r="K102" i="16"/>
  <c r="L102" i="16"/>
  <c r="N102" i="16"/>
  <c r="O102" i="16"/>
  <c r="P102" i="16"/>
  <c r="Q102" i="16"/>
  <c r="H102" i="16"/>
  <c r="M102" i="16"/>
  <c r="T102" i="16"/>
  <c r="U102" i="16"/>
  <c r="V102" i="16"/>
  <c r="W102" i="16"/>
  <c r="Y102" i="16"/>
  <c r="Z102" i="16"/>
  <c r="AA102" i="16"/>
  <c r="AB102" i="16"/>
  <c r="AC102" i="16"/>
  <c r="AD102" i="16"/>
  <c r="AF102" i="16"/>
  <c r="AJ102" i="16"/>
  <c r="AL102" i="16"/>
  <c r="AN102" i="16"/>
  <c r="AO102" i="16"/>
  <c r="AP102" i="16"/>
  <c r="AQ102" i="16"/>
  <c r="AS102" i="16"/>
  <c r="AT102" i="16"/>
  <c r="AU102" i="16"/>
  <c r="AV102" i="16"/>
  <c r="AW102" i="16"/>
  <c r="AX102" i="16"/>
  <c r="AY102" i="16"/>
  <c r="AZ102" i="16"/>
  <c r="BA102" i="16"/>
  <c r="BB102" i="16"/>
  <c r="BC102" i="16"/>
  <c r="BD102" i="16"/>
  <c r="BE102" i="16"/>
  <c r="BF102" i="16"/>
  <c r="BH102" i="16"/>
  <c r="BI102" i="16"/>
  <c r="BK102" i="16"/>
  <c r="BM102" i="16"/>
  <c r="BN102" i="16"/>
  <c r="BP102" i="16"/>
  <c r="D103" i="16"/>
  <c r="E103" i="16"/>
  <c r="F103" i="16"/>
  <c r="G103" i="16"/>
  <c r="I103" i="16"/>
  <c r="J103" i="16"/>
  <c r="K103" i="16"/>
  <c r="L103" i="16"/>
  <c r="N103" i="16"/>
  <c r="O103" i="16"/>
  <c r="P103" i="16"/>
  <c r="Q103" i="16"/>
  <c r="T103" i="16"/>
  <c r="U103" i="16"/>
  <c r="V103" i="16"/>
  <c r="W103" i="16"/>
  <c r="Y103" i="16"/>
  <c r="Z103" i="16"/>
  <c r="AA103" i="16"/>
  <c r="AB103" i="16"/>
  <c r="AP103" i="16"/>
  <c r="AQ103" i="16"/>
  <c r="AS103" i="16"/>
  <c r="AT103" i="16"/>
  <c r="AU103" i="16"/>
  <c r="AV103" i="16"/>
  <c r="AY103" i="16"/>
  <c r="BA103" i="16"/>
  <c r="BE103" i="16"/>
  <c r="A104" i="16"/>
  <c r="B104" i="16"/>
  <c r="J104" i="16"/>
  <c r="L104" i="16"/>
  <c r="AP104" i="16"/>
  <c r="AV104" i="16"/>
  <c r="AX104" i="16"/>
  <c r="AY104" i="16"/>
  <c r="AZ104" i="16"/>
  <c r="BA104" i="16"/>
  <c r="BD104" i="16"/>
  <c r="BF104" i="16"/>
  <c r="M105" i="16"/>
  <c r="AZ105" i="16"/>
  <c r="BB105" i="16"/>
  <c r="A106" i="16"/>
  <c r="B106" i="16"/>
  <c r="G106" i="16"/>
  <c r="I106" i="16"/>
  <c r="J106" i="16"/>
  <c r="K106" i="16"/>
  <c r="L106" i="16"/>
  <c r="AN106" i="16"/>
  <c r="AO106" i="16"/>
  <c r="AP106" i="16"/>
  <c r="AQ106" i="16"/>
  <c r="AS106" i="16"/>
  <c r="AT106" i="16"/>
  <c r="AU106" i="16"/>
  <c r="AV106" i="16"/>
  <c r="AX106" i="16"/>
  <c r="AY106" i="16"/>
  <c r="AZ106" i="16"/>
  <c r="BA106" i="16"/>
  <c r="BC106" i="16"/>
  <c r="BD106" i="16"/>
  <c r="BE106" i="16"/>
  <c r="BF106" i="16"/>
  <c r="J107" i="16"/>
  <c r="L107" i="16"/>
  <c r="W107" i="16"/>
  <c r="AT107" i="16"/>
  <c r="AV107" i="16"/>
  <c r="AX107" i="16"/>
  <c r="BA107" i="16"/>
  <c r="BB107" i="16"/>
  <c r="BE107" i="16"/>
  <c r="BF107" i="16"/>
  <c r="A108" i="16"/>
  <c r="B108" i="16"/>
  <c r="F108" i="16"/>
  <c r="I108" i="16"/>
  <c r="J108" i="16"/>
  <c r="K108" i="16"/>
  <c r="L108" i="16"/>
  <c r="N108" i="16"/>
  <c r="M108" i="16"/>
  <c r="V108" i="16"/>
  <c r="AN108" i="16"/>
  <c r="AO108" i="16"/>
  <c r="AP108" i="16"/>
  <c r="AQ108" i="16"/>
  <c r="AS108" i="16"/>
  <c r="AT108" i="16"/>
  <c r="AU108" i="16"/>
  <c r="AV108" i="16"/>
  <c r="AW108" i="16"/>
  <c r="AX108" i="16"/>
  <c r="AY108" i="16"/>
  <c r="AZ108" i="16"/>
  <c r="BA108" i="16"/>
  <c r="BC108" i="16"/>
  <c r="BD108" i="16"/>
  <c r="BE108" i="16"/>
  <c r="BF108" i="16"/>
  <c r="J109" i="16"/>
  <c r="L109" i="16"/>
  <c r="M109" i="16"/>
  <c r="AS109" i="16"/>
  <c r="AT109" i="16"/>
  <c r="AU109" i="16"/>
  <c r="AV109" i="16"/>
  <c r="AW109" i="16"/>
  <c r="AX109" i="16"/>
  <c r="AZ109" i="16"/>
  <c r="BC109" i="16"/>
  <c r="BE109" i="16"/>
  <c r="A110" i="16"/>
  <c r="B110" i="16"/>
  <c r="J110" i="16"/>
  <c r="L110" i="16"/>
  <c r="AD110" i="16"/>
  <c r="AN110" i="16"/>
  <c r="AO110" i="16"/>
  <c r="AP110" i="16"/>
  <c r="AQ110" i="16"/>
  <c r="AS110" i="16"/>
  <c r="AT110" i="16"/>
  <c r="AU110" i="16"/>
  <c r="AX110" i="16"/>
  <c r="AY110" i="16"/>
  <c r="AZ110" i="16"/>
  <c r="BA110" i="16"/>
  <c r="BD110" i="16"/>
  <c r="BE110" i="16"/>
  <c r="BF110" i="16"/>
  <c r="J111" i="16"/>
  <c r="AP111" i="16"/>
  <c r="AT111" i="16"/>
  <c r="BC111" i="16"/>
  <c r="A112" i="16"/>
  <c r="B112" i="16"/>
  <c r="D112" i="16"/>
  <c r="E112" i="16"/>
  <c r="F112" i="16"/>
  <c r="G112" i="16"/>
  <c r="I112" i="16"/>
  <c r="J112" i="16"/>
  <c r="K112" i="16"/>
  <c r="L112" i="16"/>
  <c r="N112" i="16"/>
  <c r="O112" i="16"/>
  <c r="P112" i="16"/>
  <c r="Q112" i="16"/>
  <c r="H112" i="16"/>
  <c r="M112" i="16"/>
  <c r="H113" i="16"/>
  <c r="T112" i="16"/>
  <c r="U112" i="16"/>
  <c r="V112" i="16"/>
  <c r="W112" i="16"/>
  <c r="X112" i="16"/>
  <c r="Y112" i="16"/>
  <c r="Z112" i="16"/>
  <c r="AA112" i="16"/>
  <c r="AB112" i="16"/>
  <c r="AC112" i="16"/>
  <c r="AE112" i="16"/>
  <c r="AG112" i="16"/>
  <c r="AI112" i="16"/>
  <c r="AK112" i="16"/>
  <c r="AN112" i="16"/>
  <c r="AO112" i="16"/>
  <c r="AP112" i="16"/>
  <c r="AQ112" i="16"/>
  <c r="AS112" i="16"/>
  <c r="AT112" i="16"/>
  <c r="AU112" i="16"/>
  <c r="AV112" i="16"/>
  <c r="AW112" i="16"/>
  <c r="AX112" i="16"/>
  <c r="AY112" i="16"/>
  <c r="AZ112" i="16"/>
  <c r="BA112" i="16"/>
  <c r="BC112" i="16"/>
  <c r="BD112" i="16"/>
  <c r="BE112" i="16"/>
  <c r="BF112" i="16"/>
  <c r="BH112" i="16"/>
  <c r="BI112" i="16"/>
  <c r="BK112" i="16"/>
  <c r="BM112" i="16"/>
  <c r="BN112" i="16"/>
  <c r="BP112" i="16"/>
  <c r="D113" i="16"/>
  <c r="E113" i="16"/>
  <c r="F113" i="16"/>
  <c r="G113" i="16"/>
  <c r="I113" i="16"/>
  <c r="K113" i="16"/>
  <c r="N113" i="16"/>
  <c r="Q113" i="16"/>
  <c r="T113" i="16"/>
  <c r="Y113" i="16"/>
  <c r="AA113" i="16"/>
  <c r="AE113" i="16"/>
  <c r="AN113" i="16"/>
  <c r="AS113" i="16"/>
  <c r="AT113" i="16"/>
  <c r="AU113" i="16"/>
  <c r="AV113" i="16"/>
  <c r="AY113" i="16"/>
  <c r="BA113" i="16"/>
  <c r="BE113" i="16"/>
  <c r="A114" i="16"/>
  <c r="B114" i="16"/>
  <c r="D114" i="16"/>
  <c r="E114" i="16"/>
  <c r="F114" i="16"/>
  <c r="G114" i="16"/>
  <c r="I114" i="16"/>
  <c r="J114" i="16"/>
  <c r="K114" i="16"/>
  <c r="L114" i="16"/>
  <c r="N114" i="16"/>
  <c r="O114" i="16"/>
  <c r="P114" i="16"/>
  <c r="Q114" i="16"/>
  <c r="H114" i="16"/>
  <c r="M114" i="16"/>
  <c r="R114" i="16"/>
  <c r="T114" i="16"/>
  <c r="U114" i="16"/>
  <c r="V114" i="16"/>
  <c r="W114" i="16"/>
  <c r="X114" i="16"/>
  <c r="Y114" i="16"/>
  <c r="Z114" i="16"/>
  <c r="AA114" i="16"/>
  <c r="AB114" i="16"/>
  <c r="AC114" i="16"/>
  <c r="AD114" i="16"/>
  <c r="AE114" i="16"/>
  <c r="AF114" i="16"/>
  <c r="AG114" i="16"/>
  <c r="AH114" i="16"/>
  <c r="AI114" i="16"/>
  <c r="AK114" i="16"/>
  <c r="AM114" i="16"/>
  <c r="AN114" i="16"/>
  <c r="AO114" i="16"/>
  <c r="AP114" i="16"/>
  <c r="AQ114" i="16"/>
  <c r="AR114" i="16"/>
  <c r="AS114" i="16"/>
  <c r="AT114" i="16"/>
  <c r="AU114" i="16"/>
  <c r="AV114" i="16"/>
  <c r="AW114" i="16"/>
  <c r="AX114" i="16"/>
  <c r="AY114" i="16"/>
  <c r="AZ114" i="16"/>
  <c r="BA114" i="16"/>
  <c r="BB114" i="16"/>
  <c r="BC114" i="16"/>
  <c r="BD114" i="16"/>
  <c r="BE114" i="16"/>
  <c r="BF114" i="16"/>
  <c r="BG114" i="16"/>
  <c r="BH114" i="16"/>
  <c r="BI114" i="16"/>
  <c r="BJ114" i="16"/>
  <c r="BK114" i="16"/>
  <c r="BM114" i="16"/>
  <c r="BN114" i="16"/>
  <c r="BP114" i="16"/>
  <c r="D115" i="16"/>
  <c r="E115" i="16"/>
  <c r="F115" i="16"/>
  <c r="G115" i="16"/>
  <c r="I115" i="16"/>
  <c r="J115" i="16"/>
  <c r="K115" i="16"/>
  <c r="L115" i="16"/>
  <c r="M115" i="16"/>
  <c r="O115" i="16"/>
  <c r="Q115" i="16"/>
  <c r="U115" i="16"/>
  <c r="W115" i="16"/>
  <c r="Z115" i="16"/>
  <c r="AB115" i="16"/>
  <c r="AE115" i="16"/>
  <c r="AG115" i="16"/>
  <c r="AH115" i="16"/>
  <c r="AN115" i="16"/>
  <c r="AO115" i="16"/>
  <c r="AP115" i="16"/>
  <c r="AQ115" i="16"/>
  <c r="AS115" i="16"/>
  <c r="AT115" i="16"/>
  <c r="AU115" i="16"/>
  <c r="AV115" i="16"/>
  <c r="AX115" i="16"/>
  <c r="AY115" i="16"/>
  <c r="AZ115" i="16"/>
  <c r="BA115" i="16"/>
  <c r="BB115" i="16"/>
  <c r="BC115" i="16"/>
  <c r="BE115" i="16"/>
  <c r="BJ115" i="16"/>
  <c r="A116" i="16"/>
  <c r="B116" i="16"/>
  <c r="D116" i="16"/>
  <c r="E116" i="16"/>
  <c r="F116" i="16"/>
  <c r="G116" i="16"/>
  <c r="I116" i="16"/>
  <c r="J116" i="16"/>
  <c r="K116" i="16"/>
  <c r="L116" i="16"/>
  <c r="N116" i="16"/>
  <c r="O116" i="16"/>
  <c r="P116" i="16"/>
  <c r="Q116" i="16"/>
  <c r="H116" i="16"/>
  <c r="H117" i="16"/>
  <c r="T116" i="16"/>
  <c r="U116" i="16"/>
  <c r="V116" i="16"/>
  <c r="W116" i="16"/>
  <c r="Y116" i="16"/>
  <c r="Z116" i="16"/>
  <c r="AA116" i="16"/>
  <c r="AB116" i="16"/>
  <c r="AC116" i="16"/>
  <c r="AD116" i="16"/>
  <c r="AE116" i="16"/>
  <c r="AF116" i="16"/>
  <c r="AG116" i="16"/>
  <c r="AI116" i="16"/>
  <c r="AJ116" i="16"/>
  <c r="AK116" i="16"/>
  <c r="AN116" i="16"/>
  <c r="AO116" i="16"/>
  <c r="AP116" i="16"/>
  <c r="AQ116" i="16"/>
  <c r="AS116" i="16"/>
  <c r="AT116" i="16"/>
  <c r="AU116" i="16"/>
  <c r="AV116" i="16"/>
  <c r="O62" i="4"/>
  <c r="AX116" i="16"/>
  <c r="AY116" i="16"/>
  <c r="AZ116" i="16"/>
  <c r="BA116" i="16"/>
  <c r="BB116" i="16"/>
  <c r="BC116" i="16"/>
  <c r="BD116" i="16"/>
  <c r="BE116" i="16"/>
  <c r="BF116" i="16"/>
  <c r="BH116" i="16"/>
  <c r="D117" i="16"/>
  <c r="E117" i="16"/>
  <c r="F117" i="16"/>
  <c r="G117" i="16"/>
  <c r="J117" i="16"/>
  <c r="K117" i="16"/>
  <c r="L117" i="16"/>
  <c r="Q117" i="16"/>
  <c r="W117" i="16"/>
  <c r="Z117" i="16"/>
  <c r="AB117" i="16"/>
  <c r="AE117" i="16"/>
  <c r="AN117" i="16"/>
  <c r="O55" i="4"/>
  <c r="AS117" i="16" s="1"/>
  <c r="O57" i="4"/>
  <c r="AT117" i="16" s="1"/>
  <c r="O59" i="4"/>
  <c r="AU117" i="16" s="1"/>
  <c r="O61" i="4"/>
  <c r="AV117" i="16" s="1"/>
  <c r="AY117" i="16"/>
  <c r="BA117" i="16"/>
  <c r="BC117" i="16"/>
  <c r="BE117" i="16"/>
  <c r="A118" i="16"/>
  <c r="B118" i="16"/>
  <c r="D118" i="16"/>
  <c r="E118" i="16"/>
  <c r="F118" i="16"/>
  <c r="G118" i="16"/>
  <c r="I118" i="16"/>
  <c r="J118" i="16"/>
  <c r="K118" i="16"/>
  <c r="L118" i="16"/>
  <c r="N118" i="16"/>
  <c r="O118" i="16"/>
  <c r="P118" i="16"/>
  <c r="Q118" i="16"/>
  <c r="C118" i="16"/>
  <c r="H118" i="16"/>
  <c r="R118" i="16"/>
  <c r="T118" i="16"/>
  <c r="U118" i="16"/>
  <c r="V118" i="16"/>
  <c r="W118" i="16"/>
  <c r="X118" i="16"/>
  <c r="Y118" i="16"/>
  <c r="Z118" i="16"/>
  <c r="AA118" i="16"/>
  <c r="AB118" i="16"/>
  <c r="AD118" i="16"/>
  <c r="AF118" i="16"/>
  <c r="AG118" i="16"/>
  <c r="AJ118" i="16"/>
  <c r="AK118" i="16"/>
  <c r="AL118" i="16"/>
  <c r="AN118" i="16"/>
  <c r="AO118" i="16"/>
  <c r="AP118" i="16"/>
  <c r="AQ118" i="16"/>
  <c r="AS118" i="16"/>
  <c r="AT118" i="16"/>
  <c r="AU118" i="16"/>
  <c r="AV118" i="16"/>
  <c r="O122" i="4"/>
  <c r="AW118" i="16" s="1"/>
  <c r="AX118" i="16"/>
  <c r="AY118" i="16"/>
  <c r="AZ118" i="16"/>
  <c r="BA118" i="16"/>
  <c r="BC118" i="16"/>
  <c r="BD118" i="16"/>
  <c r="BE118" i="16"/>
  <c r="BF118" i="16"/>
  <c r="BI118" i="16"/>
  <c r="BK118" i="16"/>
  <c r="D119" i="16"/>
  <c r="F119" i="16"/>
  <c r="L119" i="16"/>
  <c r="N119" i="16"/>
  <c r="O119" i="16"/>
  <c r="P119" i="16"/>
  <c r="Q119" i="16"/>
  <c r="U119" i="16"/>
  <c r="V119" i="16"/>
  <c r="W119" i="16"/>
  <c r="Y119" i="16"/>
  <c r="AA119" i="16"/>
  <c r="O115" i="4"/>
  <c r="AS119" i="16"/>
  <c r="O117" i="4"/>
  <c r="AT119" i="16"/>
  <c r="O119" i="4"/>
  <c r="AU119" i="16"/>
  <c r="O121" i="4"/>
  <c r="AV119" i="16"/>
  <c r="AZ119" i="16"/>
  <c r="A120" i="16"/>
  <c r="B120" i="16"/>
  <c r="D120" i="16"/>
  <c r="E120" i="16"/>
  <c r="F120" i="16"/>
  <c r="G120" i="16"/>
  <c r="I120" i="16"/>
  <c r="J120" i="16"/>
  <c r="K120" i="16"/>
  <c r="L120" i="16"/>
  <c r="N120" i="16"/>
  <c r="O120" i="16"/>
  <c r="P120" i="16"/>
  <c r="Q120" i="16"/>
  <c r="H120" i="16"/>
  <c r="M120" i="16"/>
  <c r="H121" i="16"/>
  <c r="T120" i="16"/>
  <c r="U120" i="16"/>
  <c r="V120" i="16"/>
  <c r="W120" i="16"/>
  <c r="Y120" i="16"/>
  <c r="Z120" i="16"/>
  <c r="AA120" i="16"/>
  <c r="AB120" i="16"/>
  <c r="AC120" i="16"/>
  <c r="AD120" i="16"/>
  <c r="AE120" i="16"/>
  <c r="AF120" i="16"/>
  <c r="AG120" i="16"/>
  <c r="AI120" i="16"/>
  <c r="AJ120" i="16"/>
  <c r="AK120" i="16"/>
  <c r="AN120" i="16"/>
  <c r="AO120" i="16"/>
  <c r="AP120" i="16"/>
  <c r="AQ120" i="16"/>
  <c r="AS120" i="16"/>
  <c r="AT120" i="16"/>
  <c r="AU120" i="16"/>
  <c r="AV120" i="16"/>
  <c r="O182" i="4"/>
  <c r="AX120" i="16"/>
  <c r="AY120" i="16"/>
  <c r="AZ120" i="16"/>
  <c r="BA120" i="16"/>
  <c r="BC120" i="16"/>
  <c r="BD120" i="16"/>
  <c r="BE120" i="16"/>
  <c r="BF120" i="16"/>
  <c r="BH120" i="16"/>
  <c r="BK120" i="16"/>
  <c r="D121" i="16"/>
  <c r="E121" i="16"/>
  <c r="F121" i="16"/>
  <c r="G121" i="16"/>
  <c r="K121" i="16"/>
  <c r="T121" i="16"/>
  <c r="O175" i="4"/>
  <c r="AS121" i="16"/>
  <c r="O177" i="4"/>
  <c r="AT121" i="16"/>
  <c r="O179" i="4"/>
  <c r="AU121" i="16"/>
  <c r="O181" i="4"/>
  <c r="AV121" i="16"/>
  <c r="AW121" i="16"/>
  <c r="AZ121" i="16"/>
  <c r="A122" i="16"/>
  <c r="B122" i="16"/>
  <c r="D122" i="16"/>
  <c r="E122" i="16"/>
  <c r="F122" i="16"/>
  <c r="G122" i="16"/>
  <c r="I122" i="16"/>
  <c r="J122" i="16"/>
  <c r="K122" i="16"/>
  <c r="L122" i="16"/>
  <c r="N122" i="16"/>
  <c r="O122" i="16"/>
  <c r="P122" i="16"/>
  <c r="Q122" i="16"/>
  <c r="H122" i="16"/>
  <c r="R122" i="16"/>
  <c r="T122" i="16"/>
  <c r="U122" i="16"/>
  <c r="V122" i="16"/>
  <c r="W122" i="16"/>
  <c r="X122" i="16"/>
  <c r="Y122" i="16"/>
  <c r="Z122" i="16"/>
  <c r="AA122" i="16"/>
  <c r="AB122" i="16"/>
  <c r="AC122" i="16"/>
  <c r="AE122" i="16"/>
  <c r="AG122" i="16"/>
  <c r="AI122" i="16"/>
  <c r="AK122" i="16"/>
  <c r="AL122" i="16"/>
  <c r="AN122" i="16"/>
  <c r="AO122" i="16"/>
  <c r="AP122" i="16"/>
  <c r="AQ122" i="16"/>
  <c r="AS122" i="16"/>
  <c r="AT122" i="16"/>
  <c r="AU122" i="16"/>
  <c r="AV122" i="16"/>
  <c r="O242" i="4"/>
  <c r="AX122" i="16"/>
  <c r="AY122" i="16"/>
  <c r="AZ122" i="16"/>
  <c r="BA122" i="16"/>
  <c r="BC122" i="16"/>
  <c r="BD122" i="16"/>
  <c r="BE122" i="16"/>
  <c r="BF122" i="16"/>
  <c r="BG122" i="16"/>
  <c r="BI122" i="16"/>
  <c r="D123" i="16"/>
  <c r="E123" i="16"/>
  <c r="F123" i="16"/>
  <c r="G123" i="16"/>
  <c r="K123" i="16"/>
  <c r="N123" i="16"/>
  <c r="O123" i="16"/>
  <c r="P123" i="16"/>
  <c r="Q123" i="16"/>
  <c r="V123" i="16"/>
  <c r="Z123" i="16"/>
  <c r="AB123" i="16"/>
  <c r="AI123" i="16"/>
  <c r="AP123" i="16"/>
  <c r="O235" i="4"/>
  <c r="AS123" i="16"/>
  <c r="O237" i="4"/>
  <c r="AT123" i="16"/>
  <c r="O239" i="4"/>
  <c r="AU123" i="16"/>
  <c r="O241" i="4"/>
  <c r="AV123" i="16"/>
  <c r="AX123" i="16"/>
  <c r="AZ123" i="16"/>
  <c r="BB123" i="16"/>
  <c r="A124" i="16"/>
  <c r="B124" i="16"/>
  <c r="D124" i="16"/>
  <c r="E124" i="16"/>
  <c r="F124" i="16"/>
  <c r="G124" i="16"/>
  <c r="I124" i="16"/>
  <c r="J124" i="16"/>
  <c r="K124" i="16"/>
  <c r="L124" i="16"/>
  <c r="N124" i="16"/>
  <c r="O124" i="16"/>
  <c r="P124" i="16"/>
  <c r="Q124" i="16"/>
  <c r="H124" i="16"/>
  <c r="T124" i="16"/>
  <c r="U124" i="16"/>
  <c r="V124" i="16"/>
  <c r="W124" i="16"/>
  <c r="Y124" i="16"/>
  <c r="Z124" i="16"/>
  <c r="AA124" i="16"/>
  <c r="AB124" i="16"/>
  <c r="AD124" i="16"/>
  <c r="AE124" i="16"/>
  <c r="AF124" i="16"/>
  <c r="AI124" i="16"/>
  <c r="AJ124" i="16"/>
  <c r="AL124" i="16"/>
  <c r="AN124" i="16"/>
  <c r="AO124" i="16"/>
  <c r="AP124" i="16"/>
  <c r="AS124" i="16"/>
  <c r="AT124" i="16"/>
  <c r="AU124" i="16"/>
  <c r="AV124" i="16"/>
  <c r="O302" i="4"/>
  <c r="AW124" i="16"/>
  <c r="AX124" i="16"/>
  <c r="AY124" i="16"/>
  <c r="AZ124" i="16"/>
  <c r="BA124" i="16"/>
  <c r="BC124" i="16"/>
  <c r="BD124" i="16"/>
  <c r="BE124" i="16"/>
  <c r="BF124" i="16"/>
  <c r="BI124" i="16"/>
  <c r="D125" i="16"/>
  <c r="E125" i="16"/>
  <c r="F125" i="16"/>
  <c r="G125" i="16"/>
  <c r="I125" i="16"/>
  <c r="J125" i="16"/>
  <c r="K125" i="16"/>
  <c r="L125" i="16"/>
  <c r="N125" i="16"/>
  <c r="T125" i="16"/>
  <c r="Y125" i="16"/>
  <c r="Z125" i="16"/>
  <c r="AB125" i="16"/>
  <c r="AI125" i="16"/>
  <c r="O295" i="4"/>
  <c r="AS125" i="16" s="1"/>
  <c r="O297" i="4"/>
  <c r="AT125" i="16" s="1"/>
  <c r="O299" i="4"/>
  <c r="AU125" i="16" s="1"/>
  <c r="O301" i="4"/>
  <c r="AV125" i="16" s="1"/>
  <c r="BA125" i="16"/>
  <c r="A126" i="16"/>
  <c r="B126" i="16"/>
  <c r="D126" i="16"/>
  <c r="E126" i="16"/>
  <c r="F126" i="16"/>
  <c r="G126" i="16"/>
  <c r="I126" i="16"/>
  <c r="J126" i="16"/>
  <c r="K126" i="16"/>
  <c r="L126" i="16"/>
  <c r="N126" i="16"/>
  <c r="O126" i="16"/>
  <c r="P126" i="16"/>
  <c r="Q126" i="16"/>
  <c r="H126" i="16"/>
  <c r="R126" i="16"/>
  <c r="T126" i="16"/>
  <c r="U126" i="16"/>
  <c r="V126" i="16"/>
  <c r="W126" i="16"/>
  <c r="Y126" i="16"/>
  <c r="Z126" i="16"/>
  <c r="AA126" i="16"/>
  <c r="AB126" i="16"/>
  <c r="AE126" i="16"/>
  <c r="AG126" i="16"/>
  <c r="AI126" i="16"/>
  <c r="AK126" i="16"/>
  <c r="AL126" i="16"/>
  <c r="AN126" i="16"/>
  <c r="AO126" i="16"/>
  <c r="AP126" i="16"/>
  <c r="AQ126" i="16"/>
  <c r="AS126" i="16"/>
  <c r="AT126" i="16"/>
  <c r="AU126" i="16"/>
  <c r="AV126" i="16"/>
  <c r="O362" i="4"/>
  <c r="AX126" i="16"/>
  <c r="AY126" i="16"/>
  <c r="AZ126" i="16"/>
  <c r="BA126" i="16"/>
  <c r="BB126" i="16"/>
  <c r="BC126" i="16"/>
  <c r="BD126" i="16"/>
  <c r="BE126" i="16"/>
  <c r="BF126" i="16"/>
  <c r="BH126" i="16"/>
  <c r="BI126" i="16"/>
  <c r="D127" i="16"/>
  <c r="E127" i="16"/>
  <c r="F127" i="16"/>
  <c r="G127" i="16"/>
  <c r="M127" i="16"/>
  <c r="N127" i="16"/>
  <c r="O127" i="16"/>
  <c r="P127" i="16"/>
  <c r="Q127" i="16"/>
  <c r="Y127" i="16"/>
  <c r="Z127" i="16"/>
  <c r="AA127" i="16"/>
  <c r="AB127" i="16"/>
  <c r="AF127" i="16"/>
  <c r="AQ127" i="16"/>
  <c r="O355" i="4"/>
  <c r="AS127" i="16" s="1"/>
  <c r="O357" i="4"/>
  <c r="AT127" i="16" s="1"/>
  <c r="O359" i="4"/>
  <c r="AU127" i="16" s="1"/>
  <c r="O361" i="4"/>
  <c r="AV127" i="16" s="1"/>
  <c r="AX127" i="16"/>
  <c r="AY127" i="16"/>
  <c r="AZ127" i="16"/>
  <c r="BA127" i="16"/>
  <c r="BC127" i="16"/>
  <c r="BD127" i="16"/>
  <c r="BE127" i="16"/>
  <c r="BF127" i="16"/>
  <c r="A128" i="16"/>
  <c r="B128" i="16"/>
  <c r="D128" i="16"/>
  <c r="E128" i="16"/>
  <c r="F128" i="16"/>
  <c r="G128" i="16"/>
  <c r="I128" i="16"/>
  <c r="J128" i="16"/>
  <c r="K128" i="16"/>
  <c r="L128" i="16"/>
  <c r="N128" i="16"/>
  <c r="O128" i="16"/>
  <c r="P128" i="16"/>
  <c r="Q128" i="16"/>
  <c r="C128" i="16"/>
  <c r="H128" i="16"/>
  <c r="M128" i="16"/>
  <c r="T128" i="16"/>
  <c r="U128" i="16"/>
  <c r="V128" i="16"/>
  <c r="W128" i="16"/>
  <c r="Y128" i="16"/>
  <c r="Z128" i="16"/>
  <c r="AA128" i="16"/>
  <c r="AB128" i="16"/>
  <c r="AC128" i="16"/>
  <c r="AD128" i="16"/>
  <c r="AE128" i="16"/>
  <c r="AF128" i="16"/>
  <c r="AG128" i="16"/>
  <c r="AI128" i="16"/>
  <c r="AJ128" i="16"/>
  <c r="AK128" i="16"/>
  <c r="AN128" i="16"/>
  <c r="AO128" i="16"/>
  <c r="AP128" i="16"/>
  <c r="AQ128" i="16"/>
  <c r="AS128" i="16"/>
  <c r="AT128" i="16"/>
  <c r="AU128" i="16"/>
  <c r="AV128" i="16"/>
  <c r="O436" i="4"/>
  <c r="AX128" i="16"/>
  <c r="AY128" i="16"/>
  <c r="AZ128" i="16"/>
  <c r="BA128" i="16"/>
  <c r="BB128" i="16"/>
  <c r="BC128" i="16"/>
  <c r="BD128" i="16"/>
  <c r="BE128" i="16"/>
  <c r="BF128" i="16"/>
  <c r="BG128" i="16"/>
  <c r="BH128" i="16"/>
  <c r="BK128" i="16"/>
  <c r="D129" i="16"/>
  <c r="E129" i="16"/>
  <c r="F129" i="16"/>
  <c r="G129" i="16"/>
  <c r="J129" i="16"/>
  <c r="L129" i="16"/>
  <c r="Y129" i="16"/>
  <c r="Z129" i="16"/>
  <c r="AA129" i="16"/>
  <c r="AB129" i="16"/>
  <c r="O429" i="4"/>
  <c r="AS129" i="16" s="1"/>
  <c r="O431" i="4"/>
  <c r="AT129" i="16" s="1"/>
  <c r="O433" i="4"/>
  <c r="AU129" i="16" s="1"/>
  <c r="O435" i="4"/>
  <c r="AV129" i="16" s="1"/>
  <c r="AW129" i="16"/>
  <c r="AX129" i="16"/>
  <c r="AY129" i="16"/>
  <c r="AZ129" i="16"/>
  <c r="BA129" i="16"/>
  <c r="A130" i="16"/>
  <c r="B130" i="16"/>
  <c r="D130" i="16"/>
  <c r="E130" i="16"/>
  <c r="F130" i="16"/>
  <c r="G130" i="16"/>
  <c r="I130" i="16"/>
  <c r="J130" i="16"/>
  <c r="K130" i="16"/>
  <c r="L130" i="16"/>
  <c r="N130" i="16"/>
  <c r="O130" i="16"/>
  <c r="P130" i="16"/>
  <c r="Q130" i="16"/>
  <c r="H130" i="16"/>
  <c r="M130" i="16"/>
  <c r="R130" i="16"/>
  <c r="T130" i="16"/>
  <c r="U130" i="16"/>
  <c r="V130" i="16"/>
  <c r="W130" i="16"/>
  <c r="X130" i="16"/>
  <c r="Y130" i="16"/>
  <c r="Z130" i="16"/>
  <c r="AA130" i="16"/>
  <c r="AB130" i="16"/>
  <c r="AC130" i="16"/>
  <c r="AD130" i="16"/>
  <c r="AF130" i="16"/>
  <c r="AG130" i="16"/>
  <c r="AJ130" i="16"/>
  <c r="AK130" i="16"/>
  <c r="AL130" i="16"/>
  <c r="AN130" i="16"/>
  <c r="AO130" i="16"/>
  <c r="AP130" i="16"/>
  <c r="AQ130" i="16"/>
  <c r="AR130" i="16"/>
  <c r="AS130" i="16"/>
  <c r="AT130" i="16"/>
  <c r="AU130" i="16"/>
  <c r="AV130" i="16"/>
  <c r="O496" i="4"/>
  <c r="AW130" i="16"/>
  <c r="AX130" i="16"/>
  <c r="AY130" i="16"/>
  <c r="AZ130" i="16"/>
  <c r="BA130" i="16"/>
  <c r="BB130" i="16"/>
  <c r="BC130" i="16"/>
  <c r="BD130" i="16"/>
  <c r="BE130" i="16"/>
  <c r="BF130" i="16"/>
  <c r="BG130" i="16"/>
  <c r="BH130" i="16"/>
  <c r="BI130" i="16"/>
  <c r="E131" i="16"/>
  <c r="G131" i="16"/>
  <c r="J131" i="16"/>
  <c r="L131" i="16"/>
  <c r="N131" i="16"/>
  <c r="P131" i="16"/>
  <c r="U131" i="16"/>
  <c r="V131" i="16"/>
  <c r="Y131" i="16"/>
  <c r="Z131" i="16"/>
  <c r="AA131" i="16"/>
  <c r="AB131" i="16"/>
  <c r="AF131" i="16"/>
  <c r="AP131" i="16"/>
  <c r="O489" i="4"/>
  <c r="AS131" i="16"/>
  <c r="O491" i="4"/>
  <c r="AT131" i="16"/>
  <c r="O493" i="4"/>
  <c r="AU131" i="16"/>
  <c r="O495" i="4"/>
  <c r="AV131" i="16"/>
  <c r="AX131" i="16"/>
  <c r="AY131" i="16"/>
  <c r="AZ131" i="16"/>
  <c r="BA131" i="16"/>
  <c r="BC131" i="16"/>
  <c r="BE131" i="16"/>
  <c r="A132" i="16"/>
  <c r="B132" i="16"/>
  <c r="D132" i="16"/>
  <c r="E132" i="16"/>
  <c r="F132" i="16"/>
  <c r="G132" i="16"/>
  <c r="I132" i="16"/>
  <c r="J132" i="16"/>
  <c r="K132" i="16"/>
  <c r="L132" i="16"/>
  <c r="N132" i="16"/>
  <c r="O132" i="16"/>
  <c r="P132" i="16"/>
  <c r="Q132" i="16"/>
  <c r="H132" i="16"/>
  <c r="T132" i="16"/>
  <c r="U132" i="16"/>
  <c r="V132" i="16"/>
  <c r="W132" i="16"/>
  <c r="Y132" i="16"/>
  <c r="Z132" i="16"/>
  <c r="AA132" i="16"/>
  <c r="AB132" i="16"/>
  <c r="AC132" i="16"/>
  <c r="AD132" i="16"/>
  <c r="AE132" i="16"/>
  <c r="AF132" i="16"/>
  <c r="AG132" i="16"/>
  <c r="AI132" i="16"/>
  <c r="AJ132" i="16"/>
  <c r="AK132" i="16"/>
  <c r="AN132" i="16"/>
  <c r="AO132" i="16"/>
  <c r="AP132" i="16"/>
  <c r="AQ132" i="16"/>
  <c r="AR132" i="16"/>
  <c r="AS132" i="16"/>
  <c r="AT132" i="16"/>
  <c r="AU132" i="16"/>
  <c r="AV132" i="16"/>
  <c r="O556" i="4"/>
  <c r="AX132" i="16"/>
  <c r="AY132" i="16"/>
  <c r="AZ132" i="16"/>
  <c r="BA132" i="16"/>
  <c r="BB132" i="16"/>
  <c r="BC132" i="16"/>
  <c r="BD132" i="16"/>
  <c r="BE132" i="16"/>
  <c r="BF132" i="16"/>
  <c r="BG132" i="16"/>
  <c r="BI132" i="16"/>
  <c r="D133" i="16"/>
  <c r="E133" i="16"/>
  <c r="F133" i="16"/>
  <c r="G133" i="16"/>
  <c r="I133" i="16"/>
  <c r="J133" i="16"/>
  <c r="K133" i="16"/>
  <c r="L133" i="16"/>
  <c r="N133" i="16"/>
  <c r="P133" i="16"/>
  <c r="Q133" i="16"/>
  <c r="T133" i="16"/>
  <c r="V133" i="16"/>
  <c r="Y133" i="16"/>
  <c r="Z133" i="16"/>
  <c r="AA133" i="16"/>
  <c r="AB133" i="16"/>
  <c r="AN133" i="16"/>
  <c r="AO133" i="16"/>
  <c r="AP133" i="16"/>
  <c r="AQ133" i="16"/>
  <c r="O549" i="4"/>
  <c r="AS133" i="16" s="1"/>
  <c r="O551" i="4"/>
  <c r="AT133" i="16" s="1"/>
  <c r="O553" i="4"/>
  <c r="AU133" i="16" s="1"/>
  <c r="O555" i="4"/>
  <c r="AV133" i="16" s="1"/>
  <c r="AX133" i="16"/>
  <c r="AY133" i="16"/>
  <c r="AZ133" i="16"/>
  <c r="BA133" i="16"/>
  <c r="BC133" i="16"/>
  <c r="BE133" i="16"/>
  <c r="A134" i="16"/>
  <c r="B134" i="16"/>
  <c r="D134" i="16"/>
  <c r="E134" i="16"/>
  <c r="F134" i="16"/>
  <c r="G134" i="16"/>
  <c r="I134" i="16"/>
  <c r="J134" i="16"/>
  <c r="K134" i="16"/>
  <c r="L134" i="16"/>
  <c r="N134" i="16"/>
  <c r="O134" i="16"/>
  <c r="P134" i="16"/>
  <c r="Q134" i="16"/>
  <c r="H134" i="16"/>
  <c r="R134" i="16"/>
  <c r="T134" i="16"/>
  <c r="U134" i="16"/>
  <c r="V134" i="16"/>
  <c r="W134" i="16"/>
  <c r="X134" i="16"/>
  <c r="Y134" i="16"/>
  <c r="Z134" i="16"/>
  <c r="AA134" i="16"/>
  <c r="AB134" i="16"/>
  <c r="AC134" i="16"/>
  <c r="AE134" i="16"/>
  <c r="AG134" i="16"/>
  <c r="AI134" i="16"/>
  <c r="AK134" i="16"/>
  <c r="AL134" i="16"/>
  <c r="AN134" i="16"/>
  <c r="AO134" i="16"/>
  <c r="AP134" i="16"/>
  <c r="AQ134" i="16"/>
  <c r="AR134" i="16"/>
  <c r="AS134" i="16"/>
  <c r="AT134" i="16"/>
  <c r="AU134" i="16"/>
  <c r="AV134" i="16"/>
  <c r="O616" i="4"/>
  <c r="AW134" i="16" s="1"/>
  <c r="AX134" i="16"/>
  <c r="AY134" i="16"/>
  <c r="AZ134" i="16"/>
  <c r="BA134" i="16"/>
  <c r="BB134" i="16"/>
  <c r="BC134" i="16"/>
  <c r="BD134" i="16"/>
  <c r="BE134" i="16"/>
  <c r="BF134" i="16"/>
  <c r="BH134" i="16"/>
  <c r="BI134" i="16"/>
  <c r="BJ134" i="16"/>
  <c r="BK134" i="16"/>
  <c r="D135" i="16"/>
  <c r="E135" i="16"/>
  <c r="F135" i="16"/>
  <c r="G135" i="16"/>
  <c r="L135" i="16"/>
  <c r="O135" i="16"/>
  <c r="Q135" i="16"/>
  <c r="U135" i="16"/>
  <c r="W135" i="16"/>
  <c r="Z135" i="16"/>
  <c r="AB135" i="16"/>
  <c r="AN135" i="16"/>
  <c r="AR135" i="16"/>
  <c r="O609" i="4"/>
  <c r="AS135" i="16" s="1"/>
  <c r="O611" i="4"/>
  <c r="AT135" i="16" s="1"/>
  <c r="O613" i="4"/>
  <c r="AU135" i="16" s="1"/>
  <c r="O615" i="4"/>
  <c r="AV135" i="16" s="1"/>
  <c r="AX135" i="16"/>
  <c r="AZ135" i="16"/>
  <c r="BD135" i="16"/>
  <c r="BF135" i="16"/>
  <c r="A136" i="16"/>
  <c r="B136" i="16"/>
  <c r="D136" i="16"/>
  <c r="E136" i="16"/>
  <c r="F136" i="16"/>
  <c r="G136" i="16"/>
  <c r="I136" i="16"/>
  <c r="J136" i="16"/>
  <c r="K136" i="16"/>
  <c r="L136" i="16"/>
  <c r="N136" i="16"/>
  <c r="O136" i="16"/>
  <c r="P136" i="16"/>
  <c r="Q136" i="16"/>
  <c r="H136" i="16"/>
  <c r="M136" i="16"/>
  <c r="T136" i="16"/>
  <c r="U136" i="16"/>
  <c r="V136" i="16"/>
  <c r="W136" i="16"/>
  <c r="Y136" i="16"/>
  <c r="Z136" i="16"/>
  <c r="AA136" i="16"/>
  <c r="AB136" i="16"/>
  <c r="AC136" i="16"/>
  <c r="AD136" i="16"/>
  <c r="AE136" i="16"/>
  <c r="AF136" i="16"/>
  <c r="AI136" i="16"/>
  <c r="AJ136" i="16"/>
  <c r="AL136" i="16"/>
  <c r="AN136" i="16"/>
  <c r="AO136" i="16"/>
  <c r="AP136" i="16"/>
  <c r="AQ136" i="16"/>
  <c r="AR136" i="16"/>
  <c r="AS136" i="16"/>
  <c r="AT136" i="16"/>
  <c r="AU136" i="16"/>
  <c r="AV136" i="16"/>
  <c r="O676" i="4"/>
  <c r="AW136" i="16" s="1"/>
  <c r="AX136" i="16"/>
  <c r="AY136" i="16"/>
  <c r="AZ136" i="16"/>
  <c r="BA136" i="16"/>
  <c r="BB136" i="16"/>
  <c r="BC136" i="16"/>
  <c r="BD136" i="16"/>
  <c r="BE136" i="16"/>
  <c r="BF136" i="16"/>
  <c r="BI136" i="16"/>
  <c r="D137" i="16"/>
  <c r="E137" i="16"/>
  <c r="F137" i="16"/>
  <c r="G137" i="16"/>
  <c r="J137" i="16"/>
  <c r="L137" i="16"/>
  <c r="P137" i="16"/>
  <c r="Q137" i="16"/>
  <c r="V137" i="16"/>
  <c r="Z137" i="16"/>
  <c r="AB137" i="16"/>
  <c r="AN137" i="16"/>
  <c r="AP137" i="16"/>
  <c r="O669" i="4"/>
  <c r="AS137" i="16" s="1"/>
  <c r="O671" i="4"/>
  <c r="AT137" i="16" s="1"/>
  <c r="O673" i="4"/>
  <c r="AU137" i="16" s="1"/>
  <c r="O675" i="4"/>
  <c r="AV137" i="16" s="1"/>
  <c r="AW137" i="16"/>
  <c r="AX137" i="16"/>
  <c r="AZ137" i="16"/>
  <c r="BC137" i="16"/>
  <c r="BE137" i="16"/>
  <c r="A138" i="16"/>
  <c r="B138" i="16"/>
  <c r="D138" i="16"/>
  <c r="E138" i="16"/>
  <c r="F138" i="16"/>
  <c r="G138" i="16"/>
  <c r="I138" i="16"/>
  <c r="J138" i="16"/>
  <c r="K138" i="16"/>
  <c r="L138" i="16"/>
  <c r="N138" i="16"/>
  <c r="O138" i="16"/>
  <c r="P138" i="16"/>
  <c r="Q138" i="16"/>
  <c r="H138" i="16"/>
  <c r="R138" i="16"/>
  <c r="T138" i="16"/>
  <c r="U138" i="16"/>
  <c r="V138" i="16"/>
  <c r="W138" i="16"/>
  <c r="X138" i="16"/>
  <c r="Y138" i="16"/>
  <c r="Z138" i="16"/>
  <c r="AA138" i="16"/>
  <c r="AB138" i="16"/>
  <c r="AC138" i="16"/>
  <c r="AE138" i="16"/>
  <c r="AG138" i="16"/>
  <c r="AI138" i="16"/>
  <c r="AK138" i="16"/>
  <c r="AL138" i="16"/>
  <c r="AN138" i="16"/>
  <c r="AO138" i="16"/>
  <c r="AP138" i="16"/>
  <c r="AQ138" i="16"/>
  <c r="AR138" i="16"/>
  <c r="AS138" i="16"/>
  <c r="AT138" i="16"/>
  <c r="AU138" i="16"/>
  <c r="AV138" i="16"/>
  <c r="O736" i="4"/>
  <c r="AX138" i="16"/>
  <c r="AY138" i="16"/>
  <c r="AZ138" i="16"/>
  <c r="BA138" i="16"/>
  <c r="BB138" i="16"/>
  <c r="BC138" i="16"/>
  <c r="BD138" i="16"/>
  <c r="BE138" i="16"/>
  <c r="BF138" i="16"/>
  <c r="BH138" i="16"/>
  <c r="BI138" i="16"/>
  <c r="BJ138" i="16"/>
  <c r="D139" i="16"/>
  <c r="E139" i="16"/>
  <c r="F139" i="16"/>
  <c r="G139" i="16"/>
  <c r="M139" i="16"/>
  <c r="N139" i="16"/>
  <c r="O139" i="16"/>
  <c r="P139" i="16"/>
  <c r="Q139" i="16"/>
  <c r="T139" i="16"/>
  <c r="Y139" i="16"/>
  <c r="AA139" i="16"/>
  <c r="AJ139" i="16"/>
  <c r="AO139" i="16"/>
  <c r="AQ139" i="16"/>
  <c r="O729" i="4"/>
  <c r="AS139" i="16"/>
  <c r="O731" i="4"/>
  <c r="AT139" i="16"/>
  <c r="O733" i="4"/>
  <c r="AU139" i="16"/>
  <c r="O735" i="4"/>
  <c r="AV139" i="16"/>
  <c r="AY139" i="16"/>
  <c r="BA139" i="16"/>
  <c r="BB139" i="16"/>
  <c r="BD139" i="16"/>
  <c r="A140" i="16"/>
  <c r="B140" i="16"/>
  <c r="D140" i="16"/>
  <c r="E140" i="16"/>
  <c r="F140" i="16"/>
  <c r="G140" i="16"/>
  <c r="I140" i="16"/>
  <c r="J140" i="16"/>
  <c r="K140" i="16"/>
  <c r="L140" i="16"/>
  <c r="N140" i="16"/>
  <c r="O140" i="16"/>
  <c r="P140" i="16"/>
  <c r="Q140" i="16"/>
  <c r="C140" i="16"/>
  <c r="H140" i="16"/>
  <c r="M140" i="16"/>
  <c r="R140" i="16"/>
  <c r="T140" i="16"/>
  <c r="U140" i="16"/>
  <c r="V140" i="16"/>
  <c r="W140" i="16"/>
  <c r="X140" i="16"/>
  <c r="Y140" i="16"/>
  <c r="Z140" i="16"/>
  <c r="AA140" i="16"/>
  <c r="AB140" i="16"/>
  <c r="AD140" i="16"/>
  <c r="AE140" i="16"/>
  <c r="AF140" i="16"/>
  <c r="AG140" i="16"/>
  <c r="AI140" i="16"/>
  <c r="AJ140" i="16"/>
  <c r="AK140" i="16"/>
  <c r="AM140" i="16"/>
  <c r="AN140" i="16"/>
  <c r="AO140" i="16"/>
  <c r="AP140" i="16"/>
  <c r="AQ140" i="16"/>
  <c r="AR140" i="16"/>
  <c r="AS140" i="16"/>
  <c r="AT140" i="16"/>
  <c r="AU140" i="16"/>
  <c r="AV140" i="16"/>
  <c r="O810" i="4"/>
  <c r="AX140" i="16"/>
  <c r="AY140" i="16"/>
  <c r="AZ140" i="16"/>
  <c r="BA140" i="16"/>
  <c r="BB140" i="16"/>
  <c r="BC140" i="16"/>
  <c r="BD140" i="16"/>
  <c r="BE140" i="16"/>
  <c r="BF140" i="16"/>
  <c r="BG140" i="16"/>
  <c r="BH140" i="16"/>
  <c r="BI140" i="16"/>
  <c r="BK140" i="16"/>
  <c r="D141" i="16"/>
  <c r="E141" i="16"/>
  <c r="F141" i="16"/>
  <c r="G141" i="16"/>
  <c r="I141" i="16"/>
  <c r="J141" i="16"/>
  <c r="K141" i="16"/>
  <c r="L141" i="16"/>
  <c r="P141" i="16"/>
  <c r="V141" i="16"/>
  <c r="Y141" i="16"/>
  <c r="Z141" i="16"/>
  <c r="AA141" i="16"/>
  <c r="AB141" i="16"/>
  <c r="AN141" i="16"/>
  <c r="AO141" i="16"/>
  <c r="AP141" i="16"/>
  <c r="AQ141" i="16"/>
  <c r="O803" i="4"/>
  <c r="AS141" i="16" s="1"/>
  <c r="O805" i="4"/>
  <c r="AT141" i="16" s="1"/>
  <c r="O807" i="4"/>
  <c r="AU141" i="16" s="1"/>
  <c r="O809" i="4"/>
  <c r="AV141" i="16" s="1"/>
  <c r="AX141" i="16"/>
  <c r="AY141" i="16"/>
  <c r="AZ141" i="16"/>
  <c r="BA141" i="16"/>
  <c r="A142" i="16"/>
  <c r="B142" i="16"/>
  <c r="D142" i="16"/>
  <c r="E142" i="16"/>
  <c r="F142" i="16"/>
  <c r="G142" i="16"/>
  <c r="I142" i="16"/>
  <c r="J142" i="16"/>
  <c r="K142" i="16"/>
  <c r="L142" i="16"/>
  <c r="N142" i="16"/>
  <c r="O142" i="16"/>
  <c r="P142" i="16"/>
  <c r="Q142" i="16"/>
  <c r="H142" i="16"/>
  <c r="R142" i="16"/>
  <c r="T142" i="16"/>
  <c r="U142" i="16"/>
  <c r="V142" i="16"/>
  <c r="W142" i="16"/>
  <c r="Y142" i="16"/>
  <c r="Z142" i="16"/>
  <c r="AA142" i="16"/>
  <c r="AB142" i="16"/>
  <c r="AC142" i="16"/>
  <c r="AE142" i="16"/>
  <c r="AG142" i="16"/>
  <c r="AI142" i="16"/>
  <c r="AK142" i="16"/>
  <c r="AL142" i="16"/>
  <c r="AN142" i="16"/>
  <c r="AO142" i="16"/>
  <c r="AP142" i="16"/>
  <c r="AQ142" i="16"/>
  <c r="AS142" i="16"/>
  <c r="AT142" i="16"/>
  <c r="AU142" i="16"/>
  <c r="AV142" i="16"/>
  <c r="O870" i="4"/>
  <c r="AW142" i="16" s="1"/>
  <c r="AX142" i="16"/>
  <c r="AY142" i="16"/>
  <c r="AZ142" i="16"/>
  <c r="BA142" i="16"/>
  <c r="BB142" i="16"/>
  <c r="BC142" i="16"/>
  <c r="BD142" i="16"/>
  <c r="BE142" i="16"/>
  <c r="BF142" i="16"/>
  <c r="D143" i="16"/>
  <c r="F143" i="16"/>
  <c r="J143" i="16"/>
  <c r="N143" i="16"/>
  <c r="O143" i="16"/>
  <c r="P143" i="16"/>
  <c r="Q143" i="16"/>
  <c r="T143" i="16"/>
  <c r="U143" i="16"/>
  <c r="V143" i="16"/>
  <c r="W143" i="16"/>
  <c r="Y143" i="16"/>
  <c r="Z143" i="16"/>
  <c r="AA143" i="16"/>
  <c r="AB143" i="16"/>
  <c r="AP143" i="16"/>
  <c r="O863" i="4"/>
  <c r="AS143" i="16" s="1"/>
  <c r="O865" i="4"/>
  <c r="AT143" i="16" s="1"/>
  <c r="O867" i="4"/>
  <c r="AU143" i="16" s="1"/>
  <c r="O869" i="4"/>
  <c r="AV143" i="16" s="1"/>
  <c r="AX143" i="16"/>
  <c r="AY143" i="16"/>
  <c r="AZ143" i="16"/>
  <c r="BA143" i="16"/>
  <c r="BD143" i="16"/>
  <c r="A144" i="16"/>
  <c r="B144" i="16"/>
  <c r="D144" i="16"/>
  <c r="E144" i="16"/>
  <c r="F144" i="16"/>
  <c r="G144" i="16"/>
  <c r="I144" i="16"/>
  <c r="J144" i="16"/>
  <c r="K144" i="16"/>
  <c r="L144" i="16"/>
  <c r="N144" i="16"/>
  <c r="O144" i="16"/>
  <c r="P144" i="16"/>
  <c r="Q144" i="16"/>
  <c r="H144" i="16"/>
  <c r="M144" i="16"/>
  <c r="T144" i="16"/>
  <c r="U144" i="16"/>
  <c r="V144" i="16"/>
  <c r="W144" i="16"/>
  <c r="X144" i="16"/>
  <c r="Y144" i="16"/>
  <c r="Z144" i="16"/>
  <c r="AA144" i="16"/>
  <c r="AB144" i="16"/>
  <c r="AC144" i="16"/>
  <c r="AD144" i="16"/>
  <c r="AE144" i="16"/>
  <c r="AF144" i="16"/>
  <c r="AI144" i="16"/>
  <c r="AJ144" i="16"/>
  <c r="AL144" i="16"/>
  <c r="AN144" i="16"/>
  <c r="AO144" i="16"/>
  <c r="AP144" i="16"/>
  <c r="AQ144" i="16"/>
  <c r="AR144" i="16"/>
  <c r="AS144" i="16"/>
  <c r="AT144" i="16"/>
  <c r="AU144" i="16"/>
  <c r="AV144" i="16"/>
  <c r="O930" i="4"/>
  <c r="AW144" i="16"/>
  <c r="AX144" i="16"/>
  <c r="AY144" i="16"/>
  <c r="AZ144" i="16"/>
  <c r="BA144" i="16"/>
  <c r="BB144" i="16"/>
  <c r="BC144" i="16"/>
  <c r="BD144" i="16"/>
  <c r="BE144" i="16"/>
  <c r="BF144" i="16"/>
  <c r="BH144" i="16"/>
  <c r="BI144" i="16"/>
  <c r="D145" i="16"/>
  <c r="E145" i="16"/>
  <c r="F145" i="16"/>
  <c r="G145" i="16"/>
  <c r="I145" i="16"/>
  <c r="J145" i="16"/>
  <c r="K145" i="16"/>
  <c r="L145" i="16"/>
  <c r="N145" i="16"/>
  <c r="O145" i="16"/>
  <c r="P145" i="16"/>
  <c r="Q145" i="16"/>
  <c r="T145" i="16"/>
  <c r="U145" i="16"/>
  <c r="V145" i="16"/>
  <c r="W145" i="16"/>
  <c r="Y145" i="16"/>
  <c r="Z145" i="16"/>
  <c r="AA145" i="16"/>
  <c r="AB145" i="16"/>
  <c r="AG145" i="16"/>
  <c r="AN145" i="16"/>
  <c r="AO145" i="16"/>
  <c r="AP145" i="16"/>
  <c r="AQ145" i="16"/>
  <c r="O923" i="4"/>
  <c r="AS145" i="16" s="1"/>
  <c r="O925" i="4"/>
  <c r="AT145" i="16" s="1"/>
  <c r="O927" i="4"/>
  <c r="AU145" i="16" s="1"/>
  <c r="O929" i="4"/>
  <c r="AV145" i="16" s="1"/>
  <c r="AW145" i="16"/>
  <c r="AX145" i="16"/>
  <c r="AY145" i="16"/>
  <c r="AZ145" i="16"/>
  <c r="BA145" i="16"/>
  <c r="BF145" i="16"/>
  <c r="A146" i="16"/>
  <c r="B146" i="16"/>
  <c r="D146" i="16"/>
  <c r="E146" i="16"/>
  <c r="F146" i="16"/>
  <c r="G146" i="16"/>
  <c r="I146" i="16"/>
  <c r="J146" i="16"/>
  <c r="K146" i="16"/>
  <c r="L146" i="16"/>
  <c r="N146" i="16"/>
  <c r="O146" i="16"/>
  <c r="P146" i="16"/>
  <c r="Q146" i="16"/>
  <c r="H146" i="16"/>
  <c r="R146" i="16"/>
  <c r="T146" i="16"/>
  <c r="U146" i="16"/>
  <c r="V146" i="16"/>
  <c r="W146" i="16"/>
  <c r="X146" i="16"/>
  <c r="Y146" i="16"/>
  <c r="Z146" i="16"/>
  <c r="AA146" i="16"/>
  <c r="AB146" i="16"/>
  <c r="AC146" i="16"/>
  <c r="AE146" i="16"/>
  <c r="AG146" i="16"/>
  <c r="AI146" i="16"/>
  <c r="AK146" i="16"/>
  <c r="AL146" i="16"/>
  <c r="AN146" i="16"/>
  <c r="AO146" i="16"/>
  <c r="AP146" i="16"/>
  <c r="AQ146" i="16"/>
  <c r="AS146" i="16"/>
  <c r="AT146" i="16"/>
  <c r="AU146" i="16"/>
  <c r="AV146" i="16"/>
  <c r="O990" i="4"/>
  <c r="AX146" i="16"/>
  <c r="AY146" i="16"/>
  <c r="AZ146" i="16"/>
  <c r="BA146" i="16"/>
  <c r="BC146" i="16"/>
  <c r="BD146" i="16"/>
  <c r="BE146" i="16"/>
  <c r="BF146" i="16"/>
  <c r="BH146" i="16"/>
  <c r="BJ146" i="16"/>
  <c r="D147" i="16"/>
  <c r="E147" i="16"/>
  <c r="F147" i="16"/>
  <c r="G147" i="16"/>
  <c r="I147" i="16"/>
  <c r="N147" i="16"/>
  <c r="O147" i="16"/>
  <c r="P147" i="16"/>
  <c r="Q147" i="16"/>
  <c r="V147" i="16"/>
  <c r="Y147" i="16"/>
  <c r="Z147" i="16"/>
  <c r="AA147" i="16"/>
  <c r="AB147" i="16"/>
  <c r="AE147" i="16"/>
  <c r="AI147" i="16"/>
  <c r="AK147" i="16"/>
  <c r="AO147" i="16"/>
  <c r="AQ147" i="16"/>
  <c r="O983" i="4"/>
  <c r="AS147" i="16" s="1"/>
  <c r="O985" i="4"/>
  <c r="AT147" i="16" s="1"/>
  <c r="O987" i="4"/>
  <c r="AU147" i="16" s="1"/>
  <c r="O989" i="4"/>
  <c r="AV147" i="16" s="1"/>
  <c r="AX147" i="16"/>
  <c r="AZ147" i="16"/>
  <c r="BC147" i="16"/>
  <c r="BE147" i="16"/>
  <c r="A148" i="16"/>
  <c r="B148" i="16"/>
  <c r="D148" i="16"/>
  <c r="E148" i="16"/>
  <c r="F148" i="16"/>
  <c r="G148" i="16"/>
  <c r="I148" i="16"/>
  <c r="J148" i="16"/>
  <c r="K148" i="16"/>
  <c r="L148" i="16"/>
  <c r="N148" i="16"/>
  <c r="O148" i="16"/>
  <c r="P148" i="16"/>
  <c r="Q148" i="16"/>
  <c r="H148" i="16"/>
  <c r="M148" i="16"/>
  <c r="R148" i="16"/>
  <c r="T148" i="16"/>
  <c r="U148" i="16"/>
  <c r="V148" i="16"/>
  <c r="W148" i="16"/>
  <c r="Y148" i="16"/>
  <c r="Z148" i="16"/>
  <c r="AA148" i="16"/>
  <c r="AB148" i="16"/>
  <c r="AC148" i="16"/>
  <c r="AD148" i="16"/>
  <c r="AE148" i="16"/>
  <c r="AF148" i="16"/>
  <c r="AI148" i="16"/>
  <c r="AJ148" i="16"/>
  <c r="AL148" i="16"/>
  <c r="AN148" i="16"/>
  <c r="AO148" i="16"/>
  <c r="AP148" i="16"/>
  <c r="AQ148" i="16"/>
  <c r="AR148" i="16"/>
  <c r="AS148" i="16"/>
  <c r="AT148" i="16"/>
  <c r="AU148" i="16"/>
  <c r="AV148" i="16"/>
  <c r="O1050" i="4"/>
  <c r="AW148" i="16" s="1"/>
  <c r="AX148" i="16"/>
  <c r="AY148" i="16"/>
  <c r="AZ148" i="16"/>
  <c r="BA148" i="16"/>
  <c r="BB148" i="16"/>
  <c r="BC148" i="16"/>
  <c r="BD148" i="16"/>
  <c r="BE148" i="16"/>
  <c r="BF148" i="16"/>
  <c r="BH148" i="16"/>
  <c r="BI148" i="16"/>
  <c r="BK148" i="16"/>
  <c r="D149" i="16"/>
  <c r="E149" i="16"/>
  <c r="F149" i="16"/>
  <c r="G149" i="16"/>
  <c r="J149" i="16"/>
  <c r="L149" i="16"/>
  <c r="O149" i="16"/>
  <c r="Q149" i="16"/>
  <c r="U149" i="16"/>
  <c r="W149" i="16"/>
  <c r="Z149" i="16"/>
  <c r="AB149" i="16"/>
  <c r="AN149" i="16"/>
  <c r="AO149" i="16"/>
  <c r="AP149" i="16"/>
  <c r="AQ149" i="16"/>
  <c r="O1043" i="4"/>
  <c r="AS149" i="16" s="1"/>
  <c r="O1045" i="4"/>
  <c r="AT149" i="16" s="1"/>
  <c r="O1047" i="4"/>
  <c r="AU149" i="16" s="1"/>
  <c r="O1049" i="4"/>
  <c r="AV149" i="16" s="1"/>
  <c r="AX149" i="16"/>
  <c r="AY149" i="16"/>
  <c r="AZ149" i="16"/>
  <c r="BA149" i="16"/>
  <c r="A150" i="16"/>
  <c r="B150" i="16"/>
  <c r="D150" i="16"/>
  <c r="E150" i="16"/>
  <c r="F150" i="16"/>
  <c r="G150" i="16"/>
  <c r="I150" i="16"/>
  <c r="J150" i="16"/>
  <c r="K150" i="16"/>
  <c r="L150" i="16"/>
  <c r="N150" i="16"/>
  <c r="O150" i="16"/>
  <c r="P150" i="16"/>
  <c r="Q150" i="16"/>
  <c r="H150" i="16"/>
  <c r="M150" i="16"/>
  <c r="R150" i="16"/>
  <c r="T150" i="16"/>
  <c r="U150" i="16"/>
  <c r="V150" i="16"/>
  <c r="W150" i="16"/>
  <c r="Y150" i="16"/>
  <c r="Z150" i="16"/>
  <c r="AA150" i="16"/>
  <c r="AB150" i="16"/>
  <c r="AC150" i="16"/>
  <c r="AD150" i="16"/>
  <c r="AF150" i="16"/>
  <c r="AG150" i="16"/>
  <c r="AJ150" i="16"/>
  <c r="AK150" i="16"/>
  <c r="AL150" i="16"/>
  <c r="AN150" i="16"/>
  <c r="AO150" i="16"/>
  <c r="AP150" i="16"/>
  <c r="AQ150" i="16"/>
  <c r="AS150" i="16"/>
  <c r="AT150" i="16"/>
  <c r="AU150" i="16"/>
  <c r="AV150" i="16"/>
  <c r="O1110" i="4"/>
  <c r="AW150" i="16"/>
  <c r="AX150" i="16"/>
  <c r="AY150" i="16"/>
  <c r="AZ150" i="16"/>
  <c r="BA150" i="16"/>
  <c r="BC150" i="16"/>
  <c r="BD150" i="16"/>
  <c r="BE150" i="16"/>
  <c r="BF150" i="16"/>
  <c r="BI150" i="16"/>
  <c r="BJ150" i="16"/>
  <c r="BK150" i="16"/>
  <c r="D151" i="16"/>
  <c r="E151" i="16"/>
  <c r="F151" i="16"/>
  <c r="G151" i="16"/>
  <c r="I151" i="16"/>
  <c r="J151" i="16"/>
  <c r="K151" i="16"/>
  <c r="L151" i="16"/>
  <c r="M151" i="16"/>
  <c r="N151" i="16"/>
  <c r="O151" i="16"/>
  <c r="P151" i="16"/>
  <c r="Q151" i="16"/>
  <c r="U151" i="16"/>
  <c r="W151" i="16"/>
  <c r="Y151" i="16"/>
  <c r="Z151" i="16"/>
  <c r="AA151" i="16"/>
  <c r="AB151" i="16"/>
  <c r="AK151" i="16"/>
  <c r="O1103" i="4"/>
  <c r="AS151" i="16" s="1"/>
  <c r="O1105" i="4"/>
  <c r="AT151" i="16" s="1"/>
  <c r="O1107" i="4"/>
  <c r="AU151" i="16" s="1"/>
  <c r="O1109" i="4"/>
  <c r="AV151" i="16" s="1"/>
  <c r="AX151" i="16"/>
  <c r="AY151" i="16"/>
  <c r="AZ151" i="16"/>
  <c r="BA151" i="16"/>
  <c r="BD151" i="16"/>
  <c r="BE151" i="16"/>
  <c r="I194" i="16"/>
  <c r="J194" i="16"/>
  <c r="K194" i="16"/>
  <c r="L194" i="16"/>
  <c r="I196" i="16"/>
  <c r="J196" i="16"/>
  <c r="K196" i="16"/>
  <c r="L196" i="16"/>
  <c r="I200" i="16"/>
  <c r="J200" i="16"/>
  <c r="K200" i="16"/>
  <c r="L200" i="16"/>
  <c r="I202" i="16"/>
  <c r="J202" i="16"/>
  <c r="K202" i="16"/>
  <c r="L202" i="16"/>
  <c r="I204" i="16"/>
  <c r="J204" i="16"/>
  <c r="K204" i="16"/>
  <c r="L204" i="16"/>
  <c r="F28" i="19"/>
  <c r="F44" i="19"/>
  <c r="F46" i="19"/>
  <c r="F68" i="19"/>
  <c r="F70" i="19"/>
  <c r="F80" i="19"/>
  <c r="F89" i="19"/>
  <c r="F90" i="19"/>
  <c r="F92" i="19"/>
  <c r="F93" i="19"/>
  <c r="F94" i="19"/>
  <c r="F97" i="19"/>
  <c r="F100" i="19"/>
  <c r="F101" i="19"/>
  <c r="F104" i="19"/>
  <c r="F106" i="19"/>
  <c r="F107" i="19"/>
  <c r="F108" i="19"/>
  <c r="F112" i="19"/>
  <c r="F119" i="19"/>
  <c r="F120" i="19"/>
  <c r="F128" i="19"/>
  <c r="F131" i="19"/>
  <c r="F136" i="19"/>
  <c r="F138" i="19"/>
  <c r="F140" i="19"/>
  <c r="F142" i="19"/>
  <c r="F143" i="19"/>
  <c r="G142" i="19" s="1"/>
  <c r="H142" i="19" s="1"/>
  <c r="I10" i="19"/>
  <c r="I22" i="19"/>
  <c r="I44" i="19"/>
  <c r="I56" i="19"/>
  <c r="I58" i="19"/>
  <c r="I70" i="19"/>
  <c r="I80" i="19"/>
  <c r="I92" i="19"/>
  <c r="I94" i="19"/>
  <c r="I110" i="19"/>
  <c r="I118" i="19"/>
  <c r="I120" i="19"/>
  <c r="I122" i="19"/>
  <c r="I126" i="19"/>
  <c r="I130" i="19"/>
  <c r="I132" i="19"/>
  <c r="I134" i="19"/>
  <c r="I138" i="19"/>
  <c r="I140" i="19"/>
  <c r="I142" i="19"/>
  <c r="L44" i="19"/>
  <c r="L56" i="19"/>
  <c r="L58" i="19"/>
  <c r="L68" i="19"/>
  <c r="L70" i="19"/>
  <c r="L80" i="19"/>
  <c r="L82" i="19"/>
  <c r="L104" i="19"/>
  <c r="L106" i="19"/>
  <c r="L114" i="19"/>
  <c r="L122" i="19"/>
  <c r="L126" i="19"/>
  <c r="L130" i="19"/>
  <c r="L132" i="19"/>
  <c r="L136" i="19"/>
  <c r="L138" i="19"/>
  <c r="O20" i="19"/>
  <c r="O34" i="19"/>
  <c r="O46" i="19"/>
  <c r="O58" i="19"/>
  <c r="O70" i="19"/>
  <c r="O80" i="19"/>
  <c r="O82" i="19"/>
  <c r="O92" i="19"/>
  <c r="O94" i="19"/>
  <c r="O108" i="19"/>
  <c r="O110" i="19"/>
  <c r="O112" i="19"/>
  <c r="O114" i="19"/>
  <c r="O120" i="19"/>
  <c r="O122" i="19"/>
  <c r="O124" i="19"/>
  <c r="O126" i="19"/>
  <c r="O128" i="19"/>
  <c r="O130" i="19"/>
  <c r="O134" i="19"/>
  <c r="O136" i="19"/>
  <c r="O138" i="19"/>
  <c r="O140" i="19"/>
  <c r="O142" i="19"/>
  <c r="R32" i="19"/>
  <c r="R44" i="19"/>
  <c r="R56" i="19"/>
  <c r="R59" i="19"/>
  <c r="R68" i="19"/>
  <c r="R70" i="19"/>
  <c r="R77" i="19"/>
  <c r="R80" i="19"/>
  <c r="R81" i="19"/>
  <c r="R93" i="19"/>
  <c r="R106" i="19"/>
  <c r="R107" i="19"/>
  <c r="R130" i="19"/>
  <c r="R138" i="19"/>
  <c r="U44" i="19"/>
  <c r="U56" i="19"/>
  <c r="U82" i="19"/>
  <c r="U92" i="19"/>
  <c r="U94" i="19"/>
  <c r="X36" i="19"/>
  <c r="X46" i="19"/>
  <c r="X48" i="19"/>
  <c r="X57" i="19"/>
  <c r="X58" i="19"/>
  <c r="X68" i="19"/>
  <c r="X70" i="19"/>
  <c r="X76" i="19"/>
  <c r="X80" i="19"/>
  <c r="X82" i="19"/>
  <c r="X83" i="19"/>
  <c r="Y82" i="19" s="1"/>
  <c r="Z82" i="19" s="1"/>
  <c r="X93" i="19"/>
  <c r="X106" i="19"/>
  <c r="X114" i="19"/>
  <c r="X122" i="19"/>
  <c r="X124" i="19"/>
  <c r="X126" i="19"/>
  <c r="X127" i="19"/>
  <c r="Y126" i="19" s="1"/>
  <c r="Z126" i="19" s="1"/>
  <c r="X128" i="19"/>
  <c r="X130" i="19"/>
  <c r="X132" i="19"/>
  <c r="X136" i="19"/>
  <c r="AA37" i="19"/>
  <c r="AA38" i="19"/>
  <c r="AA41" i="19"/>
  <c r="AA42" i="19"/>
  <c r="AA44" i="19"/>
  <c r="AA46" i="19"/>
  <c r="AA49" i="19"/>
  <c r="AA58" i="19"/>
  <c r="AA69" i="19"/>
  <c r="AA70" i="19"/>
  <c r="AA80" i="19"/>
  <c r="AA81" i="19"/>
  <c r="AB80" i="19"/>
  <c r="AC80" i="19" s="1"/>
  <c r="AA92" i="19"/>
  <c r="AA94" i="19"/>
  <c r="AA100" i="19"/>
  <c r="AA101" i="19"/>
  <c r="AA104" i="19"/>
  <c r="AA110" i="19"/>
  <c r="AA113" i="19"/>
  <c r="AA116" i="19"/>
  <c r="AA121" i="19"/>
  <c r="AA122" i="19"/>
  <c r="AA126" i="19"/>
  <c r="AA128" i="19"/>
  <c r="AA129" i="19"/>
  <c r="AB128" i="19" s="1"/>
  <c r="AC128" i="19" s="1"/>
  <c r="AA136" i="19"/>
  <c r="AA137" i="19"/>
  <c r="AA140" i="19"/>
  <c r="AA142" i="19"/>
  <c r="AD4" i="19"/>
  <c r="AD18" i="19"/>
  <c r="AD24" i="19"/>
  <c r="AD28" i="19"/>
  <c r="AD30" i="19"/>
  <c r="AD49" i="19"/>
  <c r="AD62" i="19"/>
  <c r="AD84" i="19"/>
  <c r="AD85" i="19"/>
  <c r="AD38" i="19"/>
  <c r="AD42" i="19"/>
  <c r="AD78" i="19"/>
  <c r="AD97" i="19"/>
  <c r="AD99" i="19"/>
  <c r="AD44" i="19"/>
  <c r="AE44" i="19" s="1"/>
  <c r="AF44" i="19" s="1"/>
  <c r="AD45" i="19"/>
  <c r="AD52" i="19"/>
  <c r="AD54" i="19"/>
  <c r="AD56" i="19"/>
  <c r="AE56" i="19" s="1"/>
  <c r="AF56" i="19" s="1"/>
  <c r="AD57" i="19"/>
  <c r="AD58" i="19"/>
  <c r="AD66" i="19"/>
  <c r="AD68" i="19"/>
  <c r="AD70" i="19"/>
  <c r="AD82" i="19"/>
  <c r="AD94" i="19"/>
  <c r="AD106" i="19"/>
  <c r="AD107" i="19"/>
  <c r="AD108" i="19"/>
  <c r="AD115" i="19"/>
  <c r="AD118" i="19"/>
  <c r="AD120" i="19"/>
  <c r="AD122" i="19"/>
  <c r="AD124" i="19"/>
  <c r="AD128" i="19"/>
  <c r="AD130" i="19"/>
  <c r="AD131" i="19"/>
  <c r="AE130" i="19"/>
  <c r="AF130" i="19" s="1"/>
  <c r="AD132" i="19"/>
  <c r="AD134" i="19"/>
  <c r="AD136" i="19"/>
  <c r="AD140" i="19"/>
  <c r="AD142" i="19"/>
  <c r="AG42" i="19"/>
  <c r="AG44" i="19"/>
  <c r="AG46" i="19"/>
  <c r="AG56" i="19"/>
  <c r="AG58" i="19"/>
  <c r="AG68" i="19"/>
  <c r="AH68" i="19" s="1"/>
  <c r="AI68" i="19" s="1"/>
  <c r="AG70" i="19"/>
  <c r="AG80" i="19"/>
  <c r="AG114" i="19"/>
  <c r="AG120" i="19"/>
  <c r="AG122" i="19"/>
  <c r="AG124" i="19"/>
  <c r="AG126" i="19"/>
  <c r="AG132" i="19"/>
  <c r="AG138" i="19"/>
  <c r="AJ82" i="19"/>
  <c r="C147" i="19"/>
  <c r="C175" i="19" s="1"/>
  <c r="F147" i="19"/>
  <c r="F175" i="19" s="1"/>
  <c r="I147" i="19"/>
  <c r="I175" i="19" s="1"/>
  <c r="L147" i="19"/>
  <c r="L175" i="19" s="1"/>
  <c r="O147" i="19"/>
  <c r="O175" i="19" s="1"/>
  <c r="R147" i="19"/>
  <c r="R175" i="19" s="1"/>
  <c r="U147" i="19"/>
  <c r="U175" i="19" s="1"/>
  <c r="X147" i="19"/>
  <c r="X175" i="19" s="1"/>
  <c r="AA147" i="19"/>
  <c r="AA175" i="19" s="1"/>
  <c r="AD147" i="19"/>
  <c r="AD175" i="19" s="1"/>
  <c r="AG147" i="19"/>
  <c r="AG175" i="19" s="1"/>
  <c r="AJ147" i="19"/>
  <c r="AJ175" i="19" s="1"/>
  <c r="AM147" i="19"/>
  <c r="AM175" i="19" s="1"/>
  <c r="G375" i="4"/>
  <c r="C166" i="19" s="1"/>
  <c r="G749" i="4"/>
  <c r="C168" i="19" s="1"/>
  <c r="G1123" i="4"/>
  <c r="C170" i="19"/>
  <c r="G1138" i="4"/>
  <c r="C182" i="19" s="1"/>
  <c r="C7" i="4"/>
  <c r="D7" i="4"/>
  <c r="D8" i="4" s="1"/>
  <c r="D9" i="4" s="1"/>
  <c r="D10" i="4" s="1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Y7" i="4"/>
  <c r="Z7" i="4"/>
  <c r="AA7" i="4"/>
  <c r="AO7" i="4"/>
  <c r="C8" i="4"/>
  <c r="C9" i="4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C67" i="4"/>
  <c r="D67" i="4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AO67" i="4"/>
  <c r="C68" i="4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C127" i="4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D127" i="4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AO127" i="4"/>
  <c r="AO128" i="4"/>
  <c r="AO129" i="4"/>
  <c r="AO130" i="4"/>
  <c r="AO131" i="4"/>
  <c r="AO132" i="4"/>
  <c r="AO133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C187" i="4"/>
  <c r="D187" i="4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AO187" i="4"/>
  <c r="C188" i="4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C247" i="4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C288" i="4" s="1"/>
  <c r="C289" i="4" s="1"/>
  <c r="C290" i="4" s="1"/>
  <c r="C291" i="4" s="1"/>
  <c r="D247" i="4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AO247" i="4"/>
  <c r="AO248" i="4"/>
  <c r="AO249" i="4"/>
  <c r="AO250" i="4"/>
  <c r="AO251" i="4"/>
  <c r="AO252" i="4"/>
  <c r="AO253" i="4"/>
  <c r="AO254" i="4"/>
  <c r="AO255" i="4"/>
  <c r="AO256" i="4"/>
  <c r="AO257" i="4"/>
  <c r="AO258" i="4"/>
  <c r="AO259" i="4"/>
  <c r="AO260" i="4"/>
  <c r="AO261" i="4"/>
  <c r="AO262" i="4"/>
  <c r="AO263" i="4"/>
  <c r="AO264" i="4"/>
  <c r="AO265" i="4"/>
  <c r="AO266" i="4"/>
  <c r="AO267" i="4"/>
  <c r="AO268" i="4"/>
  <c r="AO269" i="4"/>
  <c r="AO270" i="4"/>
  <c r="AO271" i="4"/>
  <c r="AO272" i="4"/>
  <c r="AO273" i="4"/>
  <c r="AO274" i="4"/>
  <c r="AO275" i="4"/>
  <c r="AO276" i="4"/>
  <c r="AO277" i="4"/>
  <c r="AO278" i="4"/>
  <c r="AO279" i="4"/>
  <c r="AO280" i="4"/>
  <c r="AO281" i="4"/>
  <c r="AO282" i="4"/>
  <c r="AO283" i="4"/>
  <c r="AO284" i="4"/>
  <c r="AO285" i="4"/>
  <c r="AO286" i="4"/>
  <c r="AO287" i="4"/>
  <c r="AO288" i="4"/>
  <c r="AO289" i="4"/>
  <c r="AO290" i="4"/>
  <c r="AO291" i="4"/>
  <c r="C307" i="4"/>
  <c r="D307" i="4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AO307" i="4"/>
  <c r="C308" i="4"/>
  <c r="C309" i="4" s="1"/>
  <c r="C310" i="4" s="1"/>
  <c r="C311" i="4" s="1"/>
  <c r="C312" i="4" s="1"/>
  <c r="C313" i="4" s="1"/>
  <c r="C314" i="4" s="1"/>
  <c r="C315" i="4" s="1"/>
  <c r="C316" i="4" s="1"/>
  <c r="C317" i="4" s="1"/>
  <c r="C318" i="4" s="1"/>
  <c r="C319" i="4" s="1"/>
  <c r="C320" i="4" s="1"/>
  <c r="C321" i="4" s="1"/>
  <c r="C322" i="4" s="1"/>
  <c r="C323" i="4" s="1"/>
  <c r="C324" i="4" s="1"/>
  <c r="C325" i="4" s="1"/>
  <c r="C326" i="4" s="1"/>
  <c r="C327" i="4" s="1"/>
  <c r="C328" i="4" s="1"/>
  <c r="C329" i="4" s="1"/>
  <c r="C330" i="4" s="1"/>
  <c r="C331" i="4" s="1"/>
  <c r="C332" i="4" s="1"/>
  <c r="C333" i="4" s="1"/>
  <c r="C334" i="4" s="1"/>
  <c r="C335" i="4" s="1"/>
  <c r="C336" i="4" s="1"/>
  <c r="C337" i="4" s="1"/>
  <c r="C338" i="4" s="1"/>
  <c r="C339" i="4" s="1"/>
  <c r="C340" i="4" s="1"/>
  <c r="C341" i="4" s="1"/>
  <c r="C342" i="4" s="1"/>
  <c r="C343" i="4" s="1"/>
  <c r="C344" i="4" s="1"/>
  <c r="C345" i="4" s="1"/>
  <c r="C346" i="4" s="1"/>
  <c r="C347" i="4" s="1"/>
  <c r="C348" i="4" s="1"/>
  <c r="C349" i="4" s="1"/>
  <c r="C350" i="4" s="1"/>
  <c r="C351" i="4" s="1"/>
  <c r="AO308" i="4"/>
  <c r="AO309" i="4"/>
  <c r="AO310" i="4"/>
  <c r="AO311" i="4"/>
  <c r="AO312" i="4"/>
  <c r="AO313" i="4"/>
  <c r="AO314" i="4"/>
  <c r="AO315" i="4"/>
  <c r="AO316" i="4"/>
  <c r="AO317" i="4"/>
  <c r="AO318" i="4"/>
  <c r="AO319" i="4"/>
  <c r="AO320" i="4"/>
  <c r="AO321" i="4"/>
  <c r="AO322" i="4"/>
  <c r="AO323" i="4"/>
  <c r="AO324" i="4"/>
  <c r="AO325" i="4"/>
  <c r="AO326" i="4"/>
  <c r="AO327" i="4"/>
  <c r="AO328" i="4"/>
  <c r="AO329" i="4"/>
  <c r="AO330" i="4"/>
  <c r="AO331" i="4"/>
  <c r="AO332" i="4"/>
  <c r="AO333" i="4"/>
  <c r="AO334" i="4"/>
  <c r="AO335" i="4"/>
  <c r="AO336" i="4"/>
  <c r="AO337" i="4"/>
  <c r="AO338" i="4"/>
  <c r="AO339" i="4"/>
  <c r="AO340" i="4"/>
  <c r="AO341" i="4"/>
  <c r="AO342" i="4"/>
  <c r="AO343" i="4"/>
  <c r="AO344" i="4"/>
  <c r="AO345" i="4"/>
  <c r="AO346" i="4"/>
  <c r="AO347" i="4"/>
  <c r="AO348" i="4"/>
  <c r="AO349" i="4"/>
  <c r="AO350" i="4"/>
  <c r="AO351" i="4"/>
  <c r="G368" i="4"/>
  <c r="G370" i="4"/>
  <c r="G372" i="4"/>
  <c r="G374" i="4"/>
  <c r="C381" i="4"/>
  <c r="C382" i="4" s="1"/>
  <c r="C383" i="4" s="1"/>
  <c r="C384" i="4" s="1"/>
  <c r="C385" i="4" s="1"/>
  <c r="C386" i="4" s="1"/>
  <c r="C387" i="4" s="1"/>
  <c r="C388" i="4" s="1"/>
  <c r="C389" i="4" s="1"/>
  <c r="C390" i="4" s="1"/>
  <c r="C391" i="4" s="1"/>
  <c r="C392" i="4" s="1"/>
  <c r="C393" i="4" s="1"/>
  <c r="C394" i="4" s="1"/>
  <c r="C395" i="4" s="1"/>
  <c r="C396" i="4" s="1"/>
  <c r="C397" i="4" s="1"/>
  <c r="C398" i="4" s="1"/>
  <c r="C399" i="4" s="1"/>
  <c r="C400" i="4" s="1"/>
  <c r="C401" i="4" s="1"/>
  <c r="C402" i="4" s="1"/>
  <c r="C403" i="4" s="1"/>
  <c r="C404" i="4" s="1"/>
  <c r="C405" i="4" s="1"/>
  <c r="C406" i="4" s="1"/>
  <c r="C407" i="4" s="1"/>
  <c r="C408" i="4" s="1"/>
  <c r="C409" i="4" s="1"/>
  <c r="C410" i="4" s="1"/>
  <c r="C411" i="4" s="1"/>
  <c r="C412" i="4" s="1"/>
  <c r="C413" i="4" s="1"/>
  <c r="C414" i="4" s="1"/>
  <c r="C415" i="4" s="1"/>
  <c r="C416" i="4" s="1"/>
  <c r="C417" i="4" s="1"/>
  <c r="C418" i="4" s="1"/>
  <c r="C419" i="4" s="1"/>
  <c r="C420" i="4" s="1"/>
  <c r="C421" i="4" s="1"/>
  <c r="C422" i="4" s="1"/>
  <c r="C423" i="4" s="1"/>
  <c r="C424" i="4" s="1"/>
  <c r="C425" i="4" s="1"/>
  <c r="D381" i="4"/>
  <c r="D382" i="4" s="1"/>
  <c r="D383" i="4" s="1"/>
  <c r="D384" i="4" s="1"/>
  <c r="D385" i="4" s="1"/>
  <c r="D386" i="4" s="1"/>
  <c r="D387" i="4" s="1"/>
  <c r="D388" i="4" s="1"/>
  <c r="D389" i="4" s="1"/>
  <c r="D390" i="4" s="1"/>
  <c r="D391" i="4" s="1"/>
  <c r="D392" i="4" s="1"/>
  <c r="D393" i="4" s="1"/>
  <c r="D394" i="4" s="1"/>
  <c r="D395" i="4" s="1"/>
  <c r="D396" i="4" s="1"/>
  <c r="D397" i="4" s="1"/>
  <c r="D398" i="4" s="1"/>
  <c r="D399" i="4" s="1"/>
  <c r="D400" i="4" s="1"/>
  <c r="D401" i="4" s="1"/>
  <c r="D402" i="4" s="1"/>
  <c r="D403" i="4" s="1"/>
  <c r="D404" i="4" s="1"/>
  <c r="D405" i="4" s="1"/>
  <c r="D406" i="4" s="1"/>
  <c r="D407" i="4" s="1"/>
  <c r="D408" i="4" s="1"/>
  <c r="D409" i="4" s="1"/>
  <c r="D410" i="4" s="1"/>
  <c r="D411" i="4" s="1"/>
  <c r="D412" i="4" s="1"/>
  <c r="D413" i="4" s="1"/>
  <c r="D414" i="4" s="1"/>
  <c r="D415" i="4" s="1"/>
  <c r="D416" i="4" s="1"/>
  <c r="D417" i="4" s="1"/>
  <c r="D418" i="4" s="1"/>
  <c r="D419" i="4" s="1"/>
  <c r="D420" i="4" s="1"/>
  <c r="D421" i="4" s="1"/>
  <c r="D422" i="4" s="1"/>
  <c r="D423" i="4" s="1"/>
  <c r="D424" i="4" s="1"/>
  <c r="D425" i="4" s="1"/>
  <c r="AO381" i="4"/>
  <c r="AO382" i="4"/>
  <c r="AO383" i="4"/>
  <c r="AO384" i="4"/>
  <c r="AO385" i="4"/>
  <c r="AO386" i="4"/>
  <c r="AO387" i="4"/>
  <c r="AO388" i="4"/>
  <c r="AO389" i="4"/>
  <c r="AO390" i="4"/>
  <c r="AO391" i="4"/>
  <c r="AO392" i="4"/>
  <c r="AO393" i="4"/>
  <c r="AO394" i="4"/>
  <c r="AO395" i="4"/>
  <c r="AO396" i="4"/>
  <c r="AO397" i="4"/>
  <c r="AO398" i="4"/>
  <c r="AO399" i="4"/>
  <c r="AO400" i="4"/>
  <c r="AO401" i="4"/>
  <c r="AO402" i="4"/>
  <c r="AO403" i="4"/>
  <c r="AO404" i="4"/>
  <c r="AO405" i="4"/>
  <c r="AO406" i="4"/>
  <c r="AO407" i="4"/>
  <c r="AO408" i="4"/>
  <c r="AO409" i="4"/>
  <c r="AO410" i="4"/>
  <c r="AO411" i="4"/>
  <c r="AO412" i="4"/>
  <c r="AO413" i="4"/>
  <c r="AO414" i="4"/>
  <c r="AO415" i="4"/>
  <c r="AO416" i="4"/>
  <c r="AO417" i="4"/>
  <c r="AO418" i="4"/>
  <c r="AO419" i="4"/>
  <c r="AO420" i="4"/>
  <c r="AO421" i="4"/>
  <c r="AO422" i="4"/>
  <c r="AO423" i="4"/>
  <c r="AO424" i="4"/>
  <c r="AO425" i="4"/>
  <c r="C441" i="4"/>
  <c r="D441" i="4"/>
  <c r="D442" i="4" s="1"/>
  <c r="D443" i="4" s="1"/>
  <c r="D444" i="4" s="1"/>
  <c r="D445" i="4" s="1"/>
  <c r="D446" i="4" s="1"/>
  <c r="D447" i="4" s="1"/>
  <c r="D448" i="4" s="1"/>
  <c r="D449" i="4" s="1"/>
  <c r="D450" i="4" s="1"/>
  <c r="D451" i="4" s="1"/>
  <c r="D452" i="4" s="1"/>
  <c r="D453" i="4" s="1"/>
  <c r="D454" i="4" s="1"/>
  <c r="D455" i="4" s="1"/>
  <c r="D456" i="4" s="1"/>
  <c r="D457" i="4" s="1"/>
  <c r="D458" i="4" s="1"/>
  <c r="D459" i="4" s="1"/>
  <c r="D460" i="4" s="1"/>
  <c r="D461" i="4" s="1"/>
  <c r="D462" i="4" s="1"/>
  <c r="D463" i="4" s="1"/>
  <c r="D464" i="4" s="1"/>
  <c r="D465" i="4" s="1"/>
  <c r="D466" i="4" s="1"/>
  <c r="D467" i="4" s="1"/>
  <c r="D468" i="4" s="1"/>
  <c r="D469" i="4" s="1"/>
  <c r="D470" i="4" s="1"/>
  <c r="D471" i="4" s="1"/>
  <c r="D472" i="4" s="1"/>
  <c r="D473" i="4" s="1"/>
  <c r="D474" i="4" s="1"/>
  <c r="D475" i="4" s="1"/>
  <c r="D476" i="4" s="1"/>
  <c r="D477" i="4" s="1"/>
  <c r="D478" i="4" s="1"/>
  <c r="D479" i="4" s="1"/>
  <c r="D480" i="4" s="1"/>
  <c r="D481" i="4" s="1"/>
  <c r="D482" i="4" s="1"/>
  <c r="D483" i="4" s="1"/>
  <c r="D484" i="4" s="1"/>
  <c r="D485" i="4" s="1"/>
  <c r="AO441" i="4"/>
  <c r="C442" i="4"/>
  <c r="C443" i="4" s="1"/>
  <c r="C444" i="4" s="1"/>
  <c r="C445" i="4" s="1"/>
  <c r="C446" i="4" s="1"/>
  <c r="C447" i="4" s="1"/>
  <c r="C448" i="4" s="1"/>
  <c r="C449" i="4" s="1"/>
  <c r="C450" i="4" s="1"/>
  <c r="C451" i="4" s="1"/>
  <c r="C452" i="4" s="1"/>
  <c r="C453" i="4" s="1"/>
  <c r="C454" i="4" s="1"/>
  <c r="C455" i="4" s="1"/>
  <c r="C456" i="4" s="1"/>
  <c r="C457" i="4" s="1"/>
  <c r="C458" i="4" s="1"/>
  <c r="C459" i="4" s="1"/>
  <c r="C460" i="4" s="1"/>
  <c r="C461" i="4" s="1"/>
  <c r="C462" i="4" s="1"/>
  <c r="C463" i="4" s="1"/>
  <c r="C464" i="4" s="1"/>
  <c r="C465" i="4" s="1"/>
  <c r="C466" i="4" s="1"/>
  <c r="C467" i="4" s="1"/>
  <c r="C468" i="4" s="1"/>
  <c r="C469" i="4" s="1"/>
  <c r="C470" i="4" s="1"/>
  <c r="C471" i="4" s="1"/>
  <c r="C472" i="4" s="1"/>
  <c r="C473" i="4" s="1"/>
  <c r="C474" i="4" s="1"/>
  <c r="C475" i="4" s="1"/>
  <c r="C476" i="4" s="1"/>
  <c r="C477" i="4" s="1"/>
  <c r="C478" i="4" s="1"/>
  <c r="C479" i="4" s="1"/>
  <c r="C480" i="4" s="1"/>
  <c r="C481" i="4" s="1"/>
  <c r="C482" i="4" s="1"/>
  <c r="C483" i="4" s="1"/>
  <c r="C484" i="4" s="1"/>
  <c r="C485" i="4" s="1"/>
  <c r="AO442" i="4"/>
  <c r="AO443" i="4"/>
  <c r="AO444" i="4"/>
  <c r="AO445" i="4"/>
  <c r="AO446" i="4"/>
  <c r="AO447" i="4"/>
  <c r="AO448" i="4"/>
  <c r="AO449" i="4"/>
  <c r="AO450" i="4"/>
  <c r="AO451" i="4"/>
  <c r="AO452" i="4"/>
  <c r="AO453" i="4"/>
  <c r="AO454" i="4"/>
  <c r="AO455" i="4"/>
  <c r="AO456" i="4"/>
  <c r="AO457" i="4"/>
  <c r="AO458" i="4"/>
  <c r="AO459" i="4"/>
  <c r="AO460" i="4"/>
  <c r="AO461" i="4"/>
  <c r="AO462" i="4"/>
  <c r="AO463" i="4"/>
  <c r="AO464" i="4"/>
  <c r="AO465" i="4"/>
  <c r="AO466" i="4"/>
  <c r="AO467" i="4"/>
  <c r="AO468" i="4"/>
  <c r="AO469" i="4"/>
  <c r="AO470" i="4"/>
  <c r="AO471" i="4"/>
  <c r="AO472" i="4"/>
  <c r="AO473" i="4"/>
  <c r="AO474" i="4"/>
  <c r="AO475" i="4"/>
  <c r="AO476" i="4"/>
  <c r="AO477" i="4"/>
  <c r="AO478" i="4"/>
  <c r="AO479" i="4"/>
  <c r="AO480" i="4"/>
  <c r="AO481" i="4"/>
  <c r="AO482" i="4"/>
  <c r="AO483" i="4"/>
  <c r="AO484" i="4"/>
  <c r="AO485" i="4"/>
  <c r="C501" i="4"/>
  <c r="C502" i="4" s="1"/>
  <c r="C503" i="4" s="1"/>
  <c r="C504" i="4" s="1"/>
  <c r="C505" i="4" s="1"/>
  <c r="C506" i="4" s="1"/>
  <c r="C507" i="4" s="1"/>
  <c r="C508" i="4" s="1"/>
  <c r="C509" i="4" s="1"/>
  <c r="C510" i="4" s="1"/>
  <c r="C511" i="4" s="1"/>
  <c r="C512" i="4" s="1"/>
  <c r="C513" i="4" s="1"/>
  <c r="C514" i="4" s="1"/>
  <c r="C515" i="4" s="1"/>
  <c r="C516" i="4" s="1"/>
  <c r="C517" i="4" s="1"/>
  <c r="C518" i="4" s="1"/>
  <c r="C519" i="4" s="1"/>
  <c r="C520" i="4" s="1"/>
  <c r="C521" i="4" s="1"/>
  <c r="C522" i="4" s="1"/>
  <c r="C523" i="4" s="1"/>
  <c r="C524" i="4" s="1"/>
  <c r="C525" i="4" s="1"/>
  <c r="C526" i="4" s="1"/>
  <c r="C527" i="4" s="1"/>
  <c r="C528" i="4" s="1"/>
  <c r="C529" i="4" s="1"/>
  <c r="C530" i="4" s="1"/>
  <c r="C531" i="4" s="1"/>
  <c r="C532" i="4" s="1"/>
  <c r="C533" i="4" s="1"/>
  <c r="C534" i="4" s="1"/>
  <c r="C535" i="4" s="1"/>
  <c r="C536" i="4" s="1"/>
  <c r="C537" i="4" s="1"/>
  <c r="C538" i="4" s="1"/>
  <c r="C539" i="4" s="1"/>
  <c r="C540" i="4" s="1"/>
  <c r="C541" i="4" s="1"/>
  <c r="C542" i="4" s="1"/>
  <c r="C543" i="4" s="1"/>
  <c r="C544" i="4" s="1"/>
  <c r="C545" i="4" s="1"/>
  <c r="D501" i="4"/>
  <c r="D502" i="4" s="1"/>
  <c r="D503" i="4" s="1"/>
  <c r="D504" i="4" s="1"/>
  <c r="D505" i="4" s="1"/>
  <c r="D506" i="4" s="1"/>
  <c r="D507" i="4" s="1"/>
  <c r="D508" i="4" s="1"/>
  <c r="D509" i="4" s="1"/>
  <c r="D510" i="4" s="1"/>
  <c r="D511" i="4" s="1"/>
  <c r="D512" i="4" s="1"/>
  <c r="D513" i="4" s="1"/>
  <c r="D514" i="4" s="1"/>
  <c r="D515" i="4" s="1"/>
  <c r="D516" i="4" s="1"/>
  <c r="D517" i="4" s="1"/>
  <c r="D518" i="4" s="1"/>
  <c r="D519" i="4" s="1"/>
  <c r="D520" i="4" s="1"/>
  <c r="D521" i="4" s="1"/>
  <c r="D522" i="4" s="1"/>
  <c r="D523" i="4" s="1"/>
  <c r="D524" i="4" s="1"/>
  <c r="D525" i="4" s="1"/>
  <c r="D526" i="4" s="1"/>
  <c r="D527" i="4" s="1"/>
  <c r="D528" i="4" s="1"/>
  <c r="D529" i="4" s="1"/>
  <c r="D530" i="4" s="1"/>
  <c r="D531" i="4" s="1"/>
  <c r="D532" i="4" s="1"/>
  <c r="D533" i="4" s="1"/>
  <c r="D534" i="4" s="1"/>
  <c r="D535" i="4" s="1"/>
  <c r="D536" i="4" s="1"/>
  <c r="D537" i="4" s="1"/>
  <c r="D538" i="4" s="1"/>
  <c r="D539" i="4" s="1"/>
  <c r="D540" i="4" s="1"/>
  <c r="D541" i="4" s="1"/>
  <c r="D542" i="4" s="1"/>
  <c r="D543" i="4" s="1"/>
  <c r="D544" i="4" s="1"/>
  <c r="D545" i="4" s="1"/>
  <c r="AO501" i="4"/>
  <c r="AO502" i="4"/>
  <c r="AO503" i="4"/>
  <c r="AO504" i="4"/>
  <c r="AO505" i="4"/>
  <c r="AO506" i="4"/>
  <c r="AO507" i="4"/>
  <c r="AO508" i="4"/>
  <c r="AO509" i="4"/>
  <c r="AO510" i="4"/>
  <c r="AO511" i="4"/>
  <c r="AO512" i="4"/>
  <c r="AO513" i="4"/>
  <c r="AO514" i="4"/>
  <c r="AO515" i="4"/>
  <c r="AO516" i="4"/>
  <c r="AO517" i="4"/>
  <c r="AO518" i="4"/>
  <c r="AO519" i="4"/>
  <c r="AO520" i="4"/>
  <c r="AO521" i="4"/>
  <c r="AO522" i="4"/>
  <c r="AO523" i="4"/>
  <c r="AO524" i="4"/>
  <c r="AO525" i="4"/>
  <c r="AO526" i="4"/>
  <c r="AO527" i="4"/>
  <c r="AO528" i="4"/>
  <c r="AO529" i="4"/>
  <c r="AO530" i="4"/>
  <c r="AO531" i="4"/>
  <c r="AO532" i="4"/>
  <c r="AO533" i="4"/>
  <c r="AO534" i="4"/>
  <c r="AO535" i="4"/>
  <c r="AO536" i="4"/>
  <c r="AO537" i="4"/>
  <c r="AO538" i="4"/>
  <c r="AO539" i="4"/>
  <c r="AO540" i="4"/>
  <c r="AO541" i="4"/>
  <c r="AO542" i="4"/>
  <c r="AO543" i="4"/>
  <c r="AO544" i="4"/>
  <c r="AO545" i="4"/>
  <c r="C561" i="4"/>
  <c r="D561" i="4"/>
  <c r="D562" i="4" s="1"/>
  <c r="D563" i="4" s="1"/>
  <c r="D564" i="4" s="1"/>
  <c r="D565" i="4" s="1"/>
  <c r="D566" i="4" s="1"/>
  <c r="D567" i="4" s="1"/>
  <c r="D568" i="4" s="1"/>
  <c r="D569" i="4" s="1"/>
  <c r="D570" i="4" s="1"/>
  <c r="D571" i="4" s="1"/>
  <c r="D572" i="4" s="1"/>
  <c r="D573" i="4" s="1"/>
  <c r="D574" i="4" s="1"/>
  <c r="D575" i="4" s="1"/>
  <c r="D576" i="4" s="1"/>
  <c r="D577" i="4" s="1"/>
  <c r="D578" i="4" s="1"/>
  <c r="D579" i="4" s="1"/>
  <c r="D580" i="4" s="1"/>
  <c r="D581" i="4" s="1"/>
  <c r="D582" i="4" s="1"/>
  <c r="D583" i="4" s="1"/>
  <c r="D584" i="4" s="1"/>
  <c r="D585" i="4" s="1"/>
  <c r="D586" i="4" s="1"/>
  <c r="D587" i="4" s="1"/>
  <c r="D588" i="4" s="1"/>
  <c r="D589" i="4" s="1"/>
  <c r="D590" i="4" s="1"/>
  <c r="D591" i="4" s="1"/>
  <c r="D592" i="4" s="1"/>
  <c r="D593" i="4" s="1"/>
  <c r="D594" i="4" s="1"/>
  <c r="D595" i="4" s="1"/>
  <c r="D596" i="4" s="1"/>
  <c r="D597" i="4" s="1"/>
  <c r="D598" i="4" s="1"/>
  <c r="D599" i="4" s="1"/>
  <c r="D600" i="4" s="1"/>
  <c r="D601" i="4" s="1"/>
  <c r="D602" i="4" s="1"/>
  <c r="D603" i="4" s="1"/>
  <c r="D604" i="4" s="1"/>
  <c r="D605" i="4" s="1"/>
  <c r="AO561" i="4"/>
  <c r="C562" i="4"/>
  <c r="C563" i="4" s="1"/>
  <c r="C564" i="4" s="1"/>
  <c r="C565" i="4" s="1"/>
  <c r="C566" i="4" s="1"/>
  <c r="C567" i="4" s="1"/>
  <c r="C568" i="4" s="1"/>
  <c r="C569" i="4" s="1"/>
  <c r="C570" i="4" s="1"/>
  <c r="C571" i="4" s="1"/>
  <c r="C572" i="4" s="1"/>
  <c r="C573" i="4" s="1"/>
  <c r="C574" i="4" s="1"/>
  <c r="C575" i="4" s="1"/>
  <c r="C576" i="4" s="1"/>
  <c r="C577" i="4" s="1"/>
  <c r="C578" i="4" s="1"/>
  <c r="C579" i="4" s="1"/>
  <c r="C580" i="4" s="1"/>
  <c r="C581" i="4" s="1"/>
  <c r="C582" i="4" s="1"/>
  <c r="C583" i="4" s="1"/>
  <c r="C584" i="4" s="1"/>
  <c r="C585" i="4" s="1"/>
  <c r="C586" i="4" s="1"/>
  <c r="C587" i="4" s="1"/>
  <c r="C588" i="4" s="1"/>
  <c r="C589" i="4" s="1"/>
  <c r="C590" i="4" s="1"/>
  <c r="C591" i="4" s="1"/>
  <c r="C592" i="4" s="1"/>
  <c r="C593" i="4" s="1"/>
  <c r="C594" i="4" s="1"/>
  <c r="C595" i="4" s="1"/>
  <c r="C596" i="4" s="1"/>
  <c r="C597" i="4" s="1"/>
  <c r="C598" i="4" s="1"/>
  <c r="C599" i="4" s="1"/>
  <c r="C600" i="4" s="1"/>
  <c r="C601" i="4" s="1"/>
  <c r="C602" i="4" s="1"/>
  <c r="C603" i="4" s="1"/>
  <c r="C604" i="4" s="1"/>
  <c r="C605" i="4" s="1"/>
  <c r="AO562" i="4"/>
  <c r="AO563" i="4"/>
  <c r="AO564" i="4"/>
  <c r="AO565" i="4"/>
  <c r="AO566" i="4"/>
  <c r="AO567" i="4"/>
  <c r="AO568" i="4"/>
  <c r="AO569" i="4"/>
  <c r="AO570" i="4"/>
  <c r="AO571" i="4"/>
  <c r="AO572" i="4"/>
  <c r="AO573" i="4"/>
  <c r="AO574" i="4"/>
  <c r="AO575" i="4"/>
  <c r="AO576" i="4"/>
  <c r="AO577" i="4"/>
  <c r="AO578" i="4"/>
  <c r="AO579" i="4"/>
  <c r="AO580" i="4"/>
  <c r="AO581" i="4"/>
  <c r="AO582" i="4"/>
  <c r="AO583" i="4"/>
  <c r="AO584" i="4"/>
  <c r="AO585" i="4"/>
  <c r="AO586" i="4"/>
  <c r="AO587" i="4"/>
  <c r="AO588" i="4"/>
  <c r="AO589" i="4"/>
  <c r="AO590" i="4"/>
  <c r="AO591" i="4"/>
  <c r="AO592" i="4"/>
  <c r="AO593" i="4"/>
  <c r="AO594" i="4"/>
  <c r="AO595" i="4"/>
  <c r="AO596" i="4"/>
  <c r="AO597" i="4"/>
  <c r="AO598" i="4"/>
  <c r="AO599" i="4"/>
  <c r="AO600" i="4"/>
  <c r="AO601" i="4"/>
  <c r="AO602" i="4"/>
  <c r="AO603" i="4"/>
  <c r="AO604" i="4"/>
  <c r="AO605" i="4"/>
  <c r="C621" i="4"/>
  <c r="C622" i="4" s="1"/>
  <c r="C623" i="4" s="1"/>
  <c r="C624" i="4" s="1"/>
  <c r="C625" i="4" s="1"/>
  <c r="C626" i="4" s="1"/>
  <c r="C627" i="4" s="1"/>
  <c r="C628" i="4" s="1"/>
  <c r="C629" i="4" s="1"/>
  <c r="C630" i="4" s="1"/>
  <c r="C631" i="4" s="1"/>
  <c r="C632" i="4" s="1"/>
  <c r="C633" i="4" s="1"/>
  <c r="C634" i="4" s="1"/>
  <c r="C635" i="4" s="1"/>
  <c r="C636" i="4" s="1"/>
  <c r="C637" i="4" s="1"/>
  <c r="C638" i="4" s="1"/>
  <c r="C639" i="4" s="1"/>
  <c r="C640" i="4" s="1"/>
  <c r="C641" i="4" s="1"/>
  <c r="C642" i="4" s="1"/>
  <c r="C643" i="4" s="1"/>
  <c r="C644" i="4" s="1"/>
  <c r="C645" i="4" s="1"/>
  <c r="C646" i="4" s="1"/>
  <c r="C647" i="4" s="1"/>
  <c r="C648" i="4" s="1"/>
  <c r="C649" i="4" s="1"/>
  <c r="C650" i="4" s="1"/>
  <c r="C651" i="4" s="1"/>
  <c r="C652" i="4" s="1"/>
  <c r="C653" i="4" s="1"/>
  <c r="C654" i="4" s="1"/>
  <c r="C655" i="4" s="1"/>
  <c r="C656" i="4" s="1"/>
  <c r="C657" i="4" s="1"/>
  <c r="C658" i="4" s="1"/>
  <c r="C659" i="4" s="1"/>
  <c r="C660" i="4" s="1"/>
  <c r="C661" i="4" s="1"/>
  <c r="C662" i="4" s="1"/>
  <c r="C663" i="4" s="1"/>
  <c r="C664" i="4" s="1"/>
  <c r="C665" i="4" s="1"/>
  <c r="D621" i="4"/>
  <c r="D622" i="4" s="1"/>
  <c r="D623" i="4" s="1"/>
  <c r="D624" i="4" s="1"/>
  <c r="D625" i="4" s="1"/>
  <c r="D626" i="4" s="1"/>
  <c r="D627" i="4" s="1"/>
  <c r="D628" i="4" s="1"/>
  <c r="D629" i="4" s="1"/>
  <c r="D630" i="4" s="1"/>
  <c r="D631" i="4" s="1"/>
  <c r="D632" i="4" s="1"/>
  <c r="D633" i="4" s="1"/>
  <c r="D634" i="4" s="1"/>
  <c r="D635" i="4" s="1"/>
  <c r="D636" i="4" s="1"/>
  <c r="D637" i="4" s="1"/>
  <c r="D638" i="4" s="1"/>
  <c r="D639" i="4" s="1"/>
  <c r="D640" i="4" s="1"/>
  <c r="D641" i="4" s="1"/>
  <c r="D642" i="4" s="1"/>
  <c r="D643" i="4" s="1"/>
  <c r="D644" i="4" s="1"/>
  <c r="D645" i="4" s="1"/>
  <c r="D646" i="4" s="1"/>
  <c r="D647" i="4" s="1"/>
  <c r="D648" i="4" s="1"/>
  <c r="D649" i="4" s="1"/>
  <c r="D650" i="4" s="1"/>
  <c r="D651" i="4" s="1"/>
  <c r="D652" i="4" s="1"/>
  <c r="D653" i="4" s="1"/>
  <c r="D654" i="4" s="1"/>
  <c r="D655" i="4" s="1"/>
  <c r="D656" i="4" s="1"/>
  <c r="D657" i="4" s="1"/>
  <c r="D658" i="4" s="1"/>
  <c r="D659" i="4" s="1"/>
  <c r="D660" i="4" s="1"/>
  <c r="D661" i="4" s="1"/>
  <c r="D662" i="4" s="1"/>
  <c r="D663" i="4" s="1"/>
  <c r="D664" i="4" s="1"/>
  <c r="D665" i="4" s="1"/>
  <c r="AO621" i="4"/>
  <c r="AO622" i="4"/>
  <c r="AO623" i="4"/>
  <c r="AO624" i="4"/>
  <c r="AO625" i="4"/>
  <c r="AO626" i="4"/>
  <c r="AO627" i="4"/>
  <c r="AO628" i="4"/>
  <c r="AO629" i="4"/>
  <c r="AO630" i="4"/>
  <c r="AO631" i="4"/>
  <c r="AO632" i="4"/>
  <c r="AO633" i="4"/>
  <c r="AO634" i="4"/>
  <c r="AO635" i="4"/>
  <c r="AO636" i="4"/>
  <c r="AO637" i="4"/>
  <c r="AO638" i="4"/>
  <c r="AO639" i="4"/>
  <c r="AO640" i="4"/>
  <c r="AO641" i="4"/>
  <c r="AO642" i="4"/>
  <c r="AO643" i="4"/>
  <c r="AO644" i="4"/>
  <c r="AO645" i="4"/>
  <c r="AO646" i="4"/>
  <c r="AO647" i="4"/>
  <c r="AO648" i="4"/>
  <c r="AO649" i="4"/>
  <c r="AO650" i="4"/>
  <c r="AO651" i="4"/>
  <c r="AO652" i="4"/>
  <c r="AO653" i="4"/>
  <c r="AO654" i="4"/>
  <c r="AO655" i="4"/>
  <c r="AO656" i="4"/>
  <c r="AO657" i="4"/>
  <c r="AO658" i="4"/>
  <c r="AO659" i="4"/>
  <c r="AO660" i="4"/>
  <c r="AO661" i="4"/>
  <c r="AO662" i="4"/>
  <c r="AO663" i="4"/>
  <c r="AO664" i="4"/>
  <c r="AO665" i="4"/>
  <c r="C681" i="4"/>
  <c r="D681" i="4"/>
  <c r="D682" i="4" s="1"/>
  <c r="D683" i="4" s="1"/>
  <c r="D684" i="4" s="1"/>
  <c r="D685" i="4" s="1"/>
  <c r="D686" i="4" s="1"/>
  <c r="D687" i="4" s="1"/>
  <c r="D688" i="4" s="1"/>
  <c r="D689" i="4" s="1"/>
  <c r="D690" i="4" s="1"/>
  <c r="D691" i="4" s="1"/>
  <c r="D692" i="4" s="1"/>
  <c r="D693" i="4" s="1"/>
  <c r="D694" i="4" s="1"/>
  <c r="D695" i="4" s="1"/>
  <c r="D696" i="4" s="1"/>
  <c r="D697" i="4" s="1"/>
  <c r="D698" i="4" s="1"/>
  <c r="D699" i="4" s="1"/>
  <c r="D700" i="4" s="1"/>
  <c r="D701" i="4" s="1"/>
  <c r="D702" i="4" s="1"/>
  <c r="D703" i="4" s="1"/>
  <c r="D704" i="4" s="1"/>
  <c r="D705" i="4" s="1"/>
  <c r="D706" i="4" s="1"/>
  <c r="D707" i="4" s="1"/>
  <c r="D708" i="4" s="1"/>
  <c r="D709" i="4" s="1"/>
  <c r="D710" i="4" s="1"/>
  <c r="D711" i="4" s="1"/>
  <c r="D712" i="4" s="1"/>
  <c r="D713" i="4" s="1"/>
  <c r="D714" i="4" s="1"/>
  <c r="D715" i="4" s="1"/>
  <c r="D716" i="4" s="1"/>
  <c r="D717" i="4" s="1"/>
  <c r="D718" i="4" s="1"/>
  <c r="D719" i="4" s="1"/>
  <c r="D720" i="4" s="1"/>
  <c r="D721" i="4" s="1"/>
  <c r="D722" i="4" s="1"/>
  <c r="D723" i="4" s="1"/>
  <c r="D724" i="4" s="1"/>
  <c r="D725" i="4" s="1"/>
  <c r="AO681" i="4"/>
  <c r="C682" i="4"/>
  <c r="C683" i="4" s="1"/>
  <c r="C684" i="4" s="1"/>
  <c r="C685" i="4" s="1"/>
  <c r="C686" i="4" s="1"/>
  <c r="C687" i="4" s="1"/>
  <c r="C688" i="4" s="1"/>
  <c r="C689" i="4" s="1"/>
  <c r="C690" i="4" s="1"/>
  <c r="C691" i="4" s="1"/>
  <c r="C692" i="4" s="1"/>
  <c r="C693" i="4" s="1"/>
  <c r="C694" i="4" s="1"/>
  <c r="C695" i="4" s="1"/>
  <c r="C696" i="4" s="1"/>
  <c r="C697" i="4" s="1"/>
  <c r="C698" i="4" s="1"/>
  <c r="C699" i="4" s="1"/>
  <c r="C700" i="4" s="1"/>
  <c r="C701" i="4" s="1"/>
  <c r="C702" i="4" s="1"/>
  <c r="C703" i="4" s="1"/>
  <c r="C704" i="4" s="1"/>
  <c r="C705" i="4" s="1"/>
  <c r="C706" i="4" s="1"/>
  <c r="C707" i="4" s="1"/>
  <c r="C708" i="4" s="1"/>
  <c r="C709" i="4" s="1"/>
  <c r="C710" i="4" s="1"/>
  <c r="C711" i="4" s="1"/>
  <c r="C712" i="4" s="1"/>
  <c r="C713" i="4" s="1"/>
  <c r="C714" i="4" s="1"/>
  <c r="C715" i="4" s="1"/>
  <c r="C716" i="4" s="1"/>
  <c r="C717" i="4" s="1"/>
  <c r="C718" i="4" s="1"/>
  <c r="C719" i="4" s="1"/>
  <c r="C720" i="4" s="1"/>
  <c r="C721" i="4" s="1"/>
  <c r="C722" i="4" s="1"/>
  <c r="C723" i="4" s="1"/>
  <c r="C724" i="4" s="1"/>
  <c r="C725" i="4" s="1"/>
  <c r="AO682" i="4"/>
  <c r="AO683" i="4"/>
  <c r="AO684" i="4"/>
  <c r="AO685" i="4"/>
  <c r="AO686" i="4"/>
  <c r="AO687" i="4"/>
  <c r="AO688" i="4"/>
  <c r="AO689" i="4"/>
  <c r="AO690" i="4"/>
  <c r="AO691" i="4"/>
  <c r="AO692" i="4"/>
  <c r="AO693" i="4"/>
  <c r="AO694" i="4"/>
  <c r="AO695" i="4"/>
  <c r="AO696" i="4"/>
  <c r="AO697" i="4"/>
  <c r="AO698" i="4"/>
  <c r="AO699" i="4"/>
  <c r="AO700" i="4"/>
  <c r="AO701" i="4"/>
  <c r="AO702" i="4"/>
  <c r="AO703" i="4"/>
  <c r="AO704" i="4"/>
  <c r="AO705" i="4"/>
  <c r="AO706" i="4"/>
  <c r="AO707" i="4"/>
  <c r="AO708" i="4"/>
  <c r="AO709" i="4"/>
  <c r="AO710" i="4"/>
  <c r="AO711" i="4"/>
  <c r="AO712" i="4"/>
  <c r="AO713" i="4"/>
  <c r="AO714" i="4"/>
  <c r="AO715" i="4"/>
  <c r="AO716" i="4"/>
  <c r="AO717" i="4"/>
  <c r="AO718" i="4"/>
  <c r="AO719" i="4"/>
  <c r="AO720" i="4"/>
  <c r="AO721" i="4"/>
  <c r="AO722" i="4"/>
  <c r="AO723" i="4"/>
  <c r="AO724" i="4"/>
  <c r="AO725" i="4"/>
  <c r="G742" i="4"/>
  <c r="G744" i="4"/>
  <c r="G746" i="4"/>
  <c r="G748" i="4"/>
  <c r="C755" i="4"/>
  <c r="C756" i="4" s="1"/>
  <c r="C757" i="4" s="1"/>
  <c r="C758" i="4" s="1"/>
  <c r="C759" i="4" s="1"/>
  <c r="C760" i="4" s="1"/>
  <c r="C761" i="4" s="1"/>
  <c r="C762" i="4" s="1"/>
  <c r="C763" i="4" s="1"/>
  <c r="C764" i="4" s="1"/>
  <c r="C765" i="4" s="1"/>
  <c r="C766" i="4" s="1"/>
  <c r="C767" i="4" s="1"/>
  <c r="C768" i="4" s="1"/>
  <c r="C769" i="4" s="1"/>
  <c r="C770" i="4" s="1"/>
  <c r="C771" i="4" s="1"/>
  <c r="C772" i="4" s="1"/>
  <c r="C773" i="4" s="1"/>
  <c r="C774" i="4" s="1"/>
  <c r="C775" i="4" s="1"/>
  <c r="C776" i="4" s="1"/>
  <c r="C777" i="4" s="1"/>
  <c r="C778" i="4" s="1"/>
  <c r="C779" i="4" s="1"/>
  <c r="C780" i="4" s="1"/>
  <c r="C781" i="4" s="1"/>
  <c r="C782" i="4" s="1"/>
  <c r="C783" i="4" s="1"/>
  <c r="C784" i="4" s="1"/>
  <c r="C785" i="4" s="1"/>
  <c r="C786" i="4" s="1"/>
  <c r="C787" i="4" s="1"/>
  <c r="C788" i="4" s="1"/>
  <c r="C789" i="4" s="1"/>
  <c r="C790" i="4" s="1"/>
  <c r="C791" i="4" s="1"/>
  <c r="C792" i="4" s="1"/>
  <c r="C793" i="4" s="1"/>
  <c r="C794" i="4" s="1"/>
  <c r="C795" i="4" s="1"/>
  <c r="C796" i="4" s="1"/>
  <c r="C797" i="4" s="1"/>
  <c r="C798" i="4" s="1"/>
  <c r="C799" i="4" s="1"/>
  <c r="D755" i="4"/>
  <c r="D756" i="4" s="1"/>
  <c r="D757" i="4" s="1"/>
  <c r="D758" i="4" s="1"/>
  <c r="D759" i="4" s="1"/>
  <c r="D760" i="4" s="1"/>
  <c r="D761" i="4" s="1"/>
  <c r="D762" i="4" s="1"/>
  <c r="D763" i="4" s="1"/>
  <c r="D764" i="4" s="1"/>
  <c r="D765" i="4" s="1"/>
  <c r="D766" i="4" s="1"/>
  <c r="D767" i="4" s="1"/>
  <c r="D768" i="4" s="1"/>
  <c r="D769" i="4" s="1"/>
  <c r="D770" i="4" s="1"/>
  <c r="D771" i="4" s="1"/>
  <c r="D772" i="4" s="1"/>
  <c r="D773" i="4" s="1"/>
  <c r="D774" i="4" s="1"/>
  <c r="D775" i="4" s="1"/>
  <c r="D776" i="4" s="1"/>
  <c r="D777" i="4" s="1"/>
  <c r="D778" i="4" s="1"/>
  <c r="D779" i="4" s="1"/>
  <c r="D780" i="4" s="1"/>
  <c r="D781" i="4" s="1"/>
  <c r="D782" i="4" s="1"/>
  <c r="D783" i="4" s="1"/>
  <c r="D784" i="4" s="1"/>
  <c r="D785" i="4" s="1"/>
  <c r="D786" i="4" s="1"/>
  <c r="D787" i="4" s="1"/>
  <c r="D788" i="4" s="1"/>
  <c r="D789" i="4" s="1"/>
  <c r="D790" i="4" s="1"/>
  <c r="D791" i="4" s="1"/>
  <c r="D792" i="4" s="1"/>
  <c r="D793" i="4" s="1"/>
  <c r="D794" i="4" s="1"/>
  <c r="D795" i="4" s="1"/>
  <c r="D796" i="4" s="1"/>
  <c r="D797" i="4" s="1"/>
  <c r="D798" i="4" s="1"/>
  <c r="D799" i="4" s="1"/>
  <c r="AO755" i="4"/>
  <c r="AO756" i="4"/>
  <c r="AO757" i="4"/>
  <c r="AO758" i="4"/>
  <c r="AO759" i="4"/>
  <c r="AO760" i="4"/>
  <c r="AO761" i="4"/>
  <c r="AO762" i="4"/>
  <c r="AO763" i="4"/>
  <c r="AO764" i="4"/>
  <c r="AO765" i="4"/>
  <c r="AO766" i="4"/>
  <c r="AO767" i="4"/>
  <c r="AO768" i="4"/>
  <c r="AO769" i="4"/>
  <c r="AO770" i="4"/>
  <c r="AO771" i="4"/>
  <c r="AO772" i="4"/>
  <c r="AO773" i="4"/>
  <c r="AO774" i="4"/>
  <c r="AO775" i="4"/>
  <c r="AO776" i="4"/>
  <c r="AO777" i="4"/>
  <c r="AO778" i="4"/>
  <c r="AO779" i="4"/>
  <c r="AO780" i="4"/>
  <c r="AO781" i="4"/>
  <c r="AO782" i="4"/>
  <c r="AO783" i="4"/>
  <c r="AO784" i="4"/>
  <c r="AO785" i="4"/>
  <c r="AO786" i="4"/>
  <c r="AO787" i="4"/>
  <c r="AO788" i="4"/>
  <c r="AO789" i="4"/>
  <c r="AO790" i="4"/>
  <c r="AO791" i="4"/>
  <c r="AO792" i="4"/>
  <c r="AO793" i="4"/>
  <c r="AO794" i="4"/>
  <c r="AO795" i="4"/>
  <c r="AO796" i="4"/>
  <c r="AO797" i="4"/>
  <c r="AO798" i="4"/>
  <c r="AO799" i="4"/>
  <c r="C815" i="4"/>
  <c r="D815" i="4"/>
  <c r="D816" i="4" s="1"/>
  <c r="D817" i="4" s="1"/>
  <c r="D818" i="4" s="1"/>
  <c r="D819" i="4" s="1"/>
  <c r="D820" i="4" s="1"/>
  <c r="D821" i="4" s="1"/>
  <c r="D822" i="4" s="1"/>
  <c r="D823" i="4" s="1"/>
  <c r="D824" i="4" s="1"/>
  <c r="D825" i="4" s="1"/>
  <c r="D826" i="4" s="1"/>
  <c r="D827" i="4" s="1"/>
  <c r="D828" i="4" s="1"/>
  <c r="D829" i="4" s="1"/>
  <c r="D830" i="4" s="1"/>
  <c r="D831" i="4" s="1"/>
  <c r="D832" i="4" s="1"/>
  <c r="D833" i="4" s="1"/>
  <c r="D834" i="4" s="1"/>
  <c r="D835" i="4" s="1"/>
  <c r="D836" i="4" s="1"/>
  <c r="D837" i="4" s="1"/>
  <c r="D838" i="4" s="1"/>
  <c r="D839" i="4" s="1"/>
  <c r="D840" i="4" s="1"/>
  <c r="D841" i="4" s="1"/>
  <c r="D842" i="4" s="1"/>
  <c r="D843" i="4" s="1"/>
  <c r="D844" i="4" s="1"/>
  <c r="D845" i="4" s="1"/>
  <c r="D846" i="4" s="1"/>
  <c r="D847" i="4" s="1"/>
  <c r="D848" i="4" s="1"/>
  <c r="D849" i="4" s="1"/>
  <c r="D850" i="4" s="1"/>
  <c r="D851" i="4" s="1"/>
  <c r="D852" i="4" s="1"/>
  <c r="D853" i="4" s="1"/>
  <c r="D854" i="4" s="1"/>
  <c r="D855" i="4" s="1"/>
  <c r="D856" i="4" s="1"/>
  <c r="D857" i="4" s="1"/>
  <c r="D858" i="4" s="1"/>
  <c r="D859" i="4" s="1"/>
  <c r="AO815" i="4"/>
  <c r="C816" i="4"/>
  <c r="C817" i="4" s="1"/>
  <c r="C818" i="4" s="1"/>
  <c r="C819" i="4" s="1"/>
  <c r="C820" i="4" s="1"/>
  <c r="C821" i="4" s="1"/>
  <c r="C822" i="4" s="1"/>
  <c r="C823" i="4" s="1"/>
  <c r="C824" i="4" s="1"/>
  <c r="C825" i="4" s="1"/>
  <c r="C826" i="4" s="1"/>
  <c r="C827" i="4" s="1"/>
  <c r="C828" i="4" s="1"/>
  <c r="C829" i="4" s="1"/>
  <c r="C830" i="4" s="1"/>
  <c r="C831" i="4" s="1"/>
  <c r="C832" i="4" s="1"/>
  <c r="C833" i="4" s="1"/>
  <c r="C834" i="4" s="1"/>
  <c r="C835" i="4" s="1"/>
  <c r="C836" i="4" s="1"/>
  <c r="C837" i="4" s="1"/>
  <c r="C838" i="4" s="1"/>
  <c r="C839" i="4" s="1"/>
  <c r="C840" i="4" s="1"/>
  <c r="C841" i="4" s="1"/>
  <c r="C842" i="4" s="1"/>
  <c r="C843" i="4" s="1"/>
  <c r="C844" i="4" s="1"/>
  <c r="C845" i="4" s="1"/>
  <c r="C846" i="4" s="1"/>
  <c r="C847" i="4" s="1"/>
  <c r="C848" i="4" s="1"/>
  <c r="C849" i="4" s="1"/>
  <c r="C850" i="4" s="1"/>
  <c r="C851" i="4" s="1"/>
  <c r="C852" i="4" s="1"/>
  <c r="C853" i="4" s="1"/>
  <c r="C854" i="4" s="1"/>
  <c r="C855" i="4" s="1"/>
  <c r="C856" i="4" s="1"/>
  <c r="C857" i="4" s="1"/>
  <c r="C858" i="4" s="1"/>
  <c r="C859" i="4" s="1"/>
  <c r="AO816" i="4"/>
  <c r="AO817" i="4"/>
  <c r="AO818" i="4"/>
  <c r="AO819" i="4"/>
  <c r="AO820" i="4"/>
  <c r="AO821" i="4"/>
  <c r="AO822" i="4"/>
  <c r="AO823" i="4"/>
  <c r="AO824" i="4"/>
  <c r="AO825" i="4"/>
  <c r="AO826" i="4"/>
  <c r="AO827" i="4"/>
  <c r="AO828" i="4"/>
  <c r="AO829" i="4"/>
  <c r="AO830" i="4"/>
  <c r="AO831" i="4"/>
  <c r="AO832" i="4"/>
  <c r="AO833" i="4"/>
  <c r="AO834" i="4"/>
  <c r="AO835" i="4"/>
  <c r="AO836" i="4"/>
  <c r="AO837" i="4"/>
  <c r="AO838" i="4"/>
  <c r="AO839" i="4"/>
  <c r="AO840" i="4"/>
  <c r="AO841" i="4"/>
  <c r="AO842" i="4"/>
  <c r="AO843" i="4"/>
  <c r="AO844" i="4"/>
  <c r="AO845" i="4"/>
  <c r="AO846" i="4"/>
  <c r="AO847" i="4"/>
  <c r="AO848" i="4"/>
  <c r="AO849" i="4"/>
  <c r="AO850" i="4"/>
  <c r="AO851" i="4"/>
  <c r="AO852" i="4"/>
  <c r="AO853" i="4"/>
  <c r="AO854" i="4"/>
  <c r="AO855" i="4"/>
  <c r="AO856" i="4"/>
  <c r="AO857" i="4"/>
  <c r="AO858" i="4"/>
  <c r="AO859" i="4"/>
  <c r="C875" i="4"/>
  <c r="C876" i="4" s="1"/>
  <c r="C877" i="4" s="1"/>
  <c r="C878" i="4" s="1"/>
  <c r="C879" i="4" s="1"/>
  <c r="C880" i="4" s="1"/>
  <c r="C881" i="4" s="1"/>
  <c r="C882" i="4" s="1"/>
  <c r="C883" i="4" s="1"/>
  <c r="C884" i="4" s="1"/>
  <c r="C885" i="4" s="1"/>
  <c r="C886" i="4" s="1"/>
  <c r="C887" i="4" s="1"/>
  <c r="C888" i="4" s="1"/>
  <c r="C889" i="4" s="1"/>
  <c r="C890" i="4" s="1"/>
  <c r="C891" i="4" s="1"/>
  <c r="C892" i="4" s="1"/>
  <c r="C893" i="4" s="1"/>
  <c r="C894" i="4" s="1"/>
  <c r="C895" i="4" s="1"/>
  <c r="C896" i="4" s="1"/>
  <c r="C897" i="4" s="1"/>
  <c r="C898" i="4" s="1"/>
  <c r="C899" i="4" s="1"/>
  <c r="C900" i="4" s="1"/>
  <c r="C901" i="4" s="1"/>
  <c r="C902" i="4" s="1"/>
  <c r="C903" i="4" s="1"/>
  <c r="C904" i="4" s="1"/>
  <c r="C905" i="4" s="1"/>
  <c r="C906" i="4" s="1"/>
  <c r="C907" i="4" s="1"/>
  <c r="C908" i="4" s="1"/>
  <c r="C909" i="4" s="1"/>
  <c r="C910" i="4" s="1"/>
  <c r="C911" i="4" s="1"/>
  <c r="C912" i="4" s="1"/>
  <c r="C913" i="4" s="1"/>
  <c r="C914" i="4" s="1"/>
  <c r="C915" i="4" s="1"/>
  <c r="C916" i="4" s="1"/>
  <c r="C917" i="4" s="1"/>
  <c r="C918" i="4" s="1"/>
  <c r="C919" i="4" s="1"/>
  <c r="D875" i="4"/>
  <c r="D876" i="4" s="1"/>
  <c r="D877" i="4" s="1"/>
  <c r="D878" i="4" s="1"/>
  <c r="D879" i="4" s="1"/>
  <c r="D880" i="4" s="1"/>
  <c r="D881" i="4" s="1"/>
  <c r="D882" i="4" s="1"/>
  <c r="D883" i="4" s="1"/>
  <c r="D884" i="4" s="1"/>
  <c r="D885" i="4" s="1"/>
  <c r="D886" i="4" s="1"/>
  <c r="D887" i="4" s="1"/>
  <c r="D888" i="4" s="1"/>
  <c r="D889" i="4" s="1"/>
  <c r="D890" i="4" s="1"/>
  <c r="D891" i="4" s="1"/>
  <c r="D892" i="4" s="1"/>
  <c r="D893" i="4" s="1"/>
  <c r="D894" i="4" s="1"/>
  <c r="D895" i="4" s="1"/>
  <c r="D896" i="4" s="1"/>
  <c r="D897" i="4" s="1"/>
  <c r="D898" i="4" s="1"/>
  <c r="D899" i="4" s="1"/>
  <c r="D900" i="4" s="1"/>
  <c r="D901" i="4" s="1"/>
  <c r="D902" i="4" s="1"/>
  <c r="D903" i="4" s="1"/>
  <c r="D904" i="4" s="1"/>
  <c r="D905" i="4" s="1"/>
  <c r="D906" i="4" s="1"/>
  <c r="D907" i="4" s="1"/>
  <c r="D908" i="4" s="1"/>
  <c r="D909" i="4" s="1"/>
  <c r="D910" i="4" s="1"/>
  <c r="D911" i="4" s="1"/>
  <c r="D912" i="4" s="1"/>
  <c r="D913" i="4" s="1"/>
  <c r="D914" i="4" s="1"/>
  <c r="D915" i="4" s="1"/>
  <c r="D916" i="4" s="1"/>
  <c r="D917" i="4" s="1"/>
  <c r="D918" i="4" s="1"/>
  <c r="D919" i="4" s="1"/>
  <c r="AO875" i="4"/>
  <c r="AO876" i="4"/>
  <c r="AO877" i="4"/>
  <c r="AO878" i="4"/>
  <c r="AO879" i="4"/>
  <c r="AO880" i="4"/>
  <c r="AO881" i="4"/>
  <c r="AO882" i="4"/>
  <c r="AO883" i="4"/>
  <c r="AO884" i="4"/>
  <c r="AO885" i="4"/>
  <c r="AO886" i="4"/>
  <c r="AO887" i="4"/>
  <c r="AO888" i="4"/>
  <c r="AO889" i="4"/>
  <c r="AO890" i="4"/>
  <c r="AO891" i="4"/>
  <c r="AO892" i="4"/>
  <c r="AO893" i="4"/>
  <c r="AO894" i="4"/>
  <c r="AO895" i="4"/>
  <c r="AO896" i="4"/>
  <c r="AO897" i="4"/>
  <c r="AO898" i="4"/>
  <c r="AO899" i="4"/>
  <c r="AO900" i="4"/>
  <c r="AO901" i="4"/>
  <c r="AO902" i="4"/>
  <c r="AO903" i="4"/>
  <c r="AO904" i="4"/>
  <c r="AO905" i="4"/>
  <c r="AO906" i="4"/>
  <c r="AO907" i="4"/>
  <c r="AO908" i="4"/>
  <c r="AO909" i="4"/>
  <c r="AO910" i="4"/>
  <c r="AO911" i="4"/>
  <c r="AO912" i="4"/>
  <c r="AO913" i="4"/>
  <c r="AO914" i="4"/>
  <c r="AO915" i="4"/>
  <c r="AO916" i="4"/>
  <c r="AO917" i="4"/>
  <c r="AO918" i="4"/>
  <c r="AO919" i="4"/>
  <c r="C935" i="4"/>
  <c r="D935" i="4"/>
  <c r="D936" i="4" s="1"/>
  <c r="D937" i="4" s="1"/>
  <c r="D938" i="4" s="1"/>
  <c r="D939" i="4" s="1"/>
  <c r="D940" i="4" s="1"/>
  <c r="D941" i="4" s="1"/>
  <c r="D942" i="4" s="1"/>
  <c r="D943" i="4" s="1"/>
  <c r="D944" i="4" s="1"/>
  <c r="D945" i="4" s="1"/>
  <c r="D946" i="4" s="1"/>
  <c r="D947" i="4" s="1"/>
  <c r="D948" i="4" s="1"/>
  <c r="D949" i="4" s="1"/>
  <c r="D950" i="4" s="1"/>
  <c r="D951" i="4" s="1"/>
  <c r="D952" i="4" s="1"/>
  <c r="D953" i="4" s="1"/>
  <c r="D954" i="4" s="1"/>
  <c r="D955" i="4" s="1"/>
  <c r="D956" i="4" s="1"/>
  <c r="D957" i="4" s="1"/>
  <c r="D958" i="4" s="1"/>
  <c r="D959" i="4" s="1"/>
  <c r="D960" i="4" s="1"/>
  <c r="D961" i="4" s="1"/>
  <c r="D962" i="4" s="1"/>
  <c r="D963" i="4" s="1"/>
  <c r="D964" i="4" s="1"/>
  <c r="D965" i="4" s="1"/>
  <c r="D966" i="4" s="1"/>
  <c r="D967" i="4" s="1"/>
  <c r="D968" i="4" s="1"/>
  <c r="D969" i="4" s="1"/>
  <c r="D970" i="4" s="1"/>
  <c r="D971" i="4" s="1"/>
  <c r="D972" i="4" s="1"/>
  <c r="D973" i="4" s="1"/>
  <c r="D974" i="4" s="1"/>
  <c r="D975" i="4" s="1"/>
  <c r="D976" i="4" s="1"/>
  <c r="D977" i="4" s="1"/>
  <c r="D978" i="4" s="1"/>
  <c r="D979" i="4" s="1"/>
  <c r="AO935" i="4"/>
  <c r="C936" i="4"/>
  <c r="C937" i="4" s="1"/>
  <c r="C938" i="4" s="1"/>
  <c r="C939" i="4" s="1"/>
  <c r="C940" i="4" s="1"/>
  <c r="C941" i="4" s="1"/>
  <c r="C942" i="4" s="1"/>
  <c r="C943" i="4" s="1"/>
  <c r="C944" i="4" s="1"/>
  <c r="C945" i="4" s="1"/>
  <c r="C946" i="4" s="1"/>
  <c r="C947" i="4" s="1"/>
  <c r="C948" i="4" s="1"/>
  <c r="C949" i="4" s="1"/>
  <c r="C950" i="4" s="1"/>
  <c r="C951" i="4" s="1"/>
  <c r="C952" i="4" s="1"/>
  <c r="C953" i="4" s="1"/>
  <c r="C954" i="4" s="1"/>
  <c r="C955" i="4" s="1"/>
  <c r="C956" i="4" s="1"/>
  <c r="C957" i="4" s="1"/>
  <c r="C958" i="4" s="1"/>
  <c r="C959" i="4" s="1"/>
  <c r="C960" i="4" s="1"/>
  <c r="C961" i="4" s="1"/>
  <c r="C962" i="4" s="1"/>
  <c r="C963" i="4" s="1"/>
  <c r="C964" i="4" s="1"/>
  <c r="C965" i="4" s="1"/>
  <c r="C966" i="4" s="1"/>
  <c r="C967" i="4" s="1"/>
  <c r="C968" i="4" s="1"/>
  <c r="C969" i="4" s="1"/>
  <c r="C970" i="4" s="1"/>
  <c r="C971" i="4" s="1"/>
  <c r="C972" i="4" s="1"/>
  <c r="C973" i="4" s="1"/>
  <c r="C974" i="4" s="1"/>
  <c r="C975" i="4" s="1"/>
  <c r="C976" i="4" s="1"/>
  <c r="C977" i="4" s="1"/>
  <c r="C978" i="4" s="1"/>
  <c r="C979" i="4" s="1"/>
  <c r="AO936" i="4"/>
  <c r="AO937" i="4"/>
  <c r="AO938" i="4"/>
  <c r="AO939" i="4"/>
  <c r="AO940" i="4"/>
  <c r="AO941" i="4"/>
  <c r="AO942" i="4"/>
  <c r="AO943" i="4"/>
  <c r="AO944" i="4"/>
  <c r="AO945" i="4"/>
  <c r="AO946" i="4"/>
  <c r="AO947" i="4"/>
  <c r="AO948" i="4"/>
  <c r="AO949" i="4"/>
  <c r="AO950" i="4"/>
  <c r="AO951" i="4"/>
  <c r="AO952" i="4"/>
  <c r="AO953" i="4"/>
  <c r="AO954" i="4"/>
  <c r="AO955" i="4"/>
  <c r="AO956" i="4"/>
  <c r="AO957" i="4"/>
  <c r="AO958" i="4"/>
  <c r="AO959" i="4"/>
  <c r="AO960" i="4"/>
  <c r="AO961" i="4"/>
  <c r="AO962" i="4"/>
  <c r="AO963" i="4"/>
  <c r="AO964" i="4"/>
  <c r="AO965" i="4"/>
  <c r="AO966" i="4"/>
  <c r="AO967" i="4"/>
  <c r="AO968" i="4"/>
  <c r="AO969" i="4"/>
  <c r="AO970" i="4"/>
  <c r="AO971" i="4"/>
  <c r="AO972" i="4"/>
  <c r="AO973" i="4"/>
  <c r="AO974" i="4"/>
  <c r="AO975" i="4"/>
  <c r="AO976" i="4"/>
  <c r="AO977" i="4"/>
  <c r="AO978" i="4"/>
  <c r="AO979" i="4"/>
  <c r="C995" i="4"/>
  <c r="C996" i="4" s="1"/>
  <c r="C997" i="4" s="1"/>
  <c r="C998" i="4" s="1"/>
  <c r="D995" i="4"/>
  <c r="D996" i="4" s="1"/>
  <c r="D997" i="4" s="1"/>
  <c r="D998" i="4" s="1"/>
  <c r="D999" i="4" s="1"/>
  <c r="D1000" i="4" s="1"/>
  <c r="D1001" i="4" s="1"/>
  <c r="D1002" i="4" s="1"/>
  <c r="D1003" i="4" s="1"/>
  <c r="D1004" i="4" s="1"/>
  <c r="D1005" i="4" s="1"/>
  <c r="D1006" i="4" s="1"/>
  <c r="D1007" i="4" s="1"/>
  <c r="D1008" i="4" s="1"/>
  <c r="D1009" i="4" s="1"/>
  <c r="D1010" i="4" s="1"/>
  <c r="D1011" i="4" s="1"/>
  <c r="D1012" i="4" s="1"/>
  <c r="D1013" i="4" s="1"/>
  <c r="D1014" i="4" s="1"/>
  <c r="D1015" i="4" s="1"/>
  <c r="D1016" i="4" s="1"/>
  <c r="D1017" i="4" s="1"/>
  <c r="D1018" i="4" s="1"/>
  <c r="D1019" i="4" s="1"/>
  <c r="D1020" i="4" s="1"/>
  <c r="D1021" i="4" s="1"/>
  <c r="D1022" i="4" s="1"/>
  <c r="D1023" i="4" s="1"/>
  <c r="D1024" i="4" s="1"/>
  <c r="D1025" i="4" s="1"/>
  <c r="D1026" i="4" s="1"/>
  <c r="D1027" i="4" s="1"/>
  <c r="D1028" i="4" s="1"/>
  <c r="D1029" i="4" s="1"/>
  <c r="D1030" i="4" s="1"/>
  <c r="D1031" i="4" s="1"/>
  <c r="D1032" i="4" s="1"/>
  <c r="D1033" i="4" s="1"/>
  <c r="D1034" i="4" s="1"/>
  <c r="D1035" i="4" s="1"/>
  <c r="D1036" i="4" s="1"/>
  <c r="D1037" i="4" s="1"/>
  <c r="D1038" i="4" s="1"/>
  <c r="D1039" i="4" s="1"/>
  <c r="AO995" i="4"/>
  <c r="C999" i="4"/>
  <c r="C1000" i="4" s="1"/>
  <c r="C1001" i="4" s="1"/>
  <c r="C1002" i="4" s="1"/>
  <c r="C1003" i="4" s="1"/>
  <c r="C1004" i="4" s="1"/>
  <c r="C1005" i="4" s="1"/>
  <c r="C1006" i="4" s="1"/>
  <c r="C1007" i="4" s="1"/>
  <c r="C1008" i="4" s="1"/>
  <c r="C1009" i="4" s="1"/>
  <c r="C1010" i="4" s="1"/>
  <c r="C1011" i="4" s="1"/>
  <c r="C1012" i="4" s="1"/>
  <c r="C1013" i="4" s="1"/>
  <c r="C1014" i="4" s="1"/>
  <c r="C1015" i="4" s="1"/>
  <c r="C1016" i="4" s="1"/>
  <c r="C1017" i="4" s="1"/>
  <c r="C1018" i="4" s="1"/>
  <c r="C1019" i="4" s="1"/>
  <c r="C1020" i="4" s="1"/>
  <c r="C1021" i="4" s="1"/>
  <c r="C1022" i="4" s="1"/>
  <c r="C1023" i="4" s="1"/>
  <c r="C1024" i="4" s="1"/>
  <c r="C1025" i="4" s="1"/>
  <c r="C1026" i="4" s="1"/>
  <c r="C1027" i="4" s="1"/>
  <c r="C1028" i="4" s="1"/>
  <c r="C1029" i="4" s="1"/>
  <c r="C1030" i="4" s="1"/>
  <c r="C1031" i="4" s="1"/>
  <c r="C1032" i="4" s="1"/>
  <c r="C1033" i="4" s="1"/>
  <c r="C1034" i="4" s="1"/>
  <c r="C1035" i="4" s="1"/>
  <c r="C1036" i="4" s="1"/>
  <c r="C1037" i="4" s="1"/>
  <c r="C1038" i="4" s="1"/>
  <c r="C1039" i="4" s="1"/>
  <c r="AO996" i="4"/>
  <c r="AO997" i="4"/>
  <c r="AO998" i="4"/>
  <c r="AO999" i="4"/>
  <c r="AO1000" i="4"/>
  <c r="AO1001" i="4"/>
  <c r="AO1002" i="4"/>
  <c r="AO1003" i="4"/>
  <c r="AO1004" i="4"/>
  <c r="AO1005" i="4"/>
  <c r="AO1006" i="4"/>
  <c r="AO1007" i="4"/>
  <c r="AO1008" i="4"/>
  <c r="AO1009" i="4"/>
  <c r="AO1010" i="4"/>
  <c r="AO1011" i="4"/>
  <c r="AO1012" i="4"/>
  <c r="AO1013" i="4"/>
  <c r="AO1014" i="4"/>
  <c r="AO1015" i="4"/>
  <c r="AO1016" i="4"/>
  <c r="AO1017" i="4"/>
  <c r="AO1018" i="4"/>
  <c r="AO1019" i="4"/>
  <c r="AO1020" i="4"/>
  <c r="AO1021" i="4"/>
  <c r="AO1022" i="4"/>
  <c r="AO1023" i="4"/>
  <c r="AO1024" i="4"/>
  <c r="AO1025" i="4"/>
  <c r="AO1026" i="4"/>
  <c r="AO1027" i="4"/>
  <c r="AO1028" i="4"/>
  <c r="AO1029" i="4"/>
  <c r="AO1030" i="4"/>
  <c r="AO1031" i="4"/>
  <c r="AO1032" i="4"/>
  <c r="AO1033" i="4"/>
  <c r="AO1034" i="4"/>
  <c r="AO1035" i="4"/>
  <c r="AO1036" i="4"/>
  <c r="AO1037" i="4"/>
  <c r="AO1038" i="4"/>
  <c r="AO1039" i="4"/>
  <c r="C1055" i="4"/>
  <c r="C1056" i="4" s="1"/>
  <c r="C1057" i="4" s="1"/>
  <c r="C1058" i="4" s="1"/>
  <c r="C1059" i="4" s="1"/>
  <c r="C1060" i="4" s="1"/>
  <c r="C1061" i="4" s="1"/>
  <c r="C1062" i="4" s="1"/>
  <c r="C1063" i="4" s="1"/>
  <c r="C1064" i="4" s="1"/>
  <c r="C1065" i="4" s="1"/>
  <c r="C1066" i="4" s="1"/>
  <c r="C1067" i="4" s="1"/>
  <c r="C1068" i="4" s="1"/>
  <c r="C1069" i="4" s="1"/>
  <c r="C1070" i="4" s="1"/>
  <c r="C1071" i="4" s="1"/>
  <c r="C1072" i="4" s="1"/>
  <c r="C1073" i="4" s="1"/>
  <c r="C1074" i="4" s="1"/>
  <c r="C1075" i="4" s="1"/>
  <c r="C1076" i="4" s="1"/>
  <c r="C1077" i="4" s="1"/>
  <c r="C1078" i="4" s="1"/>
  <c r="C1079" i="4" s="1"/>
  <c r="C1080" i="4" s="1"/>
  <c r="C1081" i="4" s="1"/>
  <c r="C1082" i="4" s="1"/>
  <c r="C1083" i="4" s="1"/>
  <c r="C1084" i="4" s="1"/>
  <c r="C1085" i="4" s="1"/>
  <c r="C1086" i="4" s="1"/>
  <c r="C1087" i="4" s="1"/>
  <c r="C1088" i="4" s="1"/>
  <c r="C1089" i="4" s="1"/>
  <c r="C1090" i="4" s="1"/>
  <c r="C1091" i="4" s="1"/>
  <c r="C1092" i="4" s="1"/>
  <c r="C1093" i="4" s="1"/>
  <c r="C1094" i="4" s="1"/>
  <c r="C1095" i="4" s="1"/>
  <c r="C1096" i="4" s="1"/>
  <c r="C1097" i="4" s="1"/>
  <c r="C1098" i="4" s="1"/>
  <c r="C1099" i="4" s="1"/>
  <c r="D1055" i="4"/>
  <c r="D1056" i="4" s="1"/>
  <c r="D1057" i="4" s="1"/>
  <c r="D1058" i="4" s="1"/>
  <c r="D1059" i="4" s="1"/>
  <c r="D1060" i="4" s="1"/>
  <c r="D1061" i="4" s="1"/>
  <c r="D1062" i="4" s="1"/>
  <c r="D1063" i="4" s="1"/>
  <c r="D1064" i="4" s="1"/>
  <c r="D1065" i="4" s="1"/>
  <c r="D1066" i="4" s="1"/>
  <c r="D1067" i="4" s="1"/>
  <c r="D1068" i="4" s="1"/>
  <c r="D1069" i="4" s="1"/>
  <c r="D1070" i="4" s="1"/>
  <c r="D1071" i="4" s="1"/>
  <c r="D1072" i="4" s="1"/>
  <c r="D1073" i="4" s="1"/>
  <c r="D1074" i="4" s="1"/>
  <c r="D1075" i="4" s="1"/>
  <c r="D1076" i="4" s="1"/>
  <c r="D1077" i="4" s="1"/>
  <c r="D1078" i="4" s="1"/>
  <c r="D1079" i="4" s="1"/>
  <c r="D1080" i="4" s="1"/>
  <c r="D1081" i="4" s="1"/>
  <c r="D1082" i="4" s="1"/>
  <c r="D1083" i="4" s="1"/>
  <c r="D1084" i="4" s="1"/>
  <c r="D1085" i="4" s="1"/>
  <c r="D1086" i="4" s="1"/>
  <c r="D1087" i="4" s="1"/>
  <c r="D1088" i="4" s="1"/>
  <c r="D1089" i="4" s="1"/>
  <c r="D1090" i="4" s="1"/>
  <c r="D1091" i="4" s="1"/>
  <c r="D1092" i="4" s="1"/>
  <c r="D1093" i="4" s="1"/>
  <c r="D1094" i="4" s="1"/>
  <c r="D1095" i="4" s="1"/>
  <c r="D1096" i="4" s="1"/>
  <c r="D1097" i="4" s="1"/>
  <c r="D1098" i="4" s="1"/>
  <c r="D1099" i="4" s="1"/>
  <c r="AO1055" i="4"/>
  <c r="AO1056" i="4"/>
  <c r="AO1057" i="4"/>
  <c r="AO1058" i="4"/>
  <c r="AO1059" i="4"/>
  <c r="AO1060" i="4"/>
  <c r="AO1061" i="4"/>
  <c r="AO1062" i="4"/>
  <c r="AO1063" i="4"/>
  <c r="AO1064" i="4"/>
  <c r="AO1065" i="4"/>
  <c r="AO1066" i="4"/>
  <c r="AO1067" i="4"/>
  <c r="AO1068" i="4"/>
  <c r="AO1069" i="4"/>
  <c r="AO1070" i="4"/>
  <c r="AO1071" i="4"/>
  <c r="AO1072" i="4"/>
  <c r="AO1073" i="4"/>
  <c r="AO1074" i="4"/>
  <c r="AO1075" i="4"/>
  <c r="AO1076" i="4"/>
  <c r="AO1077" i="4"/>
  <c r="AO1078" i="4"/>
  <c r="AO1079" i="4"/>
  <c r="AO1080" i="4"/>
  <c r="AO1081" i="4"/>
  <c r="AO1082" i="4"/>
  <c r="AO1083" i="4"/>
  <c r="AO1084" i="4"/>
  <c r="AO1085" i="4"/>
  <c r="AO1086" i="4"/>
  <c r="AO1087" i="4"/>
  <c r="AO1088" i="4"/>
  <c r="AO1089" i="4"/>
  <c r="AO1090" i="4"/>
  <c r="AO1091" i="4"/>
  <c r="AO1092" i="4"/>
  <c r="AO1093" i="4"/>
  <c r="AO1094" i="4"/>
  <c r="AO1095" i="4"/>
  <c r="AO1096" i="4"/>
  <c r="AO1097" i="4"/>
  <c r="AO1098" i="4"/>
  <c r="AO1099" i="4"/>
  <c r="G1116" i="4"/>
  <c r="G1118" i="4"/>
  <c r="G1120" i="4"/>
  <c r="G1122" i="4"/>
  <c r="G1131" i="4"/>
  <c r="G1133" i="4"/>
  <c r="G1135" i="4"/>
  <c r="G1137" i="4"/>
  <c r="B1" i="3"/>
  <c r="C7" i="3"/>
  <c r="C8" i="3" s="1"/>
  <c r="C9" i="3" s="1"/>
  <c r="C10" i="3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D7" i="3"/>
  <c r="D8" i="3" s="1"/>
  <c r="D9" i="3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AO41" i="3"/>
  <c r="AO42" i="3"/>
  <c r="AO43" i="3"/>
  <c r="AO44" i="3"/>
  <c r="AO45" i="3"/>
  <c r="AO46" i="3"/>
  <c r="AO47" i="3"/>
  <c r="AO48" i="3"/>
  <c r="AO49" i="3"/>
  <c r="AO50" i="3"/>
  <c r="AO51" i="3"/>
  <c r="C67" i="3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D67" i="3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D102" i="3" s="1"/>
  <c r="D103" i="3" s="1"/>
  <c r="D104" i="3" s="1"/>
  <c r="D105" i="3" s="1"/>
  <c r="D106" i="3" s="1"/>
  <c r="D107" i="3" s="1"/>
  <c r="D108" i="3" s="1"/>
  <c r="D109" i="3" s="1"/>
  <c r="D110" i="3" s="1"/>
  <c r="D111" i="3" s="1"/>
  <c r="AO101" i="3"/>
  <c r="AO102" i="3"/>
  <c r="AO103" i="3"/>
  <c r="AO104" i="3"/>
  <c r="AO105" i="3"/>
  <c r="AO106" i="3"/>
  <c r="AO107" i="3"/>
  <c r="AO108" i="3"/>
  <c r="AO109" i="3"/>
  <c r="AO110" i="3"/>
  <c r="AO111" i="3"/>
  <c r="C127" i="3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D127" i="3"/>
  <c r="D128" i="3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D152" i="3" s="1"/>
  <c r="D153" i="3" s="1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C187" i="3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D187" i="3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D202" i="3" s="1"/>
  <c r="D203" i="3" s="1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AO225" i="3"/>
  <c r="AO226" i="3"/>
  <c r="AO227" i="3"/>
  <c r="AO228" i="3"/>
  <c r="AO229" i="3"/>
  <c r="AO230" i="3"/>
  <c r="AO231" i="3"/>
  <c r="C247" i="3"/>
  <c r="C248" i="3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D247" i="3"/>
  <c r="AO247" i="3"/>
  <c r="D248" i="3"/>
  <c r="D249" i="3" s="1"/>
  <c r="D250" i="3" s="1"/>
  <c r="D251" i="3" s="1"/>
  <c r="D252" i="3" s="1"/>
  <c r="D253" i="3" s="1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C307" i="3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D307" i="3"/>
  <c r="AO307" i="3"/>
  <c r="D308" i="3"/>
  <c r="D309" i="3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C381" i="3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D381" i="3"/>
  <c r="D382" i="3" s="1"/>
  <c r="D383" i="3"/>
  <c r="D384" i="3" s="1"/>
  <c r="D385" i="3" s="1"/>
  <c r="D386" i="3" s="1"/>
  <c r="D387" i="3" s="1"/>
  <c r="D388" i="3" s="1"/>
  <c r="D389" i="3" s="1"/>
  <c r="D390" i="3" s="1"/>
  <c r="D391" i="3" s="1"/>
  <c r="D392" i="3" s="1"/>
  <c r="D393" i="3" s="1"/>
  <c r="D394" i="3" s="1"/>
  <c r="D395" i="3" s="1"/>
  <c r="D396" i="3" s="1"/>
  <c r="D397" i="3" s="1"/>
  <c r="D398" i="3" s="1"/>
  <c r="D399" i="3" s="1"/>
  <c r="D400" i="3" s="1"/>
  <c r="D401" i="3" s="1"/>
  <c r="D402" i="3" s="1"/>
  <c r="D403" i="3" s="1"/>
  <c r="D404" i="3" s="1"/>
  <c r="D405" i="3" s="1"/>
  <c r="D406" i="3" s="1"/>
  <c r="D407" i="3" s="1"/>
  <c r="D408" i="3" s="1"/>
  <c r="D409" i="3" s="1"/>
  <c r="D410" i="3" s="1"/>
  <c r="D411" i="3" s="1"/>
  <c r="D412" i="3" s="1"/>
  <c r="D413" i="3" s="1"/>
  <c r="D414" i="3" s="1"/>
  <c r="D415" i="3" s="1"/>
  <c r="D416" i="3" s="1"/>
  <c r="D417" i="3" s="1"/>
  <c r="D418" i="3" s="1"/>
  <c r="D419" i="3" s="1"/>
  <c r="D420" i="3" s="1"/>
  <c r="D421" i="3" s="1"/>
  <c r="D422" i="3" s="1"/>
  <c r="D423" i="3" s="1"/>
  <c r="D424" i="3" s="1"/>
  <c r="D425" i="3" s="1"/>
  <c r="AO413" i="3"/>
  <c r="AO414" i="3"/>
  <c r="AO415" i="3"/>
  <c r="AO416" i="3"/>
  <c r="AO417" i="3"/>
  <c r="AO418" i="3"/>
  <c r="AO419" i="3"/>
  <c r="AO420" i="3"/>
  <c r="AO421" i="3"/>
  <c r="AO422" i="3"/>
  <c r="AO423" i="3"/>
  <c r="AO424" i="3"/>
  <c r="AO425" i="3"/>
  <c r="C441" i="3"/>
  <c r="D441" i="3"/>
  <c r="D442" i="3" s="1"/>
  <c r="D443" i="3" s="1"/>
  <c r="D444" i="3" s="1"/>
  <c r="D445" i="3" s="1"/>
  <c r="D446" i="3" s="1"/>
  <c r="D447" i="3" s="1"/>
  <c r="D448" i="3" s="1"/>
  <c r="D449" i="3" s="1"/>
  <c r="D450" i="3" s="1"/>
  <c r="D451" i="3" s="1"/>
  <c r="D452" i="3" s="1"/>
  <c r="D453" i="3" s="1"/>
  <c r="D454" i="3" s="1"/>
  <c r="D455" i="3" s="1"/>
  <c r="D456" i="3" s="1"/>
  <c r="D457" i="3" s="1"/>
  <c r="D458" i="3" s="1"/>
  <c r="D459" i="3" s="1"/>
  <c r="D460" i="3" s="1"/>
  <c r="D461" i="3" s="1"/>
  <c r="D462" i="3" s="1"/>
  <c r="D463" i="3" s="1"/>
  <c r="D464" i="3" s="1"/>
  <c r="D465" i="3" s="1"/>
  <c r="D466" i="3" s="1"/>
  <c r="D467" i="3" s="1"/>
  <c r="D468" i="3" s="1"/>
  <c r="D469" i="3" s="1"/>
  <c r="D470" i="3" s="1"/>
  <c r="D471" i="3" s="1"/>
  <c r="D472" i="3" s="1"/>
  <c r="D473" i="3" s="1"/>
  <c r="D474" i="3" s="1"/>
  <c r="D475" i="3" s="1"/>
  <c r="D476" i="3" s="1"/>
  <c r="D477" i="3" s="1"/>
  <c r="D478" i="3" s="1"/>
  <c r="D479" i="3" s="1"/>
  <c r="D480" i="3" s="1"/>
  <c r="D481" i="3" s="1"/>
  <c r="D482" i="3" s="1"/>
  <c r="D483" i="3" s="1"/>
  <c r="D484" i="3" s="1"/>
  <c r="D485" i="3" s="1"/>
  <c r="C442" i="3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AO474" i="3"/>
  <c r="AO475" i="3"/>
  <c r="AO476" i="3"/>
  <c r="AO477" i="3"/>
  <c r="AO478" i="3"/>
  <c r="AO479" i="3"/>
  <c r="AO480" i="3"/>
  <c r="AO481" i="3"/>
  <c r="AO482" i="3"/>
  <c r="AO483" i="3"/>
  <c r="AO484" i="3"/>
  <c r="AO485" i="3"/>
  <c r="C526" i="3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D526" i="3"/>
  <c r="D527" i="3" s="1"/>
  <c r="D528" i="3" s="1"/>
  <c r="D529" i="3" s="1"/>
  <c r="D530" i="3" s="1"/>
  <c r="D531" i="3" s="1"/>
  <c r="D532" i="3" s="1"/>
  <c r="D533" i="3" s="1"/>
  <c r="D534" i="3" s="1"/>
  <c r="D535" i="3" s="1"/>
  <c r="D536" i="3" s="1"/>
  <c r="D537" i="3" s="1"/>
  <c r="D538" i="3" s="1"/>
  <c r="D539" i="3" s="1"/>
  <c r="D540" i="3" s="1"/>
  <c r="D541" i="3" s="1"/>
  <c r="D542" i="3" s="1"/>
  <c r="D543" i="3" s="1"/>
  <c r="D544" i="3" s="1"/>
  <c r="D545" i="3" s="1"/>
  <c r="AO537" i="3"/>
  <c r="AO538" i="3"/>
  <c r="AO539" i="3"/>
  <c r="AO540" i="3"/>
  <c r="AO541" i="3"/>
  <c r="AO542" i="3"/>
  <c r="AO543" i="3"/>
  <c r="AO544" i="3"/>
  <c r="AO545" i="3"/>
  <c r="C561" i="3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D561" i="3"/>
  <c r="D562" i="3"/>
  <c r="D563" i="3" s="1"/>
  <c r="D564" i="3" s="1"/>
  <c r="D565" i="3" s="1"/>
  <c r="D566" i="3" s="1"/>
  <c r="D567" i="3" s="1"/>
  <c r="D568" i="3" s="1"/>
  <c r="D569" i="3" s="1"/>
  <c r="D570" i="3" s="1"/>
  <c r="D571" i="3" s="1"/>
  <c r="D572" i="3" s="1"/>
  <c r="D573" i="3" s="1"/>
  <c r="D574" i="3" s="1"/>
  <c r="D575" i="3" s="1"/>
  <c r="D576" i="3" s="1"/>
  <c r="D577" i="3" s="1"/>
  <c r="D578" i="3" s="1"/>
  <c r="D579" i="3" s="1"/>
  <c r="D580" i="3" s="1"/>
  <c r="D581" i="3" s="1"/>
  <c r="D582" i="3" s="1"/>
  <c r="D583" i="3" s="1"/>
  <c r="D584" i="3" s="1"/>
  <c r="D585" i="3" s="1"/>
  <c r="D586" i="3" s="1"/>
  <c r="D587" i="3" s="1"/>
  <c r="D588" i="3" s="1"/>
  <c r="D589" i="3" s="1"/>
  <c r="D590" i="3" s="1"/>
  <c r="D591" i="3" s="1"/>
  <c r="D592" i="3" s="1"/>
  <c r="D593" i="3" s="1"/>
  <c r="D594" i="3" s="1"/>
  <c r="D595" i="3" s="1"/>
  <c r="D596" i="3" s="1"/>
  <c r="D597" i="3" s="1"/>
  <c r="D598" i="3" s="1"/>
  <c r="D599" i="3" s="1"/>
  <c r="D600" i="3" s="1"/>
  <c r="D601" i="3" s="1"/>
  <c r="D602" i="3" s="1"/>
  <c r="D603" i="3" s="1"/>
  <c r="D604" i="3" s="1"/>
  <c r="D605" i="3" s="1"/>
  <c r="AO600" i="3"/>
  <c r="AO601" i="3"/>
  <c r="AO602" i="3"/>
  <c r="AO603" i="3"/>
  <c r="AO604" i="3"/>
  <c r="AO605" i="3"/>
  <c r="C621" i="3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D621" i="3"/>
  <c r="D622" i="3"/>
  <c r="D623" i="3" s="1"/>
  <c r="D624" i="3" s="1"/>
  <c r="D625" i="3" s="1"/>
  <c r="D626" i="3" s="1"/>
  <c r="D627" i="3" s="1"/>
  <c r="D628" i="3" s="1"/>
  <c r="D629" i="3" s="1"/>
  <c r="D630" i="3" s="1"/>
  <c r="D631" i="3" s="1"/>
  <c r="D632" i="3" s="1"/>
  <c r="D633" i="3" s="1"/>
  <c r="D634" i="3" s="1"/>
  <c r="D635" i="3" s="1"/>
  <c r="D636" i="3" s="1"/>
  <c r="D637" i="3" s="1"/>
  <c r="D638" i="3" s="1"/>
  <c r="D639" i="3" s="1"/>
  <c r="D640" i="3" s="1"/>
  <c r="D641" i="3" s="1"/>
  <c r="D642" i="3" s="1"/>
  <c r="D643" i="3" s="1"/>
  <c r="D644" i="3" s="1"/>
  <c r="D645" i="3" s="1"/>
  <c r="D646" i="3" s="1"/>
  <c r="D647" i="3" s="1"/>
  <c r="D648" i="3" s="1"/>
  <c r="D649" i="3" s="1"/>
  <c r="D650" i="3" s="1"/>
  <c r="D651" i="3" s="1"/>
  <c r="D652" i="3" s="1"/>
  <c r="D653" i="3" s="1"/>
  <c r="D654" i="3" s="1"/>
  <c r="D655" i="3" s="1"/>
  <c r="D656" i="3" s="1"/>
  <c r="D657" i="3" s="1"/>
  <c r="D658" i="3" s="1"/>
  <c r="D659" i="3" s="1"/>
  <c r="D660" i="3" s="1"/>
  <c r="D661" i="3" s="1"/>
  <c r="D662" i="3" s="1"/>
  <c r="D663" i="3" s="1"/>
  <c r="D664" i="3" s="1"/>
  <c r="D665" i="3" s="1"/>
  <c r="AO621" i="3"/>
  <c r="AO622" i="3"/>
  <c r="AO623" i="3"/>
  <c r="AO624" i="3"/>
  <c r="AO625" i="3"/>
  <c r="AO626" i="3"/>
  <c r="AO627" i="3"/>
  <c r="AO628" i="3"/>
  <c r="AO629" i="3"/>
  <c r="AO630" i="3"/>
  <c r="AO631" i="3"/>
  <c r="AO632" i="3"/>
  <c r="AO633" i="3"/>
  <c r="AO634" i="3"/>
  <c r="AO635" i="3"/>
  <c r="AO636" i="3"/>
  <c r="AO637" i="3"/>
  <c r="AO638" i="3"/>
  <c r="AO639" i="3"/>
  <c r="AO640" i="3"/>
  <c r="AO641" i="3"/>
  <c r="AO642" i="3"/>
  <c r="AO643" i="3"/>
  <c r="AO644" i="3"/>
  <c r="AO645" i="3"/>
  <c r="AO646" i="3"/>
  <c r="AO647" i="3"/>
  <c r="AO648" i="3"/>
  <c r="AO649" i="3"/>
  <c r="AO650" i="3"/>
  <c r="AO651" i="3"/>
  <c r="AO652" i="3"/>
  <c r="AO653" i="3"/>
  <c r="AO654" i="3"/>
  <c r="AO655" i="3"/>
  <c r="AO656" i="3"/>
  <c r="AO657" i="3"/>
  <c r="AO658" i="3"/>
  <c r="AO659" i="3"/>
  <c r="AO660" i="3"/>
  <c r="AO661" i="3"/>
  <c r="AO662" i="3"/>
  <c r="AO663" i="3"/>
  <c r="AO664" i="3"/>
  <c r="AO665" i="3"/>
  <c r="C681" i="3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D681" i="3"/>
  <c r="D682" i="3"/>
  <c r="D683" i="3" s="1"/>
  <c r="D684" i="3" s="1"/>
  <c r="D685" i="3" s="1"/>
  <c r="D686" i="3" s="1"/>
  <c r="D687" i="3" s="1"/>
  <c r="D688" i="3" s="1"/>
  <c r="D689" i="3" s="1"/>
  <c r="D690" i="3" s="1"/>
  <c r="D691" i="3" s="1"/>
  <c r="D692" i="3" s="1"/>
  <c r="D693" i="3" s="1"/>
  <c r="D694" i="3" s="1"/>
  <c r="D695" i="3" s="1"/>
  <c r="D696" i="3" s="1"/>
  <c r="D697" i="3" s="1"/>
  <c r="D698" i="3" s="1"/>
  <c r="D699" i="3" s="1"/>
  <c r="D700" i="3" s="1"/>
  <c r="D701" i="3" s="1"/>
  <c r="D702" i="3" s="1"/>
  <c r="D703" i="3" s="1"/>
  <c r="D704" i="3" s="1"/>
  <c r="D705" i="3" s="1"/>
  <c r="D706" i="3" s="1"/>
  <c r="D707" i="3" s="1"/>
  <c r="D708" i="3" s="1"/>
  <c r="D709" i="3" s="1"/>
  <c r="D710" i="3" s="1"/>
  <c r="D711" i="3" s="1"/>
  <c r="D712" i="3" s="1"/>
  <c r="D713" i="3" s="1"/>
  <c r="D714" i="3" s="1"/>
  <c r="D715" i="3" s="1"/>
  <c r="D716" i="3" s="1"/>
  <c r="D717" i="3" s="1"/>
  <c r="D718" i="3" s="1"/>
  <c r="D719" i="3" s="1"/>
  <c r="D720" i="3" s="1"/>
  <c r="D721" i="3" s="1"/>
  <c r="D722" i="3" s="1"/>
  <c r="D723" i="3" s="1"/>
  <c r="D724" i="3" s="1"/>
  <c r="D725" i="3" s="1"/>
  <c r="AO681" i="3"/>
  <c r="AO682" i="3"/>
  <c r="AO683" i="3"/>
  <c r="AO684" i="3"/>
  <c r="AO685" i="3"/>
  <c r="AO686" i="3"/>
  <c r="AO687" i="3"/>
  <c r="AO688" i="3"/>
  <c r="AO689" i="3"/>
  <c r="AO690" i="3"/>
  <c r="AO691" i="3"/>
  <c r="AO692" i="3"/>
  <c r="AO693" i="3"/>
  <c r="AO694" i="3"/>
  <c r="AO695" i="3"/>
  <c r="AO696" i="3"/>
  <c r="AO697" i="3"/>
  <c r="AO698" i="3"/>
  <c r="AO699" i="3"/>
  <c r="AO700" i="3"/>
  <c r="AO701" i="3"/>
  <c r="AO702" i="3"/>
  <c r="AO703" i="3"/>
  <c r="AO704" i="3"/>
  <c r="AO705" i="3"/>
  <c r="AO706" i="3"/>
  <c r="AO707" i="3"/>
  <c r="AO708" i="3"/>
  <c r="AO709" i="3"/>
  <c r="AO710" i="3"/>
  <c r="AO711" i="3"/>
  <c r="AO712" i="3"/>
  <c r="AO713" i="3"/>
  <c r="AO714" i="3"/>
  <c r="AO715" i="3"/>
  <c r="AO716" i="3"/>
  <c r="AO717" i="3"/>
  <c r="AO718" i="3"/>
  <c r="AO719" i="3"/>
  <c r="AO720" i="3"/>
  <c r="AO721" i="3"/>
  <c r="AO722" i="3"/>
  <c r="AO723" i="3"/>
  <c r="AO724" i="3"/>
  <c r="AO725" i="3"/>
  <c r="C755" i="3"/>
  <c r="D755" i="3"/>
  <c r="D756" i="3" s="1"/>
  <c r="D757" i="3" s="1"/>
  <c r="D758" i="3" s="1"/>
  <c r="D759" i="3" s="1"/>
  <c r="D760" i="3" s="1"/>
  <c r="D761" i="3" s="1"/>
  <c r="D762" i="3" s="1"/>
  <c r="D763" i="3" s="1"/>
  <c r="D764" i="3" s="1"/>
  <c r="D765" i="3" s="1"/>
  <c r="D766" i="3" s="1"/>
  <c r="D767" i="3" s="1"/>
  <c r="D768" i="3" s="1"/>
  <c r="D769" i="3" s="1"/>
  <c r="D770" i="3" s="1"/>
  <c r="D771" i="3" s="1"/>
  <c r="D772" i="3" s="1"/>
  <c r="D773" i="3" s="1"/>
  <c r="D774" i="3" s="1"/>
  <c r="D775" i="3" s="1"/>
  <c r="D776" i="3" s="1"/>
  <c r="D777" i="3" s="1"/>
  <c r="D778" i="3" s="1"/>
  <c r="D779" i="3" s="1"/>
  <c r="D780" i="3" s="1"/>
  <c r="D781" i="3" s="1"/>
  <c r="D782" i="3" s="1"/>
  <c r="D783" i="3" s="1"/>
  <c r="D784" i="3" s="1"/>
  <c r="D785" i="3" s="1"/>
  <c r="D786" i="3" s="1"/>
  <c r="D787" i="3" s="1"/>
  <c r="D788" i="3" s="1"/>
  <c r="D789" i="3" s="1"/>
  <c r="D790" i="3" s="1"/>
  <c r="D791" i="3" s="1"/>
  <c r="D792" i="3" s="1"/>
  <c r="D793" i="3" s="1"/>
  <c r="D794" i="3" s="1"/>
  <c r="D795" i="3" s="1"/>
  <c r="D796" i="3" s="1"/>
  <c r="D797" i="3" s="1"/>
  <c r="D798" i="3" s="1"/>
  <c r="D799" i="3" s="1"/>
  <c r="C756" i="3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AO782" i="3"/>
  <c r="AO783" i="3"/>
  <c r="AO784" i="3"/>
  <c r="AO785" i="3"/>
  <c r="AO786" i="3"/>
  <c r="AO787" i="3"/>
  <c r="AO788" i="3"/>
  <c r="AO789" i="3"/>
  <c r="AO790" i="3"/>
  <c r="AO791" i="3"/>
  <c r="AO792" i="3"/>
  <c r="AO793" i="3"/>
  <c r="AO794" i="3"/>
  <c r="AO795" i="3"/>
  <c r="AO796" i="3"/>
  <c r="AO797" i="3"/>
  <c r="AO798" i="3"/>
  <c r="AO799" i="3"/>
  <c r="C815" i="3"/>
  <c r="D815" i="3"/>
  <c r="D816" i="3" s="1"/>
  <c r="D817" i="3" s="1"/>
  <c r="D818" i="3" s="1"/>
  <c r="D819" i="3" s="1"/>
  <c r="D820" i="3" s="1"/>
  <c r="D821" i="3" s="1"/>
  <c r="D822" i="3" s="1"/>
  <c r="D823" i="3" s="1"/>
  <c r="D824" i="3" s="1"/>
  <c r="D825" i="3" s="1"/>
  <c r="D826" i="3" s="1"/>
  <c r="D827" i="3" s="1"/>
  <c r="D828" i="3" s="1"/>
  <c r="D829" i="3" s="1"/>
  <c r="D830" i="3" s="1"/>
  <c r="D831" i="3" s="1"/>
  <c r="D832" i="3" s="1"/>
  <c r="D833" i="3" s="1"/>
  <c r="D834" i="3" s="1"/>
  <c r="D835" i="3" s="1"/>
  <c r="D836" i="3" s="1"/>
  <c r="D837" i="3" s="1"/>
  <c r="D838" i="3" s="1"/>
  <c r="D839" i="3" s="1"/>
  <c r="D840" i="3" s="1"/>
  <c r="D841" i="3" s="1"/>
  <c r="D842" i="3" s="1"/>
  <c r="D843" i="3" s="1"/>
  <c r="D844" i="3" s="1"/>
  <c r="D845" i="3" s="1"/>
  <c r="D846" i="3" s="1"/>
  <c r="D847" i="3" s="1"/>
  <c r="D848" i="3" s="1"/>
  <c r="D849" i="3" s="1"/>
  <c r="D850" i="3" s="1"/>
  <c r="D851" i="3" s="1"/>
  <c r="D852" i="3" s="1"/>
  <c r="D853" i="3" s="1"/>
  <c r="D854" i="3" s="1"/>
  <c r="D855" i="3" s="1"/>
  <c r="D856" i="3" s="1"/>
  <c r="D857" i="3" s="1"/>
  <c r="D858" i="3" s="1"/>
  <c r="D859" i="3" s="1"/>
  <c r="C816" i="3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AO842" i="3"/>
  <c r="AO843" i="3"/>
  <c r="AO844" i="3"/>
  <c r="AO845" i="3"/>
  <c r="AO846" i="3"/>
  <c r="AO847" i="3"/>
  <c r="AO848" i="3"/>
  <c r="AO849" i="3"/>
  <c r="AO850" i="3"/>
  <c r="AO851" i="3"/>
  <c r="AO852" i="3"/>
  <c r="AO853" i="3"/>
  <c r="AO854" i="3"/>
  <c r="AO855" i="3"/>
  <c r="AO856" i="3"/>
  <c r="AO857" i="3"/>
  <c r="AO858" i="3"/>
  <c r="AO859" i="3"/>
  <c r="C875" i="3"/>
  <c r="D875" i="3"/>
  <c r="D876" i="3" s="1"/>
  <c r="D877" i="3" s="1"/>
  <c r="D878" i="3" s="1"/>
  <c r="D879" i="3" s="1"/>
  <c r="D880" i="3" s="1"/>
  <c r="D881" i="3" s="1"/>
  <c r="D882" i="3" s="1"/>
  <c r="D883" i="3" s="1"/>
  <c r="D884" i="3" s="1"/>
  <c r="D885" i="3" s="1"/>
  <c r="D886" i="3" s="1"/>
  <c r="D887" i="3" s="1"/>
  <c r="D888" i="3" s="1"/>
  <c r="D889" i="3" s="1"/>
  <c r="D890" i="3" s="1"/>
  <c r="D891" i="3" s="1"/>
  <c r="D892" i="3" s="1"/>
  <c r="D893" i="3" s="1"/>
  <c r="D894" i="3" s="1"/>
  <c r="D895" i="3" s="1"/>
  <c r="D896" i="3" s="1"/>
  <c r="D897" i="3" s="1"/>
  <c r="D898" i="3" s="1"/>
  <c r="D899" i="3" s="1"/>
  <c r="D900" i="3" s="1"/>
  <c r="D901" i="3" s="1"/>
  <c r="D902" i="3" s="1"/>
  <c r="D903" i="3" s="1"/>
  <c r="D904" i="3" s="1"/>
  <c r="D905" i="3" s="1"/>
  <c r="D906" i="3" s="1"/>
  <c r="D907" i="3" s="1"/>
  <c r="D908" i="3" s="1"/>
  <c r="D909" i="3" s="1"/>
  <c r="D910" i="3" s="1"/>
  <c r="D911" i="3" s="1"/>
  <c r="D912" i="3" s="1"/>
  <c r="D913" i="3" s="1"/>
  <c r="D914" i="3" s="1"/>
  <c r="D915" i="3" s="1"/>
  <c r="D916" i="3" s="1"/>
  <c r="D917" i="3" s="1"/>
  <c r="D918" i="3" s="1"/>
  <c r="D919" i="3" s="1"/>
  <c r="C876" i="3"/>
  <c r="C877" i="3" s="1"/>
  <c r="C878" i="3" s="1"/>
  <c r="C879" i="3" s="1"/>
  <c r="C880" i="3" s="1"/>
  <c r="C881" i="3" s="1"/>
  <c r="C882" i="3" s="1"/>
  <c r="C883" i="3" s="1"/>
  <c r="C884" i="3" s="1"/>
  <c r="C885" i="3" s="1"/>
  <c r="C886" i="3" s="1"/>
  <c r="C887" i="3" s="1"/>
  <c r="C888" i="3" s="1"/>
  <c r="C889" i="3" s="1"/>
  <c r="C890" i="3" s="1"/>
  <c r="C891" i="3" s="1"/>
  <c r="C892" i="3" s="1"/>
  <c r="C893" i="3" s="1"/>
  <c r="C894" i="3" s="1"/>
  <c r="C895" i="3" s="1"/>
  <c r="C896" i="3" s="1"/>
  <c r="C897" i="3" s="1"/>
  <c r="C898" i="3" s="1"/>
  <c r="C899" i="3" s="1"/>
  <c r="C900" i="3" s="1"/>
  <c r="C901" i="3" s="1"/>
  <c r="C902" i="3" s="1"/>
  <c r="C903" i="3" s="1"/>
  <c r="C904" i="3" s="1"/>
  <c r="C905" i="3" s="1"/>
  <c r="C906" i="3" s="1"/>
  <c r="C907" i="3" s="1"/>
  <c r="C908" i="3" s="1"/>
  <c r="C909" i="3" s="1"/>
  <c r="C910" i="3" s="1"/>
  <c r="C911" i="3" s="1"/>
  <c r="C912" i="3" s="1"/>
  <c r="C913" i="3" s="1"/>
  <c r="C914" i="3" s="1"/>
  <c r="C915" i="3" s="1"/>
  <c r="C916" i="3" s="1"/>
  <c r="C917" i="3" s="1"/>
  <c r="C918" i="3" s="1"/>
  <c r="C919" i="3" s="1"/>
  <c r="AO907" i="3"/>
  <c r="AO908" i="3"/>
  <c r="AO909" i="3"/>
  <c r="AO910" i="3"/>
  <c r="AO911" i="3"/>
  <c r="AO912" i="3"/>
  <c r="AO913" i="3"/>
  <c r="AO914" i="3"/>
  <c r="AO915" i="3"/>
  <c r="AO916" i="3"/>
  <c r="AO917" i="3"/>
  <c r="AO918" i="3"/>
  <c r="AO919" i="3"/>
  <c r="C935" i="3"/>
  <c r="C936" i="3" s="1"/>
  <c r="D935" i="3"/>
  <c r="D936" i="3" s="1"/>
  <c r="D937" i="3"/>
  <c r="D938" i="3" s="1"/>
  <c r="D939" i="3" s="1"/>
  <c r="D940" i="3" s="1"/>
  <c r="D941" i="3" s="1"/>
  <c r="D942" i="3" s="1"/>
  <c r="D943" i="3" s="1"/>
  <c r="D944" i="3" s="1"/>
  <c r="D945" i="3" s="1"/>
  <c r="D946" i="3" s="1"/>
  <c r="D947" i="3" s="1"/>
  <c r="D948" i="3" s="1"/>
  <c r="D949" i="3" s="1"/>
  <c r="D950" i="3" s="1"/>
  <c r="D951" i="3" s="1"/>
  <c r="D952" i="3" s="1"/>
  <c r="D953" i="3" s="1"/>
  <c r="D954" i="3" s="1"/>
  <c r="D955" i="3" s="1"/>
  <c r="D956" i="3" s="1"/>
  <c r="D957" i="3" s="1"/>
  <c r="D958" i="3" s="1"/>
  <c r="D959" i="3" s="1"/>
  <c r="D960" i="3" s="1"/>
  <c r="D961" i="3" s="1"/>
  <c r="D962" i="3" s="1"/>
  <c r="D963" i="3" s="1"/>
  <c r="D964" i="3" s="1"/>
  <c r="D965" i="3" s="1"/>
  <c r="D966" i="3" s="1"/>
  <c r="D967" i="3" s="1"/>
  <c r="D968" i="3" s="1"/>
  <c r="D969" i="3" s="1"/>
  <c r="D970" i="3" s="1"/>
  <c r="D971" i="3" s="1"/>
  <c r="D972" i="3" s="1"/>
  <c r="D973" i="3" s="1"/>
  <c r="D974" i="3" s="1"/>
  <c r="D975" i="3" s="1"/>
  <c r="D976" i="3" s="1"/>
  <c r="D977" i="3" s="1"/>
  <c r="D978" i="3" s="1"/>
  <c r="D979" i="3" s="1"/>
  <c r="C937" i="3"/>
  <c r="C938" i="3" s="1"/>
  <c r="C939" i="3" s="1"/>
  <c r="C940" i="3" s="1"/>
  <c r="C941" i="3" s="1"/>
  <c r="C942" i="3" s="1"/>
  <c r="C943" i="3" s="1"/>
  <c r="C944" i="3" s="1"/>
  <c r="C945" i="3" s="1"/>
  <c r="C946" i="3" s="1"/>
  <c r="C947" i="3" s="1"/>
  <c r="C948" i="3" s="1"/>
  <c r="C949" i="3" s="1"/>
  <c r="C950" i="3" s="1"/>
  <c r="C951" i="3" s="1"/>
  <c r="C952" i="3" s="1"/>
  <c r="C953" i="3" s="1"/>
  <c r="C954" i="3" s="1"/>
  <c r="C955" i="3" s="1"/>
  <c r="C956" i="3" s="1"/>
  <c r="C957" i="3" s="1"/>
  <c r="C958" i="3" s="1"/>
  <c r="C959" i="3" s="1"/>
  <c r="C960" i="3" s="1"/>
  <c r="C961" i="3" s="1"/>
  <c r="C962" i="3" s="1"/>
  <c r="C963" i="3" s="1"/>
  <c r="C964" i="3" s="1"/>
  <c r="C965" i="3" s="1"/>
  <c r="C966" i="3" s="1"/>
  <c r="C967" i="3" s="1"/>
  <c r="C968" i="3" s="1"/>
  <c r="C969" i="3" s="1"/>
  <c r="C970" i="3" s="1"/>
  <c r="C971" i="3" s="1"/>
  <c r="C972" i="3" s="1"/>
  <c r="C973" i="3" s="1"/>
  <c r="C974" i="3" s="1"/>
  <c r="C975" i="3" s="1"/>
  <c r="C976" i="3" s="1"/>
  <c r="C977" i="3" s="1"/>
  <c r="C978" i="3" s="1"/>
  <c r="C979" i="3" s="1"/>
  <c r="AO973" i="3"/>
  <c r="AO974" i="3"/>
  <c r="AO975" i="3"/>
  <c r="AO976" i="3"/>
  <c r="AO977" i="3"/>
  <c r="AO978" i="3"/>
  <c r="AO979" i="3"/>
  <c r="C995" i="3"/>
  <c r="C996" i="3" s="1"/>
  <c r="C997" i="3" s="1"/>
  <c r="C998" i="3" s="1"/>
  <c r="C999" i="3" s="1"/>
  <c r="C1000" i="3" s="1"/>
  <c r="C1001" i="3" s="1"/>
  <c r="C1002" i="3" s="1"/>
  <c r="C1003" i="3" s="1"/>
  <c r="C1004" i="3" s="1"/>
  <c r="C1005" i="3" s="1"/>
  <c r="C1006" i="3" s="1"/>
  <c r="C1007" i="3" s="1"/>
  <c r="C1008" i="3" s="1"/>
  <c r="C1009" i="3" s="1"/>
  <c r="C1010" i="3" s="1"/>
  <c r="C1011" i="3" s="1"/>
  <c r="C1012" i="3" s="1"/>
  <c r="C1013" i="3" s="1"/>
  <c r="C1014" i="3" s="1"/>
  <c r="C1015" i="3" s="1"/>
  <c r="C1016" i="3" s="1"/>
  <c r="C1017" i="3" s="1"/>
  <c r="C1018" i="3" s="1"/>
  <c r="C1019" i="3" s="1"/>
  <c r="C1020" i="3" s="1"/>
  <c r="C1021" i="3" s="1"/>
  <c r="C1022" i="3" s="1"/>
  <c r="C1023" i="3" s="1"/>
  <c r="C1024" i="3" s="1"/>
  <c r="C1025" i="3" s="1"/>
  <c r="C1026" i="3" s="1"/>
  <c r="C1027" i="3" s="1"/>
  <c r="C1028" i="3" s="1"/>
  <c r="C1029" i="3" s="1"/>
  <c r="C1030" i="3" s="1"/>
  <c r="C1031" i="3" s="1"/>
  <c r="C1032" i="3" s="1"/>
  <c r="C1033" i="3" s="1"/>
  <c r="C1034" i="3" s="1"/>
  <c r="C1035" i="3" s="1"/>
  <c r="C1036" i="3" s="1"/>
  <c r="C1037" i="3" s="1"/>
  <c r="C1038" i="3" s="1"/>
  <c r="C1039" i="3" s="1"/>
  <c r="D995" i="3"/>
  <c r="D996" i="3" s="1"/>
  <c r="D997" i="3" s="1"/>
  <c r="D998" i="3" s="1"/>
  <c r="D999" i="3" s="1"/>
  <c r="D1000" i="3" s="1"/>
  <c r="D1001" i="3" s="1"/>
  <c r="D1002" i="3" s="1"/>
  <c r="D1003" i="3" s="1"/>
  <c r="D1004" i="3" s="1"/>
  <c r="D1005" i="3" s="1"/>
  <c r="D1006" i="3" s="1"/>
  <c r="D1007" i="3" s="1"/>
  <c r="D1008" i="3" s="1"/>
  <c r="D1009" i="3" s="1"/>
  <c r="D1010" i="3" s="1"/>
  <c r="D1011" i="3" s="1"/>
  <c r="D1012" i="3" s="1"/>
  <c r="D1013" i="3" s="1"/>
  <c r="D1014" i="3" s="1"/>
  <c r="D1015" i="3" s="1"/>
  <c r="D1016" i="3" s="1"/>
  <c r="D1017" i="3" s="1"/>
  <c r="D1018" i="3" s="1"/>
  <c r="D1019" i="3" s="1"/>
  <c r="D1020" i="3" s="1"/>
  <c r="D1021" i="3" s="1"/>
  <c r="D1022" i="3" s="1"/>
  <c r="D1023" i="3" s="1"/>
  <c r="D1024" i="3" s="1"/>
  <c r="D1025" i="3" s="1"/>
  <c r="D1026" i="3" s="1"/>
  <c r="D1027" i="3" s="1"/>
  <c r="D1028" i="3" s="1"/>
  <c r="D1029" i="3" s="1"/>
  <c r="D1030" i="3" s="1"/>
  <c r="D1031" i="3" s="1"/>
  <c r="D1032" i="3" s="1"/>
  <c r="D1033" i="3" s="1"/>
  <c r="D1034" i="3" s="1"/>
  <c r="D1035" i="3" s="1"/>
  <c r="D1036" i="3" s="1"/>
  <c r="D1037" i="3" s="1"/>
  <c r="D1038" i="3" s="1"/>
  <c r="D1039" i="3" s="1"/>
  <c r="AO995" i="3"/>
  <c r="AO996" i="3"/>
  <c r="AO997" i="3"/>
  <c r="AO998" i="3"/>
  <c r="AO999" i="3"/>
  <c r="AO1000" i="3"/>
  <c r="AO1001" i="3"/>
  <c r="AO1002" i="3"/>
  <c r="AO1003" i="3"/>
  <c r="AO1004" i="3"/>
  <c r="AO1005" i="3"/>
  <c r="AO1006" i="3"/>
  <c r="AO1007" i="3"/>
  <c r="AO1008" i="3"/>
  <c r="AO1009" i="3"/>
  <c r="AO1010" i="3"/>
  <c r="AO1011" i="3"/>
  <c r="AO1012" i="3"/>
  <c r="AO1013" i="3"/>
  <c r="AO1014" i="3"/>
  <c r="AO1015" i="3"/>
  <c r="AO1016" i="3"/>
  <c r="AO1017" i="3"/>
  <c r="AO1018" i="3"/>
  <c r="AO1019" i="3"/>
  <c r="AO1020" i="3"/>
  <c r="AO1021" i="3"/>
  <c r="AO1022" i="3"/>
  <c r="AO1023" i="3"/>
  <c r="AO1024" i="3"/>
  <c r="AO1025" i="3"/>
  <c r="AO1026" i="3"/>
  <c r="AO1027" i="3"/>
  <c r="AO1028" i="3"/>
  <c r="AO1029" i="3"/>
  <c r="AO1030" i="3"/>
  <c r="AO1031" i="3"/>
  <c r="AO1032" i="3"/>
  <c r="AO1033" i="3"/>
  <c r="AO1034" i="3"/>
  <c r="AO1035" i="3"/>
  <c r="AO1036" i="3"/>
  <c r="AO1037" i="3"/>
  <c r="AO1038" i="3"/>
  <c r="AO1039" i="3"/>
  <c r="C1055" i="3"/>
  <c r="C1056" i="3" s="1"/>
  <c r="C1057" i="3" s="1"/>
  <c r="C1058" i="3" s="1"/>
  <c r="C1059" i="3" s="1"/>
  <c r="C1060" i="3" s="1"/>
  <c r="C1061" i="3" s="1"/>
  <c r="C1062" i="3" s="1"/>
  <c r="C1063" i="3" s="1"/>
  <c r="C1064" i="3" s="1"/>
  <c r="C1065" i="3" s="1"/>
  <c r="C1066" i="3" s="1"/>
  <c r="C1067" i="3" s="1"/>
  <c r="C1068" i="3" s="1"/>
  <c r="C1069" i="3" s="1"/>
  <c r="C1070" i="3" s="1"/>
  <c r="C1071" i="3" s="1"/>
  <c r="C1072" i="3" s="1"/>
  <c r="C1073" i="3" s="1"/>
  <c r="C1074" i="3" s="1"/>
  <c r="C1075" i="3" s="1"/>
  <c r="C1076" i="3" s="1"/>
  <c r="C1077" i="3" s="1"/>
  <c r="C1078" i="3" s="1"/>
  <c r="C1079" i="3" s="1"/>
  <c r="C1080" i="3" s="1"/>
  <c r="C1081" i="3" s="1"/>
  <c r="C1082" i="3" s="1"/>
  <c r="C1083" i="3" s="1"/>
  <c r="C1084" i="3" s="1"/>
  <c r="C1085" i="3" s="1"/>
  <c r="C1086" i="3" s="1"/>
  <c r="C1087" i="3" s="1"/>
  <c r="C1088" i="3" s="1"/>
  <c r="C1089" i="3" s="1"/>
  <c r="C1090" i="3" s="1"/>
  <c r="C1091" i="3" s="1"/>
  <c r="C1092" i="3" s="1"/>
  <c r="C1093" i="3" s="1"/>
  <c r="C1094" i="3" s="1"/>
  <c r="C1095" i="3" s="1"/>
  <c r="C1096" i="3" s="1"/>
  <c r="C1097" i="3" s="1"/>
  <c r="C1098" i="3" s="1"/>
  <c r="C1099" i="3" s="1"/>
  <c r="D1055" i="3"/>
  <c r="D1056" i="3"/>
  <c r="D1057" i="3" s="1"/>
  <c r="D1058" i="3" s="1"/>
  <c r="D1059" i="3" s="1"/>
  <c r="D1060" i="3" s="1"/>
  <c r="D1061" i="3" s="1"/>
  <c r="D1062" i="3" s="1"/>
  <c r="D1063" i="3" s="1"/>
  <c r="D1064" i="3" s="1"/>
  <c r="D1065" i="3" s="1"/>
  <c r="D1066" i="3" s="1"/>
  <c r="D1067" i="3" s="1"/>
  <c r="D1068" i="3" s="1"/>
  <c r="D1069" i="3" s="1"/>
  <c r="D1070" i="3" s="1"/>
  <c r="D1071" i="3" s="1"/>
  <c r="D1072" i="3" s="1"/>
  <c r="D1073" i="3" s="1"/>
  <c r="D1074" i="3" s="1"/>
  <c r="D1075" i="3" s="1"/>
  <c r="D1076" i="3" s="1"/>
  <c r="D1077" i="3" s="1"/>
  <c r="D1078" i="3" s="1"/>
  <c r="D1079" i="3" s="1"/>
  <c r="D1080" i="3" s="1"/>
  <c r="D1081" i="3" s="1"/>
  <c r="D1082" i="3" s="1"/>
  <c r="D1083" i="3" s="1"/>
  <c r="D1084" i="3" s="1"/>
  <c r="D1085" i="3" s="1"/>
  <c r="D1086" i="3" s="1"/>
  <c r="D1087" i="3" s="1"/>
  <c r="D1088" i="3" s="1"/>
  <c r="D1089" i="3" s="1"/>
  <c r="D1090" i="3" s="1"/>
  <c r="D1091" i="3" s="1"/>
  <c r="D1092" i="3" s="1"/>
  <c r="D1093" i="3" s="1"/>
  <c r="D1094" i="3" s="1"/>
  <c r="D1095" i="3" s="1"/>
  <c r="D1096" i="3" s="1"/>
  <c r="D1097" i="3" s="1"/>
  <c r="D1098" i="3" s="1"/>
  <c r="D1099" i="3" s="1"/>
  <c r="AO1055" i="3"/>
  <c r="AO1056" i="3"/>
  <c r="AO1057" i="3"/>
  <c r="AO1058" i="3"/>
  <c r="AO1059" i="3"/>
  <c r="AO1060" i="3"/>
  <c r="AO1061" i="3"/>
  <c r="AO1062" i="3"/>
  <c r="AO1063" i="3"/>
  <c r="AO1064" i="3"/>
  <c r="AO1065" i="3"/>
  <c r="AO1066" i="3"/>
  <c r="AO1067" i="3"/>
  <c r="AO1068" i="3"/>
  <c r="AO1069" i="3"/>
  <c r="AO1070" i="3"/>
  <c r="AO1071" i="3"/>
  <c r="AO1072" i="3"/>
  <c r="AO1073" i="3"/>
  <c r="AO1074" i="3"/>
  <c r="AO1075" i="3"/>
  <c r="AO1076" i="3"/>
  <c r="AO1077" i="3"/>
  <c r="AO1078" i="3"/>
  <c r="AO1079" i="3"/>
  <c r="AO1080" i="3"/>
  <c r="AO1081" i="3"/>
  <c r="AO1082" i="3"/>
  <c r="AO1083" i="3"/>
  <c r="AO1084" i="3"/>
  <c r="AO1085" i="3"/>
  <c r="AO1086" i="3"/>
  <c r="AO1087" i="3"/>
  <c r="AO1088" i="3"/>
  <c r="AO1089" i="3"/>
  <c r="AO1090" i="3"/>
  <c r="AO1091" i="3"/>
  <c r="AO1092" i="3"/>
  <c r="AO1093" i="3"/>
  <c r="AO1094" i="3"/>
  <c r="AO1095" i="3"/>
  <c r="AO1096" i="3"/>
  <c r="AO1097" i="3"/>
  <c r="AO1098" i="3"/>
  <c r="AO1099" i="3"/>
  <c r="C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AE7" i="2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AO44" i="2"/>
  <c r="AO46" i="2"/>
  <c r="AO47" i="2"/>
  <c r="AO48" i="2"/>
  <c r="AO49" i="2"/>
  <c r="AO50" i="2"/>
  <c r="AO51" i="2"/>
  <c r="C67" i="2"/>
  <c r="C68" i="2" s="1"/>
  <c r="C69" i="2" s="1"/>
  <c r="C70" i="2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D67" i="2"/>
  <c r="D68" i="2" s="1"/>
  <c r="D69" i="2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AO103" i="2"/>
  <c r="AO105" i="2"/>
  <c r="AO107" i="2"/>
  <c r="AO108" i="2"/>
  <c r="AO109" i="2"/>
  <c r="AO110" i="2"/>
  <c r="AO111" i="2"/>
  <c r="C127" i="2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D127" i="2"/>
  <c r="D128" i="2" s="1"/>
  <c r="D129" i="2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AO163" i="2"/>
  <c r="AO164" i="2"/>
  <c r="AO165" i="2"/>
  <c r="AO166" i="2"/>
  <c r="AO167" i="2"/>
  <c r="AO168" i="2"/>
  <c r="AO169" i="2"/>
  <c r="AO170" i="2"/>
  <c r="AO171" i="2"/>
  <c r="C187" i="2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D187" i="2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C247" i="2"/>
  <c r="C248" i="2" s="1"/>
  <c r="C249" i="2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D247" i="2"/>
  <c r="AO247" i="2"/>
  <c r="D248" i="2"/>
  <c r="D249" i="2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C307" i="2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C338" i="2" s="1"/>
  <c r="C339" i="2" s="1"/>
  <c r="C340" i="2" s="1"/>
  <c r="C341" i="2" s="1"/>
  <c r="C342" i="2" s="1"/>
  <c r="C343" i="2" s="1"/>
  <c r="C344" i="2" s="1"/>
  <c r="C345" i="2" s="1"/>
  <c r="C346" i="2" s="1"/>
  <c r="C347" i="2" s="1"/>
  <c r="C348" i="2" s="1"/>
  <c r="C349" i="2" s="1"/>
  <c r="C350" i="2" s="1"/>
  <c r="C351" i="2" s="1"/>
  <c r="D307" i="2"/>
  <c r="AO307" i="2"/>
  <c r="D308" i="2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D338" i="2" s="1"/>
  <c r="D339" i="2" s="1"/>
  <c r="D340" i="2" s="1"/>
  <c r="D341" i="2" s="1"/>
  <c r="D342" i="2" s="1"/>
  <c r="D343" i="2" s="1"/>
  <c r="D344" i="2" s="1"/>
  <c r="D345" i="2" s="1"/>
  <c r="D346" i="2" s="1"/>
  <c r="D347" i="2" s="1"/>
  <c r="D348" i="2" s="1"/>
  <c r="D349" i="2" s="1"/>
  <c r="D350" i="2" s="1"/>
  <c r="D351" i="2" s="1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O330" i="2"/>
  <c r="AO331" i="2"/>
  <c r="AO332" i="2"/>
  <c r="AO333" i="2"/>
  <c r="AO334" i="2"/>
  <c r="AO335" i="2"/>
  <c r="AO336" i="2"/>
  <c r="AO337" i="2"/>
  <c r="AO338" i="2"/>
  <c r="AO339" i="2"/>
  <c r="AO340" i="2"/>
  <c r="AO341" i="2"/>
  <c r="AO342" i="2"/>
  <c r="AO343" i="2"/>
  <c r="AO344" i="2"/>
  <c r="AO345" i="2"/>
  <c r="AO346" i="2"/>
  <c r="AO347" i="2"/>
  <c r="AO348" i="2"/>
  <c r="AO349" i="2"/>
  <c r="AO350" i="2"/>
  <c r="AO351" i="2"/>
  <c r="C381" i="2"/>
  <c r="D381" i="2"/>
  <c r="D382" i="2" s="1"/>
  <c r="D383" i="2" s="1"/>
  <c r="D384" i="2" s="1"/>
  <c r="D385" i="2" s="1"/>
  <c r="D386" i="2" s="1"/>
  <c r="D387" i="2" s="1"/>
  <c r="D388" i="2" s="1"/>
  <c r="D389" i="2" s="1"/>
  <c r="D390" i="2" s="1"/>
  <c r="D391" i="2" s="1"/>
  <c r="D392" i="2" s="1"/>
  <c r="D393" i="2" s="1"/>
  <c r="D394" i="2" s="1"/>
  <c r="D395" i="2" s="1"/>
  <c r="D396" i="2" s="1"/>
  <c r="D397" i="2" s="1"/>
  <c r="D398" i="2" s="1"/>
  <c r="D399" i="2" s="1"/>
  <c r="D400" i="2" s="1"/>
  <c r="D401" i="2" s="1"/>
  <c r="D402" i="2" s="1"/>
  <c r="D403" i="2" s="1"/>
  <c r="D404" i="2" s="1"/>
  <c r="D405" i="2" s="1"/>
  <c r="D406" i="2" s="1"/>
  <c r="D407" i="2" s="1"/>
  <c r="D408" i="2" s="1"/>
  <c r="D409" i="2" s="1"/>
  <c r="D410" i="2" s="1"/>
  <c r="D411" i="2" s="1"/>
  <c r="D412" i="2" s="1"/>
  <c r="D413" i="2" s="1"/>
  <c r="D414" i="2" s="1"/>
  <c r="D415" i="2" s="1"/>
  <c r="D416" i="2" s="1"/>
  <c r="D417" i="2" s="1"/>
  <c r="D418" i="2" s="1"/>
  <c r="D419" i="2" s="1"/>
  <c r="D420" i="2" s="1"/>
  <c r="D421" i="2" s="1"/>
  <c r="D422" i="2" s="1"/>
  <c r="D423" i="2" s="1"/>
  <c r="D424" i="2" s="1"/>
  <c r="D425" i="2" s="1"/>
  <c r="C382" i="2"/>
  <c r="C383" i="2"/>
  <c r="C384" i="2" s="1"/>
  <c r="C385" i="2" s="1"/>
  <c r="C386" i="2" s="1"/>
  <c r="C387" i="2" s="1"/>
  <c r="C388" i="2" s="1"/>
  <c r="C389" i="2" s="1"/>
  <c r="C390" i="2" s="1"/>
  <c r="C391" i="2" s="1"/>
  <c r="C392" i="2" s="1"/>
  <c r="C393" i="2" s="1"/>
  <c r="C394" i="2" s="1"/>
  <c r="C395" i="2" s="1"/>
  <c r="C396" i="2" s="1"/>
  <c r="C397" i="2" s="1"/>
  <c r="C398" i="2" s="1"/>
  <c r="C399" i="2" s="1"/>
  <c r="C400" i="2" s="1"/>
  <c r="C401" i="2" s="1"/>
  <c r="C402" i="2" s="1"/>
  <c r="C403" i="2" s="1"/>
  <c r="C404" i="2" s="1"/>
  <c r="C405" i="2" s="1"/>
  <c r="C406" i="2" s="1"/>
  <c r="C407" i="2" s="1"/>
  <c r="C408" i="2" s="1"/>
  <c r="C409" i="2" s="1"/>
  <c r="C410" i="2" s="1"/>
  <c r="C411" i="2" s="1"/>
  <c r="C412" i="2" s="1"/>
  <c r="C413" i="2" s="1"/>
  <c r="C414" i="2" s="1"/>
  <c r="C415" i="2" s="1"/>
  <c r="C416" i="2" s="1"/>
  <c r="C417" i="2" s="1"/>
  <c r="C418" i="2" s="1"/>
  <c r="C419" i="2" s="1"/>
  <c r="C420" i="2" s="1"/>
  <c r="C421" i="2" s="1"/>
  <c r="C422" i="2" s="1"/>
  <c r="C423" i="2" s="1"/>
  <c r="C424" i="2" s="1"/>
  <c r="C425" i="2" s="1"/>
  <c r="AO414" i="2"/>
  <c r="AO415" i="2"/>
  <c r="AO416" i="2"/>
  <c r="AO417" i="2"/>
  <c r="AO418" i="2"/>
  <c r="AO419" i="2"/>
  <c r="AO420" i="2"/>
  <c r="AO421" i="2"/>
  <c r="AO422" i="2"/>
  <c r="AO423" i="2"/>
  <c r="AO424" i="2"/>
  <c r="AO425" i="2"/>
  <c r="C441" i="2"/>
  <c r="D441" i="2"/>
  <c r="D442" i="2" s="1"/>
  <c r="D443" i="2" s="1"/>
  <c r="D444" i="2" s="1"/>
  <c r="D445" i="2" s="1"/>
  <c r="D446" i="2" s="1"/>
  <c r="D447" i="2" s="1"/>
  <c r="D448" i="2" s="1"/>
  <c r="D449" i="2" s="1"/>
  <c r="D450" i="2" s="1"/>
  <c r="D451" i="2" s="1"/>
  <c r="D452" i="2" s="1"/>
  <c r="D453" i="2" s="1"/>
  <c r="D454" i="2" s="1"/>
  <c r="D455" i="2" s="1"/>
  <c r="D456" i="2" s="1"/>
  <c r="D457" i="2" s="1"/>
  <c r="D458" i="2" s="1"/>
  <c r="D459" i="2" s="1"/>
  <c r="D460" i="2" s="1"/>
  <c r="D461" i="2" s="1"/>
  <c r="D462" i="2" s="1"/>
  <c r="D463" i="2" s="1"/>
  <c r="D464" i="2" s="1"/>
  <c r="D465" i="2" s="1"/>
  <c r="D466" i="2" s="1"/>
  <c r="D467" i="2" s="1"/>
  <c r="D468" i="2" s="1"/>
  <c r="D469" i="2" s="1"/>
  <c r="D470" i="2" s="1"/>
  <c r="D471" i="2" s="1"/>
  <c r="D472" i="2" s="1"/>
  <c r="D473" i="2" s="1"/>
  <c r="D474" i="2" s="1"/>
  <c r="D475" i="2" s="1"/>
  <c r="D476" i="2" s="1"/>
  <c r="D477" i="2" s="1"/>
  <c r="D478" i="2" s="1"/>
  <c r="D479" i="2" s="1"/>
  <c r="D480" i="2" s="1"/>
  <c r="D481" i="2" s="1"/>
  <c r="D482" i="2" s="1"/>
  <c r="D483" i="2" s="1"/>
  <c r="D484" i="2" s="1"/>
  <c r="D485" i="2" s="1"/>
  <c r="C442" i="2"/>
  <c r="C443" i="2" s="1"/>
  <c r="C444" i="2" s="1"/>
  <c r="C445" i="2" s="1"/>
  <c r="C446" i="2" s="1"/>
  <c r="C447" i="2" s="1"/>
  <c r="C448" i="2" s="1"/>
  <c r="C449" i="2" s="1"/>
  <c r="C450" i="2" s="1"/>
  <c r="C451" i="2" s="1"/>
  <c r="C452" i="2" s="1"/>
  <c r="C453" i="2" s="1"/>
  <c r="C454" i="2" s="1"/>
  <c r="C455" i="2" s="1"/>
  <c r="C456" i="2" s="1"/>
  <c r="C457" i="2" s="1"/>
  <c r="C458" i="2" s="1"/>
  <c r="C459" i="2" s="1"/>
  <c r="C460" i="2" s="1"/>
  <c r="C461" i="2" s="1"/>
  <c r="C462" i="2" s="1"/>
  <c r="C463" i="2" s="1"/>
  <c r="C464" i="2" s="1"/>
  <c r="C465" i="2" s="1"/>
  <c r="C466" i="2" s="1"/>
  <c r="C467" i="2" s="1"/>
  <c r="C468" i="2" s="1"/>
  <c r="C469" i="2" s="1"/>
  <c r="C470" i="2" s="1"/>
  <c r="C471" i="2" s="1"/>
  <c r="C472" i="2" s="1"/>
  <c r="C473" i="2" s="1"/>
  <c r="C474" i="2" s="1"/>
  <c r="C475" i="2" s="1"/>
  <c r="C476" i="2" s="1"/>
  <c r="C477" i="2" s="1"/>
  <c r="C478" i="2" s="1"/>
  <c r="C479" i="2" s="1"/>
  <c r="C480" i="2" s="1"/>
  <c r="C481" i="2" s="1"/>
  <c r="C482" i="2" s="1"/>
  <c r="C483" i="2" s="1"/>
  <c r="C484" i="2" s="1"/>
  <c r="C485" i="2" s="1"/>
  <c r="AO475" i="2"/>
  <c r="AO477" i="2"/>
  <c r="AO478" i="2"/>
  <c r="AO479" i="2"/>
  <c r="AO480" i="2"/>
  <c r="AO481" i="2"/>
  <c r="AO482" i="2"/>
  <c r="AO483" i="2"/>
  <c r="AO484" i="2"/>
  <c r="AO485" i="2"/>
  <c r="C501" i="2"/>
  <c r="D501" i="2"/>
  <c r="D502" i="2" s="1"/>
  <c r="D503" i="2" s="1"/>
  <c r="D504" i="2" s="1"/>
  <c r="D505" i="2" s="1"/>
  <c r="D506" i="2" s="1"/>
  <c r="D507" i="2" s="1"/>
  <c r="D508" i="2" s="1"/>
  <c r="D509" i="2" s="1"/>
  <c r="D510" i="2" s="1"/>
  <c r="D511" i="2" s="1"/>
  <c r="D512" i="2" s="1"/>
  <c r="D513" i="2" s="1"/>
  <c r="D514" i="2" s="1"/>
  <c r="D515" i="2" s="1"/>
  <c r="D516" i="2" s="1"/>
  <c r="D517" i="2" s="1"/>
  <c r="D518" i="2" s="1"/>
  <c r="D519" i="2" s="1"/>
  <c r="D520" i="2" s="1"/>
  <c r="D521" i="2" s="1"/>
  <c r="D522" i="2" s="1"/>
  <c r="D523" i="2" s="1"/>
  <c r="D524" i="2" s="1"/>
  <c r="D525" i="2" s="1"/>
  <c r="D526" i="2" s="1"/>
  <c r="D527" i="2" s="1"/>
  <c r="D528" i="2" s="1"/>
  <c r="D529" i="2" s="1"/>
  <c r="D530" i="2" s="1"/>
  <c r="D531" i="2" s="1"/>
  <c r="D532" i="2" s="1"/>
  <c r="D533" i="2" s="1"/>
  <c r="D534" i="2" s="1"/>
  <c r="D535" i="2" s="1"/>
  <c r="D536" i="2" s="1"/>
  <c r="D537" i="2" s="1"/>
  <c r="D538" i="2" s="1"/>
  <c r="D539" i="2" s="1"/>
  <c r="D540" i="2" s="1"/>
  <c r="D541" i="2" s="1"/>
  <c r="D542" i="2" s="1"/>
  <c r="D543" i="2" s="1"/>
  <c r="D544" i="2" s="1"/>
  <c r="D545" i="2" s="1"/>
  <c r="C502" i="2"/>
  <c r="C503" i="2" s="1"/>
  <c r="C504" i="2" s="1"/>
  <c r="C505" i="2" s="1"/>
  <c r="C506" i="2" s="1"/>
  <c r="C507" i="2" s="1"/>
  <c r="C508" i="2" s="1"/>
  <c r="C509" i="2" s="1"/>
  <c r="C510" i="2" s="1"/>
  <c r="C511" i="2" s="1"/>
  <c r="C512" i="2" s="1"/>
  <c r="C513" i="2" s="1"/>
  <c r="C514" i="2" s="1"/>
  <c r="C515" i="2" s="1"/>
  <c r="C516" i="2" s="1"/>
  <c r="C517" i="2" s="1"/>
  <c r="C518" i="2" s="1"/>
  <c r="C519" i="2" s="1"/>
  <c r="C520" i="2" s="1"/>
  <c r="C521" i="2" s="1"/>
  <c r="C522" i="2" s="1"/>
  <c r="C523" i="2" s="1"/>
  <c r="C524" i="2" s="1"/>
  <c r="C525" i="2" s="1"/>
  <c r="C526" i="2" s="1"/>
  <c r="C527" i="2" s="1"/>
  <c r="C528" i="2" s="1"/>
  <c r="C529" i="2" s="1"/>
  <c r="C530" i="2" s="1"/>
  <c r="C531" i="2" s="1"/>
  <c r="C532" i="2" s="1"/>
  <c r="C533" i="2" s="1"/>
  <c r="C534" i="2" s="1"/>
  <c r="C535" i="2" s="1"/>
  <c r="C536" i="2" s="1"/>
  <c r="C537" i="2" s="1"/>
  <c r="C538" i="2" s="1"/>
  <c r="C539" i="2" s="1"/>
  <c r="C540" i="2" s="1"/>
  <c r="C541" i="2" s="1"/>
  <c r="C542" i="2" s="1"/>
  <c r="C543" i="2" s="1"/>
  <c r="C544" i="2" s="1"/>
  <c r="C545" i="2" s="1"/>
  <c r="AO535" i="2"/>
  <c r="AO536" i="2"/>
  <c r="AO537" i="2"/>
  <c r="AO538" i="2"/>
  <c r="AO539" i="2"/>
  <c r="AO540" i="2"/>
  <c r="AO541" i="2"/>
  <c r="AO542" i="2"/>
  <c r="AO543" i="2"/>
  <c r="AO544" i="2"/>
  <c r="AO545" i="2"/>
  <c r="C561" i="2"/>
  <c r="D561" i="2"/>
  <c r="D562" i="2" s="1"/>
  <c r="D563" i="2" s="1"/>
  <c r="D564" i="2" s="1"/>
  <c r="D565" i="2" s="1"/>
  <c r="D566" i="2" s="1"/>
  <c r="D567" i="2" s="1"/>
  <c r="D568" i="2" s="1"/>
  <c r="D569" i="2" s="1"/>
  <c r="D570" i="2" s="1"/>
  <c r="D571" i="2" s="1"/>
  <c r="D572" i="2" s="1"/>
  <c r="D573" i="2" s="1"/>
  <c r="D574" i="2" s="1"/>
  <c r="D575" i="2" s="1"/>
  <c r="D576" i="2" s="1"/>
  <c r="D577" i="2" s="1"/>
  <c r="D578" i="2" s="1"/>
  <c r="D579" i="2" s="1"/>
  <c r="D580" i="2" s="1"/>
  <c r="D581" i="2" s="1"/>
  <c r="D582" i="2" s="1"/>
  <c r="D583" i="2" s="1"/>
  <c r="D584" i="2" s="1"/>
  <c r="D585" i="2" s="1"/>
  <c r="D586" i="2" s="1"/>
  <c r="D587" i="2" s="1"/>
  <c r="D588" i="2" s="1"/>
  <c r="D589" i="2" s="1"/>
  <c r="D590" i="2" s="1"/>
  <c r="D591" i="2" s="1"/>
  <c r="D592" i="2" s="1"/>
  <c r="D593" i="2" s="1"/>
  <c r="D594" i="2" s="1"/>
  <c r="D595" i="2" s="1"/>
  <c r="D596" i="2" s="1"/>
  <c r="D597" i="2" s="1"/>
  <c r="D598" i="2" s="1"/>
  <c r="D599" i="2" s="1"/>
  <c r="D600" i="2" s="1"/>
  <c r="D601" i="2" s="1"/>
  <c r="D602" i="2" s="1"/>
  <c r="D603" i="2" s="1"/>
  <c r="D604" i="2" s="1"/>
  <c r="D605" i="2" s="1"/>
  <c r="C562" i="2"/>
  <c r="C563" i="2" s="1"/>
  <c r="C564" i="2" s="1"/>
  <c r="C565" i="2" s="1"/>
  <c r="C566" i="2" s="1"/>
  <c r="C567" i="2" s="1"/>
  <c r="C568" i="2" s="1"/>
  <c r="C569" i="2" s="1"/>
  <c r="C570" i="2" s="1"/>
  <c r="C571" i="2" s="1"/>
  <c r="C572" i="2" s="1"/>
  <c r="C573" i="2" s="1"/>
  <c r="C574" i="2" s="1"/>
  <c r="C575" i="2" s="1"/>
  <c r="C576" i="2" s="1"/>
  <c r="C577" i="2" s="1"/>
  <c r="C578" i="2" s="1"/>
  <c r="C579" i="2" s="1"/>
  <c r="C580" i="2" s="1"/>
  <c r="C581" i="2" s="1"/>
  <c r="C582" i="2" s="1"/>
  <c r="C583" i="2" s="1"/>
  <c r="C584" i="2" s="1"/>
  <c r="C585" i="2" s="1"/>
  <c r="C586" i="2" s="1"/>
  <c r="C587" i="2" s="1"/>
  <c r="C588" i="2" s="1"/>
  <c r="C589" i="2" s="1"/>
  <c r="C590" i="2" s="1"/>
  <c r="C591" i="2" s="1"/>
  <c r="C592" i="2" s="1"/>
  <c r="C593" i="2" s="1"/>
  <c r="C594" i="2" s="1"/>
  <c r="C595" i="2" s="1"/>
  <c r="C596" i="2" s="1"/>
  <c r="C597" i="2" s="1"/>
  <c r="C598" i="2" s="1"/>
  <c r="C599" i="2" s="1"/>
  <c r="C600" i="2" s="1"/>
  <c r="C601" i="2" s="1"/>
  <c r="C602" i="2" s="1"/>
  <c r="C603" i="2" s="1"/>
  <c r="C604" i="2" s="1"/>
  <c r="C605" i="2" s="1"/>
  <c r="AO596" i="2"/>
  <c r="AO597" i="2"/>
  <c r="AO598" i="2"/>
  <c r="AO599" i="2"/>
  <c r="AO600" i="2"/>
  <c r="AO601" i="2"/>
  <c r="AO602" i="2"/>
  <c r="AO603" i="2"/>
  <c r="AO604" i="2"/>
  <c r="AO605" i="2"/>
  <c r="C621" i="2"/>
  <c r="C622" i="2" s="1"/>
  <c r="C623" i="2" s="1"/>
  <c r="C624" i="2" s="1"/>
  <c r="C625" i="2" s="1"/>
  <c r="C626" i="2" s="1"/>
  <c r="C627" i="2" s="1"/>
  <c r="C628" i="2" s="1"/>
  <c r="C629" i="2" s="1"/>
  <c r="C630" i="2" s="1"/>
  <c r="C631" i="2" s="1"/>
  <c r="C632" i="2" s="1"/>
  <c r="C633" i="2" s="1"/>
  <c r="C634" i="2" s="1"/>
  <c r="C635" i="2" s="1"/>
  <c r="C636" i="2" s="1"/>
  <c r="C637" i="2" s="1"/>
  <c r="C638" i="2" s="1"/>
  <c r="C639" i="2" s="1"/>
  <c r="C640" i="2" s="1"/>
  <c r="C641" i="2" s="1"/>
  <c r="C642" i="2" s="1"/>
  <c r="C643" i="2" s="1"/>
  <c r="C644" i="2" s="1"/>
  <c r="C645" i="2" s="1"/>
  <c r="C646" i="2" s="1"/>
  <c r="C647" i="2" s="1"/>
  <c r="C648" i="2" s="1"/>
  <c r="C649" i="2" s="1"/>
  <c r="C650" i="2" s="1"/>
  <c r="C651" i="2" s="1"/>
  <c r="C652" i="2" s="1"/>
  <c r="C653" i="2" s="1"/>
  <c r="C654" i="2" s="1"/>
  <c r="C655" i="2" s="1"/>
  <c r="C656" i="2" s="1"/>
  <c r="C657" i="2" s="1"/>
  <c r="C658" i="2" s="1"/>
  <c r="C659" i="2" s="1"/>
  <c r="C660" i="2" s="1"/>
  <c r="C661" i="2" s="1"/>
  <c r="C662" i="2" s="1"/>
  <c r="C663" i="2" s="1"/>
  <c r="C664" i="2" s="1"/>
  <c r="C665" i="2" s="1"/>
  <c r="D621" i="2"/>
  <c r="D622" i="2" s="1"/>
  <c r="D623" i="2" s="1"/>
  <c r="D624" i="2" s="1"/>
  <c r="D625" i="2" s="1"/>
  <c r="D626" i="2" s="1"/>
  <c r="D627" i="2" s="1"/>
  <c r="D628" i="2" s="1"/>
  <c r="D629" i="2" s="1"/>
  <c r="D630" i="2" s="1"/>
  <c r="D631" i="2" s="1"/>
  <c r="D632" i="2" s="1"/>
  <c r="D633" i="2" s="1"/>
  <c r="D634" i="2" s="1"/>
  <c r="D635" i="2" s="1"/>
  <c r="D636" i="2" s="1"/>
  <c r="D637" i="2" s="1"/>
  <c r="D638" i="2" s="1"/>
  <c r="D639" i="2" s="1"/>
  <c r="D640" i="2" s="1"/>
  <c r="D641" i="2" s="1"/>
  <c r="D642" i="2" s="1"/>
  <c r="D643" i="2" s="1"/>
  <c r="D644" i="2" s="1"/>
  <c r="D645" i="2" s="1"/>
  <c r="D646" i="2" s="1"/>
  <c r="D647" i="2" s="1"/>
  <c r="D648" i="2" s="1"/>
  <c r="D649" i="2" s="1"/>
  <c r="D650" i="2" s="1"/>
  <c r="D651" i="2" s="1"/>
  <c r="D652" i="2" s="1"/>
  <c r="D653" i="2" s="1"/>
  <c r="D654" i="2" s="1"/>
  <c r="D655" i="2" s="1"/>
  <c r="D656" i="2" s="1"/>
  <c r="D657" i="2" s="1"/>
  <c r="D658" i="2" s="1"/>
  <c r="D659" i="2" s="1"/>
  <c r="D660" i="2" s="1"/>
  <c r="D661" i="2" s="1"/>
  <c r="D662" i="2" s="1"/>
  <c r="D663" i="2" s="1"/>
  <c r="D664" i="2" s="1"/>
  <c r="D665" i="2" s="1"/>
  <c r="AO621" i="2"/>
  <c r="AO622" i="2"/>
  <c r="AO623" i="2"/>
  <c r="AO624" i="2"/>
  <c r="AO625" i="2"/>
  <c r="AO626" i="2"/>
  <c r="AO627" i="2"/>
  <c r="AO628" i="2"/>
  <c r="AO629" i="2"/>
  <c r="AO630" i="2"/>
  <c r="AO631" i="2"/>
  <c r="AO632" i="2"/>
  <c r="AO633" i="2"/>
  <c r="AO634" i="2"/>
  <c r="AO635" i="2"/>
  <c r="AO636" i="2"/>
  <c r="AO637" i="2"/>
  <c r="AO638" i="2"/>
  <c r="AO639" i="2"/>
  <c r="AO640" i="2"/>
  <c r="AO641" i="2"/>
  <c r="AO642" i="2"/>
  <c r="AO643" i="2"/>
  <c r="AO644" i="2"/>
  <c r="AO645" i="2"/>
  <c r="AO646" i="2"/>
  <c r="AO647" i="2"/>
  <c r="AO648" i="2"/>
  <c r="AO649" i="2"/>
  <c r="AO650" i="2"/>
  <c r="AO651" i="2"/>
  <c r="AO652" i="2"/>
  <c r="AO653" i="2"/>
  <c r="AO654" i="2"/>
  <c r="AO655" i="2"/>
  <c r="AO656" i="2"/>
  <c r="AO657" i="2"/>
  <c r="AO658" i="2"/>
  <c r="AO659" i="2"/>
  <c r="AO660" i="2"/>
  <c r="AO661" i="2"/>
  <c r="AO662" i="2"/>
  <c r="AO663" i="2"/>
  <c r="AO664" i="2"/>
  <c r="AO665" i="2"/>
  <c r="C681" i="2"/>
  <c r="C682" i="2" s="1"/>
  <c r="C683" i="2" s="1"/>
  <c r="C684" i="2" s="1"/>
  <c r="C685" i="2" s="1"/>
  <c r="C686" i="2" s="1"/>
  <c r="C687" i="2" s="1"/>
  <c r="C688" i="2" s="1"/>
  <c r="C689" i="2" s="1"/>
  <c r="C690" i="2" s="1"/>
  <c r="C691" i="2" s="1"/>
  <c r="C692" i="2" s="1"/>
  <c r="C693" i="2" s="1"/>
  <c r="C694" i="2" s="1"/>
  <c r="C695" i="2" s="1"/>
  <c r="C696" i="2" s="1"/>
  <c r="C697" i="2" s="1"/>
  <c r="C698" i="2" s="1"/>
  <c r="C699" i="2" s="1"/>
  <c r="C700" i="2" s="1"/>
  <c r="C701" i="2" s="1"/>
  <c r="C702" i="2" s="1"/>
  <c r="C703" i="2" s="1"/>
  <c r="C704" i="2" s="1"/>
  <c r="C705" i="2" s="1"/>
  <c r="C706" i="2" s="1"/>
  <c r="C707" i="2" s="1"/>
  <c r="C708" i="2" s="1"/>
  <c r="C709" i="2" s="1"/>
  <c r="C710" i="2" s="1"/>
  <c r="C711" i="2" s="1"/>
  <c r="C712" i="2" s="1"/>
  <c r="C713" i="2" s="1"/>
  <c r="C714" i="2" s="1"/>
  <c r="C715" i="2" s="1"/>
  <c r="C716" i="2" s="1"/>
  <c r="C717" i="2" s="1"/>
  <c r="C718" i="2" s="1"/>
  <c r="C719" i="2" s="1"/>
  <c r="C720" i="2" s="1"/>
  <c r="C721" i="2" s="1"/>
  <c r="C722" i="2" s="1"/>
  <c r="C723" i="2" s="1"/>
  <c r="C724" i="2" s="1"/>
  <c r="C725" i="2" s="1"/>
  <c r="D681" i="2"/>
  <c r="D682" i="2"/>
  <c r="D683" i="2" s="1"/>
  <c r="D684" i="2" s="1"/>
  <c r="D685" i="2" s="1"/>
  <c r="D686" i="2" s="1"/>
  <c r="D687" i="2" s="1"/>
  <c r="D688" i="2" s="1"/>
  <c r="D689" i="2" s="1"/>
  <c r="D690" i="2" s="1"/>
  <c r="D691" i="2" s="1"/>
  <c r="D692" i="2" s="1"/>
  <c r="D693" i="2" s="1"/>
  <c r="D694" i="2" s="1"/>
  <c r="D695" i="2" s="1"/>
  <c r="D696" i="2" s="1"/>
  <c r="D697" i="2" s="1"/>
  <c r="D698" i="2" s="1"/>
  <c r="D699" i="2" s="1"/>
  <c r="D700" i="2" s="1"/>
  <c r="D701" i="2" s="1"/>
  <c r="D702" i="2" s="1"/>
  <c r="D703" i="2" s="1"/>
  <c r="D704" i="2" s="1"/>
  <c r="D705" i="2" s="1"/>
  <c r="D706" i="2" s="1"/>
  <c r="D707" i="2" s="1"/>
  <c r="D708" i="2" s="1"/>
  <c r="D709" i="2" s="1"/>
  <c r="D710" i="2" s="1"/>
  <c r="D711" i="2" s="1"/>
  <c r="D712" i="2" s="1"/>
  <c r="D713" i="2" s="1"/>
  <c r="D714" i="2" s="1"/>
  <c r="D715" i="2" s="1"/>
  <c r="D716" i="2" s="1"/>
  <c r="D717" i="2" s="1"/>
  <c r="D718" i="2" s="1"/>
  <c r="D719" i="2" s="1"/>
  <c r="D720" i="2" s="1"/>
  <c r="D721" i="2" s="1"/>
  <c r="D722" i="2" s="1"/>
  <c r="D723" i="2" s="1"/>
  <c r="D724" i="2" s="1"/>
  <c r="D725" i="2" s="1"/>
  <c r="AO681" i="2"/>
  <c r="AO682" i="2"/>
  <c r="AO683" i="2"/>
  <c r="AO684" i="2"/>
  <c r="AO685" i="2"/>
  <c r="AO686" i="2"/>
  <c r="AO687" i="2"/>
  <c r="AO688" i="2"/>
  <c r="AO689" i="2"/>
  <c r="AO690" i="2"/>
  <c r="AO691" i="2"/>
  <c r="AO692" i="2"/>
  <c r="AO693" i="2"/>
  <c r="AO694" i="2"/>
  <c r="AO695" i="2"/>
  <c r="AO696" i="2"/>
  <c r="AO697" i="2"/>
  <c r="AO698" i="2"/>
  <c r="AO699" i="2"/>
  <c r="AO700" i="2"/>
  <c r="AO701" i="2"/>
  <c r="AO702" i="2"/>
  <c r="AO703" i="2"/>
  <c r="AO704" i="2"/>
  <c r="AO705" i="2"/>
  <c r="AO706" i="2"/>
  <c r="AO707" i="2"/>
  <c r="AO708" i="2"/>
  <c r="AO709" i="2"/>
  <c r="AO710" i="2"/>
  <c r="AO711" i="2"/>
  <c r="AO712" i="2"/>
  <c r="AO713" i="2"/>
  <c r="AO714" i="2"/>
  <c r="AO715" i="2"/>
  <c r="AO716" i="2"/>
  <c r="AO717" i="2"/>
  <c r="AO718" i="2"/>
  <c r="AO719" i="2"/>
  <c r="AO720" i="2"/>
  <c r="AO721" i="2"/>
  <c r="AO722" i="2"/>
  <c r="AO723" i="2"/>
  <c r="AO724" i="2"/>
  <c r="AO725" i="2"/>
  <c r="C755" i="2"/>
  <c r="D755" i="2"/>
  <c r="D756" i="2" s="1"/>
  <c r="D757" i="2" s="1"/>
  <c r="D758" i="2" s="1"/>
  <c r="D759" i="2" s="1"/>
  <c r="D760" i="2" s="1"/>
  <c r="D761" i="2" s="1"/>
  <c r="D762" i="2" s="1"/>
  <c r="D763" i="2" s="1"/>
  <c r="D764" i="2" s="1"/>
  <c r="D765" i="2" s="1"/>
  <c r="D766" i="2" s="1"/>
  <c r="D767" i="2" s="1"/>
  <c r="D768" i="2" s="1"/>
  <c r="D769" i="2" s="1"/>
  <c r="D770" i="2" s="1"/>
  <c r="D771" i="2" s="1"/>
  <c r="D772" i="2" s="1"/>
  <c r="D773" i="2" s="1"/>
  <c r="D774" i="2" s="1"/>
  <c r="D775" i="2" s="1"/>
  <c r="D776" i="2" s="1"/>
  <c r="D777" i="2" s="1"/>
  <c r="D778" i="2" s="1"/>
  <c r="D779" i="2" s="1"/>
  <c r="D780" i="2" s="1"/>
  <c r="D781" i="2" s="1"/>
  <c r="D782" i="2" s="1"/>
  <c r="D783" i="2" s="1"/>
  <c r="D784" i="2" s="1"/>
  <c r="D785" i="2" s="1"/>
  <c r="D786" i="2" s="1"/>
  <c r="D787" i="2" s="1"/>
  <c r="D788" i="2" s="1"/>
  <c r="D789" i="2" s="1"/>
  <c r="D790" i="2" s="1"/>
  <c r="D791" i="2" s="1"/>
  <c r="D792" i="2" s="1"/>
  <c r="D793" i="2" s="1"/>
  <c r="D794" i="2" s="1"/>
  <c r="D795" i="2" s="1"/>
  <c r="D796" i="2" s="1"/>
  <c r="D797" i="2" s="1"/>
  <c r="D798" i="2" s="1"/>
  <c r="D799" i="2" s="1"/>
  <c r="C756" i="2"/>
  <c r="C757" i="2" s="1"/>
  <c r="C758" i="2" s="1"/>
  <c r="C759" i="2" s="1"/>
  <c r="C760" i="2" s="1"/>
  <c r="C761" i="2" s="1"/>
  <c r="C762" i="2" s="1"/>
  <c r="C763" i="2" s="1"/>
  <c r="C764" i="2" s="1"/>
  <c r="C765" i="2" s="1"/>
  <c r="C766" i="2" s="1"/>
  <c r="C767" i="2" s="1"/>
  <c r="C768" i="2" s="1"/>
  <c r="C769" i="2" s="1"/>
  <c r="C770" i="2" s="1"/>
  <c r="C771" i="2" s="1"/>
  <c r="C772" i="2" s="1"/>
  <c r="C773" i="2" s="1"/>
  <c r="C774" i="2" s="1"/>
  <c r="C775" i="2" s="1"/>
  <c r="C776" i="2" s="1"/>
  <c r="C777" i="2" s="1"/>
  <c r="C778" i="2" s="1"/>
  <c r="C779" i="2" s="1"/>
  <c r="C780" i="2" s="1"/>
  <c r="C781" i="2" s="1"/>
  <c r="C782" i="2" s="1"/>
  <c r="C783" i="2" s="1"/>
  <c r="C784" i="2" s="1"/>
  <c r="C785" i="2" s="1"/>
  <c r="C786" i="2" s="1"/>
  <c r="C787" i="2" s="1"/>
  <c r="C788" i="2" s="1"/>
  <c r="C789" i="2" s="1"/>
  <c r="C790" i="2" s="1"/>
  <c r="C791" i="2" s="1"/>
  <c r="C792" i="2" s="1"/>
  <c r="C793" i="2" s="1"/>
  <c r="C794" i="2" s="1"/>
  <c r="C795" i="2" s="1"/>
  <c r="C796" i="2" s="1"/>
  <c r="C797" i="2" s="1"/>
  <c r="C798" i="2" s="1"/>
  <c r="C799" i="2" s="1"/>
  <c r="AO787" i="2"/>
  <c r="AO788" i="2"/>
  <c r="AO789" i="2"/>
  <c r="AO790" i="2"/>
  <c r="AO791" i="2"/>
  <c r="AO792" i="2"/>
  <c r="AO793" i="2"/>
  <c r="AO794" i="2"/>
  <c r="AO795" i="2"/>
  <c r="AO796" i="2"/>
  <c r="AO797" i="2"/>
  <c r="AO798" i="2"/>
  <c r="AO799" i="2"/>
  <c r="C815" i="2"/>
  <c r="D815" i="2"/>
  <c r="D816" i="2" s="1"/>
  <c r="D817" i="2" s="1"/>
  <c r="D818" i="2" s="1"/>
  <c r="D819" i="2" s="1"/>
  <c r="D820" i="2" s="1"/>
  <c r="D821" i="2" s="1"/>
  <c r="D822" i="2" s="1"/>
  <c r="D823" i="2" s="1"/>
  <c r="D824" i="2" s="1"/>
  <c r="D825" i="2" s="1"/>
  <c r="D826" i="2" s="1"/>
  <c r="D827" i="2" s="1"/>
  <c r="D828" i="2" s="1"/>
  <c r="D829" i="2" s="1"/>
  <c r="D830" i="2" s="1"/>
  <c r="D831" i="2" s="1"/>
  <c r="D832" i="2" s="1"/>
  <c r="D833" i="2" s="1"/>
  <c r="D834" i="2" s="1"/>
  <c r="D835" i="2" s="1"/>
  <c r="D836" i="2" s="1"/>
  <c r="D837" i="2" s="1"/>
  <c r="D838" i="2" s="1"/>
  <c r="D839" i="2" s="1"/>
  <c r="D840" i="2" s="1"/>
  <c r="D841" i="2" s="1"/>
  <c r="D842" i="2" s="1"/>
  <c r="D843" i="2" s="1"/>
  <c r="D844" i="2" s="1"/>
  <c r="D845" i="2" s="1"/>
  <c r="D846" i="2" s="1"/>
  <c r="D847" i="2" s="1"/>
  <c r="D848" i="2" s="1"/>
  <c r="D849" i="2" s="1"/>
  <c r="D850" i="2" s="1"/>
  <c r="D851" i="2" s="1"/>
  <c r="D852" i="2" s="1"/>
  <c r="D853" i="2" s="1"/>
  <c r="D854" i="2" s="1"/>
  <c r="D855" i="2" s="1"/>
  <c r="D856" i="2" s="1"/>
  <c r="D857" i="2" s="1"/>
  <c r="D858" i="2" s="1"/>
  <c r="D859" i="2" s="1"/>
  <c r="C816" i="2"/>
  <c r="C817" i="2" s="1"/>
  <c r="C818" i="2" s="1"/>
  <c r="C819" i="2" s="1"/>
  <c r="C820" i="2" s="1"/>
  <c r="C821" i="2" s="1"/>
  <c r="C822" i="2" s="1"/>
  <c r="C823" i="2" s="1"/>
  <c r="C824" i="2" s="1"/>
  <c r="C825" i="2" s="1"/>
  <c r="C826" i="2" s="1"/>
  <c r="C827" i="2" s="1"/>
  <c r="C828" i="2" s="1"/>
  <c r="C829" i="2" s="1"/>
  <c r="C830" i="2" s="1"/>
  <c r="C831" i="2" s="1"/>
  <c r="C832" i="2" s="1"/>
  <c r="C833" i="2" s="1"/>
  <c r="C834" i="2" s="1"/>
  <c r="C835" i="2" s="1"/>
  <c r="C836" i="2" s="1"/>
  <c r="C837" i="2" s="1"/>
  <c r="C838" i="2" s="1"/>
  <c r="C839" i="2" s="1"/>
  <c r="C840" i="2" s="1"/>
  <c r="C841" i="2" s="1"/>
  <c r="C842" i="2" s="1"/>
  <c r="C843" i="2" s="1"/>
  <c r="C844" i="2" s="1"/>
  <c r="C845" i="2" s="1"/>
  <c r="C846" i="2" s="1"/>
  <c r="C847" i="2" s="1"/>
  <c r="C848" i="2" s="1"/>
  <c r="C849" i="2" s="1"/>
  <c r="C850" i="2" s="1"/>
  <c r="C851" i="2" s="1"/>
  <c r="C852" i="2" s="1"/>
  <c r="C853" i="2" s="1"/>
  <c r="C854" i="2" s="1"/>
  <c r="C855" i="2" s="1"/>
  <c r="C856" i="2" s="1"/>
  <c r="C857" i="2" s="1"/>
  <c r="C858" i="2" s="1"/>
  <c r="C859" i="2" s="1"/>
  <c r="AO849" i="2"/>
  <c r="AO850" i="2"/>
  <c r="AO851" i="2"/>
  <c r="AO852" i="2"/>
  <c r="AO853" i="2"/>
  <c r="AO854" i="2"/>
  <c r="AO855" i="2"/>
  <c r="AO856" i="2"/>
  <c r="AO857" i="2"/>
  <c r="AO858" i="2"/>
  <c r="AO859" i="2"/>
  <c r="C875" i="2"/>
  <c r="C876" i="2" s="1"/>
  <c r="C877" i="2" s="1"/>
  <c r="C878" i="2" s="1"/>
  <c r="C879" i="2" s="1"/>
  <c r="C880" i="2" s="1"/>
  <c r="C881" i="2" s="1"/>
  <c r="C882" i="2" s="1"/>
  <c r="C883" i="2" s="1"/>
  <c r="C884" i="2" s="1"/>
  <c r="C885" i="2" s="1"/>
  <c r="C886" i="2" s="1"/>
  <c r="C887" i="2" s="1"/>
  <c r="C888" i="2" s="1"/>
  <c r="C889" i="2" s="1"/>
  <c r="C890" i="2" s="1"/>
  <c r="C891" i="2" s="1"/>
  <c r="C892" i="2" s="1"/>
  <c r="C893" i="2" s="1"/>
  <c r="C894" i="2" s="1"/>
  <c r="C895" i="2" s="1"/>
  <c r="C896" i="2" s="1"/>
  <c r="C897" i="2" s="1"/>
  <c r="C898" i="2" s="1"/>
  <c r="C899" i="2" s="1"/>
  <c r="C900" i="2" s="1"/>
  <c r="C901" i="2" s="1"/>
  <c r="C902" i="2" s="1"/>
  <c r="C903" i="2" s="1"/>
  <c r="C904" i="2" s="1"/>
  <c r="C905" i="2" s="1"/>
  <c r="C906" i="2" s="1"/>
  <c r="C907" i="2" s="1"/>
  <c r="C908" i="2" s="1"/>
  <c r="C909" i="2" s="1"/>
  <c r="C910" i="2" s="1"/>
  <c r="C911" i="2" s="1"/>
  <c r="C912" i="2" s="1"/>
  <c r="C913" i="2" s="1"/>
  <c r="C914" i="2" s="1"/>
  <c r="C915" i="2" s="1"/>
  <c r="C916" i="2" s="1"/>
  <c r="C917" i="2" s="1"/>
  <c r="C918" i="2" s="1"/>
  <c r="C919" i="2" s="1"/>
  <c r="D875" i="2"/>
  <c r="D876" i="2" s="1"/>
  <c r="D877" i="2" s="1"/>
  <c r="D878" i="2" s="1"/>
  <c r="D879" i="2" s="1"/>
  <c r="D880" i="2" s="1"/>
  <c r="D881" i="2" s="1"/>
  <c r="D882" i="2" s="1"/>
  <c r="D883" i="2" s="1"/>
  <c r="D884" i="2" s="1"/>
  <c r="D885" i="2" s="1"/>
  <c r="D886" i="2" s="1"/>
  <c r="D887" i="2" s="1"/>
  <c r="D888" i="2" s="1"/>
  <c r="D889" i="2" s="1"/>
  <c r="D890" i="2" s="1"/>
  <c r="D891" i="2" s="1"/>
  <c r="D892" i="2" s="1"/>
  <c r="D893" i="2" s="1"/>
  <c r="D894" i="2" s="1"/>
  <c r="D895" i="2" s="1"/>
  <c r="D896" i="2" s="1"/>
  <c r="D897" i="2" s="1"/>
  <c r="D898" i="2" s="1"/>
  <c r="D899" i="2" s="1"/>
  <c r="D900" i="2" s="1"/>
  <c r="D901" i="2" s="1"/>
  <c r="D902" i="2" s="1"/>
  <c r="D903" i="2" s="1"/>
  <c r="D904" i="2" s="1"/>
  <c r="D905" i="2" s="1"/>
  <c r="D906" i="2" s="1"/>
  <c r="D907" i="2" s="1"/>
  <c r="D908" i="2" s="1"/>
  <c r="D909" i="2" s="1"/>
  <c r="D910" i="2" s="1"/>
  <c r="D911" i="2" s="1"/>
  <c r="D912" i="2" s="1"/>
  <c r="D913" i="2" s="1"/>
  <c r="D914" i="2" s="1"/>
  <c r="D915" i="2" s="1"/>
  <c r="D916" i="2" s="1"/>
  <c r="D917" i="2" s="1"/>
  <c r="D918" i="2" s="1"/>
  <c r="D919" i="2" s="1"/>
  <c r="AO907" i="2"/>
  <c r="AO908" i="2"/>
  <c r="AO909" i="2"/>
  <c r="AO910" i="2"/>
  <c r="AO911" i="2"/>
  <c r="AO912" i="2"/>
  <c r="AO913" i="2"/>
  <c r="AO914" i="2"/>
  <c r="AO915" i="2"/>
  <c r="AO916" i="2"/>
  <c r="AO917" i="2"/>
  <c r="AO918" i="2"/>
  <c r="AO919" i="2"/>
  <c r="C935" i="2"/>
  <c r="C936" i="2" s="1"/>
  <c r="C937" i="2" s="1"/>
  <c r="C938" i="2" s="1"/>
  <c r="C939" i="2" s="1"/>
  <c r="C940" i="2" s="1"/>
  <c r="C941" i="2" s="1"/>
  <c r="C942" i="2" s="1"/>
  <c r="C943" i="2" s="1"/>
  <c r="C944" i="2" s="1"/>
  <c r="C945" i="2" s="1"/>
  <c r="C946" i="2" s="1"/>
  <c r="C947" i="2" s="1"/>
  <c r="C948" i="2" s="1"/>
  <c r="C949" i="2" s="1"/>
  <c r="C950" i="2" s="1"/>
  <c r="C951" i="2" s="1"/>
  <c r="C952" i="2" s="1"/>
  <c r="C953" i="2" s="1"/>
  <c r="C954" i="2" s="1"/>
  <c r="C955" i="2" s="1"/>
  <c r="C956" i="2" s="1"/>
  <c r="C957" i="2" s="1"/>
  <c r="C958" i="2" s="1"/>
  <c r="C959" i="2" s="1"/>
  <c r="C960" i="2" s="1"/>
  <c r="C961" i="2" s="1"/>
  <c r="C962" i="2" s="1"/>
  <c r="C963" i="2" s="1"/>
  <c r="C964" i="2" s="1"/>
  <c r="C965" i="2" s="1"/>
  <c r="C966" i="2" s="1"/>
  <c r="C967" i="2" s="1"/>
  <c r="C968" i="2" s="1"/>
  <c r="C969" i="2" s="1"/>
  <c r="C970" i="2" s="1"/>
  <c r="C971" i="2" s="1"/>
  <c r="C972" i="2" s="1"/>
  <c r="C973" i="2" s="1"/>
  <c r="C974" i="2" s="1"/>
  <c r="C975" i="2" s="1"/>
  <c r="C976" i="2" s="1"/>
  <c r="C977" i="2" s="1"/>
  <c r="C978" i="2" s="1"/>
  <c r="C979" i="2" s="1"/>
  <c r="D935" i="2"/>
  <c r="D936" i="2"/>
  <c r="D937" i="2" s="1"/>
  <c r="D938" i="2" s="1"/>
  <c r="D939" i="2" s="1"/>
  <c r="D940" i="2" s="1"/>
  <c r="D941" i="2" s="1"/>
  <c r="D942" i="2" s="1"/>
  <c r="D943" i="2" s="1"/>
  <c r="D944" i="2" s="1"/>
  <c r="D945" i="2" s="1"/>
  <c r="D946" i="2" s="1"/>
  <c r="D947" i="2" s="1"/>
  <c r="D948" i="2" s="1"/>
  <c r="D949" i="2" s="1"/>
  <c r="D950" i="2" s="1"/>
  <c r="D951" i="2" s="1"/>
  <c r="D952" i="2" s="1"/>
  <c r="D953" i="2" s="1"/>
  <c r="D954" i="2" s="1"/>
  <c r="D955" i="2" s="1"/>
  <c r="D956" i="2" s="1"/>
  <c r="D957" i="2" s="1"/>
  <c r="D958" i="2" s="1"/>
  <c r="D959" i="2" s="1"/>
  <c r="D960" i="2" s="1"/>
  <c r="D961" i="2" s="1"/>
  <c r="D962" i="2" s="1"/>
  <c r="D963" i="2" s="1"/>
  <c r="D964" i="2" s="1"/>
  <c r="D965" i="2" s="1"/>
  <c r="D966" i="2" s="1"/>
  <c r="D967" i="2" s="1"/>
  <c r="D968" i="2" s="1"/>
  <c r="D969" i="2" s="1"/>
  <c r="D970" i="2" s="1"/>
  <c r="D971" i="2" s="1"/>
  <c r="D972" i="2" s="1"/>
  <c r="D973" i="2" s="1"/>
  <c r="D974" i="2" s="1"/>
  <c r="D975" i="2" s="1"/>
  <c r="D976" i="2" s="1"/>
  <c r="D977" i="2" s="1"/>
  <c r="D978" i="2" s="1"/>
  <c r="D979" i="2" s="1"/>
  <c r="AO963" i="2"/>
  <c r="AO964" i="2"/>
  <c r="AO965" i="2"/>
  <c r="AO966" i="2"/>
  <c r="AO967" i="2"/>
  <c r="AO968" i="2"/>
  <c r="AO969" i="2"/>
  <c r="AO970" i="2"/>
  <c r="AO971" i="2"/>
  <c r="AO972" i="2"/>
  <c r="AO973" i="2"/>
  <c r="AO974" i="2"/>
  <c r="AO975" i="2"/>
  <c r="AO976" i="2"/>
  <c r="AO977" i="2"/>
  <c r="AO978" i="2"/>
  <c r="AO979" i="2"/>
  <c r="C995" i="2"/>
  <c r="D995" i="2"/>
  <c r="D996" i="2" s="1"/>
  <c r="D997" i="2" s="1"/>
  <c r="D998" i="2" s="1"/>
  <c r="D999" i="2" s="1"/>
  <c r="D1000" i="2" s="1"/>
  <c r="D1001" i="2" s="1"/>
  <c r="D1002" i="2" s="1"/>
  <c r="D1003" i="2" s="1"/>
  <c r="D1004" i="2" s="1"/>
  <c r="D1005" i="2" s="1"/>
  <c r="D1006" i="2" s="1"/>
  <c r="D1007" i="2" s="1"/>
  <c r="D1008" i="2" s="1"/>
  <c r="D1009" i="2" s="1"/>
  <c r="D1010" i="2" s="1"/>
  <c r="D1011" i="2" s="1"/>
  <c r="D1012" i="2" s="1"/>
  <c r="D1013" i="2" s="1"/>
  <c r="D1014" i="2" s="1"/>
  <c r="D1015" i="2" s="1"/>
  <c r="D1016" i="2" s="1"/>
  <c r="D1017" i="2" s="1"/>
  <c r="D1018" i="2" s="1"/>
  <c r="D1019" i="2" s="1"/>
  <c r="D1020" i="2" s="1"/>
  <c r="D1021" i="2" s="1"/>
  <c r="D1022" i="2" s="1"/>
  <c r="D1023" i="2" s="1"/>
  <c r="D1024" i="2" s="1"/>
  <c r="D1025" i="2" s="1"/>
  <c r="D1026" i="2" s="1"/>
  <c r="D1027" i="2" s="1"/>
  <c r="D1028" i="2" s="1"/>
  <c r="D1029" i="2" s="1"/>
  <c r="D1030" i="2" s="1"/>
  <c r="D1031" i="2" s="1"/>
  <c r="D1032" i="2" s="1"/>
  <c r="D1033" i="2" s="1"/>
  <c r="D1034" i="2" s="1"/>
  <c r="D1035" i="2" s="1"/>
  <c r="D1036" i="2" s="1"/>
  <c r="D1037" i="2" s="1"/>
  <c r="D1038" i="2" s="1"/>
  <c r="D1039" i="2" s="1"/>
  <c r="AO995" i="2"/>
  <c r="C996" i="2"/>
  <c r="C997" i="2" s="1"/>
  <c r="C998" i="2" s="1"/>
  <c r="C999" i="2" s="1"/>
  <c r="C1000" i="2" s="1"/>
  <c r="C1001" i="2" s="1"/>
  <c r="C1002" i="2" s="1"/>
  <c r="C1003" i="2" s="1"/>
  <c r="C1004" i="2" s="1"/>
  <c r="C1005" i="2" s="1"/>
  <c r="C1006" i="2" s="1"/>
  <c r="C1007" i="2" s="1"/>
  <c r="C1008" i="2" s="1"/>
  <c r="C1009" i="2" s="1"/>
  <c r="C1010" i="2" s="1"/>
  <c r="C1011" i="2" s="1"/>
  <c r="C1012" i="2" s="1"/>
  <c r="C1013" i="2" s="1"/>
  <c r="C1014" i="2" s="1"/>
  <c r="C1015" i="2" s="1"/>
  <c r="C1016" i="2" s="1"/>
  <c r="C1017" i="2" s="1"/>
  <c r="C1018" i="2" s="1"/>
  <c r="C1019" i="2" s="1"/>
  <c r="C1020" i="2" s="1"/>
  <c r="C1021" i="2" s="1"/>
  <c r="C1022" i="2" s="1"/>
  <c r="C1023" i="2" s="1"/>
  <c r="C1024" i="2" s="1"/>
  <c r="C1025" i="2" s="1"/>
  <c r="C1026" i="2" s="1"/>
  <c r="C1027" i="2" s="1"/>
  <c r="C1028" i="2" s="1"/>
  <c r="C1029" i="2" s="1"/>
  <c r="C1030" i="2" s="1"/>
  <c r="C1031" i="2" s="1"/>
  <c r="C1032" i="2" s="1"/>
  <c r="C1033" i="2" s="1"/>
  <c r="C1034" i="2" s="1"/>
  <c r="C1035" i="2" s="1"/>
  <c r="C1036" i="2" s="1"/>
  <c r="C1037" i="2" s="1"/>
  <c r="C1038" i="2" s="1"/>
  <c r="C1039" i="2" s="1"/>
  <c r="AO996" i="2"/>
  <c r="AO997" i="2"/>
  <c r="AO998" i="2"/>
  <c r="AO999" i="2"/>
  <c r="AO1000" i="2"/>
  <c r="AO1001" i="2"/>
  <c r="AO1002" i="2"/>
  <c r="AO1003" i="2"/>
  <c r="AO1004" i="2"/>
  <c r="AO1005" i="2"/>
  <c r="AO1006" i="2"/>
  <c r="AO1007" i="2"/>
  <c r="AO1008" i="2"/>
  <c r="AO1009" i="2"/>
  <c r="AO1010" i="2"/>
  <c r="AO1011" i="2"/>
  <c r="AO1012" i="2"/>
  <c r="AO1013" i="2"/>
  <c r="AO1014" i="2"/>
  <c r="AO1015" i="2"/>
  <c r="AO1016" i="2"/>
  <c r="AO1017" i="2"/>
  <c r="AO1018" i="2"/>
  <c r="AO1019" i="2"/>
  <c r="AO1020" i="2"/>
  <c r="AO1021" i="2"/>
  <c r="AO1022" i="2"/>
  <c r="AO1023" i="2"/>
  <c r="AO1024" i="2"/>
  <c r="AO1025" i="2"/>
  <c r="AO1026" i="2"/>
  <c r="AO1027" i="2"/>
  <c r="AO1028" i="2"/>
  <c r="AO1029" i="2"/>
  <c r="AO1030" i="2"/>
  <c r="AO1031" i="2"/>
  <c r="AO1032" i="2"/>
  <c r="AO1033" i="2"/>
  <c r="AO1034" i="2"/>
  <c r="AO1035" i="2"/>
  <c r="AO1036" i="2"/>
  <c r="AO1037" i="2"/>
  <c r="AO1038" i="2"/>
  <c r="AO1039" i="2"/>
  <c r="C1055" i="2"/>
  <c r="C1056" i="2" s="1"/>
  <c r="C1057" i="2" s="1"/>
  <c r="C1058" i="2" s="1"/>
  <c r="C1059" i="2" s="1"/>
  <c r="C1060" i="2" s="1"/>
  <c r="C1061" i="2" s="1"/>
  <c r="C1062" i="2" s="1"/>
  <c r="C1063" i="2" s="1"/>
  <c r="C1064" i="2" s="1"/>
  <c r="C1065" i="2" s="1"/>
  <c r="C1066" i="2" s="1"/>
  <c r="C1067" i="2" s="1"/>
  <c r="C1068" i="2" s="1"/>
  <c r="C1069" i="2" s="1"/>
  <c r="C1070" i="2" s="1"/>
  <c r="C1071" i="2" s="1"/>
  <c r="C1072" i="2" s="1"/>
  <c r="C1073" i="2" s="1"/>
  <c r="C1074" i="2" s="1"/>
  <c r="C1075" i="2" s="1"/>
  <c r="C1076" i="2" s="1"/>
  <c r="C1077" i="2" s="1"/>
  <c r="C1078" i="2" s="1"/>
  <c r="C1079" i="2" s="1"/>
  <c r="C1080" i="2" s="1"/>
  <c r="C1081" i="2" s="1"/>
  <c r="C1082" i="2" s="1"/>
  <c r="C1083" i="2" s="1"/>
  <c r="C1084" i="2" s="1"/>
  <c r="C1085" i="2" s="1"/>
  <c r="C1086" i="2" s="1"/>
  <c r="C1087" i="2" s="1"/>
  <c r="C1088" i="2" s="1"/>
  <c r="C1089" i="2" s="1"/>
  <c r="C1090" i="2" s="1"/>
  <c r="C1091" i="2" s="1"/>
  <c r="C1092" i="2" s="1"/>
  <c r="C1093" i="2" s="1"/>
  <c r="C1094" i="2" s="1"/>
  <c r="C1095" i="2" s="1"/>
  <c r="C1096" i="2" s="1"/>
  <c r="C1097" i="2" s="1"/>
  <c r="C1098" i="2" s="1"/>
  <c r="C1099" i="2" s="1"/>
  <c r="D1055" i="2"/>
  <c r="D1056" i="2" s="1"/>
  <c r="D1057" i="2" s="1"/>
  <c r="D1058" i="2" s="1"/>
  <c r="D1059" i="2" s="1"/>
  <c r="D1060" i="2" s="1"/>
  <c r="D1061" i="2" s="1"/>
  <c r="D1062" i="2" s="1"/>
  <c r="D1063" i="2" s="1"/>
  <c r="D1064" i="2" s="1"/>
  <c r="D1065" i="2" s="1"/>
  <c r="D1066" i="2" s="1"/>
  <c r="D1067" i="2" s="1"/>
  <c r="D1068" i="2" s="1"/>
  <c r="D1069" i="2" s="1"/>
  <c r="D1070" i="2" s="1"/>
  <c r="D1071" i="2" s="1"/>
  <c r="D1072" i="2" s="1"/>
  <c r="D1073" i="2" s="1"/>
  <c r="D1074" i="2" s="1"/>
  <c r="D1075" i="2" s="1"/>
  <c r="D1076" i="2" s="1"/>
  <c r="D1077" i="2" s="1"/>
  <c r="D1078" i="2" s="1"/>
  <c r="D1079" i="2" s="1"/>
  <c r="D1080" i="2" s="1"/>
  <c r="D1081" i="2" s="1"/>
  <c r="D1082" i="2" s="1"/>
  <c r="D1083" i="2" s="1"/>
  <c r="D1084" i="2" s="1"/>
  <c r="D1085" i="2" s="1"/>
  <c r="D1086" i="2" s="1"/>
  <c r="D1087" i="2" s="1"/>
  <c r="D1088" i="2" s="1"/>
  <c r="D1089" i="2" s="1"/>
  <c r="D1090" i="2" s="1"/>
  <c r="D1091" i="2" s="1"/>
  <c r="D1092" i="2" s="1"/>
  <c r="D1093" i="2" s="1"/>
  <c r="D1094" i="2" s="1"/>
  <c r="D1095" i="2" s="1"/>
  <c r="D1096" i="2" s="1"/>
  <c r="D1097" i="2" s="1"/>
  <c r="D1098" i="2" s="1"/>
  <c r="D1099" i="2" s="1"/>
  <c r="AO1055" i="2"/>
  <c r="AO1056" i="2"/>
  <c r="AO1057" i="2"/>
  <c r="AO1058" i="2"/>
  <c r="AO1059" i="2"/>
  <c r="AO1060" i="2"/>
  <c r="AO1061" i="2"/>
  <c r="AO1062" i="2"/>
  <c r="AO1063" i="2"/>
  <c r="AO1064" i="2"/>
  <c r="AO1065" i="2"/>
  <c r="AO1066" i="2"/>
  <c r="AO1067" i="2"/>
  <c r="AO1068" i="2"/>
  <c r="AO1069" i="2"/>
  <c r="AO1070" i="2"/>
  <c r="AO1071" i="2"/>
  <c r="AO1072" i="2"/>
  <c r="AO1073" i="2"/>
  <c r="AO1074" i="2"/>
  <c r="AO1075" i="2"/>
  <c r="AO1076" i="2"/>
  <c r="AO1077" i="2"/>
  <c r="AO1078" i="2"/>
  <c r="AO1079" i="2"/>
  <c r="AO1080" i="2"/>
  <c r="AO1081" i="2"/>
  <c r="AO1082" i="2"/>
  <c r="AO1083" i="2"/>
  <c r="AO1084" i="2"/>
  <c r="AO1085" i="2"/>
  <c r="AO1086" i="2"/>
  <c r="AO1087" i="2"/>
  <c r="AO1088" i="2"/>
  <c r="AO1089" i="2"/>
  <c r="AO1090" i="2"/>
  <c r="AO1091" i="2"/>
  <c r="AO1092" i="2"/>
  <c r="AO1093" i="2"/>
  <c r="AO1094" i="2"/>
  <c r="AO1095" i="2"/>
  <c r="AO1096" i="2"/>
  <c r="AO1097" i="2"/>
  <c r="AO1098" i="2"/>
  <c r="AO1099" i="2"/>
  <c r="C7" i="1"/>
  <c r="D7" i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AO41" i="1"/>
  <c r="AO42" i="1"/>
  <c r="AO43" i="1"/>
  <c r="AO44" i="1"/>
  <c r="AO45" i="1"/>
  <c r="AO46" i="1"/>
  <c r="AO47" i="1"/>
  <c r="AO48" i="1"/>
  <c r="AO49" i="1"/>
  <c r="AO50" i="1"/>
  <c r="AO51" i="1"/>
  <c r="C67" i="1"/>
  <c r="D67" i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C68" i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AO101" i="1"/>
  <c r="AO102" i="1"/>
  <c r="AO103" i="1"/>
  <c r="AO104" i="1"/>
  <c r="AO105" i="1"/>
  <c r="AO106" i="1"/>
  <c r="AO107" i="1"/>
  <c r="AO108" i="1"/>
  <c r="AO109" i="1"/>
  <c r="AO110" i="1"/>
  <c r="AO111" i="1"/>
  <c r="C127" i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D127" i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C187" i="1"/>
  <c r="C188" i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D187" i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AO222" i="1"/>
  <c r="AO223" i="1"/>
  <c r="AO224" i="1"/>
  <c r="AO225" i="1"/>
  <c r="AO226" i="1"/>
  <c r="AO227" i="1"/>
  <c r="AO228" i="1"/>
  <c r="AO229" i="1"/>
  <c r="AO230" i="1"/>
  <c r="AO231" i="1"/>
  <c r="C262" i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D262" i="1"/>
  <c r="D263" i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AO299" i="1"/>
  <c r="AO300" i="1"/>
  <c r="AO301" i="1"/>
  <c r="AO302" i="1"/>
  <c r="AO303" i="1"/>
  <c r="AO304" i="1"/>
  <c r="AO305" i="1"/>
  <c r="AO306" i="1"/>
  <c r="C322" i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D322" i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C382" i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D382" i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C442" i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D442" i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AO482" i="1"/>
  <c r="AO483" i="1"/>
  <c r="AO484" i="1"/>
  <c r="AO485" i="1"/>
  <c r="AO486" i="1"/>
  <c r="C502" i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D502" i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AO506" i="1"/>
  <c r="AO508" i="1"/>
  <c r="AO517" i="1"/>
  <c r="AO519" i="1"/>
  <c r="AO523" i="1"/>
  <c r="AO527" i="1"/>
  <c r="AO529" i="1"/>
  <c r="AO531" i="1"/>
  <c r="AO533" i="1"/>
  <c r="AO535" i="1"/>
  <c r="AO537" i="1"/>
  <c r="AO539" i="1"/>
  <c r="AO541" i="1"/>
  <c r="AO543" i="1"/>
  <c r="AO545" i="1"/>
  <c r="C562" i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D562" i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AO564" i="1"/>
  <c r="AO567" i="1"/>
  <c r="AO570" i="1"/>
  <c r="AO572" i="1"/>
  <c r="AO575" i="1"/>
  <c r="AO578" i="1"/>
  <c r="AO580" i="1"/>
  <c r="AO583" i="1"/>
  <c r="AO586" i="1"/>
  <c r="AO588" i="1"/>
  <c r="AO591" i="1"/>
  <c r="AO594" i="1"/>
  <c r="AO596" i="1"/>
  <c r="AO599" i="1"/>
  <c r="AO600" i="1"/>
  <c r="AO602" i="1"/>
  <c r="AO603" i="1"/>
  <c r="AO604" i="1"/>
  <c r="AO606" i="1"/>
  <c r="C636" i="1"/>
  <c r="C637" i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D636" i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AO672" i="1"/>
  <c r="AO673" i="1"/>
  <c r="AO674" i="1"/>
  <c r="AO675" i="1"/>
  <c r="AO676" i="1"/>
  <c r="AO677" i="1"/>
  <c r="AO678" i="1"/>
  <c r="AO679" i="1"/>
  <c r="AO680" i="1"/>
  <c r="C696" i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D696" i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AO732" i="1"/>
  <c r="AO733" i="1"/>
  <c r="AO734" i="1"/>
  <c r="AO735" i="1"/>
  <c r="AO736" i="1"/>
  <c r="AO737" i="1"/>
  <c r="AO738" i="1"/>
  <c r="AO739" i="1"/>
  <c r="AO740" i="1"/>
  <c r="C757" i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D757" i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C816" i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D816" i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AO854" i="1"/>
  <c r="AO855" i="1"/>
  <c r="AO856" i="1"/>
  <c r="AO857" i="1"/>
  <c r="AO858" i="1"/>
  <c r="AO859" i="1"/>
  <c r="AO860" i="1"/>
  <c r="C876" i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D876" i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AO877" i="1"/>
  <c r="AO878" i="1"/>
  <c r="AO879" i="1"/>
  <c r="AO880" i="1"/>
  <c r="AO884" i="1"/>
  <c r="AO886" i="1"/>
  <c r="AO888" i="1"/>
  <c r="AO890" i="1"/>
  <c r="AO892" i="1"/>
  <c r="AO894" i="1"/>
  <c r="AO896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C936" i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D936" i="1"/>
  <c r="AO936" i="1"/>
  <c r="D937" i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AO939" i="1"/>
  <c r="AO940" i="1"/>
  <c r="AO941" i="1"/>
  <c r="AO943" i="1"/>
  <c r="AO944" i="1"/>
  <c r="AO945" i="1"/>
  <c r="AO947" i="1"/>
  <c r="AO948" i="1"/>
  <c r="AO949" i="1"/>
  <c r="AO951" i="1"/>
  <c r="AO952" i="1"/>
  <c r="AO953" i="1"/>
  <c r="AO955" i="1"/>
  <c r="AO956" i="1"/>
  <c r="AO957" i="1"/>
  <c r="AO959" i="1"/>
  <c r="AO960" i="1"/>
  <c r="AO961" i="1"/>
  <c r="AO963" i="1"/>
  <c r="AO964" i="1"/>
  <c r="AO965" i="1"/>
  <c r="AO967" i="1"/>
  <c r="AO968" i="1"/>
  <c r="AO969" i="1"/>
  <c r="AO971" i="1"/>
  <c r="AO972" i="1"/>
  <c r="AO973" i="1"/>
  <c r="AO974" i="1"/>
  <c r="AO975" i="1"/>
  <c r="AO976" i="1"/>
  <c r="AO977" i="1"/>
  <c r="AO978" i="1"/>
  <c r="AO979" i="1"/>
  <c r="AO980" i="1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S1" i="26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O16" i="30"/>
  <c r="O17" i="30"/>
  <c r="O18" i="30"/>
  <c r="O19" i="30"/>
  <c r="O20" i="30"/>
  <c r="O21" i="30"/>
  <c r="O22" i="30"/>
  <c r="O23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O41" i="30"/>
  <c r="O42" i="30"/>
  <c r="O43" i="30"/>
  <c r="O44" i="30"/>
  <c r="O45" i="30"/>
  <c r="O46" i="30"/>
  <c r="O47" i="30"/>
  <c r="O48" i="30"/>
  <c r="O49" i="30"/>
  <c r="O50" i="30"/>
  <c r="O51" i="30"/>
  <c r="O52" i="30"/>
  <c r="O53" i="30"/>
  <c r="O54" i="30"/>
  <c r="O55" i="30"/>
  <c r="O56" i="30"/>
  <c r="O57" i="30"/>
  <c r="O58" i="30"/>
  <c r="O59" i="30"/>
  <c r="O60" i="30"/>
  <c r="O16" i="29"/>
  <c r="O17" i="29"/>
  <c r="O18" i="29"/>
  <c r="O19" i="29"/>
  <c r="O20" i="29"/>
  <c r="O21" i="29"/>
  <c r="O22" i="29"/>
  <c r="O23" i="29"/>
  <c r="O24" i="29"/>
  <c r="O25" i="29"/>
  <c r="O26" i="29"/>
  <c r="O27" i="29"/>
  <c r="O28" i="29"/>
  <c r="O29" i="29"/>
  <c r="O30" i="29"/>
  <c r="O31" i="29"/>
  <c r="O32" i="29"/>
  <c r="O33" i="29"/>
  <c r="O34" i="29"/>
  <c r="O35" i="29"/>
  <c r="O36" i="29"/>
  <c r="O37" i="29"/>
  <c r="O38" i="29"/>
  <c r="O39" i="29"/>
  <c r="O40" i="29"/>
  <c r="O41" i="29"/>
  <c r="O42" i="29"/>
  <c r="O43" i="29"/>
  <c r="O44" i="29"/>
  <c r="O45" i="29"/>
  <c r="O46" i="29"/>
  <c r="O47" i="29"/>
  <c r="O48" i="29"/>
  <c r="O49" i="29"/>
  <c r="O50" i="29"/>
  <c r="O51" i="29"/>
  <c r="O52" i="29"/>
  <c r="O53" i="29"/>
  <c r="O54" i="29"/>
  <c r="O55" i="29"/>
  <c r="O56" i="29"/>
  <c r="O57" i="29"/>
  <c r="O58" i="29"/>
  <c r="O59" i="29"/>
  <c r="O60" i="29"/>
  <c r="F5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F16" i="22"/>
  <c r="G16" i="22"/>
  <c r="F17" i="22"/>
  <c r="G17" i="22"/>
  <c r="F18" i="22"/>
  <c r="G18" i="22"/>
  <c r="F19" i="22"/>
  <c r="G19" i="22"/>
  <c r="F20" i="22"/>
  <c r="G20" i="22"/>
  <c r="F21" i="22"/>
  <c r="G21" i="22"/>
  <c r="F22" i="22"/>
  <c r="G22" i="22"/>
  <c r="F23" i="22"/>
  <c r="G23" i="22"/>
  <c r="F24" i="22"/>
  <c r="G24" i="22"/>
  <c r="F25" i="22"/>
  <c r="G25" i="22"/>
  <c r="F26" i="22"/>
  <c r="G26" i="22"/>
  <c r="F27" i="22"/>
  <c r="G27" i="22"/>
  <c r="F28" i="22"/>
  <c r="G28" i="22"/>
  <c r="F29" i="22"/>
  <c r="G29" i="22"/>
  <c r="F30" i="22"/>
  <c r="G30" i="22"/>
  <c r="F31" i="22"/>
  <c r="G31" i="22"/>
  <c r="F32" i="22"/>
  <c r="G32" i="22"/>
  <c r="F33" i="22"/>
  <c r="G33" i="22"/>
  <c r="F34" i="22"/>
  <c r="G34" i="22"/>
  <c r="F35" i="22"/>
  <c r="G35" i="22"/>
  <c r="F36" i="22"/>
  <c r="G36" i="22"/>
  <c r="F37" i="22"/>
  <c r="G37" i="22"/>
  <c r="F38" i="22"/>
  <c r="G38" i="22"/>
  <c r="F39" i="22"/>
  <c r="G39" i="22"/>
  <c r="F40" i="22"/>
  <c r="G40" i="22"/>
  <c r="F41" i="22"/>
  <c r="G41" i="22"/>
  <c r="F42" i="22"/>
  <c r="G42" i="22"/>
  <c r="F43" i="22"/>
  <c r="G43" i="22"/>
  <c r="F44" i="22"/>
  <c r="G44" i="22"/>
  <c r="F45" i="22"/>
  <c r="G45" i="22"/>
  <c r="F46" i="22"/>
  <c r="G46" i="22"/>
  <c r="F47" i="22"/>
  <c r="G47" i="22"/>
  <c r="F48" i="22"/>
  <c r="G48" i="22"/>
  <c r="F49" i="22"/>
  <c r="G49" i="22"/>
  <c r="F50" i="22"/>
  <c r="G50" i="22"/>
  <c r="F51" i="22"/>
  <c r="G51" i="22"/>
  <c r="F52" i="22"/>
  <c r="G52" i="22"/>
  <c r="F53" i="22"/>
  <c r="G53" i="22"/>
  <c r="F54" i="22"/>
  <c r="G54" i="22"/>
  <c r="F55" i="22"/>
  <c r="G55" i="22"/>
  <c r="F56" i="22"/>
  <c r="G56" i="22"/>
  <c r="F57" i="22"/>
  <c r="G57" i="22"/>
  <c r="F58" i="22"/>
  <c r="G58" i="22"/>
  <c r="F59" i="22"/>
  <c r="G59" i="22"/>
  <c r="F60" i="22"/>
  <c r="G60" i="22"/>
  <c r="F61" i="22"/>
  <c r="G61" i="22"/>
  <c r="F62" i="22"/>
  <c r="G62" i="22"/>
  <c r="F63" i="22"/>
  <c r="G63" i="22"/>
  <c r="F64" i="22"/>
  <c r="G64" i="22"/>
  <c r="F65" i="22"/>
  <c r="G65" i="22"/>
  <c r="F66" i="22"/>
  <c r="G66" i="22"/>
  <c r="F67" i="22"/>
  <c r="G67" i="22"/>
  <c r="F68" i="22"/>
  <c r="G68" i="22"/>
  <c r="F69" i="22"/>
  <c r="G69" i="22"/>
  <c r="F70" i="22"/>
  <c r="G70" i="22"/>
  <c r="F72" i="22"/>
  <c r="F71" i="22" s="1"/>
  <c r="G71" i="22"/>
  <c r="G72" i="22"/>
  <c r="F73" i="22"/>
  <c r="G73" i="22"/>
  <c r="F74" i="22"/>
  <c r="G74" i="22"/>
  <c r="F75" i="22"/>
  <c r="G75" i="22"/>
  <c r="F76" i="22"/>
  <c r="G76" i="22"/>
  <c r="F77" i="22"/>
  <c r="G77" i="22"/>
  <c r="F78" i="22"/>
  <c r="G78" i="22"/>
  <c r="F79" i="22"/>
  <c r="G79" i="22"/>
  <c r="F80" i="22"/>
  <c r="G80" i="22"/>
  <c r="F81" i="22"/>
  <c r="G81" i="22"/>
  <c r="F82" i="22"/>
  <c r="G82" i="22"/>
  <c r="F83" i="22"/>
  <c r="G83" i="22"/>
  <c r="F84" i="22"/>
  <c r="G84" i="22"/>
  <c r="F85" i="22"/>
  <c r="G85" i="22"/>
  <c r="F86" i="22"/>
  <c r="G86" i="22"/>
  <c r="F87" i="22"/>
  <c r="G87" i="22"/>
  <c r="F88" i="22"/>
  <c r="G88" i="22"/>
  <c r="F89" i="22"/>
  <c r="G89" i="22"/>
  <c r="F90" i="22"/>
  <c r="G90" i="22"/>
  <c r="F91" i="22"/>
  <c r="G91" i="22"/>
  <c r="F92" i="22"/>
  <c r="G92" i="22"/>
  <c r="F93" i="22"/>
  <c r="G93" i="22"/>
  <c r="F94" i="22"/>
  <c r="G94" i="22"/>
  <c r="F95" i="22"/>
  <c r="G95" i="22"/>
  <c r="F96" i="22"/>
  <c r="G96" i="22"/>
  <c r="F97" i="22"/>
  <c r="G97" i="22"/>
  <c r="F98" i="22"/>
  <c r="G98" i="22"/>
  <c r="F99" i="22"/>
  <c r="G99" i="22"/>
  <c r="F100" i="22"/>
  <c r="G100" i="22"/>
  <c r="F101" i="22"/>
  <c r="G101" i="22"/>
  <c r="F102" i="22"/>
  <c r="G102" i="22"/>
  <c r="F103" i="22"/>
  <c r="G103" i="22"/>
  <c r="F104" i="22"/>
  <c r="G104" i="22"/>
  <c r="F105" i="22"/>
  <c r="G105" i="22"/>
  <c r="F106" i="22"/>
  <c r="G106" i="22"/>
  <c r="F107" i="22"/>
  <c r="G107" i="22"/>
  <c r="F108" i="22"/>
  <c r="G108" i="22"/>
  <c r="F109" i="22"/>
  <c r="G109" i="22"/>
  <c r="F110" i="22"/>
  <c r="G110" i="22"/>
  <c r="F111" i="22"/>
  <c r="G111" i="22"/>
  <c r="F112" i="22"/>
  <c r="G112" i="22"/>
  <c r="F113" i="22"/>
  <c r="G113" i="22"/>
  <c r="F114" i="22"/>
  <c r="G114" i="22"/>
  <c r="F115" i="22"/>
  <c r="G115" i="22"/>
  <c r="F116" i="22"/>
  <c r="G116" i="22"/>
  <c r="F117" i="22"/>
  <c r="G117" i="22"/>
  <c r="F118" i="22"/>
  <c r="G118" i="22"/>
  <c r="F119" i="22"/>
  <c r="G119" i="22"/>
  <c r="F120" i="22"/>
  <c r="G120" i="22"/>
  <c r="F121" i="22"/>
  <c r="G121" i="22"/>
  <c r="F122" i="22"/>
  <c r="G122" i="22"/>
  <c r="F123" i="22"/>
  <c r="G123" i="22"/>
  <c r="F124" i="22"/>
  <c r="G124" i="22"/>
  <c r="F125" i="22"/>
  <c r="G125" i="22"/>
  <c r="F126" i="22"/>
  <c r="G126" i="22"/>
  <c r="F127" i="22"/>
  <c r="G127" i="22"/>
  <c r="F128" i="22"/>
  <c r="G128" i="22"/>
  <c r="F129" i="22"/>
  <c r="G129" i="22"/>
  <c r="F130" i="22"/>
  <c r="G130" i="22"/>
  <c r="F131" i="22"/>
  <c r="G131" i="22"/>
  <c r="F132" i="22"/>
  <c r="G132" i="22"/>
  <c r="F133" i="22"/>
  <c r="G133" i="22"/>
  <c r="F134" i="22"/>
  <c r="G134" i="22"/>
  <c r="F135" i="22"/>
  <c r="G135" i="22"/>
  <c r="F136" i="22"/>
  <c r="G136" i="22"/>
  <c r="F137" i="22"/>
  <c r="G137" i="22"/>
  <c r="F139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F150" i="22"/>
  <c r="G150" i="22"/>
  <c r="F151" i="22"/>
  <c r="G151" i="22"/>
  <c r="F152" i="22"/>
  <c r="G152" i="22"/>
  <c r="F153" i="22"/>
  <c r="G153" i="22"/>
  <c r="F154" i="22"/>
  <c r="G154" i="22"/>
  <c r="F155" i="22"/>
  <c r="G155" i="22"/>
  <c r="F156" i="22"/>
  <c r="G156" i="22"/>
  <c r="F157" i="22"/>
  <c r="G157" i="22"/>
  <c r="F158" i="22"/>
  <c r="G158" i="22"/>
  <c r="F159" i="22"/>
  <c r="G159" i="22"/>
  <c r="F160" i="22"/>
  <c r="G160" i="22"/>
  <c r="F161" i="22"/>
  <c r="G161" i="22"/>
  <c r="F162" i="22"/>
  <c r="G162" i="22"/>
  <c r="F163" i="22"/>
  <c r="G163" i="22"/>
  <c r="F164" i="22"/>
  <c r="G164" i="22"/>
  <c r="F165" i="22"/>
  <c r="G165" i="22"/>
  <c r="F166" i="22"/>
  <c r="G166" i="22"/>
  <c r="F167" i="22"/>
  <c r="G167" i="22"/>
  <c r="F168" i="22"/>
  <c r="G168" i="22"/>
  <c r="F169" i="22"/>
  <c r="G169" i="22"/>
  <c r="F170" i="22"/>
  <c r="G170" i="22"/>
  <c r="F171" i="22"/>
  <c r="G171" i="22"/>
  <c r="F172" i="22"/>
  <c r="G172" i="22"/>
  <c r="F173" i="22"/>
  <c r="G173" i="22"/>
  <c r="F174" i="22"/>
  <c r="G174" i="22"/>
  <c r="F175" i="22"/>
  <c r="G175" i="22"/>
  <c r="F176" i="22"/>
  <c r="G176" i="22"/>
  <c r="F177" i="22"/>
  <c r="G177" i="22"/>
  <c r="F178" i="22"/>
  <c r="G178" i="22"/>
  <c r="F179" i="22"/>
  <c r="G179" i="22"/>
  <c r="F180" i="22"/>
  <c r="G180" i="22"/>
  <c r="F181" i="22"/>
  <c r="G181" i="22"/>
  <c r="F182" i="22"/>
  <c r="G182" i="22"/>
  <c r="F183" i="22"/>
  <c r="G183" i="22"/>
  <c r="F184" i="22"/>
  <c r="G184" i="22"/>
  <c r="F185" i="22"/>
  <c r="G185" i="22"/>
  <c r="F186" i="22"/>
  <c r="G186" i="22"/>
  <c r="F187" i="22"/>
  <c r="G187" i="22"/>
  <c r="F188" i="22"/>
  <c r="G188" i="22"/>
  <c r="F189" i="22"/>
  <c r="G189" i="22"/>
  <c r="F190" i="22"/>
  <c r="G190" i="22"/>
  <c r="F191" i="22"/>
  <c r="G191" i="22"/>
  <c r="F192" i="22"/>
  <c r="G192" i="22"/>
  <c r="F193" i="22"/>
  <c r="G193" i="22"/>
  <c r="F194" i="22"/>
  <c r="G194" i="22"/>
  <c r="F195" i="22"/>
  <c r="G195" i="22"/>
  <c r="F196" i="22"/>
  <c r="G196" i="22"/>
  <c r="F197" i="22"/>
  <c r="G197" i="22"/>
  <c r="F198" i="22"/>
  <c r="G198" i="22"/>
  <c r="F199" i="22"/>
  <c r="G199" i="22"/>
  <c r="F200" i="22"/>
  <c r="G200" i="22"/>
  <c r="F201" i="22"/>
  <c r="G201" i="22"/>
  <c r="F202" i="22"/>
  <c r="G202" i="22"/>
  <c r="F203" i="22"/>
  <c r="G203" i="22"/>
  <c r="F204" i="22"/>
  <c r="G204" i="22"/>
  <c r="F207" i="22"/>
  <c r="F205" i="22" s="1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F218" i="22"/>
  <c r="G218" i="22"/>
  <c r="F219" i="22"/>
  <c r="G219" i="22"/>
  <c r="F220" i="22"/>
  <c r="G220" i="22"/>
  <c r="F221" i="22"/>
  <c r="G221" i="22"/>
  <c r="F222" i="22"/>
  <c r="G222" i="22"/>
  <c r="F223" i="22"/>
  <c r="G223" i="22"/>
  <c r="F224" i="22"/>
  <c r="G224" i="22"/>
  <c r="F225" i="22"/>
  <c r="G225" i="22"/>
  <c r="F226" i="22"/>
  <c r="G226" i="22"/>
  <c r="F227" i="22"/>
  <c r="G227" i="22"/>
  <c r="F228" i="22"/>
  <c r="G228" i="22"/>
  <c r="F229" i="22"/>
  <c r="G229" i="22"/>
  <c r="F230" i="22"/>
  <c r="G230" i="22"/>
  <c r="F231" i="22"/>
  <c r="G231" i="22"/>
  <c r="F232" i="22"/>
  <c r="G232" i="22"/>
  <c r="F233" i="22"/>
  <c r="G233" i="22"/>
  <c r="F234" i="22"/>
  <c r="G234" i="22"/>
  <c r="F235" i="22"/>
  <c r="G235" i="22"/>
  <c r="F236" i="22"/>
  <c r="G236" i="22"/>
  <c r="F237" i="22"/>
  <c r="G237" i="22"/>
  <c r="F238" i="22"/>
  <c r="G238" i="22"/>
  <c r="F239" i="22"/>
  <c r="G239" i="22"/>
  <c r="F240" i="22"/>
  <c r="G240" i="22"/>
  <c r="F241" i="22"/>
  <c r="G241" i="22"/>
  <c r="F242" i="22"/>
  <c r="G242" i="22"/>
  <c r="F243" i="22"/>
  <c r="G243" i="22"/>
  <c r="F244" i="22"/>
  <c r="G244" i="22"/>
  <c r="F245" i="22"/>
  <c r="G245" i="22"/>
  <c r="F246" i="22"/>
  <c r="G246" i="22"/>
  <c r="F247" i="22"/>
  <c r="G247" i="22"/>
  <c r="F248" i="22"/>
  <c r="G248" i="22"/>
  <c r="F249" i="22"/>
  <c r="G249" i="22"/>
  <c r="F250" i="22"/>
  <c r="G250" i="22"/>
  <c r="F251" i="22"/>
  <c r="G251" i="22"/>
  <c r="F252" i="22"/>
  <c r="G252" i="22"/>
  <c r="F253" i="22"/>
  <c r="G253" i="22"/>
  <c r="F254" i="22"/>
  <c r="G254" i="22"/>
  <c r="F255" i="22"/>
  <c r="G255" i="22"/>
  <c r="F256" i="22"/>
  <c r="G256" i="22"/>
  <c r="F257" i="22"/>
  <c r="G257" i="22"/>
  <c r="F258" i="22"/>
  <c r="G258" i="22"/>
  <c r="F259" i="22"/>
  <c r="G259" i="22"/>
  <c r="F260" i="22"/>
  <c r="G260" i="22"/>
  <c r="F261" i="22"/>
  <c r="G261" i="22"/>
  <c r="F262" i="22"/>
  <c r="G262" i="22"/>
  <c r="F263" i="22"/>
  <c r="G263" i="22"/>
  <c r="F264" i="22"/>
  <c r="G264" i="22"/>
  <c r="F265" i="22"/>
  <c r="G265" i="22"/>
  <c r="F266" i="22"/>
  <c r="G266" i="22"/>
  <c r="F267" i="22"/>
  <c r="G267" i="22"/>
  <c r="F268" i="22"/>
  <c r="G268" i="22"/>
  <c r="F269" i="22"/>
  <c r="G269" i="22"/>
  <c r="F270" i="22"/>
  <c r="G270" i="22"/>
  <c r="F271" i="22"/>
  <c r="G271" i="22"/>
  <c r="F272" i="22"/>
  <c r="G272" i="22"/>
  <c r="F274" i="22"/>
  <c r="F273" i="22"/>
  <c r="G273" i="22"/>
  <c r="G274" i="22"/>
  <c r="F275" i="22"/>
  <c r="G275" i="22"/>
  <c r="F276" i="22"/>
  <c r="G276" i="22"/>
  <c r="F277" i="22"/>
  <c r="G277" i="22"/>
  <c r="F278" i="22"/>
  <c r="G278" i="22"/>
  <c r="F279" i="22"/>
  <c r="G279" i="22"/>
  <c r="F280" i="22"/>
  <c r="G280" i="22"/>
  <c r="F281" i="22"/>
  <c r="G281" i="22"/>
  <c r="F282" i="22"/>
  <c r="G282" i="22"/>
  <c r="F283" i="22"/>
  <c r="G283" i="22"/>
  <c r="F284" i="22"/>
  <c r="G284" i="22"/>
  <c r="F285" i="22"/>
  <c r="G285" i="22"/>
  <c r="F286" i="22"/>
  <c r="G286" i="22"/>
  <c r="F287" i="22"/>
  <c r="G287" i="22"/>
  <c r="F288" i="22"/>
  <c r="G288" i="22"/>
  <c r="F289" i="22"/>
  <c r="G289" i="22"/>
  <c r="F290" i="22"/>
  <c r="G290" i="22"/>
  <c r="F291" i="22"/>
  <c r="G291" i="22"/>
  <c r="F292" i="22"/>
  <c r="G292" i="22"/>
  <c r="F293" i="22"/>
  <c r="G293" i="22"/>
  <c r="F294" i="22"/>
  <c r="G294" i="22"/>
  <c r="F295" i="22"/>
  <c r="G295" i="22"/>
  <c r="F296" i="22"/>
  <c r="G296" i="22"/>
  <c r="F297" i="22"/>
  <c r="G297" i="22"/>
  <c r="F298" i="22"/>
  <c r="G298" i="22"/>
  <c r="F299" i="22"/>
  <c r="G299" i="22"/>
  <c r="F300" i="22"/>
  <c r="G300" i="22"/>
  <c r="F301" i="22"/>
  <c r="G301" i="22"/>
  <c r="F302" i="22"/>
  <c r="G302" i="22"/>
  <c r="F303" i="22"/>
  <c r="G303" i="22"/>
  <c r="F304" i="22"/>
  <c r="G304" i="22"/>
  <c r="F305" i="22"/>
  <c r="G305" i="22"/>
  <c r="F306" i="22"/>
  <c r="G306" i="22"/>
  <c r="F307" i="22"/>
  <c r="G307" i="22"/>
  <c r="F308" i="22"/>
  <c r="G308" i="22"/>
  <c r="F309" i="22"/>
  <c r="G309" i="22"/>
  <c r="F310" i="22"/>
  <c r="G310" i="22"/>
  <c r="F311" i="22"/>
  <c r="G311" i="22"/>
  <c r="F312" i="22"/>
  <c r="G312" i="22"/>
  <c r="F313" i="22"/>
  <c r="G313" i="22"/>
  <c r="F314" i="22"/>
  <c r="G314" i="22"/>
  <c r="F315" i="22"/>
  <c r="G315" i="22"/>
  <c r="F316" i="22"/>
  <c r="G316" i="22"/>
  <c r="F317" i="22"/>
  <c r="G317" i="22"/>
  <c r="F318" i="22"/>
  <c r="G318" i="22"/>
  <c r="F319" i="22"/>
  <c r="G319" i="22"/>
  <c r="F320" i="22"/>
  <c r="G320" i="22"/>
  <c r="F321" i="22"/>
  <c r="G321" i="22"/>
  <c r="F322" i="22"/>
  <c r="G322" i="22"/>
  <c r="F323" i="22"/>
  <c r="G323" i="22"/>
  <c r="F324" i="22"/>
  <c r="G324" i="22"/>
  <c r="F325" i="22"/>
  <c r="G325" i="22"/>
  <c r="F326" i="22"/>
  <c r="G326" i="22"/>
  <c r="F327" i="22"/>
  <c r="G327" i="22"/>
  <c r="F328" i="22"/>
  <c r="G328" i="22"/>
  <c r="F329" i="22"/>
  <c r="G329" i="22"/>
  <c r="F330" i="22"/>
  <c r="G330" i="22"/>
  <c r="F331" i="22"/>
  <c r="G331" i="22"/>
  <c r="F332" i="22"/>
  <c r="G332" i="22"/>
  <c r="F333" i="22"/>
  <c r="G333" i="22"/>
  <c r="F334" i="22"/>
  <c r="G334" i="22"/>
  <c r="F335" i="22"/>
  <c r="G335" i="22"/>
  <c r="F336" i="22"/>
  <c r="G336" i="22"/>
  <c r="F337" i="22"/>
  <c r="G337" i="22"/>
  <c r="F338" i="22"/>
  <c r="G338" i="22"/>
  <c r="F339" i="22"/>
  <c r="G339" i="22"/>
  <c r="F341" i="22"/>
  <c r="F340" i="22"/>
  <c r="G340" i="22"/>
  <c r="G341" i="22"/>
  <c r="F342" i="22"/>
  <c r="G342" i="22"/>
  <c r="F343" i="22"/>
  <c r="G343" i="22"/>
  <c r="F344" i="22"/>
  <c r="G344" i="22"/>
  <c r="F345" i="22"/>
  <c r="G345" i="22"/>
  <c r="F346" i="22"/>
  <c r="G346" i="22"/>
  <c r="F347" i="22"/>
  <c r="G347" i="22"/>
  <c r="F348" i="22"/>
  <c r="G348" i="22"/>
  <c r="F349" i="22"/>
  <c r="G349" i="22"/>
  <c r="F350" i="22"/>
  <c r="G350" i="22"/>
  <c r="F351" i="22"/>
  <c r="G351" i="22"/>
  <c r="F352" i="22"/>
  <c r="G352" i="22"/>
  <c r="F353" i="22"/>
  <c r="G353" i="22"/>
  <c r="F354" i="22"/>
  <c r="G354" i="22"/>
  <c r="F355" i="22"/>
  <c r="G355" i="22"/>
  <c r="F356" i="22"/>
  <c r="G356" i="22"/>
  <c r="F357" i="22"/>
  <c r="G357" i="22"/>
  <c r="F358" i="22"/>
  <c r="G358" i="22"/>
  <c r="F359" i="22"/>
  <c r="G359" i="22"/>
  <c r="F360" i="22"/>
  <c r="G360" i="22"/>
  <c r="F361" i="22"/>
  <c r="G361" i="22"/>
  <c r="F362" i="22"/>
  <c r="G362" i="22"/>
  <c r="F363" i="22"/>
  <c r="G363" i="22"/>
  <c r="F364" i="22"/>
  <c r="G364" i="22"/>
  <c r="F365" i="22"/>
  <c r="G365" i="22"/>
  <c r="F366" i="22"/>
  <c r="G366" i="22"/>
  <c r="F367" i="22"/>
  <c r="G367" i="22"/>
  <c r="F368" i="22"/>
  <c r="G368" i="22"/>
  <c r="F369" i="22"/>
  <c r="G369" i="22"/>
  <c r="F370" i="22"/>
  <c r="G370" i="22"/>
  <c r="F371" i="22"/>
  <c r="G371" i="22"/>
  <c r="F372" i="22"/>
  <c r="G372" i="22"/>
  <c r="F373" i="22"/>
  <c r="G373" i="22"/>
  <c r="F374" i="22"/>
  <c r="G374" i="22"/>
  <c r="F375" i="22"/>
  <c r="G375" i="22"/>
  <c r="F376" i="22"/>
  <c r="G376" i="22"/>
  <c r="F377" i="22"/>
  <c r="G377" i="22"/>
  <c r="F378" i="22"/>
  <c r="G378" i="22"/>
  <c r="F379" i="22"/>
  <c r="G379" i="22"/>
  <c r="F380" i="22"/>
  <c r="G380" i="22"/>
  <c r="F381" i="22"/>
  <c r="G381" i="22"/>
  <c r="F382" i="22"/>
  <c r="G382" i="22"/>
  <c r="F383" i="22"/>
  <c r="G383" i="22"/>
  <c r="F384" i="22"/>
  <c r="G384" i="22"/>
  <c r="F385" i="22"/>
  <c r="G385" i="22"/>
  <c r="F386" i="22"/>
  <c r="G386" i="22"/>
  <c r="F387" i="22"/>
  <c r="G387" i="22"/>
  <c r="F388" i="22"/>
  <c r="G388" i="22"/>
  <c r="F389" i="22"/>
  <c r="G389" i="22"/>
  <c r="F390" i="22"/>
  <c r="G390" i="22"/>
  <c r="F391" i="22"/>
  <c r="G391" i="22"/>
  <c r="F392" i="22"/>
  <c r="G392" i="22"/>
  <c r="F393" i="22"/>
  <c r="G393" i="22"/>
  <c r="F394" i="22"/>
  <c r="G394" i="22"/>
  <c r="F395" i="22"/>
  <c r="G395" i="22"/>
  <c r="F396" i="22"/>
  <c r="G396" i="22"/>
  <c r="F397" i="22"/>
  <c r="G397" i="22"/>
  <c r="F398" i="22"/>
  <c r="G398" i="22"/>
  <c r="F399" i="22"/>
  <c r="G399" i="22"/>
  <c r="F400" i="22"/>
  <c r="G400" i="22"/>
  <c r="F401" i="22"/>
  <c r="G401" i="22"/>
  <c r="F402" i="22"/>
  <c r="G402" i="22"/>
  <c r="F403" i="22"/>
  <c r="G403" i="22"/>
  <c r="F404" i="22"/>
  <c r="G404" i="22"/>
  <c r="F405" i="22"/>
  <c r="G405" i="22"/>
  <c r="F406" i="22"/>
  <c r="G406" i="22"/>
  <c r="F409" i="22"/>
  <c r="F407" i="22"/>
  <c r="G407" i="22"/>
  <c r="G408" i="22"/>
  <c r="G409" i="22"/>
  <c r="F410" i="22"/>
  <c r="G410" i="22"/>
  <c r="F411" i="22"/>
  <c r="G411" i="22"/>
  <c r="F412" i="22"/>
  <c r="G412" i="22"/>
  <c r="F413" i="22"/>
  <c r="G413" i="22"/>
  <c r="F414" i="22"/>
  <c r="G414" i="22"/>
  <c r="F415" i="22"/>
  <c r="G415" i="22"/>
  <c r="F416" i="22"/>
  <c r="G416" i="22"/>
  <c r="F417" i="22"/>
  <c r="G417" i="22"/>
  <c r="F418" i="22"/>
  <c r="G418" i="22"/>
  <c r="F419" i="22"/>
  <c r="G419" i="22"/>
  <c r="F420" i="22"/>
  <c r="G420" i="22"/>
  <c r="F421" i="22"/>
  <c r="G421" i="22"/>
  <c r="F422" i="22"/>
  <c r="G422" i="22"/>
  <c r="F423" i="22"/>
  <c r="G423" i="22"/>
  <c r="F424" i="22"/>
  <c r="G424" i="22"/>
  <c r="F425" i="22"/>
  <c r="G425" i="22"/>
  <c r="F426" i="22"/>
  <c r="G426" i="22"/>
  <c r="F427" i="22"/>
  <c r="G427" i="22"/>
  <c r="F428" i="22"/>
  <c r="G428" i="22"/>
  <c r="F429" i="22"/>
  <c r="G429" i="22"/>
  <c r="F430" i="22"/>
  <c r="G430" i="22"/>
  <c r="F431" i="22"/>
  <c r="G431" i="22"/>
  <c r="F432" i="22"/>
  <c r="G432" i="22"/>
  <c r="F433" i="22"/>
  <c r="G433" i="22"/>
  <c r="F434" i="22"/>
  <c r="G434" i="22"/>
  <c r="F435" i="22"/>
  <c r="G435" i="22"/>
  <c r="F436" i="22"/>
  <c r="G436" i="22"/>
  <c r="F437" i="22"/>
  <c r="G437" i="22"/>
  <c r="F438" i="22"/>
  <c r="G438" i="22"/>
  <c r="F439" i="22"/>
  <c r="G439" i="22"/>
  <c r="F440" i="22"/>
  <c r="G440" i="22"/>
  <c r="F441" i="22"/>
  <c r="G441" i="22"/>
  <c r="F442" i="22"/>
  <c r="G442" i="22"/>
  <c r="F443" i="22"/>
  <c r="G443" i="22"/>
  <c r="F444" i="22"/>
  <c r="G444" i="22"/>
  <c r="F445" i="22"/>
  <c r="G445" i="22"/>
  <c r="F446" i="22"/>
  <c r="G446" i="22"/>
  <c r="F447" i="22"/>
  <c r="G447" i="22"/>
  <c r="F448" i="22"/>
  <c r="G448" i="22"/>
  <c r="F449" i="22"/>
  <c r="G449" i="22"/>
  <c r="F450" i="22"/>
  <c r="G450" i="22"/>
  <c r="F451" i="22"/>
  <c r="G451" i="22"/>
  <c r="F452" i="22"/>
  <c r="G452" i="22"/>
  <c r="F453" i="22"/>
  <c r="G453" i="22"/>
  <c r="F454" i="22"/>
  <c r="G454" i="22"/>
  <c r="F455" i="22"/>
  <c r="G455" i="22"/>
  <c r="F456" i="22"/>
  <c r="G456" i="22"/>
  <c r="F457" i="22"/>
  <c r="G457" i="22"/>
  <c r="F458" i="22"/>
  <c r="G458" i="22"/>
  <c r="F459" i="22"/>
  <c r="G459" i="22"/>
  <c r="F460" i="22"/>
  <c r="G460" i="22"/>
  <c r="F461" i="22"/>
  <c r="G461" i="22"/>
  <c r="F462" i="22"/>
  <c r="G462" i="22"/>
  <c r="F463" i="22"/>
  <c r="G463" i="22"/>
  <c r="F464" i="22"/>
  <c r="G464" i="22"/>
  <c r="F465" i="22"/>
  <c r="G465" i="22"/>
  <c r="F466" i="22"/>
  <c r="G466" i="22"/>
  <c r="F467" i="22"/>
  <c r="G467" i="22"/>
  <c r="F468" i="22"/>
  <c r="G468" i="22"/>
  <c r="F469" i="22"/>
  <c r="G469" i="22"/>
  <c r="F470" i="22"/>
  <c r="G470" i="22"/>
  <c r="F471" i="22"/>
  <c r="G471" i="22"/>
  <c r="F472" i="22"/>
  <c r="G472" i="22"/>
  <c r="F473" i="22"/>
  <c r="G473" i="22"/>
  <c r="F474" i="22"/>
  <c r="G474" i="22"/>
  <c r="F476" i="22"/>
  <c r="G475" i="22"/>
  <c r="G476" i="22"/>
  <c r="G477" i="22"/>
  <c r="G478" i="22"/>
  <c r="G479" i="22"/>
  <c r="G480" i="22"/>
  <c r="G481" i="22"/>
  <c r="G482" i="22"/>
  <c r="G483" i="22"/>
  <c r="G484" i="22"/>
  <c r="G485" i="22"/>
  <c r="G486" i="22"/>
  <c r="F487" i="22"/>
  <c r="G487" i="22"/>
  <c r="F488" i="22"/>
  <c r="G488" i="22"/>
  <c r="F489" i="22"/>
  <c r="G489" i="22"/>
  <c r="F490" i="22"/>
  <c r="G490" i="22"/>
  <c r="F491" i="22"/>
  <c r="G491" i="22"/>
  <c r="F492" i="22"/>
  <c r="G492" i="22"/>
  <c r="F493" i="22"/>
  <c r="G493" i="22"/>
  <c r="F494" i="22"/>
  <c r="G494" i="22"/>
  <c r="F495" i="22"/>
  <c r="G495" i="22"/>
  <c r="F496" i="22"/>
  <c r="G496" i="22"/>
  <c r="F497" i="22"/>
  <c r="G497" i="22"/>
  <c r="F498" i="22"/>
  <c r="G498" i="22"/>
  <c r="F499" i="22"/>
  <c r="G499" i="22"/>
  <c r="F500" i="22"/>
  <c r="G500" i="22"/>
  <c r="F501" i="22"/>
  <c r="G501" i="22"/>
  <c r="F502" i="22"/>
  <c r="G502" i="22"/>
  <c r="F503" i="22"/>
  <c r="G503" i="22"/>
  <c r="F504" i="22"/>
  <c r="G504" i="22"/>
  <c r="F505" i="22"/>
  <c r="G505" i="22"/>
  <c r="F506" i="22"/>
  <c r="G506" i="22"/>
  <c r="F507" i="22"/>
  <c r="G507" i="22"/>
  <c r="F508" i="22"/>
  <c r="G508" i="22"/>
  <c r="F509" i="22"/>
  <c r="G509" i="22"/>
  <c r="F510" i="22"/>
  <c r="G510" i="22"/>
  <c r="F511" i="22"/>
  <c r="G511" i="22"/>
  <c r="F512" i="22"/>
  <c r="G512" i="22"/>
  <c r="F513" i="22"/>
  <c r="G513" i="22"/>
  <c r="F514" i="22"/>
  <c r="G514" i="22"/>
  <c r="F515" i="22"/>
  <c r="G515" i="22"/>
  <c r="F516" i="22"/>
  <c r="G516" i="22"/>
  <c r="F517" i="22"/>
  <c r="G517" i="22"/>
  <c r="F518" i="22"/>
  <c r="G518" i="22"/>
  <c r="F519" i="22"/>
  <c r="G519" i="22"/>
  <c r="F520" i="22"/>
  <c r="G520" i="22"/>
  <c r="F521" i="22"/>
  <c r="G521" i="22"/>
  <c r="F522" i="22"/>
  <c r="G522" i="22"/>
  <c r="F523" i="22"/>
  <c r="G523" i="22"/>
  <c r="F524" i="22"/>
  <c r="G524" i="22"/>
  <c r="F525" i="22"/>
  <c r="G525" i="22"/>
  <c r="F526" i="22"/>
  <c r="G526" i="22"/>
  <c r="F527" i="22"/>
  <c r="G527" i="22"/>
  <c r="F528" i="22"/>
  <c r="G528" i="22"/>
  <c r="F529" i="22"/>
  <c r="G529" i="22"/>
  <c r="F530" i="22"/>
  <c r="G530" i="22"/>
  <c r="F531" i="22"/>
  <c r="G531" i="22"/>
  <c r="F532" i="22"/>
  <c r="G532" i="22"/>
  <c r="F533" i="22"/>
  <c r="G533" i="22"/>
  <c r="F534" i="22"/>
  <c r="G534" i="22"/>
  <c r="F535" i="22"/>
  <c r="G535" i="22"/>
  <c r="F536" i="22"/>
  <c r="G536" i="22"/>
  <c r="F537" i="22"/>
  <c r="G537" i="22"/>
  <c r="F538" i="22"/>
  <c r="G538" i="22"/>
  <c r="F539" i="22"/>
  <c r="G539" i="22"/>
  <c r="F540" i="22"/>
  <c r="G540" i="22"/>
  <c r="F541" i="22"/>
  <c r="G541" i="22"/>
  <c r="F543" i="22"/>
  <c r="F542" i="22" s="1"/>
  <c r="G542" i="22"/>
  <c r="G543" i="22"/>
  <c r="F544" i="22"/>
  <c r="G544" i="22"/>
  <c r="F545" i="22"/>
  <c r="G545" i="22"/>
  <c r="F546" i="22"/>
  <c r="G546" i="22"/>
  <c r="F547" i="22"/>
  <c r="G547" i="22"/>
  <c r="F548" i="22"/>
  <c r="G548" i="22"/>
  <c r="F549" i="22"/>
  <c r="G549" i="22"/>
  <c r="F550" i="22"/>
  <c r="G550" i="22"/>
  <c r="F551" i="22"/>
  <c r="G551" i="22"/>
  <c r="F552" i="22"/>
  <c r="G552" i="22"/>
  <c r="F553" i="22"/>
  <c r="G553" i="22"/>
  <c r="F554" i="22"/>
  <c r="G554" i="22"/>
  <c r="F555" i="22"/>
  <c r="G555" i="22"/>
  <c r="F556" i="22"/>
  <c r="G556" i="22"/>
  <c r="F557" i="22"/>
  <c r="G557" i="22"/>
  <c r="F558" i="22"/>
  <c r="G558" i="22"/>
  <c r="F559" i="22"/>
  <c r="G559" i="22"/>
  <c r="F560" i="22"/>
  <c r="G560" i="22"/>
  <c r="F561" i="22"/>
  <c r="G561" i="22"/>
  <c r="F562" i="22"/>
  <c r="G562" i="22"/>
  <c r="F563" i="22"/>
  <c r="G563" i="22"/>
  <c r="F564" i="22"/>
  <c r="G564" i="22"/>
  <c r="F565" i="22"/>
  <c r="G565" i="22"/>
  <c r="F566" i="22"/>
  <c r="G566" i="22"/>
  <c r="F567" i="22"/>
  <c r="G567" i="22"/>
  <c r="F568" i="22"/>
  <c r="G568" i="22"/>
  <c r="F569" i="22"/>
  <c r="G569" i="22"/>
  <c r="F570" i="22"/>
  <c r="G570" i="22"/>
  <c r="F571" i="22"/>
  <c r="G571" i="22"/>
  <c r="F572" i="22"/>
  <c r="G572" i="22"/>
  <c r="F573" i="22"/>
  <c r="G573" i="22"/>
  <c r="F574" i="22"/>
  <c r="G574" i="22"/>
  <c r="F575" i="22"/>
  <c r="G575" i="22"/>
  <c r="F576" i="22"/>
  <c r="G576" i="22"/>
  <c r="F577" i="22"/>
  <c r="G577" i="22"/>
  <c r="F578" i="22"/>
  <c r="G578" i="22"/>
  <c r="F579" i="22"/>
  <c r="G579" i="22"/>
  <c r="F580" i="22"/>
  <c r="G580" i="22"/>
  <c r="F581" i="22"/>
  <c r="G581" i="22"/>
  <c r="F582" i="22"/>
  <c r="G582" i="22"/>
  <c r="F583" i="22"/>
  <c r="G583" i="22"/>
  <c r="F584" i="22"/>
  <c r="G584" i="22"/>
  <c r="F585" i="22"/>
  <c r="G585" i="22"/>
  <c r="F586" i="22"/>
  <c r="G586" i="22"/>
  <c r="F587" i="22"/>
  <c r="G587" i="22"/>
  <c r="F588" i="22"/>
  <c r="G588" i="22"/>
  <c r="F589" i="22"/>
  <c r="G589" i="22"/>
  <c r="F590" i="22"/>
  <c r="G590" i="22"/>
  <c r="F591" i="22"/>
  <c r="G591" i="22"/>
  <c r="F592" i="22"/>
  <c r="G592" i="22"/>
  <c r="F593" i="22"/>
  <c r="G593" i="22"/>
  <c r="F594" i="22"/>
  <c r="G594" i="22"/>
  <c r="F595" i="22"/>
  <c r="G595" i="22"/>
  <c r="F596" i="22"/>
  <c r="G596" i="22"/>
  <c r="F597" i="22"/>
  <c r="G597" i="22"/>
  <c r="F598" i="22"/>
  <c r="G598" i="22"/>
  <c r="F599" i="22"/>
  <c r="G599" i="22"/>
  <c r="F600" i="22"/>
  <c r="G600" i="22"/>
  <c r="F601" i="22"/>
  <c r="G601" i="22"/>
  <c r="F602" i="22"/>
  <c r="G602" i="22"/>
  <c r="F603" i="22"/>
  <c r="G603" i="22"/>
  <c r="F604" i="22"/>
  <c r="G604" i="22"/>
  <c r="F605" i="22"/>
  <c r="G605" i="22"/>
  <c r="F606" i="22"/>
  <c r="G606" i="22"/>
  <c r="F607" i="22"/>
  <c r="G607" i="22"/>
  <c r="F608" i="22"/>
  <c r="G608" i="22"/>
  <c r="F611" i="22"/>
  <c r="G609" i="22"/>
  <c r="G610" i="22"/>
  <c r="G611" i="22"/>
  <c r="G612" i="22"/>
  <c r="G613" i="22"/>
  <c r="G614" i="22"/>
  <c r="G615" i="22"/>
  <c r="G616" i="22"/>
  <c r="G617" i="22"/>
  <c r="G618" i="22"/>
  <c r="G619" i="22"/>
  <c r="G620" i="22"/>
  <c r="G621" i="22"/>
  <c r="F622" i="22"/>
  <c r="G622" i="22"/>
  <c r="F623" i="22"/>
  <c r="G623" i="22"/>
  <c r="F624" i="22"/>
  <c r="G624" i="22"/>
  <c r="F625" i="22"/>
  <c r="G625" i="22"/>
  <c r="F626" i="22"/>
  <c r="G626" i="22"/>
  <c r="F627" i="22"/>
  <c r="G627" i="22"/>
  <c r="F628" i="22"/>
  <c r="G628" i="22"/>
  <c r="F629" i="22"/>
  <c r="G629" i="22"/>
  <c r="F630" i="22"/>
  <c r="G630" i="22"/>
  <c r="F631" i="22"/>
  <c r="G631" i="22"/>
  <c r="F632" i="22"/>
  <c r="G632" i="22"/>
  <c r="F633" i="22"/>
  <c r="G633" i="22"/>
  <c r="F634" i="22"/>
  <c r="G634" i="22"/>
  <c r="F635" i="22"/>
  <c r="G635" i="22"/>
  <c r="F636" i="22"/>
  <c r="G636" i="22"/>
  <c r="F637" i="22"/>
  <c r="G637" i="22"/>
  <c r="F638" i="22"/>
  <c r="G638" i="22"/>
  <c r="F639" i="22"/>
  <c r="G639" i="22"/>
  <c r="F640" i="22"/>
  <c r="G640" i="22"/>
  <c r="F641" i="22"/>
  <c r="G641" i="22"/>
  <c r="F642" i="22"/>
  <c r="G642" i="22"/>
  <c r="F643" i="22"/>
  <c r="G643" i="22"/>
  <c r="F644" i="22"/>
  <c r="G644" i="22"/>
  <c r="F645" i="22"/>
  <c r="G645" i="22"/>
  <c r="F646" i="22"/>
  <c r="G646" i="22"/>
  <c r="F647" i="22"/>
  <c r="G647" i="22"/>
  <c r="F648" i="22"/>
  <c r="G648" i="22"/>
  <c r="F649" i="22"/>
  <c r="G649" i="22"/>
  <c r="F650" i="22"/>
  <c r="G650" i="22"/>
  <c r="F651" i="22"/>
  <c r="G651" i="22"/>
  <c r="F652" i="22"/>
  <c r="G652" i="22"/>
  <c r="F653" i="22"/>
  <c r="G653" i="22"/>
  <c r="F654" i="22"/>
  <c r="G654" i="22"/>
  <c r="F655" i="22"/>
  <c r="G655" i="22"/>
  <c r="F656" i="22"/>
  <c r="G656" i="22"/>
  <c r="F657" i="22"/>
  <c r="G657" i="22"/>
  <c r="F658" i="22"/>
  <c r="G658" i="22"/>
  <c r="F659" i="22"/>
  <c r="G659" i="22"/>
  <c r="F660" i="22"/>
  <c r="G660" i="22"/>
  <c r="F661" i="22"/>
  <c r="G661" i="22"/>
  <c r="F662" i="22"/>
  <c r="G662" i="22"/>
  <c r="F663" i="22"/>
  <c r="G663" i="22"/>
  <c r="F664" i="22"/>
  <c r="G664" i="22"/>
  <c r="F665" i="22"/>
  <c r="G665" i="22"/>
  <c r="F666" i="22"/>
  <c r="G666" i="22"/>
  <c r="F667" i="22"/>
  <c r="G667" i="22"/>
  <c r="F668" i="22"/>
  <c r="G668" i="22"/>
  <c r="F669" i="22"/>
  <c r="G669" i="22"/>
  <c r="F670" i="22"/>
  <c r="G670" i="22"/>
  <c r="F671" i="22"/>
  <c r="G671" i="22"/>
  <c r="F672" i="22"/>
  <c r="G672" i="22"/>
  <c r="F673" i="22"/>
  <c r="G673" i="22"/>
  <c r="F674" i="22"/>
  <c r="G674" i="22"/>
  <c r="F675" i="22"/>
  <c r="G675" i="22"/>
  <c r="F676" i="22"/>
  <c r="G676" i="22"/>
  <c r="F678" i="22"/>
  <c r="G677" i="22"/>
  <c r="G678" i="22"/>
  <c r="G679" i="22"/>
  <c r="G680" i="22"/>
  <c r="G681" i="22"/>
  <c r="G682" i="22"/>
  <c r="G683" i="22"/>
  <c r="G684" i="22"/>
  <c r="G685" i="22"/>
  <c r="G686" i="22"/>
  <c r="G687" i="22"/>
  <c r="G688" i="22"/>
  <c r="F689" i="22"/>
  <c r="G689" i="22"/>
  <c r="F690" i="22"/>
  <c r="G690" i="22"/>
  <c r="F691" i="22"/>
  <c r="G691" i="22"/>
  <c r="F692" i="22"/>
  <c r="G692" i="22"/>
  <c r="F693" i="22"/>
  <c r="G693" i="22"/>
  <c r="F694" i="22"/>
  <c r="G694" i="22"/>
  <c r="F695" i="22"/>
  <c r="G695" i="22"/>
  <c r="F696" i="22"/>
  <c r="G696" i="22"/>
  <c r="F697" i="22"/>
  <c r="G697" i="22"/>
  <c r="F698" i="22"/>
  <c r="G698" i="22"/>
  <c r="F699" i="22"/>
  <c r="G699" i="22"/>
  <c r="F700" i="22"/>
  <c r="G700" i="22"/>
  <c r="F701" i="22"/>
  <c r="G701" i="22"/>
  <c r="F702" i="22"/>
  <c r="G702" i="22"/>
  <c r="F703" i="22"/>
  <c r="G703" i="22"/>
  <c r="F704" i="22"/>
  <c r="G704" i="22"/>
  <c r="F705" i="22"/>
  <c r="G705" i="22"/>
  <c r="F706" i="22"/>
  <c r="G706" i="22"/>
  <c r="F707" i="22"/>
  <c r="G707" i="22"/>
  <c r="F708" i="22"/>
  <c r="G708" i="22"/>
  <c r="F709" i="22"/>
  <c r="G709" i="22"/>
  <c r="F710" i="22"/>
  <c r="G710" i="22"/>
  <c r="F711" i="22"/>
  <c r="G711" i="22"/>
  <c r="F712" i="22"/>
  <c r="G712" i="22"/>
  <c r="F713" i="22"/>
  <c r="G713" i="22"/>
  <c r="F714" i="22"/>
  <c r="G714" i="22"/>
  <c r="F715" i="22"/>
  <c r="G715" i="22"/>
  <c r="F716" i="22"/>
  <c r="G716" i="22"/>
  <c r="F717" i="22"/>
  <c r="G717" i="22"/>
  <c r="F718" i="22"/>
  <c r="G718" i="22"/>
  <c r="F719" i="22"/>
  <c r="G719" i="22"/>
  <c r="F720" i="22"/>
  <c r="G720" i="22"/>
  <c r="F721" i="22"/>
  <c r="G721" i="22"/>
  <c r="F722" i="22"/>
  <c r="G722" i="22"/>
  <c r="F723" i="22"/>
  <c r="G723" i="22"/>
  <c r="F724" i="22"/>
  <c r="G724" i="22"/>
  <c r="F725" i="22"/>
  <c r="G725" i="22"/>
  <c r="F726" i="22"/>
  <c r="G726" i="22"/>
  <c r="F727" i="22"/>
  <c r="G727" i="22"/>
  <c r="F728" i="22"/>
  <c r="G728" i="22"/>
  <c r="F729" i="22"/>
  <c r="G729" i="22"/>
  <c r="F730" i="22"/>
  <c r="G730" i="22"/>
  <c r="F731" i="22"/>
  <c r="G731" i="22"/>
  <c r="F732" i="22"/>
  <c r="G732" i="22"/>
  <c r="F733" i="22"/>
  <c r="G733" i="22"/>
  <c r="F734" i="22"/>
  <c r="G734" i="22"/>
  <c r="F735" i="22"/>
  <c r="G735" i="22"/>
  <c r="F736" i="22"/>
  <c r="G736" i="22"/>
  <c r="F737" i="22"/>
  <c r="G737" i="22"/>
  <c r="F738" i="22"/>
  <c r="G738" i="22"/>
  <c r="F739" i="22"/>
  <c r="G739" i="22"/>
  <c r="F740" i="22"/>
  <c r="G740" i="22"/>
  <c r="F741" i="22"/>
  <c r="G741" i="22"/>
  <c r="F742" i="22"/>
  <c r="G742" i="22"/>
  <c r="F743" i="22"/>
  <c r="G743" i="22"/>
  <c r="F745" i="22"/>
  <c r="F744" i="22" s="1"/>
  <c r="G744" i="22"/>
  <c r="G745" i="22"/>
  <c r="F746" i="22"/>
  <c r="G746" i="22"/>
  <c r="F747" i="22"/>
  <c r="G747" i="22"/>
  <c r="F748" i="22"/>
  <c r="G748" i="22"/>
  <c r="F749" i="22"/>
  <c r="G749" i="22"/>
  <c r="F750" i="22"/>
  <c r="G750" i="22"/>
  <c r="F751" i="22"/>
  <c r="G751" i="22"/>
  <c r="F752" i="22"/>
  <c r="G752" i="22"/>
  <c r="F753" i="22"/>
  <c r="G753" i="22"/>
  <c r="F754" i="22"/>
  <c r="G754" i="22"/>
  <c r="F755" i="22"/>
  <c r="G755" i="22"/>
  <c r="F756" i="22"/>
  <c r="G756" i="22"/>
  <c r="F757" i="22"/>
  <c r="G757" i="22"/>
  <c r="F758" i="22"/>
  <c r="G758" i="22"/>
  <c r="F759" i="22"/>
  <c r="G759" i="22"/>
  <c r="F760" i="22"/>
  <c r="G760" i="22"/>
  <c r="F761" i="22"/>
  <c r="G761" i="22"/>
  <c r="F762" i="22"/>
  <c r="G762" i="22"/>
  <c r="F763" i="22"/>
  <c r="G763" i="22"/>
  <c r="F764" i="22"/>
  <c r="G764" i="22"/>
  <c r="F765" i="22"/>
  <c r="G765" i="22"/>
  <c r="F766" i="22"/>
  <c r="G766" i="22"/>
  <c r="F767" i="22"/>
  <c r="G767" i="22"/>
  <c r="F768" i="22"/>
  <c r="G768" i="22"/>
  <c r="F769" i="22"/>
  <c r="G769" i="22"/>
  <c r="F770" i="22"/>
  <c r="G770" i="22"/>
  <c r="F771" i="22"/>
  <c r="G771" i="22"/>
  <c r="F772" i="22"/>
  <c r="G772" i="22"/>
  <c r="F773" i="22"/>
  <c r="G773" i="22"/>
  <c r="F774" i="22"/>
  <c r="G774" i="22"/>
  <c r="F775" i="22"/>
  <c r="G775" i="22"/>
  <c r="F776" i="22"/>
  <c r="G776" i="22"/>
  <c r="F777" i="22"/>
  <c r="G777" i="22"/>
  <c r="F778" i="22"/>
  <c r="G778" i="22"/>
  <c r="F779" i="22"/>
  <c r="G779" i="22"/>
  <c r="F780" i="22"/>
  <c r="G780" i="22"/>
  <c r="F781" i="22"/>
  <c r="G781" i="22"/>
  <c r="F782" i="22"/>
  <c r="G782" i="22"/>
  <c r="F783" i="22"/>
  <c r="G783" i="22"/>
  <c r="F784" i="22"/>
  <c r="G784" i="22"/>
  <c r="F785" i="22"/>
  <c r="G785" i="22"/>
  <c r="F786" i="22"/>
  <c r="G786" i="22"/>
  <c r="F787" i="22"/>
  <c r="G787" i="22"/>
  <c r="F788" i="22"/>
  <c r="G788" i="22"/>
  <c r="F789" i="22"/>
  <c r="G789" i="22"/>
  <c r="F790" i="22"/>
  <c r="G790" i="22"/>
  <c r="F791" i="22"/>
  <c r="G791" i="22"/>
  <c r="F792" i="22"/>
  <c r="G792" i="22"/>
  <c r="F793" i="22"/>
  <c r="G793" i="22"/>
  <c r="F794" i="22"/>
  <c r="G794" i="22"/>
  <c r="F795" i="22"/>
  <c r="G795" i="22"/>
  <c r="F796" i="22"/>
  <c r="G796" i="22"/>
  <c r="F797" i="22"/>
  <c r="G797" i="22"/>
  <c r="F798" i="22"/>
  <c r="G798" i="22"/>
  <c r="F799" i="22"/>
  <c r="G799" i="22"/>
  <c r="F800" i="22"/>
  <c r="G800" i="22"/>
  <c r="F801" i="22"/>
  <c r="G801" i="22"/>
  <c r="F802" i="22"/>
  <c r="G802" i="22"/>
  <c r="F803" i="22"/>
  <c r="G803" i="22"/>
  <c r="F804" i="22"/>
  <c r="G804" i="22"/>
  <c r="F805" i="22"/>
  <c r="G805" i="22"/>
  <c r="F806" i="22"/>
  <c r="G806" i="22"/>
  <c r="F807" i="22"/>
  <c r="G807" i="22"/>
  <c r="F808" i="22"/>
  <c r="G808" i="22"/>
  <c r="F809" i="22"/>
  <c r="G809" i="22"/>
  <c r="F810" i="22"/>
  <c r="G810" i="22"/>
  <c r="I1" i="21"/>
  <c r="AC96" i="1"/>
  <c r="AC86" i="1"/>
  <c r="AF78" i="1"/>
  <c r="AA78" i="1" s="1"/>
  <c r="AI76" i="1"/>
  <c r="AF70" i="1"/>
  <c r="AA70" i="1" s="1"/>
  <c r="AF68" i="1"/>
  <c r="AA68" i="1" s="1"/>
  <c r="AH38" i="1"/>
  <c r="AC25" i="1"/>
  <c r="AJ21" i="1"/>
  <c r="AF15" i="1"/>
  <c r="AA15" i="1" s="1"/>
  <c r="AJ9" i="1"/>
  <c r="AI9" i="1"/>
  <c r="BV11" i="18"/>
  <c r="K56" i="17"/>
  <c r="AW117" i="16"/>
  <c r="AA109" i="19"/>
  <c r="BZ11" i="18"/>
  <c r="K60" i="17"/>
  <c r="AA117" i="19"/>
  <c r="AB116" i="19"/>
  <c r="AC116" i="19" s="1"/>
  <c r="AW125" i="16"/>
  <c r="CD11" i="18"/>
  <c r="K64" i="17"/>
  <c r="AA125" i="19"/>
  <c r="AW133" i="16"/>
  <c r="CH11" i="18"/>
  <c r="K68" i="17"/>
  <c r="AW141" i="16"/>
  <c r="AA133" i="19"/>
  <c r="CL11" i="18"/>
  <c r="AW149" i="16"/>
  <c r="AA141" i="19"/>
  <c r="K72" i="17"/>
  <c r="R1047" i="4"/>
  <c r="R1043" i="4"/>
  <c r="BE44" i="12" s="1"/>
  <c r="R927" i="4"/>
  <c r="R923" i="4"/>
  <c r="BE40" i="12" s="1"/>
  <c r="R807" i="4"/>
  <c r="BA47" i="12"/>
  <c r="R673" i="4"/>
  <c r="BG30" i="12" s="1"/>
  <c r="R669" i="4"/>
  <c r="R553" i="4"/>
  <c r="BG26" i="12" s="1"/>
  <c r="R435" i="4"/>
  <c r="R431" i="4"/>
  <c r="BF22" i="12" s="1"/>
  <c r="R299" i="4"/>
  <c r="BG16" i="12" s="1"/>
  <c r="R239" i="4"/>
  <c r="R181" i="4"/>
  <c r="BH12" i="12" s="1"/>
  <c r="CG12" i="18"/>
  <c r="L67" i="17"/>
  <c r="AX9" i="12"/>
  <c r="AX19" i="12" s="1"/>
  <c r="P121" i="4"/>
  <c r="AX10" i="12" s="1"/>
  <c r="P747" i="4"/>
  <c r="P117" i="4"/>
  <c r="AV10" i="12" s="1"/>
  <c r="P371" i="4"/>
  <c r="P1119" i="4"/>
  <c r="O367" i="4"/>
  <c r="O741" i="4"/>
  <c r="O1130" i="4"/>
  <c r="O1115" i="4"/>
  <c r="AN9" i="12"/>
  <c r="N121" i="4"/>
  <c r="AN10" i="12" s="1"/>
  <c r="N115" i="4"/>
  <c r="AM33" i="12"/>
  <c r="R1134" i="4"/>
  <c r="R63" i="4"/>
  <c r="BF7" i="12"/>
  <c r="R57" i="4"/>
  <c r="BI117" i="16" s="1"/>
  <c r="R183" i="4"/>
  <c r="R369" i="4"/>
  <c r="R437" i="4"/>
  <c r="R557" i="4"/>
  <c r="R743" i="4"/>
  <c r="R811" i="4"/>
  <c r="R931" i="4"/>
  <c r="R1132" i="4"/>
  <c r="R123" i="4"/>
  <c r="R119" i="4"/>
  <c r="BJ119" i="16" s="1"/>
  <c r="R367" i="4"/>
  <c r="R737" i="4"/>
  <c r="R741" i="4"/>
  <c r="R1111" i="4"/>
  <c r="R1115" i="4"/>
  <c r="Q1136" i="4"/>
  <c r="BB11" i="12"/>
  <c r="Q182" i="4"/>
  <c r="BG120" i="16" s="1"/>
  <c r="Q175" i="4"/>
  <c r="Q177" i="4"/>
  <c r="BD121" i="16" s="1"/>
  <c r="Q179" i="4"/>
  <c r="Q371" i="4"/>
  <c r="Q745" i="4"/>
  <c r="Q1134" i="4"/>
  <c r="Q123" i="4"/>
  <c r="BA9" i="12"/>
  <c r="Q117" i="4"/>
  <c r="BA10" i="12" s="1"/>
  <c r="Q363" i="4"/>
  <c r="Q369" i="4"/>
  <c r="Q737" i="4"/>
  <c r="Q743" i="4"/>
  <c r="Q1111" i="4"/>
  <c r="Q1117" i="4"/>
  <c r="Q115" i="4"/>
  <c r="Q119" i="4"/>
  <c r="BB10" i="12" s="1"/>
  <c r="Q121" i="4"/>
  <c r="P743" i="4"/>
  <c r="P1132" i="4"/>
  <c r="P63" i="4"/>
  <c r="P55" i="4"/>
  <c r="P59" i="4"/>
  <c r="AW8" i="12" s="1"/>
  <c r="P183" i="4"/>
  <c r="AU11" i="12"/>
  <c r="AU19" i="12" s="1"/>
  <c r="P182" i="4"/>
  <c r="P181" i="4"/>
  <c r="AX12" i="12" s="1"/>
  <c r="P367" i="4"/>
  <c r="P303" i="4"/>
  <c r="P437" i="4"/>
  <c r="P557" i="4"/>
  <c r="P677" i="4"/>
  <c r="P811" i="4"/>
  <c r="P931" i="4"/>
  <c r="P1130" i="4"/>
  <c r="P1115" i="4"/>
  <c r="P1051" i="4"/>
  <c r="CJ11" i="18"/>
  <c r="K70" i="17"/>
  <c r="CF11" i="18"/>
  <c r="K66" i="17"/>
  <c r="O373" i="4"/>
  <c r="O747" i="4"/>
  <c r="O1136" i="4"/>
  <c r="O123" i="4"/>
  <c r="O243" i="4"/>
  <c r="O363" i="4"/>
  <c r="O497" i="4"/>
  <c r="O617" i="4"/>
  <c r="O737" i="4"/>
  <c r="O871" i="4"/>
  <c r="O991" i="4"/>
  <c r="O1111" i="4"/>
  <c r="N367" i="4"/>
  <c r="N741" i="4"/>
  <c r="N1130" i="4"/>
  <c r="AM994" i="4"/>
  <c r="T1045" i="4" s="1"/>
  <c r="AM754" i="4"/>
  <c r="T805" i="4" s="1"/>
  <c r="C160" i="14" s="1"/>
  <c r="AM560" i="4"/>
  <c r="T611" i="4" s="1"/>
  <c r="AM246" i="4"/>
  <c r="T297" i="4" s="1"/>
  <c r="C140" i="14" s="1"/>
  <c r="AM6" i="4"/>
  <c r="T57" i="4" s="1"/>
  <c r="N119" i="4"/>
  <c r="N117" i="4"/>
  <c r="AO119" i="16" s="1"/>
  <c r="R747" i="4"/>
  <c r="Q63" i="4"/>
  <c r="Q183" i="4"/>
  <c r="Q367" i="4"/>
  <c r="Q437" i="4"/>
  <c r="Q557" i="4"/>
  <c r="Q741" i="4"/>
  <c r="Q811" i="4"/>
  <c r="Q931" i="4"/>
  <c r="Q1130" i="4"/>
  <c r="P1134" i="4"/>
  <c r="O369" i="4"/>
  <c r="O743" i="4"/>
  <c r="O1132" i="4"/>
  <c r="N1051" i="4"/>
  <c r="N1117" i="4"/>
  <c r="N183" i="4"/>
  <c r="N371" i="4"/>
  <c r="N437" i="4"/>
  <c r="N557" i="4"/>
  <c r="N745" i="4"/>
  <c r="N811" i="4"/>
  <c r="N931" i="4"/>
  <c r="N1134" i="4"/>
  <c r="N123" i="4"/>
  <c r="N243" i="4"/>
  <c r="AM874" i="4"/>
  <c r="T925" i="4" s="1"/>
  <c r="C164" i="14" s="1"/>
  <c r="AM680" i="4"/>
  <c r="T731" i="4" s="1"/>
  <c r="C156" i="14" s="1"/>
  <c r="AM440" i="4"/>
  <c r="T491" i="4" s="1"/>
  <c r="C148" i="14" s="1"/>
  <c r="AM126" i="4"/>
  <c r="T177" i="4" s="1"/>
  <c r="C136" i="14" s="1"/>
  <c r="AI1098" i="4"/>
  <c r="AI1088" i="4"/>
  <c r="AI1086" i="4"/>
  <c r="AI1084" i="4"/>
  <c r="AI1082" i="4"/>
  <c r="AK1078" i="4"/>
  <c r="AK1074" i="4"/>
  <c r="AK1070" i="4"/>
  <c r="AK1012" i="4"/>
  <c r="AK1008" i="4"/>
  <c r="AK970" i="4"/>
  <c r="AK966" i="4"/>
  <c r="AK962" i="4"/>
  <c r="AK958" i="4"/>
  <c r="AK954" i="4"/>
  <c r="AK950" i="4"/>
  <c r="AK946" i="4"/>
  <c r="AK942" i="4"/>
  <c r="AK916" i="4"/>
  <c r="AK912" i="4"/>
  <c r="AK876" i="4"/>
  <c r="AK854" i="4"/>
  <c r="AK850" i="4"/>
  <c r="AK846" i="4"/>
  <c r="AK842" i="4"/>
  <c r="AK838" i="4"/>
  <c r="AK834" i="4"/>
  <c r="AK830" i="4"/>
  <c r="AK826" i="4"/>
  <c r="AK822" i="4"/>
  <c r="AK818" i="4"/>
  <c r="AK771" i="4"/>
  <c r="AK767" i="4"/>
  <c r="AK763" i="4"/>
  <c r="AK759" i="4"/>
  <c r="AJ663" i="4"/>
  <c r="AJ659" i="4"/>
  <c r="AJ655" i="4"/>
  <c r="AJ651" i="4"/>
  <c r="AJ647" i="4"/>
  <c r="AJ643" i="4"/>
  <c r="AJ639" i="4"/>
  <c r="AJ635" i="4"/>
  <c r="AJ631" i="4"/>
  <c r="AJ627" i="4"/>
  <c r="AJ623" i="4"/>
  <c r="AH415" i="4"/>
  <c r="AJ415" i="4"/>
  <c r="AH399" i="4"/>
  <c r="AJ399" i="4"/>
  <c r="W306" i="4"/>
  <c r="W186" i="4"/>
  <c r="AH215" i="4"/>
  <c r="AI215" i="4"/>
  <c r="AK215" i="4"/>
  <c r="AH199" i="4"/>
  <c r="AI199" i="4"/>
  <c r="AK199" i="4"/>
  <c r="AH383" i="4"/>
  <c r="AJ383" i="4"/>
  <c r="W126" i="4"/>
  <c r="AH93" i="4"/>
  <c r="AI93" i="4"/>
  <c r="W6" i="4"/>
  <c r="AH36" i="4"/>
  <c r="AI36" i="4"/>
  <c r="S174" i="4"/>
  <c r="S176" i="4"/>
  <c r="S180" i="4"/>
  <c r="BP120" i="16" s="1"/>
  <c r="S56" i="4"/>
  <c r="S294" i="4"/>
  <c r="BJ15" i="12" s="1"/>
  <c r="S296" i="4"/>
  <c r="S428" i="4"/>
  <c r="BM128" i="16" s="1"/>
  <c r="S434" i="4"/>
  <c r="S548" i="4"/>
  <c r="BM132" i="16" s="1"/>
  <c r="S550" i="4"/>
  <c r="S668" i="4"/>
  <c r="S674" i="4"/>
  <c r="S802" i="4"/>
  <c r="S804" i="4"/>
  <c r="S922" i="4"/>
  <c r="S928" i="4"/>
  <c r="S808" i="4"/>
  <c r="S924" i="4"/>
  <c r="S1042" i="4"/>
  <c r="BJ43" i="12" s="1"/>
  <c r="S1044" i="4"/>
  <c r="AE84" i="19"/>
  <c r="AF84" i="19" s="1"/>
  <c r="AQ19" i="11"/>
  <c r="BC27" i="11"/>
  <c r="Q615" i="3"/>
  <c r="BB9" i="11"/>
  <c r="Q115" i="3"/>
  <c r="Q119" i="3"/>
  <c r="BB10" i="11" s="1"/>
  <c r="BB13" i="11"/>
  <c r="Q235" i="3"/>
  <c r="Q239" i="3"/>
  <c r="BB17" i="11"/>
  <c r="Q362" i="3"/>
  <c r="Q355" i="3"/>
  <c r="AZ18" i="11" s="1"/>
  <c r="Q357" i="3"/>
  <c r="Q359" i="3"/>
  <c r="BB18" i="11" s="1"/>
  <c r="BB27" i="11"/>
  <c r="Q609" i="3"/>
  <c r="Q613" i="3"/>
  <c r="BB31" i="11"/>
  <c r="Q736" i="3"/>
  <c r="BB37" i="11"/>
  <c r="Q865" i="3"/>
  <c r="Q870" i="3"/>
  <c r="BG106" i="16" s="1"/>
  <c r="BB41" i="11"/>
  <c r="AX7" i="11"/>
  <c r="P61" i="3"/>
  <c r="AX11" i="11"/>
  <c r="P181" i="3"/>
  <c r="P373" i="3"/>
  <c r="P1136" i="3"/>
  <c r="P63" i="3"/>
  <c r="P183" i="3"/>
  <c r="BJ12" i="18"/>
  <c r="L44" i="17"/>
  <c r="AY22" i="11"/>
  <c r="BP12" i="18"/>
  <c r="AY36" i="11"/>
  <c r="AV19" i="11"/>
  <c r="AU19" i="11"/>
  <c r="BN14" i="18"/>
  <c r="BI30" i="11"/>
  <c r="BH31" i="11"/>
  <c r="R735" i="3"/>
  <c r="BK103" i="16" s="1"/>
  <c r="BF15" i="11"/>
  <c r="R302" i="3"/>
  <c r="BL88" i="16" s="1"/>
  <c r="R295" i="3"/>
  <c r="R299" i="3"/>
  <c r="BJ89" i="16" s="1"/>
  <c r="R737" i="3"/>
  <c r="N49" i="17" s="1"/>
  <c r="R731" i="3"/>
  <c r="BI103" i="16" s="1"/>
  <c r="R363" i="3"/>
  <c r="N43" i="17" s="1"/>
  <c r="BE17" i="11"/>
  <c r="R355" i="3"/>
  <c r="BE29" i="11"/>
  <c r="R676" i="3"/>
  <c r="R669" i="3"/>
  <c r="BH101" i="16" s="1"/>
  <c r="BE43" i="11"/>
  <c r="R1045" i="3"/>
  <c r="BF44" i="11" s="1"/>
  <c r="R1050" i="3"/>
  <c r="Q373" i="3"/>
  <c r="BA11" i="11"/>
  <c r="Q177" i="3"/>
  <c r="BD85" i="16" s="1"/>
  <c r="Q369" i="3"/>
  <c r="BA15" i="11"/>
  <c r="Q297" i="3"/>
  <c r="Q671" i="3"/>
  <c r="BD101" i="16" s="1"/>
  <c r="BA39" i="11"/>
  <c r="Q925" i="3"/>
  <c r="BD109" i="16" s="1"/>
  <c r="BA45" i="11"/>
  <c r="Q63" i="3"/>
  <c r="AZ7" i="11"/>
  <c r="Q55" i="3"/>
  <c r="BC81" i="16" s="1"/>
  <c r="Q59" i="3"/>
  <c r="Q183" i="3"/>
  <c r="AZ11" i="11"/>
  <c r="Q182" i="3"/>
  <c r="Q181" i="3"/>
  <c r="Q367" i="3"/>
  <c r="AZ15" i="11"/>
  <c r="Q295" i="3"/>
  <c r="AZ16" i="11" s="1"/>
  <c r="Q299" i="3"/>
  <c r="Q301" i="3"/>
  <c r="BC16" i="11" s="1"/>
  <c r="Q557" i="3"/>
  <c r="BL13" i="18" s="1"/>
  <c r="AZ25" i="11"/>
  <c r="AZ29" i="11"/>
  <c r="Q669" i="3"/>
  <c r="AZ30" i="11" s="1"/>
  <c r="Q673" i="3"/>
  <c r="Q675" i="3"/>
  <c r="BC30" i="11" s="1"/>
  <c r="AZ35" i="11"/>
  <c r="Q931" i="3"/>
  <c r="AZ39" i="11"/>
  <c r="Q930" i="3"/>
  <c r="AG100" i="19" s="1"/>
  <c r="Q929" i="3"/>
  <c r="AZ45" i="11"/>
  <c r="BU12" i="18"/>
  <c r="L55" i="17"/>
  <c r="P1134" i="3"/>
  <c r="O373" i="3"/>
  <c r="AM680" i="3"/>
  <c r="T731" i="3" s="1"/>
  <c r="C112" i="14" s="1"/>
  <c r="AH1064" i="3"/>
  <c r="AI1064" i="3"/>
  <c r="AH1060" i="3"/>
  <c r="AI1060" i="3"/>
  <c r="AH1056" i="3"/>
  <c r="AI1056" i="3"/>
  <c r="AH1037" i="3"/>
  <c r="AI1037" i="3"/>
  <c r="AH1033" i="3"/>
  <c r="AI1033" i="3"/>
  <c r="AH1029" i="3"/>
  <c r="AI1029" i="3"/>
  <c r="AH1025" i="3"/>
  <c r="AI1025" i="3"/>
  <c r="AH1021" i="3"/>
  <c r="AI1021" i="3"/>
  <c r="AH1017" i="3"/>
  <c r="AI1017" i="3"/>
  <c r="AH976" i="3"/>
  <c r="AI976" i="3"/>
  <c r="P929" i="3"/>
  <c r="P930" i="3"/>
  <c r="P925" i="3"/>
  <c r="P870" i="3"/>
  <c r="P809" i="3"/>
  <c r="P810" i="3"/>
  <c r="AD96" i="19" s="1"/>
  <c r="AE96" i="19" s="1"/>
  <c r="AF96" i="19" s="1"/>
  <c r="P805" i="3"/>
  <c r="P733" i="3"/>
  <c r="AZ103" i="16" s="1"/>
  <c r="P729" i="3"/>
  <c r="P675" i="3"/>
  <c r="BA101" i="16" s="1"/>
  <c r="P671" i="3"/>
  <c r="P676" i="3"/>
  <c r="P615" i="3"/>
  <c r="BA99" i="16" s="1"/>
  <c r="P613" i="3"/>
  <c r="P609" i="3"/>
  <c r="AX99" i="16" s="1"/>
  <c r="O555" i="3"/>
  <c r="P556" i="3"/>
  <c r="P551" i="3"/>
  <c r="O553" i="3"/>
  <c r="P495" i="3"/>
  <c r="P496" i="3"/>
  <c r="BB94" i="16" s="1"/>
  <c r="O489" i="3"/>
  <c r="AP24" i="11" s="1"/>
  <c r="P435" i="3"/>
  <c r="BA93" i="16" s="1"/>
  <c r="P433" i="3"/>
  <c r="P429" i="3"/>
  <c r="AX93" i="16" s="1"/>
  <c r="P357" i="3"/>
  <c r="O361" i="3"/>
  <c r="AS18" i="11" s="1"/>
  <c r="O359" i="3"/>
  <c r="O357" i="3"/>
  <c r="AQ18" i="11" s="1"/>
  <c r="O355" i="3"/>
  <c r="O362" i="3"/>
  <c r="P301" i="3"/>
  <c r="P297" i="3"/>
  <c r="AV16" i="11" s="1"/>
  <c r="AT16" i="11"/>
  <c r="O301" i="3"/>
  <c r="AS16" i="11" s="1"/>
  <c r="O299" i="3"/>
  <c r="O297" i="3"/>
  <c r="AQ16" i="11" s="1"/>
  <c r="O295" i="3"/>
  <c r="P302" i="3"/>
  <c r="BB88" i="16" s="1"/>
  <c r="P241" i="3"/>
  <c r="P239" i="3"/>
  <c r="AZ87" i="16" s="1"/>
  <c r="O237" i="3"/>
  <c r="O242" i="3" s="1"/>
  <c r="P182" i="3"/>
  <c r="BB84" i="16" s="1"/>
  <c r="P177" i="3"/>
  <c r="O179" i="3"/>
  <c r="AU85" i="16" s="1"/>
  <c r="O175" i="3"/>
  <c r="O117" i="3"/>
  <c r="O61" i="3"/>
  <c r="AV81" i="16" s="1"/>
  <c r="P62" i="3"/>
  <c r="P57" i="3"/>
  <c r="AY81" i="16" s="1"/>
  <c r="O57" i="3"/>
  <c r="O62" i="3" s="1"/>
  <c r="AX15" i="11"/>
  <c r="AX29" i="11"/>
  <c r="AX45" i="11"/>
  <c r="AW29" i="11"/>
  <c r="AW25" i="11"/>
  <c r="AW21" i="11"/>
  <c r="AW33" i="11" s="1"/>
  <c r="AS15" i="11"/>
  <c r="AS45" i="11"/>
  <c r="AR17" i="11"/>
  <c r="AR43" i="11"/>
  <c r="AQ31" i="11"/>
  <c r="AQ27" i="11"/>
  <c r="AQ23" i="11"/>
  <c r="AP15" i="11"/>
  <c r="AP45" i="11"/>
  <c r="AL29" i="11"/>
  <c r="AL45" i="11"/>
  <c r="AK15" i="11"/>
  <c r="AK45" i="11"/>
  <c r="K52" i="17"/>
  <c r="K42" i="17"/>
  <c r="Q371" i="3"/>
  <c r="Q123" i="3"/>
  <c r="Q243" i="3"/>
  <c r="Q363" i="3"/>
  <c r="Q617" i="3"/>
  <c r="Q737" i="3"/>
  <c r="Q871" i="3"/>
  <c r="Q1051" i="3"/>
  <c r="P1051" i="3"/>
  <c r="P1119" i="3"/>
  <c r="P367" i="3"/>
  <c r="P1130" i="3"/>
  <c r="O1111" i="3"/>
  <c r="O737" i="3"/>
  <c r="AM1054" i="3"/>
  <c r="T1105" i="3" s="1"/>
  <c r="C126" i="14" s="1"/>
  <c r="AM306" i="3"/>
  <c r="T357" i="3" s="1"/>
  <c r="C98" i="14" s="1"/>
  <c r="AI1099" i="3"/>
  <c r="AI1097" i="3"/>
  <c r="AI1095" i="3"/>
  <c r="AI1093" i="3"/>
  <c r="AI1091" i="3"/>
  <c r="AI1089" i="3"/>
  <c r="AI1087" i="3"/>
  <c r="AI1085" i="3"/>
  <c r="AI1083" i="3"/>
  <c r="AI1081" i="3"/>
  <c r="AI1079" i="3"/>
  <c r="AI1077" i="3"/>
  <c r="AI1075" i="3"/>
  <c r="AI1073" i="3"/>
  <c r="AI1071" i="3"/>
  <c r="AI1069" i="3"/>
  <c r="AI1067" i="3"/>
  <c r="AI1065" i="3"/>
  <c r="AK1064" i="3"/>
  <c r="AH1062" i="3"/>
  <c r="AI1062" i="3"/>
  <c r="AK1060" i="3"/>
  <c r="AH1058" i="3"/>
  <c r="AI1058" i="3"/>
  <c r="AK1056" i="3"/>
  <c r="AH1039" i="3"/>
  <c r="AI1039" i="3"/>
  <c r="AK1037" i="3"/>
  <c r="AH1035" i="3"/>
  <c r="AI1035" i="3"/>
  <c r="AK1033" i="3"/>
  <c r="AH1031" i="3"/>
  <c r="AI1031" i="3"/>
  <c r="AK1029" i="3"/>
  <c r="AH1027" i="3"/>
  <c r="AI1027" i="3"/>
  <c r="AK1025" i="3"/>
  <c r="AH1023" i="3"/>
  <c r="AI1023" i="3"/>
  <c r="AK1021" i="3"/>
  <c r="AH1019" i="3"/>
  <c r="AI1019" i="3"/>
  <c r="AK1017" i="3"/>
  <c r="AH1015" i="3"/>
  <c r="AI1015" i="3"/>
  <c r="AH978" i="3"/>
  <c r="AI978" i="3"/>
  <c r="AK976" i="3"/>
  <c r="W620" i="3"/>
  <c r="AI974" i="3"/>
  <c r="AI972" i="3"/>
  <c r="AI919" i="3"/>
  <c r="AI917" i="3"/>
  <c r="AI915" i="3"/>
  <c r="AI913" i="3"/>
  <c r="AI911" i="3"/>
  <c r="AI909" i="3"/>
  <c r="AI907" i="3"/>
  <c r="AI859" i="3"/>
  <c r="AI857" i="3"/>
  <c r="AI855" i="3"/>
  <c r="AI853" i="3"/>
  <c r="AI851" i="3"/>
  <c r="AI849" i="3"/>
  <c r="AI799" i="3"/>
  <c r="AI797" i="3"/>
  <c r="AI795" i="3"/>
  <c r="AI793" i="3"/>
  <c r="AI791" i="3"/>
  <c r="AI789" i="3"/>
  <c r="AI787" i="3"/>
  <c r="W680" i="3"/>
  <c r="AJ665" i="3"/>
  <c r="AJ664" i="3"/>
  <c r="AJ663" i="3"/>
  <c r="AJ662" i="3"/>
  <c r="AJ661" i="3"/>
  <c r="AJ660" i="3"/>
  <c r="AJ659" i="3"/>
  <c r="AJ658" i="3"/>
  <c r="AJ657" i="3"/>
  <c r="AJ656" i="3"/>
  <c r="AJ655" i="3"/>
  <c r="AJ654" i="3"/>
  <c r="AJ653" i="3"/>
  <c r="AJ652" i="3"/>
  <c r="AJ651" i="3"/>
  <c r="AJ650" i="3"/>
  <c r="AJ649" i="3"/>
  <c r="AJ648" i="3"/>
  <c r="AJ647" i="3"/>
  <c r="AJ646" i="3"/>
  <c r="AJ645" i="3"/>
  <c r="AJ644" i="3"/>
  <c r="AJ643" i="3"/>
  <c r="AJ642" i="3"/>
  <c r="AJ641" i="3"/>
  <c r="AJ640" i="3"/>
  <c r="AJ639" i="3"/>
  <c r="AJ638" i="3"/>
  <c r="AJ637" i="3"/>
  <c r="AJ636" i="3"/>
  <c r="AJ635" i="3"/>
  <c r="AJ634" i="3"/>
  <c r="AJ633" i="3"/>
  <c r="AJ632" i="3"/>
  <c r="AJ631" i="3"/>
  <c r="AJ630" i="3"/>
  <c r="AJ629" i="3"/>
  <c r="AJ628" i="3"/>
  <c r="AJ627" i="3"/>
  <c r="AJ626" i="3"/>
  <c r="AJ625" i="3"/>
  <c r="AJ624" i="3"/>
  <c r="AJ623" i="3"/>
  <c r="AJ622" i="3"/>
  <c r="AJ621" i="3"/>
  <c r="AJ425" i="3"/>
  <c r="AJ424" i="3"/>
  <c r="AJ423" i="3"/>
  <c r="AJ422" i="3"/>
  <c r="AJ421" i="3"/>
  <c r="AJ420" i="3"/>
  <c r="AJ419" i="3"/>
  <c r="AJ418" i="3"/>
  <c r="AJ417" i="3"/>
  <c r="AJ416" i="3"/>
  <c r="AJ415" i="3"/>
  <c r="AJ414" i="3"/>
  <c r="AJ413" i="3"/>
  <c r="AJ412" i="3"/>
  <c r="AJ411" i="3"/>
  <c r="AI351" i="3"/>
  <c r="AI349" i="3"/>
  <c r="AI347" i="3"/>
  <c r="AI345" i="3"/>
  <c r="AI343" i="3"/>
  <c r="AI341" i="3"/>
  <c r="AI339" i="3"/>
  <c r="AI337" i="3"/>
  <c r="AI335" i="3"/>
  <c r="AI333" i="3"/>
  <c r="AI331" i="3"/>
  <c r="AI329" i="3"/>
  <c r="AI327" i="3"/>
  <c r="AI325" i="3"/>
  <c r="AI323" i="3"/>
  <c r="AI321" i="3"/>
  <c r="AI319" i="3"/>
  <c r="AI317" i="3"/>
  <c r="AI315" i="3"/>
  <c r="AI313" i="3"/>
  <c r="AI311" i="3"/>
  <c r="AI309" i="3"/>
  <c r="AI307" i="3"/>
  <c r="AI290" i="3"/>
  <c r="AI288" i="3"/>
  <c r="AI286" i="3"/>
  <c r="AI284" i="3"/>
  <c r="AI282" i="3"/>
  <c r="AI280" i="3"/>
  <c r="AI278" i="3"/>
  <c r="AI276" i="3"/>
  <c r="AI274" i="3"/>
  <c r="AI272" i="3"/>
  <c r="AI270" i="3"/>
  <c r="AI268" i="3"/>
  <c r="AI266" i="3"/>
  <c r="AI264" i="3"/>
  <c r="AI262" i="3"/>
  <c r="AI260" i="3"/>
  <c r="AI258" i="3"/>
  <c r="AI256" i="3"/>
  <c r="AI254" i="3"/>
  <c r="AI252" i="3"/>
  <c r="AI250" i="3"/>
  <c r="AI248" i="3"/>
  <c r="AI231" i="3"/>
  <c r="AI229" i="3"/>
  <c r="AI227" i="3"/>
  <c r="AI225" i="3"/>
  <c r="AI223" i="3"/>
  <c r="AI221" i="3"/>
  <c r="AI219" i="3"/>
  <c r="AI170" i="3"/>
  <c r="AI168" i="3"/>
  <c r="AI166" i="3"/>
  <c r="AI164" i="3"/>
  <c r="AI162" i="3"/>
  <c r="AI160" i="3"/>
  <c r="AI158" i="3"/>
  <c r="AI156" i="3"/>
  <c r="AI110" i="3"/>
  <c r="AI780" i="3"/>
  <c r="AF37" i="3"/>
  <c r="AA37" i="3" s="1"/>
  <c r="AI37" i="3"/>
  <c r="AI410" i="3"/>
  <c r="AH511" i="3"/>
  <c r="AF513" i="3"/>
  <c r="AA513" i="3" s="1"/>
  <c r="AH523" i="3"/>
  <c r="AK524" i="3"/>
  <c r="AF524" i="3"/>
  <c r="AA524" i="3" s="1"/>
  <c r="AF525" i="3"/>
  <c r="AA525" i="3" s="1"/>
  <c r="AH526" i="3"/>
  <c r="AK527" i="3"/>
  <c r="AC397" i="3"/>
  <c r="Z397" i="3" s="1"/>
  <c r="AF402" i="3"/>
  <c r="AA402" i="3" s="1"/>
  <c r="AI403" i="3"/>
  <c r="AI215" i="3"/>
  <c r="AI216" i="3"/>
  <c r="AI217" i="3"/>
  <c r="AD139" i="3"/>
  <c r="AC139" i="3"/>
  <c r="AD140" i="3"/>
  <c r="AI140" i="3"/>
  <c r="AD142" i="3"/>
  <c r="AC142" i="3"/>
  <c r="Z142" i="3" s="1"/>
  <c r="AD143" i="3"/>
  <c r="AD144" i="3"/>
  <c r="AD145" i="3"/>
  <c r="AF146" i="3"/>
  <c r="AA146" i="3" s="1"/>
  <c r="AI146" i="3"/>
  <c r="AI147" i="3"/>
  <c r="AD148" i="3"/>
  <c r="AI148" i="3"/>
  <c r="AD149" i="3"/>
  <c r="AI149" i="3"/>
  <c r="AF150" i="3"/>
  <c r="AA150" i="3" s="1"/>
  <c r="AC68" i="3"/>
  <c r="AC80" i="3"/>
  <c r="AD81" i="3"/>
  <c r="AD82" i="3"/>
  <c r="AD83" i="3"/>
  <c r="AD84" i="3"/>
  <c r="AD85" i="3"/>
  <c r="AD86" i="3"/>
  <c r="AD95" i="3"/>
  <c r="AI96" i="3"/>
  <c r="AD7" i="3"/>
  <c r="AI8" i="3"/>
  <c r="AI10" i="3"/>
  <c r="AI12" i="3"/>
  <c r="AI13" i="3"/>
  <c r="AI20" i="3"/>
  <c r="AI22" i="3"/>
  <c r="AI24" i="3"/>
  <c r="AD26" i="3"/>
  <c r="AD27" i="3"/>
  <c r="AD29" i="3"/>
  <c r="AD30" i="3"/>
  <c r="AI31" i="3"/>
  <c r="AI32" i="3"/>
  <c r="AC33" i="3"/>
  <c r="AF34" i="3"/>
  <c r="AA34" i="3" s="1"/>
  <c r="S672" i="3"/>
  <c r="AI577" i="3"/>
  <c r="AI579" i="3"/>
  <c r="AD581" i="3"/>
  <c r="AI582" i="3"/>
  <c r="AD583" i="3"/>
  <c r="AH589" i="3"/>
  <c r="AF508" i="3"/>
  <c r="AA508" i="3" s="1"/>
  <c r="AC513" i="3"/>
  <c r="AH515" i="3"/>
  <c r="AF517" i="3"/>
  <c r="AA517" i="3" s="1"/>
  <c r="AH520" i="3"/>
  <c r="AC524" i="3"/>
  <c r="AC527" i="3"/>
  <c r="AK529" i="3"/>
  <c r="AK441" i="3"/>
  <c r="AH441" i="3"/>
  <c r="AF441" i="3"/>
  <c r="AA441" i="3" s="1"/>
  <c r="AH442" i="3"/>
  <c r="AH443" i="3"/>
  <c r="AK381" i="3"/>
  <c r="AK382" i="3"/>
  <c r="R382" i="3" s="1"/>
  <c r="AF382" i="3"/>
  <c r="AA382" i="3" s="1"/>
  <c r="AJ402" i="3"/>
  <c r="AH403" i="3"/>
  <c r="AH893" i="3"/>
  <c r="S1046" i="3"/>
  <c r="AH997" i="3"/>
  <c r="AH999" i="3"/>
  <c r="AH1001" i="3"/>
  <c r="AH1003" i="3"/>
  <c r="AH1005" i="3"/>
  <c r="AH1007" i="3"/>
  <c r="AH1009" i="3"/>
  <c r="AF946" i="3"/>
  <c r="AA946" i="3" s="1"/>
  <c r="AF947" i="3"/>
  <c r="AA947" i="3" s="1"/>
  <c r="AF949" i="3"/>
  <c r="AA949" i="3" s="1"/>
  <c r="AH949" i="3"/>
  <c r="AF951" i="3"/>
  <c r="AA951" i="3" s="1"/>
  <c r="AH951" i="3"/>
  <c r="AD957" i="3"/>
  <c r="AI957" i="3"/>
  <c r="AI959" i="3"/>
  <c r="AD876" i="3"/>
  <c r="AI877" i="3"/>
  <c r="AI878" i="3"/>
  <c r="AI880" i="3"/>
  <c r="AI906" i="3"/>
  <c r="AS46" i="10"/>
  <c r="AV79" i="16"/>
  <c r="AT79" i="16"/>
  <c r="BD45" i="10"/>
  <c r="BG78" i="16"/>
  <c r="AW78" i="16"/>
  <c r="BB44" i="10"/>
  <c r="BE77" i="16"/>
  <c r="BC77" i="16"/>
  <c r="AR44" i="10"/>
  <c r="AU77" i="16"/>
  <c r="AS77" i="16"/>
  <c r="AX42" i="10"/>
  <c r="BA75" i="16"/>
  <c r="AV42" i="10"/>
  <c r="AY75" i="16"/>
  <c r="BH67" i="16"/>
  <c r="AT67" i="16"/>
  <c r="BC30" i="10"/>
  <c r="BF65" i="16"/>
  <c r="BA30" i="10"/>
  <c r="BD65" i="16"/>
  <c r="AT65" i="16"/>
  <c r="BB28" i="10"/>
  <c r="BE63" i="16"/>
  <c r="AZ28" i="10"/>
  <c r="BC63" i="16"/>
  <c r="AO63" i="16"/>
  <c r="BA61" i="16"/>
  <c r="BB26" i="10"/>
  <c r="BE61" i="16"/>
  <c r="AW58" i="16"/>
  <c r="AS22" i="10"/>
  <c r="AV57" i="16"/>
  <c r="AO21" i="10"/>
  <c r="AR56" i="16"/>
  <c r="BC16" i="10"/>
  <c r="BA16" i="10"/>
  <c r="AQ16" i="10"/>
  <c r="AT53" i="16"/>
  <c r="AL16" i="10"/>
  <c r="AO53" i="16"/>
  <c r="AW14" i="10"/>
  <c r="AT13" i="10"/>
  <c r="AW50" i="16"/>
  <c r="AX10" i="10"/>
  <c r="BA47" i="16"/>
  <c r="AN8" i="10"/>
  <c r="BB8" i="10"/>
  <c r="BE45" i="16"/>
  <c r="BA33" i="10"/>
  <c r="AX19" i="10"/>
  <c r="AX33" i="10"/>
  <c r="BH31" i="10"/>
  <c r="R735" i="2"/>
  <c r="BK66" i="16"/>
  <c r="BH43" i="10"/>
  <c r="R1049" i="2"/>
  <c r="BK77" i="16" s="1"/>
  <c r="BK76" i="16"/>
  <c r="AV10" i="18"/>
  <c r="AO30" i="10"/>
  <c r="AR65" i="16"/>
  <c r="BF79" i="16"/>
  <c r="BA46" i="10"/>
  <c r="BD79" i="16"/>
  <c r="AN44" i="10"/>
  <c r="AQ77" i="16"/>
  <c r="AO77" i="16"/>
  <c r="BD43" i="10"/>
  <c r="BG76" i="16"/>
  <c r="AW76" i="16"/>
  <c r="AU40" i="10"/>
  <c r="AW38" i="10"/>
  <c r="AU38" i="10"/>
  <c r="BC32" i="10"/>
  <c r="BF67" i="16"/>
  <c r="BA32" i="10"/>
  <c r="BD67" i="16"/>
  <c r="BD29" i="10"/>
  <c r="BG64" i="16"/>
  <c r="AX28" i="10"/>
  <c r="AO25" i="10"/>
  <c r="AU22" i="10"/>
  <c r="AX57" i="16"/>
  <c r="BF18" i="10"/>
  <c r="BI55" i="16"/>
  <c r="AO17" i="10"/>
  <c r="AR54" i="16"/>
  <c r="AV16" i="10"/>
  <c r="AY53" i="16"/>
  <c r="BB12" i="10"/>
  <c r="BE49" i="16"/>
  <c r="BB19" i="10"/>
  <c r="BF15" i="10"/>
  <c r="R302" i="2"/>
  <c r="R297" i="2"/>
  <c r="R301" i="2"/>
  <c r="BH16" i="10" s="1"/>
  <c r="BF29" i="10"/>
  <c r="R676" i="2"/>
  <c r="R671" i="2"/>
  <c r="R675" i="2"/>
  <c r="BH30" i="10" s="1"/>
  <c r="BI64" i="16"/>
  <c r="R1111" i="2"/>
  <c r="BF45" i="10"/>
  <c r="R1110" i="2"/>
  <c r="BL78" i="16" s="1"/>
  <c r="R1105" i="2"/>
  <c r="R1109" i="2"/>
  <c r="BK79" i="16" s="1"/>
  <c r="BI78" i="16"/>
  <c r="R363" i="2"/>
  <c r="BE17" i="10"/>
  <c r="R355" i="2"/>
  <c r="BE18" i="10" s="1"/>
  <c r="R359" i="2"/>
  <c r="BH54" i="16"/>
  <c r="R731" i="2"/>
  <c r="BE43" i="10"/>
  <c r="R1050" i="2"/>
  <c r="R1045" i="2"/>
  <c r="BF44" i="10" s="1"/>
  <c r="BC19" i="10"/>
  <c r="AZ33" i="10"/>
  <c r="AU47" i="10"/>
  <c r="K36" i="17"/>
  <c r="L24" i="17"/>
  <c r="K20" i="17"/>
  <c r="R737" i="2"/>
  <c r="Q371" i="2"/>
  <c r="Q745" i="2"/>
  <c r="Q363" i="2"/>
  <c r="Q737" i="2"/>
  <c r="Q1051" i="2"/>
  <c r="Q811" i="2"/>
  <c r="Q557" i="2"/>
  <c r="Q437" i="2"/>
  <c r="Q183" i="2"/>
  <c r="BD12" i="10" s="1"/>
  <c r="Q63" i="2"/>
  <c r="P1117" i="2"/>
  <c r="P371" i="2"/>
  <c r="P745" i="2"/>
  <c r="P1134" i="2"/>
  <c r="O1111" i="2"/>
  <c r="O737" i="2"/>
  <c r="AH1091" i="2"/>
  <c r="AJ1091" i="2"/>
  <c r="AH1089" i="2"/>
  <c r="AJ1089" i="2"/>
  <c r="AH1087" i="2"/>
  <c r="AJ1087" i="2"/>
  <c r="AH1085" i="2"/>
  <c r="AJ1085" i="2"/>
  <c r="AH1083" i="2"/>
  <c r="AJ1083" i="2"/>
  <c r="AH1081" i="2"/>
  <c r="AJ1081" i="2"/>
  <c r="AH1079" i="2"/>
  <c r="AJ1079" i="2"/>
  <c r="Q991" i="2"/>
  <c r="Q871" i="2"/>
  <c r="Q617" i="2"/>
  <c r="Q497" i="2"/>
  <c r="Q243" i="2"/>
  <c r="Q123" i="2"/>
  <c r="P1130" i="2"/>
  <c r="AH1090" i="2"/>
  <c r="AJ1090" i="2"/>
  <c r="AH1088" i="2"/>
  <c r="AJ1088" i="2"/>
  <c r="AH1086" i="2"/>
  <c r="AJ1086" i="2"/>
  <c r="AH1084" i="2"/>
  <c r="AJ1084" i="2"/>
  <c r="AH1082" i="2"/>
  <c r="AJ1082" i="2"/>
  <c r="AH1080" i="2"/>
  <c r="AJ1080" i="2"/>
  <c r="AJ1078" i="2"/>
  <c r="AJ1077" i="2"/>
  <c r="AJ1076" i="2"/>
  <c r="AJ1075" i="2"/>
  <c r="AJ1074" i="2"/>
  <c r="AJ1073" i="2"/>
  <c r="AJ1072" i="2"/>
  <c r="AJ1071" i="2"/>
  <c r="AJ1070" i="2"/>
  <c r="AJ1069" i="2"/>
  <c r="AJ1068" i="2"/>
  <c r="AJ1067" i="2"/>
  <c r="AJ1066" i="2"/>
  <c r="AJ1065" i="2"/>
  <c r="AJ1064" i="2"/>
  <c r="AJ1063" i="2"/>
  <c r="AJ1062" i="2"/>
  <c r="AJ1061" i="2"/>
  <c r="AJ1060" i="2"/>
  <c r="AJ1059" i="2"/>
  <c r="AJ1058" i="2"/>
  <c r="AJ1057" i="2"/>
  <c r="AJ1056" i="2"/>
  <c r="AJ1055" i="2"/>
  <c r="AJ979" i="2"/>
  <c r="AJ978" i="2"/>
  <c r="AJ977" i="2"/>
  <c r="AJ976" i="2"/>
  <c r="AJ975" i="2"/>
  <c r="AJ974" i="2"/>
  <c r="AJ973" i="2"/>
  <c r="AJ972" i="2"/>
  <c r="AJ971" i="2"/>
  <c r="AJ970" i="2"/>
  <c r="AJ969" i="2"/>
  <c r="AJ968" i="2"/>
  <c r="AJ967" i="2"/>
  <c r="AJ966" i="2"/>
  <c r="AJ965" i="2"/>
  <c r="AJ964" i="2"/>
  <c r="AJ963" i="2"/>
  <c r="AJ962" i="2"/>
  <c r="AJ959" i="2"/>
  <c r="AJ955" i="2"/>
  <c r="AJ951" i="2"/>
  <c r="AJ947" i="2"/>
  <c r="AJ943" i="2"/>
  <c r="AJ937" i="2"/>
  <c r="AJ859" i="2"/>
  <c r="AJ858" i="2"/>
  <c r="AJ857" i="2"/>
  <c r="AJ856" i="2"/>
  <c r="AJ855" i="2"/>
  <c r="AJ854" i="2"/>
  <c r="AJ853" i="2"/>
  <c r="AJ852" i="2"/>
  <c r="AJ851" i="2"/>
  <c r="AJ850" i="2"/>
  <c r="AJ849" i="2"/>
  <c r="AJ848" i="2"/>
  <c r="AJ846" i="2"/>
  <c r="AK725" i="2"/>
  <c r="AK721" i="2"/>
  <c r="AK717" i="2"/>
  <c r="AK713" i="2"/>
  <c r="AK709" i="2"/>
  <c r="AK705" i="2"/>
  <c r="AK701" i="2"/>
  <c r="AK697" i="2"/>
  <c r="AK693" i="2"/>
  <c r="AK689" i="2"/>
  <c r="AK685" i="2"/>
  <c r="AK681" i="2"/>
  <c r="AK665" i="2"/>
  <c r="AK661" i="2"/>
  <c r="AK657" i="2"/>
  <c r="AK653" i="2"/>
  <c r="AI649" i="2"/>
  <c r="AK649" i="2"/>
  <c r="AK646" i="2"/>
  <c r="AI645" i="2"/>
  <c r="AK645" i="2"/>
  <c r="AK642" i="2"/>
  <c r="AI641" i="2"/>
  <c r="AK641" i="2"/>
  <c r="AK638" i="2"/>
  <c r="AI637" i="2"/>
  <c r="AK637" i="2"/>
  <c r="AK634" i="2"/>
  <c r="AI633" i="2"/>
  <c r="AK633" i="2"/>
  <c r="AK630" i="2"/>
  <c r="AI629" i="2"/>
  <c r="AK629" i="2"/>
  <c r="AK625" i="2"/>
  <c r="AK621" i="2"/>
  <c r="AK605" i="2"/>
  <c r="AK601" i="2"/>
  <c r="AK597" i="2"/>
  <c r="AK593" i="2"/>
  <c r="AK545" i="2"/>
  <c r="AK541" i="2"/>
  <c r="AK537" i="2"/>
  <c r="AK482" i="2"/>
  <c r="AK478" i="2"/>
  <c r="AK474" i="2"/>
  <c r="AI424" i="2"/>
  <c r="AI422" i="2"/>
  <c r="AI420" i="2"/>
  <c r="AI418" i="2"/>
  <c r="AI416" i="2"/>
  <c r="AI414" i="2"/>
  <c r="AI412" i="2"/>
  <c r="W306" i="2"/>
  <c r="AJ291" i="2"/>
  <c r="AJ290" i="2"/>
  <c r="AJ289" i="2"/>
  <c r="AJ288" i="2"/>
  <c r="AJ287" i="2"/>
  <c r="AJ286" i="2"/>
  <c r="AJ285" i="2"/>
  <c r="AJ284" i="2"/>
  <c r="AJ283" i="2"/>
  <c r="AJ282" i="2"/>
  <c r="AJ281" i="2"/>
  <c r="AJ280" i="2"/>
  <c r="AJ279" i="2"/>
  <c r="AJ278" i="2"/>
  <c r="AJ277" i="2"/>
  <c r="AJ276" i="2"/>
  <c r="AJ275" i="2"/>
  <c r="AJ274" i="2"/>
  <c r="AJ273" i="2"/>
  <c r="AJ272" i="2"/>
  <c r="AJ271" i="2"/>
  <c r="AJ270" i="2"/>
  <c r="AJ269" i="2"/>
  <c r="AJ268" i="2"/>
  <c r="AJ267" i="2"/>
  <c r="AJ266" i="2"/>
  <c r="AJ265" i="2"/>
  <c r="AH264" i="2"/>
  <c r="AJ264" i="2"/>
  <c r="AH262" i="2"/>
  <c r="AJ262" i="2"/>
  <c r="AH260" i="2"/>
  <c r="AJ260" i="2"/>
  <c r="AH258" i="2"/>
  <c r="AJ258" i="2"/>
  <c r="AH256" i="2"/>
  <c r="AJ256" i="2"/>
  <c r="AH254" i="2"/>
  <c r="AJ254" i="2"/>
  <c r="AH252" i="2"/>
  <c r="AJ252" i="2"/>
  <c r="AH250" i="2"/>
  <c r="AJ250" i="2"/>
  <c r="AH248" i="2"/>
  <c r="AJ248" i="2"/>
  <c r="W246" i="2"/>
  <c r="AH263" i="2"/>
  <c r="AJ263" i="2"/>
  <c r="AH261" i="2"/>
  <c r="AJ261" i="2"/>
  <c r="AH259" i="2"/>
  <c r="AJ259" i="2"/>
  <c r="AH257" i="2"/>
  <c r="AJ257" i="2"/>
  <c r="AH255" i="2"/>
  <c r="AJ255" i="2"/>
  <c r="AH253" i="2"/>
  <c r="AJ253" i="2"/>
  <c r="AH251" i="2"/>
  <c r="AJ251" i="2"/>
  <c r="AH249" i="2"/>
  <c r="AJ249" i="2"/>
  <c r="AH247" i="2"/>
  <c r="AJ247" i="2"/>
  <c r="AH221" i="2"/>
  <c r="AJ221" i="2"/>
  <c r="AH170" i="2"/>
  <c r="AJ170" i="2"/>
  <c r="AH168" i="2"/>
  <c r="AJ168" i="2"/>
  <c r="AH166" i="2"/>
  <c r="AJ166" i="2"/>
  <c r="AH164" i="2"/>
  <c r="AJ164" i="2"/>
  <c r="AH162" i="2"/>
  <c r="AJ162" i="2"/>
  <c r="AH160" i="2"/>
  <c r="AJ160" i="2"/>
  <c r="AH111" i="2"/>
  <c r="AJ111" i="2"/>
  <c r="AH109" i="2"/>
  <c r="AJ109" i="2"/>
  <c r="AH107" i="2"/>
  <c r="AJ107" i="2"/>
  <c r="AJ105" i="2"/>
  <c r="AJ103" i="2"/>
  <c r="AH51" i="2"/>
  <c r="AJ51" i="2"/>
  <c r="AH49" i="2"/>
  <c r="AJ49" i="2"/>
  <c r="AH47" i="2"/>
  <c r="AJ47" i="2"/>
  <c r="AH45" i="2"/>
  <c r="AJ45" i="2"/>
  <c r="AJ43" i="2"/>
  <c r="AJ41" i="2"/>
  <c r="AH222" i="2"/>
  <c r="AJ222" i="2"/>
  <c r="AH220" i="2"/>
  <c r="AJ220" i="2"/>
  <c r="AH171" i="2"/>
  <c r="AJ171" i="2"/>
  <c r="AH169" i="2"/>
  <c r="AJ169" i="2"/>
  <c r="AH167" i="2"/>
  <c r="AJ167" i="2"/>
  <c r="AH165" i="2"/>
  <c r="AJ165" i="2"/>
  <c r="AH163" i="2"/>
  <c r="AJ163" i="2"/>
  <c r="AH161" i="2"/>
  <c r="AH110" i="2"/>
  <c r="AJ110" i="2"/>
  <c r="AH108" i="2"/>
  <c r="AJ108" i="2"/>
  <c r="AH106" i="2"/>
  <c r="AJ106" i="2"/>
  <c r="AH104" i="2"/>
  <c r="AJ104" i="2"/>
  <c r="AH102" i="2"/>
  <c r="AH100" i="2"/>
  <c r="AH50" i="2"/>
  <c r="AJ50" i="2"/>
  <c r="AH48" i="2"/>
  <c r="AJ48" i="2"/>
  <c r="AH46" i="2"/>
  <c r="AJ46" i="2"/>
  <c r="AH44" i="2"/>
  <c r="AH42" i="2"/>
  <c r="AJ40" i="2"/>
  <c r="AH21" i="2"/>
  <c r="AJ21" i="2"/>
  <c r="AK27" i="2"/>
  <c r="AF27" i="2"/>
  <c r="AA27" i="2" s="1"/>
  <c r="AK36" i="2"/>
  <c r="AH36" i="2"/>
  <c r="AH191" i="2"/>
  <c r="AH192" i="2"/>
  <c r="AH193" i="2"/>
  <c r="AH196" i="2"/>
  <c r="AH198" i="2"/>
  <c r="AH199" i="2"/>
  <c r="AH200" i="2"/>
  <c r="AF202" i="2"/>
  <c r="AA202" i="2" s="1"/>
  <c r="AJ209" i="2"/>
  <c r="AD209" i="2"/>
  <c r="AI209" i="2"/>
  <c r="AD210" i="2"/>
  <c r="AI210" i="2"/>
  <c r="AD211" i="2"/>
  <c r="AI211" i="2"/>
  <c r="AD212" i="2"/>
  <c r="AI212" i="2"/>
  <c r="AF213" i="2"/>
  <c r="AH213" i="2"/>
  <c r="AH214" i="2"/>
  <c r="AF131" i="2"/>
  <c r="AA131" i="2" s="1"/>
  <c r="AH135" i="2"/>
  <c r="AI138" i="2"/>
  <c r="AI140" i="2"/>
  <c r="AE142" i="2"/>
  <c r="AF143" i="2"/>
  <c r="AA143" i="2" s="1"/>
  <c r="AF145" i="2"/>
  <c r="AA145" i="2" s="1"/>
  <c r="AD152" i="2"/>
  <c r="AH159" i="2"/>
  <c r="AH70" i="2"/>
  <c r="AF78" i="2"/>
  <c r="AA78" i="2" s="1"/>
  <c r="AF79" i="2"/>
  <c r="AA79" i="2" s="1"/>
  <c r="AF81" i="2"/>
  <c r="AA81" i="2" s="1"/>
  <c r="AF84" i="2"/>
  <c r="AA84" i="2" s="1"/>
  <c r="AH16" i="2"/>
  <c r="AF18" i="2"/>
  <c r="AA18" i="2" s="1"/>
  <c r="AD20" i="2"/>
  <c r="AC20" i="2"/>
  <c r="AF25" i="2"/>
  <c r="AA25" i="2" s="1"/>
  <c r="AK28" i="2"/>
  <c r="AH31" i="2"/>
  <c r="AK32" i="2"/>
  <c r="AH32" i="2"/>
  <c r="AF32" i="2"/>
  <c r="AA32" i="2" s="1"/>
  <c r="AK34" i="2"/>
  <c r="AH34" i="2"/>
  <c r="S1106" i="2"/>
  <c r="BG42" i="16"/>
  <c r="AY41" i="16"/>
  <c r="AX39" i="16"/>
  <c r="BA33" i="16"/>
  <c r="AZ25" i="16"/>
  <c r="BC17" i="16"/>
  <c r="AZ15" i="16"/>
  <c r="AX13" i="16"/>
  <c r="AT15" i="12"/>
  <c r="Q556" i="1"/>
  <c r="BC45" i="9"/>
  <c r="BB29" i="9"/>
  <c r="Q552" i="1"/>
  <c r="Q557" i="1"/>
  <c r="BB45" i="9"/>
  <c r="BB37" i="9"/>
  <c r="Q746" i="1"/>
  <c r="BD35" i="16" s="1"/>
  <c r="BB21" i="9"/>
  <c r="Q498" i="1"/>
  <c r="AG19" i="19" s="1"/>
  <c r="Q492" i="1"/>
  <c r="BA43" i="9"/>
  <c r="AP16" i="12"/>
  <c r="AQ30" i="12"/>
  <c r="AQ30" i="9"/>
  <c r="AS18" i="12"/>
  <c r="AQ18" i="12"/>
  <c r="BG31" i="9"/>
  <c r="R610" i="1"/>
  <c r="BH31" i="16" s="1"/>
  <c r="AH606" i="1"/>
  <c r="AI606" i="1"/>
  <c r="AH602" i="1"/>
  <c r="AI602" i="1"/>
  <c r="AH598" i="1"/>
  <c r="AI598" i="1"/>
  <c r="AH594" i="1"/>
  <c r="AI594" i="1"/>
  <c r="AH590" i="1"/>
  <c r="AI590" i="1"/>
  <c r="AH586" i="1"/>
  <c r="AI586" i="1"/>
  <c r="AH582" i="1"/>
  <c r="AI582" i="1"/>
  <c r="AH578" i="1"/>
  <c r="AI578" i="1"/>
  <c r="AH574" i="1"/>
  <c r="AI574" i="1"/>
  <c r="AH570" i="1"/>
  <c r="AI570" i="1"/>
  <c r="AH566" i="1"/>
  <c r="AI566" i="1"/>
  <c r="AH562" i="1"/>
  <c r="AI562" i="1"/>
  <c r="AH545" i="1"/>
  <c r="AI545" i="1"/>
  <c r="AH541" i="1"/>
  <c r="AI541" i="1"/>
  <c r="AH537" i="1"/>
  <c r="AI537" i="1"/>
  <c r="Q808" i="1"/>
  <c r="Q614" i="1"/>
  <c r="BB32" i="9" s="1"/>
  <c r="Q496" i="1"/>
  <c r="BC28" i="9" s="1"/>
  <c r="P437" i="1"/>
  <c r="P374" i="1"/>
  <c r="AW24" i="9" s="1"/>
  <c r="P317" i="1"/>
  <c r="BB20" i="16" s="1"/>
  <c r="P242" i="1"/>
  <c r="P237" i="1"/>
  <c r="P181" i="1"/>
  <c r="BA13" i="16" s="1"/>
  <c r="P177" i="1"/>
  <c r="AV12" i="9" s="1"/>
  <c r="P121" i="1"/>
  <c r="AX10" i="9" s="1"/>
  <c r="P119" i="1"/>
  <c r="AW10" i="9" s="1"/>
  <c r="P115" i="1"/>
  <c r="AU10" i="9" s="1"/>
  <c r="P61" i="1"/>
  <c r="P59" i="1"/>
  <c r="AZ9" i="16" s="1"/>
  <c r="BA35" i="9"/>
  <c r="AW45" i="9"/>
  <c r="AW41" i="9"/>
  <c r="AW37" i="9"/>
  <c r="AU19" i="9"/>
  <c r="AS45" i="9"/>
  <c r="AS41" i="9"/>
  <c r="AQ43" i="9"/>
  <c r="AP13" i="9"/>
  <c r="AL45" i="9"/>
  <c r="O990" i="1"/>
  <c r="O988" i="1"/>
  <c r="O986" i="1"/>
  <c r="O984" i="1"/>
  <c r="AP46" i="9" s="1"/>
  <c r="AS45" i="12"/>
  <c r="O930" i="1"/>
  <c r="O926" i="1"/>
  <c r="O870" i="1"/>
  <c r="O866" i="1"/>
  <c r="O808" i="1"/>
  <c r="AR40" i="12" s="1"/>
  <c r="O612" i="1"/>
  <c r="O556" i="1"/>
  <c r="O554" i="1"/>
  <c r="O550" i="1"/>
  <c r="AP30" i="9" s="1"/>
  <c r="O494" i="1"/>
  <c r="O490" i="1"/>
  <c r="AP17" i="12"/>
  <c r="AR15" i="12"/>
  <c r="AP13" i="12"/>
  <c r="O179" i="1"/>
  <c r="AP9" i="12"/>
  <c r="O59" i="1"/>
  <c r="AR8" i="12" s="1"/>
  <c r="Q872" i="1"/>
  <c r="Q752" i="1"/>
  <c r="AG27" i="19" s="1"/>
  <c r="P992" i="1"/>
  <c r="L19" i="17" s="1"/>
  <c r="O992" i="1"/>
  <c r="AT46" i="9" s="1"/>
  <c r="AH604" i="1"/>
  <c r="AI604" i="1"/>
  <c r="AH600" i="1"/>
  <c r="AI600" i="1"/>
  <c r="AH596" i="1"/>
  <c r="AI596" i="1"/>
  <c r="AH592" i="1"/>
  <c r="AI592" i="1"/>
  <c r="AH588" i="1"/>
  <c r="AI588" i="1"/>
  <c r="AH584" i="1"/>
  <c r="AI584" i="1"/>
  <c r="AH580" i="1"/>
  <c r="AI580" i="1"/>
  <c r="AH576" i="1"/>
  <c r="AI576" i="1"/>
  <c r="AH572" i="1"/>
  <c r="AI572" i="1"/>
  <c r="AH568" i="1"/>
  <c r="AI568" i="1"/>
  <c r="AH564" i="1"/>
  <c r="AI564" i="1"/>
  <c r="AH543" i="1"/>
  <c r="AI543" i="1"/>
  <c r="AH539" i="1"/>
  <c r="AI539" i="1"/>
  <c r="AH535" i="1"/>
  <c r="AI535" i="1"/>
  <c r="AH727" i="1"/>
  <c r="AI727" i="1"/>
  <c r="AH799" i="1"/>
  <c r="AJ799" i="1"/>
  <c r="AH797" i="1"/>
  <c r="AJ797" i="1"/>
  <c r="AH795" i="1"/>
  <c r="AJ795" i="1"/>
  <c r="AH793" i="1"/>
  <c r="AJ793" i="1"/>
  <c r="AH791" i="1"/>
  <c r="AJ791" i="1"/>
  <c r="AH789" i="1"/>
  <c r="AJ789" i="1"/>
  <c r="AH787" i="1"/>
  <c r="AJ787" i="1"/>
  <c r="AI533" i="1"/>
  <c r="AI531" i="1"/>
  <c r="AI529" i="1"/>
  <c r="AI527" i="1"/>
  <c r="AI486" i="1"/>
  <c r="AI484" i="1"/>
  <c r="AI482" i="1"/>
  <c r="AI480" i="1"/>
  <c r="V480" i="1" s="1"/>
  <c r="AI478" i="1"/>
  <c r="AI426" i="1"/>
  <c r="AI424" i="1"/>
  <c r="AI422" i="1"/>
  <c r="AI420" i="1"/>
  <c r="AI418" i="1"/>
  <c r="AI416" i="1"/>
  <c r="AI980" i="1"/>
  <c r="AI978" i="1"/>
  <c r="AI976" i="1"/>
  <c r="AI974" i="1"/>
  <c r="AI972" i="1"/>
  <c r="AI970" i="1"/>
  <c r="AI968" i="1"/>
  <c r="AI966" i="1"/>
  <c r="AI964" i="1"/>
  <c r="AI962" i="1"/>
  <c r="AI960" i="1"/>
  <c r="AI958" i="1"/>
  <c r="AI956" i="1"/>
  <c r="AI954" i="1"/>
  <c r="AI952" i="1"/>
  <c r="AI950" i="1"/>
  <c r="AI948" i="1"/>
  <c r="AI946" i="1"/>
  <c r="AI944" i="1"/>
  <c r="AI942" i="1"/>
  <c r="AI940" i="1"/>
  <c r="AI938" i="1"/>
  <c r="AI936" i="1"/>
  <c r="AI919" i="1"/>
  <c r="AI917" i="1"/>
  <c r="AI915" i="1"/>
  <c r="AI913" i="1"/>
  <c r="AI911" i="1"/>
  <c r="AI909" i="1"/>
  <c r="AI907" i="1"/>
  <c r="AI905" i="1"/>
  <c r="AI903" i="1"/>
  <c r="AI901" i="1"/>
  <c r="AI899" i="1"/>
  <c r="AI860" i="1"/>
  <c r="AI858" i="1"/>
  <c r="AI856" i="1"/>
  <c r="AI854" i="1"/>
  <c r="AI850" i="1"/>
  <c r="AI846" i="1"/>
  <c r="AI740" i="1"/>
  <c r="AI738" i="1"/>
  <c r="AI736" i="1"/>
  <c r="AI734" i="1"/>
  <c r="AI732" i="1"/>
  <c r="AK727" i="1"/>
  <c r="AH800" i="1"/>
  <c r="AJ800" i="1"/>
  <c r="AH798" i="1"/>
  <c r="AJ798" i="1"/>
  <c r="AH796" i="1"/>
  <c r="AJ796" i="1"/>
  <c r="AH794" i="1"/>
  <c r="AJ794" i="1"/>
  <c r="AH792" i="1"/>
  <c r="AJ792" i="1"/>
  <c r="AH790" i="1"/>
  <c r="AJ790" i="1"/>
  <c r="AH788" i="1"/>
  <c r="AJ788" i="1"/>
  <c r="AH786" i="1"/>
  <c r="AJ786" i="1"/>
  <c r="AD187" i="1"/>
  <c r="AI187" i="1"/>
  <c r="AD188" i="1"/>
  <c r="AI188" i="1"/>
  <c r="AJ192" i="1"/>
  <c r="AD192" i="1"/>
  <c r="AI192" i="1"/>
  <c r="AD193" i="1"/>
  <c r="AI193" i="1"/>
  <c r="AD194" i="1"/>
  <c r="AI194" i="1"/>
  <c r="AD195" i="1"/>
  <c r="AI195" i="1"/>
  <c r="AE196" i="1"/>
  <c r="AC197" i="1"/>
  <c r="AC198" i="1"/>
  <c r="AC199" i="1"/>
  <c r="AC200" i="1"/>
  <c r="AC201" i="1"/>
  <c r="AC202" i="1"/>
  <c r="AJ207" i="1"/>
  <c r="AD207" i="1"/>
  <c r="AI207" i="1"/>
  <c r="AJ209" i="1"/>
  <c r="AD209" i="1"/>
  <c r="AI209" i="1"/>
  <c r="AD210" i="1"/>
  <c r="AI210" i="1"/>
  <c r="AD211" i="1"/>
  <c r="AI211" i="1"/>
  <c r="AD212" i="1"/>
  <c r="AI212" i="1"/>
  <c r="AI213" i="1"/>
  <c r="AI214" i="1"/>
  <c r="AI215" i="1"/>
  <c r="AD127" i="1"/>
  <c r="AC136" i="1"/>
  <c r="AF143" i="1"/>
  <c r="AA143" i="1" s="1"/>
  <c r="AC150" i="1"/>
  <c r="AC151" i="1"/>
  <c r="AC152" i="1"/>
  <c r="AI67" i="1"/>
  <c r="AI69" i="1"/>
  <c r="AI70" i="1"/>
  <c r="AI72" i="1"/>
  <c r="AI73" i="1"/>
  <c r="AF86" i="1"/>
  <c r="AA86" i="1" s="1"/>
  <c r="AD88" i="1"/>
  <c r="AD89" i="1"/>
  <c r="AI92" i="1"/>
  <c r="AF96" i="1"/>
  <c r="AA96" i="1" s="1"/>
  <c r="AF98" i="1"/>
  <c r="AF99" i="1"/>
  <c r="AD10" i="1"/>
  <c r="AD15" i="1"/>
  <c r="AF36" i="1"/>
  <c r="AI36" i="1"/>
  <c r="AF37" i="1"/>
  <c r="W38" i="1"/>
  <c r="AF39" i="1"/>
  <c r="AD506" i="1"/>
  <c r="AI506" i="1"/>
  <c r="AI507" i="1"/>
  <c r="AD508" i="1"/>
  <c r="AI508" i="1"/>
  <c r="AD516" i="1"/>
  <c r="AI516" i="1"/>
  <c r="AF517" i="1"/>
  <c r="AF518" i="1"/>
  <c r="AF519" i="1"/>
  <c r="AC523" i="1"/>
  <c r="AC524" i="1"/>
  <c r="AC443" i="1"/>
  <c r="AK467" i="1"/>
  <c r="AK469" i="1"/>
  <c r="AF384" i="1"/>
  <c r="AA384" i="1" s="1"/>
  <c r="AI386" i="1"/>
  <c r="AC387" i="1"/>
  <c r="AD388" i="1"/>
  <c r="AC330" i="1"/>
  <c r="AC337" i="1"/>
  <c r="AC272" i="1"/>
  <c r="AI275" i="1"/>
  <c r="AD276" i="1"/>
  <c r="AI278" i="1"/>
  <c r="AD280" i="1"/>
  <c r="AH281" i="1"/>
  <c r="AF283" i="1"/>
  <c r="AH283" i="1"/>
  <c r="AH285" i="1"/>
  <c r="AF286" i="1"/>
  <c r="AA286" i="1" s="1"/>
  <c r="AH287" i="1"/>
  <c r="AH288" i="1"/>
  <c r="AH292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D818" i="1"/>
  <c r="AF821" i="1"/>
  <c r="AA821" i="1" s="1"/>
  <c r="AF822" i="1"/>
  <c r="AA822" i="1" s="1"/>
  <c r="AH822" i="1"/>
  <c r="AF823" i="1"/>
  <c r="AA823" i="1" s="1"/>
  <c r="AF838" i="1"/>
  <c r="AA838" i="1" s="1"/>
  <c r="AI838" i="1"/>
  <c r="AI839" i="1"/>
  <c r="AH840" i="1"/>
  <c r="AI757" i="1"/>
  <c r="AI759" i="1"/>
  <c r="AI760" i="1"/>
  <c r="AI768" i="1"/>
  <c r="AI772" i="1"/>
  <c r="AD773" i="1"/>
  <c r="AI773" i="1"/>
  <c r="AD774" i="1"/>
  <c r="AI774" i="1"/>
  <c r="AD775" i="1"/>
  <c r="AI775" i="1"/>
  <c r="AK777" i="1"/>
  <c r="AI777" i="1"/>
  <c r="V777" i="1" s="1"/>
  <c r="W777" i="1" s="1"/>
  <c r="AF777" i="1"/>
  <c r="AK778" i="1"/>
  <c r="AI778" i="1"/>
  <c r="AD778" i="1"/>
  <c r="AD779" i="1"/>
  <c r="AI779" i="1"/>
  <c r="AD780" i="1"/>
  <c r="AI780" i="1"/>
  <c r="AF781" i="1"/>
  <c r="AH781" i="1"/>
  <c r="AH783" i="1"/>
  <c r="AH785" i="1"/>
  <c r="AD704" i="1"/>
  <c r="AI705" i="1"/>
  <c r="AI710" i="1"/>
  <c r="AF715" i="1"/>
  <c r="AA715" i="1" s="1"/>
  <c r="AH717" i="1"/>
  <c r="AH718" i="1"/>
  <c r="AF720" i="1"/>
  <c r="AA720" i="1" s="1"/>
  <c r="AI662" i="1"/>
  <c r="AD636" i="1"/>
  <c r="AF644" i="1"/>
  <c r="AA644" i="1" s="1"/>
  <c r="AD652" i="1"/>
  <c r="AD653" i="1"/>
  <c r="AI653" i="1"/>
  <c r="AE654" i="1"/>
  <c r="AD656" i="1"/>
  <c r="AI656" i="1"/>
  <c r="AF657" i="1"/>
  <c r="AA657" i="1" s="1"/>
  <c r="AH657" i="1"/>
  <c r="AF658" i="1"/>
  <c r="AA658" i="1" s="1"/>
  <c r="AH659" i="1"/>
  <c r="C36" i="16"/>
  <c r="M46" i="9"/>
  <c r="AU40" i="9"/>
  <c r="AX37" i="16"/>
  <c r="I32" i="9"/>
  <c r="K31" i="16"/>
  <c r="I31" i="16"/>
  <c r="BK19" i="16"/>
  <c r="BI19" i="16"/>
  <c r="AG19" i="16"/>
  <c r="AE19" i="16"/>
  <c r="BF17" i="16"/>
  <c r="AZ17" i="16"/>
  <c r="AX17" i="16"/>
  <c r="AL17" i="16"/>
  <c r="AB17" i="16"/>
  <c r="G17" i="16"/>
  <c r="E17" i="16"/>
  <c r="BJ17" i="16"/>
  <c r="BH17" i="16"/>
  <c r="AX14" i="9"/>
  <c r="BA15" i="16"/>
  <c r="U17" i="10"/>
  <c r="AW16" i="10"/>
  <c r="AZ53" i="16"/>
  <c r="AU16" i="10"/>
  <c r="AX53" i="16"/>
  <c r="S16" i="10"/>
  <c r="V53" i="16"/>
  <c r="Q16" i="10"/>
  <c r="T53" i="16"/>
  <c r="J16" i="10"/>
  <c r="L53" i="16"/>
  <c r="K15" i="10"/>
  <c r="BD11" i="10"/>
  <c r="BG48" i="16"/>
  <c r="BV14" i="18"/>
  <c r="N58" i="17"/>
  <c r="BX14" i="18"/>
  <c r="BI12" i="12"/>
  <c r="N62" i="17"/>
  <c r="CB14" i="18"/>
  <c r="BI22" i="12"/>
  <c r="N64" i="17"/>
  <c r="BI26" i="12"/>
  <c r="CH14" i="18"/>
  <c r="N70" i="17"/>
  <c r="CJ14" i="18"/>
  <c r="BI40" i="12"/>
  <c r="N57" i="17"/>
  <c r="BW14" i="18"/>
  <c r="BI10" i="12"/>
  <c r="N67" i="17"/>
  <c r="BI32" i="12"/>
  <c r="CM14" i="18"/>
  <c r="N25" i="17"/>
  <c r="BV13" i="18"/>
  <c r="BD12" i="12"/>
  <c r="BX13" i="18"/>
  <c r="M58" i="17"/>
  <c r="BD22" i="12"/>
  <c r="CB13" i="18"/>
  <c r="M62" i="17"/>
  <c r="BD26" i="12"/>
  <c r="M64" i="17"/>
  <c r="CH13" i="18"/>
  <c r="BD40" i="12"/>
  <c r="CJ13" i="18"/>
  <c r="M70" i="17"/>
  <c r="BD13" i="18"/>
  <c r="BD12" i="11"/>
  <c r="M40" i="17"/>
  <c r="BD26" i="11"/>
  <c r="M46" i="17"/>
  <c r="BR13" i="18"/>
  <c r="BA13" i="18"/>
  <c r="BD24" i="10"/>
  <c r="AS13" i="18"/>
  <c r="M27" i="17"/>
  <c r="M23" i="17"/>
  <c r="M21" i="17"/>
  <c r="BG39" i="16"/>
  <c r="M17" i="17"/>
  <c r="AG13" i="18"/>
  <c r="J58" i="17"/>
  <c r="CB10" i="18"/>
  <c r="AO22" i="12"/>
  <c r="CD10" i="18"/>
  <c r="J64" i="17"/>
  <c r="AO26" i="12"/>
  <c r="CH10" i="18"/>
  <c r="J68" i="17"/>
  <c r="AO36" i="12"/>
  <c r="J70" i="17"/>
  <c r="BW10" i="18"/>
  <c r="AO10" i="12"/>
  <c r="BY10" i="18"/>
  <c r="J59" i="17"/>
  <c r="AO14" i="12"/>
  <c r="AY162" i="16"/>
  <c r="AM42" i="16"/>
  <c r="AD31" i="16"/>
  <c r="BC29" i="16"/>
  <c r="AK29" i="16"/>
  <c r="AP27" i="16"/>
  <c r="AZ23" i="16"/>
  <c r="AZ19" i="16"/>
  <c r="AP19" i="16"/>
  <c r="V19" i="16"/>
  <c r="J19" i="16"/>
  <c r="BG18" i="16"/>
  <c r="AO17" i="16"/>
  <c r="U17" i="16"/>
  <c r="Q17" i="16"/>
  <c r="AR16" i="16"/>
  <c r="X16" i="16"/>
  <c r="AY13" i="16"/>
  <c r="AZ11" i="16"/>
  <c r="AX11" i="16"/>
  <c r="BB46" i="9"/>
  <c r="BE43" i="16"/>
  <c r="AZ46" i="9"/>
  <c r="BC43" i="16"/>
  <c r="AH46" i="9"/>
  <c r="AK43" i="16"/>
  <c r="AF46" i="9"/>
  <c r="AI43" i="16"/>
  <c r="Y43" i="16"/>
  <c r="AE45" i="9"/>
  <c r="AC44" i="9"/>
  <c r="AA44" i="9"/>
  <c r="K43" i="9"/>
  <c r="AY41" i="9"/>
  <c r="BB38" i="16"/>
  <c r="AV42" i="9"/>
  <c r="AY39" i="16"/>
  <c r="BB38" i="9"/>
  <c r="AY37" i="9"/>
  <c r="AV38" i="9"/>
  <c r="AW36" i="9"/>
  <c r="AU36" i="9"/>
  <c r="AD32" i="9"/>
  <c r="AB32" i="9"/>
  <c r="T32" i="9"/>
  <c r="W31" i="16"/>
  <c r="R32" i="9"/>
  <c r="U31" i="16"/>
  <c r="G28" i="9"/>
  <c r="BA19" i="16"/>
  <c r="AY19" i="16"/>
  <c r="AQ19" i="16"/>
  <c r="AO19" i="16"/>
  <c r="W19" i="16"/>
  <c r="U19" i="16"/>
  <c r="K19" i="16"/>
  <c r="I19" i="16"/>
  <c r="BL18" i="16"/>
  <c r="BB18" i="16"/>
  <c r="P17" i="16"/>
  <c r="N17" i="16"/>
  <c r="BG16" i="16"/>
  <c r="AC16" i="10"/>
  <c r="AF53" i="16"/>
  <c r="AA16" i="10"/>
  <c r="BD15" i="10"/>
  <c r="BG52" i="16"/>
  <c r="AT15" i="10"/>
  <c r="AW52" i="16"/>
  <c r="AJ15" i="10"/>
  <c r="AY13" i="10"/>
  <c r="BB50" i="16"/>
  <c r="AV14" i="10"/>
  <c r="AY51" i="16"/>
  <c r="AT11" i="10"/>
  <c r="AW48" i="16"/>
  <c r="AQ12" i="10"/>
  <c r="AW8" i="10"/>
  <c r="AT7" i="10"/>
  <c r="AW44" i="16"/>
  <c r="AQ8" i="10"/>
  <c r="BD10" i="12"/>
  <c r="BW13" i="18"/>
  <c r="M57" i="17"/>
  <c r="BD18" i="12"/>
  <c r="CA13" i="18"/>
  <c r="M61" i="17"/>
  <c r="BD32" i="12"/>
  <c r="CG13" i="18"/>
  <c r="M67" i="17"/>
  <c r="BD46" i="12"/>
  <c r="CM13" i="18"/>
  <c r="M73" i="17"/>
  <c r="BD10" i="11"/>
  <c r="BE13" i="18"/>
  <c r="M39" i="17"/>
  <c r="BG13" i="18"/>
  <c r="BD18" i="11"/>
  <c r="BI13" i="18"/>
  <c r="M43" i="17"/>
  <c r="M47" i="17"/>
  <c r="BD32" i="11"/>
  <c r="BO13" i="18"/>
  <c r="M49" i="17"/>
  <c r="BD38" i="11"/>
  <c r="M51" i="17"/>
  <c r="BT13" i="18"/>
  <c r="M54" i="17"/>
  <c r="BD18" i="10"/>
  <c r="AQ13" i="18"/>
  <c r="M25" i="17"/>
  <c r="BD32" i="10"/>
  <c r="M31" i="17"/>
  <c r="BD44" i="10"/>
  <c r="BB13" i="18"/>
  <c r="M36" i="17"/>
  <c r="BD26" i="10"/>
  <c r="AT13" i="18"/>
  <c r="M28" i="17"/>
  <c r="AR13" i="18"/>
  <c r="AN13" i="18"/>
  <c r="AL13" i="18"/>
  <c r="X13" i="18"/>
  <c r="BD28" i="9"/>
  <c r="BG27" i="16"/>
  <c r="AC13" i="18"/>
  <c r="M11" i="17"/>
  <c r="CE10" i="18"/>
  <c r="J65" i="17"/>
  <c r="AO28" i="12"/>
  <c r="P1119" i="2"/>
  <c r="P1124" i="2" s="1"/>
  <c r="P1115" i="2"/>
  <c r="O1121" i="4"/>
  <c r="O1117" i="4"/>
  <c r="O1121" i="3"/>
  <c r="N677" i="4"/>
  <c r="N303" i="4"/>
  <c r="N1119" i="4"/>
  <c r="N1115" i="4"/>
  <c r="M745" i="4"/>
  <c r="M1119" i="4"/>
  <c r="M243" i="1"/>
  <c r="AJ14" i="9" s="1"/>
  <c r="M558" i="1"/>
  <c r="M992" i="1"/>
  <c r="L747" i="4"/>
  <c r="L1121" i="4"/>
  <c r="K371" i="4"/>
  <c r="K745" i="4"/>
  <c r="K1134" i="4"/>
  <c r="K1119" i="4"/>
  <c r="K123" i="4"/>
  <c r="K243" i="4"/>
  <c r="K363" i="4"/>
  <c r="K497" i="4"/>
  <c r="K617" i="4"/>
  <c r="K737" i="4"/>
  <c r="K871" i="4"/>
  <c r="K991" i="4"/>
  <c r="K1111" i="4"/>
  <c r="K303" i="3"/>
  <c r="K677" i="3"/>
  <c r="K1111" i="3"/>
  <c r="K363" i="2"/>
  <c r="K737" i="2"/>
  <c r="K1051" i="2"/>
  <c r="BV34" i="13"/>
  <c r="BY34" i="13"/>
  <c r="CF34" i="13"/>
  <c r="CO34" i="13"/>
  <c r="CV34" i="13"/>
  <c r="CG34" i="13"/>
  <c r="CN34" i="13"/>
  <c r="CW34" i="13"/>
  <c r="DD34" i="13"/>
  <c r="BV18" i="13"/>
  <c r="BY18" i="13"/>
  <c r="CF18" i="13"/>
  <c r="BX18" i="13" s="1"/>
  <c r="CO18" i="13"/>
  <c r="CV18" i="13"/>
  <c r="CG18" i="13"/>
  <c r="CN18" i="13"/>
  <c r="CW18" i="13"/>
  <c r="DD18" i="13"/>
  <c r="R1050" i="4"/>
  <c r="R990" i="4"/>
  <c r="BE41" i="12"/>
  <c r="R930" i="4"/>
  <c r="AJ136" i="19" s="1"/>
  <c r="R870" i="4"/>
  <c r="BE37" i="12"/>
  <c r="R810" i="4"/>
  <c r="R676" i="4"/>
  <c r="R616" i="4"/>
  <c r="BE27" i="12"/>
  <c r="R556" i="4"/>
  <c r="AJ124" i="19" s="1"/>
  <c r="R496" i="4"/>
  <c r="BE23" i="12"/>
  <c r="R436" i="4"/>
  <c r="R302" i="4"/>
  <c r="R242" i="4"/>
  <c r="BE13" i="12"/>
  <c r="R182" i="4"/>
  <c r="R122" i="4"/>
  <c r="BL118" i="16" s="1"/>
  <c r="BE9" i="12"/>
  <c r="R62" i="4"/>
  <c r="N48" i="17"/>
  <c r="N37" i="17"/>
  <c r="R1051" i="4"/>
  <c r="R677" i="4"/>
  <c r="R303" i="4"/>
  <c r="R1051" i="3"/>
  <c r="R677" i="2"/>
  <c r="R303" i="2"/>
  <c r="R1121" i="4"/>
  <c r="R1117" i="4"/>
  <c r="Q1051" i="4"/>
  <c r="Q677" i="4"/>
  <c r="Q303" i="4"/>
  <c r="Q1111" i="3"/>
  <c r="Q677" i="3"/>
  <c r="Q303" i="3"/>
  <c r="Q1111" i="2"/>
  <c r="Q677" i="2"/>
  <c r="Q303" i="2"/>
  <c r="Q992" i="1"/>
  <c r="Q558" i="1"/>
  <c r="Q1119" i="4"/>
  <c r="Q1115" i="4"/>
  <c r="Q1119" i="3"/>
  <c r="Q1115" i="2"/>
  <c r="M741" i="4"/>
  <c r="M1115" i="4"/>
  <c r="M303" i="2"/>
  <c r="L369" i="4"/>
  <c r="L1132" i="4"/>
  <c r="L373" i="3"/>
  <c r="K367" i="4"/>
  <c r="K303" i="4"/>
  <c r="K741" i="4"/>
  <c r="K677" i="4"/>
  <c r="K1130" i="4"/>
  <c r="K1115" i="4"/>
  <c r="K1051" i="4"/>
  <c r="K303" i="2"/>
  <c r="K677" i="2"/>
  <c r="CL37" i="13"/>
  <c r="DB37" i="13"/>
  <c r="CD37" i="13"/>
  <c r="CT37" i="13"/>
  <c r="CL35" i="13"/>
  <c r="DB35" i="13"/>
  <c r="CD35" i="13"/>
  <c r="CT35" i="13"/>
  <c r="CL33" i="13"/>
  <c r="DB33" i="13"/>
  <c r="CD33" i="13"/>
  <c r="CT33" i="13"/>
  <c r="CL29" i="13"/>
  <c r="DB29" i="13"/>
  <c r="CD29" i="13"/>
  <c r="CT29" i="13"/>
  <c r="CH27" i="13"/>
  <c r="CX27" i="13"/>
  <c r="BZ27" i="13"/>
  <c r="CP27" i="13"/>
  <c r="CL25" i="13"/>
  <c r="DB25" i="13"/>
  <c r="CD25" i="13"/>
  <c r="CT25" i="13"/>
  <c r="CL23" i="13"/>
  <c r="DB23" i="13"/>
  <c r="CD23" i="13"/>
  <c r="CT23" i="13"/>
  <c r="CL21" i="13"/>
  <c r="DB21" i="13"/>
  <c r="CD21" i="13"/>
  <c r="CT21" i="13"/>
  <c r="CH21" i="13"/>
  <c r="CX21" i="13"/>
  <c r="BZ21" i="13"/>
  <c r="CP21" i="13"/>
  <c r="CH19" i="13"/>
  <c r="CX19" i="13"/>
  <c r="BZ19" i="13"/>
  <c r="CP19" i="13"/>
  <c r="CL17" i="13"/>
  <c r="DB17" i="13"/>
  <c r="CD17" i="13"/>
  <c r="CT17" i="13"/>
  <c r="J1121" i="4"/>
  <c r="J1117" i="4"/>
  <c r="I1051" i="4"/>
  <c r="I677" i="4"/>
  <c r="I303" i="4"/>
  <c r="I1111" i="3"/>
  <c r="I677" i="3"/>
  <c r="I303" i="3"/>
  <c r="I1111" i="2"/>
  <c r="I677" i="2"/>
  <c r="I303" i="2"/>
  <c r="I992" i="1"/>
  <c r="I1119" i="4"/>
  <c r="I1115" i="4"/>
  <c r="H1121" i="4"/>
  <c r="H1117" i="4"/>
  <c r="H1121" i="3"/>
  <c r="BI46" i="13"/>
  <c r="BH46" i="13" s="1"/>
  <c r="AU46" i="13"/>
  <c r="AT46" i="13" s="1"/>
  <c r="AG46" i="13"/>
  <c r="AF46" i="13" s="1"/>
  <c r="S46" i="13"/>
  <c r="R46" i="13" s="1"/>
  <c r="E46" i="13"/>
  <c r="D46" i="13" s="1"/>
  <c r="BI44" i="13"/>
  <c r="AU44" i="13"/>
  <c r="AG44" i="13"/>
  <c r="S44" i="13"/>
  <c r="E44" i="13"/>
  <c r="BI48" i="13"/>
  <c r="BI42" i="13"/>
  <c r="BK42" i="13" s="1"/>
  <c r="BJ42" i="13" s="1"/>
  <c r="BI49" i="13" s="1"/>
  <c r="BH49" i="13" s="1"/>
  <c r="AU48" i="13"/>
  <c r="AU42" i="13"/>
  <c r="AG48" i="13"/>
  <c r="AG42" i="13"/>
  <c r="AI42" i="13" s="1"/>
  <c r="AH42" i="13" s="1"/>
  <c r="AG49" i="13" s="1"/>
  <c r="AF49" i="13" s="1"/>
  <c r="S48" i="13"/>
  <c r="S42" i="13"/>
  <c r="E48" i="13"/>
  <c r="E42" i="13"/>
  <c r="G42" i="13" s="1"/>
  <c r="BI40" i="13"/>
  <c r="BI50" i="13" s="1"/>
  <c r="BH50" i="13" s="1"/>
  <c r="AU40" i="13"/>
  <c r="AU50" i="13" s="1"/>
  <c r="AT50" i="13" s="1"/>
  <c r="AG40" i="13"/>
  <c r="AG50" i="13" s="1"/>
  <c r="AF50" i="13" s="1"/>
  <c r="S40" i="13"/>
  <c r="S50" i="13" s="1"/>
  <c r="R50" i="13" s="1"/>
  <c r="E40" i="13"/>
  <c r="E50" i="13" s="1"/>
  <c r="D50" i="13" s="1"/>
  <c r="BM39" i="13"/>
  <c r="AY39" i="13"/>
  <c r="AK39" i="13"/>
  <c r="W39" i="13"/>
  <c r="I39" i="13"/>
  <c r="BM38" i="13"/>
  <c r="AY38" i="13"/>
  <c r="AK38" i="13"/>
  <c r="W38" i="13"/>
  <c r="I38" i="13"/>
  <c r="DA37" i="13"/>
  <c r="BM37" i="13"/>
  <c r="AY37" i="13"/>
  <c r="AK37" i="13"/>
  <c r="W37" i="13"/>
  <c r="I37" i="13"/>
  <c r="BM36" i="13"/>
  <c r="AY36" i="13"/>
  <c r="AK36" i="13"/>
  <c r="W36" i="13"/>
  <c r="I36" i="13"/>
  <c r="BM35" i="13"/>
  <c r="AY35" i="13"/>
  <c r="AK35" i="13"/>
  <c r="W35" i="13"/>
  <c r="I35" i="13"/>
  <c r="BM34" i="13"/>
  <c r="AY34" i="13"/>
  <c r="AK34" i="13"/>
  <c r="W34" i="13"/>
  <c r="I34" i="13"/>
  <c r="DA33" i="13"/>
  <c r="BM33" i="13"/>
  <c r="AY33" i="13"/>
  <c r="AK33" i="13"/>
  <c r="W33" i="13"/>
  <c r="I33" i="13"/>
  <c r="BM32" i="13"/>
  <c r="AY32" i="13"/>
  <c r="AK32" i="13"/>
  <c r="W32" i="13"/>
  <c r="I32" i="13"/>
  <c r="BM31" i="13"/>
  <c r="AY31" i="13"/>
  <c r="AK31" i="13"/>
  <c r="W31" i="13"/>
  <c r="I31" i="13"/>
  <c r="BM30" i="13"/>
  <c r="AY30" i="13"/>
  <c r="AK30" i="13"/>
  <c r="I30" i="13"/>
  <c r="DA29" i="13"/>
  <c r="BM29" i="13"/>
  <c r="AY29" i="13"/>
  <c r="AK29" i="13"/>
  <c r="I29" i="13"/>
  <c r="AY28" i="13"/>
  <c r="W28" i="13"/>
  <c r="I28" i="13"/>
  <c r="BM27" i="13"/>
  <c r="AY27" i="13"/>
  <c r="AK27" i="13"/>
  <c r="W27" i="13"/>
  <c r="I27" i="13"/>
  <c r="BM26" i="13"/>
  <c r="AY26" i="13"/>
  <c r="AK26" i="13"/>
  <c r="W26" i="13"/>
  <c r="I26" i="13"/>
  <c r="DA25" i="13"/>
  <c r="BM25" i="13"/>
  <c r="AY25" i="13"/>
  <c r="AK25" i="13"/>
  <c r="W25" i="13"/>
  <c r="I25" i="13"/>
  <c r="BM24" i="13"/>
  <c r="AY24" i="13"/>
  <c r="AK24" i="13"/>
  <c r="W24" i="13"/>
  <c r="I24" i="13"/>
  <c r="DA23" i="13"/>
  <c r="BM23" i="13"/>
  <c r="AY23" i="13"/>
  <c r="AK23" i="13"/>
  <c r="W23" i="13"/>
  <c r="I23" i="13"/>
  <c r="BM22" i="13"/>
  <c r="AY22" i="13"/>
  <c r="AK22" i="13"/>
  <c r="W22" i="13"/>
  <c r="I22" i="13"/>
  <c r="DA21" i="13"/>
  <c r="BM21" i="13"/>
  <c r="AY21" i="13"/>
  <c r="AK21" i="13"/>
  <c r="W21" i="13"/>
  <c r="I21" i="13"/>
  <c r="BM20" i="13"/>
  <c r="AY20" i="13"/>
  <c r="AK20" i="13"/>
  <c r="W20" i="13"/>
  <c r="I20" i="13"/>
  <c r="BM19" i="13"/>
  <c r="AY19" i="13"/>
  <c r="AK19" i="13"/>
  <c r="W19" i="13"/>
  <c r="I19" i="13"/>
  <c r="BM18" i="13"/>
  <c r="AY18" i="13"/>
  <c r="AK18" i="13"/>
  <c r="W18" i="13"/>
  <c r="I18" i="13"/>
  <c r="DA17" i="13"/>
  <c r="BM17" i="13"/>
  <c r="AY17" i="13"/>
  <c r="AK17" i="13"/>
  <c r="W17" i="13"/>
  <c r="I17" i="13"/>
  <c r="BM16" i="13"/>
  <c r="AY16" i="13"/>
  <c r="AK16" i="13"/>
  <c r="W16" i="13"/>
  <c r="I16" i="13"/>
  <c r="DA15" i="13"/>
  <c r="BM15" i="13"/>
  <c r="AY15" i="13"/>
  <c r="AK15" i="13"/>
  <c r="W15" i="13"/>
  <c r="I15" i="13"/>
  <c r="BM14" i="13"/>
  <c r="AY14" i="13"/>
  <c r="AK14" i="13"/>
  <c r="W14" i="13"/>
  <c r="I14" i="13"/>
  <c r="BM13" i="13"/>
  <c r="AY13" i="13"/>
  <c r="AK13" i="13"/>
  <c r="W13" i="13"/>
  <c r="I13" i="13"/>
  <c r="BM12" i="13"/>
  <c r="AY12" i="13"/>
  <c r="AK12" i="13"/>
  <c r="W12" i="13"/>
  <c r="I12" i="13"/>
  <c r="DA11" i="13"/>
  <c r="BM11" i="13"/>
  <c r="AY11" i="13"/>
  <c r="AK11" i="13"/>
  <c r="W11" i="13"/>
  <c r="I11" i="13"/>
  <c r="BM10" i="13"/>
  <c r="AY10" i="13"/>
  <c r="AK10" i="13"/>
  <c r="W10" i="13"/>
  <c r="I10" i="13"/>
  <c r="DA9" i="13"/>
  <c r="BM9" i="13"/>
  <c r="AY9" i="13"/>
  <c r="AK9" i="13"/>
  <c r="W9" i="13"/>
  <c r="I9" i="13"/>
  <c r="BM8" i="13"/>
  <c r="AY8" i="13"/>
  <c r="AK8" i="13"/>
  <c r="W8" i="13"/>
  <c r="I8" i="13"/>
  <c r="BM7" i="13"/>
  <c r="AY7" i="13"/>
  <c r="AK7" i="13"/>
  <c r="W7" i="13"/>
  <c r="I7" i="13"/>
  <c r="BM6" i="13"/>
  <c r="AY6" i="13"/>
  <c r="AK6" i="13"/>
  <c r="W6" i="13"/>
  <c r="I6" i="13"/>
  <c r="BM5" i="13"/>
  <c r="BM40" i="13" s="1"/>
  <c r="BI45" i="13" s="1"/>
  <c r="BH45" i="13" s="1"/>
  <c r="AY5" i="13"/>
  <c r="AY40" i="13" s="1"/>
  <c r="AU45" i="13" s="1"/>
  <c r="AT45" i="13" s="1"/>
  <c r="AK5" i="13"/>
  <c r="AK40" i="13" s="1"/>
  <c r="AG45" i="13" s="1"/>
  <c r="AF45" i="13" s="1"/>
  <c r="W5" i="13"/>
  <c r="W40" i="13" s="1"/>
  <c r="S45" i="13" s="1"/>
  <c r="R45" i="13" s="1"/>
  <c r="I5" i="13"/>
  <c r="I40" i="13" s="1"/>
  <c r="E45" i="13" s="1"/>
  <c r="D45" i="13" s="1"/>
  <c r="N3" i="31"/>
  <c r="N5" i="31"/>
  <c r="N17" i="31"/>
  <c r="N19" i="31"/>
  <c r="N37" i="31"/>
  <c r="N60" i="31"/>
  <c r="N63" i="31"/>
  <c r="N65" i="31"/>
  <c r="N66" i="31"/>
  <c r="N69" i="31"/>
  <c r="N82" i="31"/>
  <c r="L30" i="31"/>
  <c r="I31" i="31"/>
  <c r="L45" i="31"/>
  <c r="I46" i="31"/>
  <c r="L105" i="31"/>
  <c r="I106" i="31"/>
  <c r="K70" i="24"/>
  <c r="K65" i="24"/>
  <c r="J70" i="24"/>
  <c r="I70" i="24"/>
  <c r="I65" i="24"/>
  <c r="H70" i="24"/>
  <c r="G70" i="24"/>
  <c r="G65" i="24"/>
  <c r="F70" i="24"/>
  <c r="E70" i="24"/>
  <c r="E65" i="24"/>
  <c r="F72" i="24"/>
  <c r="H526" i="34"/>
  <c r="D526" i="34"/>
  <c r="H525" i="34"/>
  <c r="K522" i="34"/>
  <c r="G522" i="34"/>
  <c r="E520" i="34"/>
  <c r="AC946" i="4"/>
  <c r="AE946" i="4"/>
  <c r="AC948" i="4"/>
  <c r="AE948" i="4"/>
  <c r="AC950" i="4"/>
  <c r="AE950" i="4"/>
  <c r="AC952" i="4"/>
  <c r="AE952" i="4"/>
  <c r="AC954" i="4"/>
  <c r="AE954" i="4"/>
  <c r="AC956" i="4"/>
  <c r="AE956" i="4"/>
  <c r="AC958" i="4"/>
  <c r="AE958" i="4"/>
  <c r="AC960" i="4"/>
  <c r="AE960" i="4"/>
  <c r="AC962" i="4"/>
  <c r="AE962" i="4"/>
  <c r="AC964" i="4"/>
  <c r="AE964" i="4"/>
  <c r="AC966" i="4"/>
  <c r="AE966" i="4"/>
  <c r="AC968" i="4"/>
  <c r="AE968" i="4"/>
  <c r="AC970" i="4"/>
  <c r="AE970" i="4"/>
  <c r="AC972" i="4"/>
  <c r="AE972" i="4"/>
  <c r="AD1006" i="4"/>
  <c r="AF1006" i="4"/>
  <c r="AD1008" i="4"/>
  <c r="AF1008" i="4"/>
  <c r="AD1010" i="4"/>
  <c r="AF1010" i="4"/>
  <c r="AD1012" i="4"/>
  <c r="AF1012" i="4"/>
  <c r="AD1014" i="4"/>
  <c r="AF1014" i="4"/>
  <c r="AC1070" i="4"/>
  <c r="AE1070" i="4"/>
  <c r="AC1072" i="4"/>
  <c r="AE1072" i="4"/>
  <c r="AC1074" i="4"/>
  <c r="AE1074" i="4"/>
  <c r="AC1076" i="4"/>
  <c r="AE1076" i="4"/>
  <c r="AC1078" i="4"/>
  <c r="AE1078" i="4"/>
  <c r="AC1080" i="4"/>
  <c r="AE1080" i="4"/>
  <c r="AC1082" i="4"/>
  <c r="AE1082" i="4"/>
  <c r="AC1084" i="4"/>
  <c r="AE1084" i="4"/>
  <c r="AC1086" i="4"/>
  <c r="AE1086" i="4"/>
  <c r="AC1088" i="4"/>
  <c r="AE1088" i="4"/>
  <c r="AC1098" i="4"/>
  <c r="AE1098" i="4"/>
  <c r="AJ1098" i="4"/>
  <c r="AJ1088" i="4"/>
  <c r="AJ1086" i="4"/>
  <c r="AJ1084" i="4"/>
  <c r="AJ1082" i="4"/>
  <c r="AH1065" i="4"/>
  <c r="AJ1065" i="4"/>
  <c r="AH1061" i="4"/>
  <c r="AJ1061" i="4"/>
  <c r="AH1059" i="4"/>
  <c r="AJ1059" i="4"/>
  <c r="AH1057" i="4"/>
  <c r="AJ1057" i="4"/>
  <c r="AH1055" i="4"/>
  <c r="AJ1055" i="4"/>
  <c r="AH1039" i="4"/>
  <c r="AJ1039" i="4"/>
  <c r="AH1037" i="4"/>
  <c r="AJ1037" i="4"/>
  <c r="AH1035" i="4"/>
  <c r="AJ1035" i="4"/>
  <c r="AH1033" i="4"/>
  <c r="AJ1033" i="4"/>
  <c r="AH1031" i="4"/>
  <c r="AJ1031" i="4"/>
  <c r="AH1029" i="4"/>
  <c r="AJ1029" i="4"/>
  <c r="AH1027" i="4"/>
  <c r="AJ1027" i="4"/>
  <c r="AH1025" i="4"/>
  <c r="AJ1025" i="4"/>
  <c r="AH1023" i="4"/>
  <c r="AJ1023" i="4"/>
  <c r="AH1021" i="4"/>
  <c r="AJ1021" i="4"/>
  <c r="AH1019" i="4"/>
  <c r="AJ1019" i="4"/>
  <c r="AH1017" i="4"/>
  <c r="AJ1017" i="4"/>
  <c r="AH1015" i="4"/>
  <c r="AJ1015" i="4"/>
  <c r="AH1013" i="4"/>
  <c r="AJ1013" i="4"/>
  <c r="AH1009" i="4"/>
  <c r="AJ1009" i="4"/>
  <c r="AH1005" i="4"/>
  <c r="AJ1005" i="4"/>
  <c r="AH1003" i="4"/>
  <c r="AJ1003" i="4"/>
  <c r="AH1001" i="4"/>
  <c r="AJ1001" i="4"/>
  <c r="AH999" i="4"/>
  <c r="AJ999" i="4"/>
  <c r="AH997" i="4"/>
  <c r="AJ997" i="4"/>
  <c r="AH995" i="4"/>
  <c r="AJ995" i="4"/>
  <c r="AH979" i="4"/>
  <c r="AJ979" i="4"/>
  <c r="AH977" i="4"/>
  <c r="AJ977" i="4"/>
  <c r="AH975" i="4"/>
  <c r="AJ975" i="4"/>
  <c r="AH973" i="4"/>
  <c r="AJ973" i="4"/>
  <c r="AH971" i="4"/>
  <c r="AJ971" i="4"/>
  <c r="AH967" i="4"/>
  <c r="AJ967" i="4"/>
  <c r="AH937" i="4"/>
  <c r="AJ937" i="4"/>
  <c r="AH907" i="4"/>
  <c r="AJ907" i="4"/>
  <c r="AH903" i="4"/>
  <c r="AJ903" i="4"/>
  <c r="AH901" i="4"/>
  <c r="AJ901" i="4"/>
  <c r="AH899" i="4"/>
  <c r="AJ899" i="4"/>
  <c r="AH897" i="4"/>
  <c r="AJ897" i="4"/>
  <c r="AH895" i="4"/>
  <c r="AJ895" i="4"/>
  <c r="AH893" i="4"/>
  <c r="AJ893" i="4"/>
  <c r="AH891" i="4"/>
  <c r="AJ891" i="4"/>
  <c r="AH889" i="4"/>
  <c r="AJ889" i="4"/>
  <c r="AH887" i="4"/>
  <c r="AJ887" i="4"/>
  <c r="AH885" i="4"/>
  <c r="AJ885" i="4"/>
  <c r="AH883" i="4"/>
  <c r="AJ883" i="4"/>
  <c r="AH881" i="4"/>
  <c r="AJ881" i="4"/>
  <c r="AH879" i="4"/>
  <c r="AJ879" i="4"/>
  <c r="AH877" i="4"/>
  <c r="AJ877" i="4"/>
  <c r="AH859" i="4"/>
  <c r="AJ859" i="4"/>
  <c r="AH797" i="4"/>
  <c r="AJ797" i="4"/>
  <c r="AH793" i="4"/>
  <c r="AJ793" i="4"/>
  <c r="AH773" i="4"/>
  <c r="AJ773" i="4"/>
  <c r="AH771" i="4"/>
  <c r="AJ771" i="4"/>
  <c r="AH767" i="4"/>
  <c r="V767" i="4" s="1"/>
  <c r="AJ767" i="4"/>
  <c r="AH763" i="4"/>
  <c r="AJ763" i="4"/>
  <c r="AH759" i="4"/>
  <c r="V759" i="4" s="1"/>
  <c r="AJ759" i="4"/>
  <c r="W680" i="4"/>
  <c r="W620" i="4"/>
  <c r="W560" i="4"/>
  <c r="W500" i="4"/>
  <c r="W440" i="4"/>
  <c r="W380" i="4"/>
  <c r="AH348" i="4"/>
  <c r="AJ348" i="4"/>
  <c r="AH332" i="4"/>
  <c r="AJ332" i="4"/>
  <c r="AH316" i="4"/>
  <c r="AJ316" i="4"/>
  <c r="AH230" i="4"/>
  <c r="AJ230" i="4"/>
  <c r="AH1080" i="4"/>
  <c r="AJ1080" i="4"/>
  <c r="AH1078" i="4"/>
  <c r="V1078" i="4" s="1"/>
  <c r="AJ1078" i="4"/>
  <c r="AH1076" i="4"/>
  <c r="AJ1076" i="4"/>
  <c r="AH1074" i="4"/>
  <c r="AJ1074" i="4"/>
  <c r="AH1072" i="4"/>
  <c r="AJ1072" i="4"/>
  <c r="AH1070" i="4"/>
  <c r="AJ1070" i="4"/>
  <c r="AH1014" i="4"/>
  <c r="AJ1014" i="4"/>
  <c r="AH1012" i="4"/>
  <c r="AJ1012" i="4"/>
  <c r="AH1010" i="4"/>
  <c r="AJ1010" i="4"/>
  <c r="AH1008" i="4"/>
  <c r="AJ1008" i="4"/>
  <c r="AH1006" i="4"/>
  <c r="AJ1006" i="4"/>
  <c r="AH972" i="4"/>
  <c r="AJ972" i="4"/>
  <c r="AH970" i="4"/>
  <c r="AJ970" i="4"/>
  <c r="AH968" i="4"/>
  <c r="AJ968" i="4"/>
  <c r="AH966" i="4"/>
  <c r="AJ966" i="4"/>
  <c r="AH964" i="4"/>
  <c r="AJ964" i="4"/>
  <c r="AH962" i="4"/>
  <c r="AJ962" i="4"/>
  <c r="AH960" i="4"/>
  <c r="AJ960" i="4"/>
  <c r="AH958" i="4"/>
  <c r="V958" i="4" s="1"/>
  <c r="AJ958" i="4"/>
  <c r="AH956" i="4"/>
  <c r="AJ956" i="4"/>
  <c r="AH954" i="4"/>
  <c r="AJ954" i="4"/>
  <c r="AH952" i="4"/>
  <c r="AJ952" i="4"/>
  <c r="AH950" i="4"/>
  <c r="V950" i="4" s="1"/>
  <c r="AJ950" i="4"/>
  <c r="AH948" i="4"/>
  <c r="AJ948" i="4"/>
  <c r="AH946" i="4"/>
  <c r="AJ946" i="4"/>
  <c r="AH944" i="4"/>
  <c r="AJ944" i="4"/>
  <c r="AH942" i="4"/>
  <c r="V942" i="4" s="1"/>
  <c r="AJ942" i="4"/>
  <c r="AH916" i="4"/>
  <c r="AJ916" i="4"/>
  <c r="AH914" i="4"/>
  <c r="AJ914" i="4"/>
  <c r="AH912" i="4"/>
  <c r="AJ912" i="4"/>
  <c r="AH878" i="4"/>
  <c r="AJ878" i="4"/>
  <c r="AH876" i="4"/>
  <c r="AJ876" i="4"/>
  <c r="AH856" i="4"/>
  <c r="AJ856" i="4"/>
  <c r="AH854" i="4"/>
  <c r="AJ854" i="4"/>
  <c r="AH850" i="4"/>
  <c r="AJ850" i="4"/>
  <c r="AH846" i="4"/>
  <c r="V846" i="4" s="1"/>
  <c r="AJ846" i="4"/>
  <c r="AH842" i="4"/>
  <c r="AJ842" i="4"/>
  <c r="AH838" i="4"/>
  <c r="V838" i="4" s="1"/>
  <c r="AJ838" i="4"/>
  <c r="AH834" i="4"/>
  <c r="AJ834" i="4"/>
  <c r="AH830" i="4"/>
  <c r="V830" i="4" s="1"/>
  <c r="AJ830" i="4"/>
  <c r="AH826" i="4"/>
  <c r="AJ826" i="4"/>
  <c r="AH822" i="4"/>
  <c r="V822" i="4" s="1"/>
  <c r="AJ822" i="4"/>
  <c r="AH818" i="4"/>
  <c r="AJ818" i="4"/>
  <c r="AH784" i="4"/>
  <c r="AJ784" i="4"/>
  <c r="AH780" i="4"/>
  <c r="AJ780" i="4"/>
  <c r="AH776" i="4"/>
  <c r="AJ776" i="4"/>
  <c r="AI348" i="4"/>
  <c r="AI332" i="4"/>
  <c r="AI316" i="4"/>
  <c r="AH283" i="4"/>
  <c r="AJ283" i="4"/>
  <c r="AH267" i="4"/>
  <c r="AJ267" i="4"/>
  <c r="AH251" i="4"/>
  <c r="AJ251" i="4"/>
  <c r="AI230" i="4"/>
  <c r="AH107" i="3"/>
  <c r="AJ107" i="3"/>
  <c r="AH105" i="3"/>
  <c r="AJ105" i="3"/>
  <c r="AH103" i="3"/>
  <c r="AJ103" i="3"/>
  <c r="AH101" i="3"/>
  <c r="AJ101" i="3"/>
  <c r="AH51" i="3"/>
  <c r="AJ51" i="3"/>
  <c r="AH49" i="3"/>
  <c r="AJ49" i="3"/>
  <c r="AH47" i="3"/>
  <c r="AJ47" i="3"/>
  <c r="AH45" i="3"/>
  <c r="AJ45" i="3"/>
  <c r="AH43" i="3"/>
  <c r="AJ43" i="3"/>
  <c r="AH41" i="3"/>
  <c r="AJ41" i="3"/>
  <c r="AH39" i="3"/>
  <c r="AJ39" i="3"/>
  <c r="AM994" i="2"/>
  <c r="T1045" i="2" s="1"/>
  <c r="C80" i="14" s="1"/>
  <c r="AM306" i="2"/>
  <c r="T357" i="2" s="1"/>
  <c r="C54" i="14" s="1"/>
  <c r="AH724" i="2"/>
  <c r="AJ724" i="2"/>
  <c r="AH722" i="2"/>
  <c r="AJ722" i="2"/>
  <c r="AH720" i="2"/>
  <c r="AJ720" i="2"/>
  <c r="AH718" i="2"/>
  <c r="AJ718" i="2"/>
  <c r="AH716" i="2"/>
  <c r="AJ716" i="2"/>
  <c r="AH714" i="2"/>
  <c r="AJ714" i="2"/>
  <c r="AH712" i="2"/>
  <c r="AJ712" i="2"/>
  <c r="AH710" i="2"/>
  <c r="AJ710" i="2"/>
  <c r="AH708" i="2"/>
  <c r="AJ708" i="2"/>
  <c r="AH706" i="2"/>
  <c r="AJ706" i="2"/>
  <c r="AH704" i="2"/>
  <c r="AJ704" i="2"/>
  <c r="AH702" i="2"/>
  <c r="AJ702" i="2"/>
  <c r="AH700" i="2"/>
  <c r="AJ700" i="2"/>
  <c r="AH698" i="2"/>
  <c r="AJ698" i="2"/>
  <c r="AH696" i="2"/>
  <c r="AJ696" i="2"/>
  <c r="AH694" i="2"/>
  <c r="AJ694" i="2"/>
  <c r="AH692" i="2"/>
  <c r="AJ692" i="2"/>
  <c r="AH690" i="2"/>
  <c r="AJ690" i="2"/>
  <c r="AH688" i="2"/>
  <c r="AJ688" i="2"/>
  <c r="AH686" i="2"/>
  <c r="AJ686" i="2"/>
  <c r="AH684" i="2"/>
  <c r="AJ684" i="2"/>
  <c r="AH682" i="2"/>
  <c r="AJ682" i="2"/>
  <c r="AH664" i="2"/>
  <c r="AJ664" i="2"/>
  <c r="AH662" i="2"/>
  <c r="AJ662" i="2"/>
  <c r="AH660" i="2"/>
  <c r="AJ660" i="2"/>
  <c r="AH658" i="2"/>
  <c r="AJ658" i="2"/>
  <c r="AH656" i="2"/>
  <c r="AJ656" i="2"/>
  <c r="AH654" i="2"/>
  <c r="AJ654" i="2"/>
  <c r="AH652" i="2"/>
  <c r="AJ652" i="2"/>
  <c r="AH650" i="2"/>
  <c r="AJ650" i="2"/>
  <c r="AH648" i="2"/>
  <c r="AJ648" i="2"/>
  <c r="AH646" i="2"/>
  <c r="AJ646" i="2"/>
  <c r="AH644" i="2"/>
  <c r="AJ644" i="2"/>
  <c r="AH642" i="2"/>
  <c r="V642" i="2" s="1"/>
  <c r="AJ642" i="2"/>
  <c r="AH640" i="2"/>
  <c r="AJ640" i="2"/>
  <c r="AH638" i="2"/>
  <c r="AJ638" i="2"/>
  <c r="AH636" i="2"/>
  <c r="AJ636" i="2"/>
  <c r="AH634" i="2"/>
  <c r="V634" i="2" s="1"/>
  <c r="AJ634" i="2"/>
  <c r="AH632" i="2"/>
  <c r="AJ632" i="2"/>
  <c r="AH630" i="2"/>
  <c r="AJ630" i="2"/>
  <c r="AH628" i="2"/>
  <c r="AJ628" i="2"/>
  <c r="AH626" i="2"/>
  <c r="AJ626" i="2"/>
  <c r="AH624" i="2"/>
  <c r="AJ624" i="2"/>
  <c r="AH622" i="2"/>
  <c r="AJ622" i="2"/>
  <c r="AH604" i="2"/>
  <c r="AJ604" i="2"/>
  <c r="AH602" i="2"/>
  <c r="AJ602" i="2"/>
  <c r="AH600" i="2"/>
  <c r="AJ600" i="2"/>
  <c r="AH598" i="2"/>
  <c r="AJ598" i="2"/>
  <c r="AH596" i="2"/>
  <c r="AJ596" i="2"/>
  <c r="AH594" i="2"/>
  <c r="AJ594" i="2"/>
  <c r="AH592" i="2"/>
  <c r="AJ592" i="2"/>
  <c r="AJ586" i="2"/>
  <c r="AH578" i="2"/>
  <c r="AF570" i="2"/>
  <c r="AA570" i="2" s="1"/>
  <c r="AH544" i="2"/>
  <c r="AJ544" i="2"/>
  <c r="AH542" i="2"/>
  <c r="AJ542" i="2"/>
  <c r="AH540" i="2"/>
  <c r="AJ540" i="2"/>
  <c r="AH538" i="2"/>
  <c r="AJ538" i="2"/>
  <c r="AH536" i="2"/>
  <c r="AJ536" i="2"/>
  <c r="AH534" i="2"/>
  <c r="AJ534" i="2"/>
  <c r="AH532" i="2"/>
  <c r="AH530" i="2"/>
  <c r="AJ530" i="2"/>
  <c r="AJ528" i="2"/>
  <c r="AJ526" i="2"/>
  <c r="AH485" i="2"/>
  <c r="AJ485" i="2"/>
  <c r="AH483" i="2"/>
  <c r="AJ483" i="2"/>
  <c r="AH481" i="2"/>
  <c r="AJ481" i="2"/>
  <c r="AH479" i="2"/>
  <c r="AJ479" i="2"/>
  <c r="AH477" i="2"/>
  <c r="AJ477" i="2"/>
  <c r="AJ475" i="2"/>
  <c r="AJ473" i="2"/>
  <c r="AJ215" i="4"/>
  <c r="V215" i="4" s="1"/>
  <c r="AJ199" i="4"/>
  <c r="AJ93" i="4"/>
  <c r="AJ36" i="4"/>
  <c r="AJ1099" i="3"/>
  <c r="AJ1098" i="3"/>
  <c r="AJ1097" i="3"/>
  <c r="AJ1096" i="3"/>
  <c r="AJ1095" i="3"/>
  <c r="AJ1094" i="3"/>
  <c r="AJ1093" i="3"/>
  <c r="AJ1092" i="3"/>
  <c r="AJ1091" i="3"/>
  <c r="AJ1090" i="3"/>
  <c r="AJ1089" i="3"/>
  <c r="V1089" i="3" s="1"/>
  <c r="AJ1088" i="3"/>
  <c r="AJ1087" i="3"/>
  <c r="AJ1086" i="3"/>
  <c r="AJ1085" i="3"/>
  <c r="AJ1084" i="3"/>
  <c r="AJ1083" i="3"/>
  <c r="AJ1082" i="3"/>
  <c r="AJ1081" i="3"/>
  <c r="AJ1080" i="3"/>
  <c r="AJ1079" i="3"/>
  <c r="AJ1078" i="3"/>
  <c r="AJ1077" i="3"/>
  <c r="AJ1076" i="3"/>
  <c r="AJ1075" i="3"/>
  <c r="AJ1074" i="3"/>
  <c r="AJ1073" i="3"/>
  <c r="AJ1072" i="3"/>
  <c r="AJ1071" i="3"/>
  <c r="AJ1070" i="3"/>
  <c r="AJ1069" i="3"/>
  <c r="AJ1068" i="3"/>
  <c r="AJ1067" i="3"/>
  <c r="AJ1066" i="3"/>
  <c r="AJ1065" i="3"/>
  <c r="AJ1064" i="3"/>
  <c r="AJ1063" i="3"/>
  <c r="AJ1062" i="3"/>
  <c r="V1062" i="3"/>
  <c r="AJ1061" i="3"/>
  <c r="AJ1060" i="3"/>
  <c r="AJ1059" i="3"/>
  <c r="AJ1058" i="3"/>
  <c r="AJ1057" i="3"/>
  <c r="AJ1056" i="3"/>
  <c r="AJ1055" i="3"/>
  <c r="AJ1039" i="3"/>
  <c r="V1039" i="3" s="1"/>
  <c r="AJ1038" i="3"/>
  <c r="AJ1037" i="3"/>
  <c r="AJ1036" i="3"/>
  <c r="AJ1035" i="3"/>
  <c r="V1035" i="3" s="1"/>
  <c r="AJ1034" i="3"/>
  <c r="AJ1033" i="3"/>
  <c r="AJ1032" i="3"/>
  <c r="AJ1031" i="3"/>
  <c r="AJ1030" i="3"/>
  <c r="AJ1029" i="3"/>
  <c r="AJ1028" i="3"/>
  <c r="AJ1027" i="3"/>
  <c r="AJ1026" i="3"/>
  <c r="AJ1025" i="3"/>
  <c r="AJ1024" i="3"/>
  <c r="AJ1023" i="3"/>
  <c r="AJ1022" i="3"/>
  <c r="AJ1021" i="3"/>
  <c r="AJ1020" i="3"/>
  <c r="AJ1019" i="3"/>
  <c r="AJ1018" i="3"/>
  <c r="AJ1017" i="3"/>
  <c r="AJ1016" i="3"/>
  <c r="AJ1015" i="3"/>
  <c r="AJ1014" i="3"/>
  <c r="AJ979" i="3"/>
  <c r="AJ978" i="3"/>
  <c r="AJ977" i="3"/>
  <c r="AJ976" i="3"/>
  <c r="V976" i="3" s="1"/>
  <c r="AJ975" i="3"/>
  <c r="AJ974" i="3"/>
  <c r="AJ973" i="3"/>
  <c r="AJ972" i="3"/>
  <c r="AJ970" i="3"/>
  <c r="AJ967" i="3"/>
  <c r="AJ919" i="3"/>
  <c r="AJ918" i="3"/>
  <c r="AJ917" i="3"/>
  <c r="AJ916" i="3"/>
  <c r="AJ915" i="3"/>
  <c r="AJ914" i="3"/>
  <c r="AJ913" i="3"/>
  <c r="AJ912" i="3"/>
  <c r="AJ911" i="3"/>
  <c r="AJ910" i="3"/>
  <c r="AJ909" i="3"/>
  <c r="AJ908" i="3"/>
  <c r="AJ907" i="3"/>
  <c r="AJ859" i="3"/>
  <c r="AJ858" i="3"/>
  <c r="AJ857" i="3"/>
  <c r="AJ856" i="3"/>
  <c r="AJ855" i="3"/>
  <c r="AJ854" i="3"/>
  <c r="AJ853" i="3"/>
  <c r="AJ852" i="3"/>
  <c r="AJ851" i="3"/>
  <c r="AJ850" i="3"/>
  <c r="AJ849" i="3"/>
  <c r="AJ848" i="3"/>
  <c r="AJ799" i="3"/>
  <c r="AJ798" i="3"/>
  <c r="AJ797" i="3"/>
  <c r="AJ796" i="3"/>
  <c r="AJ795" i="3"/>
  <c r="AJ794" i="3"/>
  <c r="AJ793" i="3"/>
  <c r="AJ792" i="3"/>
  <c r="AJ791" i="3"/>
  <c r="AJ790" i="3"/>
  <c r="AJ789" i="3"/>
  <c r="AJ788" i="3"/>
  <c r="AJ787" i="3"/>
  <c r="AJ351" i="3"/>
  <c r="AJ350" i="3"/>
  <c r="AJ349" i="3"/>
  <c r="AJ348" i="3"/>
  <c r="AJ347" i="3"/>
  <c r="AJ346" i="3"/>
  <c r="AJ345" i="3"/>
  <c r="AJ344" i="3"/>
  <c r="AJ343" i="3"/>
  <c r="AJ342" i="3"/>
  <c r="AJ341" i="3"/>
  <c r="V341" i="3" s="1"/>
  <c r="AJ340" i="3"/>
  <c r="AJ339" i="3"/>
  <c r="AJ338" i="3"/>
  <c r="AJ337" i="3"/>
  <c r="AJ336" i="3"/>
  <c r="AJ335" i="3"/>
  <c r="AJ334" i="3"/>
  <c r="AJ333" i="3"/>
  <c r="AJ332" i="3"/>
  <c r="AJ331" i="3"/>
  <c r="AJ330" i="3"/>
  <c r="AJ329" i="3"/>
  <c r="AJ328" i="3"/>
  <c r="AJ327" i="3"/>
  <c r="AJ326" i="3"/>
  <c r="AJ325" i="3"/>
  <c r="V325" i="3" s="1"/>
  <c r="AJ324" i="3"/>
  <c r="AJ323" i="3"/>
  <c r="AJ322" i="3"/>
  <c r="AJ321" i="3"/>
  <c r="AJ320" i="3"/>
  <c r="AJ319" i="3"/>
  <c r="AJ318" i="3"/>
  <c r="AJ317" i="3"/>
  <c r="AJ316" i="3"/>
  <c r="AJ315" i="3"/>
  <c r="AJ314" i="3"/>
  <c r="AJ313" i="3"/>
  <c r="AJ312" i="3"/>
  <c r="AJ311" i="3"/>
  <c r="V311" i="3" s="1"/>
  <c r="AJ310" i="3"/>
  <c r="AJ309" i="3"/>
  <c r="V309" i="3" s="1"/>
  <c r="AJ308" i="3"/>
  <c r="AJ307" i="3"/>
  <c r="AJ291" i="3"/>
  <c r="AJ290" i="3"/>
  <c r="AJ289" i="3"/>
  <c r="AJ288" i="3"/>
  <c r="AJ287" i="3"/>
  <c r="AJ286" i="3"/>
  <c r="AJ285" i="3"/>
  <c r="AJ284" i="3"/>
  <c r="AJ283" i="3"/>
  <c r="AJ282" i="3"/>
  <c r="AJ281" i="3"/>
  <c r="AJ280" i="3"/>
  <c r="AJ279" i="3"/>
  <c r="AJ278" i="3"/>
  <c r="V278" i="3" s="1"/>
  <c r="AJ277" i="3"/>
  <c r="AJ276" i="3"/>
  <c r="AJ275" i="3"/>
  <c r="AJ274" i="3"/>
  <c r="AJ273" i="3"/>
  <c r="AJ272" i="3"/>
  <c r="AJ271" i="3"/>
  <c r="AJ270" i="3"/>
  <c r="AJ269" i="3"/>
  <c r="AJ268" i="3"/>
  <c r="AJ267" i="3"/>
  <c r="AJ266" i="3"/>
  <c r="V266" i="3" s="1"/>
  <c r="AJ265" i="3"/>
  <c r="AJ264" i="3"/>
  <c r="AJ263" i="3"/>
  <c r="AJ262" i="3"/>
  <c r="AJ261" i="3"/>
  <c r="AJ260" i="3"/>
  <c r="AJ259" i="3"/>
  <c r="AJ258" i="3"/>
  <c r="AJ257" i="3"/>
  <c r="AJ256" i="3"/>
  <c r="AJ255" i="3"/>
  <c r="AJ254" i="3"/>
  <c r="AJ253" i="3"/>
  <c r="AJ252" i="3"/>
  <c r="AJ251" i="3"/>
  <c r="AJ250" i="3"/>
  <c r="AJ249" i="3"/>
  <c r="AJ248" i="3"/>
  <c r="AJ247" i="3"/>
  <c r="AJ231" i="3"/>
  <c r="AJ230" i="3"/>
  <c r="AJ229" i="3"/>
  <c r="AJ228" i="3"/>
  <c r="AJ227" i="3"/>
  <c r="AJ226" i="3"/>
  <c r="AJ225" i="3"/>
  <c r="V225" i="3" s="1"/>
  <c r="AJ224" i="3"/>
  <c r="AJ223" i="3"/>
  <c r="AJ222" i="3"/>
  <c r="AJ221" i="3"/>
  <c r="AJ220" i="3"/>
  <c r="AJ219" i="3"/>
  <c r="AJ218" i="3"/>
  <c r="AJ171" i="3"/>
  <c r="V171" i="3" s="1"/>
  <c r="AJ170" i="3"/>
  <c r="AJ169" i="3"/>
  <c r="AJ168" i="3"/>
  <c r="AJ167" i="3"/>
  <c r="AJ166" i="3"/>
  <c r="AJ165" i="3"/>
  <c r="AJ164" i="3"/>
  <c r="AJ163" i="3"/>
  <c r="AJ162" i="3"/>
  <c r="AJ161" i="3"/>
  <c r="AJ160" i="3"/>
  <c r="AJ159" i="3"/>
  <c r="AJ158" i="3"/>
  <c r="AJ157" i="3"/>
  <c r="AJ156" i="3"/>
  <c r="AJ155" i="3"/>
  <c r="AJ153" i="3"/>
  <c r="AJ111" i="3"/>
  <c r="AJ110" i="3"/>
  <c r="AJ109" i="3"/>
  <c r="AI107" i="3"/>
  <c r="AH106" i="3"/>
  <c r="AJ106" i="3"/>
  <c r="AI105" i="3"/>
  <c r="AH104" i="3"/>
  <c r="AJ104" i="3"/>
  <c r="AI103" i="3"/>
  <c r="AH102" i="3"/>
  <c r="V102" i="3" s="1"/>
  <c r="AJ102" i="3"/>
  <c r="AI101" i="3"/>
  <c r="AH100" i="3"/>
  <c r="AJ100" i="3"/>
  <c r="AH98" i="3"/>
  <c r="AJ98" i="3"/>
  <c r="AI51" i="3"/>
  <c r="AH50" i="3"/>
  <c r="AJ50" i="3"/>
  <c r="AI49" i="3"/>
  <c r="AH48" i="3"/>
  <c r="V48" i="3" s="1"/>
  <c r="AJ48" i="3"/>
  <c r="AI47" i="3"/>
  <c r="AH46" i="3"/>
  <c r="AJ46" i="3"/>
  <c r="AI45" i="3"/>
  <c r="AH44" i="3"/>
  <c r="AJ44" i="3"/>
  <c r="AI43" i="3"/>
  <c r="AH42" i="3"/>
  <c r="AJ42" i="3"/>
  <c r="AI41" i="3"/>
  <c r="AJ40" i="3"/>
  <c r="AI39" i="3"/>
  <c r="AH38" i="3"/>
  <c r="AM680" i="2"/>
  <c r="T731" i="2" s="1"/>
  <c r="C68" i="14" s="1"/>
  <c r="W1054" i="2"/>
  <c r="W994" i="2"/>
  <c r="AH725" i="2"/>
  <c r="V725" i="2" s="1"/>
  <c r="AJ725" i="2"/>
  <c r="AH723" i="2"/>
  <c r="AJ723" i="2"/>
  <c r="AH721" i="2"/>
  <c r="V721" i="2" s="1"/>
  <c r="AJ721" i="2"/>
  <c r="AH719" i="2"/>
  <c r="AJ719" i="2"/>
  <c r="AH717" i="2"/>
  <c r="V717" i="2" s="1"/>
  <c r="AJ717" i="2"/>
  <c r="AH715" i="2"/>
  <c r="AJ715" i="2"/>
  <c r="AH713" i="2"/>
  <c r="AJ713" i="2"/>
  <c r="AH711" i="2"/>
  <c r="AJ711" i="2"/>
  <c r="AH709" i="2"/>
  <c r="V709" i="2" s="1"/>
  <c r="AJ709" i="2"/>
  <c r="AH707" i="2"/>
  <c r="AJ707" i="2"/>
  <c r="AH705" i="2"/>
  <c r="V705" i="2" s="1"/>
  <c r="AJ705" i="2"/>
  <c r="AH703" i="2"/>
  <c r="AJ703" i="2"/>
  <c r="AH701" i="2"/>
  <c r="V701" i="2" s="1"/>
  <c r="AJ701" i="2"/>
  <c r="AH699" i="2"/>
  <c r="AJ699" i="2"/>
  <c r="AH697" i="2"/>
  <c r="AJ697" i="2"/>
  <c r="AH695" i="2"/>
  <c r="AJ695" i="2"/>
  <c r="AH693" i="2"/>
  <c r="V693" i="2" s="1"/>
  <c r="AJ693" i="2"/>
  <c r="AH691" i="2"/>
  <c r="AJ691" i="2"/>
  <c r="AH689" i="2"/>
  <c r="V689" i="2" s="1"/>
  <c r="AJ689" i="2"/>
  <c r="AH687" i="2"/>
  <c r="AJ687" i="2"/>
  <c r="AH685" i="2"/>
  <c r="V685" i="2" s="1"/>
  <c r="AJ685" i="2"/>
  <c r="AH683" i="2"/>
  <c r="AJ683" i="2"/>
  <c r="AH681" i="2"/>
  <c r="AJ681" i="2"/>
  <c r="AH665" i="2"/>
  <c r="V665" i="2" s="1"/>
  <c r="AJ665" i="2"/>
  <c r="AH663" i="2"/>
  <c r="AJ663" i="2"/>
  <c r="AH661" i="2"/>
  <c r="V661" i="2" s="1"/>
  <c r="AJ661" i="2"/>
  <c r="AH659" i="2"/>
  <c r="AJ659" i="2"/>
  <c r="AH657" i="2"/>
  <c r="V657" i="2" s="1"/>
  <c r="AJ657" i="2"/>
  <c r="AH655" i="2"/>
  <c r="AJ655" i="2"/>
  <c r="AH653" i="2"/>
  <c r="AJ653" i="2"/>
  <c r="AH651" i="2"/>
  <c r="AJ651" i="2"/>
  <c r="AH649" i="2"/>
  <c r="V649" i="2" s="1"/>
  <c r="AJ649" i="2"/>
  <c r="AH647" i="2"/>
  <c r="AJ647" i="2"/>
  <c r="AH645" i="2"/>
  <c r="V645" i="2" s="1"/>
  <c r="AJ645" i="2"/>
  <c r="AH643" i="2"/>
  <c r="AJ643" i="2"/>
  <c r="AH641" i="2"/>
  <c r="V641" i="2" s="1"/>
  <c r="AJ641" i="2"/>
  <c r="AH639" i="2"/>
  <c r="AJ639" i="2"/>
  <c r="AH637" i="2"/>
  <c r="AJ637" i="2"/>
  <c r="AH635" i="2"/>
  <c r="AJ635" i="2"/>
  <c r="AH633" i="2"/>
  <c r="V633" i="2" s="1"/>
  <c r="AJ633" i="2"/>
  <c r="AH631" i="2"/>
  <c r="AJ631" i="2"/>
  <c r="AH629" i="2"/>
  <c r="V629" i="2" s="1"/>
  <c r="AJ629" i="2"/>
  <c r="AH627" i="2"/>
  <c r="AJ627" i="2"/>
  <c r="AH625" i="2"/>
  <c r="V625" i="2" s="1"/>
  <c r="AJ625" i="2"/>
  <c r="AH623" i="2"/>
  <c r="AJ623" i="2"/>
  <c r="AH621" i="2"/>
  <c r="AJ621" i="2"/>
  <c r="AH605" i="2"/>
  <c r="V605" i="2" s="1"/>
  <c r="AJ605" i="2"/>
  <c r="AH603" i="2"/>
  <c r="AJ603" i="2"/>
  <c r="AH601" i="2"/>
  <c r="V601" i="2" s="1"/>
  <c r="AJ601" i="2"/>
  <c r="AH599" i="2"/>
  <c r="AJ599" i="2"/>
  <c r="AH597" i="2"/>
  <c r="V597" i="2" s="1"/>
  <c r="AJ597" i="2"/>
  <c r="AH595" i="2"/>
  <c r="AJ595" i="2"/>
  <c r="AH593" i="2"/>
  <c r="AJ593" i="2"/>
  <c r="AH591" i="2"/>
  <c r="AJ587" i="2"/>
  <c r="AD577" i="2"/>
  <c r="AH571" i="2"/>
  <c r="AF567" i="2"/>
  <c r="AA567" i="2" s="1"/>
  <c r="AH545" i="2"/>
  <c r="V545" i="2" s="1"/>
  <c r="AJ545" i="2"/>
  <c r="AH543" i="2"/>
  <c r="AJ543" i="2"/>
  <c r="AH541" i="2"/>
  <c r="V541" i="2" s="1"/>
  <c r="AJ541" i="2"/>
  <c r="AH539" i="2"/>
  <c r="AJ539" i="2"/>
  <c r="AH537" i="2"/>
  <c r="V537" i="2" s="1"/>
  <c r="AJ537" i="2"/>
  <c r="AH535" i="2"/>
  <c r="AJ535" i="2"/>
  <c r="AH533" i="2"/>
  <c r="AH531" i="2"/>
  <c r="AH484" i="2"/>
  <c r="AJ484" i="2"/>
  <c r="AH482" i="2"/>
  <c r="AJ482" i="2"/>
  <c r="V482" i="2" s="1"/>
  <c r="AH480" i="2"/>
  <c r="AJ480" i="2"/>
  <c r="AH478" i="2"/>
  <c r="AJ478" i="2"/>
  <c r="V478" i="2" s="1"/>
  <c r="AH476" i="2"/>
  <c r="AJ476" i="2"/>
  <c r="AH474" i="2"/>
  <c r="AJ474" i="2"/>
  <c r="AH365" i="1"/>
  <c r="AJ365" i="1"/>
  <c r="AH363" i="1"/>
  <c r="AJ363" i="1"/>
  <c r="AH361" i="1"/>
  <c r="AJ361" i="1"/>
  <c r="AH359" i="1"/>
  <c r="AJ359" i="1"/>
  <c r="AH357" i="1"/>
  <c r="AJ357" i="1"/>
  <c r="V357" i="1" s="1"/>
  <c r="AH355" i="1"/>
  <c r="AJ355" i="1"/>
  <c r="AH305" i="1"/>
  <c r="AJ305" i="1"/>
  <c r="AH303" i="1"/>
  <c r="AJ303" i="1"/>
  <c r="AH301" i="1"/>
  <c r="AJ301" i="1"/>
  <c r="AH299" i="1"/>
  <c r="AJ299" i="1"/>
  <c r="AH297" i="1"/>
  <c r="AJ297" i="1"/>
  <c r="AH295" i="1"/>
  <c r="AJ295" i="1"/>
  <c r="AJ293" i="1"/>
  <c r="AJ425" i="2"/>
  <c r="AJ424" i="2"/>
  <c r="AJ423" i="2"/>
  <c r="AJ422" i="2"/>
  <c r="AJ421" i="2"/>
  <c r="AJ420" i="2"/>
  <c r="AJ419" i="2"/>
  <c r="AJ418" i="2"/>
  <c r="AJ417" i="2"/>
  <c r="AJ416" i="2"/>
  <c r="AJ415" i="2"/>
  <c r="AJ414" i="2"/>
  <c r="AJ413" i="2"/>
  <c r="AJ412" i="2"/>
  <c r="AJ606" i="1"/>
  <c r="V606" i="1" s="1"/>
  <c r="AJ605" i="1"/>
  <c r="AJ604" i="1"/>
  <c r="V604" i="1" s="1"/>
  <c r="AJ603" i="1"/>
  <c r="AJ602" i="1"/>
  <c r="V602" i="1" s="1"/>
  <c r="AJ601" i="1"/>
  <c r="AJ600" i="1"/>
  <c r="V600" i="1" s="1"/>
  <c r="AJ599" i="1"/>
  <c r="AJ598" i="1"/>
  <c r="AJ597" i="1"/>
  <c r="AJ596" i="1"/>
  <c r="AJ595" i="1"/>
  <c r="AJ594" i="1"/>
  <c r="AJ593" i="1"/>
  <c r="AJ592" i="1"/>
  <c r="AJ591" i="1"/>
  <c r="AJ590" i="1"/>
  <c r="AJ589" i="1"/>
  <c r="AJ588" i="1"/>
  <c r="AJ587" i="1"/>
  <c r="AJ586" i="1"/>
  <c r="AJ585" i="1"/>
  <c r="AJ584" i="1"/>
  <c r="AJ583" i="1"/>
  <c r="AJ582" i="1"/>
  <c r="AJ581" i="1"/>
  <c r="AJ580" i="1"/>
  <c r="AJ579" i="1"/>
  <c r="AJ578" i="1"/>
  <c r="AJ577" i="1"/>
  <c r="AJ576" i="1"/>
  <c r="AJ575" i="1"/>
  <c r="AJ574" i="1"/>
  <c r="AJ573" i="1"/>
  <c r="AJ572" i="1"/>
  <c r="AJ571" i="1"/>
  <c r="AJ570" i="1"/>
  <c r="V570" i="1" s="1"/>
  <c r="W570" i="1" s="1"/>
  <c r="AJ569" i="1"/>
  <c r="AJ568" i="1"/>
  <c r="V568" i="1" s="1"/>
  <c r="W568" i="1" s="1"/>
  <c r="AJ567" i="1"/>
  <c r="AJ566" i="1"/>
  <c r="AJ565" i="1"/>
  <c r="AJ564" i="1"/>
  <c r="AJ563" i="1"/>
  <c r="AJ562" i="1"/>
  <c r="AJ546" i="1"/>
  <c r="AJ545" i="1"/>
  <c r="AJ544" i="1"/>
  <c r="AJ543" i="1"/>
  <c r="V543" i="1" s="1"/>
  <c r="AJ542" i="1"/>
  <c r="AJ541" i="1"/>
  <c r="V541" i="1" s="1"/>
  <c r="AJ540" i="1"/>
  <c r="AJ539" i="1"/>
  <c r="V539" i="1" s="1"/>
  <c r="AJ538" i="1"/>
  <c r="AJ537" i="1"/>
  <c r="V537" i="1" s="1"/>
  <c r="AJ536" i="1"/>
  <c r="AJ535" i="1"/>
  <c r="AJ534" i="1"/>
  <c r="AJ533" i="1"/>
  <c r="AJ532" i="1"/>
  <c r="AJ531" i="1"/>
  <c r="AJ530" i="1"/>
  <c r="AJ529" i="1"/>
  <c r="AJ528" i="1"/>
  <c r="AJ527" i="1"/>
  <c r="AJ526" i="1"/>
  <c r="AJ486" i="1"/>
  <c r="AJ485" i="1"/>
  <c r="AJ484" i="1"/>
  <c r="V484" i="1" s="1"/>
  <c r="AJ483" i="1"/>
  <c r="AJ482" i="1"/>
  <c r="AJ480" i="1"/>
  <c r="AJ475" i="1"/>
  <c r="AJ426" i="1"/>
  <c r="V426" i="1" s="1"/>
  <c r="AJ425" i="1"/>
  <c r="AJ424" i="1"/>
  <c r="V424" i="1" s="1"/>
  <c r="AJ423" i="1"/>
  <c r="AJ422" i="1"/>
  <c r="AJ421" i="1"/>
  <c r="AJ420" i="1"/>
  <c r="AJ419" i="1"/>
  <c r="AJ418" i="1"/>
  <c r="AJ417" i="1"/>
  <c r="AJ416" i="1"/>
  <c r="AH366" i="1"/>
  <c r="AJ366" i="1"/>
  <c r="AI365" i="1"/>
  <c r="AH364" i="1"/>
  <c r="AJ364" i="1"/>
  <c r="AI363" i="1"/>
  <c r="V363" i="1" s="1"/>
  <c r="AH362" i="1"/>
  <c r="AJ362" i="1"/>
  <c r="AI361" i="1"/>
  <c r="AH360" i="1"/>
  <c r="AJ360" i="1"/>
  <c r="AI359" i="1"/>
  <c r="AH358" i="1"/>
  <c r="AJ358" i="1"/>
  <c r="AI357" i="1"/>
  <c r="AH356" i="1"/>
  <c r="AJ356" i="1"/>
  <c r="AI355" i="1"/>
  <c r="AH306" i="1"/>
  <c r="AJ306" i="1"/>
  <c r="AI305" i="1"/>
  <c r="AH304" i="1"/>
  <c r="AJ304" i="1"/>
  <c r="AI303" i="1"/>
  <c r="AH302" i="1"/>
  <c r="AJ302" i="1"/>
  <c r="AI301" i="1"/>
  <c r="AH300" i="1"/>
  <c r="V300" i="1" s="1"/>
  <c r="AJ300" i="1"/>
  <c r="AI299" i="1"/>
  <c r="V299" i="1" s="1"/>
  <c r="AH298" i="1"/>
  <c r="AJ298" i="1"/>
  <c r="V298" i="1" s="1"/>
  <c r="AI297" i="1"/>
  <c r="AH296" i="1"/>
  <c r="AJ296" i="1"/>
  <c r="AI295" i="1"/>
  <c r="AH294" i="1"/>
  <c r="AJ294" i="1"/>
  <c r="AK845" i="1"/>
  <c r="AK217" i="1"/>
  <c r="AI217" i="1"/>
  <c r="AC217" i="1"/>
  <c r="AF217" i="1"/>
  <c r="AK97" i="3"/>
  <c r="AK779" i="3"/>
  <c r="R779" i="3"/>
  <c r="S779" i="3" s="1"/>
  <c r="AM779" i="3" s="1"/>
  <c r="AO779" i="3" s="1"/>
  <c r="AI779" i="3"/>
  <c r="AC779" i="3"/>
  <c r="AK781" i="3"/>
  <c r="R781" i="3"/>
  <c r="S781" i="3" s="1"/>
  <c r="AM781" i="3" s="1"/>
  <c r="AO781" i="3" s="1"/>
  <c r="AI781" i="3"/>
  <c r="AK785" i="3"/>
  <c r="AI785" i="3"/>
  <c r="AC785" i="3"/>
  <c r="AF785" i="3"/>
  <c r="AK786" i="3"/>
  <c r="AI786" i="3"/>
  <c r="AK846" i="3"/>
  <c r="AI846" i="3"/>
  <c r="AK847" i="3"/>
  <c r="AI847" i="3"/>
  <c r="S114" i="4"/>
  <c r="BJ9" i="12" s="1"/>
  <c r="S118" i="4"/>
  <c r="S116" i="4"/>
  <c r="BK9" i="12" s="1"/>
  <c r="BK19" i="12" s="1"/>
  <c r="S120" i="4"/>
  <c r="S354" i="4"/>
  <c r="S358" i="4"/>
  <c r="BL17" i="12" s="1"/>
  <c r="S356" i="4"/>
  <c r="BK17" i="12" s="1"/>
  <c r="S360" i="4"/>
  <c r="BM17" i="12" s="1"/>
  <c r="S608" i="4"/>
  <c r="BJ27" i="12" s="1"/>
  <c r="S612" i="4"/>
  <c r="S610" i="4"/>
  <c r="BK27" i="12" s="1"/>
  <c r="S614" i="4"/>
  <c r="BP134" i="16" s="1"/>
  <c r="S862" i="4"/>
  <c r="BJ37" i="12" s="1"/>
  <c r="S866" i="4"/>
  <c r="S864" i="4"/>
  <c r="S868" i="4"/>
  <c r="S1102" i="4"/>
  <c r="BJ45" i="12" s="1"/>
  <c r="S1106" i="4"/>
  <c r="S1104" i="4"/>
  <c r="BN150" i="16" s="1"/>
  <c r="S1108" i="4"/>
  <c r="S298" i="2"/>
  <c r="BL15" i="10" s="1"/>
  <c r="S296" i="2"/>
  <c r="BK15" i="10" s="1"/>
  <c r="S294" i="2"/>
  <c r="S297" i="2" s="1"/>
  <c r="S300" i="2"/>
  <c r="BM15" i="10" s="1"/>
  <c r="AJ980" i="1"/>
  <c r="AJ979" i="1"/>
  <c r="AJ978" i="1"/>
  <c r="AJ977" i="1"/>
  <c r="AJ976" i="1"/>
  <c r="AJ975" i="1"/>
  <c r="AJ974" i="1"/>
  <c r="AJ973" i="1"/>
  <c r="AJ972" i="1"/>
  <c r="AJ971" i="1"/>
  <c r="AJ970" i="1"/>
  <c r="AJ969" i="1"/>
  <c r="AJ968" i="1"/>
  <c r="AJ967" i="1"/>
  <c r="AJ966" i="1"/>
  <c r="AJ965" i="1"/>
  <c r="AJ964" i="1"/>
  <c r="AJ963" i="1"/>
  <c r="AJ962" i="1"/>
  <c r="AJ961" i="1"/>
  <c r="AJ960" i="1"/>
  <c r="AJ959" i="1"/>
  <c r="AJ958" i="1"/>
  <c r="AJ957" i="1"/>
  <c r="AJ956" i="1"/>
  <c r="AJ955" i="1"/>
  <c r="AJ954" i="1"/>
  <c r="AJ953" i="1"/>
  <c r="AJ952" i="1"/>
  <c r="AJ951" i="1"/>
  <c r="AJ950" i="1"/>
  <c r="AJ949" i="1"/>
  <c r="AJ948" i="1"/>
  <c r="AJ947" i="1"/>
  <c r="AJ946" i="1"/>
  <c r="AJ945" i="1"/>
  <c r="AJ944" i="1"/>
  <c r="AJ943" i="1"/>
  <c r="AJ942" i="1"/>
  <c r="AJ941" i="1"/>
  <c r="AJ940" i="1"/>
  <c r="AJ939" i="1"/>
  <c r="AJ938" i="1"/>
  <c r="AJ937" i="1"/>
  <c r="AJ936" i="1"/>
  <c r="AJ920" i="1"/>
  <c r="AJ919" i="1"/>
  <c r="AJ918" i="1"/>
  <c r="AJ917" i="1"/>
  <c r="AJ916" i="1"/>
  <c r="AJ915" i="1"/>
  <c r="AJ914" i="1"/>
  <c r="AJ913" i="1"/>
  <c r="AJ912" i="1"/>
  <c r="AJ911" i="1"/>
  <c r="AJ910" i="1"/>
  <c r="AJ909" i="1"/>
  <c r="V909" i="1" s="1"/>
  <c r="AJ908" i="1"/>
  <c r="AJ907" i="1"/>
  <c r="AJ906" i="1"/>
  <c r="AJ905" i="1"/>
  <c r="AJ904" i="1"/>
  <c r="AJ903" i="1"/>
  <c r="AJ902" i="1"/>
  <c r="AJ901" i="1"/>
  <c r="AJ900" i="1"/>
  <c r="AJ899" i="1"/>
  <c r="AJ898" i="1"/>
  <c r="AJ860" i="1"/>
  <c r="AJ859" i="1"/>
  <c r="AJ858" i="1"/>
  <c r="AJ857" i="1"/>
  <c r="AJ856" i="1"/>
  <c r="AJ855" i="1"/>
  <c r="AJ854" i="1"/>
  <c r="AJ853" i="1"/>
  <c r="AJ848" i="1"/>
  <c r="AJ740" i="1"/>
  <c r="AJ739" i="1"/>
  <c r="AJ738" i="1"/>
  <c r="AJ737" i="1"/>
  <c r="AJ736" i="1"/>
  <c r="AJ735" i="1"/>
  <c r="AJ734" i="1"/>
  <c r="AJ733" i="1"/>
  <c r="AJ732" i="1"/>
  <c r="AJ731" i="1"/>
  <c r="AJ728" i="1"/>
  <c r="AJ727" i="1"/>
  <c r="AK525" i="1"/>
  <c r="AI525" i="1"/>
  <c r="AD217" i="1"/>
  <c r="AH217" i="1"/>
  <c r="AH97" i="3"/>
  <c r="AI778" i="3"/>
  <c r="AF779" i="3"/>
  <c r="AD779" i="3"/>
  <c r="AH779" i="3"/>
  <c r="AH781" i="3"/>
  <c r="AD785" i="3"/>
  <c r="AH785" i="3"/>
  <c r="V785" i="3" s="1"/>
  <c r="AH786" i="3"/>
  <c r="AH846" i="3"/>
  <c r="V846" i="3" s="1"/>
  <c r="AH847" i="3"/>
  <c r="V847" i="3"/>
  <c r="S234" i="4"/>
  <c r="S238" i="4"/>
  <c r="S236" i="4"/>
  <c r="S240" i="4"/>
  <c r="BP122" i="16" s="1"/>
  <c r="S488" i="4"/>
  <c r="S492" i="4"/>
  <c r="S490" i="4"/>
  <c r="S494" i="4"/>
  <c r="BP130" i="16" s="1"/>
  <c r="S728" i="4"/>
  <c r="S732" i="4"/>
  <c r="S730" i="4"/>
  <c r="S734" i="4"/>
  <c r="S982" i="4"/>
  <c r="S986" i="4"/>
  <c r="S984" i="4"/>
  <c r="S988" i="4"/>
  <c r="BM41" i="12" s="1"/>
  <c r="S358" i="2"/>
  <c r="S356" i="2"/>
  <c r="S354" i="2"/>
  <c r="S360" i="2"/>
  <c r="S58" i="4"/>
  <c r="S178" i="4"/>
  <c r="S175" i="4" s="1"/>
  <c r="S298" i="4"/>
  <c r="S432" i="4"/>
  <c r="BL21" i="12" s="1"/>
  <c r="S552" i="4"/>
  <c r="S672" i="4"/>
  <c r="BL29" i="12" s="1"/>
  <c r="S806" i="4"/>
  <c r="S926" i="4"/>
  <c r="S1046" i="4"/>
  <c r="G1111" i="4"/>
  <c r="G991" i="4"/>
  <c r="G871" i="4"/>
  <c r="G737" i="4"/>
  <c r="G617" i="4"/>
  <c r="G497" i="4"/>
  <c r="G363" i="4"/>
  <c r="G243" i="4"/>
  <c r="G123" i="4"/>
  <c r="G1111" i="3"/>
  <c r="G737" i="3"/>
  <c r="G363" i="3"/>
  <c r="G1111" i="2"/>
  <c r="G811" i="2"/>
  <c r="G737" i="2"/>
  <c r="G303" i="2"/>
  <c r="G808" i="1"/>
  <c r="G558" i="1"/>
  <c r="AD3" i="18" s="1"/>
  <c r="G243" i="1"/>
  <c r="G123" i="1"/>
  <c r="U3" i="18" s="1"/>
  <c r="AI189" i="2"/>
  <c r="AD192" i="2"/>
  <c r="AI193" i="2"/>
  <c r="AD195" i="2"/>
  <c r="AI196" i="2"/>
  <c r="AI197" i="2"/>
  <c r="AD200" i="2"/>
  <c r="AI202" i="2"/>
  <c r="AI204" i="2"/>
  <c r="AD213" i="2"/>
  <c r="AI213" i="2"/>
  <c r="AF214" i="2"/>
  <c r="AI214" i="2"/>
  <c r="V214" i="2" s="1"/>
  <c r="W214" i="2" s="1"/>
  <c r="AC127" i="2"/>
  <c r="AD133" i="2"/>
  <c r="AI136" i="2"/>
  <c r="AI142" i="2"/>
  <c r="AI143" i="2"/>
  <c r="AI145" i="2"/>
  <c r="AI146" i="2"/>
  <c r="AI147" i="2"/>
  <c r="AD156" i="2"/>
  <c r="AI158" i="2"/>
  <c r="AI159" i="2"/>
  <c r="V159" i="2" s="1"/>
  <c r="W159" i="2" s="1"/>
  <c r="AF70" i="2"/>
  <c r="AA70" i="2" s="1"/>
  <c r="AD75" i="2"/>
  <c r="AD76" i="2"/>
  <c r="AD77" i="2"/>
  <c r="AI78" i="2"/>
  <c r="AI79" i="2"/>
  <c r="AD82" i="2"/>
  <c r="AI84" i="2"/>
  <c r="AC91" i="2"/>
  <c r="AI94" i="2"/>
  <c r="AI7" i="2"/>
  <c r="AD8" i="2"/>
  <c r="AI8" i="2"/>
  <c r="AD10" i="2"/>
  <c r="AF13" i="2"/>
  <c r="AA13" i="2" s="1"/>
  <c r="AD16" i="2"/>
  <c r="AI16" i="2"/>
  <c r="AD18" i="2"/>
  <c r="AI19" i="2"/>
  <c r="AD21" i="2"/>
  <c r="AC21" i="2"/>
  <c r="Z21" i="2" s="1"/>
  <c r="AI22" i="2"/>
  <c r="AD24" i="2"/>
  <c r="AD26" i="2"/>
  <c r="AC26" i="2"/>
  <c r="AD27" i="2"/>
  <c r="AF28" i="2"/>
  <c r="AA28" i="2" s="1"/>
  <c r="AD31" i="2"/>
  <c r="AD32" i="2"/>
  <c r="AI32" i="2"/>
  <c r="AF34" i="2"/>
  <c r="AA34" i="2" s="1"/>
  <c r="AI34" i="2"/>
  <c r="AI36" i="2"/>
  <c r="AF515" i="2"/>
  <c r="AA515" i="2" s="1"/>
  <c r="AK515" i="2"/>
  <c r="AI515" i="2"/>
  <c r="AD515" i="2"/>
  <c r="X381" i="2"/>
  <c r="AI381" i="2" s="1"/>
  <c r="X382" i="2"/>
  <c r="AH382" i="2" s="1"/>
  <c r="X388" i="2"/>
  <c r="AJ388" i="2" s="1"/>
  <c r="X391" i="2"/>
  <c r="AI391" i="2" s="1"/>
  <c r="X392" i="2"/>
  <c r="AH392" i="2" s="1"/>
  <c r="X393" i="2"/>
  <c r="AJ393" i="2" s="1"/>
  <c r="X396" i="2"/>
  <c r="AC396" i="2" s="1"/>
  <c r="X397" i="2"/>
  <c r="AK397" i="2" s="1"/>
  <c r="X398" i="2"/>
  <c r="AH398" i="2" s="1"/>
  <c r="X400" i="2"/>
  <c r="AI400" i="2" s="1"/>
  <c r="X401" i="2"/>
  <c r="AI401" i="2" s="1"/>
  <c r="X402" i="2"/>
  <c r="AC402" i="2" s="1"/>
  <c r="X403" i="2"/>
  <c r="AD403" i="2" s="1"/>
  <c r="X404" i="2"/>
  <c r="AK404" i="2" s="1"/>
  <c r="X405" i="2"/>
  <c r="AI405" i="2" s="1"/>
  <c r="X406" i="2"/>
  <c r="AC406" i="2" s="1"/>
  <c r="X407" i="2"/>
  <c r="AF407" i="2" s="1"/>
  <c r="AA407" i="2" s="1"/>
  <c r="X842" i="2"/>
  <c r="AK842" i="2" s="1"/>
  <c r="X844" i="2"/>
  <c r="AI844" i="2" s="1"/>
  <c r="X755" i="2"/>
  <c r="AI755" i="2" s="1"/>
  <c r="X756" i="2"/>
  <c r="AI756" i="2" s="1"/>
  <c r="X757" i="2"/>
  <c r="X758" i="2"/>
  <c r="AI758" i="2" s="1"/>
  <c r="X759" i="2"/>
  <c r="X760" i="2"/>
  <c r="AI760" i="2" s="1"/>
  <c r="X761" i="2"/>
  <c r="AK761" i="2" s="1"/>
  <c r="X762" i="2"/>
  <c r="AI762" i="2" s="1"/>
  <c r="X763" i="2"/>
  <c r="AH763" i="2" s="1"/>
  <c r="X764" i="2"/>
  <c r="AI764" i="2" s="1"/>
  <c r="X765" i="2"/>
  <c r="AF765" i="2" s="1"/>
  <c r="AA765" i="2" s="1"/>
  <c r="X766" i="2"/>
  <c r="AI766" i="2" s="1"/>
  <c r="X767" i="2"/>
  <c r="X768" i="2"/>
  <c r="AI768" i="2" s="1"/>
  <c r="X769" i="2"/>
  <c r="X770" i="2"/>
  <c r="AC770" i="2" s="1"/>
  <c r="X775" i="2"/>
  <c r="AF775" i="2" s="1"/>
  <c r="AA775" i="2" s="1"/>
  <c r="AK196" i="1"/>
  <c r="R196" i="1" s="1"/>
  <c r="AI196" i="1"/>
  <c r="AC196" i="1"/>
  <c r="AF196" i="1"/>
  <c r="AA196" i="1" s="1"/>
  <c r="AD196" i="1"/>
  <c r="AF197" i="1"/>
  <c r="AA197" i="1" s="1"/>
  <c r="AF198" i="1"/>
  <c r="AA198" i="1" s="1"/>
  <c r="AF199" i="1"/>
  <c r="AA199" i="1" s="1"/>
  <c r="AF200" i="1"/>
  <c r="AA200" i="1" s="1"/>
  <c r="AF201" i="1"/>
  <c r="AA201" i="1" s="1"/>
  <c r="AF202" i="1"/>
  <c r="AA202" i="1" s="1"/>
  <c r="AI129" i="1"/>
  <c r="AK130" i="1"/>
  <c r="AI130" i="1"/>
  <c r="AF130" i="1"/>
  <c r="AA130" i="1" s="1"/>
  <c r="AI134" i="1"/>
  <c r="AK139" i="1"/>
  <c r="AI139" i="1"/>
  <c r="AC139" i="1"/>
  <c r="AD139" i="1"/>
  <c r="AI141" i="1"/>
  <c r="AD142" i="1"/>
  <c r="AF151" i="1"/>
  <c r="AA151" i="1" s="1"/>
  <c r="AF152" i="1"/>
  <c r="AA152" i="1" s="1"/>
  <c r="AK153" i="1"/>
  <c r="AK155" i="1"/>
  <c r="AK157" i="1"/>
  <c r="AI84" i="1"/>
  <c r="AK96" i="1"/>
  <c r="AI96" i="1"/>
  <c r="AD96" i="1"/>
  <c r="AK97" i="1"/>
  <c r="AI97" i="1"/>
  <c r="AF97" i="1"/>
  <c r="AA97" i="1" s="1"/>
  <c r="AK98" i="1"/>
  <c r="AI98" i="1"/>
  <c r="R98" i="1"/>
  <c r="S98" i="1" s="1"/>
  <c r="AM98" i="1" s="1"/>
  <c r="AO98" i="1" s="1"/>
  <c r="AD98" i="1"/>
  <c r="AK99" i="1"/>
  <c r="R99" i="1"/>
  <c r="S99" i="1" s="1"/>
  <c r="AM99" i="1" s="1"/>
  <c r="AO99" i="1" s="1"/>
  <c r="AI99" i="1"/>
  <c r="V99" i="1" s="1"/>
  <c r="AD99" i="1"/>
  <c r="AK18" i="1"/>
  <c r="AC18" i="1"/>
  <c r="AD18" i="1"/>
  <c r="AK20" i="1"/>
  <c r="AD20" i="1"/>
  <c r="AF25" i="1"/>
  <c r="AA25" i="1" s="1"/>
  <c r="AK39" i="1"/>
  <c r="AI39" i="1"/>
  <c r="AD39" i="1"/>
  <c r="AK41" i="1"/>
  <c r="V41" i="1" s="1"/>
  <c r="AI41" i="1"/>
  <c r="AK43" i="1"/>
  <c r="AI43" i="1"/>
  <c r="AK503" i="1"/>
  <c r="AI503" i="1"/>
  <c r="AD503" i="1"/>
  <c r="AK504" i="1"/>
  <c r="AI504" i="1"/>
  <c r="AD504" i="1"/>
  <c r="AK505" i="1"/>
  <c r="AI505" i="1"/>
  <c r="AF505" i="1"/>
  <c r="AF509" i="1"/>
  <c r="AF510" i="1"/>
  <c r="AK512" i="1"/>
  <c r="AI512" i="1"/>
  <c r="AD512" i="1"/>
  <c r="AF512" i="1"/>
  <c r="AF514" i="1"/>
  <c r="AF515" i="1"/>
  <c r="AK517" i="1"/>
  <c r="AI517" i="1"/>
  <c r="AD517" i="1"/>
  <c r="AK518" i="1"/>
  <c r="AI518" i="1"/>
  <c r="AD518" i="1"/>
  <c r="AK519" i="1"/>
  <c r="AI519" i="1"/>
  <c r="AD519" i="1"/>
  <c r="AF523" i="1"/>
  <c r="AF524" i="1"/>
  <c r="AK451" i="1"/>
  <c r="AD458" i="1"/>
  <c r="AI461" i="1"/>
  <c r="AF464" i="1"/>
  <c r="AA464" i="1" s="1"/>
  <c r="AF336" i="1"/>
  <c r="AA336" i="1" s="1"/>
  <c r="X787" i="2"/>
  <c r="AH787" i="2" s="1"/>
  <c r="X786" i="2"/>
  <c r="AE786" i="2" s="1"/>
  <c r="X785" i="2"/>
  <c r="AH785" i="2" s="1"/>
  <c r="X784" i="2"/>
  <c r="AI784" i="2" s="1"/>
  <c r="X783" i="2"/>
  <c r="AH783" i="2" s="1"/>
  <c r="X782" i="2"/>
  <c r="AJ782" i="2" s="1"/>
  <c r="X781" i="2"/>
  <c r="AF781" i="2" s="1"/>
  <c r="X780" i="2"/>
  <c r="X773" i="2"/>
  <c r="AD773" i="2" s="1"/>
  <c r="X772" i="2"/>
  <c r="AE772" i="2" s="1"/>
  <c r="X771" i="2"/>
  <c r="AJ771" i="2" s="1"/>
  <c r="AD756" i="2"/>
  <c r="X839" i="2"/>
  <c r="AI839" i="2" s="1"/>
  <c r="X838" i="2"/>
  <c r="AH838" i="2" s="1"/>
  <c r="X837" i="2"/>
  <c r="AI837" i="2" s="1"/>
  <c r="X836" i="2"/>
  <c r="AC836" i="2" s="1"/>
  <c r="X835" i="2"/>
  <c r="AH835" i="2" s="1"/>
  <c r="X834" i="2"/>
  <c r="X833" i="2"/>
  <c r="AH833" i="2" s="1"/>
  <c r="X832" i="2"/>
  <c r="AH832" i="2" s="1"/>
  <c r="X831" i="2"/>
  <c r="AH831" i="2" s="1"/>
  <c r="X830" i="2"/>
  <c r="AJ830" i="2" s="1"/>
  <c r="X829" i="2"/>
  <c r="AH829" i="2" s="1"/>
  <c r="X828" i="2"/>
  <c r="X827" i="2"/>
  <c r="AH827" i="2" s="1"/>
  <c r="X826" i="2"/>
  <c r="AH826" i="2" s="1"/>
  <c r="X825" i="2"/>
  <c r="AH825" i="2" s="1"/>
  <c r="X824" i="2"/>
  <c r="AH824" i="2" s="1"/>
  <c r="X823" i="2"/>
  <c r="AH823" i="2" s="1"/>
  <c r="X822" i="2"/>
  <c r="AH822" i="2" s="1"/>
  <c r="X821" i="2"/>
  <c r="AH821" i="2" s="1"/>
  <c r="X820" i="2"/>
  <c r="AH820" i="2" s="1"/>
  <c r="X819" i="2"/>
  <c r="AI819" i="2" s="1"/>
  <c r="X818" i="2"/>
  <c r="AD818" i="2" s="1"/>
  <c r="AK197" i="1"/>
  <c r="AI197" i="1"/>
  <c r="AD197" i="1"/>
  <c r="AJ197" i="1"/>
  <c r="AK198" i="1"/>
  <c r="AI198" i="1"/>
  <c r="AD198" i="1"/>
  <c r="AK199" i="1"/>
  <c r="AI199" i="1"/>
  <c r="AD199" i="1"/>
  <c r="AK200" i="1"/>
  <c r="AI200" i="1"/>
  <c r="AD200" i="1"/>
  <c r="AK201" i="1"/>
  <c r="AI201" i="1"/>
  <c r="AD201" i="1"/>
  <c r="AK202" i="1"/>
  <c r="AI202" i="1"/>
  <c r="AD202" i="1"/>
  <c r="AK136" i="1"/>
  <c r="AD136" i="1"/>
  <c r="AK137" i="1"/>
  <c r="AI137" i="1"/>
  <c r="AF137" i="1"/>
  <c r="AA137" i="1" s="1"/>
  <c r="AI149" i="1"/>
  <c r="AK151" i="1"/>
  <c r="AI151" i="1"/>
  <c r="AD151" i="1"/>
  <c r="AK152" i="1"/>
  <c r="AI152" i="1"/>
  <c r="AD152" i="1"/>
  <c r="AK154" i="1"/>
  <c r="AI154" i="1"/>
  <c r="AK156" i="1"/>
  <c r="AI156" i="1"/>
  <c r="AK83" i="1"/>
  <c r="AK100" i="1"/>
  <c r="AI100" i="1"/>
  <c r="AI7" i="1"/>
  <c r="AK8" i="1"/>
  <c r="AJ23" i="1"/>
  <c r="AK25" i="1"/>
  <c r="AD25" i="1"/>
  <c r="AI29" i="1"/>
  <c r="AD31" i="1"/>
  <c r="AI33" i="1"/>
  <c r="AK35" i="1"/>
  <c r="AK40" i="1"/>
  <c r="AI40" i="1"/>
  <c r="AK42" i="1"/>
  <c r="V42" i="1" s="1"/>
  <c r="AI42" i="1"/>
  <c r="AK509" i="1"/>
  <c r="AI509" i="1"/>
  <c r="AD509" i="1"/>
  <c r="AK510" i="1"/>
  <c r="AI510" i="1"/>
  <c r="AD510" i="1"/>
  <c r="AK511" i="1"/>
  <c r="AI511" i="1"/>
  <c r="AF511" i="1"/>
  <c r="AK513" i="1"/>
  <c r="AI513" i="1"/>
  <c r="AD513" i="1"/>
  <c r="AF513" i="1"/>
  <c r="AK514" i="1"/>
  <c r="AI514" i="1"/>
  <c r="AD514" i="1"/>
  <c r="AK515" i="1"/>
  <c r="AI515" i="1"/>
  <c r="AD515" i="1"/>
  <c r="AK523" i="1"/>
  <c r="AI523" i="1"/>
  <c r="AD523" i="1"/>
  <c r="AK524" i="1"/>
  <c r="AI524" i="1"/>
  <c r="AD524" i="1"/>
  <c r="AJ443" i="1"/>
  <c r="AI453" i="1"/>
  <c r="AJ454" i="1"/>
  <c r="AK464" i="1"/>
  <c r="AD464" i="1"/>
  <c r="AK329" i="1"/>
  <c r="AK262" i="1"/>
  <c r="AI262" i="1"/>
  <c r="AC262" i="1"/>
  <c r="AF262" i="1"/>
  <c r="AA262" i="1" s="1"/>
  <c r="AD262" i="1"/>
  <c r="AD263" i="1"/>
  <c r="AD266" i="1"/>
  <c r="AI266" i="1"/>
  <c r="AD267" i="1"/>
  <c r="AI269" i="1"/>
  <c r="AI281" i="1"/>
  <c r="AI282" i="1"/>
  <c r="AD283" i="1"/>
  <c r="AI283" i="1"/>
  <c r="AD285" i="1"/>
  <c r="AD286" i="1"/>
  <c r="AD287" i="1"/>
  <c r="AI289" i="1"/>
  <c r="AI290" i="1"/>
  <c r="AF291" i="1"/>
  <c r="AI291" i="1"/>
  <c r="AI292" i="1"/>
  <c r="AI821" i="1"/>
  <c r="AD822" i="1"/>
  <c r="AI822" i="1"/>
  <c r="AD823" i="1"/>
  <c r="AI825" i="1"/>
  <c r="AD826" i="1"/>
  <c r="AC831" i="1"/>
  <c r="AI833" i="1"/>
  <c r="AI834" i="1"/>
  <c r="AI835" i="1"/>
  <c r="AJ836" i="1"/>
  <c r="AF840" i="1"/>
  <c r="AA840" i="1" s="1"/>
  <c r="AD781" i="1"/>
  <c r="AI781" i="1"/>
  <c r="V781" i="1"/>
  <c r="AI782" i="1"/>
  <c r="AI783" i="1"/>
  <c r="V783" i="1" s="1"/>
  <c r="AI784" i="1"/>
  <c r="AI785" i="1"/>
  <c r="V785" i="1" s="1"/>
  <c r="AI696" i="1"/>
  <c r="AI697" i="1"/>
  <c r="AD700" i="1"/>
  <c r="AJ716" i="1"/>
  <c r="AI717" i="1"/>
  <c r="AI718" i="1"/>
  <c r="AI719" i="1"/>
  <c r="AI643" i="1"/>
  <c r="AI644" i="1"/>
  <c r="AD645" i="1"/>
  <c r="AF654" i="1"/>
  <c r="AA654" i="1" s="1"/>
  <c r="AI654" i="1"/>
  <c r="AD655" i="1"/>
  <c r="AD657" i="1"/>
  <c r="AI657" i="1"/>
  <c r="AD659" i="1"/>
  <c r="AI659" i="1"/>
  <c r="AI660" i="1"/>
  <c r="AI200" i="3"/>
  <c r="AI201" i="3"/>
  <c r="AK202" i="3"/>
  <c r="AD202" i="3"/>
  <c r="AI203" i="3"/>
  <c r="AK204" i="3"/>
  <c r="AI205" i="3"/>
  <c r="AD206" i="3"/>
  <c r="AI207" i="3"/>
  <c r="AK208" i="3"/>
  <c r="AI209" i="3"/>
  <c r="AK210" i="3"/>
  <c r="AD210" i="3"/>
  <c r="AF212" i="3"/>
  <c r="AA212" i="3" s="1"/>
  <c r="AF213" i="3"/>
  <c r="AF214" i="3"/>
  <c r="AE127" i="3"/>
  <c r="AK130" i="3"/>
  <c r="AC130" i="3"/>
  <c r="AK131" i="3"/>
  <c r="AD131" i="3"/>
  <c r="AI132" i="3"/>
  <c r="AK133" i="3"/>
  <c r="AI133" i="3"/>
  <c r="AD133" i="3"/>
  <c r="AI134" i="3"/>
  <c r="AK135" i="3"/>
  <c r="AD135" i="3"/>
  <c r="AI136" i="3"/>
  <c r="AK137" i="3"/>
  <c r="AI137" i="3"/>
  <c r="AD137" i="3"/>
  <c r="AK138" i="3"/>
  <c r="AI138" i="3"/>
  <c r="AD138" i="3"/>
  <c r="AE141" i="3"/>
  <c r="AK150" i="3"/>
  <c r="AI150" i="3"/>
  <c r="AD150" i="3"/>
  <c r="AK151" i="3"/>
  <c r="AI151" i="3"/>
  <c r="AF151" i="3"/>
  <c r="AA151" i="3" s="1"/>
  <c r="AF68" i="3"/>
  <c r="AA68" i="3" s="1"/>
  <c r="AF70" i="3"/>
  <c r="AA70" i="3" s="1"/>
  <c r="AK77" i="3"/>
  <c r="AC77" i="3"/>
  <c r="AD77" i="3"/>
  <c r="AK79" i="3"/>
  <c r="AF88" i="3"/>
  <c r="AA88" i="3" s="1"/>
  <c r="AF90" i="3"/>
  <c r="AA90" i="3" s="1"/>
  <c r="AF92" i="3"/>
  <c r="AA92" i="3" s="1"/>
  <c r="AF14" i="3"/>
  <c r="AA14" i="3" s="1"/>
  <c r="AF17" i="3"/>
  <c r="AA17" i="3" s="1"/>
  <c r="AF19" i="3"/>
  <c r="AA19" i="3" s="1"/>
  <c r="AI34" i="3"/>
  <c r="S732" i="3"/>
  <c r="AK196" i="3"/>
  <c r="AI211" i="3"/>
  <c r="AF211" i="3"/>
  <c r="AA211" i="3" s="1"/>
  <c r="AI212" i="3"/>
  <c r="AK213" i="3"/>
  <c r="AI213" i="3"/>
  <c r="AD213" i="3"/>
  <c r="AK214" i="3"/>
  <c r="AI214" i="3"/>
  <c r="AD214" i="3"/>
  <c r="AK127" i="3"/>
  <c r="AI127" i="3"/>
  <c r="AC127" i="3"/>
  <c r="Z127" i="3" s="1"/>
  <c r="AF127" i="3"/>
  <c r="AA127" i="3" s="1"/>
  <c r="AD127" i="3"/>
  <c r="AI128" i="3"/>
  <c r="AK129" i="3"/>
  <c r="AD129" i="3"/>
  <c r="AI141" i="3"/>
  <c r="AF141" i="3"/>
  <c r="AA141" i="3" s="1"/>
  <c r="AK67" i="3"/>
  <c r="AD67" i="3"/>
  <c r="AK68" i="3"/>
  <c r="AI68" i="3"/>
  <c r="AD68" i="3"/>
  <c r="AK69" i="3"/>
  <c r="AI69" i="3"/>
  <c r="AF69" i="3"/>
  <c r="AA69" i="3" s="1"/>
  <c r="AK70" i="3"/>
  <c r="AI70" i="3"/>
  <c r="AD70" i="3"/>
  <c r="AI71" i="3"/>
  <c r="AF72" i="3"/>
  <c r="AA72" i="3" s="1"/>
  <c r="AK88" i="3"/>
  <c r="AD88" i="3"/>
  <c r="AK89" i="3"/>
  <c r="AI89" i="3"/>
  <c r="AD89" i="3"/>
  <c r="AK90" i="3"/>
  <c r="AI90" i="3"/>
  <c r="AD90" i="3"/>
  <c r="AK91" i="3"/>
  <c r="AI91" i="3"/>
  <c r="AD91" i="3"/>
  <c r="AK92" i="3"/>
  <c r="AI92" i="3"/>
  <c r="AD92" i="3"/>
  <c r="AK93" i="3"/>
  <c r="AI93" i="3"/>
  <c r="AD93" i="3"/>
  <c r="AI94" i="3"/>
  <c r="AI14" i="3"/>
  <c r="AK15" i="3"/>
  <c r="AD15" i="3"/>
  <c r="AI16" i="3"/>
  <c r="AK17" i="3"/>
  <c r="AD17" i="3"/>
  <c r="AI18" i="3"/>
  <c r="AK19" i="3"/>
  <c r="AD19" i="3"/>
  <c r="AD561" i="3"/>
  <c r="AI561" i="3"/>
  <c r="AI562" i="3"/>
  <c r="AJ563" i="3"/>
  <c r="AI563" i="3"/>
  <c r="AI564" i="3"/>
  <c r="AD566" i="3"/>
  <c r="AI569" i="3"/>
  <c r="AD571" i="3"/>
  <c r="AD573" i="3"/>
  <c r="AD574" i="3"/>
  <c r="AI575" i="3"/>
  <c r="AI589" i="3"/>
  <c r="AD507" i="3"/>
  <c r="AC507" i="3"/>
  <c r="Z507" i="3" s="1"/>
  <c r="AD508" i="3"/>
  <c r="AD513" i="3"/>
  <c r="AF515" i="3"/>
  <c r="AA515" i="3" s="1"/>
  <c r="AD517" i="3"/>
  <c r="Z517" i="3" s="1"/>
  <c r="AI520" i="3"/>
  <c r="AD522" i="3"/>
  <c r="AD523" i="3"/>
  <c r="AD524" i="3"/>
  <c r="AI529" i="3"/>
  <c r="AJ441" i="3"/>
  <c r="AD441" i="3"/>
  <c r="Z441" i="3" s="1"/>
  <c r="AI441" i="3"/>
  <c r="AD442" i="3"/>
  <c r="AI442" i="3"/>
  <c r="AD443" i="3"/>
  <c r="AD445" i="3"/>
  <c r="AC445" i="3"/>
  <c r="Z445" i="3" s="1"/>
  <c r="AI446" i="3"/>
  <c r="AD450" i="3"/>
  <c r="AD453" i="3"/>
  <c r="AI454" i="3"/>
  <c r="AD455" i="3"/>
  <c r="AI455" i="3"/>
  <c r="AD457" i="3"/>
  <c r="AI459" i="3"/>
  <c r="AF460" i="3"/>
  <c r="AA460" i="3" s="1"/>
  <c r="AF391" i="3"/>
  <c r="AA391" i="3" s="1"/>
  <c r="AF396" i="3"/>
  <c r="AA396" i="3" s="1"/>
  <c r="AF398" i="3"/>
  <c r="AA398" i="3" s="1"/>
  <c r="AC400" i="3"/>
  <c r="AF462" i="3"/>
  <c r="AA462" i="3" s="1"/>
  <c r="AI392" i="3"/>
  <c r="AK393" i="3"/>
  <c r="AD393" i="3"/>
  <c r="AK394" i="3"/>
  <c r="AK397" i="3"/>
  <c r="AD397" i="3"/>
  <c r="AC405" i="3"/>
  <c r="AK995" i="3"/>
  <c r="AI995" i="3"/>
  <c r="AI996" i="3"/>
  <c r="AI997" i="3"/>
  <c r="AI998" i="3"/>
  <c r="AI999" i="3"/>
  <c r="V999" i="3" s="1"/>
  <c r="AI1000" i="3"/>
  <c r="AI1001" i="3"/>
  <c r="AI1002" i="3"/>
  <c r="AI1003" i="3"/>
  <c r="V1003" i="3" s="1"/>
  <c r="AI1004" i="3"/>
  <c r="AI1005" i="3"/>
  <c r="AI1006" i="3"/>
  <c r="AI1007" i="3"/>
  <c r="AI1008" i="3"/>
  <c r="AI1009" i="3"/>
  <c r="AF944" i="3"/>
  <c r="AA944" i="3" s="1"/>
  <c r="AI945" i="3"/>
  <c r="AD946" i="3"/>
  <c r="AI946" i="3"/>
  <c r="AI948" i="3"/>
  <c r="AD949" i="3"/>
  <c r="AI949" i="3"/>
  <c r="AD951" i="3"/>
  <c r="AI951" i="3"/>
  <c r="AJ952" i="3"/>
  <c r="AD893" i="3"/>
  <c r="AF893" i="3"/>
  <c r="AA893" i="3" s="1"/>
  <c r="AC893" i="3"/>
  <c r="Z893" i="3" s="1"/>
  <c r="AI893" i="3"/>
  <c r="AK839" i="3"/>
  <c r="AD839" i="3"/>
  <c r="AK842" i="3"/>
  <c r="V842" i="3" s="1"/>
  <c r="AI842" i="3"/>
  <c r="AF842" i="3"/>
  <c r="AF833" i="3"/>
  <c r="AA833" i="3" s="1"/>
  <c r="AK766" i="3"/>
  <c r="AD766" i="3"/>
  <c r="X770" i="3"/>
  <c r="X771" i="3"/>
  <c r="AK771" i="3" s="1"/>
  <c r="X772" i="3"/>
  <c r="AK772" i="3" s="1"/>
  <c r="X773" i="3"/>
  <c r="AK773" i="3" s="1"/>
  <c r="X774" i="3"/>
  <c r="AI774" i="3" s="1"/>
  <c r="X775" i="3"/>
  <c r="AK775" i="3" s="1"/>
  <c r="X776" i="3"/>
  <c r="AH776" i="3" s="1"/>
  <c r="R39" i="1"/>
  <c r="S39" i="1"/>
  <c r="AM39" i="1" s="1"/>
  <c r="AO39" i="1" s="1"/>
  <c r="BM148" i="16"/>
  <c r="BM35" i="12"/>
  <c r="BM144" i="16"/>
  <c r="BJ35" i="12"/>
  <c r="BJ29" i="12"/>
  <c r="BJ25" i="12"/>
  <c r="BJ33" i="12" s="1"/>
  <c r="BJ21" i="12"/>
  <c r="BM124" i="16"/>
  <c r="BM11" i="12"/>
  <c r="BJ11" i="12"/>
  <c r="AR119" i="16"/>
  <c r="AR145" i="16"/>
  <c r="X121" i="19"/>
  <c r="AR121" i="16"/>
  <c r="O1133" i="4"/>
  <c r="Q1138" i="4"/>
  <c r="AG182" i="19" s="1"/>
  <c r="Q1133" i="4"/>
  <c r="BG141" i="16"/>
  <c r="BG133" i="16"/>
  <c r="BG117" i="16"/>
  <c r="AL10" i="12"/>
  <c r="CK11" i="18"/>
  <c r="AW147" i="16"/>
  <c r="AA139" i="19"/>
  <c r="K71" i="17"/>
  <c r="CG11" i="18"/>
  <c r="AW139" i="16"/>
  <c r="AA131" i="19"/>
  <c r="K67" i="17"/>
  <c r="CC11" i="18"/>
  <c r="K63" i="17"/>
  <c r="AA123" i="19"/>
  <c r="AB122" i="19" s="1"/>
  <c r="AC122" i="19" s="1"/>
  <c r="AW131" i="16"/>
  <c r="BY11" i="18"/>
  <c r="K59" i="17"/>
  <c r="AW123" i="16"/>
  <c r="AA115" i="19"/>
  <c r="CJ12" i="18"/>
  <c r="AY40" i="12"/>
  <c r="AD137" i="19"/>
  <c r="AE136" i="19" s="1"/>
  <c r="AF136" i="19" s="1"/>
  <c r="L70" i="17"/>
  <c r="BB145" i="16"/>
  <c r="CF12" i="18"/>
  <c r="AY30" i="12"/>
  <c r="AD129" i="19"/>
  <c r="AE128" i="19" s="1"/>
  <c r="AF128" i="19" s="1"/>
  <c r="L66" i="17"/>
  <c r="BB137" i="16"/>
  <c r="CB12" i="18"/>
  <c r="L62" i="17"/>
  <c r="BB129" i="16"/>
  <c r="AD121" i="19"/>
  <c r="AE120" i="19" s="1"/>
  <c r="AF120" i="19" s="1"/>
  <c r="AY22" i="12"/>
  <c r="AY11" i="12"/>
  <c r="BB120" i="16"/>
  <c r="AD112" i="19"/>
  <c r="BX12" i="18"/>
  <c r="L58" i="17"/>
  <c r="AD113" i="19"/>
  <c r="AY12" i="12"/>
  <c r="BB121" i="16"/>
  <c r="AU8" i="12"/>
  <c r="AX117" i="16"/>
  <c r="BC10" i="12"/>
  <c r="BF119" i="16"/>
  <c r="BC119" i="16"/>
  <c r="AZ10" i="12"/>
  <c r="BG151" i="16"/>
  <c r="AG143" i="19"/>
  <c r="BG139" i="16"/>
  <c r="AG131" i="19"/>
  <c r="AG119" i="19"/>
  <c r="BG127" i="16"/>
  <c r="Q1135" i="4"/>
  <c r="BA12" i="12"/>
  <c r="BD11" i="12"/>
  <c r="AG112" i="19"/>
  <c r="BG10" i="12"/>
  <c r="BL119" i="16"/>
  <c r="BR118" i="16" s="1"/>
  <c r="AJ111" i="19"/>
  <c r="BL145" i="16"/>
  <c r="BR144" i="16" s="1"/>
  <c r="AJ137" i="19"/>
  <c r="BL129" i="16"/>
  <c r="BR128" i="16" s="1"/>
  <c r="AJ121" i="19"/>
  <c r="BL121" i="16"/>
  <c r="BR120" i="16" s="1"/>
  <c r="AJ113" i="19"/>
  <c r="BF8" i="12"/>
  <c r="BL117" i="16"/>
  <c r="BR116" i="16" s="1"/>
  <c r="AK10" i="12"/>
  <c r="AN119" i="16"/>
  <c r="O1138" i="4"/>
  <c r="AA182" i="19" s="1"/>
  <c r="O1131" i="4"/>
  <c r="BK121" i="16"/>
  <c r="BG14" i="12"/>
  <c r="BJ123" i="16"/>
  <c r="BI129" i="16"/>
  <c r="BJ133" i="16"/>
  <c r="BJ137" i="16"/>
  <c r="BH145" i="16"/>
  <c r="BH149" i="16"/>
  <c r="BK43" i="12"/>
  <c r="BN148" i="16"/>
  <c r="BK39" i="12"/>
  <c r="BN144" i="16"/>
  <c r="BP144" i="16"/>
  <c r="BM39" i="12"/>
  <c r="BK35" i="12"/>
  <c r="BN140" i="16"/>
  <c r="BM29" i="12"/>
  <c r="BP136" i="16"/>
  <c r="BK25" i="12"/>
  <c r="BN132" i="16"/>
  <c r="BM21" i="12"/>
  <c r="BP128" i="16"/>
  <c r="BK15" i="12"/>
  <c r="BN124" i="16"/>
  <c r="BK7" i="12"/>
  <c r="BN116" i="16"/>
  <c r="BK11" i="12"/>
  <c r="BN120" i="16"/>
  <c r="X115" i="19"/>
  <c r="AR123" i="16"/>
  <c r="AR141" i="16"/>
  <c r="X133" i="19"/>
  <c r="AR133" i="16"/>
  <c r="X125" i="19"/>
  <c r="J72" i="17"/>
  <c r="CL10" i="18"/>
  <c r="AO44" i="12"/>
  <c r="AR149" i="16"/>
  <c r="X141" i="19"/>
  <c r="BG145" i="16"/>
  <c r="AG137" i="19"/>
  <c r="AG121" i="19"/>
  <c r="AH120" i="19" s="1"/>
  <c r="AI120" i="19" s="1"/>
  <c r="BG129" i="16"/>
  <c r="BG121" i="16"/>
  <c r="AG113" i="19"/>
  <c r="AM10" i="12"/>
  <c r="AP119" i="16"/>
  <c r="K73" i="17"/>
  <c r="AA143" i="19"/>
  <c r="AB142" i="19" s="1"/>
  <c r="AC142" i="19" s="1"/>
  <c r="AW143" i="16"/>
  <c r="AA135" i="19"/>
  <c r="K65" i="17"/>
  <c r="AA127" i="19"/>
  <c r="K61" i="17"/>
  <c r="AA119" i="19"/>
  <c r="AW119" i="16"/>
  <c r="AA111" i="19"/>
  <c r="AB110" i="19" s="1"/>
  <c r="AC110" i="19" s="1"/>
  <c r="CL12" i="18"/>
  <c r="AY44" i="12"/>
  <c r="AD141" i="19"/>
  <c r="AE140" i="19" s="1"/>
  <c r="AF140" i="19" s="1"/>
  <c r="AY36" i="12"/>
  <c r="BB141" i="16"/>
  <c r="CD12" i="18"/>
  <c r="BB133" i="16"/>
  <c r="AD125" i="19"/>
  <c r="BZ12" i="18"/>
  <c r="BB125" i="16"/>
  <c r="AD117" i="19"/>
  <c r="BA121" i="16"/>
  <c r="AZ117" i="16"/>
  <c r="AY8" i="12"/>
  <c r="BB117" i="16"/>
  <c r="BE119" i="16"/>
  <c r="BD119" i="16"/>
  <c r="BG119" i="16"/>
  <c r="AG111" i="19"/>
  <c r="BB12" i="12"/>
  <c r="BE121" i="16"/>
  <c r="AZ12" i="12"/>
  <c r="BC121" i="16"/>
  <c r="AJ143" i="19"/>
  <c r="AJ131" i="19"/>
  <c r="AJ133" i="19"/>
  <c r="AJ125" i="19"/>
  <c r="AQ119" i="16"/>
  <c r="AY119" i="16"/>
  <c r="BA119" i="16"/>
  <c r="BJ125" i="16"/>
  <c r="BH22" i="12"/>
  <c r="BK129" i="16"/>
  <c r="BE30" i="12"/>
  <c r="BH137" i="16"/>
  <c r="BG36" i="12"/>
  <c r="BJ141" i="16"/>
  <c r="BG40" i="12"/>
  <c r="BJ145" i="16"/>
  <c r="BG44" i="12"/>
  <c r="BJ149" i="16"/>
  <c r="AT46" i="11"/>
  <c r="AW115" i="16"/>
  <c r="BT12" i="18"/>
  <c r="AY44" i="11"/>
  <c r="BB113" i="16"/>
  <c r="BG103" i="16"/>
  <c r="AG95" i="19"/>
  <c r="AG79" i="19"/>
  <c r="AY7" i="11"/>
  <c r="BB80" i="16"/>
  <c r="AD72" i="19"/>
  <c r="AP12" i="11"/>
  <c r="AS85" i="16"/>
  <c r="AV12" i="11"/>
  <c r="AY85" i="16"/>
  <c r="AQ14" i="11"/>
  <c r="AT87" i="16"/>
  <c r="AY15" i="11"/>
  <c r="AT89" i="16"/>
  <c r="AY89" i="16"/>
  <c r="AP18" i="11"/>
  <c r="AS91" i="16"/>
  <c r="AR18" i="11"/>
  <c r="AU91" i="16"/>
  <c r="AV18" i="11"/>
  <c r="AY91" i="16"/>
  <c r="AU22" i="11"/>
  <c r="AX24" i="11"/>
  <c r="BA95" i="16"/>
  <c r="AV26" i="11"/>
  <c r="AY97" i="16"/>
  <c r="AS26" i="11"/>
  <c r="AV97" i="16"/>
  <c r="AU28" i="11"/>
  <c r="AX30" i="11"/>
  <c r="AY35" i="11"/>
  <c r="AX36" i="11"/>
  <c r="BA105" i="16"/>
  <c r="BB108" i="16"/>
  <c r="BC40" i="11"/>
  <c r="BF109" i="16"/>
  <c r="AZ47" i="11"/>
  <c r="BF101" i="16"/>
  <c r="BC101" i="16"/>
  <c r="BB16" i="11"/>
  <c r="BE89" i="16"/>
  <c r="BC12" i="11"/>
  <c r="BF85" i="16"/>
  <c r="BB8" i="11"/>
  <c r="BE81" i="16"/>
  <c r="AZ19" i="11"/>
  <c r="BA12" i="11"/>
  <c r="Q374" i="3"/>
  <c r="BI113" i="16"/>
  <c r="BI29" i="11"/>
  <c r="BL100" i="16"/>
  <c r="AJ92" i="19"/>
  <c r="BO14" i="18"/>
  <c r="BI32" i="11"/>
  <c r="AJ95" i="19"/>
  <c r="BL103" i="16"/>
  <c r="BR102" i="16" s="1"/>
  <c r="BG16" i="11"/>
  <c r="BI15" i="11"/>
  <c r="AJ80" i="19"/>
  <c r="BF12" i="18"/>
  <c r="L40" i="17"/>
  <c r="AY12" i="11"/>
  <c r="BB85" i="16"/>
  <c r="AD77" i="19"/>
  <c r="AX12" i="11"/>
  <c r="BA85" i="16"/>
  <c r="AX8" i="11"/>
  <c r="BA81" i="16"/>
  <c r="BD37" i="11"/>
  <c r="AG98" i="19"/>
  <c r="BC99" i="16"/>
  <c r="BA18" i="11"/>
  <c r="BD91" i="16"/>
  <c r="BD17" i="11"/>
  <c r="BG90" i="16"/>
  <c r="AG82" i="19"/>
  <c r="BB14" i="11"/>
  <c r="BE87" i="16"/>
  <c r="AZ10" i="11"/>
  <c r="BC83" i="16"/>
  <c r="BC28" i="11"/>
  <c r="BF99" i="16"/>
  <c r="BL43" i="11"/>
  <c r="S1045" i="3"/>
  <c r="BK44" i="11" s="1"/>
  <c r="S1050" i="3"/>
  <c r="S1043" i="3"/>
  <c r="BJ44" i="11" s="1"/>
  <c r="S1047" i="3"/>
  <c r="S1051" i="3"/>
  <c r="BT15" i="18" s="1"/>
  <c r="S1049" i="3"/>
  <c r="BO112" i="16"/>
  <c r="BL29" i="11"/>
  <c r="S677" i="3"/>
  <c r="AM93" i="19" s="1"/>
  <c r="S676" i="3"/>
  <c r="S669" i="3"/>
  <c r="BJ30" i="11" s="1"/>
  <c r="S673" i="3"/>
  <c r="S671" i="3"/>
  <c r="BK30" i="11" s="1"/>
  <c r="S675" i="3"/>
  <c r="BM30" i="11" s="1"/>
  <c r="BO100" i="16"/>
  <c r="BO11" i="18"/>
  <c r="K49" i="17"/>
  <c r="AT32" i="11"/>
  <c r="AW103" i="16"/>
  <c r="AA95" i="19"/>
  <c r="AB94" i="19" s="1"/>
  <c r="AC94" i="19" s="1"/>
  <c r="BD44" i="11"/>
  <c r="BG113" i="16"/>
  <c r="AG105" i="19"/>
  <c r="BG107" i="16"/>
  <c r="BG99" i="16"/>
  <c r="BG91" i="16"/>
  <c r="AG83" i="19"/>
  <c r="BG83" i="16"/>
  <c r="AG75" i="19"/>
  <c r="AQ8" i="11"/>
  <c r="AT81" i="16"/>
  <c r="AV8" i="11"/>
  <c r="AS8" i="11"/>
  <c r="AR12" i="11"/>
  <c r="AD76" i="19"/>
  <c r="AE76" i="19" s="1"/>
  <c r="AF76" i="19" s="1"/>
  <c r="AX14" i="11"/>
  <c r="BA87" i="16"/>
  <c r="AP16" i="11"/>
  <c r="AS89" i="16"/>
  <c r="AR16" i="11"/>
  <c r="AU89" i="16"/>
  <c r="AX16" i="11"/>
  <c r="BA89" i="16"/>
  <c r="AV91" i="16"/>
  <c r="AW22" i="11"/>
  <c r="AZ93" i="16"/>
  <c r="AS95" i="16"/>
  <c r="AY23" i="11"/>
  <c r="AU97" i="16"/>
  <c r="AW28" i="11"/>
  <c r="AZ99" i="16"/>
  <c r="AY29" i="11"/>
  <c r="AD92" i="19"/>
  <c r="BB100" i="16"/>
  <c r="AV30" i="11"/>
  <c r="AY101" i="16"/>
  <c r="AU32" i="11"/>
  <c r="AX103" i="16"/>
  <c r="AV36" i="11"/>
  <c r="AY105" i="16"/>
  <c r="AV40" i="11"/>
  <c r="AY109" i="16"/>
  <c r="AX40" i="11"/>
  <c r="BA109" i="16"/>
  <c r="BD39" i="11"/>
  <c r="BG108" i="16"/>
  <c r="AG101" i="19"/>
  <c r="BB30" i="11"/>
  <c r="BE101" i="16"/>
  <c r="AG89" i="19"/>
  <c r="BG97" i="16"/>
  <c r="BF89" i="16"/>
  <c r="BC89" i="16"/>
  <c r="Q368" i="3"/>
  <c r="BG84" i="16"/>
  <c r="BG85" i="16"/>
  <c r="AZ8" i="11"/>
  <c r="BG81" i="16"/>
  <c r="BA40" i="11"/>
  <c r="BA30" i="11"/>
  <c r="BA16" i="11"/>
  <c r="BD89" i="16"/>
  <c r="Q370" i="3"/>
  <c r="BI43" i="11"/>
  <c r="BL112" i="16"/>
  <c r="AJ104" i="19"/>
  <c r="BE30" i="11"/>
  <c r="BE18" i="11"/>
  <c r="BH91" i="16"/>
  <c r="BI14" i="18"/>
  <c r="BI18" i="11"/>
  <c r="BL91" i="16"/>
  <c r="BR90" i="16" s="1"/>
  <c r="AJ83" i="19"/>
  <c r="AK82" i="19" s="1"/>
  <c r="AL82" i="19" s="1"/>
  <c r="BF32" i="11"/>
  <c r="BE16" i="11"/>
  <c r="BH89" i="16"/>
  <c r="BH32" i="11"/>
  <c r="BD12" i="18"/>
  <c r="AY8" i="11"/>
  <c r="AD73" i="19"/>
  <c r="BA38" i="11"/>
  <c r="BD107" i="16"/>
  <c r="BD31" i="11"/>
  <c r="BG102" i="16"/>
  <c r="AG94" i="19"/>
  <c r="AH94" i="19" s="1"/>
  <c r="AI94" i="19" s="1"/>
  <c r="BB28" i="11"/>
  <c r="BE99" i="16"/>
  <c r="BE91" i="16"/>
  <c r="BC91" i="16"/>
  <c r="BC87" i="16"/>
  <c r="BE83" i="16"/>
  <c r="BL45" i="10"/>
  <c r="BO78" i="16"/>
  <c r="BC11" i="18"/>
  <c r="K37" i="17"/>
  <c r="AT46" i="10"/>
  <c r="AW79" i="16"/>
  <c r="AA71" i="19"/>
  <c r="AB70" i="19"/>
  <c r="AC70" i="19" s="1"/>
  <c r="BG49" i="16"/>
  <c r="AG41" i="19"/>
  <c r="AH40" i="19" s="1"/>
  <c r="BG61" i="16"/>
  <c r="AG53" i="19"/>
  <c r="AG59" i="19"/>
  <c r="AH58" i="19" s="1"/>
  <c r="AI58" i="19" s="1"/>
  <c r="BL67" i="16"/>
  <c r="BR66" i="16" s="1"/>
  <c r="AJ59" i="19"/>
  <c r="BI77" i="16"/>
  <c r="BF32" i="10"/>
  <c r="BI67" i="16"/>
  <c r="BH55" i="16"/>
  <c r="BF46" i="10"/>
  <c r="BI79" i="16"/>
  <c r="BK65" i="16"/>
  <c r="BL64" i="16"/>
  <c r="BF16" i="10"/>
  <c r="BI53" i="16"/>
  <c r="BH32" i="10"/>
  <c r="BK67" i="16"/>
  <c r="AF835" i="2"/>
  <c r="AA835" i="2" s="1"/>
  <c r="BG59" i="16"/>
  <c r="AG51" i="19"/>
  <c r="AG67" i="19"/>
  <c r="K31" i="17"/>
  <c r="AA59" i="19"/>
  <c r="AB58" i="19" s="1"/>
  <c r="AC58" i="19" s="1"/>
  <c r="BG45" i="16"/>
  <c r="BG57" i="16"/>
  <c r="BG77" i="16"/>
  <c r="AG69" i="19"/>
  <c r="BG55" i="16"/>
  <c r="AG47" i="19"/>
  <c r="AH46" i="19" s="1"/>
  <c r="AI46" i="19" s="1"/>
  <c r="BI43" i="10"/>
  <c r="AJ68" i="19"/>
  <c r="BL76" i="16"/>
  <c r="BG18" i="10"/>
  <c r="BJ55" i="16"/>
  <c r="BI18" i="10"/>
  <c r="BH46" i="10"/>
  <c r="BI45" i="10"/>
  <c r="AJ70" i="19"/>
  <c r="BL79" i="16"/>
  <c r="BR78" i="16" s="1"/>
  <c r="AJ71" i="19"/>
  <c r="BF30" i="10"/>
  <c r="BI65" i="16"/>
  <c r="BK53" i="16"/>
  <c r="BL52" i="16"/>
  <c r="BH44" i="10"/>
  <c r="AR8" i="9"/>
  <c r="AP28" i="9"/>
  <c r="AP30" i="12"/>
  <c r="AS29" i="16"/>
  <c r="AS30" i="12"/>
  <c r="AQ32" i="12"/>
  <c r="AQ32" i="9"/>
  <c r="AT31" i="16"/>
  <c r="AQ42" i="9"/>
  <c r="AS42" i="12"/>
  <c r="AS42" i="9"/>
  <c r="AV39" i="16"/>
  <c r="AR46" i="12"/>
  <c r="AY15" i="16"/>
  <c r="AV14" i="9"/>
  <c r="AX19" i="16"/>
  <c r="AY21" i="9"/>
  <c r="AD12" i="19"/>
  <c r="AY25" i="9"/>
  <c r="BB24" i="16"/>
  <c r="AD16" i="19"/>
  <c r="BE31" i="16"/>
  <c r="BK17" i="16"/>
  <c r="BI17" i="16"/>
  <c r="BA28" i="9"/>
  <c r="BD17" i="16"/>
  <c r="BA30" i="9"/>
  <c r="BD29" i="16"/>
  <c r="W98" i="1"/>
  <c r="Y11" i="18"/>
  <c r="AW19" i="16"/>
  <c r="AT18" i="12"/>
  <c r="K19" i="17"/>
  <c r="AA35" i="19"/>
  <c r="AR16" i="12"/>
  <c r="AU17" i="16"/>
  <c r="AT17" i="12"/>
  <c r="AW18" i="16"/>
  <c r="AR28" i="12"/>
  <c r="AU27" i="16"/>
  <c r="AR28" i="9"/>
  <c r="AR30" i="9"/>
  <c r="AR30" i="12"/>
  <c r="AU29" i="16"/>
  <c r="AS32" i="9"/>
  <c r="AV41" i="16"/>
  <c r="AQ46" i="9"/>
  <c r="AT43" i="16"/>
  <c r="AQ46" i="12"/>
  <c r="AS46" i="9"/>
  <c r="AV43" i="16"/>
  <c r="AS46" i="12"/>
  <c r="AW8" i="9"/>
  <c r="AX8" i="9"/>
  <c r="BA9" i="16"/>
  <c r="AX12" i="9"/>
  <c r="AY17" i="16"/>
  <c r="BF27" i="16"/>
  <c r="BB28" i="16"/>
  <c r="BE32" i="9"/>
  <c r="BL16" i="16"/>
  <c r="BG17" i="16"/>
  <c r="BA38" i="9"/>
  <c r="BG28" i="16"/>
  <c r="Y14" i="18"/>
  <c r="BL19" i="16"/>
  <c r="BR18" i="16"/>
  <c r="AE835" i="2"/>
  <c r="AK771" i="2"/>
  <c r="AE763" i="2"/>
  <c r="AF821" i="2"/>
  <c r="AA821" i="2" s="1"/>
  <c r="Y3" i="18"/>
  <c r="H19" i="16"/>
  <c r="C21" i="19"/>
  <c r="H29" i="16"/>
  <c r="F30" i="9"/>
  <c r="C45" i="19"/>
  <c r="AP3" i="18"/>
  <c r="F16" i="10"/>
  <c r="H53" i="16"/>
  <c r="C24" i="17"/>
  <c r="C83" i="19"/>
  <c r="D82" i="19" s="1"/>
  <c r="E82" i="19" s="1"/>
  <c r="BI3" i="18"/>
  <c r="F18" i="11"/>
  <c r="C43" i="17"/>
  <c r="H91" i="16"/>
  <c r="C107" i="19"/>
  <c r="D106" i="19" s="1"/>
  <c r="E106" i="19" s="1"/>
  <c r="BU3" i="18"/>
  <c r="C55" i="17"/>
  <c r="H115" i="16"/>
  <c r="F46" i="11"/>
  <c r="C115" i="19"/>
  <c r="D114" i="19"/>
  <c r="E114" i="19" s="1"/>
  <c r="BY3" i="18"/>
  <c r="C59" i="17"/>
  <c r="F14" i="12"/>
  <c r="H123" i="16"/>
  <c r="C123" i="19"/>
  <c r="D122" i="19"/>
  <c r="E122" i="19" s="1"/>
  <c r="CC3" i="18"/>
  <c r="C63" i="17"/>
  <c r="F24" i="12"/>
  <c r="H131" i="16"/>
  <c r="C131" i="19"/>
  <c r="D130" i="19"/>
  <c r="E130" i="19" s="1"/>
  <c r="CG3" i="18"/>
  <c r="F32" i="12"/>
  <c r="C67" i="17"/>
  <c r="H139" i="16"/>
  <c r="C139" i="19"/>
  <c r="D138" i="19"/>
  <c r="E138" i="19" s="1"/>
  <c r="CK3" i="18"/>
  <c r="C71" i="17"/>
  <c r="F42" i="12"/>
  <c r="H147" i="16"/>
  <c r="BL43" i="12"/>
  <c r="BL35" i="12"/>
  <c r="S805" i="4"/>
  <c r="BK36" i="12" s="1"/>
  <c r="BO140" i="16"/>
  <c r="BL25" i="12"/>
  <c r="BO132" i="16"/>
  <c r="BL15" i="12"/>
  <c r="BO124" i="16"/>
  <c r="BL7" i="12"/>
  <c r="BO116" i="16"/>
  <c r="BJ17" i="10"/>
  <c r="S362" i="2"/>
  <c r="BQ54" i="16" s="1"/>
  <c r="BM54" i="16"/>
  <c r="BL17" i="10"/>
  <c r="BO54" i="16"/>
  <c r="BK41" i="12"/>
  <c r="BN146" i="16"/>
  <c r="S991" i="4"/>
  <c r="O71" i="17" s="1"/>
  <c r="BJ41" i="12"/>
  <c r="BM146" i="16"/>
  <c r="BK31" i="12"/>
  <c r="S731" i="4"/>
  <c r="BN138" i="16"/>
  <c r="S736" i="4"/>
  <c r="BQ138" i="16" s="1"/>
  <c r="BJ31" i="12"/>
  <c r="BM138" i="16"/>
  <c r="BK23" i="12"/>
  <c r="BN130" i="16"/>
  <c r="BJ23" i="12"/>
  <c r="BM130" i="16"/>
  <c r="BK13" i="12"/>
  <c r="BN122" i="16"/>
  <c r="BJ13" i="12"/>
  <c r="BM122" i="16"/>
  <c r="BP52" i="16"/>
  <c r="BK45" i="12"/>
  <c r="S865" i="4"/>
  <c r="BM142" i="16"/>
  <c r="BM134" i="16"/>
  <c r="BM126" i="16"/>
  <c r="V303" i="1"/>
  <c r="V45" i="3"/>
  <c r="V49" i="3"/>
  <c r="V103" i="3"/>
  <c r="V107" i="3"/>
  <c r="J42" i="13"/>
  <c r="J44" i="13"/>
  <c r="J46" i="13"/>
  <c r="F46" i="13" s="1"/>
  <c r="D48" i="13"/>
  <c r="X42" i="13"/>
  <c r="X44" i="13"/>
  <c r="X46" i="13"/>
  <c r="T46" i="13" s="1"/>
  <c r="R48" i="13"/>
  <c r="AL42" i="13"/>
  <c r="AL44" i="13"/>
  <c r="AL46" i="13"/>
  <c r="AH46" i="13" s="1"/>
  <c r="AF48" i="13"/>
  <c r="AZ42" i="13"/>
  <c r="AZ44" i="13"/>
  <c r="AZ46" i="13"/>
  <c r="AV46" i="13" s="1"/>
  <c r="AT48" i="13"/>
  <c r="BN42" i="13"/>
  <c r="BN44" i="13"/>
  <c r="BN46" i="13"/>
  <c r="BJ46" i="13" s="1"/>
  <c r="BH48" i="13"/>
  <c r="Y5" i="18"/>
  <c r="R19" i="16"/>
  <c r="R43" i="16"/>
  <c r="AV5" i="18"/>
  <c r="E42" i="17"/>
  <c r="R115" i="16"/>
  <c r="S114" i="16" s="1"/>
  <c r="P30" i="12"/>
  <c r="CF7" i="18"/>
  <c r="G66" i="17"/>
  <c r="Z30" i="12"/>
  <c r="O129" i="19"/>
  <c r="P128" i="19"/>
  <c r="Q128" i="19" s="1"/>
  <c r="AC137" i="16"/>
  <c r="BZ7" i="18"/>
  <c r="G60" i="17"/>
  <c r="Z16" i="12"/>
  <c r="O117" i="19"/>
  <c r="AC125" i="16"/>
  <c r="BG19" i="16"/>
  <c r="Y13" i="18"/>
  <c r="AK13" i="18"/>
  <c r="BD30" i="10"/>
  <c r="AG57" i="19"/>
  <c r="AH56" i="19" s="1"/>
  <c r="AI56" i="19" s="1"/>
  <c r="BG89" i="16"/>
  <c r="BD46" i="11"/>
  <c r="CF13" i="18"/>
  <c r="N24" i="17"/>
  <c r="AJ45" i="19"/>
  <c r="BI44" i="11"/>
  <c r="BI30" i="12"/>
  <c r="BI7" i="12"/>
  <c r="BI9" i="12"/>
  <c r="AJ110" i="19"/>
  <c r="AK110" i="19" s="1"/>
  <c r="AL110" i="19" s="1"/>
  <c r="AJ116" i="19"/>
  <c r="BL132" i="16"/>
  <c r="BI35" i="12"/>
  <c r="AJ132" i="19"/>
  <c r="BL140" i="16"/>
  <c r="BI37" i="12"/>
  <c r="BL142" i="16"/>
  <c r="AJ134" i="19"/>
  <c r="BI43" i="12"/>
  <c r="AJ140" i="19"/>
  <c r="BL148" i="16"/>
  <c r="AC19" i="16"/>
  <c r="Y7" i="18"/>
  <c r="AW7" i="18"/>
  <c r="BU7" i="18"/>
  <c r="O107" i="19"/>
  <c r="CK7" i="18"/>
  <c r="G71" i="17"/>
  <c r="Z42" i="12"/>
  <c r="AC147" i="16"/>
  <c r="O139" i="19"/>
  <c r="Z32" i="12"/>
  <c r="CG7" i="18"/>
  <c r="G67" i="17"/>
  <c r="AC139" i="16"/>
  <c r="O131" i="19"/>
  <c r="P130" i="19" s="1"/>
  <c r="Q130" i="19" s="1"/>
  <c r="CC7" i="18"/>
  <c r="G63" i="17"/>
  <c r="Z24" i="12"/>
  <c r="AC131" i="16"/>
  <c r="O123" i="19"/>
  <c r="BY7" i="18"/>
  <c r="G59" i="17"/>
  <c r="Z14" i="12"/>
  <c r="AC123" i="16"/>
  <c r="O115" i="19"/>
  <c r="P114" i="19" s="1"/>
  <c r="Q114" i="19" s="1"/>
  <c r="CF10" i="18"/>
  <c r="J66" i="17"/>
  <c r="AO30" i="12"/>
  <c r="AR137" i="16"/>
  <c r="X129" i="19"/>
  <c r="Y128" i="19"/>
  <c r="Z128" i="19" s="1"/>
  <c r="BL31" i="11"/>
  <c r="S737" i="3"/>
  <c r="BO15" i="18" s="1"/>
  <c r="S731" i="3"/>
  <c r="S735" i="3"/>
  <c r="BM32" i="11" s="1"/>
  <c r="AJ819" i="2"/>
  <c r="AJ773" i="2"/>
  <c r="AC781" i="2"/>
  <c r="AE782" i="2"/>
  <c r="AF783" i="2"/>
  <c r="AD783" i="2"/>
  <c r="AI785" i="2"/>
  <c r="AE785" i="2"/>
  <c r="AJ787" i="2"/>
  <c r="AD787" i="2"/>
  <c r="AC787" i="2"/>
  <c r="W39" i="1"/>
  <c r="W99" i="1"/>
  <c r="AK785" i="2"/>
  <c r="R785" i="2" s="1"/>
  <c r="S785" i="2" s="1"/>
  <c r="AM785" i="2" s="1"/>
  <c r="AO785" i="2" s="1"/>
  <c r="AJ844" i="2"/>
  <c r="AE844" i="2"/>
  <c r="F10" i="9"/>
  <c r="C11" i="19"/>
  <c r="AW3" i="18"/>
  <c r="AX3" i="18"/>
  <c r="C32" i="17"/>
  <c r="F36" i="10"/>
  <c r="H69" i="16"/>
  <c r="BC3" i="18"/>
  <c r="C49" i="17"/>
  <c r="C57" i="17"/>
  <c r="CA3" i="18"/>
  <c r="C127" i="19"/>
  <c r="D126" i="19" s="1"/>
  <c r="E126" i="19" s="1"/>
  <c r="H135" i="16"/>
  <c r="F38" i="12"/>
  <c r="F46" i="12"/>
  <c r="S927" i="4"/>
  <c r="BO145" i="16" s="1"/>
  <c r="S181" i="4"/>
  <c r="S931" i="4"/>
  <c r="O70" i="17" s="1"/>
  <c r="BM13" i="12"/>
  <c r="BO52" i="16"/>
  <c r="BM45" i="12"/>
  <c r="BP150" i="16"/>
  <c r="BO150" i="16"/>
  <c r="BM37" i="12"/>
  <c r="BL37" i="12"/>
  <c r="BM27" i="12"/>
  <c r="BL27" i="12"/>
  <c r="BO134" i="16"/>
  <c r="BP126" i="16"/>
  <c r="BO126" i="16"/>
  <c r="BM9" i="12"/>
  <c r="BL9" i="12"/>
  <c r="BO118" i="16"/>
  <c r="V474" i="2"/>
  <c r="V593" i="2"/>
  <c r="W593" i="2" s="1"/>
  <c r="V621" i="2"/>
  <c r="V637" i="2"/>
  <c r="V653" i="2"/>
  <c r="V681" i="2"/>
  <c r="V697" i="2"/>
  <c r="V713" i="2"/>
  <c r="V630" i="2"/>
  <c r="V638" i="2"/>
  <c r="V646" i="2"/>
  <c r="V946" i="4"/>
  <c r="V954" i="4"/>
  <c r="V962" i="4"/>
  <c r="V1074" i="4"/>
  <c r="R42" i="13"/>
  <c r="AT42" i="13"/>
  <c r="D44" i="13"/>
  <c r="R44" i="13"/>
  <c r="AF44" i="13"/>
  <c r="AT44" i="13"/>
  <c r="BH44" i="13"/>
  <c r="AP5" i="18"/>
  <c r="P16" i="10"/>
  <c r="E24" i="17"/>
  <c r="R53" i="16"/>
  <c r="I45" i="19"/>
  <c r="J44" i="19" s="1"/>
  <c r="K44" i="19" s="1"/>
  <c r="BC5" i="18"/>
  <c r="P46" i="10"/>
  <c r="E37" i="17"/>
  <c r="R79" i="16"/>
  <c r="I71" i="19"/>
  <c r="J70" i="19"/>
  <c r="K70" i="19" s="1"/>
  <c r="BN5" i="18"/>
  <c r="P30" i="11"/>
  <c r="E48" i="17"/>
  <c r="R101" i="16"/>
  <c r="S100" i="16" s="1"/>
  <c r="I93" i="19"/>
  <c r="J92" i="19" s="1"/>
  <c r="K92" i="19" s="1"/>
  <c r="BZ5" i="18"/>
  <c r="E60" i="17"/>
  <c r="P16" i="12"/>
  <c r="R125" i="16"/>
  <c r="I117" i="19"/>
  <c r="CL5" i="18"/>
  <c r="E72" i="17"/>
  <c r="P44" i="12"/>
  <c r="R149" i="16"/>
  <c r="I141" i="19"/>
  <c r="AV7" i="18"/>
  <c r="G30" i="17"/>
  <c r="O57" i="19"/>
  <c r="O45" i="19"/>
  <c r="G72" i="17"/>
  <c r="O141" i="19"/>
  <c r="P140" i="19" s="1"/>
  <c r="Q140" i="19" s="1"/>
  <c r="AP9" i="18"/>
  <c r="I24" i="17"/>
  <c r="AM53" i="16"/>
  <c r="AD13" i="18"/>
  <c r="M12" i="17"/>
  <c r="BD30" i="9"/>
  <c r="AG21" i="19"/>
  <c r="BG29" i="16"/>
  <c r="BD16" i="10"/>
  <c r="AP13" i="18"/>
  <c r="M24" i="17"/>
  <c r="AG45" i="19"/>
  <c r="BG53" i="16"/>
  <c r="BD46" i="10"/>
  <c r="BC13" i="18"/>
  <c r="M37" i="17"/>
  <c r="BG79" i="16"/>
  <c r="AG71" i="19"/>
  <c r="AH70" i="19" s="1"/>
  <c r="AI70" i="19" s="1"/>
  <c r="BD30" i="11"/>
  <c r="BN13" i="18"/>
  <c r="M48" i="17"/>
  <c r="BG101" i="16"/>
  <c r="AG93" i="19"/>
  <c r="BD16" i="12"/>
  <c r="BZ13" i="18"/>
  <c r="M60" i="17"/>
  <c r="AG117" i="19"/>
  <c r="BG125" i="16"/>
  <c r="BD44" i="12"/>
  <c r="CL13" i="18"/>
  <c r="M72" i="17"/>
  <c r="AG141" i="19"/>
  <c r="BG149" i="16"/>
  <c r="N30" i="17"/>
  <c r="AV14" i="18"/>
  <c r="BL65" i="16"/>
  <c r="BR64" i="16" s="1"/>
  <c r="BI30" i="10"/>
  <c r="AJ57" i="19"/>
  <c r="N60" i="17"/>
  <c r="BZ14" i="18"/>
  <c r="BI16" i="12"/>
  <c r="BL125" i="16"/>
  <c r="BR124" i="16" s="1"/>
  <c r="AJ117" i="19"/>
  <c r="N72" i="17"/>
  <c r="CL14" i="18"/>
  <c r="BI44" i="12"/>
  <c r="BL149" i="16"/>
  <c r="BR148" i="16" s="1"/>
  <c r="AJ141" i="19"/>
  <c r="AK140" i="19" s="1"/>
  <c r="AL140" i="19" s="1"/>
  <c r="BI11" i="12"/>
  <c r="AJ112" i="19"/>
  <c r="AK112" i="19" s="1"/>
  <c r="AL112" i="19" s="1"/>
  <c r="BL120" i="16"/>
  <c r="BI13" i="12"/>
  <c r="BL122" i="16"/>
  <c r="AJ114" i="19"/>
  <c r="BI21" i="12"/>
  <c r="AJ120" i="19"/>
  <c r="BL128" i="16"/>
  <c r="BI23" i="12"/>
  <c r="BL130" i="16"/>
  <c r="AJ122" i="19"/>
  <c r="BI29" i="12"/>
  <c r="AJ128" i="19"/>
  <c r="BL136" i="16"/>
  <c r="BI39" i="12"/>
  <c r="BL144" i="16"/>
  <c r="BL146" i="16"/>
  <c r="BB7" i="18"/>
  <c r="Z44" i="10"/>
  <c r="G36" i="17"/>
  <c r="AC77" i="16"/>
  <c r="O69" i="19"/>
  <c r="Z18" i="10"/>
  <c r="AQ7" i="18"/>
  <c r="G25" i="17"/>
  <c r="AC55" i="16"/>
  <c r="O47" i="19"/>
  <c r="P46" i="19" s="1"/>
  <c r="Q46" i="19" s="1"/>
  <c r="G48" i="17"/>
  <c r="G42" i="17"/>
  <c r="Z46" i="12"/>
  <c r="O143" i="19"/>
  <c r="P142" i="19" s="1"/>
  <c r="Q142" i="19" s="1"/>
  <c r="AC143" i="16"/>
  <c r="Z28" i="12"/>
  <c r="CA7" i="18"/>
  <c r="AC119" i="16"/>
  <c r="AK9" i="18"/>
  <c r="AJ46" i="9"/>
  <c r="AD9" i="18"/>
  <c r="I12" i="17"/>
  <c r="U21" i="19"/>
  <c r="AM19" i="16"/>
  <c r="Y9" i="18"/>
  <c r="BZ10" i="18"/>
  <c r="X117" i="19"/>
  <c r="AE112" i="19"/>
  <c r="AF112" i="19" s="1"/>
  <c r="AH100" i="19"/>
  <c r="AH82" i="19"/>
  <c r="AI82" i="19" s="1"/>
  <c r="BP101" i="16"/>
  <c r="BN29" i="11"/>
  <c r="AM105" i="19"/>
  <c r="O54" i="17"/>
  <c r="BQ113" i="16"/>
  <c r="BM113" i="16"/>
  <c r="BN113" i="16"/>
  <c r="BN101" i="16"/>
  <c r="BM101" i="16"/>
  <c r="BN15" i="18"/>
  <c r="BN30" i="11"/>
  <c r="AM104" i="19"/>
  <c r="BP103" i="16"/>
  <c r="BQ103" i="16"/>
  <c r="BN141" i="16"/>
  <c r="S52" i="16"/>
  <c r="F408" i="22"/>
  <c r="F206" i="22"/>
  <c r="F4" i="22"/>
  <c r="BE172" i="16"/>
  <c r="AU162" i="16"/>
  <c r="F69" i="24"/>
  <c r="S1" i="24"/>
  <c r="G69" i="24"/>
  <c r="F67" i="24"/>
  <c r="I69" i="24"/>
  <c r="H67" i="24"/>
  <c r="E69" i="24"/>
  <c r="G67" i="24"/>
  <c r="K69" i="24"/>
  <c r="J71" i="24"/>
  <c r="H71" i="24"/>
  <c r="E67" i="24"/>
  <c r="D69" i="24"/>
  <c r="D65" i="24"/>
  <c r="J65" i="24"/>
  <c r="J69" i="24"/>
  <c r="I67" i="24"/>
  <c r="H65" i="24"/>
  <c r="F71" i="24"/>
  <c r="E71" i="24"/>
  <c r="K67" i="24"/>
  <c r="K71" i="24"/>
  <c r="J67" i="24"/>
  <c r="I71" i="24"/>
  <c r="G71" i="24"/>
  <c r="F65" i="24"/>
  <c r="D63" i="24"/>
  <c r="H69" i="24"/>
  <c r="D70" i="24"/>
  <c r="D71" i="24"/>
  <c r="D67" i="24"/>
  <c r="K63" i="24"/>
  <c r="J63" i="24"/>
  <c r="I63" i="24"/>
  <c r="H63" i="24"/>
  <c r="G63" i="24"/>
  <c r="F63" i="24"/>
  <c r="E63" i="24"/>
  <c r="AZ72" i="16"/>
  <c r="P927" i="2"/>
  <c r="AZ73" i="16" s="1"/>
  <c r="AL39" i="10"/>
  <c r="P1136" i="2"/>
  <c r="P1135" i="2" s="1"/>
  <c r="P1132" i="2"/>
  <c r="P931" i="2"/>
  <c r="BB73" i="16" s="1"/>
  <c r="AK164" i="16"/>
  <c r="P929" i="2"/>
  <c r="P925" i="2"/>
  <c r="R39" i="10"/>
  <c r="AD821" i="2"/>
  <c r="AJ836" i="2"/>
  <c r="AE831" i="2"/>
  <c r="AJ823" i="2"/>
  <c r="AC767" i="2"/>
  <c r="N991" i="2"/>
  <c r="X67" i="19" s="1"/>
  <c r="AQ74" i="16"/>
  <c r="AQ160" i="16" s="1"/>
  <c r="AQ198" i="16" s="1"/>
  <c r="N989" i="2"/>
  <c r="AQ75" i="16" s="1"/>
  <c r="AE944" i="2"/>
  <c r="BF74" i="16"/>
  <c r="BD74" i="16"/>
  <c r="Q989" i="2"/>
  <c r="BC42" i="10" s="1"/>
  <c r="Q985" i="2"/>
  <c r="BA42" i="10"/>
  <c r="AV74" i="16"/>
  <c r="AV186" i="16"/>
  <c r="O985" i="2"/>
  <c r="AQ42" i="10"/>
  <c r="O989" i="2"/>
  <c r="AS42" i="10"/>
  <c r="AT75" i="16"/>
  <c r="AS74" i="16"/>
  <c r="O987" i="2"/>
  <c r="O983" i="2"/>
  <c r="O991" i="2"/>
  <c r="K35" i="17" s="1"/>
  <c r="AE947" i="2"/>
  <c r="J985" i="2"/>
  <c r="R42" i="10" s="1"/>
  <c r="U74" i="16"/>
  <c r="J983" i="2"/>
  <c r="T75" i="16" s="1"/>
  <c r="AE937" i="2"/>
  <c r="K987" i="2"/>
  <c r="X42" i="10" s="1"/>
  <c r="AF74" i="16"/>
  <c r="AC939" i="2"/>
  <c r="AF938" i="2"/>
  <c r="AA938" i="2" s="1"/>
  <c r="AF891" i="2"/>
  <c r="AA891" i="2" s="1"/>
  <c r="AC877" i="2"/>
  <c r="AE891" i="2"/>
  <c r="AK891" i="2"/>
  <c r="R891" i="2" s="1"/>
  <c r="Q931" i="2"/>
  <c r="BG73" i="16"/>
  <c r="BF72" i="16"/>
  <c r="Q923" i="2"/>
  <c r="AZ40" i="10" s="1"/>
  <c r="BC39" i="10"/>
  <c r="BC47" i="10" s="1"/>
  <c r="BB39" i="10"/>
  <c r="Q925" i="2"/>
  <c r="BA40" i="10" s="1"/>
  <c r="BE73" i="16"/>
  <c r="BC72" i="16"/>
  <c r="BF73" i="16"/>
  <c r="AE893" i="2"/>
  <c r="AK893" i="2"/>
  <c r="W72" i="16"/>
  <c r="W164" i="16"/>
  <c r="J927" i="2"/>
  <c r="V73" i="16" s="1"/>
  <c r="AD875" i="2"/>
  <c r="AK899" i="2"/>
  <c r="R899" i="2" s="1"/>
  <c r="S899" i="2" s="1"/>
  <c r="AM899" i="2" s="1"/>
  <c r="AO899" i="2" s="1"/>
  <c r="AE72" i="16"/>
  <c r="AE164" i="16"/>
  <c r="AF881" i="2"/>
  <c r="AF879" i="2"/>
  <c r="AA879" i="2" s="1"/>
  <c r="AK879" i="2"/>
  <c r="AD892" i="2"/>
  <c r="N927" i="2"/>
  <c r="AM40" i="10" s="1"/>
  <c r="AK890" i="2"/>
  <c r="AF889" i="2"/>
  <c r="AA889" i="2" s="1"/>
  <c r="AC887" i="2"/>
  <c r="AK887" i="2"/>
  <c r="AK886" i="2"/>
  <c r="AF885" i="2"/>
  <c r="AA885" i="2" s="1"/>
  <c r="AD883" i="2"/>
  <c r="AD881" i="2"/>
  <c r="N923" i="2"/>
  <c r="AK40" i="10" s="1"/>
  <c r="AN72" i="16"/>
  <c r="N925" i="2"/>
  <c r="AL40" i="10" s="1"/>
  <c r="AQ72" i="16"/>
  <c r="N929" i="2"/>
  <c r="AN40" i="10" s="1"/>
  <c r="N931" i="2"/>
  <c r="AO40" i="10" s="1"/>
  <c r="AK897" i="2"/>
  <c r="AU72" i="16"/>
  <c r="AV72" i="16"/>
  <c r="AS72" i="16"/>
  <c r="AS164" i="16"/>
  <c r="O929" i="2"/>
  <c r="AS40" i="10"/>
  <c r="O925" i="2"/>
  <c r="AQ40" i="10" s="1"/>
  <c r="O923" i="2"/>
  <c r="AS73" i="16" s="1"/>
  <c r="AV73" i="16"/>
  <c r="AT72" i="16"/>
  <c r="O927" i="2"/>
  <c r="O931" i="2"/>
  <c r="K34" i="17"/>
  <c r="BD42" i="10"/>
  <c r="M35" i="17"/>
  <c r="BG75" i="16"/>
  <c r="P1121" i="2"/>
  <c r="Q1119" i="2"/>
  <c r="Q1132" i="2"/>
  <c r="AI918" i="2"/>
  <c r="AI916" i="2"/>
  <c r="AI914" i="2"/>
  <c r="AI912" i="2"/>
  <c r="AI910" i="2"/>
  <c r="AI908" i="2"/>
  <c r="AI906" i="2"/>
  <c r="T37" i="10"/>
  <c r="J865" i="2"/>
  <c r="R38" i="10" s="1"/>
  <c r="AE827" i="2"/>
  <c r="AF823" i="2"/>
  <c r="AA823" i="2" s="1"/>
  <c r="V70" i="16"/>
  <c r="J869" i="2"/>
  <c r="T38" i="10" s="1"/>
  <c r="Q37" i="10"/>
  <c r="O867" i="2"/>
  <c r="AR38" i="10"/>
  <c r="AD825" i="2"/>
  <c r="O863" i="2"/>
  <c r="AP38" i="10"/>
  <c r="O1115" i="2"/>
  <c r="AT70" i="16"/>
  <c r="AT166" i="16" s="1"/>
  <c r="O869" i="2"/>
  <c r="O865" i="2"/>
  <c r="AT71" i="16" s="1"/>
  <c r="O870" i="2"/>
  <c r="O1119" i="2"/>
  <c r="O1120" i="2" s="1"/>
  <c r="O1117" i="2"/>
  <c r="O871" i="2"/>
  <c r="K33" i="17" s="1"/>
  <c r="O1121" i="2"/>
  <c r="AE819" i="2"/>
  <c r="AH839" i="2"/>
  <c r="AO70" i="16"/>
  <c r="N869" i="2"/>
  <c r="AN38" i="10" s="1"/>
  <c r="N867" i="2"/>
  <c r="AM38" i="10" s="1"/>
  <c r="AP70" i="16"/>
  <c r="AN70" i="16"/>
  <c r="AK37" i="10"/>
  <c r="N1119" i="2"/>
  <c r="AQ70" i="16"/>
  <c r="N865" i="2"/>
  <c r="AO71" i="16" s="1"/>
  <c r="N863" i="2"/>
  <c r="AN37" i="10"/>
  <c r="AC833" i="2"/>
  <c r="AI829" i="2"/>
  <c r="Q1130" i="2"/>
  <c r="AJ826" i="2"/>
  <c r="AJ822" i="2"/>
  <c r="AC821" i="2"/>
  <c r="Z821" i="2" s="1"/>
  <c r="Q867" i="2"/>
  <c r="BB38" i="10"/>
  <c r="BC70" i="16"/>
  <c r="BE71" i="16"/>
  <c r="BF70" i="16"/>
  <c r="BF160" i="16"/>
  <c r="M33" i="17"/>
  <c r="BD70" i="16"/>
  <c r="Q869" i="2"/>
  <c r="BC38" i="10"/>
  <c r="Q863" i="2"/>
  <c r="BA37" i="10"/>
  <c r="Q865" i="2"/>
  <c r="BD71" i="16"/>
  <c r="Q1117" i="2"/>
  <c r="BA38" i="10"/>
  <c r="BE70" i="16"/>
  <c r="Q1121" i="2"/>
  <c r="Q1134" i="2"/>
  <c r="AR35" i="10"/>
  <c r="AV68" i="16"/>
  <c r="O803" i="2"/>
  <c r="AP36" i="10" s="1"/>
  <c r="AP35" i="10"/>
  <c r="AT68" i="16"/>
  <c r="O809" i="2"/>
  <c r="AS36" i="10"/>
  <c r="AU68" i="16"/>
  <c r="O807" i="2"/>
  <c r="AR36" i="10" s="1"/>
  <c r="AQ35" i="10"/>
  <c r="O805" i="2"/>
  <c r="AQ36" i="10" s="1"/>
  <c r="O810" i="2"/>
  <c r="AS35" i="10"/>
  <c r="AS47" i="10" s="1"/>
  <c r="O811" i="2"/>
  <c r="AO68" i="16"/>
  <c r="N803" i="2"/>
  <c r="AN69" i="16" s="1"/>
  <c r="AM35" i="10"/>
  <c r="AL35" i="10"/>
  <c r="AQ68" i="16"/>
  <c r="N809" i="2"/>
  <c r="AN36" i="10" s="1"/>
  <c r="N807" i="2"/>
  <c r="AP68" i="16"/>
  <c r="AP166" i="16" s="1"/>
  <c r="AN68" i="16"/>
  <c r="N805" i="2"/>
  <c r="AL36" i="10" s="1"/>
  <c r="N810" i="2"/>
  <c r="AO35" i="10" s="1"/>
  <c r="AK36" i="10"/>
  <c r="N811" i="2"/>
  <c r="AO36" i="10" s="1"/>
  <c r="L803" i="2"/>
  <c r="AA36" i="10" s="1"/>
  <c r="AE769" i="2"/>
  <c r="AG68" i="16"/>
  <c r="L811" i="2"/>
  <c r="AX8" i="18" s="1"/>
  <c r="AH771" i="2"/>
  <c r="AI763" i="2"/>
  <c r="AI771" i="2"/>
  <c r="V68" i="16"/>
  <c r="AH767" i="2"/>
  <c r="S35" i="10"/>
  <c r="AI781" i="2"/>
  <c r="BD68" i="16"/>
  <c r="Q803" i="2"/>
  <c r="AZ36" i="10" s="1"/>
  <c r="BA35" i="10"/>
  <c r="BG69" i="16"/>
  <c r="BF68" i="16"/>
  <c r="Q807" i="2"/>
  <c r="BE69" i="16"/>
  <c r="BE68" i="16"/>
  <c r="Q809" i="2"/>
  <c r="BC36" i="10" s="1"/>
  <c r="BC69" i="16"/>
  <c r="BC68" i="16"/>
  <c r="BB36" i="10"/>
  <c r="Q805" i="2"/>
  <c r="Q1136" i="2"/>
  <c r="BC23" i="11"/>
  <c r="BC33" i="11"/>
  <c r="Q497" i="3"/>
  <c r="M45" i="17"/>
  <c r="BB23" i="11"/>
  <c r="BB33" i="11"/>
  <c r="Q493" i="3"/>
  <c r="BB24" i="11"/>
  <c r="BF94" i="16"/>
  <c r="Q491" i="3"/>
  <c r="Q495" i="3"/>
  <c r="BC94" i="16"/>
  <c r="Q489" i="3"/>
  <c r="AU94" i="16"/>
  <c r="AU158" i="16" s="1"/>
  <c r="O493" i="3"/>
  <c r="O747" i="3"/>
  <c r="AV94" i="16"/>
  <c r="AS94" i="16"/>
  <c r="O745" i="3"/>
  <c r="O497" i="3"/>
  <c r="AW95" i="16" s="1"/>
  <c r="O495" i="3"/>
  <c r="AS24" i="11" s="1"/>
  <c r="O491" i="3"/>
  <c r="O743" i="3"/>
  <c r="O746" i="3" s="1"/>
  <c r="AN94" i="16"/>
  <c r="N493" i="3"/>
  <c r="AM24" i="11" s="1"/>
  <c r="AQ94" i="16"/>
  <c r="AN23" i="11"/>
  <c r="N497" i="3"/>
  <c r="J45" i="17" s="1"/>
  <c r="N743" i="3"/>
  <c r="AC471" i="3"/>
  <c r="AE471" i="3"/>
  <c r="AK471" i="3"/>
  <c r="AK472" i="3"/>
  <c r="AI471" i="3"/>
  <c r="AI472" i="3"/>
  <c r="M806" i="1"/>
  <c r="Q1134" i="3"/>
  <c r="Q437" i="3"/>
  <c r="BJ13" i="18" s="1"/>
  <c r="Q743" i="3"/>
  <c r="Q429" i="3"/>
  <c r="BC93" i="16" s="1"/>
  <c r="Q741" i="3"/>
  <c r="Q746" i="3" s="1"/>
  <c r="Q749" i="3" s="1"/>
  <c r="AG162" i="19" s="1"/>
  <c r="Q435" i="3"/>
  <c r="Q433" i="3"/>
  <c r="BB22" i="11" s="1"/>
  <c r="Q745" i="3"/>
  <c r="Q431" i="3"/>
  <c r="BD93" i="16" s="1"/>
  <c r="BC92" i="16"/>
  <c r="Q1130" i="3"/>
  <c r="O1132" i="3"/>
  <c r="O1136" i="3"/>
  <c r="AV92" i="16"/>
  <c r="AT92" i="16"/>
  <c r="O435" i="3"/>
  <c r="AS22" i="11" s="1"/>
  <c r="AS92" i="16"/>
  <c r="AQ21" i="11"/>
  <c r="O741" i="3"/>
  <c r="O431" i="3"/>
  <c r="O437" i="3"/>
  <c r="AW93" i="16" s="1"/>
  <c r="O433" i="3"/>
  <c r="O429" i="3"/>
  <c r="AR21" i="11"/>
  <c r="O1130" i="3"/>
  <c r="AQ92" i="16"/>
  <c r="AN92" i="16"/>
  <c r="AN21" i="11"/>
  <c r="N435" i="3"/>
  <c r="AN22" i="11" s="1"/>
  <c r="N433" i="3"/>
  <c r="AM22" i="11" s="1"/>
  <c r="AQ93" i="16"/>
  <c r="N431" i="3"/>
  <c r="N745" i="3"/>
  <c r="AO92" i="16"/>
  <c r="N429" i="3"/>
  <c r="AN93" i="16" s="1"/>
  <c r="N437" i="3"/>
  <c r="AL21" i="11"/>
  <c r="AE391" i="3"/>
  <c r="AF767" i="1"/>
  <c r="AA767" i="1" s="1"/>
  <c r="AD767" i="1"/>
  <c r="AH767" i="1"/>
  <c r="M811" i="1"/>
  <c r="AJ39" i="9" s="1"/>
  <c r="AI671" i="1"/>
  <c r="AA36" i="16"/>
  <c r="Y39" i="9"/>
  <c r="AB36" i="16"/>
  <c r="AF773" i="1"/>
  <c r="AA773" i="1" s="1"/>
  <c r="AD36" i="16"/>
  <c r="L808" i="1"/>
  <c r="AC40" i="9" s="1"/>
  <c r="AG36" i="16"/>
  <c r="AE36" i="16"/>
  <c r="L810" i="1"/>
  <c r="AD40" i="9" s="1"/>
  <c r="L804" i="1"/>
  <c r="AA40" i="9" s="1"/>
  <c r="Q810" i="1"/>
  <c r="BF37" i="16" s="1"/>
  <c r="Q806" i="1"/>
  <c r="BD37" i="16" s="1"/>
  <c r="BA39" i="9"/>
  <c r="Q804" i="1"/>
  <c r="BC37" i="16" s="1"/>
  <c r="AJ764" i="1"/>
  <c r="J808" i="1"/>
  <c r="V37" i="16" s="1"/>
  <c r="J810" i="1"/>
  <c r="T40" i="9" s="1"/>
  <c r="J812" i="1"/>
  <c r="AH6" i="18" s="1"/>
  <c r="AC757" i="1"/>
  <c r="AH757" i="1"/>
  <c r="R757" i="1"/>
  <c r="U36" i="16"/>
  <c r="AC756" i="1"/>
  <c r="AH756" i="1"/>
  <c r="R777" i="1"/>
  <c r="S777" i="1" s="1"/>
  <c r="AM777" i="1" s="1"/>
  <c r="AO777" i="1" s="1"/>
  <c r="AC777" i="1"/>
  <c r="AJ777" i="1"/>
  <c r="AU37" i="16"/>
  <c r="O810" i="1"/>
  <c r="AS40" i="9" s="1"/>
  <c r="AQ39" i="9"/>
  <c r="AR40" i="9"/>
  <c r="AS36" i="16"/>
  <c r="AT36" i="16"/>
  <c r="AP39" i="9"/>
  <c r="O806" i="1"/>
  <c r="AF757" i="1"/>
  <c r="AA757" i="1" s="1"/>
  <c r="AD757" i="1"/>
  <c r="AE775" i="1"/>
  <c r="AJ775" i="1"/>
  <c r="AQ36" i="16"/>
  <c r="AO36" i="16"/>
  <c r="AP36" i="16"/>
  <c r="AF760" i="1"/>
  <c r="AA760" i="1" s="1"/>
  <c r="AD760" i="1"/>
  <c r="N806" i="1"/>
  <c r="N810" i="1"/>
  <c r="AN40" i="9" s="1"/>
  <c r="AD758" i="1"/>
  <c r="AI758" i="1"/>
  <c r="N804" i="1"/>
  <c r="AK40" i="9" s="1"/>
  <c r="N808" i="1"/>
  <c r="AP37" i="12"/>
  <c r="O744" i="1"/>
  <c r="AP38" i="12" s="1"/>
  <c r="O748" i="1"/>
  <c r="AV34" i="16"/>
  <c r="AS37" i="12"/>
  <c r="O746" i="1"/>
  <c r="AQ38" i="9" s="1"/>
  <c r="AS34" i="16"/>
  <c r="AQ37" i="9"/>
  <c r="AT34" i="16"/>
  <c r="O750" i="1"/>
  <c r="AS38" i="12" s="1"/>
  <c r="M15" i="17"/>
  <c r="BG35" i="16"/>
  <c r="Q750" i="1"/>
  <c r="BF35" i="16" s="1"/>
  <c r="Q744" i="1"/>
  <c r="AC727" i="1"/>
  <c r="AE729" i="1"/>
  <c r="AJ709" i="1"/>
  <c r="AC709" i="1"/>
  <c r="AC712" i="1"/>
  <c r="AP34" i="16"/>
  <c r="N748" i="1"/>
  <c r="AM38" i="9" s="1"/>
  <c r="AD697" i="1"/>
  <c r="AP32" i="16"/>
  <c r="N686" i="1"/>
  <c r="AO33" i="16" s="1"/>
  <c r="N684" i="1"/>
  <c r="AN33" i="16" s="1"/>
  <c r="N690" i="1"/>
  <c r="AN36" i="9" s="1"/>
  <c r="N688" i="1"/>
  <c r="AP33" i="16" s="1"/>
  <c r="N692" i="1"/>
  <c r="AF10" i="18" s="1"/>
  <c r="Q1000" i="1"/>
  <c r="Q690" i="1"/>
  <c r="BF32" i="16"/>
  <c r="Q684" i="1"/>
  <c r="BC33" i="16" s="1"/>
  <c r="Q1002" i="1"/>
  <c r="Q688" i="1"/>
  <c r="BE33" i="16" s="1"/>
  <c r="BC32" i="16"/>
  <c r="Q686" i="1"/>
  <c r="BD33" i="16" s="1"/>
  <c r="AT32" i="16"/>
  <c r="AU32" i="16"/>
  <c r="AR35" i="9"/>
  <c r="O688" i="1"/>
  <c r="AU33" i="16" s="1"/>
  <c r="O686" i="1"/>
  <c r="AQ35" i="9"/>
  <c r="AS32" i="16"/>
  <c r="AR36" i="9"/>
  <c r="AP35" i="9"/>
  <c r="O690" i="1"/>
  <c r="O684" i="1"/>
  <c r="AP36" i="12" s="1"/>
  <c r="Q432" i="1"/>
  <c r="BD25" i="16" s="1"/>
  <c r="BC24" i="16"/>
  <c r="Q436" i="1"/>
  <c r="BC26" i="9" s="1"/>
  <c r="Q438" i="1"/>
  <c r="BG25" i="16" s="1"/>
  <c r="BB25" i="9"/>
  <c r="BB33" i="9" s="1"/>
  <c r="Q626" i="1"/>
  <c r="Q628" i="1"/>
  <c r="M10" i="17"/>
  <c r="Q430" i="1"/>
  <c r="AZ26" i="9" s="1"/>
  <c r="BC25" i="9"/>
  <c r="Q434" i="1"/>
  <c r="BB26" i="9" s="1"/>
  <c r="BF24" i="16"/>
  <c r="BD24" i="16"/>
  <c r="O430" i="1"/>
  <c r="AS25" i="16" s="1"/>
  <c r="AU24" i="16"/>
  <c r="O434" i="1"/>
  <c r="AR26" i="12" s="1"/>
  <c r="AV24" i="16"/>
  <c r="AS25" i="9"/>
  <c r="O432" i="1"/>
  <c r="AQ26" i="9" s="1"/>
  <c r="O436" i="1"/>
  <c r="O438" i="1"/>
  <c r="AB11" i="18" s="1"/>
  <c r="AP26" i="9"/>
  <c r="AJ400" i="1"/>
  <c r="AN24" i="16"/>
  <c r="N432" i="1"/>
  <c r="AL26" i="9" s="1"/>
  <c r="AP24" i="16"/>
  <c r="AE387" i="1"/>
  <c r="AO24" i="16"/>
  <c r="N430" i="1"/>
  <c r="AK26" i="9" s="1"/>
  <c r="AD394" i="1"/>
  <c r="Q372" i="1"/>
  <c r="Q376" i="1"/>
  <c r="BF23" i="16" s="1"/>
  <c r="BC23" i="9"/>
  <c r="BC22" i="16"/>
  <c r="BD22" i="16"/>
  <c r="Q370" i="1"/>
  <c r="AZ24" i="9" s="1"/>
  <c r="Q374" i="1"/>
  <c r="BB24" i="9" s="1"/>
  <c r="BC23" i="16"/>
  <c r="Q1015" i="1"/>
  <c r="Q1011" i="1"/>
  <c r="AS22" i="16"/>
  <c r="AR23" i="9"/>
  <c r="O374" i="1"/>
  <c r="AR24" i="9" s="1"/>
  <c r="AU22" i="16"/>
  <c r="AP23" i="9"/>
  <c r="AT22" i="16"/>
  <c r="O376" i="1"/>
  <c r="AV23" i="16" s="1"/>
  <c r="O1013" i="1"/>
  <c r="O626" i="1"/>
  <c r="AN22" i="16"/>
  <c r="AO22" i="16"/>
  <c r="N376" i="1"/>
  <c r="AN24" i="9" s="1"/>
  <c r="N370" i="1"/>
  <c r="AN23" i="16" s="1"/>
  <c r="Q318" i="1"/>
  <c r="BD22" i="9" s="1"/>
  <c r="Q622" i="1"/>
  <c r="Q312" i="1"/>
  <c r="BD21" i="16" s="1"/>
  <c r="BF20" i="16"/>
  <c r="BD20" i="16"/>
  <c r="Q310" i="1"/>
  <c r="AZ22" i="9" s="1"/>
  <c r="BC21" i="9"/>
  <c r="BA21" i="9"/>
  <c r="BA33" i="9" s="1"/>
  <c r="AJ278" i="1"/>
  <c r="BC20" i="16"/>
  <c r="Q314" i="1"/>
  <c r="BE21" i="16" s="1"/>
  <c r="AZ21" i="9"/>
  <c r="AE280" i="1"/>
  <c r="AS20" i="16"/>
  <c r="AS21" i="9"/>
  <c r="AT20" i="16"/>
  <c r="AQ21" i="9"/>
  <c r="O310" i="1"/>
  <c r="AP22" i="12" s="1"/>
  <c r="AV20" i="16"/>
  <c r="AP21" i="9"/>
  <c r="AS21" i="12"/>
  <c r="AN20" i="16"/>
  <c r="N314" i="1"/>
  <c r="AM22" i="9" s="1"/>
  <c r="AN21" i="9"/>
  <c r="AP20" i="16"/>
  <c r="AM21" i="9"/>
  <c r="AQ20" i="16"/>
  <c r="AO20" i="16"/>
  <c r="N1011" i="1"/>
  <c r="AH291" i="1"/>
  <c r="V291" i="1" s="1"/>
  <c r="W291" i="1" s="1"/>
  <c r="R295" i="1"/>
  <c r="S295" i="1" s="1"/>
  <c r="AM295" i="1" s="1"/>
  <c r="AO295" i="1" s="1"/>
  <c r="AL104" i="16"/>
  <c r="V779" i="3"/>
  <c r="AE766" i="3"/>
  <c r="AE781" i="3"/>
  <c r="AD781" i="3"/>
  <c r="AD780" i="3"/>
  <c r="AJ781" i="3"/>
  <c r="AQ104" i="16"/>
  <c r="AO104" i="16"/>
  <c r="N803" i="3"/>
  <c r="AK36" i="11"/>
  <c r="AN104" i="16"/>
  <c r="N809" i="3"/>
  <c r="AQ105" i="16" s="1"/>
  <c r="N807" i="3"/>
  <c r="N805" i="3"/>
  <c r="AL36" i="11" s="1"/>
  <c r="AN35" i="11"/>
  <c r="N811" i="3"/>
  <c r="BP10" i="18" s="1"/>
  <c r="AN105" i="16"/>
  <c r="AM35" i="11"/>
  <c r="AL35" i="11"/>
  <c r="O1115" i="3"/>
  <c r="AT104" i="16"/>
  <c r="AT184" i="16"/>
  <c r="AU104" i="16"/>
  <c r="AU184" i="16"/>
  <c r="AS104" i="16"/>
  <c r="O805" i="3"/>
  <c r="AQ36" i="11" s="1"/>
  <c r="AR35" i="11"/>
  <c r="O809" i="3"/>
  <c r="AV105" i="16" s="1"/>
  <c r="O807" i="3"/>
  <c r="O803" i="3"/>
  <c r="AP36" i="11" s="1"/>
  <c r="O1134" i="3"/>
  <c r="O811" i="3"/>
  <c r="AW105" i="16" s="1"/>
  <c r="AP35" i="11"/>
  <c r="BP11" i="18"/>
  <c r="BE104" i="16"/>
  <c r="AI772" i="3"/>
  <c r="Q803" i="3"/>
  <c r="BC35" i="11"/>
  <c r="Q805" i="3"/>
  <c r="BD105" i="16" s="1"/>
  <c r="Q1117" i="3"/>
  <c r="Q807" i="3"/>
  <c r="BB36" i="11" s="1"/>
  <c r="Q1115" i="3"/>
  <c r="Q1116" i="3" s="1"/>
  <c r="Q809" i="3"/>
  <c r="Q811" i="3"/>
  <c r="Q1132" i="3"/>
  <c r="BC104" i="16"/>
  <c r="BC184" i="16" s="1"/>
  <c r="Q1136" i="3"/>
  <c r="AH878" i="1"/>
  <c r="Q44" i="9"/>
  <c r="AK975" i="1"/>
  <c r="AK974" i="1"/>
  <c r="AI973" i="1"/>
  <c r="AK972" i="1"/>
  <c r="AI971" i="1"/>
  <c r="AK968" i="1"/>
  <c r="AI967" i="1"/>
  <c r="AK960" i="1"/>
  <c r="AI959" i="1"/>
  <c r="AK908" i="1"/>
  <c r="AK907" i="1"/>
  <c r="AI906" i="1"/>
  <c r="AK905" i="1"/>
  <c r="AI904" i="1"/>
  <c r="AK901" i="1"/>
  <c r="AI900" i="1"/>
  <c r="AM511" i="1"/>
  <c r="AO511" i="1" s="1"/>
  <c r="E164" i="16"/>
  <c r="AV160" i="16"/>
  <c r="AV198" i="16" s="1"/>
  <c r="AF31" i="16"/>
  <c r="P31" i="16"/>
  <c r="F31" i="16"/>
  <c r="AO166" i="16"/>
  <c r="O557" i="1"/>
  <c r="N618" i="1"/>
  <c r="AE10" i="18" s="1"/>
  <c r="AI601" i="1"/>
  <c r="AI569" i="1"/>
  <c r="AI544" i="1"/>
  <c r="AH506" i="1"/>
  <c r="AC508" i="1"/>
  <c r="AC512" i="1"/>
  <c r="AC513" i="1"/>
  <c r="AC514" i="1"/>
  <c r="AC515" i="1"/>
  <c r="AF516" i="1"/>
  <c r="I7" i="17"/>
  <c r="AJ213" i="1"/>
  <c r="AM15" i="16"/>
  <c r="U11" i="19"/>
  <c r="AH13" i="9"/>
  <c r="M241" i="1"/>
  <c r="AL15" i="16" s="1"/>
  <c r="K241" i="1"/>
  <c r="Y14" i="9" s="1"/>
  <c r="Y14" i="16"/>
  <c r="AI189" i="1"/>
  <c r="L237" i="1"/>
  <c r="AB14" i="9" s="1"/>
  <c r="AJ215" i="1"/>
  <c r="AC215" i="1"/>
  <c r="L241" i="1"/>
  <c r="AD14" i="9" s="1"/>
  <c r="L239" i="1"/>
  <c r="AC14" i="9" s="1"/>
  <c r="L235" i="1"/>
  <c r="AA14" i="9" s="1"/>
  <c r="AE14" i="16"/>
  <c r="L243" i="1"/>
  <c r="AK221" i="1"/>
  <c r="AE207" i="1"/>
  <c r="W14" i="16"/>
  <c r="T13" i="9"/>
  <c r="U14" i="16"/>
  <c r="AJ196" i="1"/>
  <c r="AJ195" i="1"/>
  <c r="J235" i="1"/>
  <c r="Q14" i="9" s="1"/>
  <c r="AE193" i="1"/>
  <c r="AJ193" i="1"/>
  <c r="AC192" i="1"/>
  <c r="AH192" i="1"/>
  <c r="N241" i="1"/>
  <c r="AN14" i="9" s="1"/>
  <c r="AC216" i="1"/>
  <c r="Z216" i="1" s="1"/>
  <c r="AE216" i="1"/>
  <c r="AF216" i="1"/>
  <c r="AA216" i="1" s="1"/>
  <c r="AN14" i="16"/>
  <c r="N237" i="1"/>
  <c r="AL14" i="9" s="1"/>
  <c r="N239" i="1"/>
  <c r="AP15" i="16" s="1"/>
  <c r="N235" i="1"/>
  <c r="AK14" i="9" s="1"/>
  <c r="AP14" i="16"/>
  <c r="AE198" i="1"/>
  <c r="AJ198" i="1"/>
  <c r="AH194" i="1"/>
  <c r="AH189" i="1"/>
  <c r="AK220" i="1"/>
  <c r="AC218" i="1"/>
  <c r="Z218" i="1" s="1"/>
  <c r="AE218" i="1"/>
  <c r="AK218" i="1"/>
  <c r="BF14" i="16"/>
  <c r="R200" i="1"/>
  <c r="Q243" i="1"/>
  <c r="BG15" i="16" s="1"/>
  <c r="W13" i="18"/>
  <c r="BE14" i="16"/>
  <c r="BE166" i="16"/>
  <c r="Q239" i="1"/>
  <c r="Q237" i="1"/>
  <c r="BD15" i="16" s="1"/>
  <c r="BC14" i="16"/>
  <c r="BC166" i="16"/>
  <c r="Q235" i="1"/>
  <c r="AH191" i="1"/>
  <c r="AI220" i="1"/>
  <c r="R220" i="1"/>
  <c r="S220" i="1" s="1"/>
  <c r="AM220" i="1" s="1"/>
  <c r="AO220" i="1" s="1"/>
  <c r="AK219" i="1"/>
  <c r="AI218" i="1"/>
  <c r="AH215" i="1"/>
  <c r="O235" i="1"/>
  <c r="AP14" i="12" s="1"/>
  <c r="AT14" i="16"/>
  <c r="O237" i="1"/>
  <c r="AQ14" i="9" s="1"/>
  <c r="AV14" i="16"/>
  <c r="AJ205" i="1"/>
  <c r="O239" i="1"/>
  <c r="AR14" i="9" s="1"/>
  <c r="AD191" i="1"/>
  <c r="AI191" i="1"/>
  <c r="AS13" i="9"/>
  <c r="O241" i="1"/>
  <c r="M175" i="1"/>
  <c r="AF12" i="9" s="1"/>
  <c r="R157" i="1"/>
  <c r="S157" i="1" s="1"/>
  <c r="AM157" i="1" s="1"/>
  <c r="AO157" i="1" s="1"/>
  <c r="AN12" i="16"/>
  <c r="AP12" i="16"/>
  <c r="N179" i="1"/>
  <c r="AM12" i="9" s="1"/>
  <c r="N175" i="1"/>
  <c r="AK12" i="9" s="1"/>
  <c r="AO12" i="16"/>
  <c r="N181" i="1"/>
  <c r="AQ13" i="16" s="1"/>
  <c r="R156" i="1"/>
  <c r="S156" i="1" s="1"/>
  <c r="AM156" i="1" s="1"/>
  <c r="AO156" i="1" s="1"/>
  <c r="AE152" i="1"/>
  <c r="AJ152" i="1"/>
  <c r="BC12" i="16"/>
  <c r="BD12" i="16"/>
  <c r="Q175" i="1"/>
  <c r="AZ12" i="9" s="1"/>
  <c r="Q179" i="1"/>
  <c r="BB12" i="9" s="1"/>
  <c r="Q177" i="1"/>
  <c r="Q181" i="1"/>
  <c r="BF13" i="16" s="1"/>
  <c r="BF12" i="16"/>
  <c r="BC19" i="9"/>
  <c r="W156" i="1"/>
  <c r="AR12" i="9"/>
  <c r="AR11" i="9"/>
  <c r="AU12" i="16"/>
  <c r="AS12" i="16"/>
  <c r="AP11" i="9"/>
  <c r="O181" i="1"/>
  <c r="O183" i="1"/>
  <c r="AT12" i="9" s="1"/>
  <c r="W97" i="1"/>
  <c r="AJ96" i="1"/>
  <c r="AE72" i="1"/>
  <c r="AN10" i="16"/>
  <c r="AN174" i="16" s="1"/>
  <c r="AP10" i="16"/>
  <c r="AO10" i="16"/>
  <c r="AO174" i="16" s="1"/>
  <c r="BC10" i="16"/>
  <c r="BD10" i="16"/>
  <c r="BD174" i="16" s="1"/>
  <c r="Q123" i="1"/>
  <c r="BG11" i="16" s="1"/>
  <c r="Q117" i="1"/>
  <c r="Q115" i="1"/>
  <c r="AZ10" i="9" s="1"/>
  <c r="M5" i="17"/>
  <c r="Q119" i="1"/>
  <c r="BE11" i="16" s="1"/>
  <c r="AD72" i="1"/>
  <c r="BA19" i="9"/>
  <c r="AH88" i="1"/>
  <c r="AT10" i="16"/>
  <c r="O123" i="1"/>
  <c r="K5" i="17" s="1"/>
  <c r="AS9" i="9"/>
  <c r="AR9" i="9"/>
  <c r="AS9" i="12"/>
  <c r="AV10" i="16"/>
  <c r="AQ19" i="12"/>
  <c r="N57" i="1"/>
  <c r="AO9" i="16" s="1"/>
  <c r="N61" i="1"/>
  <c r="AN8" i="9" s="1"/>
  <c r="N63" i="1"/>
  <c r="AO8" i="9" s="1"/>
  <c r="AE36" i="1"/>
  <c r="Q61" i="1"/>
  <c r="Q59" i="1"/>
  <c r="BE8" i="16"/>
  <c r="BC8" i="16"/>
  <c r="Q57" i="1"/>
  <c r="AU8" i="16"/>
  <c r="O57" i="1"/>
  <c r="AR7" i="9"/>
  <c r="AR19" i="9" s="1"/>
  <c r="AV8" i="16"/>
  <c r="AP7" i="9"/>
  <c r="O61" i="1"/>
  <c r="AV9" i="16" s="1"/>
  <c r="AT9" i="16"/>
  <c r="AQ7" i="9"/>
  <c r="AU9" i="16"/>
  <c r="V511" i="1"/>
  <c r="W511" i="1" s="1"/>
  <c r="AK756" i="2"/>
  <c r="AY184" i="16"/>
  <c r="AT180" i="16"/>
  <c r="AY178" i="16"/>
  <c r="AE178" i="16"/>
  <c r="I178" i="16"/>
  <c r="B174" i="16"/>
  <c r="AT170" i="16"/>
  <c r="AJ164" i="16"/>
  <c r="BJ162" i="16"/>
  <c r="AP162" i="16"/>
  <c r="V162" i="16"/>
  <c r="B162" i="16"/>
  <c r="AG41" i="16"/>
  <c r="U41" i="16"/>
  <c r="X40" i="16"/>
  <c r="BF39" i="16"/>
  <c r="AI37" i="16"/>
  <c r="L37" i="16"/>
  <c r="AQ33" i="16"/>
  <c r="V31" i="16"/>
  <c r="N31" i="16"/>
  <c r="AH30" i="16"/>
  <c r="X30" i="16"/>
  <c r="M30" i="16"/>
  <c r="AZ29" i="16"/>
  <c r="Q29" i="16"/>
  <c r="AX15" i="16"/>
  <c r="N15" i="16"/>
  <c r="AB44" i="9"/>
  <c r="BB42" i="9"/>
  <c r="M30" i="9"/>
  <c r="R989" i="4"/>
  <c r="BK147" i="16" s="1"/>
  <c r="R985" i="4"/>
  <c r="R729" i="4"/>
  <c r="BH139" i="16" s="1"/>
  <c r="R611" i="4"/>
  <c r="R673" i="3"/>
  <c r="BG30" i="11" s="1"/>
  <c r="Q624" i="1"/>
  <c r="P628" i="1"/>
  <c r="P123" i="1"/>
  <c r="P624" i="1"/>
  <c r="P998" i="1"/>
  <c r="O318" i="1"/>
  <c r="Z11" i="18" s="1"/>
  <c r="O812" i="1"/>
  <c r="K16" i="17"/>
  <c r="O175" i="1"/>
  <c r="O182" i="1"/>
  <c r="AA8" i="19" s="1"/>
  <c r="J932" i="1"/>
  <c r="J992" i="1"/>
  <c r="BP46" i="13"/>
  <c r="BO46" i="13" s="1"/>
  <c r="L44" i="13"/>
  <c r="BB48" i="13"/>
  <c r="BG42" i="13" s="1"/>
  <c r="Z48" i="13"/>
  <c r="AE42" i="13" s="1"/>
  <c r="L48" i="13"/>
  <c r="Q42" i="13" s="1"/>
  <c r="Z40" i="13"/>
  <c r="Z50" i="13" s="1"/>
  <c r="Y50" i="13" s="1"/>
  <c r="BU39" i="13"/>
  <c r="BR39" i="13"/>
  <c r="BQ39" i="13"/>
  <c r="AX39" i="13"/>
  <c r="U39" i="13"/>
  <c r="T39" i="13" s="1"/>
  <c r="H39" i="13"/>
  <c r="AX38" i="13"/>
  <c r="V38" i="13"/>
  <c r="G38" i="13"/>
  <c r="F38" i="13" s="1"/>
  <c r="BU37" i="13"/>
  <c r="BR37" i="13"/>
  <c r="BQ37" i="13" s="1"/>
  <c r="AX37" i="13"/>
  <c r="U37" i="13"/>
  <c r="T37" i="13" s="1"/>
  <c r="H37" i="13"/>
  <c r="AX36" i="13"/>
  <c r="V36" i="13"/>
  <c r="G36" i="13"/>
  <c r="F36" i="13" s="1"/>
  <c r="BU35" i="13"/>
  <c r="BR35" i="13"/>
  <c r="BQ35" i="13" s="1"/>
  <c r="AX35" i="13"/>
  <c r="U35" i="13"/>
  <c r="T35" i="13" s="1"/>
  <c r="H35" i="13"/>
  <c r="AX34" i="13"/>
  <c r="V34" i="13"/>
  <c r="G34" i="13"/>
  <c r="F34" i="13" s="1"/>
  <c r="BU33" i="13"/>
  <c r="BR33" i="13"/>
  <c r="BQ33" i="13" s="1"/>
  <c r="AX33" i="13"/>
  <c r="U33" i="13"/>
  <c r="T33" i="13" s="1"/>
  <c r="H33" i="13"/>
  <c r="AX32" i="13"/>
  <c r="V32" i="13"/>
  <c r="G32" i="13"/>
  <c r="F32" i="13" s="1"/>
  <c r="BU31" i="13"/>
  <c r="BR31" i="13"/>
  <c r="BQ31" i="13" s="1"/>
  <c r="AX31" i="13"/>
  <c r="U31" i="13"/>
  <c r="T31" i="13" s="1"/>
  <c r="H31" i="13"/>
  <c r="AX30" i="13"/>
  <c r="V30" i="13"/>
  <c r="G30" i="13"/>
  <c r="F30" i="13" s="1"/>
  <c r="BU29" i="13"/>
  <c r="BR29" i="13"/>
  <c r="BQ29" i="13" s="1"/>
  <c r="AX29" i="13"/>
  <c r="U29" i="13"/>
  <c r="T29" i="13"/>
  <c r="H29" i="13"/>
  <c r="AX28" i="13"/>
  <c r="V28" i="13"/>
  <c r="G28" i="13"/>
  <c r="F28" i="13" s="1"/>
  <c r="BU27" i="13"/>
  <c r="BR27" i="13"/>
  <c r="BQ27" i="13" s="1"/>
  <c r="AX27" i="13"/>
  <c r="U27" i="13"/>
  <c r="T27" i="13" s="1"/>
  <c r="H27" i="13"/>
  <c r="AX26" i="13"/>
  <c r="V26" i="13"/>
  <c r="G26" i="13"/>
  <c r="F26" i="13" s="1"/>
  <c r="BU25" i="13"/>
  <c r="BR25" i="13"/>
  <c r="BQ25" i="13" s="1"/>
  <c r="AX25" i="13"/>
  <c r="U25" i="13"/>
  <c r="T25" i="13" s="1"/>
  <c r="H25" i="13"/>
  <c r="AX24" i="13"/>
  <c r="V24" i="13"/>
  <c r="G24" i="13"/>
  <c r="F24" i="13" s="1"/>
  <c r="BU23" i="13"/>
  <c r="BR23" i="13"/>
  <c r="BQ23" i="13" s="1"/>
  <c r="AX23" i="13"/>
  <c r="U23" i="13"/>
  <c r="T23" i="13" s="1"/>
  <c r="H23" i="13"/>
  <c r="AX22" i="13"/>
  <c r="V22" i="13"/>
  <c r="G22" i="13"/>
  <c r="F22" i="13" s="1"/>
  <c r="BU21" i="13"/>
  <c r="BR21" i="13"/>
  <c r="BQ21" i="13" s="1"/>
  <c r="AX21" i="13"/>
  <c r="U21" i="13"/>
  <c r="T21" i="13" s="1"/>
  <c r="H21" i="13"/>
  <c r="AX20" i="13"/>
  <c r="V20" i="13"/>
  <c r="G20" i="13"/>
  <c r="F20" i="13" s="1"/>
  <c r="BU19" i="13"/>
  <c r="BR19" i="13"/>
  <c r="BQ19" i="13" s="1"/>
  <c r="AX19" i="13"/>
  <c r="U19" i="13"/>
  <c r="T19" i="13" s="1"/>
  <c r="H19" i="13"/>
  <c r="AX18" i="13"/>
  <c r="V18" i="13"/>
  <c r="G18" i="13"/>
  <c r="F18" i="13"/>
  <c r="BU17" i="13"/>
  <c r="BR17" i="13"/>
  <c r="BQ17" i="13" s="1"/>
  <c r="AX17" i="13"/>
  <c r="U17" i="13"/>
  <c r="T17" i="13" s="1"/>
  <c r="BL16" i="13"/>
  <c r="AJ14" i="13"/>
  <c r="BL8" i="13"/>
  <c r="N812" i="1"/>
  <c r="AO40" i="9" s="1"/>
  <c r="N183" i="1"/>
  <c r="V10" i="18" s="1"/>
  <c r="J618" i="1"/>
  <c r="AE6" i="18" s="1"/>
  <c r="AK1037" i="4"/>
  <c r="AK885" i="4"/>
  <c r="V885" i="4" s="1"/>
  <c r="AK784" i="4"/>
  <c r="AK593" i="4"/>
  <c r="AK579" i="4"/>
  <c r="AK563" i="4"/>
  <c r="AK1088" i="3"/>
  <c r="V1088" i="3" s="1"/>
  <c r="AK1087" i="3"/>
  <c r="AI1086" i="3"/>
  <c r="AK1085" i="3"/>
  <c r="AI1084" i="3"/>
  <c r="AK1081" i="3"/>
  <c r="AI1080" i="3"/>
  <c r="AK1073" i="3"/>
  <c r="AI1072" i="3"/>
  <c r="AI1061" i="3"/>
  <c r="AI1032" i="3"/>
  <c r="AI1018" i="3"/>
  <c r="AI975" i="3"/>
  <c r="AK972" i="3"/>
  <c r="AK854" i="3"/>
  <c r="AK853" i="3"/>
  <c r="V853" i="3" s="1"/>
  <c r="AI852" i="3"/>
  <c r="AK851" i="3"/>
  <c r="V851" i="3" s="1"/>
  <c r="AI850" i="3"/>
  <c r="AK799" i="3"/>
  <c r="V799" i="3" s="1"/>
  <c r="AI798" i="3"/>
  <c r="AK795" i="3"/>
  <c r="V795" i="3" s="1"/>
  <c r="AI794" i="3"/>
  <c r="AK787" i="3"/>
  <c r="V787" i="3" s="1"/>
  <c r="AI603" i="3"/>
  <c r="AK602" i="3"/>
  <c r="AI599" i="3"/>
  <c r="AK598" i="3"/>
  <c r="AI595" i="3"/>
  <c r="AK594" i="3"/>
  <c r="AK545" i="3"/>
  <c r="AI542" i="3"/>
  <c r="AK541" i="3"/>
  <c r="AI538" i="3"/>
  <c r="AK537" i="3"/>
  <c r="AI534" i="3"/>
  <c r="AK533" i="3"/>
  <c r="AJ485" i="3"/>
  <c r="AJ484" i="3"/>
  <c r="AJ483" i="3"/>
  <c r="AJ482" i="3"/>
  <c r="AJ481" i="3"/>
  <c r="AJ480" i="3"/>
  <c r="AJ479" i="3"/>
  <c r="AJ478" i="3"/>
  <c r="AJ477" i="3"/>
  <c r="AJ476" i="3"/>
  <c r="AJ475" i="3"/>
  <c r="AJ474" i="3"/>
  <c r="AJ473" i="3"/>
  <c r="AJ471" i="3"/>
  <c r="V471" i="3" s="1"/>
  <c r="W471" i="3" s="1"/>
  <c r="AK322" i="3"/>
  <c r="AK321" i="3"/>
  <c r="V321" i="3" s="1"/>
  <c r="AI320" i="3"/>
  <c r="AK315" i="3"/>
  <c r="V315" i="3" s="1"/>
  <c r="AI314" i="3"/>
  <c r="AK307" i="3"/>
  <c r="V307" i="3" s="1"/>
  <c r="AK255" i="3"/>
  <c r="AK254" i="3"/>
  <c r="V254" i="3" s="1"/>
  <c r="AI253" i="3"/>
  <c r="AK248" i="3"/>
  <c r="V248" i="3" s="1"/>
  <c r="AI247" i="3"/>
  <c r="AK224" i="3"/>
  <c r="AK223" i="3"/>
  <c r="R223" i="3" s="1"/>
  <c r="S223" i="3" s="1"/>
  <c r="AM223" i="3" s="1"/>
  <c r="AO223" i="3" s="1"/>
  <c r="V223" i="3"/>
  <c r="W223" i="3" s="1"/>
  <c r="AI222" i="3"/>
  <c r="AK167" i="3"/>
  <c r="AK166" i="3"/>
  <c r="V166" i="3" s="1"/>
  <c r="AI165" i="3"/>
  <c r="AK164" i="3"/>
  <c r="V164" i="3"/>
  <c r="AK160" i="3"/>
  <c r="V160" i="3"/>
  <c r="AI159" i="3"/>
  <c r="AK152" i="3"/>
  <c r="R152" i="3" s="1"/>
  <c r="S152" i="3" s="1"/>
  <c r="AM152" i="3" s="1"/>
  <c r="AO152" i="3" s="1"/>
  <c r="AI1099" i="2"/>
  <c r="AK1098" i="2"/>
  <c r="AK1097" i="2"/>
  <c r="AI1095" i="2"/>
  <c r="AK1094" i="2"/>
  <c r="AK1093" i="2"/>
  <c r="AK1090" i="2"/>
  <c r="AI1038" i="2"/>
  <c r="AK1037" i="2"/>
  <c r="AI1034" i="2"/>
  <c r="AK1033" i="2"/>
  <c r="AI1030" i="2"/>
  <c r="AK1029" i="2"/>
  <c r="AI1026" i="2"/>
  <c r="AK1025" i="2"/>
  <c r="AI1022" i="2"/>
  <c r="AK1021" i="2"/>
  <c r="AI1018" i="2"/>
  <c r="AK1017" i="2"/>
  <c r="AI1014" i="2"/>
  <c r="AK1013" i="2"/>
  <c r="AI1010" i="2"/>
  <c r="AK1009" i="2"/>
  <c r="AI1006" i="2"/>
  <c r="AK1005" i="2"/>
  <c r="AI1002" i="2"/>
  <c r="AK1001" i="2"/>
  <c r="AI998" i="2"/>
  <c r="AK997" i="2"/>
  <c r="AJ919" i="2"/>
  <c r="AJ918" i="2"/>
  <c r="V918" i="2"/>
  <c r="AJ917" i="2"/>
  <c r="AJ916" i="2"/>
  <c r="AJ915" i="2"/>
  <c r="AJ914" i="2"/>
  <c r="V914" i="2" s="1"/>
  <c r="AJ913" i="2"/>
  <c r="AJ912" i="2"/>
  <c r="AJ911" i="2"/>
  <c r="AJ910" i="2"/>
  <c r="AJ909" i="2"/>
  <c r="AJ908" i="2"/>
  <c r="AJ907" i="2"/>
  <c r="AJ906" i="2"/>
  <c r="AJ905" i="2"/>
  <c r="AK904" i="2"/>
  <c r="AK896" i="2"/>
  <c r="AK888" i="2"/>
  <c r="AK880" i="2"/>
  <c r="R880" i="2" s="1"/>
  <c r="AI797" i="2"/>
  <c r="AK796" i="2"/>
  <c r="AK722" i="2"/>
  <c r="V722" i="2" s="1"/>
  <c r="AK706" i="2"/>
  <c r="V706" i="2" s="1"/>
  <c r="AK690" i="2"/>
  <c r="V690" i="2" s="1"/>
  <c r="AK648" i="2"/>
  <c r="V648" i="2" s="1"/>
  <c r="AK643" i="2"/>
  <c r="V643" i="2" s="1"/>
  <c r="AK640" i="2"/>
  <c r="V640" i="2" s="1"/>
  <c r="AK627" i="2"/>
  <c r="V627" i="2" s="1"/>
  <c r="AK624" i="2"/>
  <c r="V624" i="2" s="1"/>
  <c r="AK536" i="2"/>
  <c r="V536" i="2" s="1"/>
  <c r="AK484" i="2"/>
  <c r="V484" i="2" s="1"/>
  <c r="AK481" i="2"/>
  <c r="V481" i="2" s="1"/>
  <c r="AI350" i="2"/>
  <c r="AK349" i="2"/>
  <c r="AK348" i="2"/>
  <c r="AI346" i="2"/>
  <c r="AK345" i="2"/>
  <c r="AK344" i="2"/>
  <c r="AI342" i="2"/>
  <c r="AK341" i="2"/>
  <c r="AK340" i="2"/>
  <c r="AI338" i="2"/>
  <c r="AK337" i="2"/>
  <c r="AK336" i="2"/>
  <c r="AI334" i="2"/>
  <c r="AK333" i="2"/>
  <c r="AK332" i="2"/>
  <c r="AI330" i="2"/>
  <c r="AK329" i="2"/>
  <c r="AK328" i="2"/>
  <c r="AK325" i="2"/>
  <c r="AI323" i="2"/>
  <c r="AI321" i="2"/>
  <c r="AK319" i="2"/>
  <c r="AK309" i="2"/>
  <c r="AI307" i="2"/>
  <c r="AK258" i="2"/>
  <c r="V258" i="2" s="1"/>
  <c r="AK228" i="2"/>
  <c r="AK224" i="2"/>
  <c r="AI593" i="1"/>
  <c r="AI577" i="1"/>
  <c r="AI540" i="1"/>
  <c r="AK530" i="1"/>
  <c r="AK529" i="1"/>
  <c r="V529" i="1" s="1"/>
  <c r="AI528" i="1"/>
  <c r="AK527" i="1"/>
  <c r="V527" i="1" s="1"/>
  <c r="AI526" i="1"/>
  <c r="AK483" i="1"/>
  <c r="AK482" i="1"/>
  <c r="V482" i="1" s="1"/>
  <c r="AK480" i="1"/>
  <c r="R480" i="1" s="1"/>
  <c r="S480" i="1" s="1"/>
  <c r="AM480" i="1" s="1"/>
  <c r="AO480" i="1" s="1"/>
  <c r="AI479" i="1"/>
  <c r="AK476" i="1"/>
  <c r="AI475" i="1"/>
  <c r="AK421" i="1"/>
  <c r="V421" i="1" s="1"/>
  <c r="AK420" i="1"/>
  <c r="AI419" i="1"/>
  <c r="AK418" i="1"/>
  <c r="AI417" i="1"/>
  <c r="AK366" i="1"/>
  <c r="AH397" i="1"/>
  <c r="AH399" i="1"/>
  <c r="AH409" i="1"/>
  <c r="V409" i="1" s="1"/>
  <c r="W409" i="1" s="1"/>
  <c r="AC409" i="1"/>
  <c r="AH411" i="1"/>
  <c r="AC411" i="1"/>
  <c r="AH322" i="1"/>
  <c r="AI341" i="1"/>
  <c r="AI343" i="1"/>
  <c r="AK344" i="1"/>
  <c r="AI344" i="1"/>
  <c r="R344" i="1" s="1"/>
  <c r="S344" i="1" s="1"/>
  <c r="AM344" i="1" s="1"/>
  <c r="AO344" i="1" s="1"/>
  <c r="AD344" i="1"/>
  <c r="AD345" i="1"/>
  <c r="AK346" i="1"/>
  <c r="AI346" i="1"/>
  <c r="AD346" i="1"/>
  <c r="AK347" i="1"/>
  <c r="AF347" i="1"/>
  <c r="AK349" i="1"/>
  <c r="AI349" i="1"/>
  <c r="AK351" i="1"/>
  <c r="AI351" i="1"/>
  <c r="AK353" i="1"/>
  <c r="AI353" i="1"/>
  <c r="AH262" i="1"/>
  <c r="AE262" i="1"/>
  <c r="AH266" i="1"/>
  <c r="AF266" i="1"/>
  <c r="AA266" i="1" s="1"/>
  <c r="AK275" i="1"/>
  <c r="AK886" i="1"/>
  <c r="AH886" i="1"/>
  <c r="AF827" i="1"/>
  <c r="AA827" i="1" s="1"/>
  <c r="AF833" i="1"/>
  <c r="AA833" i="1" s="1"/>
  <c r="AK765" i="1"/>
  <c r="AI765" i="1"/>
  <c r="V765" i="1" s="1"/>
  <c r="W765" i="1" s="1"/>
  <c r="AD765" i="1"/>
  <c r="AJ765" i="1"/>
  <c r="AK766" i="1"/>
  <c r="AI766" i="1"/>
  <c r="AD766" i="1"/>
  <c r="AH772" i="1"/>
  <c r="AD772" i="1"/>
  <c r="AK662" i="1"/>
  <c r="AH662" i="1"/>
  <c r="AK358" i="1"/>
  <c r="V358" i="1" s="1"/>
  <c r="AI231" i="1"/>
  <c r="AI229" i="1"/>
  <c r="AI227" i="1"/>
  <c r="AI225" i="1"/>
  <c r="AI223" i="1"/>
  <c r="AI221" i="1"/>
  <c r="V221" i="1" s="1"/>
  <c r="W221" i="1" s="1"/>
  <c r="R221" i="1"/>
  <c r="S221" i="1" s="1"/>
  <c r="AM221" i="1" s="1"/>
  <c r="AO221" i="1" s="1"/>
  <c r="AI219" i="1"/>
  <c r="AK171" i="1"/>
  <c r="AK170" i="1"/>
  <c r="AI168" i="1"/>
  <c r="AK167" i="1"/>
  <c r="AK166" i="1"/>
  <c r="AI164" i="1"/>
  <c r="V164" i="1" s="1"/>
  <c r="AK163" i="1"/>
  <c r="AK162" i="1"/>
  <c r="AI160" i="1"/>
  <c r="AK159" i="1"/>
  <c r="AK959" i="1"/>
  <c r="AK958" i="1"/>
  <c r="AI957" i="1"/>
  <c r="AK956" i="1"/>
  <c r="AI955" i="1"/>
  <c r="AK952" i="1"/>
  <c r="V952" i="1"/>
  <c r="W952" i="1" s="1"/>
  <c r="AI951" i="1"/>
  <c r="AI920" i="1"/>
  <c r="AK917" i="1"/>
  <c r="V917" i="1"/>
  <c r="AI916" i="1"/>
  <c r="AK860" i="1"/>
  <c r="V860" i="1" s="1"/>
  <c r="AI859" i="1"/>
  <c r="AI680" i="1"/>
  <c r="AI678" i="1"/>
  <c r="AI676" i="1"/>
  <c r="AI674" i="1"/>
  <c r="AI672" i="1"/>
  <c r="AI668" i="1"/>
  <c r="AK798" i="1"/>
  <c r="V798" i="1" s="1"/>
  <c r="AK790" i="1"/>
  <c r="V790" i="1" s="1"/>
  <c r="AH782" i="3"/>
  <c r="AH410" i="3"/>
  <c r="S300" i="4"/>
  <c r="BM15" i="12" s="1"/>
  <c r="S554" i="4"/>
  <c r="S1048" i="4"/>
  <c r="BM43" i="12" s="1"/>
  <c r="BM47" i="12" s="1"/>
  <c r="AF215" i="2"/>
  <c r="AH215" i="2"/>
  <c r="AH217" i="2"/>
  <c r="V217" i="2" s="1"/>
  <c r="AH219" i="2"/>
  <c r="AH95" i="2"/>
  <c r="S672" i="2"/>
  <c r="S1046" i="2"/>
  <c r="AC194" i="1"/>
  <c r="AF195" i="1"/>
  <c r="AA195" i="1" s="1"/>
  <c r="AC208" i="1"/>
  <c r="AF209" i="1"/>
  <c r="AA209" i="1" s="1"/>
  <c r="AH213" i="1"/>
  <c r="AC80" i="1"/>
  <c r="AD82" i="1"/>
  <c r="AI87" i="1"/>
  <c r="AF90" i="1"/>
  <c r="AA90" i="1" s="1"/>
  <c r="AC92" i="1"/>
  <c r="Z92" i="1" s="1"/>
  <c r="AC20" i="1"/>
  <c r="AH36" i="1"/>
  <c r="AC502" i="1"/>
  <c r="AC506" i="1"/>
  <c r="AF507" i="1"/>
  <c r="AK385" i="1"/>
  <c r="AH400" i="1"/>
  <c r="AC400" i="1"/>
  <c r="AH410" i="1"/>
  <c r="AC410" i="1"/>
  <c r="AH340" i="1"/>
  <c r="AK342" i="1"/>
  <c r="AD342" i="1"/>
  <c r="AF344" i="1"/>
  <c r="AH344" i="1"/>
  <c r="AF346" i="1"/>
  <c r="AH346" i="1"/>
  <c r="AH347" i="1"/>
  <c r="AK348" i="1"/>
  <c r="AI348" i="1"/>
  <c r="AH349" i="1"/>
  <c r="AK350" i="1"/>
  <c r="AI350" i="1"/>
  <c r="AH351" i="1"/>
  <c r="AK352" i="1"/>
  <c r="AI352" i="1"/>
  <c r="AH353" i="1"/>
  <c r="AK354" i="1"/>
  <c r="AI354" i="1"/>
  <c r="AH275" i="1"/>
  <c r="R275" i="1" s="1"/>
  <c r="S275" i="1" s="1"/>
  <c r="AM275" i="1" s="1"/>
  <c r="AO275" i="1" s="1"/>
  <c r="AH276" i="1"/>
  <c r="AC826" i="1"/>
  <c r="AF765" i="1"/>
  <c r="AA765" i="1" s="1"/>
  <c r="AH765" i="1"/>
  <c r="AF766" i="1"/>
  <c r="AA766" i="1" s="1"/>
  <c r="AH766" i="1"/>
  <c r="AC207" i="3"/>
  <c r="Z207" i="3" s="1"/>
  <c r="AF209" i="3"/>
  <c r="AA209" i="3" s="1"/>
  <c r="AH142" i="3"/>
  <c r="AK144" i="3"/>
  <c r="AC144" i="3"/>
  <c r="AK147" i="3"/>
  <c r="AF147" i="3"/>
  <c r="AA147" i="3" s="1"/>
  <c r="AH73" i="3"/>
  <c r="AK74" i="3"/>
  <c r="AF74" i="3"/>
  <c r="AA74" i="3" s="1"/>
  <c r="AK75" i="3"/>
  <c r="AH75" i="3"/>
  <c r="AF75" i="3"/>
  <c r="AA75" i="3" s="1"/>
  <c r="AK76" i="3"/>
  <c r="AH76" i="3"/>
  <c r="AE76" i="3"/>
  <c r="AF79" i="3"/>
  <c r="AA79" i="3" s="1"/>
  <c r="AH80" i="3"/>
  <c r="AK81" i="3"/>
  <c r="AF81" i="3"/>
  <c r="AA81" i="3" s="1"/>
  <c r="AK10" i="3"/>
  <c r="AC15" i="3"/>
  <c r="AH17" i="3"/>
  <c r="AH19" i="3"/>
  <c r="AK21" i="3"/>
  <c r="AC21" i="3"/>
  <c r="AH23" i="3"/>
  <c r="AK25" i="3"/>
  <c r="AK563" i="3"/>
  <c r="AH563" i="3"/>
  <c r="AC571" i="3"/>
  <c r="Z571" i="3" s="1"/>
  <c r="AH143" i="3"/>
  <c r="AK145" i="3"/>
  <c r="AH145" i="3"/>
  <c r="AC145" i="3"/>
  <c r="AK146" i="3"/>
  <c r="R146" i="3" s="1"/>
  <c r="AC146" i="3"/>
  <c r="AH148" i="3"/>
  <c r="AF148" i="3"/>
  <c r="AA148" i="3" s="1"/>
  <c r="AH78" i="3"/>
  <c r="AH561" i="3"/>
  <c r="AF561" i="3"/>
  <c r="AA561" i="3" s="1"/>
  <c r="AH569" i="3"/>
  <c r="AC575" i="3"/>
  <c r="AK577" i="3"/>
  <c r="AC577" i="3"/>
  <c r="AH581" i="3"/>
  <c r="AK1002" i="3"/>
  <c r="AH1002" i="3"/>
  <c r="S298" i="3"/>
  <c r="S302" i="3" s="1"/>
  <c r="AC14" i="3"/>
  <c r="Z14" i="3" s="1"/>
  <c r="AC16" i="3"/>
  <c r="AC18" i="3"/>
  <c r="AH20" i="3"/>
  <c r="AK22" i="3"/>
  <c r="AC22" i="3"/>
  <c r="AK24" i="3"/>
  <c r="AC24" i="3"/>
  <c r="AF564" i="3"/>
  <c r="AA564" i="3" s="1"/>
  <c r="AH576" i="3"/>
  <c r="AH578" i="3"/>
  <c r="AH582" i="3"/>
  <c r="AC582" i="3"/>
  <c r="AC878" i="3"/>
  <c r="AF880" i="3"/>
  <c r="AA880" i="3" s="1"/>
  <c r="BF25" i="16"/>
  <c r="AH11" i="18"/>
  <c r="AK6" i="18"/>
  <c r="X43" i="16"/>
  <c r="L35" i="19"/>
  <c r="X31" i="16"/>
  <c r="F13" i="17"/>
  <c r="Y8" i="18"/>
  <c r="AH19" i="16"/>
  <c r="BL40" i="12"/>
  <c r="AH773" i="2"/>
  <c r="BE33" i="12"/>
  <c r="V1090" i="2"/>
  <c r="L40" i="9"/>
  <c r="I40" i="9"/>
  <c r="G40" i="9"/>
  <c r="AQ14" i="12"/>
  <c r="O63" i="1"/>
  <c r="AT8" i="12" s="1"/>
  <c r="I59" i="1"/>
  <c r="N8" i="9" s="1"/>
  <c r="I872" i="1"/>
  <c r="I31" i="19" s="1"/>
  <c r="AN46" i="13"/>
  <c r="AM46" i="13" s="1"/>
  <c r="AN44" i="13"/>
  <c r="AM44" i="13" s="1"/>
  <c r="BP42" i="13"/>
  <c r="AN42" i="13"/>
  <c r="AM42" i="13" s="1"/>
  <c r="BP40" i="13"/>
  <c r="BP50" i="13" s="1"/>
  <c r="BO50" i="13" s="1"/>
  <c r="AN40" i="13"/>
  <c r="AN50" i="13" s="1"/>
  <c r="AM50" i="13" s="1"/>
  <c r="AW16" i="13"/>
  <c r="AV16" i="13" s="1"/>
  <c r="AX16" i="13"/>
  <c r="AJ16" i="13"/>
  <c r="D16" i="13"/>
  <c r="CG16" i="13" s="1"/>
  <c r="CN16" i="13" s="1"/>
  <c r="G16" i="13"/>
  <c r="F16" i="13" s="1"/>
  <c r="BO15" i="13"/>
  <c r="DG15" i="13" s="1"/>
  <c r="BR15" i="13"/>
  <c r="BQ15" i="13" s="1"/>
  <c r="BU15" i="13"/>
  <c r="R15" i="13"/>
  <c r="U15" i="13"/>
  <c r="T15" i="13" s="1"/>
  <c r="G15" i="13"/>
  <c r="F15" i="13" s="1"/>
  <c r="H15" i="13"/>
  <c r="BL14" i="13"/>
  <c r="U14" i="13"/>
  <c r="T14" i="13" s="1"/>
  <c r="V14" i="13"/>
  <c r="AT13" i="13"/>
  <c r="CD13" i="13" s="1"/>
  <c r="AX13" i="13"/>
  <c r="AW12" i="13"/>
  <c r="AV12" i="13" s="1"/>
  <c r="AX12" i="13"/>
  <c r="AJ12" i="13"/>
  <c r="D12" i="13"/>
  <c r="G12" i="13"/>
  <c r="F12" i="13" s="1"/>
  <c r="BO11" i="13"/>
  <c r="DG11" i="13" s="1"/>
  <c r="BR11" i="13"/>
  <c r="BQ11" i="13" s="1"/>
  <c r="BU11" i="13"/>
  <c r="R11" i="13"/>
  <c r="BZ11" i="13" s="1"/>
  <c r="U11" i="13"/>
  <c r="T11" i="13" s="1"/>
  <c r="G11" i="13"/>
  <c r="F11" i="13" s="1"/>
  <c r="H11" i="13"/>
  <c r="BL10" i="13"/>
  <c r="U10" i="13"/>
  <c r="T10" i="13" s="1"/>
  <c r="V10" i="13"/>
  <c r="AT9" i="13"/>
  <c r="AX9" i="13"/>
  <c r="AW8" i="13"/>
  <c r="AV8" i="13" s="1"/>
  <c r="AX8" i="13"/>
  <c r="AJ8" i="13"/>
  <c r="D8" i="13"/>
  <c r="BY8" i="13" s="1"/>
  <c r="CF8" i="13" s="1"/>
  <c r="G8" i="13"/>
  <c r="F8" i="13" s="1"/>
  <c r="BO7" i="13"/>
  <c r="DG7" i="13" s="1"/>
  <c r="BR7" i="13"/>
  <c r="BQ7" i="13" s="1"/>
  <c r="BU7" i="13"/>
  <c r="R7" i="13"/>
  <c r="U7" i="13"/>
  <c r="T7" i="13" s="1"/>
  <c r="G7" i="13"/>
  <c r="F7" i="13" s="1"/>
  <c r="H7" i="13"/>
  <c r="BL6" i="13"/>
  <c r="U6" i="13"/>
  <c r="T6" i="13" s="1"/>
  <c r="V6" i="13"/>
  <c r="BH5" i="13"/>
  <c r="BN5" i="13"/>
  <c r="BN40" i="13" s="1"/>
  <c r="BI47" i="13" s="1"/>
  <c r="BH47" i="13" s="1"/>
  <c r="AF5" i="13"/>
  <c r="CZ5" i="13" s="1"/>
  <c r="AL5" i="13"/>
  <c r="AL40" i="13" s="1"/>
  <c r="AG47" i="13" s="1"/>
  <c r="AF47" i="13" s="1"/>
  <c r="P312" i="1"/>
  <c r="AY21" i="16" s="1"/>
  <c r="P558" i="1"/>
  <c r="O998" i="1"/>
  <c r="N558" i="1"/>
  <c r="AO30" i="9" s="1"/>
  <c r="N318" i="1"/>
  <c r="Z10" i="18" s="1"/>
  <c r="N243" i="1"/>
  <c r="W10" i="18" s="1"/>
  <c r="M932" i="1"/>
  <c r="U33" i="19" s="1"/>
  <c r="L932" i="1"/>
  <c r="H18" i="17" s="1"/>
  <c r="L812" i="1"/>
  <c r="AH8" i="18" s="1"/>
  <c r="I243" i="1"/>
  <c r="P14" i="9" s="1"/>
  <c r="G17" i="13"/>
  <c r="F17" i="13"/>
  <c r="H17" i="13"/>
  <c r="U16" i="13"/>
  <c r="T16" i="13" s="1"/>
  <c r="V16" i="13"/>
  <c r="AT15" i="13"/>
  <c r="CD15" i="13" s="1"/>
  <c r="AX15" i="13"/>
  <c r="AW14" i="13"/>
  <c r="AV14" i="13" s="1"/>
  <c r="AX14" i="13"/>
  <c r="D14" i="13"/>
  <c r="BV14" i="13" s="1"/>
  <c r="G14" i="13"/>
  <c r="F14" i="13" s="1"/>
  <c r="BO13" i="13"/>
  <c r="DG13" i="13" s="1"/>
  <c r="BR13" i="13"/>
  <c r="BQ13" i="13" s="1"/>
  <c r="BU13" i="13"/>
  <c r="R13" i="13"/>
  <c r="U13" i="13"/>
  <c r="T13" i="13" s="1"/>
  <c r="G13" i="13"/>
  <c r="F13" i="13" s="1"/>
  <c r="H13" i="13"/>
  <c r="U12" i="13"/>
  <c r="T12" i="13" s="1"/>
  <c r="V12" i="13"/>
  <c r="AT11" i="13"/>
  <c r="AX11" i="13"/>
  <c r="AW10" i="13"/>
  <c r="AV10" i="13"/>
  <c r="AX10" i="13"/>
  <c r="D10" i="13"/>
  <c r="BV10" i="13" s="1"/>
  <c r="G10" i="13"/>
  <c r="F10" i="13"/>
  <c r="BO9" i="13"/>
  <c r="DG9" i="13"/>
  <c r="BR9" i="13"/>
  <c r="BQ9" i="13"/>
  <c r="BU9" i="13"/>
  <c r="R9" i="13"/>
  <c r="CH9" i="13" s="1"/>
  <c r="U9" i="13"/>
  <c r="T9" i="13"/>
  <c r="G9" i="13"/>
  <c r="F9" i="13"/>
  <c r="H9" i="13"/>
  <c r="U8" i="13"/>
  <c r="T8" i="13" s="1"/>
  <c r="V8" i="13"/>
  <c r="AT7" i="13"/>
  <c r="CL7" i="13" s="1"/>
  <c r="AX7" i="13"/>
  <c r="AW6" i="13"/>
  <c r="AV6" i="13" s="1"/>
  <c r="AX6" i="13"/>
  <c r="D6" i="13"/>
  <c r="CO6" i="13" s="1"/>
  <c r="CV6" i="13" s="1"/>
  <c r="G6" i="13"/>
  <c r="F6" i="13" s="1"/>
  <c r="BR5" i="13"/>
  <c r="BQ5" i="13" s="1"/>
  <c r="BQ40" i="13" s="1"/>
  <c r="BU5" i="13"/>
  <c r="BU40" i="13" s="1"/>
  <c r="BP47" i="13" s="1"/>
  <c r="BO47" i="13" s="1"/>
  <c r="AT5" i="13"/>
  <c r="CD5" i="13" s="1"/>
  <c r="AW5" i="13"/>
  <c r="AP5" i="13"/>
  <c r="AO5" i="13" s="1"/>
  <c r="AO40" i="13" s="1"/>
  <c r="AS5" i="13"/>
  <c r="AS40" i="13" s="1"/>
  <c r="AN47" i="13" s="1"/>
  <c r="AM47" i="13" s="1"/>
  <c r="R5" i="13"/>
  <c r="BZ5" i="13" s="1"/>
  <c r="U5" i="13"/>
  <c r="AM620" i="4"/>
  <c r="T671" i="4" s="1"/>
  <c r="C154" i="14" s="1"/>
  <c r="AK1088" i="4"/>
  <c r="V1088" i="4" s="1"/>
  <c r="AK1086" i="4"/>
  <c r="V1086" i="4" s="1"/>
  <c r="AK1082" i="4"/>
  <c r="V1082" i="4"/>
  <c r="AK1021" i="4"/>
  <c r="AK979" i="4"/>
  <c r="AK901" i="4"/>
  <c r="V901" i="4"/>
  <c r="AK859" i="4"/>
  <c r="AI717" i="4"/>
  <c r="AK704" i="4"/>
  <c r="AK700" i="4"/>
  <c r="AI697" i="4"/>
  <c r="AI685" i="4"/>
  <c r="AK583" i="4"/>
  <c r="AK575" i="4"/>
  <c r="X158" i="4"/>
  <c r="X156" i="4"/>
  <c r="AC156" i="4" s="1"/>
  <c r="X150" i="4"/>
  <c r="X148" i="4"/>
  <c r="AK148" i="4" s="1"/>
  <c r="X142" i="4"/>
  <c r="X140" i="4"/>
  <c r="AC140" i="4" s="1"/>
  <c r="X134" i="4"/>
  <c r="X132" i="4"/>
  <c r="AK132" i="4" s="1"/>
  <c r="X131" i="4"/>
  <c r="X110" i="4"/>
  <c r="AH110" i="4" s="1"/>
  <c r="X108" i="4"/>
  <c r="X102" i="4"/>
  <c r="AH102" i="4" s="1"/>
  <c r="X100" i="4"/>
  <c r="X94" i="4"/>
  <c r="AH94" i="4" s="1"/>
  <c r="X92" i="4"/>
  <c r="X86" i="4"/>
  <c r="AK86" i="4" s="1"/>
  <c r="X79" i="4"/>
  <c r="X77" i="4"/>
  <c r="AK77" i="4" s="1"/>
  <c r="X71" i="4"/>
  <c r="X69" i="4"/>
  <c r="AC69" i="4" s="1"/>
  <c r="X46" i="4"/>
  <c r="X44" i="4"/>
  <c r="AE44" i="4" s="1"/>
  <c r="X38" i="4"/>
  <c r="X37" i="4"/>
  <c r="AK37" i="4" s="1"/>
  <c r="X35" i="4"/>
  <c r="X29" i="4"/>
  <c r="AK29" i="4" s="1"/>
  <c r="X27" i="4"/>
  <c r="X21" i="4"/>
  <c r="AK21" i="4" s="1"/>
  <c r="X19" i="4"/>
  <c r="X13" i="4"/>
  <c r="AH13" i="4" s="1"/>
  <c r="AK1097" i="3"/>
  <c r="V1097" i="3"/>
  <c r="AI1096" i="3"/>
  <c r="AK1072" i="3"/>
  <c r="V1072" i="3" s="1"/>
  <c r="AK1071" i="3"/>
  <c r="AI1070" i="3"/>
  <c r="AK1069" i="3"/>
  <c r="AI1068" i="3"/>
  <c r="AK1065" i="3"/>
  <c r="AI1057" i="3"/>
  <c r="AI1036" i="3"/>
  <c r="AI1028" i="3"/>
  <c r="AI1022" i="3"/>
  <c r="AK919" i="3"/>
  <c r="AI918" i="3"/>
  <c r="AK915" i="3"/>
  <c r="V915" i="3"/>
  <c r="AI914" i="3"/>
  <c r="AI604" i="3"/>
  <c r="AI602" i="3"/>
  <c r="AI600" i="3"/>
  <c r="AI598" i="3"/>
  <c r="AI596" i="3"/>
  <c r="AI545" i="3"/>
  <c r="AI543" i="3"/>
  <c r="AI541" i="3"/>
  <c r="AI539" i="3"/>
  <c r="AI537" i="3"/>
  <c r="AI535" i="3"/>
  <c r="AI533" i="3"/>
  <c r="AK338" i="3"/>
  <c r="V338" i="3"/>
  <c r="AK337" i="3"/>
  <c r="V337" i="3"/>
  <c r="AI336" i="3"/>
  <c r="AK331" i="3"/>
  <c r="V331" i="3" s="1"/>
  <c r="AI330" i="3"/>
  <c r="AK271" i="3"/>
  <c r="AK270" i="3"/>
  <c r="AI269" i="3"/>
  <c r="AK264" i="3"/>
  <c r="AI263" i="3"/>
  <c r="AK44" i="3"/>
  <c r="V44" i="3"/>
  <c r="AI1097" i="2"/>
  <c r="AK1096" i="2"/>
  <c r="AI1093" i="2"/>
  <c r="AK1092" i="2"/>
  <c r="AK1086" i="2"/>
  <c r="V1086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H903" i="2"/>
  <c r="AH901" i="2"/>
  <c r="AH899" i="2"/>
  <c r="AH897" i="2"/>
  <c r="AH895" i="2"/>
  <c r="AH893" i="2"/>
  <c r="AH891" i="2"/>
  <c r="AH889" i="2"/>
  <c r="AH887" i="2"/>
  <c r="AH885" i="2"/>
  <c r="AH883" i="2"/>
  <c r="AH881" i="2"/>
  <c r="AH879" i="2"/>
  <c r="AH877" i="2"/>
  <c r="AH875" i="2"/>
  <c r="AH798" i="2"/>
  <c r="AK798" i="2"/>
  <c r="AH794" i="2"/>
  <c r="AK794" i="2"/>
  <c r="AM306" i="4"/>
  <c r="T357" i="4" s="1"/>
  <c r="C142" i="14" s="1"/>
  <c r="W246" i="4"/>
  <c r="AH904" i="2"/>
  <c r="V904" i="2" s="1"/>
  <c r="AJ904" i="2"/>
  <c r="AJ902" i="2"/>
  <c r="AJ900" i="2"/>
  <c r="AJ898" i="2"/>
  <c r="AJ896" i="2"/>
  <c r="AJ894" i="2"/>
  <c r="AJ892" i="2"/>
  <c r="AJ890" i="2"/>
  <c r="AJ888" i="2"/>
  <c r="AJ886" i="2"/>
  <c r="AH882" i="2"/>
  <c r="AH880" i="2"/>
  <c r="AH878" i="2"/>
  <c r="AJ876" i="2"/>
  <c r="AH799" i="2"/>
  <c r="AI799" i="2"/>
  <c r="AH795" i="2"/>
  <c r="AI795" i="2"/>
  <c r="AI791" i="2"/>
  <c r="AK790" i="2"/>
  <c r="AK724" i="2"/>
  <c r="V724" i="2" s="1"/>
  <c r="AK720" i="2"/>
  <c r="V720" i="2" s="1"/>
  <c r="AK719" i="2"/>
  <c r="V719" i="2" s="1"/>
  <c r="AK716" i="2"/>
  <c r="V716" i="2" s="1"/>
  <c r="AK712" i="2"/>
  <c r="V712" i="2" s="1"/>
  <c r="AK711" i="2"/>
  <c r="AK708" i="2"/>
  <c r="V708" i="2" s="1"/>
  <c r="AK704" i="2"/>
  <c r="V704" i="2" s="1"/>
  <c r="AK703" i="2"/>
  <c r="V703" i="2" s="1"/>
  <c r="AK700" i="2"/>
  <c r="V700" i="2" s="1"/>
  <c r="AK696" i="2"/>
  <c r="V696" i="2" s="1"/>
  <c r="AK695" i="2"/>
  <c r="AK692" i="2"/>
  <c r="V692" i="2" s="1"/>
  <c r="AK688" i="2"/>
  <c r="V688" i="2" s="1"/>
  <c r="AK687" i="2"/>
  <c r="V687" i="2" s="1"/>
  <c r="AK684" i="2"/>
  <c r="V684" i="2" s="1"/>
  <c r="AK662" i="2"/>
  <c r="V662" i="2" s="1"/>
  <c r="AK659" i="2"/>
  <c r="AK658" i="2"/>
  <c r="V658" i="2" s="1"/>
  <c r="AK655" i="2"/>
  <c r="AK652" i="2"/>
  <c r="V652" i="2" s="1"/>
  <c r="AK626" i="2"/>
  <c r="V626" i="2" s="1"/>
  <c r="AK623" i="2"/>
  <c r="V623" i="2" s="1"/>
  <c r="AK622" i="2"/>
  <c r="V622" i="2" s="1"/>
  <c r="AK604" i="2"/>
  <c r="V604" i="2" s="1"/>
  <c r="AK603" i="2"/>
  <c r="AK600" i="2"/>
  <c r="V600" i="2" s="1"/>
  <c r="AK596" i="2"/>
  <c r="V596" i="2" s="1"/>
  <c r="AK595" i="2"/>
  <c r="AK592" i="2"/>
  <c r="AK544" i="2"/>
  <c r="V544" i="2" s="1"/>
  <c r="AK471" i="2"/>
  <c r="AK351" i="2"/>
  <c r="AI348" i="2"/>
  <c r="AK347" i="2"/>
  <c r="AI344" i="2"/>
  <c r="AK343" i="2"/>
  <c r="AI340" i="2"/>
  <c r="AK339" i="2"/>
  <c r="AI336" i="2"/>
  <c r="AK335" i="2"/>
  <c r="AI332" i="2"/>
  <c r="AK331" i="2"/>
  <c r="AI328" i="2"/>
  <c r="AK327" i="2"/>
  <c r="AI325" i="2"/>
  <c r="AI319" i="2"/>
  <c r="AI317" i="2"/>
  <c r="AI311" i="2"/>
  <c r="AI309" i="2"/>
  <c r="AK250" i="2"/>
  <c r="V250" i="2" s="1"/>
  <c r="AK165" i="2"/>
  <c r="V165" i="2" s="1"/>
  <c r="AK104" i="2"/>
  <c r="V104" i="2" s="1"/>
  <c r="AK45" i="2"/>
  <c r="AI605" i="1"/>
  <c r="AI597" i="1"/>
  <c r="AI589" i="1"/>
  <c r="AI581" i="1"/>
  <c r="AI573" i="1"/>
  <c r="AI565" i="1"/>
  <c r="AI546" i="1"/>
  <c r="AI542" i="1"/>
  <c r="AI538" i="1"/>
  <c r="AI534" i="1"/>
  <c r="AK426" i="1"/>
  <c r="AI425" i="1"/>
  <c r="V425" i="1" s="1"/>
  <c r="AK362" i="1"/>
  <c r="AK304" i="1"/>
  <c r="V304" i="1" s="1"/>
  <c r="AK296" i="1"/>
  <c r="AJ231" i="1"/>
  <c r="AJ230" i="1"/>
  <c r="AJ229" i="1"/>
  <c r="AJ228" i="1"/>
  <c r="AJ227" i="1"/>
  <c r="AJ226" i="1"/>
  <c r="V226" i="1" s="1"/>
  <c r="AJ225" i="1"/>
  <c r="AJ224" i="1"/>
  <c r="AJ223" i="1"/>
  <c r="V223" i="1"/>
  <c r="AJ222" i="1"/>
  <c r="AJ221" i="1"/>
  <c r="AJ220" i="1"/>
  <c r="V220" i="1" s="1"/>
  <c r="W220" i="1" s="1"/>
  <c r="AJ219" i="1"/>
  <c r="AJ218" i="1"/>
  <c r="AI170" i="1"/>
  <c r="AK169" i="1"/>
  <c r="AI166" i="1"/>
  <c r="AK165" i="1"/>
  <c r="AI162" i="1"/>
  <c r="AK161" i="1"/>
  <c r="AI158" i="1"/>
  <c r="AI51" i="1"/>
  <c r="V51" i="1" s="1"/>
  <c r="AK50" i="1"/>
  <c r="AI47" i="1"/>
  <c r="V47" i="1" s="1"/>
  <c r="AK46" i="1"/>
  <c r="AK980" i="1"/>
  <c r="AI979" i="1"/>
  <c r="AK967" i="1"/>
  <c r="V967" i="1" s="1"/>
  <c r="W967" i="1" s="1"/>
  <c r="AK966" i="1"/>
  <c r="AI965" i="1"/>
  <c r="AK964" i="1"/>
  <c r="AI963" i="1"/>
  <c r="AK951" i="1"/>
  <c r="V951" i="1" s="1"/>
  <c r="W951" i="1" s="1"/>
  <c r="AK950" i="1"/>
  <c r="V950" i="1" s="1"/>
  <c r="W950" i="1" s="1"/>
  <c r="AI949" i="1"/>
  <c r="AK948" i="1"/>
  <c r="V948" i="1" s="1"/>
  <c r="W948" i="1" s="1"/>
  <c r="AI947" i="1"/>
  <c r="AK916" i="1"/>
  <c r="V916" i="1" s="1"/>
  <c r="AK915" i="1"/>
  <c r="AI914" i="1"/>
  <c r="AK913" i="1"/>
  <c r="AI912" i="1"/>
  <c r="AK900" i="1"/>
  <c r="AK899" i="1"/>
  <c r="V899" i="1" s="1"/>
  <c r="AI898" i="1"/>
  <c r="AK859" i="1"/>
  <c r="V859" i="1" s="1"/>
  <c r="AK858" i="1"/>
  <c r="V858" i="1" s="1"/>
  <c r="AI857" i="1"/>
  <c r="V857" i="1" s="1"/>
  <c r="AK856" i="1"/>
  <c r="V856" i="1" s="1"/>
  <c r="AI855" i="1"/>
  <c r="AK733" i="1"/>
  <c r="AK732" i="1"/>
  <c r="V732" i="1" s="1"/>
  <c r="AI731" i="1"/>
  <c r="AJ680" i="1"/>
  <c r="AJ679" i="1"/>
  <c r="AJ678" i="1"/>
  <c r="AJ677" i="1"/>
  <c r="AJ676" i="1"/>
  <c r="AJ675" i="1"/>
  <c r="AJ674" i="1"/>
  <c r="AJ673" i="1"/>
  <c r="AJ672" i="1"/>
  <c r="AJ670" i="1"/>
  <c r="AJ666" i="1"/>
  <c r="AK800" i="1"/>
  <c r="V800" i="1" s="1"/>
  <c r="AK797" i="1"/>
  <c r="V797" i="1" s="1"/>
  <c r="AK796" i="1"/>
  <c r="V796" i="1" s="1"/>
  <c r="AK793" i="1"/>
  <c r="V793" i="1" s="1"/>
  <c r="AK792" i="1"/>
  <c r="V792" i="1" s="1"/>
  <c r="AK789" i="1"/>
  <c r="AK788" i="1"/>
  <c r="AH216" i="1"/>
  <c r="AF783" i="3"/>
  <c r="S430" i="4"/>
  <c r="AC205" i="2"/>
  <c r="AC206" i="2"/>
  <c r="AC207" i="2"/>
  <c r="AC208" i="2"/>
  <c r="AF209" i="2"/>
  <c r="AC213" i="2"/>
  <c r="AD215" i="2"/>
  <c r="AI215" i="2"/>
  <c r="V215" i="2" s="1"/>
  <c r="AI216" i="2"/>
  <c r="V216" i="2" s="1"/>
  <c r="AI217" i="2"/>
  <c r="AI218" i="2"/>
  <c r="AI219" i="2"/>
  <c r="V219" i="2" s="1"/>
  <c r="AE127" i="2"/>
  <c r="AH151" i="2"/>
  <c r="AH152" i="2"/>
  <c r="AH153" i="2"/>
  <c r="AC75" i="2"/>
  <c r="AC8" i="2"/>
  <c r="X840" i="2"/>
  <c r="AC840" i="2" s="1"/>
  <c r="X774" i="2"/>
  <c r="AE774" i="2" s="1"/>
  <c r="X776" i="2"/>
  <c r="AC776" i="2" s="1"/>
  <c r="AC204" i="1"/>
  <c r="AC205" i="1"/>
  <c r="AC206" i="1"/>
  <c r="AF208" i="1"/>
  <c r="AA208" i="1" s="1"/>
  <c r="AH208" i="1"/>
  <c r="AH209" i="1"/>
  <c r="AC210" i="1"/>
  <c r="AH210" i="1"/>
  <c r="AC211" i="1"/>
  <c r="AH211" i="1"/>
  <c r="AC212" i="1"/>
  <c r="AH212" i="1"/>
  <c r="AH214" i="1"/>
  <c r="AF145" i="1"/>
  <c r="AA145" i="1" s="1"/>
  <c r="AF147" i="1"/>
  <c r="AA147" i="1" s="1"/>
  <c r="AH77" i="1"/>
  <c r="AC503" i="1"/>
  <c r="AF504" i="1"/>
  <c r="AH507" i="1"/>
  <c r="AH517" i="1"/>
  <c r="V517" i="1" s="1"/>
  <c r="W517" i="1" s="1"/>
  <c r="AC517" i="1"/>
  <c r="AH519" i="1"/>
  <c r="V519" i="1" s="1"/>
  <c r="W519" i="1" s="1"/>
  <c r="AC519" i="1"/>
  <c r="AK386" i="1"/>
  <c r="AF399" i="1"/>
  <c r="AA399" i="1" s="1"/>
  <c r="AF400" i="1"/>
  <c r="AA400" i="1" s="1"/>
  <c r="AF404" i="1"/>
  <c r="AF405" i="1"/>
  <c r="AF406" i="1"/>
  <c r="AF407" i="1"/>
  <c r="AF409" i="1"/>
  <c r="AF410" i="1"/>
  <c r="AF411" i="1"/>
  <c r="AK413" i="1"/>
  <c r="AI413" i="1"/>
  <c r="V413" i="1" s="1"/>
  <c r="W413" i="1" s="1"/>
  <c r="AK415" i="1"/>
  <c r="AI415" i="1"/>
  <c r="AF322" i="1"/>
  <c r="AF323" i="1"/>
  <c r="AA323" i="1" s="1"/>
  <c r="AI324" i="1"/>
  <c r="AK325" i="1"/>
  <c r="AC267" i="1"/>
  <c r="AF278" i="1"/>
  <c r="AA278" i="1" s="1"/>
  <c r="AK882" i="1"/>
  <c r="AH882" i="1"/>
  <c r="AH518" i="1"/>
  <c r="V518" i="1" s="1"/>
  <c r="W518" i="1" s="1"/>
  <c r="AC518" i="1"/>
  <c r="AK520" i="1"/>
  <c r="AH520" i="1"/>
  <c r="AF520" i="1"/>
  <c r="AK521" i="1"/>
  <c r="AH521" i="1"/>
  <c r="AF521" i="1"/>
  <c r="AK522" i="1"/>
  <c r="AH522" i="1"/>
  <c r="AF522" i="1"/>
  <c r="AK384" i="1"/>
  <c r="AE384" i="1"/>
  <c r="AK396" i="1"/>
  <c r="AD396" i="1"/>
  <c r="AD397" i="1"/>
  <c r="AD398" i="1"/>
  <c r="AK399" i="1"/>
  <c r="AD399" i="1"/>
  <c r="AK400" i="1"/>
  <c r="AI400" i="1"/>
  <c r="AD400" i="1"/>
  <c r="AD403" i="1"/>
  <c r="AK405" i="1"/>
  <c r="AI405" i="1"/>
  <c r="AD405" i="1"/>
  <c r="AK406" i="1"/>
  <c r="AI406" i="1"/>
  <c r="AD406" i="1"/>
  <c r="AK407" i="1"/>
  <c r="AI407" i="1"/>
  <c r="AD407" i="1"/>
  <c r="AK408" i="1"/>
  <c r="AI408" i="1"/>
  <c r="V408" i="1"/>
  <c r="W408" i="1" s="1"/>
  <c r="AF408" i="1"/>
  <c r="AK409" i="1"/>
  <c r="AI409" i="1"/>
  <c r="AD409" i="1"/>
  <c r="AK410" i="1"/>
  <c r="AI410" i="1"/>
  <c r="V410" i="1" s="1"/>
  <c r="W410" i="1" s="1"/>
  <c r="AD410" i="1"/>
  <c r="AK411" i="1"/>
  <c r="AI411" i="1"/>
  <c r="AD411" i="1"/>
  <c r="AK412" i="1"/>
  <c r="AI412" i="1"/>
  <c r="V412" i="1" s="1"/>
  <c r="W412" i="1" s="1"/>
  <c r="AF412" i="1"/>
  <c r="AK414" i="1"/>
  <c r="V414" i="1" s="1"/>
  <c r="AI414" i="1"/>
  <c r="AI322" i="1"/>
  <c r="AH326" i="1"/>
  <c r="AH268" i="1"/>
  <c r="AK890" i="1"/>
  <c r="V890" i="1" s="1"/>
  <c r="W890" i="1" s="1"/>
  <c r="AH890" i="1"/>
  <c r="AH838" i="1"/>
  <c r="AK773" i="1"/>
  <c r="AC773" i="1"/>
  <c r="Z773" i="1" s="1"/>
  <c r="AK775" i="1"/>
  <c r="AC775" i="1"/>
  <c r="AH778" i="1"/>
  <c r="R778" i="1"/>
  <c r="S778" i="1" s="1"/>
  <c r="AM778" i="1" s="1"/>
  <c r="AO778" i="1" s="1"/>
  <c r="AC778" i="1"/>
  <c r="AK780" i="1"/>
  <c r="AC780" i="1"/>
  <c r="AH782" i="1"/>
  <c r="V782" i="1" s="1"/>
  <c r="AH215" i="3"/>
  <c r="AK149" i="3"/>
  <c r="AF149" i="3"/>
  <c r="AA149" i="3" s="1"/>
  <c r="AC82" i="3"/>
  <c r="AF95" i="3"/>
  <c r="AA95" i="3" s="1"/>
  <c r="AK26" i="3"/>
  <c r="AK573" i="3"/>
  <c r="AK831" i="1"/>
  <c r="AK835" i="1"/>
  <c r="R835" i="1" s="1"/>
  <c r="AC837" i="1"/>
  <c r="AH839" i="1"/>
  <c r="AK842" i="1"/>
  <c r="AK776" i="1"/>
  <c r="AI776" i="1"/>
  <c r="AC776" i="1"/>
  <c r="AF776" i="1"/>
  <c r="AK784" i="1"/>
  <c r="V784" i="1" s="1"/>
  <c r="AH784" i="1"/>
  <c r="AH636" i="1"/>
  <c r="AC636" i="1"/>
  <c r="Z636" i="1" s="1"/>
  <c r="AK653" i="1"/>
  <c r="AC653" i="1"/>
  <c r="AK657" i="1"/>
  <c r="AC657" i="1"/>
  <c r="AH201" i="3"/>
  <c r="AH136" i="3"/>
  <c r="AK148" i="3"/>
  <c r="AC148" i="3"/>
  <c r="Z148" i="3" s="1"/>
  <c r="AK83" i="3"/>
  <c r="AK86" i="3"/>
  <c r="R86" i="3" s="1"/>
  <c r="AI444" i="3"/>
  <c r="AC446" i="3"/>
  <c r="AK450" i="3"/>
  <c r="AC450" i="3"/>
  <c r="Z450" i="3" s="1"/>
  <c r="AK454" i="3"/>
  <c r="AH458" i="3"/>
  <c r="AK27" i="3"/>
  <c r="AC27" i="3"/>
  <c r="AK561" i="3"/>
  <c r="AC561" i="3"/>
  <c r="AK566" i="3"/>
  <c r="AK569" i="3"/>
  <c r="AK574" i="3"/>
  <c r="AF574" i="3"/>
  <c r="AA574" i="3" s="1"/>
  <c r="AF505" i="3"/>
  <c r="AA505" i="3" s="1"/>
  <c r="AK445" i="3"/>
  <c r="AE445" i="3"/>
  <c r="AH451" i="3"/>
  <c r="AK455" i="3"/>
  <c r="AH455" i="3"/>
  <c r="AC455" i="3"/>
  <c r="AK457" i="3"/>
  <c r="AH996" i="3"/>
  <c r="V996" i="3" s="1"/>
  <c r="AH1000" i="3"/>
  <c r="V1000" i="3" s="1"/>
  <c r="AH1004" i="3"/>
  <c r="V1004" i="3" s="1"/>
  <c r="AH1008" i="3"/>
  <c r="AH953" i="3"/>
  <c r="AH954" i="3"/>
  <c r="AF955" i="3"/>
  <c r="AA955" i="3" s="1"/>
  <c r="AH955" i="3"/>
  <c r="AC957" i="3"/>
  <c r="AH957" i="3"/>
  <c r="AH958" i="3"/>
  <c r="AH960" i="3"/>
  <c r="AC961" i="3"/>
  <c r="AF877" i="3"/>
  <c r="AA877" i="3" s="1"/>
  <c r="AH880" i="3"/>
  <c r="AD882" i="3"/>
  <c r="AC888" i="3"/>
  <c r="V995" i="3"/>
  <c r="V509" i="1"/>
  <c r="W509" i="1" s="1"/>
  <c r="V100" i="1"/>
  <c r="AK768" i="2"/>
  <c r="V366" i="1"/>
  <c r="BX34" i="13"/>
  <c r="V788" i="1"/>
  <c r="V789" i="1"/>
  <c r="BC39" i="16"/>
  <c r="AZ42" i="9"/>
  <c r="AF37" i="16"/>
  <c r="AG32" i="9"/>
  <c r="AJ31" i="16"/>
  <c r="O32" i="9"/>
  <c r="Q31" i="16"/>
  <c r="M32" i="9"/>
  <c r="O31" i="16"/>
  <c r="Y30" i="9"/>
  <c r="AB29" i="16"/>
  <c r="AT26" i="12"/>
  <c r="Y10" i="18"/>
  <c r="C18" i="16"/>
  <c r="AH40" i="9"/>
  <c r="K39" i="9"/>
  <c r="M36" i="16"/>
  <c r="AX38" i="9"/>
  <c r="BA35" i="16"/>
  <c r="AM32" i="9"/>
  <c r="AP31" i="16"/>
  <c r="Y32" i="9"/>
  <c r="AB31" i="16"/>
  <c r="AV28" i="9"/>
  <c r="AY27" i="16"/>
  <c r="X11" i="18"/>
  <c r="AT16" i="12"/>
  <c r="AW17" i="16"/>
  <c r="AO32" i="9"/>
  <c r="X8" i="18"/>
  <c r="AH17" i="16"/>
  <c r="E7" i="17"/>
  <c r="E17" i="17"/>
  <c r="BC25" i="16"/>
  <c r="AX25" i="16"/>
  <c r="L25" i="16"/>
  <c r="AW12" i="9"/>
  <c r="R735" i="4"/>
  <c r="R731" i="4"/>
  <c r="BF32" i="12" s="1"/>
  <c r="R613" i="4"/>
  <c r="R609" i="4"/>
  <c r="BE28" i="12" s="1"/>
  <c r="R359" i="4"/>
  <c r="R355" i="4"/>
  <c r="BH127" i="16" s="1"/>
  <c r="R362" i="4"/>
  <c r="BH47" i="12"/>
  <c r="R736" i="4"/>
  <c r="R303" i="3"/>
  <c r="BH14" i="18" s="1"/>
  <c r="Q241" i="1"/>
  <c r="BF15" i="16"/>
  <c r="Q316" i="1"/>
  <c r="Q121" i="1"/>
  <c r="BF11" i="16" s="1"/>
  <c r="Q692" i="1"/>
  <c r="Q182" i="1"/>
  <c r="AG8" i="19" s="1"/>
  <c r="P438" i="1"/>
  <c r="AX9" i="9"/>
  <c r="AX19" i="9" s="1"/>
  <c r="P626" i="1"/>
  <c r="P243" i="1"/>
  <c r="L7" i="17" s="1"/>
  <c r="P498" i="1"/>
  <c r="AD19" i="19" s="1"/>
  <c r="AE18" i="19" s="1"/>
  <c r="AF18" i="19" s="1"/>
  <c r="P752" i="1"/>
  <c r="AD27" i="19" s="1"/>
  <c r="O932" i="1"/>
  <c r="AT44" i="9" s="1"/>
  <c r="O692" i="1"/>
  <c r="O614" i="1"/>
  <c r="O243" i="1"/>
  <c r="AW15" i="16" s="1"/>
  <c r="O804" i="1"/>
  <c r="O811" i="1"/>
  <c r="AT39" i="12" s="1"/>
  <c r="N378" i="1"/>
  <c r="AA10" i="18" s="1"/>
  <c r="N622" i="1"/>
  <c r="M618" i="1"/>
  <c r="AE9" i="18" s="1"/>
  <c r="M812" i="1"/>
  <c r="U29" i="19" s="1"/>
  <c r="L558" i="1"/>
  <c r="H12" i="17" s="1"/>
  <c r="J558" i="1"/>
  <c r="I812" i="1"/>
  <c r="I618" i="1"/>
  <c r="I23" i="19" s="1"/>
  <c r="J22" i="19" s="1"/>
  <c r="K22" i="19" s="1"/>
  <c r="H618" i="1"/>
  <c r="M31" i="16" s="1"/>
  <c r="H932" i="1"/>
  <c r="F33" i="19" s="1"/>
  <c r="H498" i="1"/>
  <c r="M27" i="16" s="1"/>
  <c r="H812" i="1"/>
  <c r="H378" i="1"/>
  <c r="F15" i="19" s="1"/>
  <c r="H183" i="1"/>
  <c r="F9" i="19" s="1"/>
  <c r="AW39" i="13"/>
  <c r="AV39" i="13" s="1"/>
  <c r="AR39" i="13"/>
  <c r="AW37" i="13"/>
  <c r="AV37" i="13" s="1"/>
  <c r="AR37" i="13"/>
  <c r="AW35" i="13"/>
  <c r="AV35" i="13" s="1"/>
  <c r="AR35" i="13"/>
  <c r="AW33" i="13"/>
  <c r="AV33" i="13" s="1"/>
  <c r="AR33" i="13"/>
  <c r="AW31" i="13"/>
  <c r="AV31" i="13" s="1"/>
  <c r="AR31" i="13"/>
  <c r="AW29" i="13"/>
  <c r="AV29" i="13" s="1"/>
  <c r="AR29" i="13"/>
  <c r="AW27" i="13"/>
  <c r="AV27" i="13" s="1"/>
  <c r="AR27" i="13"/>
  <c r="AW25" i="13"/>
  <c r="AV25" i="13" s="1"/>
  <c r="AR25" i="13"/>
  <c r="AW23" i="13"/>
  <c r="AV23" i="13"/>
  <c r="AR23" i="13"/>
  <c r="AW21" i="13"/>
  <c r="AV21" i="13" s="1"/>
  <c r="AR21" i="13"/>
  <c r="AW19" i="13"/>
  <c r="AV19" i="13" s="1"/>
  <c r="AR19" i="13"/>
  <c r="AW17" i="13"/>
  <c r="AV17" i="13" s="1"/>
  <c r="AR17" i="13"/>
  <c r="AW15" i="13"/>
  <c r="AV15" i="13" s="1"/>
  <c r="AR15" i="13"/>
  <c r="AW13" i="13"/>
  <c r="AV13" i="13" s="1"/>
  <c r="AR13" i="13"/>
  <c r="AW11" i="13"/>
  <c r="AV11" i="13" s="1"/>
  <c r="AR11" i="13"/>
  <c r="AW9" i="13"/>
  <c r="AV9" i="13" s="1"/>
  <c r="AR9" i="13"/>
  <c r="AW7" i="13"/>
  <c r="AV7" i="13" s="1"/>
  <c r="AR7" i="13"/>
  <c r="BK5" i="13"/>
  <c r="AI5" i="13"/>
  <c r="AH5" i="13" s="1"/>
  <c r="AH40" i="13" s="1"/>
  <c r="AI1072" i="4"/>
  <c r="AK1072" i="4"/>
  <c r="V1072" i="4" s="1"/>
  <c r="AI1065" i="4"/>
  <c r="AK1065" i="4"/>
  <c r="AI1061" i="4"/>
  <c r="AK1061" i="4"/>
  <c r="V1061" i="4" s="1"/>
  <c r="AK1059" i="4"/>
  <c r="V1059" i="4" s="1"/>
  <c r="AI1035" i="4"/>
  <c r="AK1035" i="4"/>
  <c r="AI1031" i="4"/>
  <c r="V1031" i="4" s="1"/>
  <c r="AK1031" i="4"/>
  <c r="AK1029" i="4"/>
  <c r="AI1019" i="4"/>
  <c r="AK1019" i="4"/>
  <c r="AI1015" i="4"/>
  <c r="AK1015" i="4"/>
  <c r="V1015" i="4" s="1"/>
  <c r="AK1013" i="4"/>
  <c r="AI1010" i="4"/>
  <c r="AK1010" i="4"/>
  <c r="AI1003" i="4"/>
  <c r="V1003" i="4" s="1"/>
  <c r="AK1003" i="4"/>
  <c r="AI999" i="4"/>
  <c r="AK999" i="4"/>
  <c r="AK997" i="4"/>
  <c r="V997" i="4" s="1"/>
  <c r="AI977" i="4"/>
  <c r="AK977" i="4"/>
  <c r="AI973" i="4"/>
  <c r="AK973" i="4"/>
  <c r="V973" i="4" s="1"/>
  <c r="AK971" i="4"/>
  <c r="AI968" i="4"/>
  <c r="V968" i="4" s="1"/>
  <c r="AK968" i="4"/>
  <c r="AI952" i="4"/>
  <c r="AK952" i="4"/>
  <c r="AI899" i="4"/>
  <c r="V899" i="4" s="1"/>
  <c r="AK899" i="4"/>
  <c r="AI895" i="4"/>
  <c r="AK895" i="4"/>
  <c r="AK893" i="4"/>
  <c r="V893" i="4" s="1"/>
  <c r="AI883" i="4"/>
  <c r="AK883" i="4"/>
  <c r="AI879" i="4"/>
  <c r="AK879" i="4"/>
  <c r="AK877" i="4"/>
  <c r="R117" i="4"/>
  <c r="R359" i="3"/>
  <c r="BG18" i="11" s="1"/>
  <c r="Q55" i="1"/>
  <c r="BC9" i="16"/>
  <c r="P1000" i="1"/>
  <c r="P812" i="1"/>
  <c r="AY40" i="9" s="1"/>
  <c r="P872" i="1"/>
  <c r="AY42" i="9" s="1"/>
  <c r="P378" i="1"/>
  <c r="AD15" i="19" s="1"/>
  <c r="P182" i="1"/>
  <c r="P55" i="1"/>
  <c r="AU8" i="9" s="1"/>
  <c r="O624" i="1"/>
  <c r="O872" i="1"/>
  <c r="K17" i="17" s="1"/>
  <c r="O752" i="1"/>
  <c r="AW35" i="16" s="1"/>
  <c r="O55" i="1"/>
  <c r="O62" i="1"/>
  <c r="AT7" i="12" s="1"/>
  <c r="K618" i="1"/>
  <c r="O23" i="19" s="1"/>
  <c r="K812" i="1"/>
  <c r="G16" i="17" s="1"/>
  <c r="I932" i="1"/>
  <c r="E18" i="17" s="1"/>
  <c r="H243" i="1"/>
  <c r="F11" i="19" s="1"/>
  <c r="H438" i="1"/>
  <c r="F17" i="19" s="1"/>
  <c r="H318" i="1"/>
  <c r="F13" i="19" s="1"/>
  <c r="AM66" i="4"/>
  <c r="T117" i="4" s="1"/>
  <c r="AI1080" i="4"/>
  <c r="AK1080" i="4"/>
  <c r="AI1057" i="4"/>
  <c r="AK1057" i="4"/>
  <c r="V1057" i="4" s="1"/>
  <c r="AI1039" i="4"/>
  <c r="AK1039" i="4"/>
  <c r="AI1027" i="4"/>
  <c r="AK1027" i="4"/>
  <c r="V1027" i="4" s="1"/>
  <c r="AI1023" i="4"/>
  <c r="AK1023" i="4"/>
  <c r="AI995" i="4"/>
  <c r="AK995" i="4"/>
  <c r="V995" i="4" s="1"/>
  <c r="AI960" i="4"/>
  <c r="AK960" i="4"/>
  <c r="AI944" i="4"/>
  <c r="AK944" i="4"/>
  <c r="V944" i="4" s="1"/>
  <c r="AI937" i="4"/>
  <c r="AK937" i="4"/>
  <c r="AI914" i="4"/>
  <c r="AK914" i="4"/>
  <c r="V914" i="4" s="1"/>
  <c r="AI907" i="4"/>
  <c r="AK907" i="4"/>
  <c r="AI903" i="4"/>
  <c r="AK903" i="4"/>
  <c r="V903" i="4" s="1"/>
  <c r="AI891" i="4"/>
  <c r="AK891" i="4"/>
  <c r="AI887" i="4"/>
  <c r="AK887" i="4"/>
  <c r="V887" i="4" s="1"/>
  <c r="AI856" i="4"/>
  <c r="AK856" i="4"/>
  <c r="AM620" i="3"/>
  <c r="T671" i="3" s="1"/>
  <c r="C110" i="14" s="1"/>
  <c r="AH326" i="2"/>
  <c r="AI326" i="2"/>
  <c r="AH322" i="2"/>
  <c r="AI322" i="2"/>
  <c r="AH318" i="2"/>
  <c r="AI318" i="2"/>
  <c r="AH314" i="2"/>
  <c r="AI314" i="2"/>
  <c r="AH310" i="2"/>
  <c r="AI310" i="2"/>
  <c r="AH291" i="2"/>
  <c r="AI291" i="2"/>
  <c r="AH289" i="2"/>
  <c r="AI289" i="2"/>
  <c r="AH287" i="2"/>
  <c r="AI287" i="2"/>
  <c r="AH285" i="2"/>
  <c r="AI285" i="2"/>
  <c r="AH283" i="2"/>
  <c r="AI283" i="2"/>
  <c r="AH281" i="2"/>
  <c r="AI281" i="2"/>
  <c r="AH279" i="2"/>
  <c r="AI279" i="2"/>
  <c r="AH277" i="2"/>
  <c r="AI277" i="2"/>
  <c r="AH275" i="2"/>
  <c r="AI275" i="2"/>
  <c r="AH273" i="2"/>
  <c r="AI273" i="2"/>
  <c r="AH271" i="2"/>
  <c r="AI271" i="2"/>
  <c r="AH269" i="2"/>
  <c r="AI269" i="2"/>
  <c r="AH267" i="2"/>
  <c r="AI267" i="2"/>
  <c r="AH265" i="2"/>
  <c r="AI265" i="2"/>
  <c r="AI260" i="2"/>
  <c r="AK260" i="2"/>
  <c r="AI257" i="2"/>
  <c r="V257" i="2" s="1"/>
  <c r="AK257" i="2"/>
  <c r="AI252" i="2"/>
  <c r="AK252" i="2"/>
  <c r="AI249" i="2"/>
  <c r="V249" i="2" s="1"/>
  <c r="AK249" i="2"/>
  <c r="AH231" i="2"/>
  <c r="AJ231" i="2"/>
  <c r="AH229" i="2"/>
  <c r="V229" i="2" s="1"/>
  <c r="AJ229" i="2"/>
  <c r="AH227" i="2"/>
  <c r="AJ227" i="2"/>
  <c r="AH225" i="2"/>
  <c r="V225" i="2" s="1"/>
  <c r="AJ225" i="2"/>
  <c r="AH223" i="2"/>
  <c r="AJ223" i="2"/>
  <c r="AI221" i="2"/>
  <c r="AK221" i="2"/>
  <c r="AI167" i="2"/>
  <c r="V167" i="2" s="1"/>
  <c r="AK167" i="2"/>
  <c r="AI164" i="2"/>
  <c r="AK164" i="2"/>
  <c r="AI111" i="2"/>
  <c r="AK111" i="2"/>
  <c r="AI106" i="2"/>
  <c r="AK106" i="2"/>
  <c r="AK103" i="2"/>
  <c r="AK98" i="2"/>
  <c r="AI47" i="2"/>
  <c r="AK47" i="2"/>
  <c r="AI44" i="2"/>
  <c r="AI39" i="2"/>
  <c r="AK776" i="4"/>
  <c r="AK773" i="4"/>
  <c r="AI714" i="4"/>
  <c r="AI704" i="4"/>
  <c r="AI700" i="4"/>
  <c r="AI694" i="4"/>
  <c r="AI682" i="4"/>
  <c r="AI639" i="4"/>
  <c r="AI635" i="4"/>
  <c r="AI631" i="4"/>
  <c r="AI627" i="4"/>
  <c r="AI623" i="4"/>
  <c r="AI593" i="4"/>
  <c r="AK458" i="4"/>
  <c r="AK450" i="4"/>
  <c r="AK446" i="4"/>
  <c r="AK442" i="4"/>
  <c r="W1054" i="3"/>
  <c r="AK1096" i="3"/>
  <c r="AK1095" i="3"/>
  <c r="V1095" i="3" s="1"/>
  <c r="AI1094" i="3"/>
  <c r="AK1093" i="3"/>
  <c r="V1093" i="3" s="1"/>
  <c r="AI1092" i="3"/>
  <c r="AK1080" i="3"/>
  <c r="V1080" i="3" s="1"/>
  <c r="AK1079" i="3"/>
  <c r="AI1078" i="3"/>
  <c r="AK1077" i="3"/>
  <c r="AI1076" i="3"/>
  <c r="AI1059" i="3"/>
  <c r="AI1055" i="3"/>
  <c r="AI1038" i="3"/>
  <c r="AI1034" i="3"/>
  <c r="AK1028" i="3"/>
  <c r="V1028" i="3" s="1"/>
  <c r="AK1026" i="3"/>
  <c r="AI1020" i="3"/>
  <c r="AI1016" i="3"/>
  <c r="AI977" i="3"/>
  <c r="AK970" i="3"/>
  <c r="AK968" i="3"/>
  <c r="AK914" i="3"/>
  <c r="AK913" i="3"/>
  <c r="AI912" i="3"/>
  <c r="AK911" i="3"/>
  <c r="AI910" i="3"/>
  <c r="AK859" i="3"/>
  <c r="AI858" i="3"/>
  <c r="AK794" i="3"/>
  <c r="AK793" i="3"/>
  <c r="V793" i="3" s="1"/>
  <c r="AI792" i="3"/>
  <c r="AK791" i="3"/>
  <c r="V791" i="3" s="1"/>
  <c r="AI790" i="3"/>
  <c r="AJ605" i="3"/>
  <c r="AJ604" i="3"/>
  <c r="AJ603" i="3"/>
  <c r="AJ602" i="3"/>
  <c r="V602" i="3" s="1"/>
  <c r="AJ601" i="3"/>
  <c r="AJ600" i="3"/>
  <c r="AJ599" i="3"/>
  <c r="AJ598" i="3"/>
  <c r="AJ597" i="3"/>
  <c r="AJ596" i="3"/>
  <c r="AJ595" i="3"/>
  <c r="AJ594" i="3"/>
  <c r="AJ593" i="3"/>
  <c r="AJ592" i="3"/>
  <c r="AJ591" i="3"/>
  <c r="AJ545" i="3"/>
  <c r="V545" i="3" s="1"/>
  <c r="AJ544" i="3"/>
  <c r="AJ543" i="3"/>
  <c r="AJ542" i="3"/>
  <c r="AJ541" i="3"/>
  <c r="V541" i="3" s="1"/>
  <c r="AJ540" i="3"/>
  <c r="AJ539" i="3"/>
  <c r="AJ538" i="3"/>
  <c r="AJ537" i="3"/>
  <c r="V537" i="3" s="1"/>
  <c r="AJ536" i="3"/>
  <c r="AJ535" i="3"/>
  <c r="AJ534" i="3"/>
  <c r="AJ533" i="3"/>
  <c r="AJ532" i="3"/>
  <c r="AJ531" i="3"/>
  <c r="AK351" i="3"/>
  <c r="V351" i="3" s="1"/>
  <c r="AI350" i="3"/>
  <c r="AI342" i="3"/>
  <c r="AK330" i="3"/>
  <c r="V330" i="3" s="1"/>
  <c r="AK329" i="3"/>
  <c r="V329" i="3" s="1"/>
  <c r="AI328" i="3"/>
  <c r="AK327" i="3"/>
  <c r="V327" i="3" s="1"/>
  <c r="AK314" i="3"/>
  <c r="V314" i="3" s="1"/>
  <c r="AK313" i="3"/>
  <c r="V313" i="3" s="1"/>
  <c r="AI312" i="3"/>
  <c r="AK311" i="3"/>
  <c r="AK279" i="3"/>
  <c r="V279" i="3" s="1"/>
  <c r="AK278" i="3"/>
  <c r="AI277" i="3"/>
  <c r="AK276" i="3"/>
  <c r="AK263" i="3"/>
  <c r="V263" i="3" s="1"/>
  <c r="AK262" i="3"/>
  <c r="AI261" i="3"/>
  <c r="AK260" i="3"/>
  <c r="AK247" i="3"/>
  <c r="V247" i="3" s="1"/>
  <c r="AK231" i="3"/>
  <c r="AI230" i="3"/>
  <c r="AK229" i="3"/>
  <c r="AK159" i="3"/>
  <c r="V159" i="3" s="1"/>
  <c r="AK158" i="3"/>
  <c r="V158" i="3" s="1"/>
  <c r="AI157" i="3"/>
  <c r="AI111" i="3"/>
  <c r="AK48" i="3"/>
  <c r="AI1098" i="2"/>
  <c r="AI1096" i="2"/>
  <c r="AI1094" i="2"/>
  <c r="AI1092" i="2"/>
  <c r="AK1089" i="2"/>
  <c r="V1089" i="2" s="1"/>
  <c r="AK1088" i="2"/>
  <c r="AK1085" i="2"/>
  <c r="V1085" i="2" s="1"/>
  <c r="AK1084" i="2"/>
  <c r="V1084" i="2" s="1"/>
  <c r="AK1081" i="2"/>
  <c r="V1081" i="2" s="1"/>
  <c r="AK1080" i="2"/>
  <c r="V1080" i="2" s="1"/>
  <c r="AJ1039" i="2"/>
  <c r="AJ1038" i="2"/>
  <c r="AJ1037" i="2"/>
  <c r="AJ1036" i="2"/>
  <c r="AJ1035" i="2"/>
  <c r="AJ1034" i="2"/>
  <c r="AJ1033" i="2"/>
  <c r="AJ1032" i="2"/>
  <c r="AJ1031" i="2"/>
  <c r="AJ1030" i="2"/>
  <c r="AJ1029" i="2"/>
  <c r="AJ1028" i="2"/>
  <c r="AJ1027" i="2"/>
  <c r="AJ1026" i="2"/>
  <c r="AJ1025" i="2"/>
  <c r="AJ1024" i="2"/>
  <c r="AJ1023" i="2"/>
  <c r="AJ1022" i="2"/>
  <c r="AJ1021" i="2"/>
  <c r="AJ1020" i="2"/>
  <c r="AJ1019" i="2"/>
  <c r="AJ1018" i="2"/>
  <c r="AJ1017" i="2"/>
  <c r="AJ1016" i="2"/>
  <c r="AJ1015" i="2"/>
  <c r="AJ1014" i="2"/>
  <c r="AJ1013" i="2"/>
  <c r="AJ1012" i="2"/>
  <c r="AJ1011" i="2"/>
  <c r="AJ1010" i="2"/>
  <c r="AJ1009" i="2"/>
  <c r="AJ1008" i="2"/>
  <c r="AJ1007" i="2"/>
  <c r="AJ1006" i="2"/>
  <c r="AJ1005" i="2"/>
  <c r="AJ1004" i="2"/>
  <c r="AJ1003" i="2"/>
  <c r="AJ1002" i="2"/>
  <c r="AJ1001" i="2"/>
  <c r="AJ1000" i="2"/>
  <c r="AJ999" i="2"/>
  <c r="AJ998" i="2"/>
  <c r="AJ997" i="2"/>
  <c r="AJ996" i="2"/>
  <c r="AJ995" i="2"/>
  <c r="AI798" i="2"/>
  <c r="AI796" i="2"/>
  <c r="AI794" i="2"/>
  <c r="AI792" i="2"/>
  <c r="AI790" i="2"/>
  <c r="AI788" i="2"/>
  <c r="AK654" i="2"/>
  <c r="V654" i="2" s="1"/>
  <c r="AK651" i="2"/>
  <c r="AK650" i="2"/>
  <c r="V650" i="2" s="1"/>
  <c r="AK639" i="2"/>
  <c r="AK636" i="2"/>
  <c r="V636" i="2" s="1"/>
  <c r="AK635" i="2"/>
  <c r="AK632" i="2"/>
  <c r="V632" i="2" s="1"/>
  <c r="AK574" i="2"/>
  <c r="AK542" i="2"/>
  <c r="V542" i="2" s="1"/>
  <c r="AK534" i="2"/>
  <c r="V534" i="2" s="1"/>
  <c r="AK526" i="2"/>
  <c r="AK483" i="2"/>
  <c r="V483" i="2" s="1"/>
  <c r="AK480" i="2"/>
  <c r="AK479" i="2"/>
  <c r="V479" i="2" s="1"/>
  <c r="AK476" i="2"/>
  <c r="AK473" i="2"/>
  <c r="R473" i="2" s="1"/>
  <c r="S473" i="2" s="1"/>
  <c r="AM473" i="2" s="1"/>
  <c r="AO473" i="2" s="1"/>
  <c r="AK415" i="2"/>
  <c r="AK414" i="2"/>
  <c r="V414" i="2" s="1"/>
  <c r="AI413" i="2"/>
  <c r="AK412" i="2"/>
  <c r="R412" i="2" s="1"/>
  <c r="S412" i="2" s="1"/>
  <c r="AM412" i="2" s="1"/>
  <c r="AO412" i="2" s="1"/>
  <c r="AI351" i="2"/>
  <c r="AI349" i="2"/>
  <c r="AI347" i="2"/>
  <c r="AI345" i="2"/>
  <c r="AI343" i="2"/>
  <c r="AI341" i="2"/>
  <c r="AI339" i="2"/>
  <c r="AI337" i="2"/>
  <c r="AI335" i="2"/>
  <c r="AI333" i="2"/>
  <c r="AI331" i="2"/>
  <c r="AI329" i="2"/>
  <c r="AI327" i="2"/>
  <c r="AK326" i="2"/>
  <c r="AH324" i="2"/>
  <c r="AI324" i="2"/>
  <c r="AK322" i="2"/>
  <c r="AH320" i="2"/>
  <c r="AI320" i="2"/>
  <c r="AK318" i="2"/>
  <c r="AH316" i="2"/>
  <c r="AI316" i="2"/>
  <c r="AK314" i="2"/>
  <c r="AH312" i="2"/>
  <c r="AI312" i="2"/>
  <c r="AK310" i="2"/>
  <c r="AH308" i="2"/>
  <c r="AI308" i="2"/>
  <c r="AH290" i="2"/>
  <c r="AI290" i="2"/>
  <c r="AH288" i="2"/>
  <c r="AI288" i="2"/>
  <c r="AH286" i="2"/>
  <c r="AI286" i="2"/>
  <c r="AH284" i="2"/>
  <c r="AI284" i="2"/>
  <c r="AH282" i="2"/>
  <c r="AI282" i="2"/>
  <c r="AH280" i="2"/>
  <c r="AI280" i="2"/>
  <c r="AH278" i="2"/>
  <c r="AI278" i="2"/>
  <c r="AH276" i="2"/>
  <c r="AI276" i="2"/>
  <c r="AH274" i="2"/>
  <c r="AI274" i="2"/>
  <c r="AH272" i="2"/>
  <c r="AI272" i="2"/>
  <c r="AH270" i="2"/>
  <c r="AI270" i="2"/>
  <c r="AH268" i="2"/>
  <c r="AI268" i="2"/>
  <c r="AH266" i="2"/>
  <c r="AI266" i="2"/>
  <c r="AI264" i="2"/>
  <c r="AK264" i="2"/>
  <c r="V264" i="2" s="1"/>
  <c r="AK262" i="2"/>
  <c r="V262" i="2" s="1"/>
  <c r="AI261" i="2"/>
  <c r="V261" i="2" s="1"/>
  <c r="AK261" i="2"/>
  <c r="AI256" i="2"/>
  <c r="V256" i="2" s="1"/>
  <c r="AK256" i="2"/>
  <c r="AK254" i="2"/>
  <c r="V254" i="2" s="1"/>
  <c r="AI253" i="2"/>
  <c r="AK253" i="2"/>
  <c r="AI248" i="2"/>
  <c r="AK248" i="2"/>
  <c r="V248" i="2" s="1"/>
  <c r="AI231" i="2"/>
  <c r="AH230" i="2"/>
  <c r="AJ230" i="2"/>
  <c r="AI229" i="2"/>
  <c r="AH228" i="2"/>
  <c r="AJ228" i="2"/>
  <c r="AI227" i="2"/>
  <c r="AH226" i="2"/>
  <c r="AJ226" i="2"/>
  <c r="AI225" i="2"/>
  <c r="AH224" i="2"/>
  <c r="AJ224" i="2"/>
  <c r="V224" i="2" s="1"/>
  <c r="AI223" i="2"/>
  <c r="AI222" i="2"/>
  <c r="AK222" i="2"/>
  <c r="AI171" i="2"/>
  <c r="V171" i="2" s="1"/>
  <c r="AK171" i="2"/>
  <c r="AK169" i="2"/>
  <c r="V169" i="2" s="1"/>
  <c r="AI168" i="2"/>
  <c r="AK168" i="2"/>
  <c r="AI163" i="2"/>
  <c r="AK163" i="2"/>
  <c r="AI160" i="2"/>
  <c r="AK160" i="2"/>
  <c r="AI110" i="2"/>
  <c r="AK110" i="2"/>
  <c r="AK108" i="2"/>
  <c r="V108" i="2"/>
  <c r="AI107" i="2"/>
  <c r="AK107" i="2"/>
  <c r="V107" i="2" s="1"/>
  <c r="AK102" i="2"/>
  <c r="AI51" i="2"/>
  <c r="AK51" i="2"/>
  <c r="AK49" i="2"/>
  <c r="AI48" i="2"/>
  <c r="V48" i="2" s="1"/>
  <c r="AK48" i="2"/>
  <c r="AI43" i="2"/>
  <c r="AK41" i="2"/>
  <c r="R41" i="2" s="1"/>
  <c r="AK40" i="2"/>
  <c r="G617" i="1"/>
  <c r="F31" i="9" s="1"/>
  <c r="G235" i="1"/>
  <c r="AI603" i="1"/>
  <c r="AI599" i="1"/>
  <c r="AI595" i="1"/>
  <c r="AI591" i="1"/>
  <c r="AI587" i="1"/>
  <c r="AI583" i="1"/>
  <c r="AI579" i="1"/>
  <c r="AI575" i="1"/>
  <c r="AI571" i="1"/>
  <c r="AI567" i="1"/>
  <c r="AI563" i="1"/>
  <c r="AK546" i="1"/>
  <c r="AK544" i="1"/>
  <c r="V544" i="1" s="1"/>
  <c r="AK542" i="1"/>
  <c r="V542" i="1" s="1"/>
  <c r="AK540" i="1"/>
  <c r="V540" i="1" s="1"/>
  <c r="AK538" i="1"/>
  <c r="AK536" i="1"/>
  <c r="V536" i="1" s="1"/>
  <c r="AK534" i="1"/>
  <c r="AK533" i="1"/>
  <c r="V533" i="1" s="1"/>
  <c r="AI532" i="1"/>
  <c r="AK526" i="1"/>
  <c r="AK486" i="1"/>
  <c r="V486" i="1" s="1"/>
  <c r="AI485" i="1"/>
  <c r="AK478" i="1"/>
  <c r="R478" i="1" s="1"/>
  <c r="S478" i="1" s="1"/>
  <c r="AM478" i="1" s="1"/>
  <c r="AO478" i="1" s="1"/>
  <c r="AK425" i="1"/>
  <c r="AK424" i="1"/>
  <c r="AI423" i="1"/>
  <c r="AK417" i="1"/>
  <c r="AK416" i="1"/>
  <c r="V416" i="1" s="1"/>
  <c r="AK364" i="1"/>
  <c r="AK360" i="1"/>
  <c r="V360" i="1" s="1"/>
  <c r="AK356" i="1"/>
  <c r="AK306" i="1"/>
  <c r="V306" i="1" s="1"/>
  <c r="AK302" i="1"/>
  <c r="AK298" i="1"/>
  <c r="AK294" i="1"/>
  <c r="AI171" i="1"/>
  <c r="V171" i="1" s="1"/>
  <c r="AI169" i="1"/>
  <c r="AI167" i="1"/>
  <c r="V167" i="1" s="1"/>
  <c r="AI165" i="1"/>
  <c r="AI163" i="1"/>
  <c r="V163" i="1" s="1"/>
  <c r="AI161" i="1"/>
  <c r="AI159" i="1"/>
  <c r="AI50" i="1"/>
  <c r="AI48" i="1"/>
  <c r="AI46" i="1"/>
  <c r="AI44" i="1"/>
  <c r="V44" i="1" s="1"/>
  <c r="AK979" i="1"/>
  <c r="V979" i="1" s="1"/>
  <c r="AK978" i="1"/>
  <c r="AI977" i="1"/>
  <c r="AK971" i="1"/>
  <c r="AK970" i="1"/>
  <c r="AI969" i="1"/>
  <c r="AK963" i="1"/>
  <c r="AK962" i="1"/>
  <c r="AI961" i="1"/>
  <c r="AK955" i="1"/>
  <c r="AK954" i="1"/>
  <c r="AI953" i="1"/>
  <c r="AK947" i="1"/>
  <c r="V947" i="1" s="1"/>
  <c r="W947" i="1" s="1"/>
  <c r="AK946" i="1"/>
  <c r="AI945" i="1"/>
  <c r="AK939" i="1"/>
  <c r="AK938" i="1"/>
  <c r="V938" i="1" s="1"/>
  <c r="W938" i="1" s="1"/>
  <c r="AI937" i="1"/>
  <c r="AK920" i="1"/>
  <c r="AK919" i="1"/>
  <c r="AI918" i="1"/>
  <c r="AK912" i="1"/>
  <c r="AK911" i="1"/>
  <c r="V911" i="1" s="1"/>
  <c r="AI910" i="1"/>
  <c r="AK904" i="1"/>
  <c r="V904" i="1" s="1"/>
  <c r="AK903" i="1"/>
  <c r="AI902" i="1"/>
  <c r="AK855" i="1"/>
  <c r="V855" i="1" s="1"/>
  <c r="AK854" i="1"/>
  <c r="V854" i="1" s="1"/>
  <c r="AI853" i="1"/>
  <c r="AK846" i="1"/>
  <c r="AK737" i="1"/>
  <c r="AK736" i="1"/>
  <c r="V736" i="1" s="1"/>
  <c r="AI735" i="1"/>
  <c r="AK799" i="1"/>
  <c r="V799" i="1" s="1"/>
  <c r="AK795" i="1"/>
  <c r="V795" i="1" s="1"/>
  <c r="AK791" i="1"/>
  <c r="V791" i="1" s="1"/>
  <c r="AK787" i="1"/>
  <c r="V787" i="1" s="1"/>
  <c r="AH780" i="3"/>
  <c r="AI782" i="3"/>
  <c r="AK782" i="3"/>
  <c r="AI216" i="1"/>
  <c r="AH37" i="3"/>
  <c r="AH783" i="3"/>
  <c r="AH784" i="3"/>
  <c r="G804" i="1"/>
  <c r="G806" i="1"/>
  <c r="E37" i="16" s="1"/>
  <c r="AK143" i="2"/>
  <c r="AK145" i="2"/>
  <c r="AH155" i="2"/>
  <c r="AK74" i="2"/>
  <c r="AC87" i="2"/>
  <c r="AK7" i="2"/>
  <c r="AH25" i="2"/>
  <c r="AK188" i="1"/>
  <c r="AH188" i="1"/>
  <c r="AC188" i="1"/>
  <c r="AK193" i="1"/>
  <c r="AC193" i="1"/>
  <c r="AK195" i="1"/>
  <c r="AC195" i="1"/>
  <c r="Z195" i="1" s="1"/>
  <c r="AE203" i="1"/>
  <c r="AF204" i="1"/>
  <c r="AA204" i="1" s="1"/>
  <c r="AF205" i="1"/>
  <c r="AA205" i="1" s="1"/>
  <c r="AF206" i="1"/>
  <c r="AA206" i="1" s="1"/>
  <c r="G552" i="1"/>
  <c r="C30" i="9" s="1"/>
  <c r="G237" i="1"/>
  <c r="E15" i="16" s="1"/>
  <c r="AH140" i="2"/>
  <c r="AC144" i="2"/>
  <c r="AK154" i="2"/>
  <c r="AK158" i="2"/>
  <c r="AH158" i="2"/>
  <c r="V158" i="2" s="1"/>
  <c r="W158" i="2" s="1"/>
  <c r="AK73" i="2"/>
  <c r="AK76" i="2"/>
  <c r="AK88" i="2"/>
  <c r="AH94" i="2"/>
  <c r="AH9" i="2"/>
  <c r="AH20" i="2"/>
  <c r="AJ20" i="2"/>
  <c r="AC24" i="2"/>
  <c r="AK187" i="1"/>
  <c r="AH187" i="1"/>
  <c r="AK203" i="1"/>
  <c r="AI203" i="1"/>
  <c r="AC203" i="1"/>
  <c r="Z203" i="1" s="1"/>
  <c r="AF203" i="1"/>
  <c r="AA203" i="1" s="1"/>
  <c r="AD203" i="1"/>
  <c r="AK204" i="1"/>
  <c r="AI204" i="1"/>
  <c r="AD204" i="1"/>
  <c r="AK205" i="1"/>
  <c r="AI205" i="1"/>
  <c r="AD205" i="1"/>
  <c r="AK206" i="1"/>
  <c r="AI206" i="1"/>
  <c r="AD206" i="1"/>
  <c r="AK207" i="1"/>
  <c r="AC207" i="1"/>
  <c r="AD145" i="1"/>
  <c r="AD147" i="1"/>
  <c r="AF148" i="1"/>
  <c r="AA148" i="1" s="1"/>
  <c r="AF75" i="1"/>
  <c r="AA75" i="1" s="1"/>
  <c r="AI81" i="1"/>
  <c r="AC9" i="1"/>
  <c r="AH9" i="1"/>
  <c r="AF502" i="1"/>
  <c r="AH502" i="1"/>
  <c r="AC504" i="1"/>
  <c r="AC507" i="1"/>
  <c r="AH516" i="1"/>
  <c r="V516" i="1" s="1"/>
  <c r="W516" i="1" s="1"/>
  <c r="AF459" i="1"/>
  <c r="AA459" i="1" s="1"/>
  <c r="AF463" i="1"/>
  <c r="AF387" i="1"/>
  <c r="AH387" i="1"/>
  <c r="R387" i="1" s="1"/>
  <c r="S387" i="1" s="1"/>
  <c r="AM387" i="1" s="1"/>
  <c r="AO387" i="1" s="1"/>
  <c r="AH388" i="1"/>
  <c r="AF272" i="1"/>
  <c r="AA272" i="1" s="1"/>
  <c r="AK276" i="1"/>
  <c r="AK278" i="1"/>
  <c r="AC278" i="1"/>
  <c r="AK283" i="1"/>
  <c r="AC283" i="1"/>
  <c r="AC285" i="1"/>
  <c r="AC287" i="1"/>
  <c r="AK290" i="1"/>
  <c r="AH290" i="1"/>
  <c r="AH876" i="1"/>
  <c r="V876" i="1"/>
  <c r="W876" i="1" s="1"/>
  <c r="AK879" i="1"/>
  <c r="AH879" i="1"/>
  <c r="V879" i="1" s="1"/>
  <c r="W879" i="1" s="1"/>
  <c r="AH880" i="1"/>
  <c r="V880" i="1" s="1"/>
  <c r="W880" i="1" s="1"/>
  <c r="AK883" i="1"/>
  <c r="AH883" i="1"/>
  <c r="AH884" i="1"/>
  <c r="AK887" i="1"/>
  <c r="AH887" i="1"/>
  <c r="AH888" i="1"/>
  <c r="AK891" i="1"/>
  <c r="AH891" i="1"/>
  <c r="AH892" i="1"/>
  <c r="AK895" i="1"/>
  <c r="AH895" i="1"/>
  <c r="AH896" i="1"/>
  <c r="AK821" i="1"/>
  <c r="AC821" i="1"/>
  <c r="AK823" i="1"/>
  <c r="AC823" i="1"/>
  <c r="AK825" i="1"/>
  <c r="AK829" i="1"/>
  <c r="AC834" i="1"/>
  <c r="AK759" i="1"/>
  <c r="AH759" i="1"/>
  <c r="V759" i="1" s="1"/>
  <c r="AK760" i="1"/>
  <c r="AC760" i="1"/>
  <c r="AK761" i="1"/>
  <c r="AH761" i="1"/>
  <c r="AK762" i="1"/>
  <c r="AH762" i="1"/>
  <c r="AF762" i="1"/>
  <c r="AA762" i="1" s="1"/>
  <c r="AK763" i="1"/>
  <c r="AH763" i="1"/>
  <c r="AF763" i="1"/>
  <c r="AA763" i="1" s="1"/>
  <c r="AK764" i="1"/>
  <c r="AH764" i="1"/>
  <c r="AF764" i="1"/>
  <c r="AA764" i="1" s="1"/>
  <c r="AF768" i="1"/>
  <c r="AA768" i="1" s="1"/>
  <c r="AK772" i="1"/>
  <c r="R772" i="1" s="1"/>
  <c r="AC772" i="1"/>
  <c r="AF772" i="1"/>
  <c r="AA772" i="1" s="1"/>
  <c r="AK774" i="1"/>
  <c r="AC774" i="1"/>
  <c r="AK779" i="1"/>
  <c r="V779" i="1" s="1"/>
  <c r="W779" i="1" s="1"/>
  <c r="AC779" i="1"/>
  <c r="AK652" i="1"/>
  <c r="AC652" i="1"/>
  <c r="AJ652" i="1"/>
  <c r="AH652" i="1"/>
  <c r="AH264" i="1"/>
  <c r="AK266" i="1"/>
  <c r="AC266" i="1"/>
  <c r="Y266" i="1" s="1"/>
  <c r="AC286" i="1"/>
  <c r="Z286" i="1" s="1"/>
  <c r="AK877" i="1"/>
  <c r="AH877" i="1"/>
  <c r="AK881" i="1"/>
  <c r="AH881" i="1"/>
  <c r="AK885" i="1"/>
  <c r="AH885" i="1"/>
  <c r="AK889" i="1"/>
  <c r="AH889" i="1"/>
  <c r="AK893" i="1"/>
  <c r="AH893" i="1"/>
  <c r="AK897" i="1"/>
  <c r="AH897" i="1"/>
  <c r="AK822" i="1"/>
  <c r="R822" i="1" s="1"/>
  <c r="AC822" i="1"/>
  <c r="AK824" i="1"/>
  <c r="AK768" i="1"/>
  <c r="AH768" i="1"/>
  <c r="AK769" i="1"/>
  <c r="AH769" i="1"/>
  <c r="AF769" i="1"/>
  <c r="AA769" i="1" s="1"/>
  <c r="AK770" i="1"/>
  <c r="AH770" i="1"/>
  <c r="AF770" i="1"/>
  <c r="AA770" i="1" s="1"/>
  <c r="AK771" i="1"/>
  <c r="AH771" i="1"/>
  <c r="AF771" i="1"/>
  <c r="AA771" i="1" s="1"/>
  <c r="AK696" i="1"/>
  <c r="AH698" i="1"/>
  <c r="AE704" i="1"/>
  <c r="AK643" i="1"/>
  <c r="AK655" i="1"/>
  <c r="AH655" i="1"/>
  <c r="AC188" i="3"/>
  <c r="AC190" i="3"/>
  <c r="AC192" i="3"/>
  <c r="Z192" i="3" s="1"/>
  <c r="AH203" i="3"/>
  <c r="AK697" i="1"/>
  <c r="AK699" i="1"/>
  <c r="AK720" i="1"/>
  <c r="AK644" i="1"/>
  <c r="AC644" i="1"/>
  <c r="AH649" i="1"/>
  <c r="AF649" i="1"/>
  <c r="AA649" i="1" s="1"/>
  <c r="AH650" i="1"/>
  <c r="AH651" i="1"/>
  <c r="AF651" i="1"/>
  <c r="AA651" i="1" s="1"/>
  <c r="AH656" i="1"/>
  <c r="AF656" i="1"/>
  <c r="AA656" i="1" s="1"/>
  <c r="AH187" i="3"/>
  <c r="AC189" i="3"/>
  <c r="AH191" i="3"/>
  <c r="AH193" i="3"/>
  <c r="AH205" i="3"/>
  <c r="AC215" i="3"/>
  <c r="AH217" i="3"/>
  <c r="R217" i="3" s="1"/>
  <c r="S217" i="3" s="1"/>
  <c r="AM217" i="3" s="1"/>
  <c r="AO217" i="3" s="1"/>
  <c r="AF133" i="3"/>
  <c r="AA133" i="3" s="1"/>
  <c r="AC136" i="3"/>
  <c r="Z136" i="3" s="1"/>
  <c r="AF137" i="3"/>
  <c r="AA137" i="3" s="1"/>
  <c r="AF138" i="3"/>
  <c r="AA138" i="3" s="1"/>
  <c r="AH147" i="3"/>
  <c r="AH149" i="3"/>
  <c r="AH81" i="3"/>
  <c r="AH83" i="3"/>
  <c r="AH95" i="3"/>
  <c r="AK28" i="3"/>
  <c r="AH30" i="3"/>
  <c r="AK32" i="3"/>
  <c r="AC32" i="3"/>
  <c r="AF33" i="3"/>
  <c r="AA33" i="3" s="1"/>
  <c r="AH29" i="3"/>
  <c r="AH31" i="3"/>
  <c r="AF35" i="3"/>
  <c r="AA35" i="3" s="1"/>
  <c r="AH574" i="3"/>
  <c r="AH509" i="3"/>
  <c r="AH404" i="3"/>
  <c r="AH879" i="3"/>
  <c r="I61" i="1"/>
  <c r="O8" i="9" s="1"/>
  <c r="G55" i="1"/>
  <c r="D9" i="16" s="1"/>
  <c r="AF9" i="1"/>
  <c r="AA9" i="1" s="1"/>
  <c r="AC11" i="1"/>
  <c r="H63" i="1"/>
  <c r="M9" i="16" s="1"/>
  <c r="R96" i="1"/>
  <c r="I123" i="1"/>
  <c r="E5" i="17" s="1"/>
  <c r="AC70" i="1"/>
  <c r="Z70" i="1" s="1"/>
  <c r="AC71" i="1"/>
  <c r="AC73" i="1"/>
  <c r="R97" i="1"/>
  <c r="H123" i="1"/>
  <c r="K10" i="9" s="1"/>
  <c r="BP29" i="11"/>
  <c r="J158" i="16"/>
  <c r="AX158" i="16"/>
  <c r="G162" i="16"/>
  <c r="Q162" i="16"/>
  <c r="AB162" i="16"/>
  <c r="AL162" i="16"/>
  <c r="AV162" i="16"/>
  <c r="BF162" i="16"/>
  <c r="BP162" i="16"/>
  <c r="J164" i="16"/>
  <c r="AD164" i="16"/>
  <c r="AX164" i="16"/>
  <c r="BD166" i="16"/>
  <c r="B168" i="16"/>
  <c r="B202" i="16" s="1"/>
  <c r="AZ168" i="16"/>
  <c r="AZ202" i="16" s="1"/>
  <c r="AN170" i="16"/>
  <c r="AX170" i="16"/>
  <c r="AV172" i="16"/>
  <c r="BF172" i="16"/>
  <c r="AZ174" i="16"/>
  <c r="BF174" i="16"/>
  <c r="AV176" i="16"/>
  <c r="BA176" i="16"/>
  <c r="BF176" i="16"/>
  <c r="F178" i="16"/>
  <c r="K178" i="16"/>
  <c r="P178" i="16"/>
  <c r="V178" i="16"/>
  <c r="AB178" i="16"/>
  <c r="AG178" i="16"/>
  <c r="AL178" i="16"/>
  <c r="AQ178" i="16"/>
  <c r="AV178" i="16"/>
  <c r="BA178" i="16"/>
  <c r="BF178" i="16"/>
  <c r="BK178" i="16"/>
  <c r="BP178" i="16"/>
  <c r="AV180" i="16"/>
  <c r="BA180" i="16"/>
  <c r="BF180" i="16"/>
  <c r="B182" i="16"/>
  <c r="AP182" i="16"/>
  <c r="AZ182" i="16"/>
  <c r="AQ184" i="16"/>
  <c r="AV184" i="16"/>
  <c r="BA184" i="16"/>
  <c r="BF184" i="16"/>
  <c r="AX186" i="16"/>
  <c r="BC186" i="16"/>
  <c r="BC14" i="9"/>
  <c r="BD11" i="9"/>
  <c r="BA17" i="16"/>
  <c r="AB12" i="18"/>
  <c r="L10" i="17"/>
  <c r="BB25" i="16"/>
  <c r="BB15" i="16"/>
  <c r="BB17" i="16"/>
  <c r="X12" i="18"/>
  <c r="BB27" i="16"/>
  <c r="AC12" i="18"/>
  <c r="L11" i="17"/>
  <c r="AY28" i="9"/>
  <c r="BB35" i="16"/>
  <c r="L15" i="17"/>
  <c r="AU31" i="16"/>
  <c r="AR32" i="9"/>
  <c r="AR32" i="12"/>
  <c r="AP40" i="12"/>
  <c r="AM17" i="16"/>
  <c r="X9" i="18"/>
  <c r="I13" i="17"/>
  <c r="I16" i="17"/>
  <c r="AJ40" i="9"/>
  <c r="E16" i="17"/>
  <c r="AH5" i="18"/>
  <c r="P40" i="9"/>
  <c r="E13" i="17"/>
  <c r="P32" i="9"/>
  <c r="R31" i="16"/>
  <c r="AE5" i="18"/>
  <c r="U5" i="18"/>
  <c r="M17" i="16"/>
  <c r="X4" i="18"/>
  <c r="F23" i="19"/>
  <c r="D13" i="17"/>
  <c r="M41" i="16"/>
  <c r="D18" i="17"/>
  <c r="F19" i="19"/>
  <c r="K40" i="9"/>
  <c r="M37" i="16"/>
  <c r="F29" i="19"/>
  <c r="G28" i="19" s="1"/>
  <c r="H28" i="19" s="1"/>
  <c r="AH4" i="18"/>
  <c r="D16" i="17"/>
  <c r="M23" i="16"/>
  <c r="BA47" i="9"/>
  <c r="V163" i="2"/>
  <c r="V49" i="2"/>
  <c r="V164" i="2"/>
  <c r="V1088" i="2"/>
  <c r="BJ101" i="16"/>
  <c r="BJ91" i="16"/>
  <c r="AZ8" i="9"/>
  <c r="AV22" i="9"/>
  <c r="BB39" i="16"/>
  <c r="AA12" i="18"/>
  <c r="AY24" i="9"/>
  <c r="AX9" i="16"/>
  <c r="AT10" i="12"/>
  <c r="AS13" i="16"/>
  <c r="AP12" i="12"/>
  <c r="AP12" i="9"/>
  <c r="AT42" i="9"/>
  <c r="AT38" i="12"/>
  <c r="AP8" i="12"/>
  <c r="I18" i="17"/>
  <c r="AJ9" i="18"/>
  <c r="X7" i="18"/>
  <c r="AC17" i="16"/>
  <c r="AE7" i="18"/>
  <c r="G13" i="17"/>
  <c r="Z32" i="9"/>
  <c r="AC31" i="16"/>
  <c r="R17" i="16"/>
  <c r="S16" i="16" s="1"/>
  <c r="X5" i="18"/>
  <c r="R41" i="16"/>
  <c r="AJ5" i="18"/>
  <c r="W4" i="18"/>
  <c r="D7" i="17"/>
  <c r="K14" i="9"/>
  <c r="M15" i="16"/>
  <c r="M19" i="16"/>
  <c r="Y4" i="18"/>
  <c r="M25" i="16"/>
  <c r="K22" i="9"/>
  <c r="R59" i="4"/>
  <c r="R295" i="4"/>
  <c r="BE16" i="12" s="1"/>
  <c r="R745" i="4"/>
  <c r="R549" i="4"/>
  <c r="BE26" i="12" s="1"/>
  <c r="R1130" i="4"/>
  <c r="Q183" i="1"/>
  <c r="AG9" i="19" s="1"/>
  <c r="AH8" i="19" s="1"/>
  <c r="AI8" i="19" s="1"/>
  <c r="P432" i="1"/>
  <c r="P618" i="1"/>
  <c r="BB31" i="16" s="1"/>
  <c r="O498" i="1"/>
  <c r="K932" i="1"/>
  <c r="G18" i="17" s="1"/>
  <c r="BH39" i="13"/>
  <c r="BK39" i="13"/>
  <c r="BJ39" i="13" s="1"/>
  <c r="AF39" i="13"/>
  <c r="AI39" i="13"/>
  <c r="AH39" i="13" s="1"/>
  <c r="K39" i="13"/>
  <c r="P39" i="13"/>
  <c r="BO38" i="13"/>
  <c r="DG38" i="13" s="1"/>
  <c r="BT38" i="13"/>
  <c r="BA38" i="13"/>
  <c r="BE38" i="13"/>
  <c r="BG38" i="13"/>
  <c r="AM38" i="13"/>
  <c r="CK38" i="13" s="1"/>
  <c r="AQ38" i="13"/>
  <c r="AS38" i="13"/>
  <c r="Y38" i="13"/>
  <c r="AC38" i="13"/>
  <c r="AE38" i="13"/>
  <c r="BH37" i="13"/>
  <c r="BK37" i="13"/>
  <c r="BJ37" i="13" s="1"/>
  <c r="AF37" i="13"/>
  <c r="CJ37" i="13" s="1"/>
  <c r="AI37" i="13"/>
  <c r="AH37" i="13" s="1"/>
  <c r="K37" i="13"/>
  <c r="P37" i="13"/>
  <c r="BO36" i="13"/>
  <c r="DG36" i="13" s="1"/>
  <c r="BT36" i="13"/>
  <c r="BA36" i="13"/>
  <c r="CE36" i="13" s="1"/>
  <c r="BE36" i="13"/>
  <c r="BG36" i="13"/>
  <c r="AM36" i="13"/>
  <c r="AQ36" i="13"/>
  <c r="AS36" i="13"/>
  <c r="Y36" i="13"/>
  <c r="CQ36" i="13" s="1"/>
  <c r="AC36" i="13"/>
  <c r="AE36" i="13"/>
  <c r="BH35" i="13"/>
  <c r="BK35" i="13"/>
  <c r="BJ35" i="13" s="1"/>
  <c r="AF35" i="13"/>
  <c r="AI35" i="13"/>
  <c r="AH35" i="13" s="1"/>
  <c r="K35" i="13"/>
  <c r="P35" i="13"/>
  <c r="BO34" i="13"/>
  <c r="DG34" i="13" s="1"/>
  <c r="BT34" i="13"/>
  <c r="BA34" i="13"/>
  <c r="BE34" i="13"/>
  <c r="BG34" i="13"/>
  <c r="AM34" i="13"/>
  <c r="CS34" i="13" s="1"/>
  <c r="AQ34" i="13"/>
  <c r="AS34" i="13"/>
  <c r="Y34" i="13"/>
  <c r="AC34" i="13"/>
  <c r="AE34" i="13"/>
  <c r="BH33" i="13"/>
  <c r="BK33" i="13"/>
  <c r="BJ33" i="13" s="1"/>
  <c r="AF33" i="13"/>
  <c r="CB33" i="13" s="1"/>
  <c r="AI33" i="13"/>
  <c r="AH33" i="13" s="1"/>
  <c r="K33" i="13"/>
  <c r="P33" i="13"/>
  <c r="BO32" i="13"/>
  <c r="DG32" i="13" s="1"/>
  <c r="BT32" i="13"/>
  <c r="BA32" i="13"/>
  <c r="CM32" i="13" s="1"/>
  <c r="BE32" i="13"/>
  <c r="BG32" i="13"/>
  <c r="AM32" i="13"/>
  <c r="AQ32" i="13"/>
  <c r="AS32" i="13"/>
  <c r="Y32" i="13"/>
  <c r="CQ32" i="13" s="1"/>
  <c r="AC32" i="13"/>
  <c r="AE32" i="13"/>
  <c r="BH31" i="13"/>
  <c r="BK31" i="13"/>
  <c r="BJ31" i="13" s="1"/>
  <c r="AF31" i="13"/>
  <c r="AI31" i="13"/>
  <c r="AH31" i="13" s="1"/>
  <c r="K31" i="13"/>
  <c r="P31" i="13"/>
  <c r="BO30" i="13"/>
  <c r="DG30" i="13" s="1"/>
  <c r="BT30" i="13"/>
  <c r="BA30" i="13"/>
  <c r="BE30" i="13"/>
  <c r="BG30" i="13"/>
  <c r="AM30" i="13"/>
  <c r="CK30" i="13" s="1"/>
  <c r="AQ30" i="13"/>
  <c r="AS30" i="13"/>
  <c r="Y30" i="13"/>
  <c r="AC30" i="13"/>
  <c r="AE30" i="13"/>
  <c r="BH29" i="13"/>
  <c r="BK29" i="13"/>
  <c r="BJ29" i="13" s="1"/>
  <c r="AF29" i="13"/>
  <c r="CJ29" i="13" s="1"/>
  <c r="AI29" i="13"/>
  <c r="AH29" i="13" s="1"/>
  <c r="K29" i="13"/>
  <c r="P29" i="13"/>
  <c r="BO28" i="13"/>
  <c r="DG28" i="13" s="1"/>
  <c r="BT28" i="13"/>
  <c r="BA28" i="13"/>
  <c r="CE28" i="13" s="1"/>
  <c r="BE28" i="13"/>
  <c r="BG28" i="13"/>
  <c r="AM28" i="13"/>
  <c r="AQ28" i="13"/>
  <c r="AS28" i="13"/>
  <c r="Y28" i="13"/>
  <c r="CQ28" i="13" s="1"/>
  <c r="AC28" i="13"/>
  <c r="AE28" i="13"/>
  <c r="BH27" i="13"/>
  <c r="BK27" i="13"/>
  <c r="BJ27" i="13" s="1"/>
  <c r="AF27" i="13"/>
  <c r="AI27" i="13"/>
  <c r="AH27" i="13" s="1"/>
  <c r="K27" i="13"/>
  <c r="P27" i="13"/>
  <c r="BO26" i="13"/>
  <c r="DG26" i="13" s="1"/>
  <c r="BT26" i="13"/>
  <c r="BA26" i="13"/>
  <c r="BE26" i="13"/>
  <c r="BG26" i="13"/>
  <c r="AM26" i="13"/>
  <c r="CS26" i="13" s="1"/>
  <c r="AQ26" i="13"/>
  <c r="AS26" i="13"/>
  <c r="Y26" i="13"/>
  <c r="AC26" i="13"/>
  <c r="AE26" i="13"/>
  <c r="BH25" i="13"/>
  <c r="BK25" i="13"/>
  <c r="BJ25" i="13" s="1"/>
  <c r="AF25" i="13"/>
  <c r="CB25" i="13" s="1"/>
  <c r="AI25" i="13"/>
  <c r="AH25" i="13" s="1"/>
  <c r="K25" i="13"/>
  <c r="P25" i="13"/>
  <c r="BO24" i="13"/>
  <c r="DG24" i="13" s="1"/>
  <c r="BT24" i="13"/>
  <c r="BA24" i="13"/>
  <c r="CM24" i="13" s="1"/>
  <c r="BE24" i="13"/>
  <c r="BG24" i="13"/>
  <c r="AM24" i="13"/>
  <c r="AQ24" i="13"/>
  <c r="AS24" i="13"/>
  <c r="Y24" i="13"/>
  <c r="CQ24" i="13" s="1"/>
  <c r="AC24" i="13"/>
  <c r="AE24" i="13"/>
  <c r="BH23" i="13"/>
  <c r="BK23" i="13"/>
  <c r="BJ23" i="13" s="1"/>
  <c r="AF23" i="13"/>
  <c r="AI23" i="13"/>
  <c r="AH23" i="13" s="1"/>
  <c r="K23" i="13"/>
  <c r="P23" i="13"/>
  <c r="BO22" i="13"/>
  <c r="DG22" i="13" s="1"/>
  <c r="BT22" i="13"/>
  <c r="BA22" i="13"/>
  <c r="BE22" i="13"/>
  <c r="BG22" i="13"/>
  <c r="AM22" i="13"/>
  <c r="CK22" i="13" s="1"/>
  <c r="AQ22" i="13"/>
  <c r="AS22" i="13"/>
  <c r="Y22" i="13"/>
  <c r="AC22" i="13"/>
  <c r="AE22" i="13"/>
  <c r="BH21" i="13"/>
  <c r="BK21" i="13"/>
  <c r="BJ21" i="13" s="1"/>
  <c r="AF21" i="13"/>
  <c r="CJ21" i="13" s="1"/>
  <c r="AI21" i="13"/>
  <c r="AH21" i="13" s="1"/>
  <c r="K21" i="13"/>
  <c r="P21" i="13"/>
  <c r="BO20" i="13"/>
  <c r="DG20" i="13" s="1"/>
  <c r="BT20" i="13"/>
  <c r="BA20" i="13"/>
  <c r="CE20" i="13" s="1"/>
  <c r="BE20" i="13"/>
  <c r="BG20" i="13"/>
  <c r="AM20" i="13"/>
  <c r="AQ20" i="13"/>
  <c r="AS20" i="13"/>
  <c r="Y20" i="13"/>
  <c r="CQ20" i="13" s="1"/>
  <c r="AC20" i="13"/>
  <c r="AE20" i="13"/>
  <c r="BH19" i="13"/>
  <c r="BK19" i="13"/>
  <c r="BJ19" i="13" s="1"/>
  <c r="AF19" i="13"/>
  <c r="AI19" i="13"/>
  <c r="AH19" i="13" s="1"/>
  <c r="K19" i="13"/>
  <c r="P19" i="13"/>
  <c r="BO18" i="13"/>
  <c r="DG18" i="13" s="1"/>
  <c r="BT18" i="13"/>
  <c r="BA18" i="13"/>
  <c r="BE18" i="13"/>
  <c r="BG18" i="13"/>
  <c r="AM18" i="13"/>
  <c r="CS18" i="13" s="1"/>
  <c r="AQ18" i="13"/>
  <c r="AS18" i="13"/>
  <c r="Y18" i="13"/>
  <c r="AC18" i="13"/>
  <c r="AE18" i="13"/>
  <c r="BH17" i="13"/>
  <c r="BK17" i="13"/>
  <c r="BJ17" i="13" s="1"/>
  <c r="AF17" i="13"/>
  <c r="CB17" i="13" s="1"/>
  <c r="AI17" i="13"/>
  <c r="AH17" i="13" s="1"/>
  <c r="K17" i="13"/>
  <c r="P17" i="13"/>
  <c r="BO16" i="13"/>
  <c r="DG16" i="13" s="1"/>
  <c r="BT16" i="13"/>
  <c r="BA16" i="13"/>
  <c r="CM16" i="13" s="1"/>
  <c r="BE16" i="13"/>
  <c r="BG16" i="13"/>
  <c r="AM16" i="13"/>
  <c r="AQ16" i="13"/>
  <c r="AS16" i="13"/>
  <c r="Y16" i="13"/>
  <c r="CQ16" i="13" s="1"/>
  <c r="AC16" i="13"/>
  <c r="AE16" i="13"/>
  <c r="BH15" i="13"/>
  <c r="BK15" i="13"/>
  <c r="BJ15" i="13" s="1"/>
  <c r="AF15" i="13"/>
  <c r="AI15" i="13"/>
  <c r="AH15" i="13" s="1"/>
  <c r="K15" i="13"/>
  <c r="P15" i="13"/>
  <c r="BO14" i="13"/>
  <c r="DG14" i="13" s="1"/>
  <c r="BT14" i="13"/>
  <c r="BA14" i="13"/>
  <c r="BE14" i="13"/>
  <c r="BG14" i="13"/>
  <c r="AM14" i="13"/>
  <c r="CK14" i="13" s="1"/>
  <c r="AQ14" i="13"/>
  <c r="AS14" i="13"/>
  <c r="Y14" i="13"/>
  <c r="AC14" i="13"/>
  <c r="AE14" i="13"/>
  <c r="BH13" i="13"/>
  <c r="BK13" i="13"/>
  <c r="BJ13" i="13" s="1"/>
  <c r="AF13" i="13"/>
  <c r="CJ13" i="13" s="1"/>
  <c r="AI13" i="13"/>
  <c r="AH13" i="13" s="1"/>
  <c r="K13" i="13"/>
  <c r="P13" i="13"/>
  <c r="BO12" i="13"/>
  <c r="DG12" i="13" s="1"/>
  <c r="BT12" i="13"/>
  <c r="BA12" i="13"/>
  <c r="CE12" i="13" s="1"/>
  <c r="BE12" i="13"/>
  <c r="BG12" i="13"/>
  <c r="AM12" i="13"/>
  <c r="AQ12" i="13"/>
  <c r="AS12" i="13"/>
  <c r="Y12" i="13"/>
  <c r="CQ12" i="13" s="1"/>
  <c r="AC12" i="13"/>
  <c r="AE12" i="13"/>
  <c r="BH11" i="13"/>
  <c r="BK11" i="13"/>
  <c r="BJ11" i="13" s="1"/>
  <c r="AF11" i="13"/>
  <c r="AI11" i="13"/>
  <c r="AH11" i="13" s="1"/>
  <c r="K11" i="13"/>
  <c r="P11" i="13"/>
  <c r="BO10" i="13"/>
  <c r="DG10" i="13" s="1"/>
  <c r="BT10" i="13"/>
  <c r="BA10" i="13"/>
  <c r="BE10" i="13"/>
  <c r="BG10" i="13"/>
  <c r="AM10" i="13"/>
  <c r="CS10" i="13" s="1"/>
  <c r="AQ10" i="13"/>
  <c r="AS10" i="13"/>
  <c r="Y10" i="13"/>
  <c r="AC10" i="13"/>
  <c r="AE10" i="13"/>
  <c r="BH9" i="13"/>
  <c r="BK9" i="13"/>
  <c r="BJ9" i="13" s="1"/>
  <c r="AF9" i="13"/>
  <c r="CR9" i="13" s="1"/>
  <c r="AI9" i="13"/>
  <c r="AH9" i="13" s="1"/>
  <c r="K9" i="13"/>
  <c r="P9" i="13"/>
  <c r="BO8" i="13"/>
  <c r="DG8" i="13" s="1"/>
  <c r="BT8" i="13"/>
  <c r="BA8" i="13"/>
  <c r="CM8" i="13" s="1"/>
  <c r="BE8" i="13"/>
  <c r="BG8" i="13"/>
  <c r="AM8" i="13"/>
  <c r="AQ8" i="13"/>
  <c r="AS8" i="13"/>
  <c r="Y8" i="13"/>
  <c r="CQ8" i="13" s="1"/>
  <c r="AC8" i="13"/>
  <c r="AE8" i="13"/>
  <c r="BH7" i="13"/>
  <c r="BK7" i="13"/>
  <c r="BJ7" i="13" s="1"/>
  <c r="AF7" i="13"/>
  <c r="AI7" i="13"/>
  <c r="AH7" i="13" s="1"/>
  <c r="K7" i="13"/>
  <c r="P7" i="13"/>
  <c r="BO6" i="13"/>
  <c r="DG6" i="13" s="1"/>
  <c r="BT6" i="13"/>
  <c r="BA6" i="13"/>
  <c r="BE6" i="13"/>
  <c r="BG6" i="13"/>
  <c r="AM6" i="13"/>
  <c r="CK6" i="13" s="1"/>
  <c r="AQ6" i="13"/>
  <c r="AS6" i="13"/>
  <c r="Y6" i="13"/>
  <c r="AC6" i="13"/>
  <c r="AE6" i="13"/>
  <c r="BA5" i="13"/>
  <c r="CU5" i="13" s="1"/>
  <c r="BE5" i="13"/>
  <c r="BE40" i="13" s="1"/>
  <c r="BB43" i="13" s="1"/>
  <c r="BA43" i="13" s="1"/>
  <c r="Y5" i="13"/>
  <c r="CA5" i="13" s="1"/>
  <c r="AC5" i="13"/>
  <c r="AC40" i="13" s="1"/>
  <c r="Z43" i="13" s="1"/>
  <c r="Y43" i="13" s="1"/>
  <c r="D5" i="13"/>
  <c r="CO5" i="13" s="1"/>
  <c r="CV5" i="13" s="1"/>
  <c r="J5" i="13"/>
  <c r="J40" i="13" s="1"/>
  <c r="E47" i="13" s="1"/>
  <c r="D47" i="13" s="1"/>
  <c r="W43" i="16"/>
  <c r="U43" i="16"/>
  <c r="BB42" i="16"/>
  <c r="W41" i="16"/>
  <c r="Q41" i="16"/>
  <c r="O41" i="16"/>
  <c r="BA37" i="16"/>
  <c r="Q37" i="16"/>
  <c r="O37" i="16"/>
  <c r="AZ35" i="16"/>
  <c r="L31" i="16"/>
  <c r="AC28" i="16"/>
  <c r="BE27" i="16"/>
  <c r="AZ27" i="16"/>
  <c r="AX27" i="16"/>
  <c r="BB26" i="16"/>
  <c r="BB22" i="16"/>
  <c r="AN19" i="16"/>
  <c r="AK19" i="16"/>
  <c r="AI19" i="16"/>
  <c r="AF19" i="16"/>
  <c r="Q19" i="16"/>
  <c r="O19" i="16"/>
  <c r="Y17" i="16"/>
  <c r="W17" i="16"/>
  <c r="K17" i="16"/>
  <c r="I17" i="16"/>
  <c r="R16" i="16"/>
  <c r="AN15" i="16"/>
  <c r="L15" i="16"/>
  <c r="G15" i="16"/>
  <c r="AY11" i="16"/>
  <c r="S44" i="9"/>
  <c r="R671" i="4"/>
  <c r="BI137" i="16" s="1"/>
  <c r="BH33" i="12"/>
  <c r="R551" i="4"/>
  <c r="BI133" i="16" s="1"/>
  <c r="R429" i="4"/>
  <c r="R179" i="4"/>
  <c r="BG12" i="12" s="1"/>
  <c r="BG7" i="12"/>
  <c r="R371" i="4"/>
  <c r="R1109" i="4"/>
  <c r="R243" i="4"/>
  <c r="BL123" i="16" s="1"/>
  <c r="BR122" i="16" s="1"/>
  <c r="R617" i="4"/>
  <c r="R177" i="4"/>
  <c r="BF12" i="12" s="1"/>
  <c r="R491" i="4"/>
  <c r="R865" i="4"/>
  <c r="BF38" i="12" s="1"/>
  <c r="R991" i="4"/>
  <c r="R1110" i="4"/>
  <c r="BL150" i="16" s="1"/>
  <c r="R497" i="4"/>
  <c r="R871" i="4"/>
  <c r="AJ135" i="19" s="1"/>
  <c r="AK134" i="19" s="1"/>
  <c r="AL134" i="19" s="1"/>
  <c r="R297" i="3"/>
  <c r="R736" i="3"/>
  <c r="AJ94" i="19" s="1"/>
  <c r="AK94" i="19" s="1"/>
  <c r="AL94" i="19" s="1"/>
  <c r="Q812" i="1"/>
  <c r="Q378" i="1"/>
  <c r="BG23" i="16" s="1"/>
  <c r="Q63" i="1"/>
  <c r="P932" i="1"/>
  <c r="BB41" i="16" s="1"/>
  <c r="P692" i="1"/>
  <c r="P318" i="1"/>
  <c r="BB21" i="16" s="1"/>
  <c r="P183" i="1"/>
  <c r="P63" i="1"/>
  <c r="T12" i="18" s="1"/>
  <c r="P370" i="1"/>
  <c r="H992" i="1"/>
  <c r="Y48" i="13"/>
  <c r="BB46" i="13"/>
  <c r="BA46" i="13" s="1"/>
  <c r="Z46" i="13"/>
  <c r="Y46" i="13" s="1"/>
  <c r="BB44" i="13"/>
  <c r="Z44" i="13"/>
  <c r="AB44" i="13" s="1"/>
  <c r="AA44" i="13" s="1"/>
  <c r="BB42" i="13"/>
  <c r="Z42" i="13"/>
  <c r="AB42" i="13" s="1"/>
  <c r="AA42" i="13" s="1"/>
  <c r="Z49" i="13" s="1"/>
  <c r="Y49" i="13" s="1"/>
  <c r="BB40" i="13"/>
  <c r="BB50" i="13" s="1"/>
  <c r="BA50" i="13" s="1"/>
  <c r="BL39" i="13"/>
  <c r="BA39" i="13"/>
  <c r="DC39" i="13" s="1"/>
  <c r="BF39" i="13"/>
  <c r="AJ39" i="13"/>
  <c r="Y39" i="13"/>
  <c r="CY39" i="13" s="1"/>
  <c r="AD39" i="13"/>
  <c r="Q39" i="13"/>
  <c r="N39" i="13"/>
  <c r="M39" i="13" s="1"/>
  <c r="D39" i="13"/>
  <c r="BV39" i="13" s="1"/>
  <c r="J39" i="13"/>
  <c r="BU38" i="13"/>
  <c r="BR38" i="13"/>
  <c r="BQ38" i="13" s="1"/>
  <c r="BH38" i="13"/>
  <c r="BN38" i="13"/>
  <c r="BD38" i="13"/>
  <c r="BC38" i="13" s="1"/>
  <c r="AT38" i="13"/>
  <c r="AZ38" i="13"/>
  <c r="AP38" i="13"/>
  <c r="AO38" i="13" s="1"/>
  <c r="AF38" i="13"/>
  <c r="CZ38" i="13" s="1"/>
  <c r="AL38" i="13"/>
  <c r="AB38" i="13"/>
  <c r="AA38" i="13" s="1"/>
  <c r="R38" i="13"/>
  <c r="X38" i="13"/>
  <c r="K38" i="13"/>
  <c r="N38" i="13"/>
  <c r="M38" i="13" s="1"/>
  <c r="Q38" i="13"/>
  <c r="BL37" i="13"/>
  <c r="BA37" i="13"/>
  <c r="DC37" i="13" s="1"/>
  <c r="BF37" i="13"/>
  <c r="AJ37" i="13"/>
  <c r="Y37" i="13"/>
  <c r="CY37" i="13" s="1"/>
  <c r="AD37" i="13"/>
  <c r="Q37" i="13"/>
  <c r="N37" i="13"/>
  <c r="M37" i="13" s="1"/>
  <c r="D37" i="13"/>
  <c r="BV37" i="13" s="1"/>
  <c r="J37" i="13"/>
  <c r="BU36" i="13"/>
  <c r="BR36" i="13"/>
  <c r="BQ36" i="13" s="1"/>
  <c r="BH36" i="13"/>
  <c r="BN36" i="13"/>
  <c r="BD36" i="13"/>
  <c r="BC36" i="13" s="1"/>
  <c r="AT36" i="13"/>
  <c r="AZ36" i="13"/>
  <c r="AP36" i="13"/>
  <c r="AO36" i="13" s="1"/>
  <c r="AF36" i="13"/>
  <c r="CZ36" i="13" s="1"/>
  <c r="AL36" i="13"/>
  <c r="AB36" i="13"/>
  <c r="AA36" i="13" s="1"/>
  <c r="R36" i="13"/>
  <c r="X36" i="13"/>
  <c r="K36" i="13"/>
  <c r="N36" i="13"/>
  <c r="M36" i="13" s="1"/>
  <c r="Q36" i="13"/>
  <c r="BL35" i="13"/>
  <c r="BA35" i="13"/>
  <c r="DC35" i="13" s="1"/>
  <c r="BF35" i="13"/>
  <c r="AJ35" i="13"/>
  <c r="Y35" i="13"/>
  <c r="CY35" i="13" s="1"/>
  <c r="AD35" i="13"/>
  <c r="Q35" i="13"/>
  <c r="N35" i="13"/>
  <c r="M35" i="13" s="1"/>
  <c r="D35" i="13"/>
  <c r="BV35" i="13" s="1"/>
  <c r="J35" i="13"/>
  <c r="BU34" i="13"/>
  <c r="BR34" i="13"/>
  <c r="BQ34" i="13" s="1"/>
  <c r="BH34" i="13"/>
  <c r="BN34" i="13"/>
  <c r="BD34" i="13"/>
  <c r="BC34" i="13" s="1"/>
  <c r="AT34" i="13"/>
  <c r="AZ34" i="13"/>
  <c r="AP34" i="13"/>
  <c r="AO34" i="13" s="1"/>
  <c r="AF34" i="13"/>
  <c r="CZ34" i="13" s="1"/>
  <c r="AL34" i="13"/>
  <c r="AB34" i="13"/>
  <c r="AA34" i="13" s="1"/>
  <c r="R34" i="13"/>
  <c r="X34" i="13"/>
  <c r="K34" i="13"/>
  <c r="N34" i="13"/>
  <c r="M34" i="13" s="1"/>
  <c r="Q34" i="13"/>
  <c r="BL33" i="13"/>
  <c r="BA33" i="13"/>
  <c r="DC33" i="13" s="1"/>
  <c r="BF33" i="13"/>
  <c r="AJ33" i="13"/>
  <c r="Y33" i="13"/>
  <c r="CY33" i="13" s="1"/>
  <c r="AD33" i="13"/>
  <c r="Q33" i="13"/>
  <c r="N33" i="13"/>
  <c r="M33" i="13" s="1"/>
  <c r="D33" i="13"/>
  <c r="CO33" i="13" s="1"/>
  <c r="CV33" i="13" s="1"/>
  <c r="J33" i="13"/>
  <c r="BU32" i="13"/>
  <c r="BR32" i="13"/>
  <c r="BQ32" i="13" s="1"/>
  <c r="BH32" i="13"/>
  <c r="BN32" i="13"/>
  <c r="BD32" i="13"/>
  <c r="BC32" i="13" s="1"/>
  <c r="AT32" i="13"/>
  <c r="AZ32" i="13"/>
  <c r="AP32" i="13"/>
  <c r="AO32" i="13" s="1"/>
  <c r="AF32" i="13"/>
  <c r="CR32" i="13" s="1"/>
  <c r="AL32" i="13"/>
  <c r="AB32" i="13"/>
  <c r="AA32" i="13" s="1"/>
  <c r="R32" i="13"/>
  <c r="X32" i="13"/>
  <c r="K32" i="13"/>
  <c r="N32" i="13"/>
  <c r="M32" i="13" s="1"/>
  <c r="Q32" i="13"/>
  <c r="BL31" i="13"/>
  <c r="BA31" i="13"/>
  <c r="DC31" i="13" s="1"/>
  <c r="BF31" i="13"/>
  <c r="AJ31" i="13"/>
  <c r="Y31" i="13"/>
  <c r="CY31" i="13" s="1"/>
  <c r="AD31" i="13"/>
  <c r="Q31" i="13"/>
  <c r="N31" i="13"/>
  <c r="M31" i="13" s="1"/>
  <c r="D31" i="13"/>
  <c r="BV31" i="13" s="1"/>
  <c r="J31" i="13"/>
  <c r="BU30" i="13"/>
  <c r="BR30" i="13"/>
  <c r="BQ30" i="13" s="1"/>
  <c r="BH30" i="13"/>
  <c r="BN30" i="13"/>
  <c r="BD30" i="13"/>
  <c r="BC30" i="13" s="1"/>
  <c r="AT30" i="13"/>
  <c r="AZ30" i="13"/>
  <c r="AP30" i="13"/>
  <c r="AO30" i="13" s="1"/>
  <c r="AF30" i="13"/>
  <c r="CZ30" i="13" s="1"/>
  <c r="AL30" i="13"/>
  <c r="AB30" i="13"/>
  <c r="AA30" i="13" s="1"/>
  <c r="R30" i="13"/>
  <c r="X30" i="13"/>
  <c r="K30" i="13"/>
  <c r="N30" i="13"/>
  <c r="M30" i="13" s="1"/>
  <c r="Q30" i="13"/>
  <c r="BL29" i="13"/>
  <c r="BA29" i="13"/>
  <c r="DC29" i="13" s="1"/>
  <c r="BF29" i="13"/>
  <c r="AJ29" i="13"/>
  <c r="Y29" i="13"/>
  <c r="CY29" i="13" s="1"/>
  <c r="AD29" i="13"/>
  <c r="Q29" i="13"/>
  <c r="N29" i="13"/>
  <c r="M29" i="13" s="1"/>
  <c r="D29" i="13"/>
  <c r="BV29" i="13" s="1"/>
  <c r="J29" i="13"/>
  <c r="BU28" i="13"/>
  <c r="BR28" i="13"/>
  <c r="BQ28" i="13" s="1"/>
  <c r="BH28" i="13"/>
  <c r="BN28" i="13"/>
  <c r="BD28" i="13"/>
  <c r="BC28" i="13" s="1"/>
  <c r="AT28" i="13"/>
  <c r="AZ28" i="13"/>
  <c r="AP28" i="13"/>
  <c r="AO28" i="13" s="1"/>
  <c r="AF28" i="13"/>
  <c r="CZ28" i="13" s="1"/>
  <c r="AL28" i="13"/>
  <c r="AB28" i="13"/>
  <c r="AA28" i="13" s="1"/>
  <c r="R28" i="13"/>
  <c r="X28" i="13"/>
  <c r="K28" i="13"/>
  <c r="N28" i="13"/>
  <c r="M28" i="13" s="1"/>
  <c r="Q28" i="13"/>
  <c r="BL27" i="13"/>
  <c r="BA27" i="13"/>
  <c r="DC27" i="13" s="1"/>
  <c r="BF27" i="13"/>
  <c r="AJ27" i="13"/>
  <c r="Y27" i="13"/>
  <c r="CY27" i="13" s="1"/>
  <c r="AD27" i="13"/>
  <c r="Q27" i="13"/>
  <c r="N27" i="13"/>
  <c r="M27" i="13" s="1"/>
  <c r="D27" i="13"/>
  <c r="CO27" i="13" s="1"/>
  <c r="CV27" i="13" s="1"/>
  <c r="J27" i="13"/>
  <c r="BU26" i="13"/>
  <c r="BR26" i="13"/>
  <c r="BQ26" i="13" s="1"/>
  <c r="BH26" i="13"/>
  <c r="BN26" i="13"/>
  <c r="BD26" i="13"/>
  <c r="BC26" i="13" s="1"/>
  <c r="AT26" i="13"/>
  <c r="AZ26" i="13"/>
  <c r="AP26" i="13"/>
  <c r="AO26" i="13" s="1"/>
  <c r="AF26" i="13"/>
  <c r="CR26" i="13" s="1"/>
  <c r="AL26" i="13"/>
  <c r="AB26" i="13"/>
  <c r="AA26" i="13" s="1"/>
  <c r="R26" i="13"/>
  <c r="X26" i="13"/>
  <c r="K26" i="13"/>
  <c r="N26" i="13"/>
  <c r="M26" i="13" s="1"/>
  <c r="Q26" i="13"/>
  <c r="BL25" i="13"/>
  <c r="BA25" i="13"/>
  <c r="DC25" i="13" s="1"/>
  <c r="BF25" i="13"/>
  <c r="AJ25" i="13"/>
  <c r="Y25" i="13"/>
  <c r="CY25" i="13" s="1"/>
  <c r="AD25" i="13"/>
  <c r="Q25" i="13"/>
  <c r="N25" i="13"/>
  <c r="M25" i="13" s="1"/>
  <c r="D25" i="13"/>
  <c r="CO25" i="13" s="1"/>
  <c r="CV25" i="13" s="1"/>
  <c r="J25" i="13"/>
  <c r="BU24" i="13"/>
  <c r="BR24" i="13"/>
  <c r="BQ24" i="13" s="1"/>
  <c r="BH24" i="13"/>
  <c r="BN24" i="13"/>
  <c r="BD24" i="13"/>
  <c r="BC24" i="13" s="1"/>
  <c r="AT24" i="13"/>
  <c r="AZ24" i="13"/>
  <c r="AP24" i="13"/>
  <c r="AO24" i="13" s="1"/>
  <c r="AF24" i="13"/>
  <c r="CR24" i="13" s="1"/>
  <c r="AL24" i="13"/>
  <c r="AB24" i="13"/>
  <c r="AA24" i="13" s="1"/>
  <c r="R24" i="13"/>
  <c r="X24" i="13"/>
  <c r="K24" i="13"/>
  <c r="N24" i="13"/>
  <c r="M24" i="13" s="1"/>
  <c r="Q24" i="13"/>
  <c r="BL23" i="13"/>
  <c r="BA23" i="13"/>
  <c r="DC23" i="13" s="1"/>
  <c r="BF23" i="13"/>
  <c r="AJ23" i="13"/>
  <c r="Y23" i="13"/>
  <c r="CY23" i="13" s="1"/>
  <c r="AD23" i="13"/>
  <c r="Q23" i="13"/>
  <c r="N23" i="13"/>
  <c r="M23" i="13" s="1"/>
  <c r="D23" i="13"/>
  <c r="BV23" i="13" s="1"/>
  <c r="J23" i="13"/>
  <c r="BU22" i="13"/>
  <c r="BR22" i="13"/>
  <c r="BQ22" i="13" s="1"/>
  <c r="BH22" i="13"/>
  <c r="BN22" i="13"/>
  <c r="BD22" i="13"/>
  <c r="BC22" i="13" s="1"/>
  <c r="AT22" i="13"/>
  <c r="AZ22" i="13"/>
  <c r="AP22" i="13"/>
  <c r="AO22" i="13" s="1"/>
  <c r="AF22" i="13"/>
  <c r="CZ22" i="13" s="1"/>
  <c r="AL22" i="13"/>
  <c r="AB22" i="13"/>
  <c r="AA22" i="13" s="1"/>
  <c r="R22" i="13"/>
  <c r="X22" i="13"/>
  <c r="K22" i="13"/>
  <c r="N22" i="13"/>
  <c r="M22" i="13" s="1"/>
  <c r="Q22" i="13"/>
  <c r="BL21" i="13"/>
  <c r="BA21" i="13"/>
  <c r="DC21" i="13" s="1"/>
  <c r="BF21" i="13"/>
  <c r="AJ21" i="13"/>
  <c r="Y21" i="13"/>
  <c r="CY21" i="13" s="1"/>
  <c r="AD21" i="13"/>
  <c r="Q21" i="13"/>
  <c r="N21" i="13"/>
  <c r="M21" i="13" s="1"/>
  <c r="D21" i="13"/>
  <c r="BV21" i="13" s="1"/>
  <c r="J21" i="13"/>
  <c r="BU20" i="13"/>
  <c r="BR20" i="13"/>
  <c r="BQ20" i="13" s="1"/>
  <c r="BH20" i="13"/>
  <c r="BN20" i="13"/>
  <c r="BD20" i="13"/>
  <c r="BC20" i="13" s="1"/>
  <c r="AT20" i="13"/>
  <c r="AZ20" i="13"/>
  <c r="AP20" i="13"/>
  <c r="AO20" i="13" s="1"/>
  <c r="AF20" i="13"/>
  <c r="CZ20" i="13" s="1"/>
  <c r="AL20" i="13"/>
  <c r="AB20" i="13"/>
  <c r="AA20" i="13" s="1"/>
  <c r="R20" i="13"/>
  <c r="X20" i="13"/>
  <c r="K20" i="13"/>
  <c r="N20" i="13"/>
  <c r="M20" i="13" s="1"/>
  <c r="Q20" i="13"/>
  <c r="BL19" i="13"/>
  <c r="BA19" i="13"/>
  <c r="DC19" i="13" s="1"/>
  <c r="BF19" i="13"/>
  <c r="AJ19" i="13"/>
  <c r="Y19" i="13"/>
  <c r="CY19" i="13" s="1"/>
  <c r="AD19" i="13"/>
  <c r="Q19" i="13"/>
  <c r="N19" i="13"/>
  <c r="M19" i="13" s="1"/>
  <c r="D19" i="13"/>
  <c r="BV19" i="13" s="1"/>
  <c r="J19" i="13"/>
  <c r="BU18" i="13"/>
  <c r="BR18" i="13"/>
  <c r="BQ18" i="13" s="1"/>
  <c r="BH18" i="13"/>
  <c r="BN18" i="13"/>
  <c r="BD18" i="13"/>
  <c r="BC18" i="13" s="1"/>
  <c r="AT18" i="13"/>
  <c r="AZ18" i="13"/>
  <c r="AP18" i="13"/>
  <c r="AO18" i="13" s="1"/>
  <c r="AF18" i="13"/>
  <c r="CZ18" i="13" s="1"/>
  <c r="AL18" i="13"/>
  <c r="AB18" i="13"/>
  <c r="AA18" i="13" s="1"/>
  <c r="R18" i="13"/>
  <c r="X18" i="13"/>
  <c r="K18" i="13"/>
  <c r="N18" i="13"/>
  <c r="M18" i="13" s="1"/>
  <c r="Q18" i="13"/>
  <c r="BL17" i="13"/>
  <c r="BA17" i="13"/>
  <c r="DC17" i="13" s="1"/>
  <c r="BF17" i="13"/>
  <c r="AJ17" i="13"/>
  <c r="Y17" i="13"/>
  <c r="CY17" i="13" s="1"/>
  <c r="AD17" i="13"/>
  <c r="Q17" i="13"/>
  <c r="N17" i="13"/>
  <c r="M17" i="13" s="1"/>
  <c r="D17" i="13"/>
  <c r="CO17" i="13" s="1"/>
  <c r="CV17" i="13" s="1"/>
  <c r="J17" i="13"/>
  <c r="BU16" i="13"/>
  <c r="BR16" i="13"/>
  <c r="BQ16" i="13" s="1"/>
  <c r="BH16" i="13"/>
  <c r="BN16" i="13"/>
  <c r="BD16" i="13"/>
  <c r="BC16" i="13" s="1"/>
  <c r="AT16" i="13"/>
  <c r="AZ16" i="13"/>
  <c r="AP16" i="13"/>
  <c r="AO16" i="13" s="1"/>
  <c r="AF16" i="13"/>
  <c r="CR16" i="13" s="1"/>
  <c r="AL16" i="13"/>
  <c r="AB16" i="13"/>
  <c r="AA16" i="13" s="1"/>
  <c r="R16" i="13"/>
  <c r="X16" i="13"/>
  <c r="K16" i="13"/>
  <c r="N16" i="13"/>
  <c r="M16" i="13" s="1"/>
  <c r="Q16" i="13"/>
  <c r="BL15" i="13"/>
  <c r="BA15" i="13"/>
  <c r="DC15" i="13" s="1"/>
  <c r="BF15" i="13"/>
  <c r="AJ15" i="13"/>
  <c r="Y15" i="13"/>
  <c r="CY15" i="13" s="1"/>
  <c r="AD15" i="13"/>
  <c r="Q15" i="13"/>
  <c r="N15" i="13"/>
  <c r="M15" i="13" s="1"/>
  <c r="D15" i="13"/>
  <c r="CO15" i="13" s="1"/>
  <c r="CV15" i="13" s="1"/>
  <c r="J15" i="13"/>
  <c r="BU14" i="13"/>
  <c r="BR14" i="13"/>
  <c r="BQ14" i="13" s="1"/>
  <c r="BH14" i="13"/>
  <c r="BN14" i="13"/>
  <c r="BD14" i="13"/>
  <c r="BC14" i="13" s="1"/>
  <c r="AT14" i="13"/>
  <c r="AZ14" i="13"/>
  <c r="AP14" i="13"/>
  <c r="AO14" i="13" s="1"/>
  <c r="AF14" i="13"/>
  <c r="CR14" i="13" s="1"/>
  <c r="AL14" i="13"/>
  <c r="AB14" i="13"/>
  <c r="AA14" i="13" s="1"/>
  <c r="R14" i="13"/>
  <c r="X14" i="13"/>
  <c r="K14" i="13"/>
  <c r="N14" i="13"/>
  <c r="M14" i="13" s="1"/>
  <c r="Q14" i="13"/>
  <c r="BL13" i="13"/>
  <c r="BA13" i="13"/>
  <c r="DC13" i="13" s="1"/>
  <c r="BF13" i="13"/>
  <c r="AJ13" i="13"/>
  <c r="Y13" i="13"/>
  <c r="CY13" i="13" s="1"/>
  <c r="AD13" i="13"/>
  <c r="Q13" i="13"/>
  <c r="N13" i="13"/>
  <c r="M13" i="13" s="1"/>
  <c r="D13" i="13"/>
  <c r="CO13" i="13" s="1"/>
  <c r="CV13" i="13" s="1"/>
  <c r="J13" i="13"/>
  <c r="BU12" i="13"/>
  <c r="BR12" i="13"/>
  <c r="BQ12" i="13" s="1"/>
  <c r="BH12" i="13"/>
  <c r="BN12" i="13"/>
  <c r="BD12" i="13"/>
  <c r="BC12" i="13" s="1"/>
  <c r="AT12" i="13"/>
  <c r="AZ12" i="13"/>
  <c r="AP12" i="13"/>
  <c r="AO12" i="13" s="1"/>
  <c r="AF12" i="13"/>
  <c r="CR12" i="13" s="1"/>
  <c r="AL12" i="13"/>
  <c r="AB12" i="13"/>
  <c r="AA12" i="13" s="1"/>
  <c r="R12" i="13"/>
  <c r="X12" i="13"/>
  <c r="K12" i="13"/>
  <c r="N12" i="13"/>
  <c r="M12" i="13" s="1"/>
  <c r="Q12" i="13"/>
  <c r="BL11" i="13"/>
  <c r="BA11" i="13"/>
  <c r="DC11" i="13" s="1"/>
  <c r="BF11" i="13"/>
  <c r="AJ11" i="13"/>
  <c r="Y11" i="13"/>
  <c r="CY11" i="13" s="1"/>
  <c r="AD11" i="13"/>
  <c r="Q11" i="13"/>
  <c r="N11" i="13"/>
  <c r="M11" i="13" s="1"/>
  <c r="D11" i="13"/>
  <c r="CW11" i="13" s="1"/>
  <c r="DD11" i="13" s="1"/>
  <c r="J11" i="13"/>
  <c r="BU10" i="13"/>
  <c r="BR10" i="13"/>
  <c r="BQ10" i="13" s="1"/>
  <c r="BH10" i="13"/>
  <c r="BN10" i="13"/>
  <c r="BD10" i="13"/>
  <c r="BC10" i="13" s="1"/>
  <c r="AT10" i="13"/>
  <c r="AZ10" i="13"/>
  <c r="AP10" i="13"/>
  <c r="AO10" i="13" s="1"/>
  <c r="AF10" i="13"/>
  <c r="CR10" i="13" s="1"/>
  <c r="AL10" i="13"/>
  <c r="AB10" i="13"/>
  <c r="AA10" i="13" s="1"/>
  <c r="R10" i="13"/>
  <c r="X10" i="13"/>
  <c r="K10" i="13"/>
  <c r="N10" i="13"/>
  <c r="M10" i="13" s="1"/>
  <c r="Q10" i="13"/>
  <c r="BL9" i="13"/>
  <c r="BA9" i="13"/>
  <c r="DC9" i="13" s="1"/>
  <c r="BF9" i="13"/>
  <c r="AJ9" i="13"/>
  <c r="Y9" i="13"/>
  <c r="CY9" i="13" s="1"/>
  <c r="AD9" i="13"/>
  <c r="Q9" i="13"/>
  <c r="N9" i="13"/>
  <c r="M9" i="13" s="1"/>
  <c r="D9" i="13"/>
  <c r="BY9" i="13" s="1"/>
  <c r="CF9" i="13" s="1"/>
  <c r="BX9" i="13" s="1"/>
  <c r="J9" i="13"/>
  <c r="BU8" i="13"/>
  <c r="BR8" i="13"/>
  <c r="BQ8" i="13" s="1"/>
  <c r="BH8" i="13"/>
  <c r="BN8" i="13"/>
  <c r="BD8" i="13"/>
  <c r="BC8" i="13" s="1"/>
  <c r="AT8" i="13"/>
  <c r="AZ8" i="13"/>
  <c r="AP8" i="13"/>
  <c r="AO8" i="13" s="1"/>
  <c r="AF8" i="13"/>
  <c r="CZ8" i="13" s="1"/>
  <c r="AL8" i="13"/>
  <c r="AB8" i="13"/>
  <c r="AA8" i="13" s="1"/>
  <c r="R8" i="13"/>
  <c r="X8" i="13"/>
  <c r="K8" i="13"/>
  <c r="N8" i="13"/>
  <c r="M8" i="13" s="1"/>
  <c r="Q8" i="13"/>
  <c r="BL7" i="13"/>
  <c r="BA7" i="13"/>
  <c r="DC7" i="13" s="1"/>
  <c r="BF7" i="13"/>
  <c r="AJ7" i="13"/>
  <c r="Y7" i="13"/>
  <c r="CY7" i="13" s="1"/>
  <c r="AD7" i="13"/>
  <c r="Q7" i="13"/>
  <c r="N7" i="13"/>
  <c r="M7" i="13" s="1"/>
  <c r="D7" i="13"/>
  <c r="BY7" i="13" s="1"/>
  <c r="CF7" i="13" s="1"/>
  <c r="J7" i="13"/>
  <c r="BU6" i="13"/>
  <c r="BR6" i="13"/>
  <c r="BQ6" i="13" s="1"/>
  <c r="BH6" i="13"/>
  <c r="BN6" i="13"/>
  <c r="BD6" i="13"/>
  <c r="BC6" i="13" s="1"/>
  <c r="AT6" i="13"/>
  <c r="AZ6" i="13"/>
  <c r="AP6" i="13"/>
  <c r="AO6" i="13" s="1"/>
  <c r="AF6" i="13"/>
  <c r="CZ6" i="13" s="1"/>
  <c r="AL6" i="13"/>
  <c r="AB6" i="13"/>
  <c r="AA6" i="13" s="1"/>
  <c r="R6" i="13"/>
  <c r="X6" i="13"/>
  <c r="K6" i="13"/>
  <c r="N6" i="13"/>
  <c r="M6" i="13" s="1"/>
  <c r="Q6" i="13"/>
  <c r="BO5" i="13"/>
  <c r="DG5" i="13" s="1"/>
  <c r="BT5" i="13"/>
  <c r="BT40" i="13" s="1"/>
  <c r="BP45" i="13" s="1"/>
  <c r="BO45" i="13" s="1"/>
  <c r="BG5" i="13"/>
  <c r="BG40" i="13" s="1"/>
  <c r="BB47" i="13" s="1"/>
  <c r="BA47" i="13" s="1"/>
  <c r="BD5" i="13"/>
  <c r="BD40" i="13" s="1"/>
  <c r="BB41" i="13" s="1"/>
  <c r="BA41" i="13" s="1"/>
  <c r="AM5" i="13"/>
  <c r="AQ5" i="13"/>
  <c r="AQ40" i="13" s="1"/>
  <c r="AN43" i="13" s="1"/>
  <c r="AM43" i="13" s="1"/>
  <c r="AE5" i="13"/>
  <c r="AE40" i="13" s="1"/>
  <c r="Z47" i="13" s="1"/>
  <c r="Y47" i="13" s="1"/>
  <c r="AB5" i="13"/>
  <c r="AB40" i="13" s="1"/>
  <c r="Z41" i="13" s="1"/>
  <c r="Y41" i="13" s="1"/>
  <c r="K5" i="13"/>
  <c r="N5" i="13"/>
  <c r="M5" i="13" s="1"/>
  <c r="M40" i="13" s="1"/>
  <c r="G5" i="13"/>
  <c r="AE1006" i="4"/>
  <c r="AC1009" i="4"/>
  <c r="AE1009" i="4"/>
  <c r="AE1010" i="4"/>
  <c r="AE1014" i="4"/>
  <c r="AC1015" i="4"/>
  <c r="AE1015" i="4"/>
  <c r="AC1017" i="4"/>
  <c r="AE1017" i="4"/>
  <c r="AC1023" i="4"/>
  <c r="AE1023" i="4"/>
  <c r="AC1025" i="4"/>
  <c r="AE1025" i="4"/>
  <c r="AC1031" i="4"/>
  <c r="AE1031" i="4"/>
  <c r="AC1033" i="4"/>
  <c r="AE1033" i="4"/>
  <c r="AC1039" i="4"/>
  <c r="AE1039" i="4"/>
  <c r="AD1055" i="4"/>
  <c r="AF1055" i="4"/>
  <c r="AD1061" i="4"/>
  <c r="AF1061" i="4"/>
  <c r="AD1072" i="4"/>
  <c r="AD1076" i="4"/>
  <c r="AF1080" i="4"/>
  <c r="AD1084" i="4"/>
  <c r="AF1086" i="4"/>
  <c r="AM1054" i="4"/>
  <c r="T1105" i="4" s="1"/>
  <c r="AM934" i="4"/>
  <c r="T985" i="4" s="1"/>
  <c r="C166" i="14" s="1"/>
  <c r="AM814" i="4"/>
  <c r="T865" i="4" s="1"/>
  <c r="AM500" i="4"/>
  <c r="T551" i="4" s="1"/>
  <c r="C150" i="14" s="1"/>
  <c r="AM380" i="4"/>
  <c r="T431" i="4" s="1"/>
  <c r="AK1084" i="4"/>
  <c r="V1084" i="4" s="1"/>
  <c r="AK1076" i="4"/>
  <c r="V1076" i="4" s="1"/>
  <c r="AK1055" i="4"/>
  <c r="V1055" i="4" s="1"/>
  <c r="W994" i="4"/>
  <c r="AK1033" i="4"/>
  <c r="V1033" i="4" s="1"/>
  <c r="AK1025" i="4"/>
  <c r="V1025" i="4" s="1"/>
  <c r="AK1017" i="4"/>
  <c r="V1017" i="4" s="1"/>
  <c r="AK1014" i="4"/>
  <c r="AK1009" i="4"/>
  <c r="AK1006" i="4"/>
  <c r="AK1001" i="4"/>
  <c r="V1001" i="4" s="1"/>
  <c r="AK975" i="4"/>
  <c r="V975" i="4" s="1"/>
  <c r="AK972" i="4"/>
  <c r="AK967" i="4"/>
  <c r="AK964" i="4"/>
  <c r="V964" i="4" s="1"/>
  <c r="AK956" i="4"/>
  <c r="V956" i="4" s="1"/>
  <c r="AK948" i="4"/>
  <c r="V948" i="4" s="1"/>
  <c r="W874" i="4"/>
  <c r="AK897" i="4"/>
  <c r="V897" i="4" s="1"/>
  <c r="AK889" i="4"/>
  <c r="V889" i="4" s="1"/>
  <c r="AK881" i="4"/>
  <c r="V881" i="4" s="1"/>
  <c r="AK878" i="4"/>
  <c r="W754" i="4"/>
  <c r="AJ719" i="4"/>
  <c r="AJ717" i="4"/>
  <c r="AJ714" i="4"/>
  <c r="AJ704" i="4"/>
  <c r="AJ700" i="4"/>
  <c r="AJ699" i="4"/>
  <c r="AJ697" i="4"/>
  <c r="AJ694" i="4"/>
  <c r="AJ687" i="4"/>
  <c r="AJ685" i="4"/>
  <c r="AJ682" i="4"/>
  <c r="AJ593" i="4"/>
  <c r="AK477" i="4"/>
  <c r="AK473" i="4"/>
  <c r="AK469" i="4"/>
  <c r="AK465" i="4"/>
  <c r="AM246" i="3"/>
  <c r="T297" i="3" s="1"/>
  <c r="C96" i="14" s="1"/>
  <c r="AK1099" i="3"/>
  <c r="V1099" i="3" s="1"/>
  <c r="AI1098" i="3"/>
  <c r="AK1092" i="3"/>
  <c r="AK1091" i="3"/>
  <c r="V1091" i="3" s="1"/>
  <c r="AI1090" i="3"/>
  <c r="AK1084" i="3"/>
  <c r="V1084" i="3" s="1"/>
  <c r="AK1083" i="3"/>
  <c r="AI1082" i="3"/>
  <c r="AK1076" i="3"/>
  <c r="V1076" i="3" s="1"/>
  <c r="AK1075" i="3"/>
  <c r="AI1074" i="3"/>
  <c r="AK1068" i="3"/>
  <c r="V1068" i="3" s="1"/>
  <c r="AK1067" i="3"/>
  <c r="AI1066" i="3"/>
  <c r="AI1063" i="3"/>
  <c r="AK1059" i="3"/>
  <c r="V1059" i="3" s="1"/>
  <c r="AK1057" i="3"/>
  <c r="V1057" i="3" s="1"/>
  <c r="AK1036" i="3"/>
  <c r="AK1034" i="3"/>
  <c r="AI1030" i="3"/>
  <c r="AI1024" i="3"/>
  <c r="AK1020" i="3"/>
  <c r="V1020" i="3" s="1"/>
  <c r="AK1018" i="3"/>
  <c r="AI1014" i="3"/>
  <c r="AI979" i="3"/>
  <c r="AK975" i="3"/>
  <c r="AK974" i="3"/>
  <c r="AI973" i="3"/>
  <c r="AK967" i="3"/>
  <c r="AK918" i="3"/>
  <c r="AK917" i="3"/>
  <c r="AI916" i="3"/>
  <c r="AK910" i="3"/>
  <c r="AK909" i="3"/>
  <c r="V909" i="3"/>
  <c r="AI908" i="3"/>
  <c r="AK858" i="3"/>
  <c r="AK857" i="3"/>
  <c r="AI856" i="3"/>
  <c r="AK850" i="3"/>
  <c r="AK849" i="3"/>
  <c r="V849" i="3" s="1"/>
  <c r="AI848" i="3"/>
  <c r="AK798" i="3"/>
  <c r="AK797" i="3"/>
  <c r="V797" i="3" s="1"/>
  <c r="AI796" i="3"/>
  <c r="AK790" i="3"/>
  <c r="AK789" i="3"/>
  <c r="V789" i="3" s="1"/>
  <c r="AI788" i="3"/>
  <c r="AI665" i="3"/>
  <c r="AI664" i="3"/>
  <c r="AI663" i="3"/>
  <c r="AI662" i="3"/>
  <c r="AI661" i="3"/>
  <c r="AI660" i="3"/>
  <c r="AI659" i="3"/>
  <c r="AI658" i="3"/>
  <c r="AI657" i="3"/>
  <c r="AI656" i="3"/>
  <c r="AI655" i="3"/>
  <c r="AI654" i="3"/>
  <c r="AI653" i="3"/>
  <c r="AI652" i="3"/>
  <c r="AI651" i="3"/>
  <c r="AI650" i="3"/>
  <c r="AI649" i="3"/>
  <c r="AI648" i="3"/>
  <c r="AI647" i="3"/>
  <c r="AI646" i="3"/>
  <c r="AI645" i="3"/>
  <c r="AI644" i="3"/>
  <c r="AI643" i="3"/>
  <c r="AI642" i="3"/>
  <c r="AI641" i="3"/>
  <c r="AI640" i="3"/>
  <c r="AI639" i="3"/>
  <c r="AI638" i="3"/>
  <c r="AI637" i="3"/>
  <c r="AI636" i="3"/>
  <c r="AI635" i="3"/>
  <c r="AI634" i="3"/>
  <c r="AI633" i="3"/>
  <c r="AI632" i="3"/>
  <c r="AI631" i="3"/>
  <c r="AI630" i="3"/>
  <c r="AI629" i="3"/>
  <c r="AI628" i="3"/>
  <c r="AI627" i="3"/>
  <c r="AI626" i="3"/>
  <c r="AI625" i="3"/>
  <c r="AI624" i="3"/>
  <c r="AI623" i="3"/>
  <c r="AI622" i="3"/>
  <c r="AI621" i="3"/>
  <c r="AI425" i="3"/>
  <c r="AI424" i="3"/>
  <c r="AI423" i="3"/>
  <c r="AI422" i="3"/>
  <c r="AI421" i="3"/>
  <c r="AI420" i="3"/>
  <c r="AI419" i="3"/>
  <c r="AI418" i="3"/>
  <c r="AI417" i="3"/>
  <c r="AI416" i="3"/>
  <c r="AI415" i="3"/>
  <c r="AI414" i="3"/>
  <c r="AI413" i="3"/>
  <c r="AI412" i="3"/>
  <c r="AI411" i="3"/>
  <c r="W306" i="3"/>
  <c r="AK350" i="3"/>
  <c r="V350" i="3" s="1"/>
  <c r="AK349" i="3"/>
  <c r="V349" i="3" s="1"/>
  <c r="AI348" i="3"/>
  <c r="AH340" i="3"/>
  <c r="AI340" i="3"/>
  <c r="AK335" i="3"/>
  <c r="V335" i="3" s="1"/>
  <c r="AH333" i="3"/>
  <c r="AK333" i="3"/>
  <c r="AH326" i="3"/>
  <c r="AK326" i="3"/>
  <c r="V326" i="3" s="1"/>
  <c r="AH324" i="3"/>
  <c r="AI324" i="3"/>
  <c r="AK319" i="3"/>
  <c r="AH317" i="3"/>
  <c r="AK317" i="3"/>
  <c r="AH310" i="3"/>
  <c r="V310" i="3" s="1"/>
  <c r="AK310" i="3"/>
  <c r="AH308" i="3"/>
  <c r="AI308" i="3"/>
  <c r="W246" i="3"/>
  <c r="AH291" i="3"/>
  <c r="AK291" i="3"/>
  <c r="AH289" i="3"/>
  <c r="AI289" i="3"/>
  <c r="AK284" i="3"/>
  <c r="AH282" i="3"/>
  <c r="AK282" i="3"/>
  <c r="AH275" i="3"/>
  <c r="V275" i="3" s="1"/>
  <c r="AK275" i="3"/>
  <c r="AH273" i="3"/>
  <c r="AI273" i="3"/>
  <c r="AK268" i="3"/>
  <c r="V268" i="3" s="1"/>
  <c r="AH266" i="3"/>
  <c r="AK266" i="3"/>
  <c r="AH259" i="3"/>
  <c r="AK259" i="3"/>
  <c r="AH257" i="3"/>
  <c r="AI257" i="3"/>
  <c r="AK252" i="3"/>
  <c r="AH250" i="3"/>
  <c r="AK250" i="3"/>
  <c r="AH228" i="3"/>
  <c r="V228" i="3" s="1"/>
  <c r="AK228" i="3"/>
  <c r="AH226" i="3"/>
  <c r="AI226" i="3"/>
  <c r="AK221" i="3"/>
  <c r="R221" i="3" s="1"/>
  <c r="S221" i="3" s="1"/>
  <c r="AM221" i="3" s="1"/>
  <c r="AO221" i="3" s="1"/>
  <c r="AH219" i="3"/>
  <c r="AK219" i="3"/>
  <c r="V219" i="3" s="1"/>
  <c r="W219" i="3" s="1"/>
  <c r="AH170" i="3"/>
  <c r="AK170" i="3"/>
  <c r="V170" i="3" s="1"/>
  <c r="AH163" i="3"/>
  <c r="AK163" i="3"/>
  <c r="AH161" i="3"/>
  <c r="AI161" i="3"/>
  <c r="AK156" i="3"/>
  <c r="R156" i="3" s="1"/>
  <c r="S156" i="3" s="1"/>
  <c r="AM156" i="3" s="1"/>
  <c r="AO156" i="3" s="1"/>
  <c r="AK154" i="3"/>
  <c r="AM186" i="4"/>
  <c r="T237" i="4" s="1"/>
  <c r="W1054" i="4"/>
  <c r="W934" i="4"/>
  <c r="W814" i="4"/>
  <c r="W994" i="3"/>
  <c r="AH341" i="3"/>
  <c r="AK341" i="3"/>
  <c r="AH334" i="3"/>
  <c r="AK334" i="3"/>
  <c r="AH332" i="3"/>
  <c r="AI332" i="3"/>
  <c r="AH325" i="3"/>
  <c r="AK325" i="3"/>
  <c r="AH318" i="3"/>
  <c r="AK318" i="3"/>
  <c r="AH316" i="3"/>
  <c r="AI316" i="3"/>
  <c r="AH309" i="3"/>
  <c r="AK309" i="3"/>
  <c r="AH290" i="3"/>
  <c r="AK290" i="3"/>
  <c r="AH283" i="3"/>
  <c r="AK283" i="3"/>
  <c r="V283" i="3" s="1"/>
  <c r="AH281" i="3"/>
  <c r="AI281" i="3"/>
  <c r="AH274" i="3"/>
  <c r="AK274" i="3"/>
  <c r="AH267" i="3"/>
  <c r="AK267" i="3"/>
  <c r="V267" i="3" s="1"/>
  <c r="AH265" i="3"/>
  <c r="AI265" i="3"/>
  <c r="AH258" i="3"/>
  <c r="AK258" i="3"/>
  <c r="AH251" i="3"/>
  <c r="AK251" i="3"/>
  <c r="V251" i="3" s="1"/>
  <c r="AH249" i="3"/>
  <c r="AI249" i="3"/>
  <c r="AH227" i="3"/>
  <c r="AK227" i="3"/>
  <c r="AH220" i="3"/>
  <c r="AK220" i="3"/>
  <c r="V220" i="3" s="1"/>
  <c r="W220" i="3" s="1"/>
  <c r="AH218" i="3"/>
  <c r="AI218" i="3"/>
  <c r="AH171" i="3"/>
  <c r="AK171" i="3"/>
  <c r="AH169" i="3"/>
  <c r="AI169" i="3"/>
  <c r="AH162" i="3"/>
  <c r="AK162" i="3"/>
  <c r="AH155" i="3"/>
  <c r="AK155" i="3"/>
  <c r="R155" i="3" s="1"/>
  <c r="S155" i="3" s="1"/>
  <c r="AM155" i="3" s="1"/>
  <c r="AO155" i="3" s="1"/>
  <c r="AH153" i="3"/>
  <c r="AI153" i="3"/>
  <c r="AM1054" i="2"/>
  <c r="T1105" i="2" s="1"/>
  <c r="C82" i="14" s="1"/>
  <c r="AM620" i="2"/>
  <c r="T671" i="2" s="1"/>
  <c r="W680" i="2"/>
  <c r="W620" i="2"/>
  <c r="AK111" i="3"/>
  <c r="AK110" i="3"/>
  <c r="V110" i="3" s="1"/>
  <c r="AI109" i="3"/>
  <c r="AK50" i="3"/>
  <c r="V50" i="3" s="1"/>
  <c r="AK46" i="3"/>
  <c r="AK42" i="3"/>
  <c r="V42" i="3" s="1"/>
  <c r="AK38" i="3"/>
  <c r="AM246" i="2"/>
  <c r="T297" i="2" s="1"/>
  <c r="AJ1099" i="2"/>
  <c r="AJ1098" i="2"/>
  <c r="V1098" i="2" s="1"/>
  <c r="AJ1097" i="2"/>
  <c r="V1097" i="2" s="1"/>
  <c r="AJ1096" i="2"/>
  <c r="V1096" i="2" s="1"/>
  <c r="AJ1095" i="2"/>
  <c r="AJ1094" i="2"/>
  <c r="V1094" i="2" s="1"/>
  <c r="AJ1093" i="2"/>
  <c r="AJ1092" i="2"/>
  <c r="V1092" i="2" s="1"/>
  <c r="AK1091" i="2"/>
  <c r="V1091" i="2" s="1"/>
  <c r="AK1087" i="2"/>
  <c r="V1087" i="2" s="1"/>
  <c r="AK1083" i="2"/>
  <c r="V1083" i="2" s="1"/>
  <c r="AK1079" i="2"/>
  <c r="V1079" i="2" s="1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6" i="2"/>
  <c r="AJ799" i="2"/>
  <c r="V799" i="2" s="1"/>
  <c r="AJ798" i="2"/>
  <c r="AJ797" i="2"/>
  <c r="AJ796" i="2"/>
  <c r="V796" i="2" s="1"/>
  <c r="AJ795" i="2"/>
  <c r="V795" i="2" s="1"/>
  <c r="AJ794" i="2"/>
  <c r="AJ793" i="2"/>
  <c r="AJ792" i="2"/>
  <c r="AJ791" i="2"/>
  <c r="AJ790" i="2"/>
  <c r="AJ789" i="2"/>
  <c r="AJ788" i="2"/>
  <c r="AK723" i="2"/>
  <c r="V723" i="2" s="1"/>
  <c r="AK718" i="2"/>
  <c r="V718" i="2" s="1"/>
  <c r="AK715" i="2"/>
  <c r="V715" i="2" s="1"/>
  <c r="AK710" i="2"/>
  <c r="V710" i="2" s="1"/>
  <c r="AK707" i="2"/>
  <c r="V707" i="2" s="1"/>
  <c r="AK702" i="2"/>
  <c r="V702" i="2" s="1"/>
  <c r="AK699" i="2"/>
  <c r="V699" i="2" s="1"/>
  <c r="AK694" i="2"/>
  <c r="V694" i="2" s="1"/>
  <c r="AK691" i="2"/>
  <c r="V691" i="2" s="1"/>
  <c r="AK686" i="2"/>
  <c r="V686" i="2" s="1"/>
  <c r="AK683" i="2"/>
  <c r="V683" i="2" s="1"/>
  <c r="AK664" i="2"/>
  <c r="V664" i="2" s="1"/>
  <c r="AK656" i="2"/>
  <c r="V656" i="2" s="1"/>
  <c r="AK647" i="2"/>
  <c r="AK644" i="2"/>
  <c r="V644" i="2" s="1"/>
  <c r="AK631" i="2"/>
  <c r="AK628" i="2"/>
  <c r="V628" i="2" s="1"/>
  <c r="AK602" i="2"/>
  <c r="V602" i="2"/>
  <c r="AK599" i="2"/>
  <c r="V599" i="2"/>
  <c r="AK594" i="2"/>
  <c r="R594" i="2" s="1"/>
  <c r="S594" i="2" s="1"/>
  <c r="AM594" i="2" s="1"/>
  <c r="AO594" i="2" s="1"/>
  <c r="AK540" i="2"/>
  <c r="V540" i="2" s="1"/>
  <c r="AK532" i="2"/>
  <c r="AK475" i="2"/>
  <c r="AI425" i="2"/>
  <c r="AK419" i="2"/>
  <c r="AK418" i="2"/>
  <c r="V418" i="2" s="1"/>
  <c r="AI417" i="2"/>
  <c r="AJ351" i="2"/>
  <c r="V351" i="2" s="1"/>
  <c r="AJ350" i="2"/>
  <c r="AJ349" i="2"/>
  <c r="V349" i="2" s="1"/>
  <c r="AJ348" i="2"/>
  <c r="AJ347" i="2"/>
  <c r="V347" i="2" s="1"/>
  <c r="AJ346" i="2"/>
  <c r="AJ345" i="2"/>
  <c r="V345" i="2" s="1"/>
  <c r="AJ344" i="2"/>
  <c r="V344" i="2" s="1"/>
  <c r="AJ343" i="2"/>
  <c r="V343" i="2" s="1"/>
  <c r="AJ342" i="2"/>
  <c r="AJ341" i="2"/>
  <c r="V341" i="2" s="1"/>
  <c r="AJ340" i="2"/>
  <c r="AJ339" i="2"/>
  <c r="V339" i="2" s="1"/>
  <c r="AJ338" i="2"/>
  <c r="V338" i="2" s="1"/>
  <c r="AJ337" i="2"/>
  <c r="V337" i="2" s="1"/>
  <c r="AJ336" i="2"/>
  <c r="V336" i="2" s="1"/>
  <c r="AJ335" i="2"/>
  <c r="V335" i="2" s="1"/>
  <c r="AJ334" i="2"/>
  <c r="AJ333" i="2"/>
  <c r="V333" i="2" s="1"/>
  <c r="AJ332" i="2"/>
  <c r="AJ331" i="2"/>
  <c r="V331" i="2" s="1"/>
  <c r="AJ330" i="2"/>
  <c r="AJ329" i="2"/>
  <c r="V329" i="2" s="1"/>
  <c r="AJ328" i="2"/>
  <c r="V328" i="2" s="1"/>
  <c r="AJ327" i="2"/>
  <c r="V327" i="2" s="1"/>
  <c r="AJ326" i="2"/>
  <c r="AJ325" i="2"/>
  <c r="V325" i="2" s="1"/>
  <c r="AJ324" i="2"/>
  <c r="AJ323" i="2"/>
  <c r="AJ322" i="2"/>
  <c r="AJ321" i="2"/>
  <c r="V321" i="2" s="1"/>
  <c r="AJ320" i="2"/>
  <c r="AJ319" i="2"/>
  <c r="V319" i="2" s="1"/>
  <c r="AJ318" i="2"/>
  <c r="AJ317" i="2"/>
  <c r="AJ316" i="2"/>
  <c r="AJ315" i="2"/>
  <c r="AJ314" i="2"/>
  <c r="AJ313" i="2"/>
  <c r="AJ312" i="2"/>
  <c r="AJ311" i="2"/>
  <c r="V311" i="2" s="1"/>
  <c r="AJ310" i="2"/>
  <c r="AJ309" i="2"/>
  <c r="V309" i="2" s="1"/>
  <c r="AJ308" i="2"/>
  <c r="AJ307" i="2"/>
  <c r="AK263" i="2"/>
  <c r="V263" i="2" s="1"/>
  <c r="AK259" i="2"/>
  <c r="V259" i="2" s="1"/>
  <c r="AK255" i="2"/>
  <c r="V255" i="2" s="1"/>
  <c r="AK251" i="2"/>
  <c r="V251" i="2" s="1"/>
  <c r="AK247" i="2"/>
  <c r="V247" i="2" s="1"/>
  <c r="AK220" i="2"/>
  <c r="V220" i="2" s="1"/>
  <c r="AK170" i="2"/>
  <c r="V170" i="2" s="1"/>
  <c r="AK166" i="2"/>
  <c r="V166" i="2" s="1"/>
  <c r="AK162" i="2"/>
  <c r="R162" i="2" s="1"/>
  <c r="S162" i="2" s="1"/>
  <c r="AM162" i="2" s="1"/>
  <c r="AO162" i="2" s="1"/>
  <c r="AK109" i="2"/>
  <c r="V109" i="2" s="1"/>
  <c r="AK50" i="2"/>
  <c r="V50" i="2" s="1"/>
  <c r="AK46" i="2"/>
  <c r="V46" i="2" s="1"/>
  <c r="AK42" i="2"/>
  <c r="AK605" i="1"/>
  <c r="AK603" i="1"/>
  <c r="AK601" i="1"/>
  <c r="AK599" i="1"/>
  <c r="AK597" i="1"/>
  <c r="AK595" i="1"/>
  <c r="AK593" i="1"/>
  <c r="AK591" i="1"/>
  <c r="AK589" i="1"/>
  <c r="AK587" i="1"/>
  <c r="AK585" i="1"/>
  <c r="AK583" i="1"/>
  <c r="AK581" i="1"/>
  <c r="AK579" i="1"/>
  <c r="AK577" i="1"/>
  <c r="AK575" i="1"/>
  <c r="AK573" i="1"/>
  <c r="AK571" i="1"/>
  <c r="AK569" i="1"/>
  <c r="AK567" i="1"/>
  <c r="AK565" i="1"/>
  <c r="AK563" i="1"/>
  <c r="AK532" i="1"/>
  <c r="V532" i="1" s="1"/>
  <c r="AK528" i="1"/>
  <c r="AK485" i="1"/>
  <c r="V485" i="1" s="1"/>
  <c r="AK481" i="1"/>
  <c r="AK423" i="1"/>
  <c r="AK419" i="1"/>
  <c r="V419" i="1" s="1"/>
  <c r="G992" i="1"/>
  <c r="C35" i="19" s="1"/>
  <c r="G812" i="1"/>
  <c r="AH3" i="18" s="1"/>
  <c r="G811" i="1"/>
  <c r="G618" i="1"/>
  <c r="C23" i="19" s="1"/>
  <c r="G239" i="1"/>
  <c r="F15" i="16" s="1"/>
  <c r="S1102" i="2"/>
  <c r="S1108" i="2"/>
  <c r="S1103" i="2" s="1"/>
  <c r="S613" i="1"/>
  <c r="S609" i="1"/>
  <c r="BJ31" i="9" s="1"/>
  <c r="S611" i="1"/>
  <c r="AJ171" i="1"/>
  <c r="AJ170" i="1"/>
  <c r="V170" i="1" s="1"/>
  <c r="AJ169" i="1"/>
  <c r="V169" i="1" s="1"/>
  <c r="AJ168" i="1"/>
  <c r="AJ167" i="1"/>
  <c r="AJ166" i="1"/>
  <c r="V166" i="1" s="1"/>
  <c r="AJ165" i="1"/>
  <c r="V165" i="1" s="1"/>
  <c r="AJ164" i="1"/>
  <c r="AJ163" i="1"/>
  <c r="AJ162" i="1"/>
  <c r="V162" i="1" s="1"/>
  <c r="AJ161" i="1"/>
  <c r="V161" i="1" s="1"/>
  <c r="AJ160" i="1"/>
  <c r="AJ159" i="1"/>
  <c r="AJ51" i="1"/>
  <c r="AJ50" i="1"/>
  <c r="V50" i="1" s="1"/>
  <c r="AJ49" i="1"/>
  <c r="AJ48" i="1"/>
  <c r="AJ47" i="1"/>
  <c r="AJ46" i="1"/>
  <c r="V46" i="1" s="1"/>
  <c r="AJ45" i="1"/>
  <c r="V45" i="1" s="1"/>
  <c r="AJ44" i="1"/>
  <c r="AK977" i="1"/>
  <c r="AK973" i="1"/>
  <c r="V973" i="1" s="1"/>
  <c r="AK969" i="1"/>
  <c r="AK965" i="1"/>
  <c r="AK961" i="1"/>
  <c r="AK957" i="1"/>
  <c r="AK953" i="1"/>
  <c r="AK949" i="1"/>
  <c r="V949" i="1" s="1"/>
  <c r="W949" i="1" s="1"/>
  <c r="AK945" i="1"/>
  <c r="AK941" i="1"/>
  <c r="AK937" i="1"/>
  <c r="AK918" i="1"/>
  <c r="V918" i="1" s="1"/>
  <c r="AK914" i="1"/>
  <c r="AK910" i="1"/>
  <c r="AK906" i="1"/>
  <c r="V906" i="1" s="1"/>
  <c r="AK902" i="1"/>
  <c r="V902" i="1" s="1"/>
  <c r="AK898" i="1"/>
  <c r="V898" i="1" s="1"/>
  <c r="AK857" i="1"/>
  <c r="AK853" i="1"/>
  <c r="AK739" i="1"/>
  <c r="AK735" i="1"/>
  <c r="V735" i="1"/>
  <c r="AK731" i="1"/>
  <c r="R731" i="1" s="1"/>
  <c r="S731" i="1" s="1"/>
  <c r="AM731" i="1" s="1"/>
  <c r="AO731" i="1" s="1"/>
  <c r="AF410" i="3"/>
  <c r="AC187" i="2"/>
  <c r="AF188" i="2"/>
  <c r="AA188" i="2" s="1"/>
  <c r="AC189" i="2"/>
  <c r="AF205" i="2"/>
  <c r="AH205" i="2"/>
  <c r="AF206" i="2"/>
  <c r="AH206" i="2"/>
  <c r="AF207" i="2"/>
  <c r="AH207" i="2"/>
  <c r="AF208" i="2"/>
  <c r="AH208" i="2"/>
  <c r="AH209" i="2"/>
  <c r="R209" i="2" s="1"/>
  <c r="S209" i="2" s="1"/>
  <c r="AM209" i="2" s="1"/>
  <c r="AO209" i="2" s="1"/>
  <c r="V209" i="2"/>
  <c r="W209" i="2" s="1"/>
  <c r="AC210" i="2"/>
  <c r="AH210" i="2"/>
  <c r="R210" i="2" s="1"/>
  <c r="S210" i="2" s="1"/>
  <c r="AM210" i="2" s="1"/>
  <c r="AO210" i="2" s="1"/>
  <c r="AC211" i="2"/>
  <c r="AH211" i="2"/>
  <c r="R211" i="2" s="1"/>
  <c r="S211" i="2" s="1"/>
  <c r="AM211" i="2" s="1"/>
  <c r="AO211" i="2" s="1"/>
  <c r="AC212" i="2"/>
  <c r="AH212" i="2"/>
  <c r="R212" i="2" s="1"/>
  <c r="S212" i="2" s="1"/>
  <c r="AM212" i="2" s="1"/>
  <c r="AO212" i="2" s="1"/>
  <c r="AC135" i="2"/>
  <c r="AH137" i="2"/>
  <c r="AI155" i="2"/>
  <c r="AF77" i="2"/>
  <c r="AA77" i="2" s="1"/>
  <c r="AC79" i="2"/>
  <c r="AC84" i="2"/>
  <c r="AH87" i="2"/>
  <c r="AH88" i="2"/>
  <c r="AF16" i="2"/>
  <c r="AA16" i="2" s="1"/>
  <c r="AC18" i="2"/>
  <c r="Z18" i="2" s="1"/>
  <c r="X29" i="2"/>
  <c r="AJ29" i="2" s="1"/>
  <c r="X30" i="2"/>
  <c r="AC32" i="2"/>
  <c r="X33" i="2"/>
  <c r="AH37" i="2"/>
  <c r="X514" i="2"/>
  <c r="AC514" i="2" s="1"/>
  <c r="X516" i="2"/>
  <c r="AH516" i="2" s="1"/>
  <c r="X518" i="2"/>
  <c r="AH518" i="2" s="1"/>
  <c r="X520" i="2"/>
  <c r="AH520" i="2" s="1"/>
  <c r="X521" i="2"/>
  <c r="AH521" i="2" s="1"/>
  <c r="X522" i="2"/>
  <c r="AH522" i="2" s="1"/>
  <c r="X523" i="2"/>
  <c r="AC523" i="2" s="1"/>
  <c r="X524" i="2"/>
  <c r="AH524" i="2" s="1"/>
  <c r="X525" i="2"/>
  <c r="AK525" i="2" s="1"/>
  <c r="X443" i="2"/>
  <c r="AH443" i="2" s="1"/>
  <c r="X444" i="2"/>
  <c r="AH444" i="2" s="1"/>
  <c r="X384" i="2"/>
  <c r="AE384" i="2" s="1"/>
  <c r="AC187" i="1"/>
  <c r="AF188" i="1"/>
  <c r="AA188" i="1" s="1"/>
  <c r="AJ208" i="1"/>
  <c r="AD208" i="1"/>
  <c r="AI208" i="1"/>
  <c r="AC209" i="1"/>
  <c r="Z209" i="1" s="1"/>
  <c r="AF210" i="1"/>
  <c r="AA210" i="1" s="1"/>
  <c r="AF211" i="1"/>
  <c r="AF212" i="1"/>
  <c r="AA212" i="1" s="1"/>
  <c r="AC129" i="1"/>
  <c r="AF139" i="1"/>
  <c r="AA139" i="1" s="1"/>
  <c r="AC143" i="1"/>
  <c r="AC67" i="1"/>
  <c r="AF73" i="1"/>
  <c r="AA73" i="1" s="1"/>
  <c r="AC98" i="1"/>
  <c r="AC99" i="1"/>
  <c r="AC30" i="1"/>
  <c r="AC34" i="1"/>
  <c r="AC39" i="1"/>
  <c r="AD502" i="1"/>
  <c r="AI502" i="1"/>
  <c r="AF503" i="1"/>
  <c r="AC509" i="1"/>
  <c r="AC510" i="1"/>
  <c r="AC516" i="1"/>
  <c r="AD520" i="1"/>
  <c r="AI520" i="1"/>
  <c r="AD521" i="1"/>
  <c r="AI521" i="1"/>
  <c r="AD522" i="1"/>
  <c r="AI522" i="1"/>
  <c r="V522" i="1" s="1"/>
  <c r="W522" i="1" s="1"/>
  <c r="AK388" i="1"/>
  <c r="AH392" i="1"/>
  <c r="AH334" i="1"/>
  <c r="AH464" i="1"/>
  <c r="AK393" i="1"/>
  <c r="AC263" i="1"/>
  <c r="AF818" i="1"/>
  <c r="AA818" i="1" s="1"/>
  <c r="AF842" i="1"/>
  <c r="AA842" i="1" s="1"/>
  <c r="AD756" i="1"/>
  <c r="AI756" i="1"/>
  <c r="V756" i="1" s="1"/>
  <c r="W756" i="1" s="1"/>
  <c r="AF759" i="1"/>
  <c r="AA759" i="1" s="1"/>
  <c r="AJ761" i="1"/>
  <c r="AF761" i="1"/>
  <c r="AA761" i="1" s="1"/>
  <c r="AD761" i="1"/>
  <c r="AI761" i="1"/>
  <c r="AD762" i="1"/>
  <c r="AI762" i="1"/>
  <c r="AD763" i="1"/>
  <c r="AI763" i="1"/>
  <c r="AD764" i="1"/>
  <c r="Z764" i="1" s="1"/>
  <c r="AI764" i="1"/>
  <c r="AC768" i="1"/>
  <c r="Z768" i="1" s="1"/>
  <c r="AD769" i="1"/>
  <c r="AI769" i="1"/>
  <c r="AD770" i="1"/>
  <c r="AI770" i="1"/>
  <c r="AD771" i="1"/>
  <c r="AI771" i="1"/>
  <c r="AC781" i="1"/>
  <c r="AF696" i="1"/>
  <c r="AA696" i="1" s="1"/>
  <c r="AF701" i="1"/>
  <c r="AA701" i="1" s="1"/>
  <c r="AF708" i="1"/>
  <c r="AA708" i="1" s="1"/>
  <c r="AK717" i="1"/>
  <c r="AK636" i="1"/>
  <c r="AF636" i="1"/>
  <c r="AA636" i="1" s="1"/>
  <c r="AK649" i="1"/>
  <c r="AI649" i="1"/>
  <c r="AD649" i="1"/>
  <c r="AK650" i="1"/>
  <c r="AI650" i="1"/>
  <c r="AD650" i="1"/>
  <c r="AK651" i="1"/>
  <c r="AI651" i="1"/>
  <c r="AD651" i="1"/>
  <c r="AK659" i="1"/>
  <c r="R659" i="1" s="1"/>
  <c r="AC659" i="1"/>
  <c r="AE661" i="1"/>
  <c r="AK718" i="1"/>
  <c r="AK656" i="1"/>
  <c r="AC656" i="1"/>
  <c r="AF659" i="1"/>
  <c r="AA659" i="1" s="1"/>
  <c r="AH663" i="1"/>
  <c r="S358" i="3"/>
  <c r="BL17" i="11" s="1"/>
  <c r="AF187" i="3"/>
  <c r="AA187" i="3" s="1"/>
  <c r="AF188" i="3"/>
  <c r="AA188" i="3" s="1"/>
  <c r="AF190" i="3"/>
  <c r="AA190" i="3" s="1"/>
  <c r="AF191" i="3"/>
  <c r="AA191" i="3" s="1"/>
  <c r="AF192" i="3"/>
  <c r="AA192" i="3" s="1"/>
  <c r="AF194" i="3"/>
  <c r="AA194" i="3" s="1"/>
  <c r="AC203" i="3"/>
  <c r="AF130" i="3"/>
  <c r="AA130" i="3" s="1"/>
  <c r="AC134" i="3"/>
  <c r="AC138" i="3"/>
  <c r="Z138" i="3" s="1"/>
  <c r="AE139" i="3"/>
  <c r="AH139" i="3"/>
  <c r="AC140" i="3"/>
  <c r="Z140" i="3" s="1"/>
  <c r="AH140" i="3"/>
  <c r="R140" i="3" s="1"/>
  <c r="AC147" i="3"/>
  <c r="Z147" i="3" s="1"/>
  <c r="AC149" i="3"/>
  <c r="Z149" i="3" s="1"/>
  <c r="AC81" i="3"/>
  <c r="AC83" i="3"/>
  <c r="Z83" i="3" s="1"/>
  <c r="AC95" i="3"/>
  <c r="Z95" i="3" s="1"/>
  <c r="AH96" i="3"/>
  <c r="AH12" i="3"/>
  <c r="AK36" i="3"/>
  <c r="AK11" i="3"/>
  <c r="AK13" i="3"/>
  <c r="AC13" i="3"/>
  <c r="Z13" i="3" s="1"/>
  <c r="AI35" i="3"/>
  <c r="AD35" i="3"/>
  <c r="AK466" i="3"/>
  <c r="AH466" i="3"/>
  <c r="AH467" i="3"/>
  <c r="AK468" i="3"/>
  <c r="AF468" i="3"/>
  <c r="AK469" i="3"/>
  <c r="AH469" i="3"/>
  <c r="AF469" i="3"/>
  <c r="AC393" i="3"/>
  <c r="Z393" i="3" s="1"/>
  <c r="AC566" i="3"/>
  <c r="AC574" i="3"/>
  <c r="AI505" i="3"/>
  <c r="AF509" i="3"/>
  <c r="AA509" i="3" s="1"/>
  <c r="AI509" i="3"/>
  <c r="AK465" i="3"/>
  <c r="AE465" i="3"/>
  <c r="AC468" i="3"/>
  <c r="AC469" i="3"/>
  <c r="AC946" i="3"/>
  <c r="AC947" i="3"/>
  <c r="AC949" i="3"/>
  <c r="AC879" i="3"/>
  <c r="AD883" i="3"/>
  <c r="AC883" i="3"/>
  <c r="AH883" i="3"/>
  <c r="AF884" i="3"/>
  <c r="AA884" i="3" s="1"/>
  <c r="AH885" i="3"/>
  <c r="AF887" i="3"/>
  <c r="AA887" i="3" s="1"/>
  <c r="AF888" i="3"/>
  <c r="AA888" i="3" s="1"/>
  <c r="AD891" i="3"/>
  <c r="X901" i="3"/>
  <c r="AD901" i="3" s="1"/>
  <c r="X819" i="3"/>
  <c r="AH819" i="3" s="1"/>
  <c r="AF839" i="3"/>
  <c r="AA839" i="3" s="1"/>
  <c r="X840" i="3"/>
  <c r="AC840" i="3" s="1"/>
  <c r="X844" i="3"/>
  <c r="X757" i="3"/>
  <c r="AF757" i="3" s="1"/>
  <c r="AA757" i="3" s="1"/>
  <c r="X760" i="3"/>
  <c r="AH760" i="3" s="1"/>
  <c r="X767" i="3"/>
  <c r="AF767" i="3" s="1"/>
  <c r="AA767" i="3" s="1"/>
  <c r="X777" i="3"/>
  <c r="AD777" i="3" s="1"/>
  <c r="X769" i="3"/>
  <c r="AF769" i="3" s="1"/>
  <c r="AA769" i="3" s="1"/>
  <c r="X768" i="3"/>
  <c r="AC768" i="3" s="1"/>
  <c r="AH766" i="3"/>
  <c r="X765" i="3"/>
  <c r="AC765" i="3" s="1"/>
  <c r="X764" i="3"/>
  <c r="AE764" i="3" s="1"/>
  <c r="X762" i="3"/>
  <c r="AJ762" i="3" s="1"/>
  <c r="X761" i="3"/>
  <c r="AE761" i="3" s="1"/>
  <c r="X759" i="3"/>
  <c r="AF759" i="3" s="1"/>
  <c r="AA759" i="3" s="1"/>
  <c r="X758" i="3"/>
  <c r="AH758" i="3" s="1"/>
  <c r="X755" i="3"/>
  <c r="AC755" i="3" s="1"/>
  <c r="Y755" i="3" s="1"/>
  <c r="X845" i="3"/>
  <c r="X843" i="3"/>
  <c r="AH843" i="3" s="1"/>
  <c r="X841" i="3"/>
  <c r="AD841" i="3" s="1"/>
  <c r="AH839" i="3"/>
  <c r="X838" i="3"/>
  <c r="AF838" i="3" s="1"/>
  <c r="AA838" i="3" s="1"/>
  <c r="X837" i="3"/>
  <c r="AH837" i="3" s="1"/>
  <c r="X836" i="3"/>
  <c r="AC836" i="3" s="1"/>
  <c r="X835" i="3"/>
  <c r="AH835" i="3" s="1"/>
  <c r="X834" i="3"/>
  <c r="AC834" i="3" s="1"/>
  <c r="X832" i="3"/>
  <c r="AH832" i="3" s="1"/>
  <c r="X831" i="3"/>
  <c r="AC831" i="3" s="1"/>
  <c r="X830" i="3"/>
  <c r="AH830" i="3" s="1"/>
  <c r="X829" i="3"/>
  <c r="AC829" i="3" s="1"/>
  <c r="X828" i="3"/>
  <c r="AH828" i="3" s="1"/>
  <c r="X827" i="3"/>
  <c r="AC827" i="3" s="1"/>
  <c r="X826" i="3"/>
  <c r="AH826" i="3" s="1"/>
  <c r="X825" i="3"/>
  <c r="AC825" i="3" s="1"/>
  <c r="X824" i="3"/>
  <c r="AH824" i="3" s="1"/>
  <c r="X823" i="3"/>
  <c r="AC823" i="3" s="1"/>
  <c r="X822" i="3"/>
  <c r="AH822" i="3" s="1"/>
  <c r="X821" i="3"/>
  <c r="AC821" i="3" s="1"/>
  <c r="X820" i="3"/>
  <c r="AH820" i="3" s="1"/>
  <c r="X818" i="3"/>
  <c r="AC818" i="3" s="1"/>
  <c r="X817" i="3"/>
  <c r="AH817" i="3" s="1"/>
  <c r="X905" i="3"/>
  <c r="AK905" i="3" s="1"/>
  <c r="X904" i="3"/>
  <c r="AK904" i="3" s="1"/>
  <c r="AK903" i="3"/>
  <c r="X902" i="3"/>
  <c r="AH902" i="3" s="1"/>
  <c r="X900" i="3"/>
  <c r="AJ900" i="3" s="1"/>
  <c r="X898" i="3"/>
  <c r="AJ898" i="3" s="1"/>
  <c r="X897" i="3"/>
  <c r="AH897" i="3" s="1"/>
  <c r="X896" i="3"/>
  <c r="AH896" i="3" s="1"/>
  <c r="X895" i="3"/>
  <c r="AI895" i="3" s="1"/>
  <c r="X894" i="3"/>
  <c r="AH894" i="3" s="1"/>
  <c r="AH892" i="3"/>
  <c r="AH891" i="3"/>
  <c r="BN32" i="11"/>
  <c r="AF830" i="2"/>
  <c r="AA830" i="2" s="1"/>
  <c r="AD762" i="2"/>
  <c r="C152" i="14"/>
  <c r="C132" i="14"/>
  <c r="C168" i="14"/>
  <c r="C14" i="16"/>
  <c r="AV158" i="16"/>
  <c r="AZ158" i="16"/>
  <c r="AZ160" i="16"/>
  <c r="AZ198" i="16" s="1"/>
  <c r="E162" i="16"/>
  <c r="J162" i="16"/>
  <c r="O162" i="16"/>
  <c r="T162" i="16"/>
  <c r="Z162" i="16"/>
  <c r="AD162" i="16"/>
  <c r="AJ162" i="16"/>
  <c r="AN162" i="16"/>
  <c r="AT162" i="16"/>
  <c r="AX162" i="16"/>
  <c r="BD162" i="16"/>
  <c r="BH162" i="16"/>
  <c r="BN162" i="16"/>
  <c r="B164" i="16"/>
  <c r="G164" i="16"/>
  <c r="L164" i="16"/>
  <c r="Q164" i="16"/>
  <c r="V164" i="16"/>
  <c r="AB164" i="16"/>
  <c r="AF164" i="16"/>
  <c r="AL164" i="16"/>
  <c r="AP164" i="16"/>
  <c r="AV164" i="16"/>
  <c r="AZ164" i="16"/>
  <c r="BF164" i="16"/>
  <c r="B166" i="16"/>
  <c r="AZ166" i="16"/>
  <c r="BF166" i="16"/>
  <c r="AX168" i="16"/>
  <c r="AX202" i="16" s="1"/>
  <c r="B170" i="16"/>
  <c r="AV170" i="16"/>
  <c r="AZ170" i="16"/>
  <c r="BF170" i="16"/>
  <c r="AX172" i="16"/>
  <c r="BD172" i="16"/>
  <c r="AT174" i="16"/>
  <c r="AX174" i="16"/>
  <c r="B176" i="16"/>
  <c r="AS176" i="16"/>
  <c r="AU176" i="16"/>
  <c r="AX176" i="16"/>
  <c r="AZ176" i="16"/>
  <c r="BC176" i="16"/>
  <c r="BE176" i="16"/>
  <c r="B178" i="16"/>
  <c r="E178" i="16"/>
  <c r="G178" i="16"/>
  <c r="J178" i="16"/>
  <c r="L178" i="16"/>
  <c r="O178" i="16"/>
  <c r="Q178" i="16"/>
  <c r="U178" i="16"/>
  <c r="W178" i="16"/>
  <c r="Y178" i="16"/>
  <c r="AA178" i="16"/>
  <c r="AD178" i="16"/>
  <c r="AF178" i="16"/>
  <c r="AI178" i="16"/>
  <c r="AK178" i="16"/>
  <c r="AN178" i="16"/>
  <c r="AP178" i="16"/>
  <c r="AS178" i="16"/>
  <c r="AU178" i="16"/>
  <c r="AX178" i="16"/>
  <c r="AZ178" i="16"/>
  <c r="BC178" i="16"/>
  <c r="BE178" i="16"/>
  <c r="BH178" i="16"/>
  <c r="BJ178" i="16"/>
  <c r="BM178" i="16"/>
  <c r="BO178" i="16"/>
  <c r="B180" i="16"/>
  <c r="AS180" i="16"/>
  <c r="AU180" i="16"/>
  <c r="BC180" i="16"/>
  <c r="AQ182" i="16"/>
  <c r="BF182" i="16"/>
  <c r="B184" i="16"/>
  <c r="L184" i="16"/>
  <c r="AS184" i="16"/>
  <c r="AX184" i="16"/>
  <c r="AZ184" i="16"/>
  <c r="AT186" i="16"/>
  <c r="AY186" i="16"/>
  <c r="BA186" i="16"/>
  <c r="BD186" i="16"/>
  <c r="BF186" i="16"/>
  <c r="BE46" i="10"/>
  <c r="BH79" i="16"/>
  <c r="BI31" i="10"/>
  <c r="BL66" i="16"/>
  <c r="BE32" i="12"/>
  <c r="BF26" i="12"/>
  <c r="BF33" i="12"/>
  <c r="BF47" i="12"/>
  <c r="CM39" i="13"/>
  <c r="CE39" i="13"/>
  <c r="CQ39" i="13"/>
  <c r="CM37" i="13"/>
  <c r="CE37" i="13"/>
  <c r="CQ37" i="13"/>
  <c r="CM35" i="13"/>
  <c r="CE35" i="13"/>
  <c r="CQ35" i="13"/>
  <c r="CM33" i="13"/>
  <c r="CE33" i="13"/>
  <c r="CQ33" i="13"/>
  <c r="CM31" i="13"/>
  <c r="CE31" i="13"/>
  <c r="CQ31" i="13"/>
  <c r="CM29" i="13"/>
  <c r="CE29" i="13"/>
  <c r="CQ29" i="13"/>
  <c r="CM27" i="13"/>
  <c r="CE27" i="13"/>
  <c r="CQ27" i="13"/>
  <c r="CM25" i="13"/>
  <c r="CE25" i="13"/>
  <c r="CQ25" i="13"/>
  <c r="CM23" i="13"/>
  <c r="CE23" i="13"/>
  <c r="CQ23" i="13"/>
  <c r="CM21" i="13"/>
  <c r="CE21" i="13"/>
  <c r="CQ21" i="13"/>
  <c r="CM19" i="13"/>
  <c r="CE19" i="13"/>
  <c r="CQ19" i="13"/>
  <c r="CM17" i="13"/>
  <c r="CE17" i="13"/>
  <c r="CQ17" i="13"/>
  <c r="CM15" i="13"/>
  <c r="CE15" i="13"/>
  <c r="CQ15" i="13"/>
  <c r="CM13" i="13"/>
  <c r="CE13" i="13"/>
  <c r="CQ13" i="13"/>
  <c r="CM11" i="13"/>
  <c r="CE11" i="13"/>
  <c r="CQ11" i="13"/>
  <c r="CM9" i="13"/>
  <c r="CE9" i="13"/>
  <c r="CQ9" i="13"/>
  <c r="CM7" i="13"/>
  <c r="CE7" i="13"/>
  <c r="CQ7" i="13"/>
  <c r="BE30" i="10"/>
  <c r="BH65" i="16"/>
  <c r="BH42" i="12"/>
  <c r="BF42" i="12"/>
  <c r="BI147" i="16"/>
  <c r="BH28" i="12"/>
  <c r="BK135" i="16"/>
  <c r="BF28" i="12"/>
  <c r="BI135" i="16"/>
  <c r="BG22" i="12"/>
  <c r="BJ129" i="16"/>
  <c r="BG18" i="12"/>
  <c r="BJ127" i="16"/>
  <c r="BE18" i="12"/>
  <c r="CK39" i="13"/>
  <c r="CC39" i="13"/>
  <c r="CS39" i="13"/>
  <c r="CK37" i="13"/>
  <c r="CC37" i="13"/>
  <c r="CS37" i="13"/>
  <c r="CK35" i="13"/>
  <c r="CC35" i="13"/>
  <c r="CS35" i="13"/>
  <c r="CK33" i="13"/>
  <c r="CC33" i="13"/>
  <c r="CS33" i="13"/>
  <c r="CK31" i="13"/>
  <c r="CC31" i="13"/>
  <c r="CS31" i="13"/>
  <c r="CK29" i="13"/>
  <c r="CC29" i="13"/>
  <c r="CS29" i="13"/>
  <c r="CK27" i="13"/>
  <c r="CC27" i="13"/>
  <c r="CS27" i="13"/>
  <c r="CK25" i="13"/>
  <c r="CC25" i="13"/>
  <c r="CS25" i="13"/>
  <c r="CK23" i="13"/>
  <c r="CC23" i="13"/>
  <c r="CS23" i="13"/>
  <c r="CK21" i="13"/>
  <c r="CC21" i="13"/>
  <c r="CS21" i="13"/>
  <c r="CK19" i="13"/>
  <c r="CC19" i="13"/>
  <c r="CS19" i="13"/>
  <c r="CK17" i="13"/>
  <c r="CC17" i="13"/>
  <c r="CS17" i="13"/>
  <c r="CK15" i="13"/>
  <c r="CC15" i="13"/>
  <c r="CS15" i="13"/>
  <c r="CK13" i="13"/>
  <c r="CC13" i="13"/>
  <c r="CS13" i="13"/>
  <c r="CK11" i="13"/>
  <c r="CC11" i="13"/>
  <c r="CS11" i="13"/>
  <c r="CK9" i="13"/>
  <c r="CC9" i="13"/>
  <c r="CS9" i="13"/>
  <c r="CK7" i="13"/>
  <c r="CC7" i="13"/>
  <c r="CS7" i="13"/>
  <c r="BK142" i="16"/>
  <c r="BK130" i="16"/>
  <c r="BJ128" i="16"/>
  <c r="BK126" i="16"/>
  <c r="BJ124" i="16"/>
  <c r="BJ122" i="16"/>
  <c r="BJ120" i="16"/>
  <c r="BJ118" i="16"/>
  <c r="BJ116" i="16"/>
  <c r="R301" i="3"/>
  <c r="BG15" i="11"/>
  <c r="R1107" i="4"/>
  <c r="R1105" i="4"/>
  <c r="BF46" i="12" s="1"/>
  <c r="R1103" i="4"/>
  <c r="BG45" i="12"/>
  <c r="BG47" i="12" s="1"/>
  <c r="BE43" i="12"/>
  <c r="BE47" i="12" s="1"/>
  <c r="R869" i="4"/>
  <c r="BK143" i="16" s="1"/>
  <c r="R867" i="4"/>
  <c r="R863" i="4"/>
  <c r="BE38" i="12" s="1"/>
  <c r="R809" i="4"/>
  <c r="R805" i="4"/>
  <c r="BI141" i="16" s="1"/>
  <c r="R495" i="4"/>
  <c r="R493" i="4"/>
  <c r="BG24" i="12" s="1"/>
  <c r="R489" i="4"/>
  <c r="R301" i="4"/>
  <c r="BH16" i="12" s="1"/>
  <c r="R297" i="4"/>
  <c r="R241" i="4"/>
  <c r="BK123" i="16" s="1"/>
  <c r="R237" i="4"/>
  <c r="BF11" i="12"/>
  <c r="BF9" i="12"/>
  <c r="R1111" i="3"/>
  <c r="BU14" i="18" s="1"/>
  <c r="BG13" i="12"/>
  <c r="BG15" i="12"/>
  <c r="BG27" i="12"/>
  <c r="BG33" i="12" s="1"/>
  <c r="K48" i="13"/>
  <c r="AE46" i="13"/>
  <c r="AA46" i="13" s="1"/>
  <c r="L46" i="13"/>
  <c r="K46" i="13" s="1"/>
  <c r="AE44" i="13"/>
  <c r="N40" i="13"/>
  <c r="L41" i="13" s="1"/>
  <c r="K41" i="13" s="1"/>
  <c r="L40" i="13"/>
  <c r="L50" i="13"/>
  <c r="K50" i="13" s="1"/>
  <c r="BT39" i="13"/>
  <c r="BN39" i="13"/>
  <c r="BG39" i="13"/>
  <c r="BE39" i="13"/>
  <c r="BD39" i="13"/>
  <c r="BC39" i="13" s="1"/>
  <c r="AZ39" i="13"/>
  <c r="AS39" i="13"/>
  <c r="AQ39" i="13"/>
  <c r="AP39" i="13"/>
  <c r="AO39" i="13"/>
  <c r="AL39" i="13"/>
  <c r="AE39" i="13"/>
  <c r="AC39" i="13"/>
  <c r="AB39" i="13"/>
  <c r="AA39" i="13" s="1"/>
  <c r="X39" i="13"/>
  <c r="CU38" i="13"/>
  <c r="CQ38" i="13"/>
  <c r="CC38" i="13"/>
  <c r="P38" i="13"/>
  <c r="J38" i="13"/>
  <c r="BT37" i="13"/>
  <c r="BN37" i="13"/>
  <c r="BG37" i="13"/>
  <c r="BE37" i="13"/>
  <c r="BD37" i="13"/>
  <c r="BC37" i="13" s="1"/>
  <c r="AZ37" i="13"/>
  <c r="AS37" i="13"/>
  <c r="AQ37" i="13"/>
  <c r="AP37" i="13"/>
  <c r="AO37" i="13"/>
  <c r="AL37" i="13"/>
  <c r="AE37" i="13"/>
  <c r="AC37" i="13"/>
  <c r="AB37" i="13"/>
  <c r="AA37" i="13" s="1"/>
  <c r="X37" i="13"/>
  <c r="CU36" i="13"/>
  <c r="CC36" i="13"/>
  <c r="P36" i="13"/>
  <c r="J36" i="13"/>
  <c r="BT35" i="13"/>
  <c r="BN35" i="13"/>
  <c r="BG35" i="13"/>
  <c r="BE35" i="13"/>
  <c r="BD35" i="13"/>
  <c r="BC35" i="13" s="1"/>
  <c r="AZ35" i="13"/>
  <c r="AS35" i="13"/>
  <c r="AQ35" i="13"/>
  <c r="AP35" i="13"/>
  <c r="AO35" i="13"/>
  <c r="AL35" i="13"/>
  <c r="AE35" i="13"/>
  <c r="AC35" i="13"/>
  <c r="AB35" i="13"/>
  <c r="AA35" i="13" s="1"/>
  <c r="X35" i="13"/>
  <c r="CU34" i="13"/>
  <c r="CQ34" i="13"/>
  <c r="CC34" i="13"/>
  <c r="P34" i="13"/>
  <c r="J34" i="13"/>
  <c r="BT33" i="13"/>
  <c r="BN33" i="13"/>
  <c r="BG33" i="13"/>
  <c r="BE33" i="13"/>
  <c r="BD33" i="13"/>
  <c r="BC33" i="13" s="1"/>
  <c r="AZ33" i="13"/>
  <c r="AS33" i="13"/>
  <c r="AQ33" i="13"/>
  <c r="AP33" i="13"/>
  <c r="AO33" i="13"/>
  <c r="AL33" i="13"/>
  <c r="AE33" i="13"/>
  <c r="AC33" i="13"/>
  <c r="AB33" i="13"/>
  <c r="AA33" i="13" s="1"/>
  <c r="X33" i="13"/>
  <c r="CU32" i="13"/>
  <c r="CC32" i="13"/>
  <c r="P32" i="13"/>
  <c r="J32" i="13"/>
  <c r="BT31" i="13"/>
  <c r="BN31" i="13"/>
  <c r="BG31" i="13"/>
  <c r="BE31" i="13"/>
  <c r="BD31" i="13"/>
  <c r="BC31" i="13" s="1"/>
  <c r="AZ31" i="13"/>
  <c r="AS31" i="13"/>
  <c r="AQ31" i="13"/>
  <c r="AP31" i="13"/>
  <c r="AO31" i="13"/>
  <c r="AL31" i="13"/>
  <c r="AE31" i="13"/>
  <c r="AC31" i="13"/>
  <c r="AB31" i="13"/>
  <c r="AA31" i="13" s="1"/>
  <c r="X31" i="13"/>
  <c r="CU30" i="13"/>
  <c r="CQ30" i="13"/>
  <c r="CC30" i="13"/>
  <c r="P30" i="13"/>
  <c r="J30" i="13"/>
  <c r="BT29" i="13"/>
  <c r="BN29" i="13"/>
  <c r="BG29" i="13"/>
  <c r="BE29" i="13"/>
  <c r="BD29" i="13"/>
  <c r="BC29" i="13" s="1"/>
  <c r="AZ29" i="13"/>
  <c r="AS29" i="13"/>
  <c r="AQ29" i="13"/>
  <c r="AP29" i="13"/>
  <c r="AO29" i="13"/>
  <c r="AL29" i="13"/>
  <c r="AE29" i="13"/>
  <c r="AC29" i="13"/>
  <c r="AB29" i="13"/>
  <c r="AA29" i="13" s="1"/>
  <c r="X29" i="13"/>
  <c r="CU28" i="13"/>
  <c r="CC28" i="13"/>
  <c r="P28" i="13"/>
  <c r="J28" i="13"/>
  <c r="BT27" i="13"/>
  <c r="BN27" i="13"/>
  <c r="BG27" i="13"/>
  <c r="BE27" i="13"/>
  <c r="BD27" i="13"/>
  <c r="BC27" i="13" s="1"/>
  <c r="AZ27" i="13"/>
  <c r="AS27" i="13"/>
  <c r="AQ27" i="13"/>
  <c r="AP27" i="13"/>
  <c r="AO27" i="13"/>
  <c r="AL27" i="13"/>
  <c r="AE27" i="13"/>
  <c r="AC27" i="13"/>
  <c r="AB27" i="13"/>
  <c r="AA27" i="13" s="1"/>
  <c r="X27" i="13"/>
  <c r="CU26" i="13"/>
  <c r="CQ26" i="13"/>
  <c r="CC26" i="13"/>
  <c r="P26" i="13"/>
  <c r="J26" i="13"/>
  <c r="BT25" i="13"/>
  <c r="BN25" i="13"/>
  <c r="BG25" i="13"/>
  <c r="BE25" i="13"/>
  <c r="BD25" i="13"/>
  <c r="BC25" i="13" s="1"/>
  <c r="AZ25" i="13"/>
  <c r="AS25" i="13"/>
  <c r="AQ25" i="13"/>
  <c r="AP25" i="13"/>
  <c r="AO25" i="13"/>
  <c r="AL25" i="13"/>
  <c r="AE25" i="13"/>
  <c r="AC25" i="13"/>
  <c r="AB25" i="13"/>
  <c r="AA25" i="13" s="1"/>
  <c r="X25" i="13"/>
  <c r="CU24" i="13"/>
  <c r="CC24" i="13"/>
  <c r="P24" i="13"/>
  <c r="J24" i="13"/>
  <c r="BT23" i="13"/>
  <c r="BN23" i="13"/>
  <c r="BG23" i="13"/>
  <c r="BE23" i="13"/>
  <c r="BD23" i="13"/>
  <c r="BC23" i="13" s="1"/>
  <c r="AZ23" i="13"/>
  <c r="AS23" i="13"/>
  <c r="AQ23" i="13"/>
  <c r="AP23" i="13"/>
  <c r="AO23" i="13"/>
  <c r="AL23" i="13"/>
  <c r="AE23" i="13"/>
  <c r="AC23" i="13"/>
  <c r="AB23" i="13"/>
  <c r="AA23" i="13" s="1"/>
  <c r="X23" i="13"/>
  <c r="CU22" i="13"/>
  <c r="CQ22" i="13"/>
  <c r="CC22" i="13"/>
  <c r="P22" i="13"/>
  <c r="J22" i="13"/>
  <c r="BT21" i="13"/>
  <c r="BN21" i="13"/>
  <c r="BG21" i="13"/>
  <c r="BE21" i="13"/>
  <c r="BD21" i="13"/>
  <c r="BC21" i="13" s="1"/>
  <c r="AZ21" i="13"/>
  <c r="AS21" i="13"/>
  <c r="AQ21" i="13"/>
  <c r="AP21" i="13"/>
  <c r="AO21" i="13"/>
  <c r="AL21" i="13"/>
  <c r="AE21" i="13"/>
  <c r="AC21" i="13"/>
  <c r="AB21" i="13"/>
  <c r="AA21" i="13" s="1"/>
  <c r="X21" i="13"/>
  <c r="CU20" i="13"/>
  <c r="CC20" i="13"/>
  <c r="P20" i="13"/>
  <c r="J20" i="13"/>
  <c r="BT19" i="13"/>
  <c r="BN19" i="13"/>
  <c r="BG19" i="13"/>
  <c r="BE19" i="13"/>
  <c r="BD19" i="13"/>
  <c r="BC19" i="13" s="1"/>
  <c r="AZ19" i="13"/>
  <c r="AS19" i="13"/>
  <c r="AQ19" i="13"/>
  <c r="AP19" i="13"/>
  <c r="AO19" i="13"/>
  <c r="AL19" i="13"/>
  <c r="AE19" i="13"/>
  <c r="AC19" i="13"/>
  <c r="AB19" i="13"/>
  <c r="AA19" i="13" s="1"/>
  <c r="X19" i="13"/>
  <c r="CU18" i="13"/>
  <c r="CQ18" i="13"/>
  <c r="CC18" i="13"/>
  <c r="P18" i="13"/>
  <c r="J18" i="13"/>
  <c r="BT17" i="13"/>
  <c r="BN17" i="13"/>
  <c r="BG17" i="13"/>
  <c r="BE17" i="13"/>
  <c r="BD17" i="13"/>
  <c r="BC17" i="13" s="1"/>
  <c r="AZ17" i="13"/>
  <c r="AS17" i="13"/>
  <c r="AQ17" i="13"/>
  <c r="AP17" i="13"/>
  <c r="AO17" i="13"/>
  <c r="AL17" i="13"/>
  <c r="AE17" i="13"/>
  <c r="AC17" i="13"/>
  <c r="AB17" i="13"/>
  <c r="AA17" i="13" s="1"/>
  <c r="X17" i="13"/>
  <c r="CU16" i="13"/>
  <c r="CC16" i="13"/>
  <c r="P16" i="13"/>
  <c r="J16" i="13"/>
  <c r="BT15" i="13"/>
  <c r="BN15" i="13"/>
  <c r="BG15" i="13"/>
  <c r="BE15" i="13"/>
  <c r="BD15" i="13"/>
  <c r="BC15" i="13" s="1"/>
  <c r="AZ15" i="13"/>
  <c r="AS15" i="13"/>
  <c r="AQ15" i="13"/>
  <c r="AP15" i="13"/>
  <c r="AO15" i="13"/>
  <c r="AL15" i="13"/>
  <c r="AE15" i="13"/>
  <c r="AC15" i="13"/>
  <c r="AB15" i="13"/>
  <c r="AA15" i="13" s="1"/>
  <c r="X15" i="13"/>
  <c r="CU14" i="13"/>
  <c r="CQ14" i="13"/>
  <c r="CC14" i="13"/>
  <c r="P14" i="13"/>
  <c r="J14" i="13"/>
  <c r="BT13" i="13"/>
  <c r="BN13" i="13"/>
  <c r="BG13" i="13"/>
  <c r="BE13" i="13"/>
  <c r="BD13" i="13"/>
  <c r="BC13" i="13" s="1"/>
  <c r="AZ13" i="13"/>
  <c r="AS13" i="13"/>
  <c r="AQ13" i="13"/>
  <c r="AP13" i="13"/>
  <c r="AO13" i="13"/>
  <c r="AL13" i="13"/>
  <c r="AE13" i="13"/>
  <c r="AC13" i="13"/>
  <c r="AB13" i="13"/>
  <c r="AA13" i="13" s="1"/>
  <c r="X13" i="13"/>
  <c r="CU12" i="13"/>
  <c r="CC12" i="13"/>
  <c r="P12" i="13"/>
  <c r="J12" i="13"/>
  <c r="BT11" i="13"/>
  <c r="BN11" i="13"/>
  <c r="BG11" i="13"/>
  <c r="BE11" i="13"/>
  <c r="BD11" i="13"/>
  <c r="BC11" i="13" s="1"/>
  <c r="AZ11" i="13"/>
  <c r="AS11" i="13"/>
  <c r="AQ11" i="13"/>
  <c r="AP11" i="13"/>
  <c r="AO11" i="13"/>
  <c r="AL11" i="13"/>
  <c r="AE11" i="13"/>
  <c r="AC11" i="13"/>
  <c r="AB11" i="13"/>
  <c r="AA11" i="13" s="1"/>
  <c r="X11" i="13"/>
  <c r="CU10" i="13"/>
  <c r="CQ10" i="13"/>
  <c r="CC10" i="13"/>
  <c r="P10" i="13"/>
  <c r="J10" i="13"/>
  <c r="BT9" i="13"/>
  <c r="BN9" i="13"/>
  <c r="BG9" i="13"/>
  <c r="BE9" i="13"/>
  <c r="BD9" i="13"/>
  <c r="BC9" i="13" s="1"/>
  <c r="AZ9" i="13"/>
  <c r="AS9" i="13"/>
  <c r="AQ9" i="13"/>
  <c r="AP9" i="13"/>
  <c r="AO9" i="13"/>
  <c r="AL9" i="13"/>
  <c r="AE9" i="13"/>
  <c r="AC9" i="13"/>
  <c r="AB9" i="13"/>
  <c r="AA9" i="13" s="1"/>
  <c r="X9" i="13"/>
  <c r="CU8" i="13"/>
  <c r="CC8" i="13"/>
  <c r="P8" i="13"/>
  <c r="J8" i="13"/>
  <c r="BT7" i="13"/>
  <c r="BN7" i="13"/>
  <c r="BG7" i="13"/>
  <c r="BE7" i="13"/>
  <c r="BD7" i="13"/>
  <c r="BC7" i="13" s="1"/>
  <c r="AZ7" i="13"/>
  <c r="AS7" i="13"/>
  <c r="AQ7" i="13"/>
  <c r="AP7" i="13"/>
  <c r="AO7" i="13"/>
  <c r="AL7" i="13"/>
  <c r="AE7" i="13"/>
  <c r="AC7" i="13"/>
  <c r="AB7" i="13"/>
  <c r="AA7" i="13" s="1"/>
  <c r="X7" i="13"/>
  <c r="CU6" i="13"/>
  <c r="CQ6" i="13"/>
  <c r="CC6" i="13"/>
  <c r="P6" i="13"/>
  <c r="J6" i="13"/>
  <c r="CS5" i="13"/>
  <c r="CE5" i="13"/>
  <c r="BL5" i="13"/>
  <c r="BL40" i="13" s="1"/>
  <c r="BI43" i="13" s="1"/>
  <c r="BH43" i="13" s="1"/>
  <c r="AX5" i="13"/>
  <c r="AX40" i="13" s="1"/>
  <c r="AU43" i="13" s="1"/>
  <c r="AT43" i="13" s="1"/>
  <c r="AJ5" i="13"/>
  <c r="AJ40" i="13" s="1"/>
  <c r="AG43" i="13" s="1"/>
  <c r="AF43" i="13" s="1"/>
  <c r="V5" i="13"/>
  <c r="V40" i="13" s="1"/>
  <c r="S43" i="13" s="1"/>
  <c r="R43" i="13" s="1"/>
  <c r="Q5" i="13"/>
  <c r="Q40" i="13" s="1"/>
  <c r="L47" i="13" s="1"/>
  <c r="K47" i="13" s="1"/>
  <c r="P5" i="13"/>
  <c r="P40" i="13" s="1"/>
  <c r="L45" i="13" s="1"/>
  <c r="K45" i="13" s="1"/>
  <c r="AF1078" i="4"/>
  <c r="AF1084" i="4"/>
  <c r="AF1088" i="4"/>
  <c r="AK793" i="4"/>
  <c r="V793" i="4" s="1"/>
  <c r="AK780" i="4"/>
  <c r="V780" i="4" s="1"/>
  <c r="AH663" i="4"/>
  <c r="AK663" i="4"/>
  <c r="V663" i="4" s="1"/>
  <c r="AH659" i="4"/>
  <c r="AK659" i="4"/>
  <c r="AH655" i="4"/>
  <c r="AK655" i="4"/>
  <c r="V655" i="4" s="1"/>
  <c r="AH651" i="4"/>
  <c r="AK651" i="4"/>
  <c r="AH647" i="4"/>
  <c r="AK647" i="4"/>
  <c r="V647" i="4" s="1"/>
  <c r="AH643" i="4"/>
  <c r="AK643" i="4"/>
  <c r="AM994" i="3"/>
  <c r="T1045" i="3" s="1"/>
  <c r="AK639" i="4"/>
  <c r="V639" i="4" s="1"/>
  <c r="AK635" i="4"/>
  <c r="AK631" i="4"/>
  <c r="V631" i="4" s="1"/>
  <c r="AK627" i="4"/>
  <c r="AK623" i="4"/>
  <c r="V623" i="4" s="1"/>
  <c r="X7" i="4"/>
  <c r="X8" i="4"/>
  <c r="AF8" i="4" s="1"/>
  <c r="X9" i="4"/>
  <c r="AI9" i="4" s="1"/>
  <c r="X10" i="4"/>
  <c r="AF10" i="4" s="1"/>
  <c r="AK13" i="4"/>
  <c r="X15" i="4"/>
  <c r="AI15" i="4"/>
  <c r="X16" i="4"/>
  <c r="X17" i="4"/>
  <c r="AK17" i="4" s="1"/>
  <c r="X18" i="4"/>
  <c r="AH19" i="4"/>
  <c r="V19" i="4" s="1"/>
  <c r="AK19" i="4"/>
  <c r="AH21" i="4"/>
  <c r="X23" i="4"/>
  <c r="AH23" i="4" s="1"/>
  <c r="X24" i="4"/>
  <c r="X25" i="4"/>
  <c r="AI25" i="4" s="1"/>
  <c r="X26" i="4"/>
  <c r="AH27" i="4"/>
  <c r="AK27" i="4"/>
  <c r="AH29" i="4"/>
  <c r="X31" i="4"/>
  <c r="AI31" i="4" s="1"/>
  <c r="X32" i="4"/>
  <c r="AK32" i="4" s="1"/>
  <c r="X33" i="4"/>
  <c r="X34" i="4"/>
  <c r="AF34" i="4" s="1"/>
  <c r="AH35" i="4"/>
  <c r="AK35" i="4"/>
  <c r="AK36" i="4"/>
  <c r="V36" i="4" s="1"/>
  <c r="AH37" i="4"/>
  <c r="X39" i="4"/>
  <c r="AH39" i="4" s="1"/>
  <c r="X40" i="4"/>
  <c r="X41" i="4"/>
  <c r="AI41" i="4" s="1"/>
  <c r="X42" i="4"/>
  <c r="AK44" i="4"/>
  <c r="X47" i="4"/>
  <c r="AI47" i="4" s="1"/>
  <c r="X48" i="4"/>
  <c r="AF48" i="4" s="1"/>
  <c r="X49" i="4"/>
  <c r="X50" i="4"/>
  <c r="AF50" i="4" s="1"/>
  <c r="X67" i="4"/>
  <c r="AK69" i="4"/>
  <c r="X72" i="4"/>
  <c r="AI72" i="4" s="1"/>
  <c r="X73" i="4"/>
  <c r="AF73" i="4" s="1"/>
  <c r="X74" i="4"/>
  <c r="X75" i="4"/>
  <c r="AD75" i="4" s="1"/>
  <c r="X80" i="4"/>
  <c r="AK80" i="4" s="1"/>
  <c r="X81" i="4"/>
  <c r="X82" i="4"/>
  <c r="AI82" i="4" s="1"/>
  <c r="X83" i="4"/>
  <c r="AH86" i="4"/>
  <c r="X88" i="4"/>
  <c r="AI88" i="4" s="1"/>
  <c r="X89" i="4"/>
  <c r="X90" i="4"/>
  <c r="AH90" i="4" s="1"/>
  <c r="V90" i="4" s="1"/>
  <c r="X91" i="4"/>
  <c r="AH92" i="4"/>
  <c r="V92" i="4" s="1"/>
  <c r="AK92" i="4"/>
  <c r="AK93" i="4"/>
  <c r="V93" i="4" s="1"/>
  <c r="AK94" i="4"/>
  <c r="X96" i="4"/>
  <c r="X97" i="4"/>
  <c r="AK97" i="4" s="1"/>
  <c r="X98" i="4"/>
  <c r="AI98" i="4" s="1"/>
  <c r="X99" i="4"/>
  <c r="AF99" i="4" s="1"/>
  <c r="AH100" i="4"/>
  <c r="AK100" i="4"/>
  <c r="AK102" i="4"/>
  <c r="X104" i="4"/>
  <c r="AI104" i="4" s="1"/>
  <c r="X105" i="4"/>
  <c r="AK105" i="4" s="1"/>
  <c r="X106" i="4"/>
  <c r="X107" i="4"/>
  <c r="AD107" i="4" s="1"/>
  <c r="AH108" i="4"/>
  <c r="AK108" i="4"/>
  <c r="AK110" i="4"/>
  <c r="X127" i="4"/>
  <c r="X128" i="4"/>
  <c r="AK128" i="4" s="1"/>
  <c r="X129" i="4"/>
  <c r="AI129" i="4" s="1"/>
  <c r="X130" i="4"/>
  <c r="AF130" i="4" s="1"/>
  <c r="AH131" i="4"/>
  <c r="AK131" i="4"/>
  <c r="X135" i="4"/>
  <c r="AI135" i="4" s="1"/>
  <c r="X136" i="4"/>
  <c r="X137" i="4"/>
  <c r="AH137" i="4" s="1"/>
  <c r="X138" i="4"/>
  <c r="AK140" i="4"/>
  <c r="X143" i="4"/>
  <c r="X144" i="4"/>
  <c r="AK144" i="4" s="1"/>
  <c r="X145" i="4"/>
  <c r="AI145" i="4" s="1"/>
  <c r="X146" i="4"/>
  <c r="AF146" i="4" s="1"/>
  <c r="X151" i="4"/>
  <c r="AI151" i="4" s="1"/>
  <c r="X152" i="4"/>
  <c r="X153" i="4"/>
  <c r="AH153" i="4" s="1"/>
  <c r="X154" i="4"/>
  <c r="AK156" i="4"/>
  <c r="X159" i="4"/>
  <c r="X160" i="4"/>
  <c r="AK160" i="4" s="1"/>
  <c r="X161" i="4"/>
  <c r="AI161" i="4" s="1"/>
  <c r="X162" i="4"/>
  <c r="AF162" i="4" s="1"/>
  <c r="X167" i="4"/>
  <c r="AI167" i="4" s="1"/>
  <c r="X168" i="4"/>
  <c r="AF168" i="4" s="1"/>
  <c r="X169" i="4"/>
  <c r="X170" i="4"/>
  <c r="AD170" i="4" s="1"/>
  <c r="X187" i="4"/>
  <c r="X192" i="4"/>
  <c r="AI192" i="4" s="1"/>
  <c r="X193" i="4"/>
  <c r="X194" i="4"/>
  <c r="AK194" i="4" s="1"/>
  <c r="X195" i="4"/>
  <c r="X200" i="4"/>
  <c r="AH200" i="4" s="1"/>
  <c r="V200" i="4" s="1"/>
  <c r="X201" i="4"/>
  <c r="X202" i="4"/>
  <c r="AI202" i="4" s="1"/>
  <c r="X203" i="4"/>
  <c r="X208" i="4"/>
  <c r="AI208" i="4" s="1"/>
  <c r="X209" i="4"/>
  <c r="X210" i="4"/>
  <c r="AK210" i="4" s="1"/>
  <c r="X211" i="4"/>
  <c r="X216" i="4"/>
  <c r="AH216" i="4" s="1"/>
  <c r="V216" i="4" s="1"/>
  <c r="X217" i="4"/>
  <c r="X218" i="4"/>
  <c r="AI218" i="4" s="1"/>
  <c r="X219" i="4"/>
  <c r="X224" i="4"/>
  <c r="AK224" i="4" s="1"/>
  <c r="X225" i="4"/>
  <c r="X228" i="4"/>
  <c r="AK228" i="4" s="1"/>
  <c r="X229" i="4"/>
  <c r="AK229" i="4" s="1"/>
  <c r="AK230" i="4"/>
  <c r="V230" i="4" s="1"/>
  <c r="X248" i="4"/>
  <c r="X249" i="4"/>
  <c r="AK249" i="4" s="1"/>
  <c r="AI251" i="4"/>
  <c r="V251" i="4" s="1"/>
  <c r="X252" i="4"/>
  <c r="AF252" i="4" s="1"/>
  <c r="X253" i="4"/>
  <c r="X256" i="4"/>
  <c r="AF256" i="4" s="1"/>
  <c r="X257" i="4"/>
  <c r="AK257" i="4" s="1"/>
  <c r="X260" i="4"/>
  <c r="AF260" i="4" s="1"/>
  <c r="X261" i="4"/>
  <c r="X264" i="4"/>
  <c r="AK264" i="4" s="1"/>
  <c r="X265" i="4"/>
  <c r="AK265" i="4" s="1"/>
  <c r="AI267" i="4"/>
  <c r="X268" i="4"/>
  <c r="X269" i="4"/>
  <c r="AE269" i="4" s="1"/>
  <c r="X272" i="4"/>
  <c r="X273" i="4"/>
  <c r="AK273" i="4" s="1"/>
  <c r="X276" i="4"/>
  <c r="AF276" i="4" s="1"/>
  <c r="X277" i="4"/>
  <c r="X280" i="4"/>
  <c r="AK280" i="4" s="1"/>
  <c r="X281" i="4"/>
  <c r="AK281" i="4" s="1"/>
  <c r="AI283" i="4"/>
  <c r="V283" i="4" s="1"/>
  <c r="X284" i="4"/>
  <c r="X285" i="4"/>
  <c r="AE285" i="4" s="1"/>
  <c r="X288" i="4"/>
  <c r="X289" i="4"/>
  <c r="AK289" i="4" s="1"/>
  <c r="X307" i="4"/>
  <c r="AK307" i="4" s="1"/>
  <c r="X310" i="4"/>
  <c r="AK310" i="4" s="1"/>
  <c r="X311" i="4"/>
  <c r="X314" i="4"/>
  <c r="AK314" i="4" s="1"/>
  <c r="X315" i="4"/>
  <c r="AK315" i="4" s="1"/>
  <c r="AK316" i="4"/>
  <c r="V316" i="4" s="1"/>
  <c r="X318" i="4"/>
  <c r="X319" i="4"/>
  <c r="AF319" i="4" s="1"/>
  <c r="X322" i="4"/>
  <c r="X323" i="4"/>
  <c r="AK323" i="4" s="1"/>
  <c r="X326" i="4"/>
  <c r="X327" i="4"/>
  <c r="AI327" i="4" s="1"/>
  <c r="X330" i="4"/>
  <c r="X331" i="4"/>
  <c r="AK331" i="4" s="1"/>
  <c r="AK332" i="4"/>
  <c r="V332" i="4" s="1"/>
  <c r="X334" i="4"/>
  <c r="AK334" i="4" s="1"/>
  <c r="X335" i="4"/>
  <c r="X338" i="4"/>
  <c r="AE338" i="4" s="1"/>
  <c r="X339" i="4"/>
  <c r="AK339" i="4" s="1"/>
  <c r="X342" i="4"/>
  <c r="AK342" i="4" s="1"/>
  <c r="X343" i="4"/>
  <c r="X346" i="4"/>
  <c r="AK346" i="4" s="1"/>
  <c r="X347" i="4"/>
  <c r="AK347" i="4" s="1"/>
  <c r="AK348" i="4"/>
  <c r="V348" i="4" s="1"/>
  <c r="X350" i="4"/>
  <c r="X351" i="4"/>
  <c r="AF351" i="4" s="1"/>
  <c r="X381" i="4"/>
  <c r="AI383" i="4"/>
  <c r="V383" i="4" s="1"/>
  <c r="X384" i="4"/>
  <c r="AF384" i="4" s="1"/>
  <c r="X386" i="4"/>
  <c r="AK386" i="4" s="1"/>
  <c r="X388" i="4"/>
  <c r="AI388" i="4" s="1"/>
  <c r="X390" i="4"/>
  <c r="AK390" i="4" s="1"/>
  <c r="X392" i="4"/>
  <c r="AF392" i="4" s="1"/>
  <c r="X394" i="4"/>
  <c r="AK394" i="4" s="1"/>
  <c r="X396" i="4"/>
  <c r="AI396" i="4" s="1"/>
  <c r="X398" i="4"/>
  <c r="AK398" i="4"/>
  <c r="AI399" i="4"/>
  <c r="X400" i="4"/>
  <c r="X402" i="4"/>
  <c r="AK402" i="4" s="1"/>
  <c r="X404" i="4"/>
  <c r="X406" i="4"/>
  <c r="AK406" i="4" s="1"/>
  <c r="X408" i="4"/>
  <c r="X410" i="4"/>
  <c r="AK410" i="4" s="1"/>
  <c r="X412" i="4"/>
  <c r="X414" i="4"/>
  <c r="AK414" i="4" s="1"/>
  <c r="AI415" i="4"/>
  <c r="V415" i="4" s="1"/>
  <c r="X416" i="4"/>
  <c r="AF416" i="4" s="1"/>
  <c r="X418" i="4"/>
  <c r="AK418" i="4" s="1"/>
  <c r="X420" i="4"/>
  <c r="AJ420" i="4" s="1"/>
  <c r="X421" i="4"/>
  <c r="AI421" i="4" s="1"/>
  <c r="X422" i="4"/>
  <c r="AI422" i="4" s="1"/>
  <c r="X423" i="4"/>
  <c r="AI423" i="4" s="1"/>
  <c r="X424" i="4"/>
  <c r="AI424" i="4" s="1"/>
  <c r="X425" i="4"/>
  <c r="AI425" i="4" s="1"/>
  <c r="AH442" i="4"/>
  <c r="AJ442" i="4"/>
  <c r="AH446" i="4"/>
  <c r="AJ446" i="4"/>
  <c r="AH450" i="4"/>
  <c r="AJ450" i="4"/>
  <c r="AH458" i="4"/>
  <c r="AJ458" i="4"/>
  <c r="AH465" i="4"/>
  <c r="AJ465" i="4"/>
  <c r="AH469" i="4"/>
  <c r="AJ469" i="4"/>
  <c r="AH473" i="4"/>
  <c r="AJ473" i="4"/>
  <c r="AH477" i="4"/>
  <c r="AJ477" i="4"/>
  <c r="X501" i="4"/>
  <c r="AI501" i="4" s="1"/>
  <c r="X502" i="4"/>
  <c r="AI502" i="4" s="1"/>
  <c r="X503" i="4"/>
  <c r="AI503" i="4" s="1"/>
  <c r="X504" i="4"/>
  <c r="AI504" i="4" s="1"/>
  <c r="X505" i="4"/>
  <c r="AI505" i="4" s="1"/>
  <c r="X506" i="4"/>
  <c r="AI506" i="4" s="1"/>
  <c r="X507" i="4"/>
  <c r="AI507" i="4" s="1"/>
  <c r="X508" i="4"/>
  <c r="AI508" i="4" s="1"/>
  <c r="X509" i="4"/>
  <c r="AI509" i="4" s="1"/>
  <c r="X510" i="4"/>
  <c r="AI510" i="4" s="1"/>
  <c r="X511" i="4"/>
  <c r="AI511" i="4" s="1"/>
  <c r="X512" i="4"/>
  <c r="AI512" i="4" s="1"/>
  <c r="X513" i="4"/>
  <c r="AI513" i="4" s="1"/>
  <c r="X514" i="4"/>
  <c r="AI514" i="4" s="1"/>
  <c r="X515" i="4"/>
  <c r="AI515" i="4" s="1"/>
  <c r="X516" i="4"/>
  <c r="AI516" i="4" s="1"/>
  <c r="X517" i="4"/>
  <c r="AI517" i="4" s="1"/>
  <c r="X518" i="4"/>
  <c r="AI518" i="4" s="1"/>
  <c r="X519" i="4"/>
  <c r="AI519" i="4" s="1"/>
  <c r="X520" i="4"/>
  <c r="AI520" i="4" s="1"/>
  <c r="X521" i="4"/>
  <c r="AI521" i="4" s="1"/>
  <c r="X522" i="4"/>
  <c r="AI522" i="4" s="1"/>
  <c r="X523" i="4"/>
  <c r="AI523" i="4" s="1"/>
  <c r="X524" i="4"/>
  <c r="AI524" i="4" s="1"/>
  <c r="X525" i="4"/>
  <c r="AI525" i="4" s="1"/>
  <c r="X526" i="4"/>
  <c r="AI526" i="4" s="1"/>
  <c r="X527" i="4"/>
  <c r="AI527" i="4" s="1"/>
  <c r="X528" i="4"/>
  <c r="AI528" i="4" s="1"/>
  <c r="X529" i="4"/>
  <c r="AI529" i="4" s="1"/>
  <c r="X530" i="4"/>
  <c r="AI530" i="4" s="1"/>
  <c r="X531" i="4"/>
  <c r="AI531" i="4" s="1"/>
  <c r="X532" i="4"/>
  <c r="AI532" i="4" s="1"/>
  <c r="X533" i="4"/>
  <c r="AI533" i="4" s="1"/>
  <c r="X534" i="4"/>
  <c r="AI534" i="4" s="1"/>
  <c r="X535" i="4"/>
  <c r="AI535" i="4" s="1"/>
  <c r="X536" i="4"/>
  <c r="AI536" i="4" s="1"/>
  <c r="X537" i="4"/>
  <c r="AI537" i="4" s="1"/>
  <c r="X538" i="4"/>
  <c r="AI538" i="4" s="1"/>
  <c r="X539" i="4"/>
  <c r="AI539" i="4" s="1"/>
  <c r="X540" i="4"/>
  <c r="AI540" i="4" s="1"/>
  <c r="X541" i="4"/>
  <c r="AI541" i="4" s="1"/>
  <c r="X542" i="4"/>
  <c r="AI542" i="4" s="1"/>
  <c r="X543" i="4"/>
  <c r="AI543" i="4" s="1"/>
  <c r="X544" i="4"/>
  <c r="AI544" i="4" s="1"/>
  <c r="X545" i="4"/>
  <c r="AI545" i="4" s="1"/>
  <c r="AH563" i="4"/>
  <c r="AJ563" i="4"/>
  <c r="V563" i="4" s="1"/>
  <c r="AH571" i="4"/>
  <c r="AJ571" i="4"/>
  <c r="AH575" i="4"/>
  <c r="AJ575" i="4"/>
  <c r="AH579" i="4"/>
  <c r="AJ579" i="4"/>
  <c r="AH583" i="4"/>
  <c r="AJ583" i="4"/>
  <c r="AH587" i="4"/>
  <c r="AJ587" i="4"/>
  <c r="AK1098" i="3"/>
  <c r="AK1094" i="3"/>
  <c r="AK1090" i="3"/>
  <c r="AK1086" i="3"/>
  <c r="V1086" i="3" s="1"/>
  <c r="AK1082" i="3"/>
  <c r="AK1078" i="3"/>
  <c r="V1078" i="3" s="1"/>
  <c r="AK1074" i="3"/>
  <c r="V1074" i="3" s="1"/>
  <c r="AK1070" i="3"/>
  <c r="V1070" i="3" s="1"/>
  <c r="AK1066" i="3"/>
  <c r="AK1063" i="3"/>
  <c r="V1063" i="3" s="1"/>
  <c r="AK1061" i="3"/>
  <c r="V1061" i="3" s="1"/>
  <c r="AK1055" i="3"/>
  <c r="V1055" i="3" s="1"/>
  <c r="AK1038" i="3"/>
  <c r="AK1032" i="3"/>
  <c r="AK1030" i="3"/>
  <c r="AK1024" i="3"/>
  <c r="V1024" i="3" s="1"/>
  <c r="AK1022" i="3"/>
  <c r="AK1016" i="3"/>
  <c r="V1016" i="3" s="1"/>
  <c r="AK1014" i="3"/>
  <c r="AK979" i="3"/>
  <c r="AK977" i="3"/>
  <c r="AK973" i="3"/>
  <c r="AK916" i="3"/>
  <c r="AK912" i="3"/>
  <c r="AK908" i="3"/>
  <c r="AK856" i="3"/>
  <c r="AK852" i="3"/>
  <c r="AK848" i="3"/>
  <c r="AK796" i="3"/>
  <c r="AK792" i="3"/>
  <c r="AK788" i="3"/>
  <c r="AK665" i="3"/>
  <c r="AK664" i="3"/>
  <c r="V664" i="3" s="1"/>
  <c r="AK663" i="3"/>
  <c r="AK662" i="3"/>
  <c r="V662" i="3" s="1"/>
  <c r="AK661" i="3"/>
  <c r="AK660" i="3"/>
  <c r="V660" i="3" s="1"/>
  <c r="AK659" i="3"/>
  <c r="AK658" i="3"/>
  <c r="V658" i="3" s="1"/>
  <c r="AK657" i="3"/>
  <c r="AK656" i="3"/>
  <c r="V656" i="3" s="1"/>
  <c r="AK655" i="3"/>
  <c r="AK654" i="3"/>
  <c r="V654" i="3" s="1"/>
  <c r="AK653" i="3"/>
  <c r="AK652" i="3"/>
  <c r="V652" i="3" s="1"/>
  <c r="AK651" i="3"/>
  <c r="AK650" i="3"/>
  <c r="V650" i="3" s="1"/>
  <c r="AK649" i="3"/>
  <c r="AK648" i="3"/>
  <c r="V648" i="3" s="1"/>
  <c r="AK647" i="3"/>
  <c r="AK646" i="3"/>
  <c r="V646" i="3" s="1"/>
  <c r="AK645" i="3"/>
  <c r="AK644" i="3"/>
  <c r="V644" i="3" s="1"/>
  <c r="AK643" i="3"/>
  <c r="AK642" i="3"/>
  <c r="V642" i="3" s="1"/>
  <c r="AK641" i="3"/>
  <c r="AK640" i="3"/>
  <c r="V640" i="3" s="1"/>
  <c r="AK639" i="3"/>
  <c r="AK638" i="3"/>
  <c r="V638" i="3" s="1"/>
  <c r="AK637" i="3"/>
  <c r="AK636" i="3"/>
  <c r="V636" i="3" s="1"/>
  <c r="AK635" i="3"/>
  <c r="AK634" i="3"/>
  <c r="V634" i="3" s="1"/>
  <c r="AK633" i="3"/>
  <c r="AK632" i="3"/>
  <c r="V632" i="3" s="1"/>
  <c r="AK631" i="3"/>
  <c r="AK630" i="3"/>
  <c r="V630" i="3" s="1"/>
  <c r="AK629" i="3"/>
  <c r="AK628" i="3"/>
  <c r="V628" i="3" s="1"/>
  <c r="AK627" i="3"/>
  <c r="AK626" i="3"/>
  <c r="V626" i="3" s="1"/>
  <c r="AK625" i="3"/>
  <c r="AK624" i="3"/>
  <c r="V624" i="3" s="1"/>
  <c r="AK623" i="3"/>
  <c r="AK622" i="3"/>
  <c r="V622" i="3" s="1"/>
  <c r="AK621" i="3"/>
  <c r="AK425" i="3"/>
  <c r="V425" i="3" s="1"/>
  <c r="AK424" i="3"/>
  <c r="AK423" i="3"/>
  <c r="V423" i="3" s="1"/>
  <c r="AK422" i="3"/>
  <c r="AK421" i="3"/>
  <c r="V421" i="3" s="1"/>
  <c r="AK420" i="3"/>
  <c r="AK419" i="3"/>
  <c r="V419" i="3" s="1"/>
  <c r="AK418" i="3"/>
  <c r="AK417" i="3"/>
  <c r="V417" i="3" s="1"/>
  <c r="AK416" i="3"/>
  <c r="AK415" i="3"/>
  <c r="V415" i="3" s="1"/>
  <c r="AK414" i="3"/>
  <c r="AK413" i="3"/>
  <c r="V413" i="3" s="1"/>
  <c r="AK412" i="3"/>
  <c r="AK411" i="3"/>
  <c r="V411" i="3" s="1"/>
  <c r="AK348" i="3"/>
  <c r="V348" i="3" s="1"/>
  <c r="AK344" i="3"/>
  <c r="AK340" i="3"/>
  <c r="AK336" i="3"/>
  <c r="V336" i="3" s="1"/>
  <c r="AK332" i="3"/>
  <c r="AK328" i="3"/>
  <c r="V328" i="3" s="1"/>
  <c r="AK324" i="3"/>
  <c r="AK320" i="3"/>
  <c r="V320" i="3" s="1"/>
  <c r="AK316" i="3"/>
  <c r="AK312" i="3"/>
  <c r="V312" i="3" s="1"/>
  <c r="AK308" i="3"/>
  <c r="AK289" i="3"/>
  <c r="V289" i="3" s="1"/>
  <c r="AK285" i="3"/>
  <c r="AK281" i="3"/>
  <c r="V281" i="3" s="1"/>
  <c r="AK277" i="3"/>
  <c r="AK273" i="3"/>
  <c r="V273" i="3" s="1"/>
  <c r="AK269" i="3"/>
  <c r="AK265" i="3"/>
  <c r="V265" i="3" s="1"/>
  <c r="AK261" i="3"/>
  <c r="AK257" i="3"/>
  <c r="V257" i="3" s="1"/>
  <c r="AK253" i="3"/>
  <c r="V253" i="3" s="1"/>
  <c r="AK249" i="3"/>
  <c r="V249" i="3" s="1"/>
  <c r="AK230" i="3"/>
  <c r="AK226" i="3"/>
  <c r="V226" i="3" s="1"/>
  <c r="AK222" i="3"/>
  <c r="R222" i="3" s="1"/>
  <c r="S222" i="3" s="1"/>
  <c r="AM222" i="3" s="1"/>
  <c r="AO222" i="3" s="1"/>
  <c r="AK218" i="3"/>
  <c r="R218" i="3" s="1"/>
  <c r="S218" i="3" s="1"/>
  <c r="AM218" i="3" s="1"/>
  <c r="AO218" i="3" s="1"/>
  <c r="AK169" i="3"/>
  <c r="AK165" i="3"/>
  <c r="V165" i="3" s="1"/>
  <c r="AK161" i="3"/>
  <c r="AK157" i="3"/>
  <c r="R157" i="3" s="1"/>
  <c r="S157" i="3" s="1"/>
  <c r="AM157" i="3" s="1"/>
  <c r="AO157" i="3" s="1"/>
  <c r="AK153" i="3"/>
  <c r="AK109" i="3"/>
  <c r="V109" i="3" s="1"/>
  <c r="AK1078" i="2"/>
  <c r="V1078" i="2" s="1"/>
  <c r="AK1077" i="2"/>
  <c r="V1077" i="2" s="1"/>
  <c r="AK1076" i="2"/>
  <c r="V1076" i="2" s="1"/>
  <c r="AK1075" i="2"/>
  <c r="V1075" i="2" s="1"/>
  <c r="AK1074" i="2"/>
  <c r="V1074" i="2" s="1"/>
  <c r="AK1073" i="2"/>
  <c r="V1073" i="2" s="1"/>
  <c r="AK1072" i="2"/>
  <c r="V1072" i="2" s="1"/>
  <c r="AK1071" i="2"/>
  <c r="V1071" i="2" s="1"/>
  <c r="AK1070" i="2"/>
  <c r="V1070" i="2" s="1"/>
  <c r="AK1069" i="2"/>
  <c r="V1069" i="2" s="1"/>
  <c r="AK1068" i="2"/>
  <c r="V1068" i="2" s="1"/>
  <c r="AK1067" i="2"/>
  <c r="V1067" i="2" s="1"/>
  <c r="AK1066" i="2"/>
  <c r="V1066" i="2" s="1"/>
  <c r="AK1065" i="2"/>
  <c r="V1065" i="2" s="1"/>
  <c r="AK1064" i="2"/>
  <c r="V1064" i="2" s="1"/>
  <c r="AK1063" i="2"/>
  <c r="V1063" i="2" s="1"/>
  <c r="AK1062" i="2"/>
  <c r="V1062" i="2" s="1"/>
  <c r="AK1061" i="2"/>
  <c r="V1061" i="2" s="1"/>
  <c r="AK1060" i="2"/>
  <c r="V1060" i="2" s="1"/>
  <c r="AK1059" i="2"/>
  <c r="V1059" i="2" s="1"/>
  <c r="AK1058" i="2"/>
  <c r="V1058" i="2" s="1"/>
  <c r="AK1057" i="2"/>
  <c r="V1057" i="2" s="1"/>
  <c r="AK1056" i="2"/>
  <c r="V1056" i="2" s="1"/>
  <c r="AK1055" i="2"/>
  <c r="V1055" i="2" s="1"/>
  <c r="AK979" i="2"/>
  <c r="V979" i="2" s="1"/>
  <c r="AK978" i="2"/>
  <c r="V978" i="2" s="1"/>
  <c r="AK977" i="2"/>
  <c r="V977" i="2" s="1"/>
  <c r="AK976" i="2"/>
  <c r="V976" i="2" s="1"/>
  <c r="AK975" i="2"/>
  <c r="V975" i="2" s="1"/>
  <c r="AK974" i="2"/>
  <c r="V974" i="2" s="1"/>
  <c r="AK973" i="2"/>
  <c r="V973" i="2" s="1"/>
  <c r="AK972" i="2"/>
  <c r="V972" i="2" s="1"/>
  <c r="AK971" i="2"/>
  <c r="V971" i="2" s="1"/>
  <c r="AK970" i="2"/>
  <c r="V970" i="2" s="1"/>
  <c r="AK969" i="2"/>
  <c r="V969" i="2" s="1"/>
  <c r="AK968" i="2"/>
  <c r="V968" i="2" s="1"/>
  <c r="AK967" i="2"/>
  <c r="V967" i="2" s="1"/>
  <c r="AK966" i="2"/>
  <c r="V966" i="2" s="1"/>
  <c r="AK965" i="2"/>
  <c r="V965" i="2" s="1"/>
  <c r="AK964" i="2"/>
  <c r="V964" i="2" s="1"/>
  <c r="AK963" i="2"/>
  <c r="V963" i="2" s="1"/>
  <c r="AK962" i="2"/>
  <c r="AK961" i="2"/>
  <c r="AK960" i="2"/>
  <c r="AK959" i="2"/>
  <c r="AK958" i="2"/>
  <c r="AK957" i="2"/>
  <c r="AK956" i="2"/>
  <c r="R956" i="2" s="1"/>
  <c r="S956" i="2" s="1"/>
  <c r="AM956" i="2" s="1"/>
  <c r="AO956" i="2" s="1"/>
  <c r="AK955" i="2"/>
  <c r="AK954" i="2"/>
  <c r="AK953" i="2"/>
  <c r="AK952" i="2"/>
  <c r="AK951" i="2"/>
  <c r="AK950" i="2"/>
  <c r="AK949" i="2"/>
  <c r="AK948" i="2"/>
  <c r="R948" i="2" s="1"/>
  <c r="AK947" i="2"/>
  <c r="AK946" i="2"/>
  <c r="AK945" i="2"/>
  <c r="AK944" i="2"/>
  <c r="AK943" i="2"/>
  <c r="R943" i="2" s="1"/>
  <c r="S943" i="2" s="1"/>
  <c r="AM943" i="2" s="1"/>
  <c r="AO943" i="2" s="1"/>
  <c r="AK942" i="2"/>
  <c r="R942" i="2" s="1"/>
  <c r="AK941" i="2"/>
  <c r="AK940" i="2"/>
  <c r="AK939" i="2"/>
  <c r="AK938" i="2"/>
  <c r="R938" i="2" s="1"/>
  <c r="AK937" i="2"/>
  <c r="AK936" i="2"/>
  <c r="R936" i="2" s="1"/>
  <c r="AK935" i="2"/>
  <c r="AK859" i="2"/>
  <c r="V859" i="2" s="1"/>
  <c r="AK858" i="2"/>
  <c r="V858" i="2" s="1"/>
  <c r="AK857" i="2"/>
  <c r="V857" i="2" s="1"/>
  <c r="AK856" i="2"/>
  <c r="V856" i="2" s="1"/>
  <c r="AK855" i="2"/>
  <c r="V855" i="2" s="1"/>
  <c r="AK854" i="2"/>
  <c r="V854" i="2" s="1"/>
  <c r="AK853" i="2"/>
  <c r="V853" i="2" s="1"/>
  <c r="AK852" i="2"/>
  <c r="V852" i="2" s="1"/>
  <c r="AK851" i="2"/>
  <c r="V851" i="2" s="1"/>
  <c r="AK850" i="2"/>
  <c r="V850" i="2" s="1"/>
  <c r="AK849" i="2"/>
  <c r="V849" i="2" s="1"/>
  <c r="AK848" i="2"/>
  <c r="AK847" i="2"/>
  <c r="AK846" i="2"/>
  <c r="AK570" i="2"/>
  <c r="AK543" i="2"/>
  <c r="V543" i="2" s="1"/>
  <c r="AK538" i="2"/>
  <c r="V538" i="2" s="1"/>
  <c r="AK535" i="2"/>
  <c r="V535" i="2" s="1"/>
  <c r="AK530" i="2"/>
  <c r="R530" i="2" s="1"/>
  <c r="S530" i="2" s="1"/>
  <c r="AM530" i="2" s="1"/>
  <c r="AO530" i="2" s="1"/>
  <c r="AK485" i="2"/>
  <c r="V485" i="2" s="1"/>
  <c r="AK477" i="2"/>
  <c r="V477" i="2" s="1"/>
  <c r="S54" i="4"/>
  <c r="S60" i="4"/>
  <c r="S55" i="4" s="1"/>
  <c r="S670" i="4"/>
  <c r="AK425" i="2"/>
  <c r="V425" i="2" s="1"/>
  <c r="AK421" i="2"/>
  <c r="AK417" i="2"/>
  <c r="V417" i="2" s="1"/>
  <c r="AK291" i="2"/>
  <c r="V291" i="2" s="1"/>
  <c r="AK290" i="2"/>
  <c r="AK289" i="2"/>
  <c r="V289" i="2" s="1"/>
  <c r="AK288" i="2"/>
  <c r="AK287" i="2"/>
  <c r="V287" i="2" s="1"/>
  <c r="AK286" i="2"/>
  <c r="AK285" i="2"/>
  <c r="V285" i="2" s="1"/>
  <c r="AK284" i="2"/>
  <c r="AK283" i="2"/>
  <c r="V283" i="2" s="1"/>
  <c r="AK282" i="2"/>
  <c r="AK281" i="2"/>
  <c r="V281" i="2" s="1"/>
  <c r="AK280" i="2"/>
  <c r="AK279" i="2"/>
  <c r="V279" i="2" s="1"/>
  <c r="AK278" i="2"/>
  <c r="AK277" i="2"/>
  <c r="V277" i="2" s="1"/>
  <c r="AK276" i="2"/>
  <c r="AK275" i="2"/>
  <c r="V275" i="2" s="1"/>
  <c r="AK274" i="2"/>
  <c r="AK273" i="2"/>
  <c r="V273" i="2" s="1"/>
  <c r="AK272" i="2"/>
  <c r="AK271" i="2"/>
  <c r="V271" i="2" s="1"/>
  <c r="AK270" i="2"/>
  <c r="AK269" i="2"/>
  <c r="V269" i="2" s="1"/>
  <c r="AK268" i="2"/>
  <c r="AK267" i="2"/>
  <c r="V267" i="2" s="1"/>
  <c r="AK266" i="2"/>
  <c r="AK265" i="2"/>
  <c r="V265" i="2" s="1"/>
  <c r="AI783" i="3"/>
  <c r="V783" i="3" s="1"/>
  <c r="AI784" i="3"/>
  <c r="V784" i="3" s="1"/>
  <c r="S732" i="2"/>
  <c r="S728" i="2"/>
  <c r="BM66" i="16" s="1"/>
  <c r="AC192" i="2"/>
  <c r="AC194" i="2"/>
  <c r="AC197" i="2"/>
  <c r="AC200" i="2"/>
  <c r="AD205" i="2"/>
  <c r="AI205" i="2"/>
  <c r="V205" i="2" s="1"/>
  <c r="W205" i="2" s="1"/>
  <c r="AD206" i="2"/>
  <c r="AI206" i="2"/>
  <c r="V206" i="2" s="1"/>
  <c r="W206" i="2" s="1"/>
  <c r="AD207" i="2"/>
  <c r="AI207" i="2"/>
  <c r="V207" i="2" s="1"/>
  <c r="W207" i="2" s="1"/>
  <c r="AD208" i="2"/>
  <c r="AI208" i="2"/>
  <c r="V208" i="2" s="1"/>
  <c r="W208" i="2" s="1"/>
  <c r="AC209" i="2"/>
  <c r="AF210" i="2"/>
  <c r="AF211" i="2"/>
  <c r="AF212" i="2"/>
  <c r="AF129" i="2"/>
  <c r="AA129" i="2" s="1"/>
  <c r="AF137" i="2"/>
  <c r="AA137" i="2" s="1"/>
  <c r="AF153" i="2"/>
  <c r="AA153" i="2" s="1"/>
  <c r="AC71" i="2"/>
  <c r="AF86" i="2"/>
  <c r="AA86" i="2" s="1"/>
  <c r="AD87" i="2"/>
  <c r="AD88" i="2"/>
  <c r="AD89" i="2"/>
  <c r="AI89" i="2"/>
  <c r="X445" i="2"/>
  <c r="AK445" i="2" s="1"/>
  <c r="X446" i="2"/>
  <c r="AF446" i="2" s="1"/>
  <c r="AA446" i="2" s="1"/>
  <c r="X447" i="2"/>
  <c r="AK447" i="2" s="1"/>
  <c r="X448" i="2"/>
  <c r="AK448" i="2" s="1"/>
  <c r="X449" i="2"/>
  <c r="AK449" i="2" s="1"/>
  <c r="X453" i="2"/>
  <c r="AK453" i="2" s="1"/>
  <c r="X454" i="2"/>
  <c r="AK454" i="2" s="1"/>
  <c r="X465" i="2"/>
  <c r="AC465" i="2" s="1"/>
  <c r="X386" i="2"/>
  <c r="AC386" i="2" s="1"/>
  <c r="X395" i="2"/>
  <c r="AJ395" i="2" s="1"/>
  <c r="X843" i="2"/>
  <c r="AD843" i="2" s="1"/>
  <c r="AH202" i="3"/>
  <c r="AF202" i="3"/>
  <c r="AA202" i="3" s="1"/>
  <c r="AC210" i="3"/>
  <c r="AC212" i="3"/>
  <c r="Z212" i="3" s="1"/>
  <c r="AH214" i="3"/>
  <c r="AC214" i="3"/>
  <c r="X779" i="2"/>
  <c r="AC779" i="2" s="1"/>
  <c r="X777" i="2"/>
  <c r="AC777" i="2" s="1"/>
  <c r="X845" i="2"/>
  <c r="AC845" i="2" s="1"/>
  <c r="X841" i="2"/>
  <c r="AJ841" i="2" s="1"/>
  <c r="X817" i="2"/>
  <c r="AJ817" i="2" s="1"/>
  <c r="X816" i="2"/>
  <c r="AC816" i="2" s="1"/>
  <c r="X815" i="2"/>
  <c r="AF815" i="2" s="1"/>
  <c r="AA815" i="2" s="1"/>
  <c r="X409" i="2"/>
  <c r="AJ409" i="2" s="1"/>
  <c r="X408" i="2"/>
  <c r="AC408" i="2" s="1"/>
  <c r="X399" i="2"/>
  <c r="AD399" i="2" s="1"/>
  <c r="X394" i="2"/>
  <c r="AC394" i="2" s="1"/>
  <c r="X389" i="2"/>
  <c r="AE389" i="2" s="1"/>
  <c r="X387" i="2"/>
  <c r="AF387" i="2" s="1"/>
  <c r="AA387" i="2" s="1"/>
  <c r="X385" i="2"/>
  <c r="AC385" i="2" s="1"/>
  <c r="X383" i="2"/>
  <c r="AD383" i="2" s="1"/>
  <c r="X468" i="2"/>
  <c r="AF468" i="2" s="1"/>
  <c r="AA468" i="2" s="1"/>
  <c r="X467" i="2"/>
  <c r="AF467" i="2" s="1"/>
  <c r="AA467" i="2" s="1"/>
  <c r="X466" i="2"/>
  <c r="AH466" i="2" s="1"/>
  <c r="X464" i="2"/>
  <c r="AH464" i="2" s="1"/>
  <c r="X463" i="2"/>
  <c r="AD463" i="2" s="1"/>
  <c r="X462" i="2"/>
  <c r="AC462" i="2" s="1"/>
  <c r="X461" i="2"/>
  <c r="AF461" i="2" s="1"/>
  <c r="AA461" i="2" s="1"/>
  <c r="X460" i="2"/>
  <c r="AC460" i="2" s="1"/>
  <c r="X459" i="2"/>
  <c r="AF459" i="2" s="1"/>
  <c r="AA459" i="2" s="1"/>
  <c r="X458" i="2"/>
  <c r="AC458" i="2" s="1"/>
  <c r="X457" i="2"/>
  <c r="AF457" i="2" s="1"/>
  <c r="AA457" i="2" s="1"/>
  <c r="X456" i="2"/>
  <c r="AC456" i="2" s="1"/>
  <c r="X455" i="2"/>
  <c r="AH455" i="2" s="1"/>
  <c r="X452" i="2"/>
  <c r="AH452" i="2" s="1"/>
  <c r="X451" i="2"/>
  <c r="AC451" i="2" s="1"/>
  <c r="X450" i="2"/>
  <c r="AH450" i="2" s="1"/>
  <c r="X442" i="2"/>
  <c r="AH442" i="2" s="1"/>
  <c r="X441" i="2"/>
  <c r="AE441" i="2" s="1"/>
  <c r="X519" i="2"/>
  <c r="AJ519" i="2" s="1"/>
  <c r="X517" i="2"/>
  <c r="AJ517" i="2" s="1"/>
  <c r="AC516" i="2"/>
  <c r="AH515" i="2"/>
  <c r="AC515" i="2"/>
  <c r="X513" i="2"/>
  <c r="AE513" i="2" s="1"/>
  <c r="X512" i="2"/>
  <c r="AE512" i="2" s="1"/>
  <c r="X511" i="2"/>
  <c r="AC511" i="2" s="1"/>
  <c r="X510" i="2"/>
  <c r="AE510" i="2" s="1"/>
  <c r="X509" i="2"/>
  <c r="AE509" i="2" s="1"/>
  <c r="X508" i="2"/>
  <c r="AH508" i="2" s="1"/>
  <c r="X507" i="2"/>
  <c r="AC507" i="2" s="1"/>
  <c r="X506" i="2"/>
  <c r="AH506" i="2" s="1"/>
  <c r="X505" i="2"/>
  <c r="AH505" i="2" s="1"/>
  <c r="X504" i="2"/>
  <c r="AH504" i="2" s="1"/>
  <c r="X503" i="2"/>
  <c r="AH503" i="2" s="1"/>
  <c r="AI501" i="2"/>
  <c r="AC197" i="3"/>
  <c r="AE197" i="3"/>
  <c r="AH198" i="3"/>
  <c r="AH199" i="3"/>
  <c r="AF206" i="3"/>
  <c r="AA206" i="3" s="1"/>
  <c r="AK216" i="3"/>
  <c r="AH216" i="3"/>
  <c r="AK187" i="3"/>
  <c r="AD187" i="3"/>
  <c r="AK189" i="3"/>
  <c r="AI190" i="3"/>
  <c r="AK191" i="3"/>
  <c r="AD191" i="3"/>
  <c r="AK192" i="3"/>
  <c r="AD192" i="3"/>
  <c r="AI193" i="3"/>
  <c r="AK194" i="3"/>
  <c r="AK195" i="3"/>
  <c r="AE200" i="3"/>
  <c r="AC208" i="3"/>
  <c r="AC211" i="3"/>
  <c r="AH213" i="3"/>
  <c r="AC213" i="3"/>
  <c r="AC133" i="3"/>
  <c r="AC137" i="3"/>
  <c r="AF140" i="3"/>
  <c r="AA140" i="3" s="1"/>
  <c r="AF143" i="3"/>
  <c r="AA143" i="3" s="1"/>
  <c r="AF145" i="3"/>
  <c r="AA145" i="3" s="1"/>
  <c r="AC150" i="3"/>
  <c r="Z150" i="3" s="1"/>
  <c r="AC70" i="3"/>
  <c r="Z70" i="3" s="1"/>
  <c r="AC71" i="3"/>
  <c r="AI73" i="3"/>
  <c r="AI74" i="3"/>
  <c r="AD75" i="3"/>
  <c r="Z75" i="3" s="1"/>
  <c r="AI75" i="3"/>
  <c r="AD76" i="3"/>
  <c r="AF76" i="3"/>
  <c r="AA76" i="3" s="1"/>
  <c r="AC76" i="3"/>
  <c r="Z76" i="3" s="1"/>
  <c r="AI76" i="3"/>
  <c r="AC79" i="3"/>
  <c r="Z79" i="3" s="1"/>
  <c r="AC88" i="3"/>
  <c r="AC89" i="3"/>
  <c r="AC90" i="3"/>
  <c r="Z90" i="3" s="1"/>
  <c r="AC91" i="3"/>
  <c r="AC92" i="3"/>
  <c r="Z92" i="3" s="1"/>
  <c r="AC93" i="3"/>
  <c r="Z93" i="3" s="1"/>
  <c r="AC94" i="3"/>
  <c r="AF9" i="3"/>
  <c r="AA9" i="3" s="1"/>
  <c r="AF13" i="3"/>
  <c r="AA13" i="3" s="1"/>
  <c r="AF22" i="3"/>
  <c r="AA22" i="3" s="1"/>
  <c r="AF24" i="3"/>
  <c r="AA24" i="3" s="1"/>
  <c r="AF27" i="3"/>
  <c r="AA27" i="3" s="1"/>
  <c r="AF28" i="3"/>
  <c r="AA28" i="3" s="1"/>
  <c r="AF29" i="3"/>
  <c r="AA29" i="3" s="1"/>
  <c r="AF32" i="3"/>
  <c r="AA32" i="3" s="1"/>
  <c r="AF577" i="3"/>
  <c r="AA577" i="3" s="1"/>
  <c r="AF583" i="3"/>
  <c r="AA583" i="3" s="1"/>
  <c r="AC502" i="3"/>
  <c r="AF446" i="3"/>
  <c r="AA446" i="3" s="1"/>
  <c r="AF450" i="3"/>
  <c r="AA450" i="3" s="1"/>
  <c r="AF454" i="3"/>
  <c r="AA454" i="3" s="1"/>
  <c r="AF455" i="3"/>
  <c r="AA455" i="3" s="1"/>
  <c r="AD465" i="3"/>
  <c r="AC465" i="3"/>
  <c r="AF466" i="3"/>
  <c r="AA466" i="3" s="1"/>
  <c r="AI466" i="3"/>
  <c r="AD467" i="3"/>
  <c r="AD468" i="3"/>
  <c r="AD469" i="3"/>
  <c r="AI469" i="3"/>
  <c r="AH400" i="3"/>
  <c r="AC951" i="3"/>
  <c r="AD953" i="3"/>
  <c r="AC953" i="3"/>
  <c r="Z953" i="3" s="1"/>
  <c r="AD954" i="3"/>
  <c r="AD955" i="3"/>
  <c r="AI955" i="3"/>
  <c r="AF957" i="3"/>
  <c r="AA957" i="3" s="1"/>
  <c r="AF961" i="3"/>
  <c r="AA961" i="3" s="1"/>
  <c r="AD880" i="3"/>
  <c r="AF883" i="3"/>
  <c r="AA883" i="3" s="1"/>
  <c r="AD884" i="3"/>
  <c r="AD885" i="3"/>
  <c r="AD887" i="3"/>
  <c r="AD888" i="3"/>
  <c r="AF891" i="3"/>
  <c r="AA891" i="3" s="1"/>
  <c r="AC891" i="3"/>
  <c r="AD892" i="3"/>
  <c r="AH904" i="3"/>
  <c r="AH906" i="3"/>
  <c r="V906" i="3" s="1"/>
  <c r="AY174" i="16"/>
  <c r="AS170" i="16"/>
  <c r="I164" i="16"/>
  <c r="BE170" i="16"/>
  <c r="Y164" i="16"/>
  <c r="N162" i="16"/>
  <c r="S1" i="29"/>
  <c r="Q1124" i="2"/>
  <c r="L34" i="17"/>
  <c r="AY40" i="10"/>
  <c r="AW40" i="10"/>
  <c r="P1131" i="2"/>
  <c r="AT40" i="10"/>
  <c r="AV40" i="10"/>
  <c r="AY73" i="16"/>
  <c r="AX40" i="10"/>
  <c r="BA73" i="16"/>
  <c r="AR75" i="16"/>
  <c r="AN42" i="10"/>
  <c r="N990" i="2"/>
  <c r="X66" i="19" s="1"/>
  <c r="Y66" i="19" s="1"/>
  <c r="Z66" i="19" s="1"/>
  <c r="BD75" i="16"/>
  <c r="Q990" i="2"/>
  <c r="BD41" i="10" s="1"/>
  <c r="BF75" i="16"/>
  <c r="O990" i="2"/>
  <c r="AW74" i="16" s="1"/>
  <c r="AV75" i="16"/>
  <c r="AP42" i="10"/>
  <c r="AS75" i="16"/>
  <c r="AR42" i="10"/>
  <c r="AU75" i="16"/>
  <c r="AT42" i="10"/>
  <c r="BA11" i="18"/>
  <c r="AA67" i="19"/>
  <c r="AW75" i="16"/>
  <c r="R955" i="2"/>
  <c r="R951" i="2"/>
  <c r="S951" i="2" s="1"/>
  <c r="AM951" i="2" s="1"/>
  <c r="AO951" i="2" s="1"/>
  <c r="BD73" i="16"/>
  <c r="Q930" i="2"/>
  <c r="BG72" i="16"/>
  <c r="BD40" i="10"/>
  <c r="BC73" i="16"/>
  <c r="AZ13" i="18"/>
  <c r="AG65" i="19"/>
  <c r="M34" i="17"/>
  <c r="J34" i="17"/>
  <c r="X65" i="19"/>
  <c r="N930" i="2"/>
  <c r="X64" i="19" s="1"/>
  <c r="AO73" i="16"/>
  <c r="AR73" i="16"/>
  <c r="AZ10" i="18"/>
  <c r="AT73" i="16"/>
  <c r="AZ11" i="18"/>
  <c r="O930" i="2"/>
  <c r="AW72" i="16" s="1"/>
  <c r="AR40" i="10"/>
  <c r="AU73" i="16"/>
  <c r="AA65" i="19"/>
  <c r="AW73" i="16"/>
  <c r="AT39" i="10"/>
  <c r="P1122" i="2"/>
  <c r="P1120" i="2"/>
  <c r="P1123" i="2"/>
  <c r="AD158" i="19" s="1"/>
  <c r="AT160" i="16"/>
  <c r="AT198" i="16" s="1"/>
  <c r="AS71" i="16"/>
  <c r="AQ38" i="10"/>
  <c r="AS38" i="10"/>
  <c r="AV71" i="16"/>
  <c r="O1122" i="2"/>
  <c r="AA63" i="19"/>
  <c r="AT37" i="10"/>
  <c r="AW70" i="16"/>
  <c r="AA62" i="19"/>
  <c r="AT38" i="10"/>
  <c r="AY11" i="18"/>
  <c r="O1118" i="2"/>
  <c r="AP71" i="16"/>
  <c r="AL38" i="10"/>
  <c r="AK38" i="10"/>
  <c r="N870" i="2"/>
  <c r="X62" i="19" s="1"/>
  <c r="AN71" i="16"/>
  <c r="Q1116" i="2"/>
  <c r="Q1122" i="2"/>
  <c r="BA47" i="10"/>
  <c r="Q870" i="2"/>
  <c r="AG62" i="19"/>
  <c r="Q1118" i="2"/>
  <c r="Q1120" i="2"/>
  <c r="BE160" i="16"/>
  <c r="BD160" i="16"/>
  <c r="BD198" i="16" s="1"/>
  <c r="BF71" i="16"/>
  <c r="BC71" i="16"/>
  <c r="AZ38" i="10"/>
  <c r="BD37" i="10"/>
  <c r="AV69" i="16"/>
  <c r="AS69" i="16"/>
  <c r="AU69" i="16"/>
  <c r="AW68" i="16"/>
  <c r="AA60" i="19"/>
  <c r="AB60" i="19" s="1"/>
  <c r="AC60" i="19" s="1"/>
  <c r="AT35" i="10"/>
  <c r="K32" i="17"/>
  <c r="AX11" i="18"/>
  <c r="AT36" i="10"/>
  <c r="AW69" i="16"/>
  <c r="AA61" i="19"/>
  <c r="AT69" i="16"/>
  <c r="AM36" i="10"/>
  <c r="AP69" i="16"/>
  <c r="AQ69" i="16"/>
  <c r="AO69" i="16"/>
  <c r="AR68" i="16"/>
  <c r="X60" i="19"/>
  <c r="AR69" i="16"/>
  <c r="X61" i="19"/>
  <c r="Y60" i="19" s="1"/>
  <c r="Z60" i="19" s="1"/>
  <c r="BF69" i="16"/>
  <c r="BA36" i="10"/>
  <c r="BD69" i="16"/>
  <c r="Q810" i="2"/>
  <c r="BG68" i="16" s="1"/>
  <c r="Q1131" i="2"/>
  <c r="Q1138" i="2" s="1"/>
  <c r="AG178" i="19" s="1"/>
  <c r="Q1133" i="2"/>
  <c r="Q1139" i="2"/>
  <c r="AG179" i="19" s="1"/>
  <c r="Q1137" i="2"/>
  <c r="Q1135" i="2"/>
  <c r="M83" i="17"/>
  <c r="AG159" i="19"/>
  <c r="L13" i="18"/>
  <c r="BG95" i="16"/>
  <c r="BK13" i="18"/>
  <c r="BD24" i="11"/>
  <c r="AG87" i="19"/>
  <c r="BE95" i="16"/>
  <c r="Q496" i="3"/>
  <c r="BG94" i="16" s="1"/>
  <c r="BD95" i="16"/>
  <c r="BA24" i="11"/>
  <c r="AZ24" i="11"/>
  <c r="BC95" i="16"/>
  <c r="BC24" i="11"/>
  <c r="BF95" i="16"/>
  <c r="BK11" i="18"/>
  <c r="AA87" i="19"/>
  <c r="K45" i="17"/>
  <c r="AR24" i="11"/>
  <c r="AU95" i="16"/>
  <c r="AQ24" i="11"/>
  <c r="AT95" i="16"/>
  <c r="O496" i="3"/>
  <c r="AA86" i="19"/>
  <c r="AV95" i="16"/>
  <c r="BK10" i="18"/>
  <c r="AZ22" i="11"/>
  <c r="AG85" i="19"/>
  <c r="M44" i="17"/>
  <c r="BD22" i="11"/>
  <c r="Q436" i="3"/>
  <c r="BD21" i="11" s="1"/>
  <c r="BC22" i="11"/>
  <c r="BF93" i="16"/>
  <c r="O1135" i="3"/>
  <c r="AV93" i="16"/>
  <c r="O742" i="3"/>
  <c r="AA85" i="19"/>
  <c r="O744" i="3"/>
  <c r="O750" i="3"/>
  <c r="K85" i="17" s="1"/>
  <c r="AQ22" i="11"/>
  <c r="AT93" i="16"/>
  <c r="BJ11" i="18"/>
  <c r="AT22" i="11"/>
  <c r="K44" i="17"/>
  <c r="AP22" i="11"/>
  <c r="AS93" i="16"/>
  <c r="O436" i="3"/>
  <c r="AA84" i="19" s="1"/>
  <c r="AB84" i="19" s="1"/>
  <c r="AC84" i="19" s="1"/>
  <c r="AR22" i="11"/>
  <c r="AU93" i="16"/>
  <c r="AP93" i="16"/>
  <c r="N436" i="3"/>
  <c r="AO21" i="11"/>
  <c r="AL22" i="11"/>
  <c r="AO93" i="16"/>
  <c r="AR93" i="16"/>
  <c r="X85" i="19"/>
  <c r="J44" i="17"/>
  <c r="AM37" i="16"/>
  <c r="AH9" i="18"/>
  <c r="U28" i="19"/>
  <c r="V28" i="19" s="1"/>
  <c r="R782" i="1"/>
  <c r="S782" i="1" s="1"/>
  <c r="AM782" i="1" s="1"/>
  <c r="AO782" i="1" s="1"/>
  <c r="Q811" i="1"/>
  <c r="AG28" i="19" s="1"/>
  <c r="BC40" i="9"/>
  <c r="AZ40" i="9"/>
  <c r="BA40" i="9"/>
  <c r="V757" i="1"/>
  <c r="W757" i="1" s="1"/>
  <c r="W37" i="16"/>
  <c r="AS37" i="16"/>
  <c r="AP40" i="9"/>
  <c r="AT182" i="16"/>
  <c r="R768" i="1"/>
  <c r="AV37" i="16"/>
  <c r="AS40" i="12"/>
  <c r="R759" i="1"/>
  <c r="AA29" i="19"/>
  <c r="AQ40" i="9"/>
  <c r="AT37" i="16"/>
  <c r="AQ40" i="12"/>
  <c r="AT40" i="9"/>
  <c r="AW36" i="16"/>
  <c r="AA28" i="19"/>
  <c r="AB28" i="19" s="1"/>
  <c r="AC28" i="19" s="1"/>
  <c r="AT40" i="12"/>
  <c r="AW37" i="16"/>
  <c r="R780" i="1"/>
  <c r="S780" i="1" s="1"/>
  <c r="AM780" i="1" s="1"/>
  <c r="AO780" i="1" s="1"/>
  <c r="R779" i="1"/>
  <c r="S779" i="1" s="1"/>
  <c r="AM779" i="1" s="1"/>
  <c r="AO779" i="1" s="1"/>
  <c r="R775" i="1"/>
  <c r="AQ37" i="16"/>
  <c r="R774" i="1"/>
  <c r="V773" i="1"/>
  <c r="W773" i="1" s="1"/>
  <c r="R773" i="1"/>
  <c r="V772" i="1"/>
  <c r="W772" i="1" s="1"/>
  <c r="AH10" i="18"/>
  <c r="V763" i="1"/>
  <c r="W763" i="1" s="1"/>
  <c r="R760" i="1"/>
  <c r="AP37" i="16"/>
  <c r="AM40" i="9"/>
  <c r="N811" i="1"/>
  <c r="AP38" i="9"/>
  <c r="O751" i="1"/>
  <c r="AA26" i="19" s="1"/>
  <c r="AT35" i="16"/>
  <c r="AR38" i="9"/>
  <c r="AR38" i="12"/>
  <c r="AU35" i="16"/>
  <c r="AS38" i="9"/>
  <c r="BC38" i="9"/>
  <c r="BC35" i="16"/>
  <c r="Q751" i="1"/>
  <c r="AZ38" i="9"/>
  <c r="AK36" i="9"/>
  <c r="N691" i="1"/>
  <c r="AR32" i="16" s="1"/>
  <c r="AL36" i="9"/>
  <c r="J14" i="17"/>
  <c r="AR33" i="16"/>
  <c r="X25" i="19"/>
  <c r="AO36" i="9"/>
  <c r="AZ36" i="9"/>
  <c r="BA36" i="9"/>
  <c r="BB36" i="9"/>
  <c r="Q691" i="1"/>
  <c r="AR36" i="12"/>
  <c r="AQ36" i="12"/>
  <c r="AQ36" i="9"/>
  <c r="AT33" i="16"/>
  <c r="AS36" i="9"/>
  <c r="AV33" i="16"/>
  <c r="AS36" i="12"/>
  <c r="O691" i="1"/>
  <c r="AA24" i="19" s="1"/>
  <c r="AB24" i="19" s="1"/>
  <c r="AC24" i="19" s="1"/>
  <c r="AS33" i="16"/>
  <c r="R653" i="1"/>
  <c r="BA26" i="9"/>
  <c r="BC33" i="9"/>
  <c r="AB13" i="18"/>
  <c r="AG17" i="19"/>
  <c r="BD26" i="9"/>
  <c r="Q437" i="1"/>
  <c r="AG16" i="19" s="1"/>
  <c r="AH16" i="19" s="1"/>
  <c r="AI16" i="19" s="1"/>
  <c r="AP26" i="12"/>
  <c r="AU25" i="16"/>
  <c r="AR26" i="9"/>
  <c r="O437" i="1"/>
  <c r="AT25" i="16"/>
  <c r="AT25" i="12"/>
  <c r="AV25" i="16"/>
  <c r="AS26" i="12"/>
  <c r="AS26" i="9"/>
  <c r="AW25" i="16"/>
  <c r="N437" i="1"/>
  <c r="X16" i="19" s="1"/>
  <c r="BA24" i="9"/>
  <c r="BD23" i="16"/>
  <c r="BC24" i="9"/>
  <c r="BE23" i="16"/>
  <c r="Q377" i="1"/>
  <c r="BD23" i="9" s="1"/>
  <c r="BG22" i="16"/>
  <c r="AS24" i="12"/>
  <c r="AK24" i="9"/>
  <c r="AQ23" i="16"/>
  <c r="W343" i="1"/>
  <c r="R343" i="1"/>
  <c r="S343" i="1" s="1"/>
  <c r="AM343" i="1" s="1"/>
  <c r="AO343" i="1" s="1"/>
  <c r="M8" i="17"/>
  <c r="AG13" i="19"/>
  <c r="BC21" i="16"/>
  <c r="Q317" i="1"/>
  <c r="BG20" i="16" s="1"/>
  <c r="BB22" i="9"/>
  <c r="AA13" i="19"/>
  <c r="AT22" i="9"/>
  <c r="O317" i="1"/>
  <c r="AT21" i="9" s="1"/>
  <c r="AW21" i="16"/>
  <c r="AS21" i="16"/>
  <c r="R298" i="1"/>
  <c r="S298" i="1" s="1"/>
  <c r="AM298" i="1" s="1"/>
  <c r="AO298" i="1" s="1"/>
  <c r="V296" i="1"/>
  <c r="R296" i="1"/>
  <c r="S296" i="1" s="1"/>
  <c r="AM296" i="1" s="1"/>
  <c r="AO296" i="1" s="1"/>
  <c r="AP21" i="16"/>
  <c r="W294" i="1"/>
  <c r="R780" i="3"/>
  <c r="S780" i="3" s="1"/>
  <c r="AM780" i="3" s="1"/>
  <c r="AO780" i="3" s="1"/>
  <c r="AO36" i="11"/>
  <c r="N810" i="3"/>
  <c r="X96" i="19" s="1"/>
  <c r="Y96" i="19" s="1"/>
  <c r="Z96" i="19" s="1"/>
  <c r="AN36" i="11"/>
  <c r="X97" i="19"/>
  <c r="AM36" i="11"/>
  <c r="AP105" i="16"/>
  <c r="AT36" i="11"/>
  <c r="O810" i="3"/>
  <c r="AW104" i="16" s="1"/>
  <c r="AS36" i="11"/>
  <c r="AR36" i="11"/>
  <c r="AU105" i="16"/>
  <c r="O1137" i="3"/>
  <c r="O1139" i="3"/>
  <c r="AA181" i="19" s="1"/>
  <c r="O1133" i="3"/>
  <c r="O1131" i="3"/>
  <c r="BE105" i="16"/>
  <c r="AZ36" i="11"/>
  <c r="BC105" i="16"/>
  <c r="Q810" i="3"/>
  <c r="BD35" i="11" s="1"/>
  <c r="BF105" i="16"/>
  <c r="BC36" i="11"/>
  <c r="BG105" i="16"/>
  <c r="Q1135" i="3"/>
  <c r="Q1131" i="3"/>
  <c r="Q1133" i="3"/>
  <c r="Q1139" i="3"/>
  <c r="M96" i="17" s="1"/>
  <c r="Q1137" i="3"/>
  <c r="X23" i="19"/>
  <c r="AR31" i="16"/>
  <c r="AA20" i="19"/>
  <c r="AT29" i="12"/>
  <c r="AW28" i="16"/>
  <c r="AT29" i="9"/>
  <c r="AE14" i="9"/>
  <c r="AO14" i="9"/>
  <c r="AQ15" i="16"/>
  <c r="N242" i="1"/>
  <c r="X10" i="19" s="1"/>
  <c r="AO15" i="16"/>
  <c r="AM14" i="9"/>
  <c r="R204" i="1"/>
  <c r="BD14" i="9"/>
  <c r="M7" i="17"/>
  <c r="AG11" i="19"/>
  <c r="BB14" i="9"/>
  <c r="BE15" i="16"/>
  <c r="BC15" i="16"/>
  <c r="AZ14" i="9"/>
  <c r="Q242" i="1"/>
  <c r="BA14" i="9"/>
  <c r="R188" i="1"/>
  <c r="AR14" i="12"/>
  <c r="AS15" i="16"/>
  <c r="O242" i="1"/>
  <c r="AW14" i="16" s="1"/>
  <c r="AU15" i="16"/>
  <c r="AS14" i="12"/>
  <c r="AV15" i="16"/>
  <c r="AS14" i="9"/>
  <c r="AT14" i="9"/>
  <c r="R187" i="1"/>
  <c r="S187" i="1" s="1"/>
  <c r="AM187" i="1" s="1"/>
  <c r="AN13" i="16"/>
  <c r="AN12" i="9"/>
  <c r="AR13" i="16"/>
  <c r="BC13" i="16"/>
  <c r="BA12" i="9"/>
  <c r="BD13" i="16"/>
  <c r="BC12" i="9"/>
  <c r="AW13" i="16"/>
  <c r="AS12" i="9"/>
  <c r="AV13" i="16"/>
  <c r="AS12" i="12"/>
  <c r="AW12" i="16"/>
  <c r="AT11" i="12"/>
  <c r="U13" i="18"/>
  <c r="BD10" i="9"/>
  <c r="AG7" i="19"/>
  <c r="Q122" i="1"/>
  <c r="O122" i="1"/>
  <c r="AW10" i="16" s="1"/>
  <c r="U11" i="18"/>
  <c r="AQ9" i="16"/>
  <c r="Q62" i="1"/>
  <c r="AG4" i="19" s="1"/>
  <c r="BA8" i="9"/>
  <c r="BD9" i="16"/>
  <c r="BE9" i="16"/>
  <c r="BB8" i="9"/>
  <c r="AS9" i="16"/>
  <c r="AP8" i="9"/>
  <c r="AW9" i="16"/>
  <c r="K4" i="17"/>
  <c r="AS8" i="12"/>
  <c r="AT8" i="9"/>
  <c r="AS8" i="9"/>
  <c r="AA4" i="19"/>
  <c r="AW8" i="16"/>
  <c r="V227" i="3"/>
  <c r="V258" i="3"/>
  <c r="V274" i="3"/>
  <c r="V290" i="3"/>
  <c r="V318" i="3"/>
  <c r="V334" i="3"/>
  <c r="V163" i="3"/>
  <c r="V259" i="3"/>
  <c r="V291" i="3"/>
  <c r="V333" i="3"/>
  <c r="V51" i="2"/>
  <c r="V222" i="2"/>
  <c r="BL15" i="11"/>
  <c r="S303" i="3"/>
  <c r="BH15" i="18" s="1"/>
  <c r="S295" i="3"/>
  <c r="BM89" i="16" s="1"/>
  <c r="S299" i="3"/>
  <c r="BO89" i="16" s="1"/>
  <c r="BO64" i="16"/>
  <c r="BL29" i="10"/>
  <c r="BP132" i="16"/>
  <c r="BM25" i="12"/>
  <c r="S549" i="4"/>
  <c r="BJ26" i="12" s="1"/>
  <c r="S553" i="4"/>
  <c r="S556" i="4"/>
  <c r="BQ132" i="16" s="1"/>
  <c r="S557" i="4"/>
  <c r="S555" i="4"/>
  <c r="BP133" i="16" s="1"/>
  <c r="S551" i="4"/>
  <c r="S747" i="4"/>
  <c r="K44" i="13"/>
  <c r="N44" i="13"/>
  <c r="AY10" i="9"/>
  <c r="BB11" i="16"/>
  <c r="U12" i="18"/>
  <c r="AD7" i="19"/>
  <c r="L5" i="17"/>
  <c r="Q627" i="1"/>
  <c r="Q623" i="1"/>
  <c r="Q631" i="1"/>
  <c r="AG151" i="19" s="1"/>
  <c r="AC895" i="3"/>
  <c r="V999" i="4"/>
  <c r="V1010" i="4"/>
  <c r="V1035" i="4"/>
  <c r="V411" i="1"/>
  <c r="W411" i="1" s="1"/>
  <c r="V415" i="1"/>
  <c r="BL43" i="10"/>
  <c r="BP148" i="16"/>
  <c r="S1043" i="4"/>
  <c r="BM149" i="16" s="1"/>
  <c r="S1050" i="4"/>
  <c r="BQ148" i="16" s="1"/>
  <c r="S1049" i="4"/>
  <c r="BM44" i="12" s="1"/>
  <c r="S1121" i="4"/>
  <c r="BP124" i="16"/>
  <c r="S299" i="4"/>
  <c r="BL16" i="12" s="1"/>
  <c r="S303" i="4"/>
  <c r="BN16" i="12" s="1"/>
  <c r="S297" i="4"/>
  <c r="BK16" i="12" s="1"/>
  <c r="AJ6" i="18"/>
  <c r="X41" i="16"/>
  <c r="F18" i="17"/>
  <c r="U44" i="9"/>
  <c r="L33" i="19"/>
  <c r="W290" i="1"/>
  <c r="AI774" i="2"/>
  <c r="AC774" i="2"/>
  <c r="BO18" i="16"/>
  <c r="H18" i="16"/>
  <c r="AI19" i="4"/>
  <c r="AF19" i="4"/>
  <c r="AD19" i="4"/>
  <c r="AE19" i="4"/>
  <c r="AC19" i="4"/>
  <c r="AJ19" i="4"/>
  <c r="AI27" i="4"/>
  <c r="AF27" i="4"/>
  <c r="AD27" i="4"/>
  <c r="AE27" i="4"/>
  <c r="AC27" i="4"/>
  <c r="AJ27" i="4"/>
  <c r="AI35" i="4"/>
  <c r="AF35" i="4"/>
  <c r="AD35" i="4"/>
  <c r="AE35" i="4"/>
  <c r="AC35" i="4"/>
  <c r="AJ35" i="4"/>
  <c r="V35" i="4" s="1"/>
  <c r="AE38" i="4"/>
  <c r="AC38" i="4"/>
  <c r="AF38" i="4"/>
  <c r="AD38" i="4"/>
  <c r="AH38" i="4"/>
  <c r="AK38" i="4"/>
  <c r="AJ38" i="4"/>
  <c r="AI38" i="4"/>
  <c r="V38" i="4" s="1"/>
  <c r="AE46" i="4"/>
  <c r="AC46" i="4"/>
  <c r="AF46" i="4"/>
  <c r="AD46" i="4"/>
  <c r="AI46" i="4"/>
  <c r="AJ46" i="4"/>
  <c r="AH46" i="4"/>
  <c r="AK46" i="4"/>
  <c r="AE71" i="4"/>
  <c r="AC71" i="4"/>
  <c r="AF71" i="4"/>
  <c r="AD71" i="4"/>
  <c r="AI71" i="4"/>
  <c r="AH71" i="4"/>
  <c r="AK71" i="4"/>
  <c r="AJ71" i="4"/>
  <c r="AE79" i="4"/>
  <c r="AC79" i="4"/>
  <c r="AF79" i="4"/>
  <c r="AD79" i="4"/>
  <c r="AH79" i="4"/>
  <c r="AK79" i="4"/>
  <c r="AI79" i="4"/>
  <c r="AJ79" i="4"/>
  <c r="V79" i="4" s="1"/>
  <c r="AF86" i="4"/>
  <c r="AE86" i="4"/>
  <c r="AJ86" i="4"/>
  <c r="AF94" i="4"/>
  <c r="AE94" i="4"/>
  <c r="AJ94" i="4"/>
  <c r="AF102" i="4"/>
  <c r="AE102" i="4"/>
  <c r="AJ102" i="4"/>
  <c r="AF110" i="4"/>
  <c r="AE110" i="4"/>
  <c r="AJ110" i="4"/>
  <c r="AC132" i="4"/>
  <c r="AD132" i="4"/>
  <c r="AH132" i="4"/>
  <c r="AE140" i="4"/>
  <c r="AF140" i="4"/>
  <c r="AI140" i="4"/>
  <c r="AH140" i="4"/>
  <c r="AC148" i="4"/>
  <c r="AD148" i="4"/>
  <c r="AJ148" i="4"/>
  <c r="AE156" i="4"/>
  <c r="AF156" i="4"/>
  <c r="AI156" i="4"/>
  <c r="AH156" i="4"/>
  <c r="T5" i="13"/>
  <c r="T40" i="13" s="1"/>
  <c r="U40" i="13"/>
  <c r="S41" i="13" s="1"/>
  <c r="R41" i="13" s="1"/>
  <c r="AV5" i="13"/>
  <c r="AV40" i="13" s="1"/>
  <c r="AW40" i="13"/>
  <c r="AU41" i="13" s="1"/>
  <c r="AT41" i="13" s="1"/>
  <c r="CO10" i="13"/>
  <c r="CV10" i="13" s="1"/>
  <c r="BY10" i="13"/>
  <c r="CF10" i="13" s="1"/>
  <c r="BX10" i="13" s="1"/>
  <c r="CL11" i="13"/>
  <c r="CD11" i="13"/>
  <c r="DB11" i="13"/>
  <c r="CT11" i="13"/>
  <c r="CH13" i="13"/>
  <c r="BZ13" i="13"/>
  <c r="CX13" i="13"/>
  <c r="CP13" i="13"/>
  <c r="X13" i="19"/>
  <c r="AO22" i="9"/>
  <c r="AD12" i="18"/>
  <c r="BB29" i="16"/>
  <c r="AY30" i="9"/>
  <c r="L12" i="17"/>
  <c r="AD21" i="19"/>
  <c r="CH7" i="13"/>
  <c r="BZ7" i="13"/>
  <c r="CX7" i="13"/>
  <c r="CP7" i="13"/>
  <c r="CL9" i="13"/>
  <c r="CD9" i="13"/>
  <c r="DB9" i="13"/>
  <c r="CT9" i="13"/>
  <c r="BY12" i="13"/>
  <c r="CF12" i="13" s="1"/>
  <c r="CG12" i="13"/>
  <c r="CN12" i="13" s="1"/>
  <c r="BV12" i="13"/>
  <c r="CO12" i="13"/>
  <c r="CV12" i="13"/>
  <c r="CW12" i="13"/>
  <c r="DD12" i="13"/>
  <c r="CH15" i="13"/>
  <c r="BZ15" i="13"/>
  <c r="CX15" i="13"/>
  <c r="CP15" i="13"/>
  <c r="BO42" i="13"/>
  <c r="BR42" i="13"/>
  <c r="AR19" i="16"/>
  <c r="V168" i="2"/>
  <c r="V228" i="2"/>
  <c r="V253" i="2"/>
  <c r="V47" i="2"/>
  <c r="V111" i="2"/>
  <c r="V221" i="2"/>
  <c r="V252" i="2"/>
  <c r="V260" i="2"/>
  <c r="AJ776" i="2"/>
  <c r="AK840" i="2"/>
  <c r="S433" i="4"/>
  <c r="BL22" i="12" s="1"/>
  <c r="BK21" i="12"/>
  <c r="BN128" i="16"/>
  <c r="S435" i="4"/>
  <c r="BP129" i="16" s="1"/>
  <c r="AF13" i="4"/>
  <c r="AE13" i="4"/>
  <c r="AJ13" i="4"/>
  <c r="AF21" i="4"/>
  <c r="AE21" i="4"/>
  <c r="AJ21" i="4"/>
  <c r="AF29" i="4"/>
  <c r="AE29" i="4"/>
  <c r="AJ29" i="4"/>
  <c r="AF37" i="4"/>
  <c r="AE37" i="4"/>
  <c r="AJ37" i="4"/>
  <c r="AC44" i="4"/>
  <c r="AD44" i="4"/>
  <c r="AJ44" i="4"/>
  <c r="AE69" i="4"/>
  <c r="AF69" i="4"/>
  <c r="AI69" i="4"/>
  <c r="AJ69" i="4"/>
  <c r="AC77" i="4"/>
  <c r="AD77" i="4"/>
  <c r="AH77" i="4"/>
  <c r="AI92" i="4"/>
  <c r="AF92" i="4"/>
  <c r="AD92" i="4"/>
  <c r="AE92" i="4"/>
  <c r="AC92" i="4"/>
  <c r="AJ92" i="4"/>
  <c r="AI100" i="4"/>
  <c r="AF100" i="4"/>
  <c r="AD100" i="4"/>
  <c r="AE100" i="4"/>
  <c r="AC100" i="4"/>
  <c r="AJ100" i="4"/>
  <c r="AI108" i="4"/>
  <c r="V108" i="4" s="1"/>
  <c r="AF108" i="4"/>
  <c r="AD108" i="4"/>
  <c r="AE108" i="4"/>
  <c r="AC108" i="4"/>
  <c r="AJ108" i="4"/>
  <c r="AI131" i="4"/>
  <c r="AF131" i="4"/>
  <c r="AD131" i="4"/>
  <c r="AE131" i="4"/>
  <c r="AC131" i="4"/>
  <c r="AJ131" i="4"/>
  <c r="AE134" i="4"/>
  <c r="AC134" i="4"/>
  <c r="AF134" i="4"/>
  <c r="AD134" i="4"/>
  <c r="AI134" i="4"/>
  <c r="AJ134" i="4"/>
  <c r="AH134" i="4"/>
  <c r="AK134" i="4"/>
  <c r="AE142" i="4"/>
  <c r="AC142" i="4"/>
  <c r="AF142" i="4"/>
  <c r="AD142" i="4"/>
  <c r="AH142" i="4"/>
  <c r="V142" i="4" s="1"/>
  <c r="AK142" i="4"/>
  <c r="AJ142" i="4"/>
  <c r="AI142" i="4"/>
  <c r="AE150" i="4"/>
  <c r="AC150" i="4"/>
  <c r="AF150" i="4"/>
  <c r="AD150" i="4"/>
  <c r="AI150" i="4"/>
  <c r="AJ150" i="4"/>
  <c r="AH150" i="4"/>
  <c r="V150" i="4" s="1"/>
  <c r="AK150" i="4"/>
  <c r="AE158" i="4"/>
  <c r="AC158" i="4"/>
  <c r="AF158" i="4"/>
  <c r="AD158" i="4"/>
  <c r="AH158" i="4"/>
  <c r="AK158" i="4"/>
  <c r="AJ158" i="4"/>
  <c r="AI158" i="4"/>
  <c r="CH5" i="13"/>
  <c r="CX5" i="13"/>
  <c r="CL5" i="13"/>
  <c r="DB5" i="13"/>
  <c r="BV6" i="13"/>
  <c r="CW6" i="13"/>
  <c r="DD6" i="13" s="1"/>
  <c r="CG6" i="13"/>
  <c r="CN6" i="13" s="1"/>
  <c r="CD7" i="13"/>
  <c r="CT7" i="13"/>
  <c r="BZ9" i="13"/>
  <c r="CP9" i="13"/>
  <c r="CO14" i="13"/>
  <c r="CV14" i="13" s="1"/>
  <c r="BY14" i="13"/>
  <c r="CF14" i="13" s="1"/>
  <c r="BX14" i="13" s="1"/>
  <c r="CL15" i="13"/>
  <c r="DB15" i="13"/>
  <c r="AH41" i="16"/>
  <c r="AR15" i="16"/>
  <c r="AD10" i="18"/>
  <c r="AR29" i="16"/>
  <c r="J12" i="17"/>
  <c r="CR5" i="13"/>
  <c r="CB5" i="13"/>
  <c r="CG8" i="13"/>
  <c r="CN8" i="13" s="1"/>
  <c r="CO8" i="13"/>
  <c r="CV8" i="13" s="1"/>
  <c r="CH11" i="13"/>
  <c r="CX11" i="13"/>
  <c r="CL13" i="13"/>
  <c r="DB13" i="13"/>
  <c r="BY16" i="13"/>
  <c r="CF16" i="13" s="1"/>
  <c r="BV16" i="13"/>
  <c r="CW16" i="13"/>
  <c r="DD16" i="13" s="1"/>
  <c r="AP42" i="13"/>
  <c r="AP44" i="13"/>
  <c r="AF895" i="3"/>
  <c r="AA895" i="3" s="1"/>
  <c r="V162" i="3"/>
  <c r="V250" i="3"/>
  <c r="V282" i="3"/>
  <c r="V317" i="3"/>
  <c r="E29" i="16"/>
  <c r="C40" i="9"/>
  <c r="V110" i="2"/>
  <c r="V856" i="4"/>
  <c r="V891" i="4"/>
  <c r="V907" i="4"/>
  <c r="V937" i="4"/>
  <c r="V960" i="4"/>
  <c r="V1023" i="4"/>
  <c r="V1039" i="4"/>
  <c r="V1080" i="4"/>
  <c r="AA31" i="19"/>
  <c r="AT42" i="12"/>
  <c r="BB37" i="16"/>
  <c r="BF10" i="12"/>
  <c r="BI119" i="16"/>
  <c r="V895" i="4"/>
  <c r="V952" i="4"/>
  <c r="V977" i="4"/>
  <c r="V1019" i="4"/>
  <c r="V1065" i="4"/>
  <c r="BJ5" i="13"/>
  <c r="BJ40" i="13" s="1"/>
  <c r="BK40" i="13"/>
  <c r="BI41" i="13" s="1"/>
  <c r="BH41" i="13" s="1"/>
  <c r="AD6" i="18"/>
  <c r="F12" i="17"/>
  <c r="U30" i="9"/>
  <c r="X29" i="16"/>
  <c r="L21" i="19"/>
  <c r="AD8" i="18"/>
  <c r="AE30" i="9"/>
  <c r="R21" i="19"/>
  <c r="U23" i="19"/>
  <c r="X15" i="19"/>
  <c r="AF11" i="18"/>
  <c r="AT36" i="12"/>
  <c r="AT36" i="9"/>
  <c r="AW33" i="16"/>
  <c r="K14" i="17"/>
  <c r="AA25" i="19"/>
  <c r="AY14" i="9"/>
  <c r="W12" i="18"/>
  <c r="BD36" i="9"/>
  <c r="BG33" i="16"/>
  <c r="AF13" i="18"/>
  <c r="AG25" i="19"/>
  <c r="M14" i="17"/>
  <c r="BC22" i="9"/>
  <c r="BF21" i="16"/>
  <c r="BI31" i="12"/>
  <c r="AJ130" i="19"/>
  <c r="BL138" i="16"/>
  <c r="BI17" i="12"/>
  <c r="BL126" i="16"/>
  <c r="AJ118" i="19"/>
  <c r="BG28" i="12"/>
  <c r="BJ135" i="16"/>
  <c r="BH32" i="12"/>
  <c r="BK139" i="16"/>
  <c r="B40" i="9"/>
  <c r="D37" i="16"/>
  <c r="B14" i="9"/>
  <c r="D15" i="16"/>
  <c r="C22" i="19"/>
  <c r="H30" i="16"/>
  <c r="V223" i="2"/>
  <c r="V227" i="2"/>
  <c r="V231" i="2"/>
  <c r="AG11" i="18"/>
  <c r="AT38" i="9"/>
  <c r="AA27" i="19"/>
  <c r="K15" i="17"/>
  <c r="AY11" i="9"/>
  <c r="AD8" i="19"/>
  <c r="BB12" i="16"/>
  <c r="L17" i="17"/>
  <c r="AI12" i="18"/>
  <c r="AI40" i="13"/>
  <c r="AG41" i="13" s="1"/>
  <c r="AF41" i="13" s="1"/>
  <c r="R37" i="16"/>
  <c r="I29" i="19"/>
  <c r="AA11" i="19"/>
  <c r="AB10" i="19" s="1"/>
  <c r="AC10" i="19" s="1"/>
  <c r="K7" i="17"/>
  <c r="AW41" i="16"/>
  <c r="AD17" i="19"/>
  <c r="AE16" i="19" s="1"/>
  <c r="AF16" i="19" s="1"/>
  <c r="AY26" i="9"/>
  <c r="AJ81" i="19"/>
  <c r="AK80" i="19" s="1"/>
  <c r="AL80" i="19" s="1"/>
  <c r="BL89" i="16"/>
  <c r="BR88" i="16" s="1"/>
  <c r="BI16" i="11"/>
  <c r="BH135" i="16"/>
  <c r="BI139" i="16"/>
  <c r="AH898" i="3"/>
  <c r="AC898" i="3"/>
  <c r="AF827" i="3"/>
  <c r="AA827" i="3" s="1"/>
  <c r="AK834" i="3"/>
  <c r="AK838" i="3"/>
  <c r="AJ841" i="3"/>
  <c r="AC841" i="3"/>
  <c r="AF841" i="3"/>
  <c r="AD845" i="3"/>
  <c r="AJ845" i="3"/>
  <c r="AE845" i="3"/>
  <c r="AC845" i="3"/>
  <c r="AI845" i="3"/>
  <c r="AK845" i="3"/>
  <c r="AF845" i="3"/>
  <c r="AC758" i="3"/>
  <c r="AI764" i="3"/>
  <c r="AH768" i="3"/>
  <c r="AC777" i="3"/>
  <c r="AI767" i="3"/>
  <c r="AH844" i="3"/>
  <c r="AC844" i="3"/>
  <c r="AD844" i="3"/>
  <c r="AJ844" i="3"/>
  <c r="AE844" i="3"/>
  <c r="AK844" i="3"/>
  <c r="AF844" i="3"/>
  <c r="AI844" i="3"/>
  <c r="AH840" i="3"/>
  <c r="AE840" i="3"/>
  <c r="AK840" i="3"/>
  <c r="AK901" i="3"/>
  <c r="S362" i="3"/>
  <c r="AM82" i="19" s="1"/>
  <c r="BO90" i="16"/>
  <c r="S357" i="3"/>
  <c r="BK18" i="11" s="1"/>
  <c r="S361" i="3"/>
  <c r="BM18" i="11" s="1"/>
  <c r="AD443" i="2"/>
  <c r="AF524" i="2"/>
  <c r="AA524" i="2" s="1"/>
  <c r="AC522" i="2"/>
  <c r="AE520" i="2"/>
  <c r="AK520" i="2"/>
  <c r="BN16" i="16"/>
  <c r="BO16" i="16"/>
  <c r="BK31" i="9"/>
  <c r="BN30" i="16"/>
  <c r="BL31" i="9"/>
  <c r="BO30" i="16"/>
  <c r="BJ45" i="10"/>
  <c r="BM78" i="16"/>
  <c r="S1110" i="2"/>
  <c r="AM70" i="19" s="1"/>
  <c r="S1107" i="2"/>
  <c r="BL46" i="10" s="1"/>
  <c r="S1105" i="2"/>
  <c r="BK46" i="10" s="1"/>
  <c r="D14" i="9"/>
  <c r="C28" i="19"/>
  <c r="F39" i="9"/>
  <c r="H36" i="16"/>
  <c r="F46" i="9"/>
  <c r="F5" i="13"/>
  <c r="F40" i="13" s="1"/>
  <c r="G40" i="13"/>
  <c r="E41" i="13" s="1"/>
  <c r="D41" i="13" s="1"/>
  <c r="CK5" i="13"/>
  <c r="CC5" i="13"/>
  <c r="DA5" i="13"/>
  <c r="CR6" i="13"/>
  <c r="CB6" i="13"/>
  <c r="CO7" i="13"/>
  <c r="CV7" i="13" s="1"/>
  <c r="CW7" i="13"/>
  <c r="DD7" i="13" s="1"/>
  <c r="CG7" i="13"/>
  <c r="CN7" i="13" s="1"/>
  <c r="CR8" i="13"/>
  <c r="CB8" i="13"/>
  <c r="CO9" i="13"/>
  <c r="CV9" i="13" s="1"/>
  <c r="CW9" i="13"/>
  <c r="DD9" i="13" s="1"/>
  <c r="CG9" i="13"/>
  <c r="CN9" i="13" s="1"/>
  <c r="CZ10" i="13"/>
  <c r="CJ10" i="13"/>
  <c r="BY11" i="13"/>
  <c r="CF11" i="13" s="1"/>
  <c r="CO11" i="13"/>
  <c r="CV11" i="13" s="1"/>
  <c r="BW11" i="13"/>
  <c r="BV11" i="13"/>
  <c r="CZ12" i="13"/>
  <c r="CJ12" i="13"/>
  <c r="BV13" i="13"/>
  <c r="BW13" i="13"/>
  <c r="BY13" i="13"/>
  <c r="CF13" i="13" s="1"/>
  <c r="CZ14" i="13"/>
  <c r="CJ14" i="13"/>
  <c r="BV15" i="13"/>
  <c r="BW15" i="13"/>
  <c r="BY15" i="13"/>
  <c r="CF15" i="13" s="1"/>
  <c r="CZ16" i="13"/>
  <c r="CJ16" i="13"/>
  <c r="BV17" i="13"/>
  <c r="CR18" i="13"/>
  <c r="CB18" i="13"/>
  <c r="CO19" i="13"/>
  <c r="CV19" i="13" s="1"/>
  <c r="CW19" i="13"/>
  <c r="DD19" i="13" s="1"/>
  <c r="CG19" i="13"/>
  <c r="CN19" i="13" s="1"/>
  <c r="CR20" i="13"/>
  <c r="CB20" i="13"/>
  <c r="CO21" i="13"/>
  <c r="CV21" i="13" s="1"/>
  <c r="CW21" i="13"/>
  <c r="DD21" i="13" s="1"/>
  <c r="CG21" i="13"/>
  <c r="CN21" i="13" s="1"/>
  <c r="CR22" i="13"/>
  <c r="CB22" i="13"/>
  <c r="CO23" i="13"/>
  <c r="CV23" i="13" s="1"/>
  <c r="BY23" i="13"/>
  <c r="CF23" i="13" s="1"/>
  <c r="CZ24" i="13"/>
  <c r="CJ24" i="13"/>
  <c r="BV25" i="13"/>
  <c r="BY25" i="13"/>
  <c r="CF25" i="13" s="1"/>
  <c r="CZ26" i="13"/>
  <c r="CJ26" i="13"/>
  <c r="BV27" i="13"/>
  <c r="BW27" i="13"/>
  <c r="CR28" i="13"/>
  <c r="CB28" i="13"/>
  <c r="CO29" i="13"/>
  <c r="CV29" i="13" s="1"/>
  <c r="CW29" i="13"/>
  <c r="DD29" i="13" s="1"/>
  <c r="CG29" i="13"/>
  <c r="CN29" i="13" s="1"/>
  <c r="CR30" i="13"/>
  <c r="CB30" i="13"/>
  <c r="CO31" i="13"/>
  <c r="CV31" i="13" s="1"/>
  <c r="BY31" i="13"/>
  <c r="CF31" i="13" s="1"/>
  <c r="CZ32" i="13"/>
  <c r="CJ32" i="13"/>
  <c r="BV33" i="13"/>
  <c r="BW33" i="13"/>
  <c r="CR34" i="13"/>
  <c r="CB34" i="13"/>
  <c r="CO35" i="13"/>
  <c r="CV35" i="13" s="1"/>
  <c r="CW35" i="13"/>
  <c r="DD35" i="13" s="1"/>
  <c r="CG35" i="13"/>
  <c r="CN35" i="13" s="1"/>
  <c r="CR36" i="13"/>
  <c r="CB36" i="13"/>
  <c r="CO37" i="13"/>
  <c r="CV37" i="13" s="1"/>
  <c r="CW37" i="13"/>
  <c r="DD37" i="13" s="1"/>
  <c r="CG37" i="13"/>
  <c r="CN37" i="13" s="1"/>
  <c r="CR38" i="13"/>
  <c r="CB38" i="13"/>
  <c r="CO39" i="13"/>
  <c r="CV39" i="13" s="1"/>
  <c r="BY39" i="13"/>
  <c r="CF39" i="13" s="1"/>
  <c r="Y42" i="13"/>
  <c r="BA42" i="13"/>
  <c r="BD42" i="13"/>
  <c r="Y44" i="13"/>
  <c r="AU24" i="9"/>
  <c r="AX23" i="16"/>
  <c r="BB9" i="16"/>
  <c r="AY8" i="9"/>
  <c r="L4" i="17"/>
  <c r="Z12" i="18"/>
  <c r="AD13" i="19"/>
  <c r="AE12" i="19" s="1"/>
  <c r="AF12" i="19" s="1"/>
  <c r="L18" i="17"/>
  <c r="AJ12" i="18"/>
  <c r="AD33" i="19"/>
  <c r="M9" i="17"/>
  <c r="BD24" i="9"/>
  <c r="BI89" i="16"/>
  <c r="BF16" i="11"/>
  <c r="BL131" i="16"/>
  <c r="BR130" i="16" s="1"/>
  <c r="CC14" i="18"/>
  <c r="AJ123" i="19"/>
  <c r="AK122" i="19" s="1"/>
  <c r="AL122" i="19" s="1"/>
  <c r="N63" i="17"/>
  <c r="BI24" i="12"/>
  <c r="BL147" i="16"/>
  <c r="BR146" i="16" s="1"/>
  <c r="CK14" i="18"/>
  <c r="AJ139" i="19"/>
  <c r="N71" i="17"/>
  <c r="BI42" i="12"/>
  <c r="BI131" i="16"/>
  <c r="BF24" i="12"/>
  <c r="BL135" i="16"/>
  <c r="BR134" i="16" s="1"/>
  <c r="AJ127" i="19"/>
  <c r="N65" i="17"/>
  <c r="BI28" i="12"/>
  <c r="CE14" i="18"/>
  <c r="BK151" i="16"/>
  <c r="BH46" i="12"/>
  <c r="BE22" i="12"/>
  <c r="BH129" i="16"/>
  <c r="BF30" i="12"/>
  <c r="BY5" i="13"/>
  <c r="CF5" i="13" s="1"/>
  <c r="BX5" i="13" s="1"/>
  <c r="BW5" i="13"/>
  <c r="BV5" i="13"/>
  <c r="CQ5" i="13"/>
  <c r="CM5" i="13"/>
  <c r="DC5" i="13"/>
  <c r="CS6" i="13"/>
  <c r="CI8" i="13"/>
  <c r="CY8" i="13"/>
  <c r="CE8" i="13"/>
  <c r="CZ9" i="13"/>
  <c r="CJ9" i="13"/>
  <c r="CK10" i="13"/>
  <c r="DA10" i="13"/>
  <c r="CA12" i="13"/>
  <c r="CM12" i="13"/>
  <c r="DC12" i="13"/>
  <c r="CB13" i="13"/>
  <c r="CR13" i="13"/>
  <c r="CS14" i="13"/>
  <c r="CI16" i="13"/>
  <c r="CY16" i="13"/>
  <c r="CE16" i="13"/>
  <c r="CJ17" i="13"/>
  <c r="CZ17" i="13"/>
  <c r="CK18" i="13"/>
  <c r="DA18" i="13"/>
  <c r="CA20" i="13"/>
  <c r="CM20" i="13"/>
  <c r="DC20" i="13"/>
  <c r="CB21" i="13"/>
  <c r="CR21" i="13"/>
  <c r="CS22" i="13"/>
  <c r="CI24" i="13"/>
  <c r="CY24" i="13"/>
  <c r="CE24" i="13"/>
  <c r="CJ25" i="13"/>
  <c r="CZ25" i="13"/>
  <c r="CK26" i="13"/>
  <c r="DA26" i="13"/>
  <c r="CA28" i="13"/>
  <c r="CM28" i="13"/>
  <c r="DC28" i="13"/>
  <c r="CB29" i="13"/>
  <c r="CR29" i="13"/>
  <c r="CS30" i="13"/>
  <c r="CI32" i="13"/>
  <c r="CY32" i="13"/>
  <c r="CE32" i="13"/>
  <c r="CJ33" i="13"/>
  <c r="CZ33" i="13"/>
  <c r="CK34" i="13"/>
  <c r="DA34" i="13"/>
  <c r="CA36" i="13"/>
  <c r="CM36" i="13"/>
  <c r="DC36" i="13"/>
  <c r="CB37" i="13"/>
  <c r="CR37" i="13"/>
  <c r="CS38" i="13"/>
  <c r="AT28" i="12"/>
  <c r="AT28" i="9"/>
  <c r="AW27" i="16"/>
  <c r="K11" i="17"/>
  <c r="AA19" i="19"/>
  <c r="AC11" i="18"/>
  <c r="AV26" i="9"/>
  <c r="AY25" i="16"/>
  <c r="BG13" i="16"/>
  <c r="V13" i="18"/>
  <c r="M6" i="17"/>
  <c r="R749" i="4"/>
  <c r="AJ168" i="19" s="1"/>
  <c r="R744" i="4"/>
  <c r="R748" i="4"/>
  <c r="R742" i="4"/>
  <c r="R750" i="4"/>
  <c r="R746" i="4"/>
  <c r="BG8" i="12"/>
  <c r="BJ117" i="16"/>
  <c r="BF198" i="16"/>
  <c r="AH461" i="2"/>
  <c r="AJ895" i="3"/>
  <c r="AK896" i="3"/>
  <c r="AJ896" i="3"/>
  <c r="AK902" i="3"/>
  <c r="AC902" i="3"/>
  <c r="AD902" i="3"/>
  <c r="AJ902" i="3"/>
  <c r="AE902" i="3"/>
  <c r="AF902" i="3"/>
  <c r="AA902" i="3" s="1"/>
  <c r="AI902" i="3"/>
  <c r="AJ904" i="3"/>
  <c r="AC904" i="3"/>
  <c r="AD904" i="3"/>
  <c r="AE817" i="3"/>
  <c r="AC820" i="3"/>
  <c r="AJ822" i="3"/>
  <c r="AK822" i="3"/>
  <c r="AE824" i="3"/>
  <c r="AD824" i="3"/>
  <c r="AE826" i="3"/>
  <c r="AJ830" i="3"/>
  <c r="AF830" i="3"/>
  <c r="AA830" i="3" s="1"/>
  <c r="AD830" i="3"/>
  <c r="AF832" i="3"/>
  <c r="AA832" i="3" s="1"/>
  <c r="AJ835" i="3"/>
  <c r="AD835" i="3"/>
  <c r="AE837" i="3"/>
  <c r="AI837" i="3"/>
  <c r="AF840" i="3"/>
  <c r="AA840" i="3" s="1"/>
  <c r="AC843" i="3"/>
  <c r="AJ843" i="3"/>
  <c r="AI843" i="3"/>
  <c r="AF843" i="3"/>
  <c r="AK761" i="3"/>
  <c r="AK757" i="3"/>
  <c r="AH845" i="3"/>
  <c r="AH841" i="3"/>
  <c r="AC837" i="3"/>
  <c r="AF819" i="3"/>
  <c r="AA819" i="3" s="1"/>
  <c r="AI896" i="3"/>
  <c r="AJ33" i="2"/>
  <c r="AD33" i="2"/>
  <c r="AC33" i="2"/>
  <c r="AE33" i="2"/>
  <c r="AH33" i="2"/>
  <c r="AI33" i="2"/>
  <c r="AK33" i="2"/>
  <c r="AF33" i="2"/>
  <c r="AC30" i="2"/>
  <c r="AJ30" i="2"/>
  <c r="AE30" i="2"/>
  <c r="AK30" i="2"/>
  <c r="AF30" i="2"/>
  <c r="AI30" i="2"/>
  <c r="AH30" i="2"/>
  <c r="AD30" i="2"/>
  <c r="BM16" i="16"/>
  <c r="BM45" i="10"/>
  <c r="S1109" i="2"/>
  <c r="BP79" i="16" s="1"/>
  <c r="C13" i="17"/>
  <c r="AE3" i="18"/>
  <c r="C29" i="19"/>
  <c r="D28" i="19" s="1"/>
  <c r="C16" i="17"/>
  <c r="H37" i="16"/>
  <c r="S36" i="16" s="1"/>
  <c r="AA5" i="13"/>
  <c r="AA40" i="13" s="1"/>
  <c r="BC5" i="13"/>
  <c r="BC40" i="13" s="1"/>
  <c r="BW6" i="13"/>
  <c r="CX6" i="13"/>
  <c r="CP6" i="13"/>
  <c r="CH6" i="13"/>
  <c r="BZ6" i="13"/>
  <c r="DB6" i="13"/>
  <c r="CT6" i="13"/>
  <c r="CL6" i="13"/>
  <c r="CD6" i="13"/>
  <c r="CX8" i="13"/>
  <c r="CP8" i="13"/>
  <c r="CH8" i="13"/>
  <c r="BZ8" i="13"/>
  <c r="DB8" i="13"/>
  <c r="CT8" i="13"/>
  <c r="CL8" i="13"/>
  <c r="CD8" i="13"/>
  <c r="BW10" i="13"/>
  <c r="CX10" i="13"/>
  <c r="CP10" i="13"/>
  <c r="CH10" i="13"/>
  <c r="BZ10" i="13"/>
  <c r="DB10" i="13"/>
  <c r="CT10" i="13"/>
  <c r="CL10" i="13"/>
  <c r="CD10" i="13"/>
  <c r="CX12" i="13"/>
  <c r="CP12" i="13"/>
  <c r="CH12" i="13"/>
  <c r="BZ12" i="13"/>
  <c r="DB12" i="13"/>
  <c r="CT12" i="13"/>
  <c r="CL12" i="13"/>
  <c r="CD12" i="13"/>
  <c r="CX14" i="13"/>
  <c r="CP14" i="13"/>
  <c r="BW14" i="13"/>
  <c r="CH14" i="13"/>
  <c r="BZ14" i="13"/>
  <c r="DB14" i="13"/>
  <c r="CT14" i="13"/>
  <c r="CL14" i="13"/>
  <c r="CD14" i="13"/>
  <c r="CX16" i="13"/>
  <c r="CP16" i="13"/>
  <c r="CH16" i="13"/>
  <c r="BZ16" i="13"/>
  <c r="DB16" i="13"/>
  <c r="CT16" i="13"/>
  <c r="CL16" i="13"/>
  <c r="CD16" i="13"/>
  <c r="CX18" i="13"/>
  <c r="CP18" i="13"/>
  <c r="BW18" i="13"/>
  <c r="CH18" i="13"/>
  <c r="BZ18" i="13"/>
  <c r="DB18" i="13"/>
  <c r="CT18" i="13"/>
  <c r="CL18" i="13"/>
  <c r="CD18" i="13"/>
  <c r="CX20" i="13"/>
  <c r="CP20" i="13"/>
  <c r="CH20" i="13"/>
  <c r="BZ20" i="13"/>
  <c r="DB20" i="13"/>
  <c r="CT20" i="13"/>
  <c r="CL20" i="13"/>
  <c r="CD20" i="13"/>
  <c r="CX22" i="13"/>
  <c r="CP22" i="13"/>
  <c r="CH22" i="13"/>
  <c r="BZ22" i="13"/>
  <c r="DB22" i="13"/>
  <c r="CT22" i="13"/>
  <c r="CL22" i="13"/>
  <c r="CD22" i="13"/>
  <c r="CX24" i="13"/>
  <c r="CP24" i="13"/>
  <c r="BW24" i="13"/>
  <c r="CH24" i="13"/>
  <c r="BZ24" i="13"/>
  <c r="DB24" i="13"/>
  <c r="CT24" i="13"/>
  <c r="CL24" i="13"/>
  <c r="CD24" i="13"/>
  <c r="CX26" i="13"/>
  <c r="CP26" i="13"/>
  <c r="CH26" i="13"/>
  <c r="BZ26" i="13"/>
  <c r="DB26" i="13"/>
  <c r="CT26" i="13"/>
  <c r="CL26" i="13"/>
  <c r="CD26" i="13"/>
  <c r="CX28" i="13"/>
  <c r="CP28" i="13"/>
  <c r="BW28" i="13"/>
  <c r="CH28" i="13"/>
  <c r="BZ28" i="13"/>
  <c r="DB28" i="13"/>
  <c r="CT28" i="13"/>
  <c r="CL28" i="13"/>
  <c r="CD28" i="13"/>
  <c r="CX30" i="13"/>
  <c r="CP30" i="13"/>
  <c r="CH30" i="13"/>
  <c r="BZ30" i="13"/>
  <c r="DB30" i="13"/>
  <c r="CT30" i="13"/>
  <c r="CL30" i="13"/>
  <c r="CD30" i="13"/>
  <c r="CX32" i="13"/>
  <c r="CP32" i="13"/>
  <c r="CH32" i="13"/>
  <c r="BZ32" i="13"/>
  <c r="DB32" i="13"/>
  <c r="CT32" i="13"/>
  <c r="CL32" i="13"/>
  <c r="CD32" i="13"/>
  <c r="CX34" i="13"/>
  <c r="CP34" i="13"/>
  <c r="BW34" i="13"/>
  <c r="CH34" i="13"/>
  <c r="BZ34" i="13"/>
  <c r="DB34" i="13"/>
  <c r="CT34" i="13"/>
  <c r="CL34" i="13"/>
  <c r="CD34" i="13"/>
  <c r="CX36" i="13"/>
  <c r="CP36" i="13"/>
  <c r="CH36" i="13"/>
  <c r="BZ36" i="13"/>
  <c r="DB36" i="13"/>
  <c r="CT36" i="13"/>
  <c r="CL36" i="13"/>
  <c r="CD36" i="13"/>
  <c r="CX38" i="13"/>
  <c r="CP38" i="13"/>
  <c r="CH38" i="13"/>
  <c r="BZ38" i="13"/>
  <c r="DB38" i="13"/>
  <c r="CT38" i="13"/>
  <c r="CL38" i="13"/>
  <c r="CD38" i="13"/>
  <c r="BA44" i="13"/>
  <c r="BD44" i="13"/>
  <c r="D19" i="17"/>
  <c r="K46" i="9"/>
  <c r="M43" i="16"/>
  <c r="F35" i="19"/>
  <c r="AK4" i="18"/>
  <c r="V12" i="18"/>
  <c r="BB13" i="16"/>
  <c r="L6" i="17"/>
  <c r="AD9" i="19"/>
  <c r="AY12" i="9"/>
  <c r="L14" i="17"/>
  <c r="AY36" i="9"/>
  <c r="BB33" i="16"/>
  <c r="AF12" i="18"/>
  <c r="AD25" i="19"/>
  <c r="AE24" i="19" s="1"/>
  <c r="AF24" i="19" s="1"/>
  <c r="BG9" i="16"/>
  <c r="BD8" i="9"/>
  <c r="M4" i="17"/>
  <c r="AG5" i="19"/>
  <c r="T13" i="18"/>
  <c r="BG37" i="16"/>
  <c r="BD40" i="9"/>
  <c r="M16" i="17"/>
  <c r="AG29" i="19"/>
  <c r="AH13" i="18"/>
  <c r="BI31" i="11"/>
  <c r="BL143" i="16"/>
  <c r="BR142" i="16" s="1"/>
  <c r="N69" i="17"/>
  <c r="CI14" i="18"/>
  <c r="BI45" i="12"/>
  <c r="BI143" i="16"/>
  <c r="BI121" i="16"/>
  <c r="BY14" i="18"/>
  <c r="BI14" i="12"/>
  <c r="BJ121" i="16"/>
  <c r="CI6" i="13"/>
  <c r="CA6" i="13"/>
  <c r="CY6" i="13"/>
  <c r="CM6" i="13"/>
  <c r="CE6" i="13"/>
  <c r="DC6" i="13"/>
  <c r="CZ7" i="13"/>
  <c r="CR7" i="13"/>
  <c r="CJ7" i="13"/>
  <c r="CB7" i="13"/>
  <c r="CK8" i="13"/>
  <c r="CS8" i="13"/>
  <c r="DA8" i="13"/>
  <c r="CI10" i="13"/>
  <c r="CA10" i="13"/>
  <c r="CY10" i="13"/>
  <c r="CM10" i="13"/>
  <c r="CE10" i="13"/>
  <c r="DC10" i="13"/>
  <c r="CZ11" i="13"/>
  <c r="CR11" i="13"/>
  <c r="CJ11" i="13"/>
  <c r="CB11" i="13"/>
  <c r="CK12" i="13"/>
  <c r="CS12" i="13"/>
  <c r="DA12" i="13"/>
  <c r="CI14" i="13"/>
  <c r="CA14" i="13"/>
  <c r="CY14" i="13"/>
  <c r="CM14" i="13"/>
  <c r="CE14" i="13"/>
  <c r="DC14" i="13"/>
  <c r="CJ15" i="13"/>
  <c r="CB15" i="13"/>
  <c r="CZ15" i="13"/>
  <c r="CR15" i="13"/>
  <c r="CK16" i="13"/>
  <c r="CS16" i="13"/>
  <c r="DA16" i="13"/>
  <c r="CI18" i="13"/>
  <c r="CA18" i="13"/>
  <c r="CY18" i="13"/>
  <c r="CM18" i="13"/>
  <c r="CE18" i="13"/>
  <c r="DC18" i="13"/>
  <c r="CJ19" i="13"/>
  <c r="CB19" i="13"/>
  <c r="CZ19" i="13"/>
  <c r="CR19" i="13"/>
  <c r="CK20" i="13"/>
  <c r="CS20" i="13"/>
  <c r="DA20" i="13"/>
  <c r="CI22" i="13"/>
  <c r="CA22" i="13"/>
  <c r="CY22" i="13"/>
  <c r="CM22" i="13"/>
  <c r="CE22" i="13"/>
  <c r="DC22" i="13"/>
  <c r="CJ23" i="13"/>
  <c r="CB23" i="13"/>
  <c r="CZ23" i="13"/>
  <c r="CR23" i="13"/>
  <c r="CK24" i="13"/>
  <c r="CS24" i="13"/>
  <c r="DA24" i="13"/>
  <c r="CI26" i="13"/>
  <c r="CA26" i="13"/>
  <c r="CY26" i="13"/>
  <c r="CM26" i="13"/>
  <c r="CE26" i="13"/>
  <c r="DC26" i="13"/>
  <c r="CJ27" i="13"/>
  <c r="CB27" i="13"/>
  <c r="CZ27" i="13"/>
  <c r="CR27" i="13"/>
  <c r="CK28" i="13"/>
  <c r="CS28" i="13"/>
  <c r="DA28" i="13"/>
  <c r="CI30" i="13"/>
  <c r="CA30" i="13"/>
  <c r="CY30" i="13"/>
  <c r="CM30" i="13"/>
  <c r="CE30" i="13"/>
  <c r="DC30" i="13"/>
  <c r="CJ31" i="13"/>
  <c r="CB31" i="13"/>
  <c r="CZ31" i="13"/>
  <c r="CR31" i="13"/>
  <c r="CK32" i="13"/>
  <c r="CS32" i="13"/>
  <c r="DA32" i="13"/>
  <c r="CI34" i="13"/>
  <c r="CA34" i="13"/>
  <c r="CY34" i="13"/>
  <c r="CM34" i="13"/>
  <c r="CE34" i="13"/>
  <c r="DC34" i="13"/>
  <c r="CJ35" i="13"/>
  <c r="CB35" i="13"/>
  <c r="CZ35" i="13"/>
  <c r="CR35" i="13"/>
  <c r="CK36" i="13"/>
  <c r="CS36" i="13"/>
  <c r="DA36" i="13"/>
  <c r="CI38" i="13"/>
  <c r="CA38" i="13"/>
  <c r="CY38" i="13"/>
  <c r="CM38" i="13"/>
  <c r="CE38" i="13"/>
  <c r="DC38" i="13"/>
  <c r="CJ39" i="13"/>
  <c r="CB39" i="13"/>
  <c r="CZ39" i="13"/>
  <c r="CR39" i="13"/>
  <c r="Z44" i="9"/>
  <c r="AC41" i="16"/>
  <c r="AY32" i="9"/>
  <c r="AE12" i="18"/>
  <c r="L13" i="17"/>
  <c r="BB19" i="16"/>
  <c r="Y12" i="18"/>
  <c r="BH133" i="16"/>
  <c r="BH125" i="16"/>
  <c r="AF507" i="2"/>
  <c r="AA507" i="2" s="1"/>
  <c r="AE511" i="2"/>
  <c r="AH517" i="2"/>
  <c r="AF442" i="2"/>
  <c r="AA442" i="2" s="1"/>
  <c r="AE463" i="2"/>
  <c r="AF389" i="2"/>
  <c r="AA389" i="2" s="1"/>
  <c r="AE817" i="2"/>
  <c r="AC841" i="2"/>
  <c r="AK841" i="2"/>
  <c r="AD395" i="2"/>
  <c r="AE386" i="2"/>
  <c r="AE445" i="2"/>
  <c r="BL31" i="10"/>
  <c r="BO66" i="16"/>
  <c r="BK29" i="12"/>
  <c r="S676" i="4"/>
  <c r="BQ136" i="16" s="1"/>
  <c r="BN136" i="16"/>
  <c r="S743" i="4"/>
  <c r="S669" i="4"/>
  <c r="BJ30" i="12" s="1"/>
  <c r="S675" i="4"/>
  <c r="BM30" i="12" s="1"/>
  <c r="S677" i="4"/>
  <c r="AM129" i="19" s="1"/>
  <c r="AN128" i="19" s="1"/>
  <c r="BJ7" i="12"/>
  <c r="BM116" i="16"/>
  <c r="S59" i="4"/>
  <c r="BO117" i="16" s="1"/>
  <c r="S1130" i="4"/>
  <c r="S62" i="4"/>
  <c r="AM108" i="19" s="1"/>
  <c r="AH420" i="4"/>
  <c r="AF420" i="4"/>
  <c r="AE420" i="4"/>
  <c r="AI416" i="4"/>
  <c r="AD416" i="4"/>
  <c r="AC416" i="4"/>
  <c r="AJ416" i="4"/>
  <c r="AI412" i="4"/>
  <c r="AF412" i="4"/>
  <c r="AD412" i="4"/>
  <c r="AE412" i="4"/>
  <c r="AC412" i="4"/>
  <c r="AH412" i="4"/>
  <c r="AJ412" i="4"/>
  <c r="AI408" i="4"/>
  <c r="AF408" i="4"/>
  <c r="AD408" i="4"/>
  <c r="AE408" i="4"/>
  <c r="AC408" i="4"/>
  <c r="AH408" i="4"/>
  <c r="AJ408" i="4"/>
  <c r="AI404" i="4"/>
  <c r="AF404" i="4"/>
  <c r="AD404" i="4"/>
  <c r="AE404" i="4"/>
  <c r="AC404" i="4"/>
  <c r="AH404" i="4"/>
  <c r="AJ404" i="4"/>
  <c r="AI400" i="4"/>
  <c r="AF400" i="4"/>
  <c r="AD400" i="4"/>
  <c r="AE400" i="4"/>
  <c r="AC400" i="4"/>
  <c r="AH400" i="4"/>
  <c r="AJ400" i="4"/>
  <c r="AF396" i="4"/>
  <c r="AE396" i="4"/>
  <c r="AH396" i="4"/>
  <c r="AI392" i="4"/>
  <c r="AD392" i="4"/>
  <c r="AC392" i="4"/>
  <c r="AJ392" i="4"/>
  <c r="AF388" i="4"/>
  <c r="AE388" i="4"/>
  <c r="AH388" i="4"/>
  <c r="AI384" i="4"/>
  <c r="AD384" i="4"/>
  <c r="AC384" i="4"/>
  <c r="AJ384" i="4"/>
  <c r="AI381" i="4"/>
  <c r="AE381" i="4"/>
  <c r="AC381" i="4"/>
  <c r="AF381" i="4"/>
  <c r="AD381" i="4"/>
  <c r="AH381" i="4"/>
  <c r="V381" i="4" s="1"/>
  <c r="AJ381" i="4"/>
  <c r="AI351" i="4"/>
  <c r="AD351" i="4"/>
  <c r="AC351" i="4"/>
  <c r="AJ351" i="4"/>
  <c r="AE346" i="4"/>
  <c r="AF346" i="4"/>
  <c r="AH346" i="4"/>
  <c r="AJ346" i="4"/>
  <c r="AI343" i="4"/>
  <c r="AF343" i="4"/>
  <c r="AD343" i="4"/>
  <c r="AE343" i="4"/>
  <c r="AC343" i="4"/>
  <c r="AH343" i="4"/>
  <c r="AJ343" i="4"/>
  <c r="AK338" i="4"/>
  <c r="AC338" i="4"/>
  <c r="AD338" i="4"/>
  <c r="AI338" i="4"/>
  <c r="AI335" i="4"/>
  <c r="AF335" i="4"/>
  <c r="AD335" i="4"/>
  <c r="AE335" i="4"/>
  <c r="AC335" i="4"/>
  <c r="AH335" i="4"/>
  <c r="AJ335" i="4"/>
  <c r="AK330" i="4"/>
  <c r="AE330" i="4"/>
  <c r="AC330" i="4"/>
  <c r="AF330" i="4"/>
  <c r="AD330" i="4"/>
  <c r="AH330" i="4"/>
  <c r="AI330" i="4"/>
  <c r="AJ330" i="4"/>
  <c r="AF327" i="4"/>
  <c r="AE327" i="4"/>
  <c r="AH327" i="4"/>
  <c r="AK322" i="4"/>
  <c r="AE322" i="4"/>
  <c r="AC322" i="4"/>
  <c r="AF322" i="4"/>
  <c r="AD322" i="4"/>
  <c r="AH322" i="4"/>
  <c r="AI322" i="4"/>
  <c r="V322" i="4" s="1"/>
  <c r="AJ322" i="4"/>
  <c r="AI319" i="4"/>
  <c r="AD319" i="4"/>
  <c r="AC319" i="4"/>
  <c r="AJ319" i="4"/>
  <c r="AE314" i="4"/>
  <c r="AF314" i="4"/>
  <c r="AH314" i="4"/>
  <c r="AJ314" i="4"/>
  <c r="AI311" i="4"/>
  <c r="AF311" i="4"/>
  <c r="AD311" i="4"/>
  <c r="AE311" i="4"/>
  <c r="AC311" i="4"/>
  <c r="AH311" i="4"/>
  <c r="AJ311" i="4"/>
  <c r="AK288" i="4"/>
  <c r="AF288" i="4"/>
  <c r="AD288" i="4"/>
  <c r="AE288" i="4"/>
  <c r="AC288" i="4"/>
  <c r="AH288" i="4"/>
  <c r="AJ288" i="4"/>
  <c r="V288" i="4" s="1"/>
  <c r="AI288" i="4"/>
  <c r="AI285" i="4"/>
  <c r="AC285" i="4"/>
  <c r="AD285" i="4"/>
  <c r="AH285" i="4"/>
  <c r="AF280" i="4"/>
  <c r="AE280" i="4"/>
  <c r="AH280" i="4"/>
  <c r="AI280" i="4"/>
  <c r="AI277" i="4"/>
  <c r="AE277" i="4"/>
  <c r="AC277" i="4"/>
  <c r="AF277" i="4"/>
  <c r="AD277" i="4"/>
  <c r="AJ277" i="4"/>
  <c r="AH277" i="4"/>
  <c r="AK272" i="4"/>
  <c r="AF272" i="4"/>
  <c r="AD272" i="4"/>
  <c r="AE272" i="4"/>
  <c r="AC272" i="4"/>
  <c r="AH272" i="4"/>
  <c r="AJ272" i="4"/>
  <c r="V272" i="4" s="1"/>
  <c r="AI272" i="4"/>
  <c r="AI269" i="4"/>
  <c r="AC269" i="4"/>
  <c r="AD269" i="4"/>
  <c r="AH269" i="4"/>
  <c r="AF264" i="4"/>
  <c r="AE264" i="4"/>
  <c r="AH264" i="4"/>
  <c r="AI264" i="4"/>
  <c r="AI261" i="4"/>
  <c r="AE261" i="4"/>
  <c r="AC261" i="4"/>
  <c r="AF261" i="4"/>
  <c r="AD261" i="4"/>
  <c r="AJ261" i="4"/>
  <c r="V261" i="4" s="1"/>
  <c r="AH261" i="4"/>
  <c r="AK256" i="4"/>
  <c r="AD256" i="4"/>
  <c r="AC256" i="4"/>
  <c r="AJ256" i="4"/>
  <c r="AI253" i="4"/>
  <c r="AE253" i="4"/>
  <c r="AC253" i="4"/>
  <c r="AF253" i="4"/>
  <c r="AD253" i="4"/>
  <c r="AJ253" i="4"/>
  <c r="AH253" i="4"/>
  <c r="V253" i="4" s="1"/>
  <c r="AK248" i="4"/>
  <c r="AF248" i="4"/>
  <c r="AD248" i="4"/>
  <c r="AE248" i="4"/>
  <c r="AC248" i="4"/>
  <c r="AH248" i="4"/>
  <c r="AJ248" i="4"/>
  <c r="AI248" i="4"/>
  <c r="AE228" i="4"/>
  <c r="AF228" i="4"/>
  <c r="AH228" i="4"/>
  <c r="AI228" i="4"/>
  <c r="AI225" i="4"/>
  <c r="AF225" i="4"/>
  <c r="AD225" i="4"/>
  <c r="AE225" i="4"/>
  <c r="AC225" i="4"/>
  <c r="AJ225" i="4"/>
  <c r="AH225" i="4"/>
  <c r="AK217" i="4"/>
  <c r="AF217" i="4"/>
  <c r="AD217" i="4"/>
  <c r="AE217" i="4"/>
  <c r="AC217" i="4"/>
  <c r="AI217" i="4"/>
  <c r="AH217" i="4"/>
  <c r="V217" i="4" s="1"/>
  <c r="AJ217" i="4"/>
  <c r="AK216" i="4"/>
  <c r="AE216" i="4"/>
  <c r="AF216" i="4"/>
  <c r="AJ216" i="4"/>
  <c r="AF211" i="4"/>
  <c r="AD211" i="4"/>
  <c r="AE211" i="4"/>
  <c r="AC211" i="4"/>
  <c r="AH211" i="4"/>
  <c r="AK211" i="4"/>
  <c r="AI211" i="4"/>
  <c r="AJ211" i="4"/>
  <c r="V211" i="4" s="1"/>
  <c r="AH210" i="4"/>
  <c r="AC210" i="4"/>
  <c r="AD210" i="4"/>
  <c r="AK201" i="4"/>
  <c r="AF201" i="4"/>
  <c r="AD201" i="4"/>
  <c r="AE201" i="4"/>
  <c r="AC201" i="4"/>
  <c r="AI201" i="4"/>
  <c r="AH201" i="4"/>
  <c r="AJ201" i="4"/>
  <c r="AK200" i="4"/>
  <c r="AE200" i="4"/>
  <c r="AF200" i="4"/>
  <c r="AJ200" i="4"/>
  <c r="AF195" i="4"/>
  <c r="AD195" i="4"/>
  <c r="AE195" i="4"/>
  <c r="AC195" i="4"/>
  <c r="AH195" i="4"/>
  <c r="AK195" i="4"/>
  <c r="AI195" i="4"/>
  <c r="AJ195" i="4"/>
  <c r="V195" i="4" s="1"/>
  <c r="AH194" i="4"/>
  <c r="AC194" i="4"/>
  <c r="AD194" i="4"/>
  <c r="AF170" i="4"/>
  <c r="AE170" i="4"/>
  <c r="AH170" i="4"/>
  <c r="AI170" i="4"/>
  <c r="AK169" i="4"/>
  <c r="AH169" i="4"/>
  <c r="AE169" i="4"/>
  <c r="AC169" i="4"/>
  <c r="AF169" i="4"/>
  <c r="AD169" i="4"/>
  <c r="AJ169" i="4"/>
  <c r="AF160" i="4"/>
  <c r="AE160" i="4"/>
  <c r="AH160" i="4"/>
  <c r="AJ160" i="4"/>
  <c r="AK159" i="4"/>
  <c r="AH159" i="4"/>
  <c r="AE159" i="4"/>
  <c r="AC159" i="4"/>
  <c r="AF159" i="4"/>
  <c r="AD159" i="4"/>
  <c r="AJ159" i="4"/>
  <c r="AF154" i="4"/>
  <c r="AD154" i="4"/>
  <c r="AE154" i="4"/>
  <c r="AC154" i="4"/>
  <c r="AH154" i="4"/>
  <c r="AK154" i="4"/>
  <c r="AI154" i="4"/>
  <c r="AJ154" i="4"/>
  <c r="AK153" i="4"/>
  <c r="AE153" i="4"/>
  <c r="AF153" i="4"/>
  <c r="AJ153" i="4"/>
  <c r="AF144" i="4"/>
  <c r="AE144" i="4"/>
  <c r="AH144" i="4"/>
  <c r="AJ144" i="4"/>
  <c r="AK143" i="4"/>
  <c r="AH143" i="4"/>
  <c r="AE143" i="4"/>
  <c r="AC143" i="4"/>
  <c r="AF143" i="4"/>
  <c r="AD143" i="4"/>
  <c r="AJ143" i="4"/>
  <c r="AF138" i="4"/>
  <c r="AD138" i="4"/>
  <c r="AE138" i="4"/>
  <c r="AC138" i="4"/>
  <c r="AH138" i="4"/>
  <c r="AK138" i="4"/>
  <c r="AI138" i="4"/>
  <c r="AJ138" i="4"/>
  <c r="AK137" i="4"/>
  <c r="AE137" i="4"/>
  <c r="AF137" i="4"/>
  <c r="AJ137" i="4"/>
  <c r="AF128" i="4"/>
  <c r="AE128" i="4"/>
  <c r="AH128" i="4"/>
  <c r="AJ128" i="4"/>
  <c r="AK127" i="4"/>
  <c r="AH127" i="4"/>
  <c r="AE127" i="4"/>
  <c r="AC127" i="4"/>
  <c r="AF127" i="4"/>
  <c r="AD127" i="4"/>
  <c r="AJ127" i="4"/>
  <c r="AF107" i="4"/>
  <c r="AE107" i="4"/>
  <c r="AH107" i="4"/>
  <c r="AI107" i="4"/>
  <c r="AK106" i="4"/>
  <c r="AH106" i="4"/>
  <c r="AE106" i="4"/>
  <c r="AC106" i="4"/>
  <c r="AF106" i="4"/>
  <c r="AD106" i="4"/>
  <c r="AJ106" i="4"/>
  <c r="AF97" i="4"/>
  <c r="AE97" i="4"/>
  <c r="AH97" i="4"/>
  <c r="AJ97" i="4"/>
  <c r="AK96" i="4"/>
  <c r="AH96" i="4"/>
  <c r="AE96" i="4"/>
  <c r="AC96" i="4"/>
  <c r="AF96" i="4"/>
  <c r="AD96" i="4"/>
  <c r="AJ96" i="4"/>
  <c r="AF91" i="4"/>
  <c r="AD91" i="4"/>
  <c r="AE91" i="4"/>
  <c r="AC91" i="4"/>
  <c r="AH91" i="4"/>
  <c r="AK91" i="4"/>
  <c r="AI91" i="4"/>
  <c r="AJ91" i="4"/>
  <c r="AK90" i="4"/>
  <c r="AE90" i="4"/>
  <c r="AF90" i="4"/>
  <c r="AJ90" i="4"/>
  <c r="AK81" i="4"/>
  <c r="AF81" i="4"/>
  <c r="AD81" i="4"/>
  <c r="AE81" i="4"/>
  <c r="AC81" i="4"/>
  <c r="AH81" i="4"/>
  <c r="V81" i="4" s="1"/>
  <c r="AI81" i="4"/>
  <c r="AJ81" i="4"/>
  <c r="AH80" i="4"/>
  <c r="AC80" i="4"/>
  <c r="AD80" i="4"/>
  <c r="AF75" i="4"/>
  <c r="AE75" i="4"/>
  <c r="AH75" i="4"/>
  <c r="AI75" i="4"/>
  <c r="AK74" i="4"/>
  <c r="AH74" i="4"/>
  <c r="AE74" i="4"/>
  <c r="AC74" i="4"/>
  <c r="AF74" i="4"/>
  <c r="AD74" i="4"/>
  <c r="AJ74" i="4"/>
  <c r="AD50" i="4"/>
  <c r="AC50" i="4"/>
  <c r="AH50" i="4"/>
  <c r="AJ50" i="4"/>
  <c r="AK49" i="4"/>
  <c r="AH49" i="4"/>
  <c r="V49" i="4" s="1"/>
  <c r="AE49" i="4"/>
  <c r="AC49" i="4"/>
  <c r="AF49" i="4"/>
  <c r="AD49" i="4"/>
  <c r="AJ49" i="4"/>
  <c r="AK40" i="4"/>
  <c r="AF40" i="4"/>
  <c r="AD40" i="4"/>
  <c r="AE40" i="4"/>
  <c r="AC40" i="4"/>
  <c r="AI40" i="4"/>
  <c r="AH40" i="4"/>
  <c r="V40" i="4" s="1"/>
  <c r="AJ40" i="4"/>
  <c r="AK39" i="4"/>
  <c r="AE39" i="4"/>
  <c r="AF39" i="4"/>
  <c r="AJ39" i="4"/>
  <c r="AD34" i="4"/>
  <c r="AC34" i="4"/>
  <c r="AH34" i="4"/>
  <c r="AJ34" i="4"/>
  <c r="AK33" i="4"/>
  <c r="AH33" i="4"/>
  <c r="AE33" i="4"/>
  <c r="AC33" i="4"/>
  <c r="AF33" i="4"/>
  <c r="AD33" i="4"/>
  <c r="AJ33" i="4"/>
  <c r="AK24" i="4"/>
  <c r="AF24" i="4"/>
  <c r="AD24" i="4"/>
  <c r="AE24" i="4"/>
  <c r="AC24" i="4"/>
  <c r="AI24" i="4"/>
  <c r="AH24" i="4"/>
  <c r="V24" i="4" s="1"/>
  <c r="AJ24" i="4"/>
  <c r="AK23" i="4"/>
  <c r="AE23" i="4"/>
  <c r="AF23" i="4"/>
  <c r="AJ23" i="4"/>
  <c r="AF18" i="4"/>
  <c r="AD18" i="4"/>
  <c r="AE18" i="4"/>
  <c r="AC18" i="4"/>
  <c r="AI18" i="4"/>
  <c r="AH18" i="4"/>
  <c r="AK18" i="4"/>
  <c r="AJ18" i="4"/>
  <c r="AH17" i="4"/>
  <c r="AC17" i="4"/>
  <c r="AD17" i="4"/>
  <c r="AK8" i="4"/>
  <c r="AD8" i="4"/>
  <c r="AC8" i="4"/>
  <c r="AH8" i="4"/>
  <c r="AK7" i="4"/>
  <c r="AH7" i="4"/>
  <c r="AC7" i="4"/>
  <c r="AE7" i="4"/>
  <c r="AD7" i="4"/>
  <c r="AF7" i="4"/>
  <c r="AJ7" i="4"/>
  <c r="N55" i="17"/>
  <c r="BI46" i="11"/>
  <c r="BH14" i="12"/>
  <c r="BK125" i="16"/>
  <c r="BJ131" i="16"/>
  <c r="BF36" i="12"/>
  <c r="BH143" i="16"/>
  <c r="BH38" i="12"/>
  <c r="BI151" i="16"/>
  <c r="BH16" i="11"/>
  <c r="BK89" i="16"/>
  <c r="AJ503" i="2"/>
  <c r="AI506" i="2"/>
  <c r="AK510" i="2"/>
  <c r="AK455" i="2"/>
  <c r="AJ457" i="2"/>
  <c r="AK466" i="2"/>
  <c r="AC815" i="2"/>
  <c r="AH816" i="2"/>
  <c r="AD816" i="2"/>
  <c r="AD845" i="2"/>
  <c r="AI845" i="2"/>
  <c r="AJ777" i="2"/>
  <c r="AE777" i="2"/>
  <c r="AH777" i="2"/>
  <c r="AK777" i="2"/>
  <c r="AD777" i="2"/>
  <c r="AF777" i="2"/>
  <c r="AA777" i="2" s="1"/>
  <c r="AI777" i="2"/>
  <c r="AF779" i="2"/>
  <c r="AA779" i="2" s="1"/>
  <c r="AJ843" i="2"/>
  <c r="AE843" i="2"/>
  <c r="BJ31" i="10"/>
  <c r="BM7" i="12"/>
  <c r="S61" i="4"/>
  <c r="BM8" i="12" s="1"/>
  <c r="S373" i="4"/>
  <c r="AK545" i="4"/>
  <c r="AE545" i="4"/>
  <c r="AF545" i="4"/>
  <c r="AJ545" i="4"/>
  <c r="AK544" i="4"/>
  <c r="AH544" i="4"/>
  <c r="AF544" i="4"/>
  <c r="AD544" i="4"/>
  <c r="AE544" i="4"/>
  <c r="AC544" i="4"/>
  <c r="AJ544" i="4"/>
  <c r="AK543" i="4"/>
  <c r="AE543" i="4"/>
  <c r="AF543" i="4"/>
  <c r="AJ543" i="4"/>
  <c r="AK542" i="4"/>
  <c r="AH542" i="4"/>
  <c r="AF542" i="4"/>
  <c r="AD542" i="4"/>
  <c r="AE542" i="4"/>
  <c r="AC542" i="4"/>
  <c r="AJ542" i="4"/>
  <c r="AK541" i="4"/>
  <c r="AE541" i="4"/>
  <c r="AF541" i="4"/>
  <c r="AJ541" i="4"/>
  <c r="AK540" i="4"/>
  <c r="AH540" i="4"/>
  <c r="AF540" i="4"/>
  <c r="AD540" i="4"/>
  <c r="AE540" i="4"/>
  <c r="AC540" i="4"/>
  <c r="AJ540" i="4"/>
  <c r="AK539" i="4"/>
  <c r="AE539" i="4"/>
  <c r="AF539" i="4"/>
  <c r="AJ539" i="4"/>
  <c r="AK538" i="4"/>
  <c r="AH538" i="4"/>
  <c r="AF538" i="4"/>
  <c r="AD538" i="4"/>
  <c r="AE538" i="4"/>
  <c r="AC538" i="4"/>
  <c r="AJ538" i="4"/>
  <c r="AK537" i="4"/>
  <c r="AE537" i="4"/>
  <c r="AF537" i="4"/>
  <c r="AJ537" i="4"/>
  <c r="AK536" i="4"/>
  <c r="AH536" i="4"/>
  <c r="AF536" i="4"/>
  <c r="AD536" i="4"/>
  <c r="AE536" i="4"/>
  <c r="AC536" i="4"/>
  <c r="AJ536" i="4"/>
  <c r="AK535" i="4"/>
  <c r="AE535" i="4"/>
  <c r="AF535" i="4"/>
  <c r="AJ535" i="4"/>
  <c r="AK534" i="4"/>
  <c r="AH534" i="4"/>
  <c r="AF534" i="4"/>
  <c r="AD534" i="4"/>
  <c r="AE534" i="4"/>
  <c r="AC534" i="4"/>
  <c r="AJ534" i="4"/>
  <c r="AK533" i="4"/>
  <c r="AE533" i="4"/>
  <c r="AF533" i="4"/>
  <c r="AJ533" i="4"/>
  <c r="AK532" i="4"/>
  <c r="AH532" i="4"/>
  <c r="AF532" i="4"/>
  <c r="AD532" i="4"/>
  <c r="AE532" i="4"/>
  <c r="AC532" i="4"/>
  <c r="AJ532" i="4"/>
  <c r="AK531" i="4"/>
  <c r="AE531" i="4"/>
  <c r="AF531" i="4"/>
  <c r="AJ531" i="4"/>
  <c r="AK530" i="4"/>
  <c r="AH530" i="4"/>
  <c r="AF530" i="4"/>
  <c r="AD530" i="4"/>
  <c r="AE530" i="4"/>
  <c r="AC530" i="4"/>
  <c r="AJ530" i="4"/>
  <c r="AK529" i="4"/>
  <c r="AE529" i="4"/>
  <c r="AF529" i="4"/>
  <c r="AJ529" i="4"/>
  <c r="AK528" i="4"/>
  <c r="AH528" i="4"/>
  <c r="AF528" i="4"/>
  <c r="AD528" i="4"/>
  <c r="AE528" i="4"/>
  <c r="AC528" i="4"/>
  <c r="AJ528" i="4"/>
  <c r="AK527" i="4"/>
  <c r="AE527" i="4"/>
  <c r="AF527" i="4"/>
  <c r="AJ527" i="4"/>
  <c r="AK526" i="4"/>
  <c r="AH526" i="4"/>
  <c r="AF526" i="4"/>
  <c r="AD526" i="4"/>
  <c r="AE526" i="4"/>
  <c r="AC526" i="4"/>
  <c r="AJ526" i="4"/>
  <c r="AK525" i="4"/>
  <c r="AE525" i="4"/>
  <c r="AF525" i="4"/>
  <c r="AJ525" i="4"/>
  <c r="AK524" i="4"/>
  <c r="AH524" i="4"/>
  <c r="AF524" i="4"/>
  <c r="AD524" i="4"/>
  <c r="AE524" i="4"/>
  <c r="AC524" i="4"/>
  <c r="AJ524" i="4"/>
  <c r="AK523" i="4"/>
  <c r="AE523" i="4"/>
  <c r="AF523" i="4"/>
  <c r="AJ523" i="4"/>
  <c r="AK522" i="4"/>
  <c r="AH522" i="4"/>
  <c r="AF522" i="4"/>
  <c r="AD522" i="4"/>
  <c r="AE522" i="4"/>
  <c r="AC522" i="4"/>
  <c r="AJ522" i="4"/>
  <c r="AK521" i="4"/>
  <c r="AE521" i="4"/>
  <c r="AF521" i="4"/>
  <c r="AJ521" i="4"/>
  <c r="AK520" i="4"/>
  <c r="AH520" i="4"/>
  <c r="AF520" i="4"/>
  <c r="AD520" i="4"/>
  <c r="AE520" i="4"/>
  <c r="AC520" i="4"/>
  <c r="AJ520" i="4"/>
  <c r="AK519" i="4"/>
  <c r="AE519" i="4"/>
  <c r="AF519" i="4"/>
  <c r="AJ519" i="4"/>
  <c r="AK518" i="4"/>
  <c r="AH518" i="4"/>
  <c r="AF518" i="4"/>
  <c r="AD518" i="4"/>
  <c r="AE518" i="4"/>
  <c r="AC518" i="4"/>
  <c r="AJ518" i="4"/>
  <c r="AK517" i="4"/>
  <c r="AE517" i="4"/>
  <c r="AF517" i="4"/>
  <c r="AJ517" i="4"/>
  <c r="AK516" i="4"/>
  <c r="AH516" i="4"/>
  <c r="AF516" i="4"/>
  <c r="AD516" i="4"/>
  <c r="AE516" i="4"/>
  <c r="AC516" i="4"/>
  <c r="AJ516" i="4"/>
  <c r="AK515" i="4"/>
  <c r="AE515" i="4"/>
  <c r="AF515" i="4"/>
  <c r="AJ515" i="4"/>
  <c r="AK514" i="4"/>
  <c r="AH514" i="4"/>
  <c r="AF514" i="4"/>
  <c r="AD514" i="4"/>
  <c r="AE514" i="4"/>
  <c r="AC514" i="4"/>
  <c r="AJ514" i="4"/>
  <c r="AK513" i="4"/>
  <c r="AE513" i="4"/>
  <c r="AF513" i="4"/>
  <c r="AJ513" i="4"/>
  <c r="AK512" i="4"/>
  <c r="AH512" i="4"/>
  <c r="AF512" i="4"/>
  <c r="AD512" i="4"/>
  <c r="AE512" i="4"/>
  <c r="AC512" i="4"/>
  <c r="AJ512" i="4"/>
  <c r="AK511" i="4"/>
  <c r="AE511" i="4"/>
  <c r="AF511" i="4"/>
  <c r="AJ511" i="4"/>
  <c r="AK510" i="4"/>
  <c r="AH510" i="4"/>
  <c r="AF510" i="4"/>
  <c r="AD510" i="4"/>
  <c r="AE510" i="4"/>
  <c r="AC510" i="4"/>
  <c r="AJ510" i="4"/>
  <c r="AK509" i="4"/>
  <c r="AE509" i="4"/>
  <c r="AF509" i="4"/>
  <c r="AJ509" i="4"/>
  <c r="AK508" i="4"/>
  <c r="AH508" i="4"/>
  <c r="AF508" i="4"/>
  <c r="AD508" i="4"/>
  <c r="AE508" i="4"/>
  <c r="AC508" i="4"/>
  <c r="AJ508" i="4"/>
  <c r="AK507" i="4"/>
  <c r="AE507" i="4"/>
  <c r="AF507" i="4"/>
  <c r="AJ507" i="4"/>
  <c r="AK506" i="4"/>
  <c r="AH506" i="4"/>
  <c r="AF506" i="4"/>
  <c r="AD506" i="4"/>
  <c r="AE506" i="4"/>
  <c r="AC506" i="4"/>
  <c r="AJ506" i="4"/>
  <c r="AK505" i="4"/>
  <c r="AE505" i="4"/>
  <c r="AF505" i="4"/>
  <c r="AJ505" i="4"/>
  <c r="AK504" i="4"/>
  <c r="AH504" i="4"/>
  <c r="AF504" i="4"/>
  <c r="AD504" i="4"/>
  <c r="AE504" i="4"/>
  <c r="AC504" i="4"/>
  <c r="AJ504" i="4"/>
  <c r="AK503" i="4"/>
  <c r="AE503" i="4"/>
  <c r="AF503" i="4"/>
  <c r="AJ503" i="4"/>
  <c r="AK502" i="4"/>
  <c r="AH502" i="4"/>
  <c r="AF502" i="4"/>
  <c r="AD502" i="4"/>
  <c r="AE502" i="4"/>
  <c r="AC502" i="4"/>
  <c r="AJ502" i="4"/>
  <c r="AK501" i="4"/>
  <c r="AE501" i="4"/>
  <c r="AF501" i="4"/>
  <c r="AJ501" i="4"/>
  <c r="V450" i="4"/>
  <c r="AH425" i="4"/>
  <c r="AK425" i="4"/>
  <c r="AE425" i="4"/>
  <c r="AC425" i="4"/>
  <c r="AF425" i="4"/>
  <c r="AD425" i="4"/>
  <c r="AJ425" i="4"/>
  <c r="AH424" i="4"/>
  <c r="AF424" i="4"/>
  <c r="AE424" i="4"/>
  <c r="AJ424" i="4"/>
  <c r="AH423" i="4"/>
  <c r="AK423" i="4"/>
  <c r="AE423" i="4"/>
  <c r="AC423" i="4"/>
  <c r="AF423" i="4"/>
  <c r="AD423" i="4"/>
  <c r="AJ423" i="4"/>
  <c r="AH422" i="4"/>
  <c r="AF422" i="4"/>
  <c r="AE422" i="4"/>
  <c r="AJ422" i="4"/>
  <c r="AH421" i="4"/>
  <c r="AK421" i="4"/>
  <c r="AE421" i="4"/>
  <c r="AC421" i="4"/>
  <c r="AF421" i="4"/>
  <c r="AD421" i="4"/>
  <c r="AJ421" i="4"/>
  <c r="AI420" i="4"/>
  <c r="AI418" i="4"/>
  <c r="AF418" i="4"/>
  <c r="AD418" i="4"/>
  <c r="AE418" i="4"/>
  <c r="AC418" i="4"/>
  <c r="AH418" i="4"/>
  <c r="V418" i="4" s="1"/>
  <c r="AJ418" i="4"/>
  <c r="AK416" i="4"/>
  <c r="AF414" i="4"/>
  <c r="AE414" i="4"/>
  <c r="AH414" i="4"/>
  <c r="AK412" i="4"/>
  <c r="V412" i="4" s="1"/>
  <c r="AF410" i="4"/>
  <c r="AE410" i="4"/>
  <c r="AH410" i="4"/>
  <c r="AK408" i="4"/>
  <c r="V408" i="4" s="1"/>
  <c r="AF406" i="4"/>
  <c r="AE406" i="4"/>
  <c r="AH406" i="4"/>
  <c r="AK404" i="4"/>
  <c r="V404" i="4" s="1"/>
  <c r="AF402" i="4"/>
  <c r="AE402" i="4"/>
  <c r="AH402" i="4"/>
  <c r="AK400" i="4"/>
  <c r="V400" i="4" s="1"/>
  <c r="AI398" i="4"/>
  <c r="AF398" i="4"/>
  <c r="AD398" i="4"/>
  <c r="AE398" i="4"/>
  <c r="AC398" i="4"/>
  <c r="AH398" i="4"/>
  <c r="V398" i="4" s="1"/>
  <c r="AJ398" i="4"/>
  <c r="AK396" i="4"/>
  <c r="AI394" i="4"/>
  <c r="AF394" i="4"/>
  <c r="AD394" i="4"/>
  <c r="AE394" i="4"/>
  <c r="AC394" i="4"/>
  <c r="AH394" i="4"/>
  <c r="V394" i="4" s="1"/>
  <c r="AJ394" i="4"/>
  <c r="AK392" i="4"/>
  <c r="AI390" i="4"/>
  <c r="AF390" i="4"/>
  <c r="AD390" i="4"/>
  <c r="AE390" i="4"/>
  <c r="AC390" i="4"/>
  <c r="AH390" i="4"/>
  <c r="V390" i="4" s="1"/>
  <c r="AJ390" i="4"/>
  <c r="AK388" i="4"/>
  <c r="AI386" i="4"/>
  <c r="AF386" i="4"/>
  <c r="AD386" i="4"/>
  <c r="AE386" i="4"/>
  <c r="AC386" i="4"/>
  <c r="AH386" i="4"/>
  <c r="V386" i="4" s="1"/>
  <c r="AJ386" i="4"/>
  <c r="AK384" i="4"/>
  <c r="AK381" i="4"/>
  <c r="AK351" i="4"/>
  <c r="AK350" i="4"/>
  <c r="AE350" i="4"/>
  <c r="AC350" i="4"/>
  <c r="AF350" i="4"/>
  <c r="AD350" i="4"/>
  <c r="AH350" i="4"/>
  <c r="AI350" i="4"/>
  <c r="AJ350" i="4"/>
  <c r="AI347" i="4"/>
  <c r="AF347" i="4"/>
  <c r="AD347" i="4"/>
  <c r="AE347" i="4"/>
  <c r="AC347" i="4"/>
  <c r="AH347" i="4"/>
  <c r="V347" i="4" s="1"/>
  <c r="AJ347" i="4"/>
  <c r="AK343" i="4"/>
  <c r="V343" i="4" s="1"/>
  <c r="AE342" i="4"/>
  <c r="AF342" i="4"/>
  <c r="AH342" i="4"/>
  <c r="AJ342" i="4"/>
  <c r="AI339" i="4"/>
  <c r="AF339" i="4"/>
  <c r="AD339" i="4"/>
  <c r="AE339" i="4"/>
  <c r="AC339" i="4"/>
  <c r="AH339" i="4"/>
  <c r="V339" i="4" s="1"/>
  <c r="AJ339" i="4"/>
  <c r="AK335" i="4"/>
  <c r="V335" i="4" s="1"/>
  <c r="AE334" i="4"/>
  <c r="AF334" i="4"/>
  <c r="AH334" i="4"/>
  <c r="AJ334" i="4"/>
  <c r="AF331" i="4"/>
  <c r="AE331" i="4"/>
  <c r="AH331" i="4"/>
  <c r="AK327" i="4"/>
  <c r="AK326" i="4"/>
  <c r="AE326" i="4"/>
  <c r="AC326" i="4"/>
  <c r="AF326" i="4"/>
  <c r="AD326" i="4"/>
  <c r="AH326" i="4"/>
  <c r="AI326" i="4"/>
  <c r="AJ326" i="4"/>
  <c r="AF323" i="4"/>
  <c r="AE323" i="4"/>
  <c r="AH323" i="4"/>
  <c r="AK319" i="4"/>
  <c r="AK318" i="4"/>
  <c r="AE318" i="4"/>
  <c r="AC318" i="4"/>
  <c r="AF318" i="4"/>
  <c r="AD318" i="4"/>
  <c r="AH318" i="4"/>
  <c r="AI318" i="4"/>
  <c r="AJ318" i="4"/>
  <c r="AI315" i="4"/>
  <c r="AF315" i="4"/>
  <c r="AD315" i="4"/>
  <c r="AE315" i="4"/>
  <c r="AC315" i="4"/>
  <c r="AH315" i="4"/>
  <c r="V315" i="4" s="1"/>
  <c r="AJ315" i="4"/>
  <c r="AK311" i="4"/>
  <c r="V311" i="4" s="1"/>
  <c r="AE310" i="4"/>
  <c r="AF310" i="4"/>
  <c r="AH310" i="4"/>
  <c r="AJ310" i="4"/>
  <c r="AI307" i="4"/>
  <c r="AF307" i="4"/>
  <c r="AD307" i="4"/>
  <c r="AE307" i="4"/>
  <c r="AC307" i="4"/>
  <c r="AH307" i="4"/>
  <c r="V307" i="4" s="1"/>
  <c r="AJ307" i="4"/>
  <c r="AI289" i="4"/>
  <c r="AC289" i="4"/>
  <c r="AD289" i="4"/>
  <c r="AH289" i="4"/>
  <c r="AK284" i="4"/>
  <c r="AF284" i="4"/>
  <c r="AD284" i="4"/>
  <c r="AE284" i="4"/>
  <c r="AC284" i="4"/>
  <c r="AH284" i="4"/>
  <c r="AJ284" i="4"/>
  <c r="AI284" i="4"/>
  <c r="AI281" i="4"/>
  <c r="AE281" i="4"/>
  <c r="AC281" i="4"/>
  <c r="AF281" i="4"/>
  <c r="AD281" i="4"/>
  <c r="AJ281" i="4"/>
  <c r="AH281" i="4"/>
  <c r="V281" i="4" s="1"/>
  <c r="AK277" i="4"/>
  <c r="AK276" i="4"/>
  <c r="AD276" i="4"/>
  <c r="AC276" i="4"/>
  <c r="AJ276" i="4"/>
  <c r="AI273" i="4"/>
  <c r="AC273" i="4"/>
  <c r="AD273" i="4"/>
  <c r="AH273" i="4"/>
  <c r="AK268" i="4"/>
  <c r="AF268" i="4"/>
  <c r="AD268" i="4"/>
  <c r="AE268" i="4"/>
  <c r="AC268" i="4"/>
  <c r="AH268" i="4"/>
  <c r="AJ268" i="4"/>
  <c r="V268" i="4" s="1"/>
  <c r="AI268" i="4"/>
  <c r="AI265" i="4"/>
  <c r="AE265" i="4"/>
  <c r="AC265" i="4"/>
  <c r="AF265" i="4"/>
  <c r="AD265" i="4"/>
  <c r="AJ265" i="4"/>
  <c r="AH265" i="4"/>
  <c r="V265" i="4" s="1"/>
  <c r="AK261" i="4"/>
  <c r="AK260" i="4"/>
  <c r="AD260" i="4"/>
  <c r="AC260" i="4"/>
  <c r="AJ260" i="4"/>
  <c r="AI257" i="4"/>
  <c r="AE257" i="4"/>
  <c r="AC257" i="4"/>
  <c r="AF257" i="4"/>
  <c r="AD257" i="4"/>
  <c r="AJ257" i="4"/>
  <c r="AH257" i="4"/>
  <c r="AK253" i="4"/>
  <c r="AK252" i="4"/>
  <c r="AD252" i="4"/>
  <c r="AC252" i="4"/>
  <c r="AJ252" i="4"/>
  <c r="AI249" i="4"/>
  <c r="AC249" i="4"/>
  <c r="AD249" i="4"/>
  <c r="AH249" i="4"/>
  <c r="AI229" i="4"/>
  <c r="AF229" i="4"/>
  <c r="AD229" i="4"/>
  <c r="AE229" i="4"/>
  <c r="AC229" i="4"/>
  <c r="AJ229" i="4"/>
  <c r="AH229" i="4"/>
  <c r="AK225" i="4"/>
  <c r="V225" i="4" s="1"/>
  <c r="AE224" i="4"/>
  <c r="AF224" i="4"/>
  <c r="AH224" i="4"/>
  <c r="AI224" i="4"/>
  <c r="AF219" i="4"/>
  <c r="AD219" i="4"/>
  <c r="AE219" i="4"/>
  <c r="AC219" i="4"/>
  <c r="AI219" i="4"/>
  <c r="AH219" i="4"/>
  <c r="AK219" i="4"/>
  <c r="AJ219" i="4"/>
  <c r="AK218" i="4"/>
  <c r="AC218" i="4"/>
  <c r="AD218" i="4"/>
  <c r="AI216" i="4"/>
  <c r="AK209" i="4"/>
  <c r="AF209" i="4"/>
  <c r="AD209" i="4"/>
  <c r="AE209" i="4"/>
  <c r="AC209" i="4"/>
  <c r="AI209" i="4"/>
  <c r="AH209" i="4"/>
  <c r="AJ209" i="4"/>
  <c r="AH208" i="4"/>
  <c r="AE208" i="4"/>
  <c r="AF208" i="4"/>
  <c r="AJ208" i="4"/>
  <c r="AF203" i="4"/>
  <c r="AD203" i="4"/>
  <c r="AE203" i="4"/>
  <c r="AC203" i="4"/>
  <c r="AI203" i="4"/>
  <c r="AH203" i="4"/>
  <c r="V203" i="4" s="1"/>
  <c r="AK203" i="4"/>
  <c r="AJ203" i="4"/>
  <c r="AK202" i="4"/>
  <c r="AC202" i="4"/>
  <c r="AD202" i="4"/>
  <c r="AI200" i="4"/>
  <c r="AK193" i="4"/>
  <c r="AF193" i="4"/>
  <c r="AD193" i="4"/>
  <c r="AE193" i="4"/>
  <c r="AC193" i="4"/>
  <c r="AI193" i="4"/>
  <c r="AH193" i="4"/>
  <c r="AJ193" i="4"/>
  <c r="AH192" i="4"/>
  <c r="AE192" i="4"/>
  <c r="AF192" i="4"/>
  <c r="AJ192" i="4"/>
  <c r="AF187" i="4"/>
  <c r="AD187" i="4"/>
  <c r="AE187" i="4"/>
  <c r="AC187" i="4"/>
  <c r="AI187" i="4"/>
  <c r="AH187" i="4"/>
  <c r="AK187" i="4"/>
  <c r="AJ187" i="4"/>
  <c r="AI169" i="4"/>
  <c r="AK168" i="4"/>
  <c r="AD168" i="4"/>
  <c r="AC168" i="4"/>
  <c r="AI168" i="4"/>
  <c r="AH167" i="4"/>
  <c r="AK167" i="4"/>
  <c r="AE167" i="4"/>
  <c r="AC167" i="4"/>
  <c r="AF167" i="4"/>
  <c r="AD167" i="4"/>
  <c r="AJ167" i="4"/>
  <c r="AD162" i="4"/>
  <c r="AC162" i="4"/>
  <c r="AH162" i="4"/>
  <c r="AJ162" i="4"/>
  <c r="AH161" i="4"/>
  <c r="AK161" i="4"/>
  <c r="AE161" i="4"/>
  <c r="AC161" i="4"/>
  <c r="AF161" i="4"/>
  <c r="AD161" i="4"/>
  <c r="AJ161" i="4"/>
  <c r="AI159" i="4"/>
  <c r="AK152" i="4"/>
  <c r="AF152" i="4"/>
  <c r="AD152" i="4"/>
  <c r="AE152" i="4"/>
  <c r="AC152" i="4"/>
  <c r="AH152" i="4"/>
  <c r="AI152" i="4"/>
  <c r="AJ152" i="4"/>
  <c r="AH151" i="4"/>
  <c r="AE151" i="4"/>
  <c r="AF151" i="4"/>
  <c r="AJ151" i="4"/>
  <c r="AD146" i="4"/>
  <c r="AC146" i="4"/>
  <c r="AH146" i="4"/>
  <c r="AJ146" i="4"/>
  <c r="AH145" i="4"/>
  <c r="AK145" i="4"/>
  <c r="AE145" i="4"/>
  <c r="AC145" i="4"/>
  <c r="AF145" i="4"/>
  <c r="AD145" i="4"/>
  <c r="AJ145" i="4"/>
  <c r="AI143" i="4"/>
  <c r="AK136" i="4"/>
  <c r="AF136" i="4"/>
  <c r="AD136" i="4"/>
  <c r="AE136" i="4"/>
  <c r="AC136" i="4"/>
  <c r="AH136" i="4"/>
  <c r="AI136" i="4"/>
  <c r="AJ136" i="4"/>
  <c r="AH135" i="4"/>
  <c r="AE135" i="4"/>
  <c r="AF135" i="4"/>
  <c r="AJ135" i="4"/>
  <c r="AD130" i="4"/>
  <c r="AC130" i="4"/>
  <c r="AH130" i="4"/>
  <c r="AJ130" i="4"/>
  <c r="AH129" i="4"/>
  <c r="AK129" i="4"/>
  <c r="AE129" i="4"/>
  <c r="AC129" i="4"/>
  <c r="AF129" i="4"/>
  <c r="AD129" i="4"/>
  <c r="AJ129" i="4"/>
  <c r="AI127" i="4"/>
  <c r="AI106" i="4"/>
  <c r="AF105" i="4"/>
  <c r="AE105" i="4"/>
  <c r="AH105" i="4"/>
  <c r="AJ105" i="4"/>
  <c r="AH104" i="4"/>
  <c r="AK104" i="4"/>
  <c r="AE104" i="4"/>
  <c r="AC104" i="4"/>
  <c r="AF104" i="4"/>
  <c r="AD104" i="4"/>
  <c r="AJ104" i="4"/>
  <c r="AD99" i="4"/>
  <c r="AC99" i="4"/>
  <c r="AH99" i="4"/>
  <c r="AJ99" i="4"/>
  <c r="AH98" i="4"/>
  <c r="AK98" i="4"/>
  <c r="AE98" i="4"/>
  <c r="AC98" i="4"/>
  <c r="AF98" i="4"/>
  <c r="AD98" i="4"/>
  <c r="AJ98" i="4"/>
  <c r="AI96" i="4"/>
  <c r="AI90" i="4"/>
  <c r="AK89" i="4"/>
  <c r="AF89" i="4"/>
  <c r="AD89" i="4"/>
  <c r="AE89" i="4"/>
  <c r="AC89" i="4"/>
  <c r="AH89" i="4"/>
  <c r="AI89" i="4"/>
  <c r="AJ89" i="4"/>
  <c r="AK88" i="4"/>
  <c r="AC88" i="4"/>
  <c r="AD88" i="4"/>
  <c r="AF83" i="4"/>
  <c r="AD83" i="4"/>
  <c r="AE83" i="4"/>
  <c r="AC83" i="4"/>
  <c r="AI83" i="4"/>
  <c r="AH83" i="4"/>
  <c r="AK83" i="4"/>
  <c r="AJ83" i="4"/>
  <c r="AK82" i="4"/>
  <c r="AC82" i="4"/>
  <c r="AD82" i="4"/>
  <c r="AI80" i="4"/>
  <c r="AI74" i="4"/>
  <c r="AK73" i="4"/>
  <c r="AD73" i="4"/>
  <c r="AC73" i="4"/>
  <c r="AI73" i="4"/>
  <c r="AH72" i="4"/>
  <c r="AK72" i="4"/>
  <c r="AE72" i="4"/>
  <c r="AC72" i="4"/>
  <c r="AF72" i="4"/>
  <c r="AD72" i="4"/>
  <c r="AJ72" i="4"/>
  <c r="AF67" i="4"/>
  <c r="AD67" i="4"/>
  <c r="AE67" i="4"/>
  <c r="AC67" i="4"/>
  <c r="AI67" i="4"/>
  <c r="AH67" i="4"/>
  <c r="AK67" i="4"/>
  <c r="AJ67" i="4"/>
  <c r="AI49" i="4"/>
  <c r="AK48" i="4"/>
  <c r="AD48" i="4"/>
  <c r="AC48" i="4"/>
  <c r="AH48" i="4"/>
  <c r="AH47" i="4"/>
  <c r="AK47" i="4"/>
  <c r="AE47" i="4"/>
  <c r="AC47" i="4"/>
  <c r="AF47" i="4"/>
  <c r="AD47" i="4"/>
  <c r="AJ47" i="4"/>
  <c r="AF42" i="4"/>
  <c r="AD42" i="4"/>
  <c r="AE42" i="4"/>
  <c r="AC42" i="4"/>
  <c r="AH42" i="4"/>
  <c r="AK42" i="4"/>
  <c r="AI42" i="4"/>
  <c r="AJ42" i="4"/>
  <c r="AK41" i="4"/>
  <c r="AC41" i="4"/>
  <c r="AD41" i="4"/>
  <c r="AI39" i="4"/>
  <c r="AI33" i="4"/>
  <c r="AF32" i="4"/>
  <c r="AE32" i="4"/>
  <c r="AI32" i="4"/>
  <c r="AJ32" i="4"/>
  <c r="AK31" i="4"/>
  <c r="AC31" i="4"/>
  <c r="AD31" i="4"/>
  <c r="AF26" i="4"/>
  <c r="AD26" i="4"/>
  <c r="AE26" i="4"/>
  <c r="AC26" i="4"/>
  <c r="AH26" i="4"/>
  <c r="AK26" i="4"/>
  <c r="AI26" i="4"/>
  <c r="AJ26" i="4"/>
  <c r="V26" i="4" s="1"/>
  <c r="AK25" i="4"/>
  <c r="AC25" i="4"/>
  <c r="AD25" i="4"/>
  <c r="AI23" i="4"/>
  <c r="AI17" i="4"/>
  <c r="AK16" i="4"/>
  <c r="AF16" i="4"/>
  <c r="AD16" i="4"/>
  <c r="AE16" i="4"/>
  <c r="AC16" i="4"/>
  <c r="AI16" i="4"/>
  <c r="V16" i="4" s="1"/>
  <c r="AH16" i="4"/>
  <c r="AJ16" i="4"/>
  <c r="AH15" i="4"/>
  <c r="AK15" i="4"/>
  <c r="V15" i="4" s="1"/>
  <c r="AE15" i="4"/>
  <c r="AC15" i="4"/>
  <c r="AF15" i="4"/>
  <c r="AD15" i="4"/>
  <c r="AJ15" i="4"/>
  <c r="AD10" i="4"/>
  <c r="AC10" i="4"/>
  <c r="AK10" i="4"/>
  <c r="AJ10" i="4"/>
  <c r="AH9" i="4"/>
  <c r="AK9" i="4"/>
  <c r="AE9" i="4"/>
  <c r="AC9" i="4"/>
  <c r="AF9" i="4"/>
  <c r="AD9" i="4"/>
  <c r="AJ9" i="4"/>
  <c r="AI7" i="4"/>
  <c r="C124" i="14"/>
  <c r="BF19" i="12"/>
  <c r="BF49" i="12" s="1"/>
  <c r="BF14" i="12"/>
  <c r="BI123" i="16"/>
  <c r="BF16" i="12"/>
  <c r="BI125" i="16"/>
  <c r="BH131" i="16"/>
  <c r="BE24" i="12"/>
  <c r="BH24" i="12"/>
  <c r="BK131" i="16"/>
  <c r="BK141" i="16"/>
  <c r="BH36" i="12"/>
  <c r="BJ143" i="16"/>
  <c r="BG38" i="12"/>
  <c r="BE46" i="12"/>
  <c r="BH151" i="16"/>
  <c r="BJ151" i="16"/>
  <c r="BG46" i="12"/>
  <c r="AO41" i="10"/>
  <c r="AG66" i="19"/>
  <c r="AH66" i="19" s="1"/>
  <c r="AI66" i="19" s="1"/>
  <c r="AT41" i="10"/>
  <c r="Q1123" i="2"/>
  <c r="AG158" i="19" s="1"/>
  <c r="AG64" i="19"/>
  <c r="AO39" i="10"/>
  <c r="BK164" i="16"/>
  <c r="BH164" i="16"/>
  <c r="AB62" i="19"/>
  <c r="AC62" i="19" s="1"/>
  <c r="AR70" i="16"/>
  <c r="AO37" i="10"/>
  <c r="BG70" i="16"/>
  <c r="BD23" i="11"/>
  <c r="AG86" i="19"/>
  <c r="AH86" i="19" s="1"/>
  <c r="AI86" i="19" s="1"/>
  <c r="AT23" i="11"/>
  <c r="BG92" i="16"/>
  <c r="AG84" i="19"/>
  <c r="AH84" i="19" s="1"/>
  <c r="AI84" i="19" s="1"/>
  <c r="AT21" i="11"/>
  <c r="AR92" i="16"/>
  <c r="BD39" i="9"/>
  <c r="AO39" i="9"/>
  <c r="X28" i="19"/>
  <c r="AR36" i="16"/>
  <c r="AT37" i="9"/>
  <c r="AT37" i="12"/>
  <c r="AW34" i="16"/>
  <c r="BG34" i="16"/>
  <c r="AG26" i="19"/>
  <c r="AH26" i="19" s="1"/>
  <c r="AI26" i="19" s="1"/>
  <c r="BD37" i="9"/>
  <c r="X24" i="19"/>
  <c r="Y24" i="19"/>
  <c r="Z24" i="19" s="1"/>
  <c r="AO35" i="9"/>
  <c r="BG32" i="16"/>
  <c r="AG24" i="19"/>
  <c r="AH24" i="19" s="1"/>
  <c r="AI24" i="19" s="1"/>
  <c r="BD35" i="9"/>
  <c r="AT35" i="12"/>
  <c r="AT35" i="9"/>
  <c r="BD25" i="9"/>
  <c r="AT25" i="9"/>
  <c r="AW24" i="16"/>
  <c r="AA16" i="19"/>
  <c r="AO25" i="9"/>
  <c r="AR24" i="16"/>
  <c r="AG14" i="19"/>
  <c r="AW20" i="16"/>
  <c r="AO35" i="11"/>
  <c r="AT35" i="11"/>
  <c r="AA96" i="19"/>
  <c r="K96" i="17"/>
  <c r="AR14" i="16"/>
  <c r="BG14" i="16"/>
  <c r="AG10" i="19"/>
  <c r="AH10" i="19"/>
  <c r="AI10" i="19" s="1"/>
  <c r="BD13" i="9"/>
  <c r="AT13" i="9"/>
  <c r="AA10" i="19"/>
  <c r="AT13" i="12"/>
  <c r="BG10" i="16"/>
  <c r="BD9" i="9"/>
  <c r="AG6" i="19"/>
  <c r="AH6" i="19"/>
  <c r="AI6" i="19" s="1"/>
  <c r="AA6" i="19"/>
  <c r="BG8" i="16"/>
  <c r="BK26" i="12"/>
  <c r="BN133" i="16"/>
  <c r="AM125" i="19"/>
  <c r="CD15" i="18"/>
  <c r="O64" i="17"/>
  <c r="BN26" i="12"/>
  <c r="BQ133" i="16"/>
  <c r="BO133" i="16"/>
  <c r="BL26" i="12"/>
  <c r="V158" i="4"/>
  <c r="V134" i="4"/>
  <c r="V71" i="4"/>
  <c r="BN125" i="16"/>
  <c r="BZ15" i="18"/>
  <c r="BQ125" i="16"/>
  <c r="BO125" i="16"/>
  <c r="BP149" i="16"/>
  <c r="AM140" i="19"/>
  <c r="BN43" i="12"/>
  <c r="BJ44" i="12"/>
  <c r="H13" i="18"/>
  <c r="M79" i="17"/>
  <c r="BM26" i="12"/>
  <c r="BN25" i="12"/>
  <c r="BM133" i="16"/>
  <c r="BL16" i="11"/>
  <c r="BJ16" i="11"/>
  <c r="AM81" i="19"/>
  <c r="BQ89" i="16"/>
  <c r="BN16" i="11"/>
  <c r="V209" i="4"/>
  <c r="V844" i="3"/>
  <c r="BM22" i="12"/>
  <c r="BO129" i="16"/>
  <c r="BQ18" i="16"/>
  <c r="BP19" i="16"/>
  <c r="BN19" i="16"/>
  <c r="V46" i="4"/>
  <c r="Y15" i="18"/>
  <c r="Y17" i="18"/>
  <c r="BQ19" i="16"/>
  <c r="BO19" i="16"/>
  <c r="BM19" i="16"/>
  <c r="V201" i="4"/>
  <c r="BQ17" i="16"/>
  <c r="X15" i="18"/>
  <c r="X17" i="18"/>
  <c r="BQ16" i="16"/>
  <c r="BP17" i="16"/>
  <c r="AJ169" i="19"/>
  <c r="Q14" i="18"/>
  <c r="N88" i="17"/>
  <c r="BN79" i="16"/>
  <c r="BO79" i="16"/>
  <c r="BQ78" i="16"/>
  <c r="BN45" i="10"/>
  <c r="BP91" i="16"/>
  <c r="BN91" i="16"/>
  <c r="BN17" i="11"/>
  <c r="V845" i="3"/>
  <c r="BM46" i="10"/>
  <c r="BM17" i="16"/>
  <c r="BO17" i="16"/>
  <c r="BN17" i="16"/>
  <c r="V42" i="4"/>
  <c r="BP117" i="16"/>
  <c r="V18" i="4"/>
  <c r="V96" i="4"/>
  <c r="V138" i="4"/>
  <c r="V248" i="4"/>
  <c r="BQ116" i="16"/>
  <c r="BN7" i="12"/>
  <c r="BL8" i="12"/>
  <c r="BN30" i="12"/>
  <c r="CF15" i="18"/>
  <c r="BP137" i="16"/>
  <c r="BM137" i="16"/>
  <c r="AM128" i="19"/>
  <c r="BN29" i="12"/>
  <c r="BP30" i="12" s="1"/>
  <c r="V152" i="4"/>
  <c r="V257" i="4"/>
  <c r="V318" i="4"/>
  <c r="V350" i="4"/>
  <c r="V7" i="4"/>
  <c r="V169" i="4"/>
  <c r="V277" i="4"/>
  <c r="BI164" i="16"/>
  <c r="BJ164" i="16"/>
  <c r="BO164" i="16"/>
  <c r="BN164" i="16"/>
  <c r="BP164" i="16"/>
  <c r="BM164" i="16"/>
  <c r="BP26" i="12"/>
  <c r="BD184" i="16"/>
  <c r="B158" i="16"/>
  <c r="BD170" i="16"/>
  <c r="BD176" i="16"/>
  <c r="AJ178" i="16"/>
  <c r="AY180" i="16"/>
  <c r="BA174" i="16"/>
  <c r="BC172" i="16"/>
  <c r="BC170" i="16"/>
  <c r="AY170" i="16"/>
  <c r="AY168" i="16"/>
  <c r="P164" i="16"/>
  <c r="K164" i="16"/>
  <c r="D164" i="16"/>
  <c r="BM162" i="16"/>
  <c r="BE162" i="16"/>
  <c r="BA162" i="16"/>
  <c r="AS162" i="16"/>
  <c r="AO162" i="16"/>
  <c r="AI162" i="16"/>
  <c r="AA162" i="16"/>
  <c r="W162" i="16"/>
  <c r="P162" i="16"/>
  <c r="I162" i="16"/>
  <c r="D162" i="16"/>
  <c r="AY160" i="16"/>
  <c r="AY158" i="16"/>
  <c r="BE186" i="16"/>
  <c r="AX182" i="16"/>
  <c r="BN178" i="16"/>
  <c r="AT178" i="16"/>
  <c r="Z178" i="16"/>
  <c r="D178" i="16"/>
  <c r="AT176" i="16"/>
  <c r="L162" i="16"/>
  <c r="AG164" i="16"/>
  <c r="Z164" i="16"/>
  <c r="AU186" i="16"/>
  <c r="AO164" i="16"/>
  <c r="U164" i="16"/>
  <c r="BE164" i="16"/>
  <c r="BC158" i="16"/>
  <c r="Q747" i="3"/>
  <c r="Q742" i="3" s="1"/>
  <c r="AH409" i="3"/>
  <c r="BG93" i="16"/>
  <c r="BA33" i="11"/>
  <c r="AZ33" i="11"/>
  <c r="BE158" i="16"/>
  <c r="AI409" i="3"/>
  <c r="AW92" i="16"/>
  <c r="D11" i="18"/>
  <c r="X84" i="19"/>
  <c r="Y84" i="19" s="1"/>
  <c r="Z84" i="19" s="1"/>
  <c r="AS33" i="11"/>
  <c r="AP158" i="16"/>
  <c r="Q750" i="3"/>
  <c r="AG163" i="19" s="1"/>
  <c r="BD94" i="16"/>
  <c r="R471" i="3"/>
  <c r="S471" i="3" s="1"/>
  <c r="AM471" i="3" s="1"/>
  <c r="AO471" i="3" s="1"/>
  <c r="O749" i="3"/>
  <c r="AA162" i="19" s="1"/>
  <c r="N11" i="18"/>
  <c r="AW94" i="16"/>
  <c r="AA163" i="19"/>
  <c r="AT24" i="11"/>
  <c r="R472" i="3"/>
  <c r="S472" i="3" s="1"/>
  <c r="AM472" i="3" s="1"/>
  <c r="AO472" i="3" s="1"/>
  <c r="Q1118" i="3"/>
  <c r="Q1124" i="3"/>
  <c r="O13" i="18" s="1"/>
  <c r="AD761" i="3"/>
  <c r="AF758" i="3"/>
  <c r="AA758" i="3" s="1"/>
  <c r="AH764" i="3"/>
  <c r="AD764" i="3"/>
  <c r="AI758" i="3"/>
  <c r="AJ758" i="3"/>
  <c r="AH772" i="3"/>
  <c r="BA36" i="11"/>
  <c r="AC772" i="3"/>
  <c r="AF772" i="3"/>
  <c r="AD776" i="3"/>
  <c r="AD774" i="3"/>
  <c r="L811" i="3"/>
  <c r="BP8" i="18" s="1"/>
  <c r="AT105" i="16"/>
  <c r="P1139" i="2"/>
  <c r="L95" i="17" s="1"/>
  <c r="BD36" i="10"/>
  <c r="AX69" i="16"/>
  <c r="BA68" i="16"/>
  <c r="BA166" i="16" s="1"/>
  <c r="AY68" i="16"/>
  <c r="AY166" i="16" s="1"/>
  <c r="AE68" i="16"/>
  <c r="P809" i="2"/>
  <c r="AX36" i="10" s="1"/>
  <c r="P810" i="2"/>
  <c r="AD60" i="19" s="1"/>
  <c r="P805" i="2"/>
  <c r="J807" i="2"/>
  <c r="S36" i="10" s="1"/>
  <c r="AA35" i="10"/>
  <c r="AV166" i="16"/>
  <c r="AF817" i="2"/>
  <c r="AA817" i="2" s="1"/>
  <c r="C12" i="18"/>
  <c r="AQ71" i="16"/>
  <c r="AU71" i="16"/>
  <c r="AQ47" i="10"/>
  <c r="AX47" i="10"/>
  <c r="AP47" i="10"/>
  <c r="N871" i="2"/>
  <c r="AR71" i="16" s="1"/>
  <c r="AQ166" i="16"/>
  <c r="AD65" i="19"/>
  <c r="AW47" i="10"/>
  <c r="P930" i="2"/>
  <c r="AY39" i="10" s="1"/>
  <c r="AI39" i="10"/>
  <c r="AD64" i="19"/>
  <c r="AE64" i="19" s="1"/>
  <c r="AF64" i="19" s="1"/>
  <c r="BB72" i="16"/>
  <c r="BD39" i="10"/>
  <c r="AP40" i="10"/>
  <c r="AP73" i="16"/>
  <c r="AP160" i="16"/>
  <c r="AA66" i="19"/>
  <c r="J35" i="17"/>
  <c r="AK19" i="9"/>
  <c r="BB8" i="16"/>
  <c r="Q254" i="1"/>
  <c r="AL19" i="9"/>
  <c r="N248" i="1"/>
  <c r="AC93" i="1"/>
  <c r="Q248" i="1"/>
  <c r="O177" i="1"/>
  <c r="Q252" i="1"/>
  <c r="P252" i="1"/>
  <c r="AF127" i="1"/>
  <c r="AA127" i="1" s="1"/>
  <c r="AP14" i="9"/>
  <c r="Y13" i="9"/>
  <c r="P254" i="1"/>
  <c r="AY13" i="9"/>
  <c r="BB13" i="9"/>
  <c r="AZ13" i="9"/>
  <c r="AZ19" i="9" s="1"/>
  <c r="P1015" i="1"/>
  <c r="AR13" i="9"/>
  <c r="AF189" i="1"/>
  <c r="AA189" i="1" s="1"/>
  <c r="AC189" i="1"/>
  <c r="AF190" i="1"/>
  <c r="AA190" i="1" s="1"/>
  <c r="AC190" i="1"/>
  <c r="AI190" i="1"/>
  <c r="BD21" i="9"/>
  <c r="AG12" i="19"/>
  <c r="AH12" i="19" s="1"/>
  <c r="AI12" i="19" s="1"/>
  <c r="P316" i="1"/>
  <c r="BA21" i="16" s="1"/>
  <c r="P314" i="1"/>
  <c r="AZ21" i="16" s="1"/>
  <c r="P310" i="1"/>
  <c r="AX21" i="16" s="1"/>
  <c r="Q630" i="1"/>
  <c r="AG150" i="19" s="1"/>
  <c r="AS182" i="16"/>
  <c r="AC651" i="1"/>
  <c r="Z651" i="1" s="1"/>
  <c r="AF652" i="1"/>
  <c r="AA652" i="1" s="1"/>
  <c r="AF653" i="1"/>
  <c r="AA653" i="1" s="1"/>
  <c r="BC47" i="9"/>
  <c r="P1011" i="1"/>
  <c r="W759" i="1"/>
  <c r="AH12" i="18"/>
  <c r="P1013" i="1"/>
  <c r="P1017" i="1"/>
  <c r="BA36" i="16"/>
  <c r="BA182" i="16" s="1"/>
  <c r="AY36" i="16"/>
  <c r="AY182" i="16" s="1"/>
  <c r="AU36" i="16"/>
  <c r="AJ36" i="16"/>
  <c r="M810" i="1"/>
  <c r="AI40" i="9" s="1"/>
  <c r="P808" i="1"/>
  <c r="AW40" i="9" s="1"/>
  <c r="P806" i="1"/>
  <c r="AV40" i="9" s="1"/>
  <c r="AH39" i="9"/>
  <c r="AC39" i="9"/>
  <c r="T39" i="9"/>
  <c r="AS39" i="12"/>
  <c r="AU39" i="9"/>
  <c r="AE768" i="1"/>
  <c r="AJ780" i="1"/>
  <c r="V780" i="1" s="1"/>
  <c r="W780" i="1" s="1"/>
  <c r="AJ778" i="1"/>
  <c r="V778" i="1" s="1"/>
  <c r="W778" i="1" s="1"/>
  <c r="AJ774" i="1"/>
  <c r="AJ770" i="1"/>
  <c r="AJ760" i="1"/>
  <c r="V760" i="1" s="1"/>
  <c r="W760" i="1" s="1"/>
  <c r="AJ768" i="1"/>
  <c r="AF756" i="1"/>
  <c r="AA756" i="1" s="1"/>
  <c r="AF774" i="1"/>
  <c r="AA774" i="1" s="1"/>
  <c r="AF775" i="1"/>
  <c r="AA775" i="1" s="1"/>
  <c r="AD776" i="1"/>
  <c r="AF779" i="1"/>
  <c r="AF780" i="1"/>
  <c r="R409" i="3"/>
  <c r="S409" i="3" s="1"/>
  <c r="AM409" i="3" s="1"/>
  <c r="AO409" i="3" s="1"/>
  <c r="M85" i="17"/>
  <c r="AG165" i="19"/>
  <c r="BA69" i="16"/>
  <c r="AY69" i="16"/>
  <c r="AV36" i="10"/>
  <c r="X63" i="19"/>
  <c r="AO38" i="10"/>
  <c r="J33" i="17"/>
  <c r="AQ12" i="9"/>
  <c r="AT13" i="16"/>
  <c r="AQ12" i="12"/>
  <c r="AW22" i="9"/>
  <c r="AU22" i="9"/>
  <c r="AY37" i="16"/>
  <c r="B204" i="16" l="1"/>
  <c r="V914" i="1"/>
  <c r="V966" i="1"/>
  <c r="W966" i="1" s="1"/>
  <c r="H926" i="1"/>
  <c r="G984" i="1"/>
  <c r="D43" i="16" s="1"/>
  <c r="G926" i="1"/>
  <c r="C44" i="9" s="1"/>
  <c r="H44" i="9"/>
  <c r="J41" i="16"/>
  <c r="AJ4" i="18"/>
  <c r="K44" i="9"/>
  <c r="G931" i="1"/>
  <c r="G932" i="1"/>
  <c r="AJ3" i="18" s="1"/>
  <c r="I41" i="16"/>
  <c r="F32" i="19"/>
  <c r="L40" i="16"/>
  <c r="J40" i="16"/>
  <c r="G40" i="16"/>
  <c r="E40" i="16"/>
  <c r="H930" i="1"/>
  <c r="G930" i="1"/>
  <c r="E44" i="9" s="1"/>
  <c r="B46" i="9"/>
  <c r="AK3" i="18"/>
  <c r="G991" i="1"/>
  <c r="E43" i="16"/>
  <c r="F42" i="16"/>
  <c r="D42" i="16"/>
  <c r="G988" i="1"/>
  <c r="V957" i="1"/>
  <c r="W957" i="1" s="1"/>
  <c r="BA46" i="9"/>
  <c r="BD43" i="16"/>
  <c r="AX46" i="9"/>
  <c r="BA43" i="16"/>
  <c r="AG46" i="9"/>
  <c r="AJ43" i="16"/>
  <c r="L46" i="9"/>
  <c r="N43" i="16"/>
  <c r="G46" i="9"/>
  <c r="I43" i="16"/>
  <c r="X34" i="19"/>
  <c r="AR42" i="16"/>
  <c r="R34" i="19"/>
  <c r="AH42" i="16"/>
  <c r="L34" i="19"/>
  <c r="X42" i="16"/>
  <c r="AX44" i="9"/>
  <c r="BA41" i="16"/>
  <c r="I44" i="9"/>
  <c r="K41" i="16"/>
  <c r="B44" i="9"/>
  <c r="D41" i="16"/>
  <c r="V965" i="1"/>
  <c r="W965" i="1" s="1"/>
  <c r="AQ44" i="9"/>
  <c r="AT41" i="16"/>
  <c r="H43" i="16"/>
  <c r="C19" i="17"/>
  <c r="K18" i="17"/>
  <c r="AJ11" i="18"/>
  <c r="H42" i="16"/>
  <c r="V945" i="1"/>
  <c r="W945" i="1" s="1"/>
  <c r="V961" i="1"/>
  <c r="W961" i="1" s="1"/>
  <c r="V977" i="1"/>
  <c r="AZ44" i="9"/>
  <c r="AJ44" i="9"/>
  <c r="AM41" i="16"/>
  <c r="V881" i="1"/>
  <c r="W881" i="1" s="1"/>
  <c r="V877" i="1"/>
  <c r="W877" i="1" s="1"/>
  <c r="V903" i="1"/>
  <c r="V910" i="1"/>
  <c r="M34" i="19"/>
  <c r="N34" i="19" s="1"/>
  <c r="U46" i="9"/>
  <c r="F19" i="17"/>
  <c r="N41" i="16"/>
  <c r="V901" i="1"/>
  <c r="V905" i="1"/>
  <c r="V907" i="1"/>
  <c r="K43" i="16"/>
  <c r="AQ44" i="12"/>
  <c r="BB43" i="16"/>
  <c r="U45" i="9"/>
  <c r="AO45" i="9"/>
  <c r="AA43" i="16"/>
  <c r="AJ41" i="16"/>
  <c r="O46" i="9"/>
  <c r="AR46" i="9"/>
  <c r="AU43" i="16"/>
  <c r="AQ43" i="16"/>
  <c r="F41" i="16"/>
  <c r="H46" i="9"/>
  <c r="J43" i="16"/>
  <c r="E46" i="9"/>
  <c r="G43" i="16"/>
  <c r="K45" i="9"/>
  <c r="M42" i="16"/>
  <c r="F34" i="19"/>
  <c r="G34" i="19" s="1"/>
  <c r="H34" i="19" s="1"/>
  <c r="W44" i="9"/>
  <c r="Z41" i="16"/>
  <c r="BG45" i="9"/>
  <c r="BJ42" i="16"/>
  <c r="BF43" i="9"/>
  <c r="BE45" i="9"/>
  <c r="BH42" i="16"/>
  <c r="Q930" i="1"/>
  <c r="Q1017" i="1"/>
  <c r="Q928" i="1"/>
  <c r="BE40" i="16"/>
  <c r="Q926" i="1"/>
  <c r="BD41" i="16" s="1"/>
  <c r="Q998" i="1"/>
  <c r="Q1013" i="1"/>
  <c r="AZ43" i="9"/>
  <c r="Q931" i="1"/>
  <c r="BC40" i="16"/>
  <c r="Q932" i="1"/>
  <c r="Q996" i="1"/>
  <c r="AX43" i="9"/>
  <c r="AX47" i="9" s="1"/>
  <c r="P1002" i="1"/>
  <c r="AW43" i="9"/>
  <c r="AW47" i="9" s="1"/>
  <c r="P928" i="1"/>
  <c r="AW44" i="9" s="1"/>
  <c r="AZ40" i="16"/>
  <c r="AV43" i="9"/>
  <c r="AV47" i="9" s="1"/>
  <c r="P931" i="1"/>
  <c r="AD32" i="19" s="1"/>
  <c r="AE32" i="19" s="1"/>
  <c r="AF32" i="19" s="1"/>
  <c r="P924" i="1"/>
  <c r="AU45" i="9"/>
  <c r="AU47" i="9" s="1"/>
  <c r="P984" i="1"/>
  <c r="P988" i="1"/>
  <c r="AX42" i="16"/>
  <c r="P996" i="1"/>
  <c r="AS43" i="12"/>
  <c r="AS47" i="12" s="1"/>
  <c r="AS43" i="9"/>
  <c r="O1002" i="1"/>
  <c r="O928" i="1"/>
  <c r="AU40" i="16"/>
  <c r="O1000" i="1"/>
  <c r="AP43" i="9"/>
  <c r="AP47" i="9" s="1"/>
  <c r="AS40" i="16"/>
  <c r="O931" i="1"/>
  <c r="O996" i="1"/>
  <c r="AN43" i="9"/>
  <c r="N930" i="1"/>
  <c r="AM43" i="9"/>
  <c r="N924" i="1"/>
  <c r="N928" i="1"/>
  <c r="N931" i="1"/>
  <c r="AP40" i="16"/>
  <c r="N932" i="1"/>
  <c r="AK45" i="9"/>
  <c r="N984" i="1"/>
  <c r="AK46" i="9" s="1"/>
  <c r="N988" i="1"/>
  <c r="AN42" i="16"/>
  <c r="N992" i="1"/>
  <c r="AI43" i="9"/>
  <c r="M930" i="1"/>
  <c r="M928" i="1"/>
  <c r="AH44" i="9" s="1"/>
  <c r="AH43" i="9"/>
  <c r="AK40" i="16"/>
  <c r="AF43" i="9"/>
  <c r="M924" i="1"/>
  <c r="M931" i="1"/>
  <c r="AI40" i="16"/>
  <c r="AD45" i="9"/>
  <c r="L990" i="1"/>
  <c r="AC45" i="9"/>
  <c r="L988" i="1"/>
  <c r="AF42" i="16"/>
  <c r="L986" i="1"/>
  <c r="AA45" i="9"/>
  <c r="L984" i="1"/>
  <c r="AD42" i="16"/>
  <c r="L992" i="1"/>
  <c r="Y43" i="9"/>
  <c r="AB40" i="16"/>
  <c r="V43" i="9"/>
  <c r="K931" i="1"/>
  <c r="AC40" i="16" s="1"/>
  <c r="Y40" i="16"/>
  <c r="T45" i="9"/>
  <c r="W42" i="16"/>
  <c r="S45" i="9"/>
  <c r="J988" i="1"/>
  <c r="R45" i="9"/>
  <c r="U42" i="16"/>
  <c r="Q45" i="9"/>
  <c r="J984" i="1"/>
  <c r="N45" i="9"/>
  <c r="I988" i="1"/>
  <c r="N46" i="9" s="1"/>
  <c r="P42" i="16"/>
  <c r="L45" i="9"/>
  <c r="I991" i="1"/>
  <c r="R42" i="16" s="1"/>
  <c r="N42" i="16"/>
  <c r="C42" i="16" s="1"/>
  <c r="V912" i="1"/>
  <c r="V919" i="1"/>
  <c r="V937" i="1"/>
  <c r="W937" i="1" s="1"/>
  <c r="V946" i="1"/>
  <c r="W946" i="1" s="1"/>
  <c r="V953" i="1"/>
  <c r="W953" i="1" s="1"/>
  <c r="V955" i="1"/>
  <c r="W955" i="1" s="1"/>
  <c r="V962" i="1"/>
  <c r="W962" i="1" s="1"/>
  <c r="V969" i="1"/>
  <c r="V971" i="1"/>
  <c r="G32" i="19"/>
  <c r="H32" i="19" s="1"/>
  <c r="V913" i="1"/>
  <c r="V915" i="1"/>
  <c r="V886" i="1"/>
  <c r="W886" i="1" s="1"/>
  <c r="V878" i="1"/>
  <c r="W878" i="1" s="1"/>
  <c r="S937" i="1"/>
  <c r="R985" i="1"/>
  <c r="R988" i="1" s="1"/>
  <c r="R989" i="1"/>
  <c r="S876" i="1"/>
  <c r="R923" i="1"/>
  <c r="R927" i="1"/>
  <c r="AE882" i="1"/>
  <c r="AC882" i="1"/>
  <c r="AJ883" i="1"/>
  <c r="V883" i="1" s="1"/>
  <c r="W883" i="1" s="1"/>
  <c r="AF883" i="1"/>
  <c r="AD883" i="1"/>
  <c r="AK884" i="1"/>
  <c r="AJ884" i="1"/>
  <c r="AE884" i="1"/>
  <c r="AC884" i="1"/>
  <c r="AJ885" i="1"/>
  <c r="AF885" i="1"/>
  <c r="AD885" i="1"/>
  <c r="AE886" i="1"/>
  <c r="AC886" i="1"/>
  <c r="AJ887" i="1"/>
  <c r="V887" i="1" s="1"/>
  <c r="W887" i="1" s="1"/>
  <c r="AF887" i="1"/>
  <c r="AD887" i="1"/>
  <c r="AK888" i="1"/>
  <c r="AJ888" i="1"/>
  <c r="V888" i="1" s="1"/>
  <c r="W888" i="1" s="1"/>
  <c r="AE888" i="1"/>
  <c r="AC888" i="1"/>
  <c r="AJ889" i="1"/>
  <c r="V889" i="1" s="1"/>
  <c r="W889" i="1" s="1"/>
  <c r="AF889" i="1"/>
  <c r="AD889" i="1"/>
  <c r="AE890" i="1"/>
  <c r="AC890" i="1"/>
  <c r="AJ891" i="1"/>
  <c r="V891" i="1" s="1"/>
  <c r="W891" i="1" s="1"/>
  <c r="AF891" i="1"/>
  <c r="AD891" i="1"/>
  <c r="AK892" i="1"/>
  <c r="AJ892" i="1"/>
  <c r="AE892" i="1"/>
  <c r="AC892" i="1"/>
  <c r="AK894" i="1"/>
  <c r="AH894" i="1"/>
  <c r="AJ894" i="1"/>
  <c r="AE894" i="1"/>
  <c r="AC894" i="1"/>
  <c r="AJ895" i="1"/>
  <c r="AF895" i="1"/>
  <c r="AD895" i="1"/>
  <c r="AK896" i="1"/>
  <c r="V896" i="1" s="1"/>
  <c r="AE896" i="1"/>
  <c r="AC896" i="1"/>
  <c r="AJ897" i="1"/>
  <c r="AF897" i="1"/>
  <c r="AD897" i="1"/>
  <c r="AH980" i="1"/>
  <c r="V980" i="1" s="1"/>
  <c r="AE980" i="1"/>
  <c r="AC980" i="1"/>
  <c r="AH978" i="1"/>
  <c r="V978" i="1" s="1"/>
  <c r="AE978" i="1"/>
  <c r="AC978" i="1"/>
  <c r="AH976" i="1"/>
  <c r="AE976" i="1"/>
  <c r="AC976" i="1"/>
  <c r="AH974" i="1"/>
  <c r="AE974" i="1"/>
  <c r="AC974" i="1"/>
  <c r="S987" i="1"/>
  <c r="U32" i="9"/>
  <c r="L23" i="19"/>
  <c r="V590" i="1"/>
  <c r="W590" i="1" s="1"/>
  <c r="AF30" i="9"/>
  <c r="AI29" i="16"/>
  <c r="R612" i="1"/>
  <c r="R618" i="1"/>
  <c r="Q616" i="1"/>
  <c r="BF30" i="16"/>
  <c r="AV31" i="9"/>
  <c r="AV33" i="9" s="1"/>
  <c r="P617" i="1"/>
  <c r="BB30" i="16" s="1"/>
  <c r="P610" i="1"/>
  <c r="AQ31" i="9"/>
  <c r="AT30" i="16"/>
  <c r="AQ31" i="12"/>
  <c r="N610" i="1"/>
  <c r="AL29" i="9"/>
  <c r="AO28" i="16"/>
  <c r="N557" i="1"/>
  <c r="AR28" i="16" s="1"/>
  <c r="L557" i="1"/>
  <c r="J557" i="1"/>
  <c r="O29" i="9"/>
  <c r="Q28" i="16"/>
  <c r="I557" i="1"/>
  <c r="I558" i="1"/>
  <c r="V515" i="1"/>
  <c r="W515" i="1" s="1"/>
  <c r="V514" i="1"/>
  <c r="W514" i="1" s="1"/>
  <c r="BA168" i="16"/>
  <c r="BA202" i="16" s="1"/>
  <c r="BA160" i="16"/>
  <c r="BA198" i="16" s="1"/>
  <c r="W30" i="9"/>
  <c r="Z29" i="16"/>
  <c r="H557" i="1"/>
  <c r="M28" i="16" s="1"/>
  <c r="G557" i="1"/>
  <c r="C20" i="19" s="1"/>
  <c r="V572" i="1"/>
  <c r="W572" i="1" s="1"/>
  <c r="V574" i="1"/>
  <c r="W574" i="1" s="1"/>
  <c r="V584" i="1"/>
  <c r="W584" i="1" s="1"/>
  <c r="V586" i="1"/>
  <c r="W586" i="1" s="1"/>
  <c r="V588" i="1"/>
  <c r="W588" i="1" s="1"/>
  <c r="AP184" i="16"/>
  <c r="AN186" i="16"/>
  <c r="H550" i="1"/>
  <c r="I29" i="9"/>
  <c r="AC525" i="1"/>
  <c r="AE525" i="1"/>
  <c r="AD527" i="1"/>
  <c r="AF527" i="1"/>
  <c r="AD529" i="1"/>
  <c r="AF529" i="1"/>
  <c r="AD531" i="1"/>
  <c r="AF531" i="1"/>
  <c r="AD533" i="1"/>
  <c r="AF533" i="1"/>
  <c r="AD535" i="1"/>
  <c r="AF535" i="1"/>
  <c r="AC538" i="1"/>
  <c r="AE538" i="1"/>
  <c r="AC540" i="1"/>
  <c r="AE540" i="1"/>
  <c r="AC542" i="1"/>
  <c r="AE542" i="1"/>
  <c r="AC544" i="1"/>
  <c r="AE544" i="1"/>
  <c r="AC546" i="1"/>
  <c r="G612" i="1"/>
  <c r="H558" i="1"/>
  <c r="G550" i="1"/>
  <c r="G554" i="1"/>
  <c r="C12" i="17"/>
  <c r="H554" i="1"/>
  <c r="G556" i="1"/>
  <c r="C32" i="9"/>
  <c r="E31" i="16"/>
  <c r="F30" i="16"/>
  <c r="D30" i="16"/>
  <c r="G616" i="1"/>
  <c r="AX196" i="16"/>
  <c r="BF200" i="16"/>
  <c r="Q1019" i="1"/>
  <c r="AG176" i="19" s="1"/>
  <c r="BF32" i="9"/>
  <c r="BI31" i="16"/>
  <c r="AK32" i="9"/>
  <c r="AN31" i="16"/>
  <c r="Q32" i="9"/>
  <c r="T31" i="16"/>
  <c r="AJ31" i="9"/>
  <c r="U22" i="19"/>
  <c r="AN30" i="9"/>
  <c r="AQ29" i="16"/>
  <c r="P29" i="9"/>
  <c r="R28" i="16"/>
  <c r="BJ30" i="16"/>
  <c r="R614" i="1"/>
  <c r="BH30" i="16"/>
  <c r="R617" i="1"/>
  <c r="Q612" i="1"/>
  <c r="AZ31" i="9"/>
  <c r="AZ33" i="9" s="1"/>
  <c r="Q617" i="1"/>
  <c r="BC30" i="16"/>
  <c r="Q618" i="1"/>
  <c r="Q610" i="1"/>
  <c r="AX31" i="9"/>
  <c r="AX33" i="9" s="1"/>
  <c r="P616" i="1"/>
  <c r="AW31" i="9"/>
  <c r="AW33" i="9" s="1"/>
  <c r="AZ30" i="16"/>
  <c r="P612" i="1"/>
  <c r="AU29" i="9"/>
  <c r="P550" i="1"/>
  <c r="P556" i="1"/>
  <c r="AX28" i="16"/>
  <c r="P552" i="1"/>
  <c r="AP31" i="12"/>
  <c r="O617" i="1"/>
  <c r="AA22" i="19" s="1"/>
  <c r="AS30" i="16"/>
  <c r="O610" i="1"/>
  <c r="O618" i="1"/>
  <c r="AN31" i="9"/>
  <c r="N616" i="1"/>
  <c r="N617" i="1"/>
  <c r="N612" i="1"/>
  <c r="AP30" i="16"/>
  <c r="AM31" i="9"/>
  <c r="N550" i="1"/>
  <c r="N554" i="1"/>
  <c r="AN28" i="16"/>
  <c r="AK29" i="9"/>
  <c r="AI31" i="9"/>
  <c r="M616" i="1"/>
  <c r="AL30" i="16"/>
  <c r="AH31" i="9"/>
  <c r="M614" i="1"/>
  <c r="AF31" i="9"/>
  <c r="M610" i="1"/>
  <c r="L554" i="1"/>
  <c r="AF28" i="16"/>
  <c r="AA29" i="9"/>
  <c r="L550" i="1"/>
  <c r="AD28" i="16"/>
  <c r="Y31" i="9"/>
  <c r="AB30" i="16"/>
  <c r="K614" i="1"/>
  <c r="V186" i="16"/>
  <c r="J556" i="1"/>
  <c r="T30" i="9" s="1"/>
  <c r="W28" i="16"/>
  <c r="J554" i="1"/>
  <c r="Q29" i="9"/>
  <c r="J550" i="1"/>
  <c r="P186" i="16"/>
  <c r="O186" i="16"/>
  <c r="N166" i="16"/>
  <c r="N29" i="9"/>
  <c r="I554" i="1"/>
  <c r="P28" i="16"/>
  <c r="L29" i="9"/>
  <c r="I550" i="1"/>
  <c r="N28" i="16"/>
  <c r="J29" i="9"/>
  <c r="H556" i="1"/>
  <c r="H29" i="9"/>
  <c r="H552" i="1"/>
  <c r="G29" i="9"/>
  <c r="I28" i="16"/>
  <c r="V22" i="19"/>
  <c r="W22" i="19" s="1"/>
  <c r="BE167" i="16"/>
  <c r="Q625" i="1"/>
  <c r="V512" i="1"/>
  <c r="W512" i="1" s="1"/>
  <c r="V503" i="1"/>
  <c r="W503" i="1" s="1"/>
  <c r="V526" i="1"/>
  <c r="AM30" i="16"/>
  <c r="BA170" i="16"/>
  <c r="F164" i="16"/>
  <c r="F165" i="16" s="1"/>
  <c r="Y162" i="16"/>
  <c r="C28" i="16"/>
  <c r="R30" i="9"/>
  <c r="U29" i="16"/>
  <c r="R616" i="1"/>
  <c r="S615" i="1"/>
  <c r="AM562" i="1"/>
  <c r="S502" i="1"/>
  <c r="R549" i="1"/>
  <c r="R551" i="1"/>
  <c r="R553" i="1"/>
  <c r="R555" i="1"/>
  <c r="AH504" i="1"/>
  <c r="AJ504" i="1"/>
  <c r="AK507" i="1"/>
  <c r="AJ507" i="1"/>
  <c r="AE507" i="1"/>
  <c r="AD507" i="1"/>
  <c r="I166" i="16"/>
  <c r="AT172" i="16"/>
  <c r="AP186" i="16"/>
  <c r="J186" i="16"/>
  <c r="AQ186" i="16"/>
  <c r="AO186" i="16"/>
  <c r="AL33" i="9"/>
  <c r="AL186" i="16"/>
  <c r="AK186" i="16"/>
  <c r="AJ186" i="16"/>
  <c r="Y186" i="16"/>
  <c r="AH605" i="1"/>
  <c r="V605" i="1" s="1"/>
  <c r="AE605" i="1"/>
  <c r="AC605" i="1"/>
  <c r="AH603" i="1"/>
  <c r="AE603" i="1"/>
  <c r="AC603" i="1"/>
  <c r="AH601" i="1"/>
  <c r="V601" i="1" s="1"/>
  <c r="AE601" i="1"/>
  <c r="AC601" i="1"/>
  <c r="AH599" i="1"/>
  <c r="V599" i="1" s="1"/>
  <c r="W599" i="1" s="1"/>
  <c r="AE599" i="1"/>
  <c r="AC599" i="1"/>
  <c r="AH597" i="1"/>
  <c r="V597" i="1" s="1"/>
  <c r="W597" i="1" s="1"/>
  <c r="AE597" i="1"/>
  <c r="AC597" i="1"/>
  <c r="AH595" i="1"/>
  <c r="AE595" i="1"/>
  <c r="AC595" i="1"/>
  <c r="AH593" i="1"/>
  <c r="V593" i="1" s="1"/>
  <c r="W593" i="1" s="1"/>
  <c r="AE593" i="1"/>
  <c r="AC593" i="1"/>
  <c r="AH591" i="1"/>
  <c r="V591" i="1" s="1"/>
  <c r="W591" i="1" s="1"/>
  <c r="AE591" i="1"/>
  <c r="AC591" i="1"/>
  <c r="AH589" i="1"/>
  <c r="V589" i="1" s="1"/>
  <c r="W589" i="1" s="1"/>
  <c r="AE589" i="1"/>
  <c r="AC589" i="1"/>
  <c r="AH587" i="1"/>
  <c r="AE587" i="1"/>
  <c r="AC587" i="1"/>
  <c r="AE585" i="1"/>
  <c r="AC585" i="1"/>
  <c r="AH583" i="1"/>
  <c r="V583" i="1" s="1"/>
  <c r="W583" i="1" s="1"/>
  <c r="AE583" i="1"/>
  <c r="AC583" i="1"/>
  <c r="AH581" i="1"/>
  <c r="V581" i="1" s="1"/>
  <c r="W581" i="1" s="1"/>
  <c r="AE581" i="1"/>
  <c r="AC581" i="1"/>
  <c r="AH579" i="1"/>
  <c r="AE579" i="1"/>
  <c r="AC579" i="1"/>
  <c r="AH577" i="1"/>
  <c r="V577" i="1" s="1"/>
  <c r="W577" i="1" s="1"/>
  <c r="AE577" i="1"/>
  <c r="AC577" i="1"/>
  <c r="AH575" i="1"/>
  <c r="AE575" i="1"/>
  <c r="AC575" i="1"/>
  <c r="AH573" i="1"/>
  <c r="V573" i="1" s="1"/>
  <c r="W573" i="1" s="1"/>
  <c r="AE573" i="1"/>
  <c r="AC573" i="1"/>
  <c r="AH571" i="1"/>
  <c r="AE571" i="1"/>
  <c r="AC571" i="1"/>
  <c r="AH569" i="1"/>
  <c r="V569" i="1" s="1"/>
  <c r="W569" i="1" s="1"/>
  <c r="AE569" i="1"/>
  <c r="AC569" i="1"/>
  <c r="AH567" i="1"/>
  <c r="V567" i="1" s="1"/>
  <c r="W567" i="1" s="1"/>
  <c r="AE567" i="1"/>
  <c r="AC567" i="1"/>
  <c r="AH565" i="1"/>
  <c r="V565" i="1" s="1"/>
  <c r="W565" i="1" s="1"/>
  <c r="AE565" i="1"/>
  <c r="AC565" i="1"/>
  <c r="AH563" i="1"/>
  <c r="AE563" i="1"/>
  <c r="AC563" i="1"/>
  <c r="AH546" i="1"/>
  <c r="AE546" i="1"/>
  <c r="AJ524" i="1"/>
  <c r="V524" i="1" s="1"/>
  <c r="W524" i="1" s="1"/>
  <c r="G186" i="16"/>
  <c r="E186" i="16"/>
  <c r="G624" i="1"/>
  <c r="AC521" i="1"/>
  <c r="AJ521" i="1"/>
  <c r="F186" i="16"/>
  <c r="AI953" i="3"/>
  <c r="AF953" i="3"/>
  <c r="AA953" i="3" s="1"/>
  <c r="AK969" i="3"/>
  <c r="AJ962" i="3"/>
  <c r="AC948" i="3"/>
  <c r="AH961" i="3"/>
  <c r="AE953" i="3"/>
  <c r="AI971" i="3"/>
  <c r="AI952" i="3"/>
  <c r="AI950" i="3"/>
  <c r="AD947" i="3"/>
  <c r="AF945" i="3"/>
  <c r="AA945" i="3" s="1"/>
  <c r="AD961" i="3"/>
  <c r="AH950" i="3"/>
  <c r="L111" i="16"/>
  <c r="K983" i="3"/>
  <c r="V42" i="11" s="1"/>
  <c r="Y41" i="11"/>
  <c r="B41" i="11"/>
  <c r="H990" i="3"/>
  <c r="AC967" i="3"/>
  <c r="AC962" i="3"/>
  <c r="AJ953" i="3"/>
  <c r="AN184" i="16"/>
  <c r="AK895" i="3"/>
  <c r="AD900" i="3"/>
  <c r="AI888" i="3"/>
  <c r="AI887" i="3"/>
  <c r="AD886" i="3"/>
  <c r="AI884" i="3"/>
  <c r="AH888" i="3"/>
  <c r="AH887" i="3"/>
  <c r="AH886" i="3"/>
  <c r="AH884" i="3"/>
  <c r="AC877" i="3"/>
  <c r="Z877" i="3" s="1"/>
  <c r="AH877" i="3"/>
  <c r="AC890" i="3"/>
  <c r="AC884" i="3"/>
  <c r="AF881" i="3"/>
  <c r="AA881" i="3" s="1"/>
  <c r="AC880" i="3"/>
  <c r="Z880" i="3" s="1"/>
  <c r="AD889" i="3"/>
  <c r="AF879" i="3"/>
  <c r="AA879" i="3" s="1"/>
  <c r="V893" i="3"/>
  <c r="W893" i="3" s="1"/>
  <c r="AF903" i="3"/>
  <c r="AA903" i="3" s="1"/>
  <c r="AI879" i="3"/>
  <c r="AD878" i="3"/>
  <c r="AD877" i="3"/>
  <c r="AI890" i="3"/>
  <c r="AO109" i="16"/>
  <c r="K109" i="16"/>
  <c r="I109" i="16"/>
  <c r="N929" i="3"/>
  <c r="N927" i="3"/>
  <c r="N923" i="3"/>
  <c r="K923" i="3"/>
  <c r="Y109" i="16" s="1"/>
  <c r="Y39" i="11"/>
  <c r="AE881" i="3"/>
  <c r="AD903" i="3"/>
  <c r="AD906" i="3"/>
  <c r="AF906" i="3"/>
  <c r="AE878" i="3"/>
  <c r="AJ903" i="3"/>
  <c r="AJ890" i="3"/>
  <c r="AJ884" i="3"/>
  <c r="AJ880" i="3"/>
  <c r="AJ878" i="3"/>
  <c r="AL38" i="11"/>
  <c r="AO107" i="16"/>
  <c r="AK836" i="3"/>
  <c r="AF829" i="3"/>
  <c r="AA829" i="3" s="1"/>
  <c r="AF825" i="3"/>
  <c r="AA825" i="3" s="1"/>
  <c r="AC839" i="3"/>
  <c r="AI839" i="3"/>
  <c r="N1115" i="3"/>
  <c r="V37" i="11"/>
  <c r="J105" i="16"/>
  <c r="AE780" i="3"/>
  <c r="AC780" i="3"/>
  <c r="AJ780" i="3"/>
  <c r="AD584" i="3"/>
  <c r="AC570" i="3"/>
  <c r="AH588" i="3"/>
  <c r="AH566" i="3"/>
  <c r="AK570" i="3"/>
  <c r="AH573" i="3"/>
  <c r="AI592" i="3"/>
  <c r="AF572" i="3"/>
  <c r="AA572" i="3" s="1"/>
  <c r="AI572" i="3"/>
  <c r="AD594" i="3"/>
  <c r="AJ570" i="3"/>
  <c r="L557" i="3"/>
  <c r="BL8" i="18" s="1"/>
  <c r="AO158" i="16"/>
  <c r="AQ95" i="16"/>
  <c r="AN24" i="11"/>
  <c r="AK24" i="11"/>
  <c r="AN95" i="16"/>
  <c r="AR95" i="16"/>
  <c r="N496" i="3"/>
  <c r="AP95" i="16"/>
  <c r="AI468" i="3"/>
  <c r="AI467" i="3"/>
  <c r="AI465" i="3"/>
  <c r="AF465" i="3"/>
  <c r="AA465" i="3" s="1"/>
  <c r="AF458" i="3"/>
  <c r="AA458" i="3" s="1"/>
  <c r="AC467" i="3"/>
  <c r="AH465" i="3"/>
  <c r="AF467" i="3"/>
  <c r="AA467" i="3" s="1"/>
  <c r="AK467" i="3"/>
  <c r="AH459" i="3"/>
  <c r="AK449" i="3"/>
  <c r="AH445" i="3"/>
  <c r="AH450" i="3"/>
  <c r="AK448" i="3"/>
  <c r="AH444" i="3"/>
  <c r="AQ158" i="16"/>
  <c r="N747" i="3"/>
  <c r="AK23" i="11"/>
  <c r="N491" i="3"/>
  <c r="AD458" i="3"/>
  <c r="AJ451" i="3"/>
  <c r="AD449" i="3"/>
  <c r="AI445" i="3"/>
  <c r="AF445" i="3"/>
  <c r="AA445" i="3" s="1"/>
  <c r="K95" i="16"/>
  <c r="AL23" i="11"/>
  <c r="AL33" i="11" s="1"/>
  <c r="N741" i="3"/>
  <c r="N750" i="3" s="1"/>
  <c r="X163" i="19" s="1"/>
  <c r="H491" i="3"/>
  <c r="H496" i="3"/>
  <c r="K23" i="11" s="1"/>
  <c r="AE448" i="3"/>
  <c r="AM14" i="11"/>
  <c r="AP87" i="16"/>
  <c r="M239" i="3"/>
  <c r="M235" i="3"/>
  <c r="AC204" i="3"/>
  <c r="Z204" i="3" s="1"/>
  <c r="AD195" i="3"/>
  <c r="AD194" i="3"/>
  <c r="AD189" i="3"/>
  <c r="AI188" i="3"/>
  <c r="AH206" i="3"/>
  <c r="AI199" i="3"/>
  <c r="AD197" i="3"/>
  <c r="AF195" i="3"/>
  <c r="AA195" i="3" s="1"/>
  <c r="AC194" i="3"/>
  <c r="AD196" i="3"/>
  <c r="AD208" i="3"/>
  <c r="AK206" i="3"/>
  <c r="AD204" i="3"/>
  <c r="AF200" i="3"/>
  <c r="AA200" i="3" s="1"/>
  <c r="G243" i="3"/>
  <c r="BG3" i="18" s="1"/>
  <c r="AC196" i="3"/>
  <c r="AL87" i="16"/>
  <c r="AQ86" i="16"/>
  <c r="AF13" i="11"/>
  <c r="AE188" i="3"/>
  <c r="AE208" i="3"/>
  <c r="AJ204" i="3"/>
  <c r="AJ200" i="3"/>
  <c r="AK12" i="11"/>
  <c r="AN85" i="16"/>
  <c r="Z85" i="16"/>
  <c r="W12" i="11"/>
  <c r="AF144" i="3"/>
  <c r="AA144" i="3" s="1"/>
  <c r="AC135" i="3"/>
  <c r="AC131" i="3"/>
  <c r="AF135" i="3"/>
  <c r="AA135" i="3" s="1"/>
  <c r="AF131" i="3"/>
  <c r="AA131" i="3" s="1"/>
  <c r="AH154" i="3"/>
  <c r="AF134" i="3"/>
  <c r="AA134" i="3" s="1"/>
  <c r="AC132" i="3"/>
  <c r="AF136" i="3"/>
  <c r="AA136" i="3" s="1"/>
  <c r="AC143" i="3"/>
  <c r="AK143" i="3"/>
  <c r="AH144" i="3"/>
  <c r="AE142" i="3"/>
  <c r="AK142" i="3"/>
  <c r="AD141" i="3"/>
  <c r="AC141" i="3"/>
  <c r="AK141" i="3"/>
  <c r="AI129" i="3"/>
  <c r="AF128" i="3"/>
  <c r="AA128" i="3" s="1"/>
  <c r="AK128" i="3"/>
  <c r="V127" i="3"/>
  <c r="W127" i="3" s="1"/>
  <c r="AD136" i="3"/>
  <c r="AK136" i="3"/>
  <c r="AI135" i="3"/>
  <c r="AD134" i="3"/>
  <c r="AK134" i="3"/>
  <c r="AD132" i="3"/>
  <c r="AK132" i="3"/>
  <c r="AI131" i="3"/>
  <c r="AD130" i="3"/>
  <c r="AI130" i="3"/>
  <c r="AF129" i="3"/>
  <c r="AA129" i="3" s="1"/>
  <c r="AI143" i="3"/>
  <c r="AI142" i="3"/>
  <c r="AI152" i="3"/>
  <c r="AQ85" i="16"/>
  <c r="AO85" i="16"/>
  <c r="AJ85" i="16"/>
  <c r="AE85" i="16"/>
  <c r="U85" i="16"/>
  <c r="AR84" i="16"/>
  <c r="AP84" i="16"/>
  <c r="AN84" i="16"/>
  <c r="AB84" i="16"/>
  <c r="Z84" i="16"/>
  <c r="K181" i="3"/>
  <c r="N179" i="3"/>
  <c r="AE130" i="3"/>
  <c r="AE143" i="3"/>
  <c r="AD152" i="3"/>
  <c r="AD154" i="3"/>
  <c r="AJ134" i="3"/>
  <c r="AJ131" i="3"/>
  <c r="W10" i="11"/>
  <c r="Z83" i="16"/>
  <c r="V67" i="3"/>
  <c r="W67" i="3" s="1"/>
  <c r="AC87" i="3"/>
  <c r="AE77" i="3"/>
  <c r="AD74" i="3"/>
  <c r="AD73" i="3"/>
  <c r="AC85" i="3"/>
  <c r="AH85" i="3"/>
  <c r="V81" i="3"/>
  <c r="W81" i="3" s="1"/>
  <c r="AC86" i="3"/>
  <c r="AF83" i="3"/>
  <c r="AA83" i="3" s="1"/>
  <c r="AK95" i="3"/>
  <c r="AK82" i="3"/>
  <c r="R82" i="3" s="1"/>
  <c r="AC78" i="3"/>
  <c r="AE80" i="3"/>
  <c r="AH79" i="3"/>
  <c r="AF73" i="3"/>
  <c r="AA73" i="3" s="1"/>
  <c r="AK73" i="3"/>
  <c r="N1132" i="3"/>
  <c r="AD94" i="3"/>
  <c r="AK94" i="3"/>
  <c r="AK72" i="3"/>
  <c r="AI67" i="3"/>
  <c r="AF94" i="3"/>
  <c r="AA94" i="3" s="1"/>
  <c r="AD79" i="3"/>
  <c r="AF77" i="3"/>
  <c r="AA77" i="3" s="1"/>
  <c r="AI77" i="3"/>
  <c r="AF67" i="3"/>
  <c r="AA67" i="3" s="1"/>
  <c r="AI97" i="3"/>
  <c r="AI95" i="3"/>
  <c r="AI86" i="3"/>
  <c r="AI85" i="3"/>
  <c r="AI84" i="3"/>
  <c r="AI82" i="3"/>
  <c r="AC67" i="3"/>
  <c r="AN83" i="16"/>
  <c r="AP82" i="16"/>
  <c r="AN82" i="16"/>
  <c r="AA82" i="16"/>
  <c r="K121" i="3"/>
  <c r="N122" i="3"/>
  <c r="M117" i="3"/>
  <c r="AE67" i="3"/>
  <c r="AE82" i="3"/>
  <c r="AE84" i="3"/>
  <c r="AE86" i="3"/>
  <c r="AE94" i="3"/>
  <c r="AE97" i="3"/>
  <c r="AD97" i="3"/>
  <c r="AJ86" i="3"/>
  <c r="AJ82" i="3"/>
  <c r="M59" i="3"/>
  <c r="AH8" i="11" s="1"/>
  <c r="AF30" i="3"/>
  <c r="AA30" i="3" s="1"/>
  <c r="AF26" i="3"/>
  <c r="AA26" i="3" s="1"/>
  <c r="AF11" i="3"/>
  <c r="AA11" i="3" s="1"/>
  <c r="AF7" i="3"/>
  <c r="AA7" i="3" s="1"/>
  <c r="AC35" i="3"/>
  <c r="AK35" i="3"/>
  <c r="AH13" i="3"/>
  <c r="V13" i="3" s="1"/>
  <c r="W13" i="3" s="1"/>
  <c r="AC11" i="3"/>
  <c r="AC29" i="3"/>
  <c r="AK29" i="3"/>
  <c r="V29" i="3" s="1"/>
  <c r="W29" i="3" s="1"/>
  <c r="AK33" i="3"/>
  <c r="R33" i="3" s="1"/>
  <c r="AH32" i="3"/>
  <c r="V32" i="3" s="1"/>
  <c r="W32" i="3" s="1"/>
  <c r="AC30" i="3"/>
  <c r="AK30" i="3"/>
  <c r="AD37" i="3"/>
  <c r="AK40" i="3"/>
  <c r="AH27" i="3"/>
  <c r="AH26" i="3"/>
  <c r="AH24" i="3"/>
  <c r="V24" i="3" s="1"/>
  <c r="W24" i="3" s="1"/>
  <c r="AH14" i="3"/>
  <c r="AC25" i="3"/>
  <c r="AH15" i="3"/>
  <c r="N1134" i="3"/>
  <c r="AI15" i="3"/>
  <c r="AD14" i="3"/>
  <c r="AK14" i="3"/>
  <c r="AF15" i="3"/>
  <c r="AA15" i="3" s="1"/>
  <c r="AJ38" i="3"/>
  <c r="AH40" i="3"/>
  <c r="AI33" i="3"/>
  <c r="AD33" i="3"/>
  <c r="AD32" i="3"/>
  <c r="AI30" i="3"/>
  <c r="AI27" i="3"/>
  <c r="AI25" i="3"/>
  <c r="AD24" i="3"/>
  <c r="AD13" i="3"/>
  <c r="AI7" i="3"/>
  <c r="AC37" i="3"/>
  <c r="AB80" i="16"/>
  <c r="L8" i="11"/>
  <c r="H62" i="3"/>
  <c r="AE27" i="3"/>
  <c r="AE30" i="3"/>
  <c r="AE37" i="3"/>
  <c r="AD38" i="3"/>
  <c r="Z38" i="3" s="1"/>
  <c r="AF38" i="3"/>
  <c r="AD40" i="3"/>
  <c r="AF40" i="3"/>
  <c r="AE7" i="3"/>
  <c r="AJ37" i="3"/>
  <c r="V37" i="3" s="1"/>
  <c r="W37" i="3" s="1"/>
  <c r="AJ33" i="3"/>
  <c r="AJ25" i="3"/>
  <c r="AJ7" i="3"/>
  <c r="AR74" i="16"/>
  <c r="Q42" i="10"/>
  <c r="AO42" i="10"/>
  <c r="N1121" i="2"/>
  <c r="N1117" i="2"/>
  <c r="N1115" i="2"/>
  <c r="AE939" i="2"/>
  <c r="L989" i="2"/>
  <c r="AE74" i="16"/>
  <c r="J991" i="2"/>
  <c r="AC937" i="2"/>
  <c r="J987" i="2"/>
  <c r="W74" i="16"/>
  <c r="V74" i="16"/>
  <c r="AC947" i="2"/>
  <c r="N985" i="2"/>
  <c r="N983" i="2"/>
  <c r="AN75" i="16" s="1"/>
  <c r="N987" i="2"/>
  <c r="AO74" i="16"/>
  <c r="AO160" i="16" s="1"/>
  <c r="AO198" i="16" s="1"/>
  <c r="G991" i="2"/>
  <c r="AJ941" i="2"/>
  <c r="AJ945" i="2"/>
  <c r="AJ949" i="2"/>
  <c r="AJ953" i="2"/>
  <c r="AJ957" i="2"/>
  <c r="AN74" i="16"/>
  <c r="AN160" i="16" s="1"/>
  <c r="AN198" i="16" s="1"/>
  <c r="T74" i="16"/>
  <c r="I74" i="16"/>
  <c r="H985" i="2"/>
  <c r="G985" i="2"/>
  <c r="AM41" i="10"/>
  <c r="AM47" i="10" s="1"/>
  <c r="O41" i="10"/>
  <c r="H41" i="10"/>
  <c r="AD935" i="2"/>
  <c r="AF937" i="2"/>
  <c r="AA937" i="2" s="1"/>
  <c r="AF941" i="2"/>
  <c r="AC943" i="2"/>
  <c r="AE943" i="2"/>
  <c r="AD945" i="2"/>
  <c r="AD947" i="2"/>
  <c r="AF949" i="2"/>
  <c r="AD951" i="2"/>
  <c r="AD953" i="2"/>
  <c r="Z953" i="2" s="1"/>
  <c r="AF953" i="2"/>
  <c r="AC957" i="2"/>
  <c r="AE957" i="2"/>
  <c r="AC959" i="2"/>
  <c r="AE959" i="2"/>
  <c r="AE961" i="2"/>
  <c r="G987" i="2"/>
  <c r="AQ73" i="16"/>
  <c r="Y64" i="19"/>
  <c r="Z64" i="19" s="1"/>
  <c r="AN73" i="16"/>
  <c r="AJ875" i="2"/>
  <c r="AJ877" i="2"/>
  <c r="AJ879" i="2"/>
  <c r="AJ881" i="2"/>
  <c r="V881" i="2" s="1"/>
  <c r="W881" i="2" s="1"/>
  <c r="AJ883" i="2"/>
  <c r="AJ885" i="2"/>
  <c r="AJ887" i="2"/>
  <c r="AJ889" i="2"/>
  <c r="AJ891" i="2"/>
  <c r="AJ893" i="2"/>
  <c r="AJ895" i="2"/>
  <c r="AJ897" i="2"/>
  <c r="AJ899" i="2"/>
  <c r="AJ901" i="2"/>
  <c r="AJ903" i="2"/>
  <c r="AK877" i="2"/>
  <c r="AK889" i="2"/>
  <c r="R889" i="2" s="1"/>
  <c r="AK881" i="2"/>
  <c r="AK883" i="2"/>
  <c r="R883" i="2" s="1"/>
  <c r="AK885" i="2"/>
  <c r="AE887" i="2"/>
  <c r="AC889" i="2"/>
  <c r="Z889" i="2" s="1"/>
  <c r="AC879" i="2"/>
  <c r="AE879" i="2"/>
  <c r="AE881" i="2"/>
  <c r="AK875" i="2"/>
  <c r="AD893" i="2"/>
  <c r="AC883" i="2"/>
  <c r="AD891" i="2"/>
  <c r="AK895" i="2"/>
  <c r="AF877" i="2"/>
  <c r="AA877" i="2" s="1"/>
  <c r="H927" i="2"/>
  <c r="K73" i="16" s="1"/>
  <c r="AC885" i="2"/>
  <c r="Z885" i="2" s="1"/>
  <c r="AE885" i="2"/>
  <c r="AD887" i="2"/>
  <c r="Z887" i="2" s="1"/>
  <c r="AC897" i="2"/>
  <c r="AE897" i="2"/>
  <c r="AD899" i="2"/>
  <c r="AF899" i="2"/>
  <c r="AC901" i="2"/>
  <c r="AD903" i="2"/>
  <c r="AF895" i="2"/>
  <c r="AA895" i="2" s="1"/>
  <c r="AD889" i="2"/>
  <c r="AF887" i="2"/>
  <c r="N1123" i="2"/>
  <c r="X158" i="19" s="1"/>
  <c r="AK47" i="10"/>
  <c r="AP170" i="16"/>
  <c r="AH569" i="2"/>
  <c r="AF575" i="2"/>
  <c r="AA575" i="2" s="1"/>
  <c r="AF583" i="2"/>
  <c r="AA583" i="2" s="1"/>
  <c r="AH589" i="2"/>
  <c r="AK577" i="2"/>
  <c r="AF589" i="2"/>
  <c r="AA589" i="2" s="1"/>
  <c r="AF565" i="2"/>
  <c r="AA565" i="2" s="1"/>
  <c r="AN26" i="10"/>
  <c r="AQ61" i="16"/>
  <c r="O61" i="16"/>
  <c r="M26" i="10"/>
  <c r="AL33" i="10"/>
  <c r="AF510" i="2"/>
  <c r="AA510" i="2" s="1"/>
  <c r="AE504" i="2"/>
  <c r="AD521" i="2"/>
  <c r="AK527" i="2"/>
  <c r="AH501" i="2"/>
  <c r="N1132" i="2"/>
  <c r="AH529" i="2"/>
  <c r="AR60" i="16"/>
  <c r="AP61" i="16"/>
  <c r="AQ60" i="16"/>
  <c r="AQ172" i="16" s="1"/>
  <c r="AO60" i="16"/>
  <c r="AO172" i="16" s="1"/>
  <c r="Q60" i="16"/>
  <c r="O60" i="16"/>
  <c r="J60" i="16"/>
  <c r="N551" i="2"/>
  <c r="AN172" i="16"/>
  <c r="AE531" i="2"/>
  <c r="G555" i="2"/>
  <c r="AI385" i="2"/>
  <c r="AF409" i="2"/>
  <c r="AA409" i="2" s="1"/>
  <c r="AK413" i="2"/>
  <c r="R413" i="2" s="1"/>
  <c r="S413" i="2" s="1"/>
  <c r="AM413" i="2" s="1"/>
  <c r="AO413" i="2" s="1"/>
  <c r="AC413" i="2"/>
  <c r="AE413" i="2"/>
  <c r="H237" i="2"/>
  <c r="AC202" i="2"/>
  <c r="AC198" i="2"/>
  <c r="Z198" i="2" s="1"/>
  <c r="AC196" i="2"/>
  <c r="AI203" i="2"/>
  <c r="AD201" i="2"/>
  <c r="AD198" i="2"/>
  <c r="AJ197" i="2"/>
  <c r="AD196" i="2"/>
  <c r="AI191" i="2"/>
  <c r="AI187" i="2"/>
  <c r="AH203" i="2"/>
  <c r="AF201" i="2"/>
  <c r="AA201" i="2" s="1"/>
  <c r="AH197" i="2"/>
  <c r="AF196" i="2"/>
  <c r="AA196" i="2" s="1"/>
  <c r="AH189" i="2"/>
  <c r="AN14" i="10"/>
  <c r="N50" i="16"/>
  <c r="N186" i="16" s="1"/>
  <c r="H241" i="2"/>
  <c r="N239" i="2"/>
  <c r="AD191" i="2"/>
  <c r="AJ204" i="2"/>
  <c r="N175" i="2"/>
  <c r="AC89" i="2"/>
  <c r="AI88" i="2"/>
  <c r="AI87" i="2"/>
  <c r="AC92" i="2"/>
  <c r="Z92" i="2" s="1"/>
  <c r="AF88" i="2"/>
  <c r="AA88" i="2" s="1"/>
  <c r="AF87" i="2"/>
  <c r="AA87" i="2" s="1"/>
  <c r="AC82" i="2"/>
  <c r="AH92" i="2"/>
  <c r="AK87" i="2"/>
  <c r="AK100" i="2"/>
  <c r="AI102" i="2"/>
  <c r="V102" i="2" s="1"/>
  <c r="AD92" i="2"/>
  <c r="AD85" i="2"/>
  <c r="AD83" i="2"/>
  <c r="AD81" i="2"/>
  <c r="AD71" i="2"/>
  <c r="AI67" i="2"/>
  <c r="AH82" i="2"/>
  <c r="AH71" i="2"/>
  <c r="AJ102" i="2"/>
  <c r="AP47" i="16"/>
  <c r="N115" i="2"/>
  <c r="AE82" i="2"/>
  <c r="AE93" i="2"/>
  <c r="AE98" i="2"/>
  <c r="AD102" i="2"/>
  <c r="AJ84" i="2"/>
  <c r="AC29" i="2"/>
  <c r="AC7" i="2"/>
  <c r="AF22" i="2"/>
  <c r="AA22" i="2" s="1"/>
  <c r="AE20" i="2"/>
  <c r="AK20" i="2"/>
  <c r="AF7" i="2"/>
  <c r="AA7" i="2" s="1"/>
  <c r="AH7" i="2"/>
  <c r="AK43" i="2"/>
  <c r="AK39" i="2"/>
  <c r="AI28" i="2"/>
  <c r="AI27" i="2"/>
  <c r="AI26" i="2"/>
  <c r="AF26" i="2"/>
  <c r="AA26" i="2" s="1"/>
  <c r="AI21" i="2"/>
  <c r="AF21" i="2"/>
  <c r="AA21" i="2" s="1"/>
  <c r="AD15" i="2"/>
  <c r="AD12" i="2"/>
  <c r="AD9" i="2"/>
  <c r="AD7" i="2"/>
  <c r="AC27" i="2"/>
  <c r="AI20" i="2"/>
  <c r="AH27" i="2"/>
  <c r="AH26" i="2"/>
  <c r="AE21" i="2"/>
  <c r="AJ39" i="2"/>
  <c r="AH41" i="2"/>
  <c r="AH43" i="2"/>
  <c r="K55" i="2"/>
  <c r="N55" i="2"/>
  <c r="AE15" i="2"/>
  <c r="AE41" i="2"/>
  <c r="AD43" i="2"/>
  <c r="AC35" i="2"/>
  <c r="AN39" i="16"/>
  <c r="AK42" i="9"/>
  <c r="AF839" i="1"/>
  <c r="AA839" i="1" s="1"/>
  <c r="AH843" i="1"/>
  <c r="AK834" i="1"/>
  <c r="AC827" i="1"/>
  <c r="R39" i="16"/>
  <c r="P39" i="16"/>
  <c r="AC839" i="1"/>
  <c r="AK839" i="1"/>
  <c r="AC835" i="1"/>
  <c r="AE838" i="1"/>
  <c r="AK838" i="1"/>
  <c r="N872" i="1"/>
  <c r="N1002" i="1"/>
  <c r="AD835" i="1"/>
  <c r="AI827" i="1"/>
  <c r="AH845" i="1"/>
  <c r="AJ851" i="1"/>
  <c r="AF845" i="1"/>
  <c r="AA845" i="1" s="1"/>
  <c r="AD839" i="1"/>
  <c r="AC838" i="1"/>
  <c r="AQ38" i="16"/>
  <c r="AQ170" i="16" s="1"/>
  <c r="AF38" i="16"/>
  <c r="Q38" i="16"/>
  <c r="O38" i="16"/>
  <c r="N870" i="1"/>
  <c r="N868" i="1"/>
  <c r="I866" i="1"/>
  <c r="G41" i="9"/>
  <c r="G47" i="9" s="1"/>
  <c r="C41" i="9"/>
  <c r="G998" i="1"/>
  <c r="AE826" i="1"/>
  <c r="AE839" i="1"/>
  <c r="AE847" i="1"/>
  <c r="AC851" i="1"/>
  <c r="AC853" i="1"/>
  <c r="AE853" i="1"/>
  <c r="AJ835" i="1"/>
  <c r="AJ827" i="1"/>
  <c r="AJ655" i="1"/>
  <c r="AJ644" i="1"/>
  <c r="AJ636" i="1"/>
  <c r="AJ653" i="1"/>
  <c r="V653" i="1" s="1"/>
  <c r="W653" i="1" s="1"/>
  <c r="AC465" i="1"/>
  <c r="AH462" i="1"/>
  <c r="AF461" i="1"/>
  <c r="AA461" i="1" s="1"/>
  <c r="AD463" i="1"/>
  <c r="AI462" i="1"/>
  <c r="AN27" i="16"/>
  <c r="AK468" i="1"/>
  <c r="F18" i="19"/>
  <c r="G18" i="19" s="1"/>
  <c r="H18" i="19" s="1"/>
  <c r="AO26" i="16"/>
  <c r="N496" i="1"/>
  <c r="N492" i="1"/>
  <c r="AE462" i="1"/>
  <c r="AE477" i="1"/>
  <c r="AC479" i="1"/>
  <c r="AJ460" i="1"/>
  <c r="AN26" i="9"/>
  <c r="AQ25" i="16"/>
  <c r="AM26" i="9"/>
  <c r="AP25" i="16"/>
  <c r="F16" i="19"/>
  <c r="K25" i="9"/>
  <c r="AN25" i="16"/>
  <c r="N626" i="1"/>
  <c r="AI404" i="1"/>
  <c r="AK403" i="1"/>
  <c r="AF402" i="1"/>
  <c r="AA402" i="1" s="1"/>
  <c r="U24" i="16"/>
  <c r="N438" i="1"/>
  <c r="Q24" i="16"/>
  <c r="K24" i="16"/>
  <c r="I24" i="16"/>
  <c r="H434" i="1"/>
  <c r="I26" i="9" s="1"/>
  <c r="H430" i="1"/>
  <c r="AK33" i="9"/>
  <c r="AE404" i="1"/>
  <c r="AD392" i="1"/>
  <c r="AV163" i="16"/>
  <c r="AF332" i="1"/>
  <c r="AA332" i="1" s="1"/>
  <c r="AO24" i="9"/>
  <c r="N377" i="1"/>
  <c r="AS24" i="9"/>
  <c r="O377" i="1"/>
  <c r="AR24" i="12"/>
  <c r="D9" i="17"/>
  <c r="O378" i="1"/>
  <c r="N628" i="1"/>
  <c r="O622" i="1"/>
  <c r="H624" i="1"/>
  <c r="AF345" i="1"/>
  <c r="AI347" i="1"/>
  <c r="AK345" i="1"/>
  <c r="AD343" i="1"/>
  <c r="O1011" i="1"/>
  <c r="AH331" i="1"/>
  <c r="N374" i="1"/>
  <c r="AP22" i="16"/>
  <c r="N372" i="1"/>
  <c r="AQ22" i="16"/>
  <c r="O372" i="1"/>
  <c r="AQ23" i="9"/>
  <c r="O370" i="1"/>
  <c r="AV22" i="16"/>
  <c r="AS23" i="9"/>
  <c r="AI337" i="1"/>
  <c r="AD328" i="1"/>
  <c r="L22" i="16"/>
  <c r="H372" i="1"/>
  <c r="H24" i="9" s="1"/>
  <c r="O1017" i="1"/>
  <c r="AD347" i="1"/>
  <c r="AC347" i="1"/>
  <c r="AJ345" i="1"/>
  <c r="AJ343" i="1"/>
  <c r="AJ340" i="1"/>
  <c r="AR21" i="16"/>
  <c r="J8" i="17"/>
  <c r="N317" i="1"/>
  <c r="X12" i="19" s="1"/>
  <c r="AP22" i="9"/>
  <c r="AT22" i="12"/>
  <c r="K8" i="17"/>
  <c r="N624" i="1"/>
  <c r="D8" i="17"/>
  <c r="AC288" i="1"/>
  <c r="AC268" i="1"/>
  <c r="AC289" i="1"/>
  <c r="O628" i="1"/>
  <c r="AK265" i="1"/>
  <c r="AH269" i="1"/>
  <c r="N312" i="1"/>
  <c r="N310" i="1"/>
  <c r="N316" i="1"/>
  <c r="AN22" i="9" s="1"/>
  <c r="AF280" i="1"/>
  <c r="AA280" i="1" s="1"/>
  <c r="O1015" i="1"/>
  <c r="O316" i="1"/>
  <c r="O312" i="1"/>
  <c r="O314" i="1"/>
  <c r="AI288" i="1"/>
  <c r="AF281" i="1"/>
  <c r="AA281" i="1" s="1"/>
  <c r="AI268" i="1"/>
  <c r="AD264" i="1"/>
  <c r="AI293" i="1"/>
  <c r="AH293" i="1"/>
  <c r="AH289" i="1"/>
  <c r="AI280" i="1"/>
  <c r="AU20" i="16"/>
  <c r="D21" i="9"/>
  <c r="AR21" i="12"/>
  <c r="AE279" i="1"/>
  <c r="AD292" i="1"/>
  <c r="AF292" i="1"/>
  <c r="AC293" i="1"/>
  <c r="AE293" i="1"/>
  <c r="AN168" i="16"/>
  <c r="AN202" i="16" s="1"/>
  <c r="I250" i="1"/>
  <c r="AD190" i="1"/>
  <c r="AH190" i="1"/>
  <c r="N12" i="9"/>
  <c r="P13" i="16"/>
  <c r="N254" i="1"/>
  <c r="X9" i="19"/>
  <c r="AO12" i="9"/>
  <c r="J6" i="17"/>
  <c r="N182" i="1"/>
  <c r="AC141" i="1"/>
  <c r="AJ158" i="1"/>
  <c r="D6" i="17"/>
  <c r="AD144" i="1"/>
  <c r="I183" i="1"/>
  <c r="N177" i="1"/>
  <c r="AQ12" i="16"/>
  <c r="AE133" i="1"/>
  <c r="AK150" i="1"/>
  <c r="AI157" i="1"/>
  <c r="AI155" i="1"/>
  <c r="AI153" i="1"/>
  <c r="AI143" i="1"/>
  <c r="AK142" i="1"/>
  <c r="AK140" i="1"/>
  <c r="AI131" i="1"/>
  <c r="N13" i="16"/>
  <c r="AC149" i="1"/>
  <c r="N12" i="16"/>
  <c r="H181" i="1"/>
  <c r="H179" i="1"/>
  <c r="I12" i="9" s="1"/>
  <c r="O11" i="9"/>
  <c r="E11" i="9"/>
  <c r="AE127" i="1"/>
  <c r="AE142" i="1"/>
  <c r="AE153" i="1"/>
  <c r="AE155" i="1"/>
  <c r="AF157" i="1"/>
  <c r="AC157" i="1"/>
  <c r="AC155" i="1"/>
  <c r="AJ157" i="1"/>
  <c r="AJ155" i="1"/>
  <c r="AJ134" i="1"/>
  <c r="N117" i="1"/>
  <c r="N115" i="1"/>
  <c r="AD91" i="1"/>
  <c r="AI71" i="1"/>
  <c r="AD70" i="1"/>
  <c r="AD68" i="1"/>
  <c r="AH67" i="1"/>
  <c r="AH70" i="1"/>
  <c r="AF71" i="1"/>
  <c r="AA71" i="1" s="1"/>
  <c r="AF89" i="1"/>
  <c r="AA89" i="1" s="1"/>
  <c r="N250" i="1"/>
  <c r="N249" i="1" s="1"/>
  <c r="AJ70" i="1"/>
  <c r="N255" i="1"/>
  <c r="V206" i="1"/>
  <c r="W206" i="1" s="1"/>
  <c r="V187" i="1"/>
  <c r="W187" i="1" s="1"/>
  <c r="Z210" i="1"/>
  <c r="Z204" i="1"/>
  <c r="AI14" i="9"/>
  <c r="R211" i="1"/>
  <c r="S211" i="1" s="1"/>
  <c r="AM211" i="1" s="1"/>
  <c r="AO211" i="1" s="1"/>
  <c r="R209" i="1"/>
  <c r="Z202" i="1"/>
  <c r="Z200" i="1"/>
  <c r="Z198" i="1"/>
  <c r="Z201" i="1"/>
  <c r="Z199" i="1"/>
  <c r="K243" i="1"/>
  <c r="Z213" i="1"/>
  <c r="AH843" i="2"/>
  <c r="AC843" i="2"/>
  <c r="AF816" i="2"/>
  <c r="AA816" i="2" s="1"/>
  <c r="AE816" i="2"/>
  <c r="AH841" i="2"/>
  <c r="R841" i="2" s="1"/>
  <c r="AE841" i="2"/>
  <c r="AF822" i="2"/>
  <c r="AA822" i="2" s="1"/>
  <c r="AE824" i="2"/>
  <c r="AE846" i="2"/>
  <c r="P9" i="16"/>
  <c r="P8" i="16"/>
  <c r="P174" i="16" s="1"/>
  <c r="V9" i="1"/>
  <c r="W9" i="1" s="1"/>
  <c r="Z20" i="1"/>
  <c r="AE18" i="1"/>
  <c r="AI34" i="1"/>
  <c r="AI28" i="1"/>
  <c r="AD8" i="1"/>
  <c r="AI22" i="1"/>
  <c r="AI20" i="1"/>
  <c r="V20" i="1" s="1"/>
  <c r="W20" i="1" s="1"/>
  <c r="AD19" i="1"/>
  <c r="AF18" i="1"/>
  <c r="AA18" i="1" s="1"/>
  <c r="AI18" i="1"/>
  <c r="AC8" i="1"/>
  <c r="AD9" i="1"/>
  <c r="AF22" i="1"/>
  <c r="AA22" i="1" s="1"/>
  <c r="O8" i="16"/>
  <c r="E8" i="16"/>
  <c r="H59" i="1"/>
  <c r="K9" i="16" s="1"/>
  <c r="O7" i="9"/>
  <c r="AE34" i="1"/>
  <c r="AJ18" i="1"/>
  <c r="Z9" i="1"/>
  <c r="AK391" i="1"/>
  <c r="AC391" i="1"/>
  <c r="AK402" i="1"/>
  <c r="AK397" i="1"/>
  <c r="AF385" i="1"/>
  <c r="AA385" i="1" s="1"/>
  <c r="M24" i="16"/>
  <c r="AD391" i="1"/>
  <c r="K25" i="16"/>
  <c r="G24" i="16"/>
  <c r="L23" i="16"/>
  <c r="AA4" i="18"/>
  <c r="AI339" i="1"/>
  <c r="AI335" i="1"/>
  <c r="AF326" i="1"/>
  <c r="AA326" i="1" s="1"/>
  <c r="J23" i="16"/>
  <c r="K22" i="16"/>
  <c r="I22" i="16"/>
  <c r="I376" i="1"/>
  <c r="O24" i="9" s="1"/>
  <c r="H374" i="1"/>
  <c r="I24" i="9" s="1"/>
  <c r="H370" i="1"/>
  <c r="S23" i="9"/>
  <c r="H33" i="9"/>
  <c r="J33" i="9"/>
  <c r="L50" i="16"/>
  <c r="L186" i="16" s="1"/>
  <c r="I50" i="16"/>
  <c r="I186" i="16" s="1"/>
  <c r="I241" i="2"/>
  <c r="I237" i="2"/>
  <c r="M14" i="10" s="1"/>
  <c r="S13" i="10"/>
  <c r="M13" i="10"/>
  <c r="AE196" i="2"/>
  <c r="AJ196" i="2"/>
  <c r="AJ190" i="2"/>
  <c r="AF154" i="2"/>
  <c r="AA154" i="2" s="1"/>
  <c r="AH136" i="2"/>
  <c r="AH146" i="2"/>
  <c r="AH138" i="2"/>
  <c r="AC130" i="2"/>
  <c r="AE151" i="2"/>
  <c r="AC72" i="2"/>
  <c r="AC94" i="2"/>
  <c r="AC80" i="2"/>
  <c r="AC78" i="2"/>
  <c r="AC76" i="2"/>
  <c r="Z76" i="2" s="1"/>
  <c r="AK94" i="2"/>
  <c r="AH76" i="2"/>
  <c r="AC95" i="2"/>
  <c r="AD95" i="2"/>
  <c r="AD94" i="2"/>
  <c r="AD80" i="2"/>
  <c r="AD79" i="2"/>
  <c r="AD78" i="2"/>
  <c r="AI76" i="2"/>
  <c r="AI75" i="2"/>
  <c r="AD72" i="2"/>
  <c r="AH79" i="2"/>
  <c r="AH78" i="2"/>
  <c r="AH72" i="2"/>
  <c r="AH98" i="2"/>
  <c r="AD46" i="16"/>
  <c r="AE75" i="2"/>
  <c r="AE78" i="2"/>
  <c r="AC98" i="2"/>
  <c r="AF100" i="2"/>
  <c r="AA100" i="2" s="1"/>
  <c r="AJ78" i="2"/>
  <c r="V7" i="2"/>
  <c r="W7" i="2" s="1"/>
  <c r="Y7" i="10"/>
  <c r="AE8" i="2"/>
  <c r="AC37" i="2"/>
  <c r="AF39" i="2"/>
  <c r="AA39" i="2" s="1"/>
  <c r="AD41" i="2"/>
  <c r="AF41" i="2"/>
  <c r="AA41" i="2" s="1"/>
  <c r="AF43" i="2"/>
  <c r="AA43" i="2" s="1"/>
  <c r="AJ14" i="2"/>
  <c r="Z139" i="1"/>
  <c r="R11" i="16"/>
  <c r="G115" i="1"/>
  <c r="D11" i="16" s="1"/>
  <c r="G117" i="1"/>
  <c r="AC77" i="1"/>
  <c r="AF88" i="1"/>
  <c r="AA88" i="1" s="1"/>
  <c r="Q10" i="16"/>
  <c r="O10" i="16"/>
  <c r="F10" i="16"/>
  <c r="I121" i="1"/>
  <c r="O10" i="9" s="1"/>
  <c r="I117" i="1"/>
  <c r="AJ79" i="1"/>
  <c r="G63" i="1"/>
  <c r="F8" i="9" s="1"/>
  <c r="D7" i="9"/>
  <c r="H744" i="1"/>
  <c r="Z662" i="1"/>
  <c r="H684" i="1"/>
  <c r="AK716" i="1"/>
  <c r="R716" i="1" s="1"/>
  <c r="AF711" i="1"/>
  <c r="AA711" i="1" s="1"/>
  <c r="AC703" i="1"/>
  <c r="H752" i="1"/>
  <c r="AC708" i="1"/>
  <c r="AI720" i="1"/>
  <c r="AI716" i="1"/>
  <c r="AI702" i="1"/>
  <c r="AK725" i="1"/>
  <c r="AH716" i="1"/>
  <c r="AI713" i="1"/>
  <c r="R727" i="1"/>
  <c r="S727" i="1" s="1"/>
  <c r="AM727" i="1" s="1"/>
  <c r="AO727" i="1" s="1"/>
  <c r="K34" i="16"/>
  <c r="I744" i="1"/>
  <c r="L38" i="9" s="1"/>
  <c r="H748" i="1"/>
  <c r="I38" i="9" s="1"/>
  <c r="L37" i="9"/>
  <c r="AE712" i="1"/>
  <c r="AD725" i="1"/>
  <c r="AI842" i="1"/>
  <c r="AK849" i="1"/>
  <c r="AH841" i="1"/>
  <c r="AC820" i="1"/>
  <c r="AC832" i="1"/>
  <c r="Z832" i="1" s="1"/>
  <c r="AK847" i="1"/>
  <c r="AE842" i="1"/>
  <c r="AK833" i="1"/>
  <c r="AK817" i="1"/>
  <c r="AC818" i="1"/>
  <c r="AC830" i="1"/>
  <c r="AJ837" i="1"/>
  <c r="AD832" i="1"/>
  <c r="AD830" i="1"/>
  <c r="AD820" i="1"/>
  <c r="AI845" i="1"/>
  <c r="Q39" i="16"/>
  <c r="AF820" i="1"/>
  <c r="AA820" i="1" s="1"/>
  <c r="AD845" i="1"/>
  <c r="V41" i="9"/>
  <c r="AE818" i="1"/>
  <c r="AE833" i="1"/>
  <c r="AE836" i="1"/>
  <c r="AC847" i="1"/>
  <c r="AD851" i="1"/>
  <c r="AF844" i="1"/>
  <c r="AA844" i="1" s="1"/>
  <c r="AE841" i="1"/>
  <c r="AK387" i="2"/>
  <c r="AF394" i="2"/>
  <c r="AA394" i="2" s="1"/>
  <c r="AK390" i="2"/>
  <c r="K435" i="2"/>
  <c r="Y22" i="10" s="1"/>
  <c r="C21" i="10"/>
  <c r="H429" i="2"/>
  <c r="AJ410" i="2"/>
  <c r="K493" i="2"/>
  <c r="X24" i="10" s="1"/>
  <c r="AJ453" i="2"/>
  <c r="Y23" i="10"/>
  <c r="P10" i="9"/>
  <c r="I7" i="19"/>
  <c r="AF92" i="1"/>
  <c r="AA92" i="1" s="1"/>
  <c r="E9" i="9"/>
  <c r="C9" i="9"/>
  <c r="AD78" i="1"/>
  <c r="AJ89" i="1"/>
  <c r="AJ77" i="1"/>
  <c r="AJ73" i="1"/>
  <c r="AJ67" i="1"/>
  <c r="B1" i="2"/>
  <c r="B1" i="4"/>
  <c r="A3" i="16"/>
  <c r="G2" i="9"/>
  <c r="A2" i="9"/>
  <c r="G2" i="12"/>
  <c r="A2" i="12"/>
  <c r="A2" i="13"/>
  <c r="V949" i="2"/>
  <c r="W949" i="2" s="1"/>
  <c r="K983" i="2"/>
  <c r="V42" i="10" s="1"/>
  <c r="G983" i="2"/>
  <c r="S936" i="2"/>
  <c r="D160" i="16"/>
  <c r="D198" i="16" s="1"/>
  <c r="C40" i="10"/>
  <c r="I40" i="10"/>
  <c r="L931" i="2"/>
  <c r="R65" i="19" s="1"/>
  <c r="AH876" i="2"/>
  <c r="AJ880" i="2"/>
  <c r="AJ882" i="2"/>
  <c r="AJ884" i="2"/>
  <c r="AH886" i="2"/>
  <c r="AH888" i="2"/>
  <c r="AH890" i="2"/>
  <c r="AH892" i="2"/>
  <c r="AH894" i="2"/>
  <c r="AH896" i="2"/>
  <c r="AH898" i="2"/>
  <c r="AH900" i="2"/>
  <c r="AH902" i="2"/>
  <c r="R881" i="2"/>
  <c r="S881" i="2" s="1"/>
  <c r="AM881" i="2" s="1"/>
  <c r="AO881" i="2" s="1"/>
  <c r="V891" i="2"/>
  <c r="W891" i="2" s="1"/>
  <c r="AK876" i="2"/>
  <c r="AK884" i="2"/>
  <c r="AK892" i="2"/>
  <c r="R892" i="2" s="1"/>
  <c r="AK900" i="2"/>
  <c r="R900" i="2" s="1"/>
  <c r="R877" i="2"/>
  <c r="AF880" i="2"/>
  <c r="AA880" i="2" s="1"/>
  <c r="AD898" i="2"/>
  <c r="R875" i="2"/>
  <c r="T72" i="16"/>
  <c r="AE890" i="2"/>
  <c r="AF892" i="2"/>
  <c r="AA892" i="2" s="1"/>
  <c r="AD39" i="10"/>
  <c r="K72" i="16"/>
  <c r="I72" i="16"/>
  <c r="G929" i="2"/>
  <c r="H930" i="2"/>
  <c r="AF39" i="10"/>
  <c r="J39" i="10"/>
  <c r="J160" i="16"/>
  <c r="AC882" i="2"/>
  <c r="AE886" i="2"/>
  <c r="AD896" i="2"/>
  <c r="AC900" i="2"/>
  <c r="AC902" i="2"/>
  <c r="Z32" i="2"/>
  <c r="Z27" i="2"/>
  <c r="Z41" i="2"/>
  <c r="AK564" i="2"/>
  <c r="AH562" i="2"/>
  <c r="AJ574" i="2"/>
  <c r="AF584" i="2"/>
  <c r="AA584" i="2" s="1"/>
  <c r="AH588" i="2"/>
  <c r="Z816" i="2"/>
  <c r="H863" i="2"/>
  <c r="L70" i="16"/>
  <c r="L166" i="16" s="1"/>
  <c r="H867" i="2"/>
  <c r="D48" i="16"/>
  <c r="H177" i="2"/>
  <c r="H12" i="10" s="1"/>
  <c r="H175" i="2"/>
  <c r="G12" i="10" s="1"/>
  <c r="AK562" i="2"/>
  <c r="AK586" i="2"/>
  <c r="AK580" i="2"/>
  <c r="AC562" i="2"/>
  <c r="AJ564" i="2"/>
  <c r="AF574" i="2"/>
  <c r="AA574" i="2" s="1"/>
  <c r="AH574" i="2"/>
  <c r="R574" i="2" s="1"/>
  <c r="AD582" i="2"/>
  <c r="AD586" i="2"/>
  <c r="AH586" i="2"/>
  <c r="Y27" i="10"/>
  <c r="AE564" i="2"/>
  <c r="AC574" i="2"/>
  <c r="AE584" i="2"/>
  <c r="AF586" i="2"/>
  <c r="AA586" i="2" s="1"/>
  <c r="AF512" i="2"/>
  <c r="AA512" i="2" s="1"/>
  <c r="AH510" i="2"/>
  <c r="AJ510" i="2"/>
  <c r="AJ506" i="2"/>
  <c r="AK504" i="2"/>
  <c r="AF523" i="2"/>
  <c r="AA523" i="2" s="1"/>
  <c r="AF462" i="2"/>
  <c r="AA462" i="2" s="1"/>
  <c r="AK467" i="2"/>
  <c r="AC441" i="2"/>
  <c r="AE469" i="2"/>
  <c r="AJ469" i="2"/>
  <c r="J172" i="16"/>
  <c r="AD409" i="2"/>
  <c r="O56" i="16"/>
  <c r="D56" i="16"/>
  <c r="J21" i="10"/>
  <c r="AC461" i="1"/>
  <c r="AC462" i="1"/>
  <c r="AF454" i="1"/>
  <c r="AA454" i="1" s="1"/>
  <c r="AH461" i="1"/>
  <c r="AI465" i="1"/>
  <c r="AI463" i="1"/>
  <c r="AK454" i="1"/>
  <c r="AK448" i="1"/>
  <c r="AD461" i="1"/>
  <c r="AK461" i="1"/>
  <c r="AK456" i="1"/>
  <c r="I28" i="9"/>
  <c r="AK470" i="1"/>
  <c r="AI466" i="1"/>
  <c r="AE457" i="1"/>
  <c r="AE463" i="1"/>
  <c r="AD470" i="1"/>
  <c r="AF470" i="1"/>
  <c r="AA470" i="1" s="1"/>
  <c r="K24" i="9"/>
  <c r="K23" i="16"/>
  <c r="H312" i="1"/>
  <c r="H22" i="9" s="1"/>
  <c r="AI967" i="3"/>
  <c r="AI969" i="3"/>
  <c r="AK971" i="3"/>
  <c r="AJ969" i="3"/>
  <c r="AJ971" i="3"/>
  <c r="AH952" i="3"/>
  <c r="AF948" i="3"/>
  <c r="AA948" i="3" s="1"/>
  <c r="AH946" i="3"/>
  <c r="K110" i="16"/>
  <c r="I110" i="16"/>
  <c r="O42" i="11"/>
  <c r="H987" i="3"/>
  <c r="H983" i="3"/>
  <c r="L987" i="3"/>
  <c r="AD41" i="11"/>
  <c r="AE952" i="3"/>
  <c r="AD969" i="3"/>
  <c r="AC952" i="3"/>
  <c r="AD944" i="3"/>
  <c r="AJ961" i="3"/>
  <c r="AC950" i="3"/>
  <c r="L931" i="3"/>
  <c r="BR8" i="18" s="1"/>
  <c r="AH838" i="3"/>
  <c r="AE836" i="3"/>
  <c r="AH831" i="3"/>
  <c r="AH829" i="3"/>
  <c r="AH827" i="3"/>
  <c r="AH825" i="3"/>
  <c r="AI833" i="3"/>
  <c r="AC833" i="3"/>
  <c r="Y37" i="11"/>
  <c r="AI768" i="3"/>
  <c r="AH775" i="3"/>
  <c r="H807" i="3"/>
  <c r="H810" i="3"/>
  <c r="M104" i="16" s="1"/>
  <c r="AC778" i="3"/>
  <c r="AC707" i="1"/>
  <c r="AC716" i="1"/>
  <c r="AC717" i="1"/>
  <c r="AF713" i="1"/>
  <c r="AA713" i="1" s="1"/>
  <c r="AF710" i="1"/>
  <c r="AA710" i="1" s="1"/>
  <c r="AF703" i="1"/>
  <c r="AA703" i="1" s="1"/>
  <c r="AC720" i="1"/>
  <c r="AK714" i="1"/>
  <c r="AK703" i="1"/>
  <c r="AH702" i="1"/>
  <c r="AH708" i="1"/>
  <c r="AC713" i="1"/>
  <c r="AC710" i="1"/>
  <c r="AJ707" i="1"/>
  <c r="AE707" i="1"/>
  <c r="AI721" i="1"/>
  <c r="AD720" i="1"/>
  <c r="AD717" i="1"/>
  <c r="AD716" i="1"/>
  <c r="AI703" i="1"/>
  <c r="AJ702" i="1"/>
  <c r="AH720" i="1"/>
  <c r="R720" i="1" s="1"/>
  <c r="AF717" i="1"/>
  <c r="AA717" i="1" s="1"/>
  <c r="AF716" i="1"/>
  <c r="AA716" i="1" s="1"/>
  <c r="AH714" i="1"/>
  <c r="AD712" i="1"/>
  <c r="AD708" i="1"/>
  <c r="J35" i="16"/>
  <c r="AE703" i="1"/>
  <c r="AE720" i="1"/>
  <c r="AD728" i="1"/>
  <c r="AJ708" i="1"/>
  <c r="I33" i="16"/>
  <c r="G36" i="9"/>
  <c r="AC660" i="1"/>
  <c r="AF660" i="1"/>
  <c r="AA660" i="1" s="1"/>
  <c r="AH661" i="1"/>
  <c r="H692" i="1"/>
  <c r="AJ668" i="1"/>
  <c r="AI670" i="1"/>
  <c r="L33" i="16"/>
  <c r="AD663" i="1"/>
  <c r="AH647" i="1"/>
  <c r="AI639" i="1"/>
  <c r="J33" i="16"/>
  <c r="K32" i="16"/>
  <c r="K182" i="16" s="1"/>
  <c r="I32" i="16"/>
  <c r="I182" i="16" s="1"/>
  <c r="H688" i="1"/>
  <c r="L35" i="9"/>
  <c r="AE666" i="1"/>
  <c r="AC668" i="1"/>
  <c r="AF670" i="1"/>
  <c r="AJ665" i="1"/>
  <c r="AH14" i="11"/>
  <c r="AK87" i="16"/>
  <c r="AI87" i="16"/>
  <c r="M242" i="3"/>
  <c r="AJ13" i="11" s="1"/>
  <c r="AF14" i="11"/>
  <c r="K237" i="3"/>
  <c r="W14" i="11" s="1"/>
  <c r="AH211" i="3"/>
  <c r="AH208" i="3"/>
  <c r="AH204" i="3"/>
  <c r="V204" i="3" s="1"/>
  <c r="W204" i="3" s="1"/>
  <c r="AH200" i="3"/>
  <c r="AI194" i="3"/>
  <c r="AD193" i="3"/>
  <c r="AK193" i="3"/>
  <c r="V193" i="3" s="1"/>
  <c r="W193" i="3" s="1"/>
  <c r="AI192" i="3"/>
  <c r="AD190" i="3"/>
  <c r="AK190" i="3"/>
  <c r="AI189" i="3"/>
  <c r="AD188" i="3"/>
  <c r="AK188" i="3"/>
  <c r="V188" i="3" s="1"/>
  <c r="W188" i="3" s="1"/>
  <c r="AC206" i="3"/>
  <c r="Z206" i="3" s="1"/>
  <c r="AF199" i="3"/>
  <c r="AA199" i="3" s="1"/>
  <c r="AD199" i="3"/>
  <c r="Z199" i="3" s="1"/>
  <c r="AK199" i="3"/>
  <c r="AH212" i="3"/>
  <c r="AF193" i="3"/>
  <c r="AA193" i="3" s="1"/>
  <c r="AF189" i="3"/>
  <c r="AA189" i="3" s="1"/>
  <c r="AC193" i="3"/>
  <c r="AH189" i="3"/>
  <c r="AH194" i="3"/>
  <c r="V194" i="3" s="1"/>
  <c r="W194" i="3" s="1"/>
  <c r="AH192" i="3"/>
  <c r="AH190" i="3"/>
  <c r="R190" i="3" s="1"/>
  <c r="S190" i="3" s="1"/>
  <c r="AM190" i="3" s="1"/>
  <c r="AO190" i="3" s="1"/>
  <c r="AH188" i="3"/>
  <c r="AH207" i="3"/>
  <c r="V207" i="3" s="1"/>
  <c r="W207" i="3" s="1"/>
  <c r="AD212" i="3"/>
  <c r="AK212" i="3"/>
  <c r="V212" i="3" s="1"/>
  <c r="W212" i="3" s="1"/>
  <c r="AD211" i="3"/>
  <c r="Z211" i="3" s="1"/>
  <c r="AK211" i="3"/>
  <c r="AI208" i="3"/>
  <c r="AD207" i="3"/>
  <c r="AK207" i="3"/>
  <c r="AI206" i="3"/>
  <c r="R206" i="3" s="1"/>
  <c r="S206" i="3" s="1"/>
  <c r="AM206" i="3" s="1"/>
  <c r="AO206" i="3" s="1"/>
  <c r="AI204" i="3"/>
  <c r="AD200" i="3"/>
  <c r="AC200" i="3"/>
  <c r="K371" i="3"/>
  <c r="F78" i="19"/>
  <c r="L87" i="16"/>
  <c r="J87" i="16"/>
  <c r="AK86" i="16"/>
  <c r="AI86" i="16"/>
  <c r="K241" i="3"/>
  <c r="Y14" i="11" s="1"/>
  <c r="AE199" i="3"/>
  <c r="AE204" i="3"/>
  <c r="AJ208" i="3"/>
  <c r="AJ199" i="3"/>
  <c r="J175" i="3"/>
  <c r="H177" i="3"/>
  <c r="H182" i="3"/>
  <c r="G181" i="3"/>
  <c r="Z15" i="3"/>
  <c r="AI23" i="3"/>
  <c r="AI21" i="3"/>
  <c r="AF20" i="3"/>
  <c r="AA20" i="3" s="1"/>
  <c r="AI11" i="3"/>
  <c r="AI9" i="3"/>
  <c r="O176" i="16"/>
  <c r="AL80" i="16"/>
  <c r="AF80" i="16"/>
  <c r="W80" i="16"/>
  <c r="U80" i="16"/>
  <c r="N80" i="16"/>
  <c r="J61" i="3"/>
  <c r="I61" i="3"/>
  <c r="H8" i="11"/>
  <c r="J57" i="3"/>
  <c r="I57" i="3"/>
  <c r="I62" i="3" s="1"/>
  <c r="AE11" i="3"/>
  <c r="AE16" i="3"/>
  <c r="AE12" i="3"/>
  <c r="AJ19" i="3"/>
  <c r="AB176" i="16"/>
  <c r="P176" i="16"/>
  <c r="O11" i="19"/>
  <c r="G7" i="17"/>
  <c r="Z14" i="9"/>
  <c r="AJ212" i="1"/>
  <c r="AJ204" i="1"/>
  <c r="V204" i="1" s="1"/>
  <c r="W204" i="1" s="1"/>
  <c r="AJ202" i="1"/>
  <c r="AJ190" i="1"/>
  <c r="AF214" i="1"/>
  <c r="AA214" i="1" s="1"/>
  <c r="R190" i="1"/>
  <c r="AG13" i="9"/>
  <c r="C14" i="9"/>
  <c r="R206" i="1"/>
  <c r="AF15" i="16"/>
  <c r="AB15" i="16"/>
  <c r="J15" i="16"/>
  <c r="V211" i="1"/>
  <c r="W211" i="1" s="1"/>
  <c r="V210" i="1"/>
  <c r="W210" i="1" s="1"/>
  <c r="V209" i="1"/>
  <c r="W209" i="1" s="1"/>
  <c r="K237" i="1"/>
  <c r="W14" i="9" s="1"/>
  <c r="M239" i="1"/>
  <c r="AK15" i="16" s="1"/>
  <c r="M235" i="1"/>
  <c r="AF14" i="9" s="1"/>
  <c r="AI14" i="16"/>
  <c r="M237" i="1"/>
  <c r="AJ15" i="16" s="1"/>
  <c r="AL14" i="16"/>
  <c r="R202" i="1"/>
  <c r="R198" i="1"/>
  <c r="M14" i="16"/>
  <c r="F10" i="19"/>
  <c r="G10" i="19" s="1"/>
  <c r="H10" i="19" s="1"/>
  <c r="K15" i="16"/>
  <c r="R14" i="16"/>
  <c r="I254" i="1"/>
  <c r="H252" i="1"/>
  <c r="I8" i="9"/>
  <c r="H250" i="1"/>
  <c r="AC15" i="1"/>
  <c r="Z15" i="1" s="1"/>
  <c r="I63" i="1"/>
  <c r="T5" i="18" s="1"/>
  <c r="H61" i="1"/>
  <c r="J8" i="9" s="1"/>
  <c r="N8" i="16"/>
  <c r="I55" i="1"/>
  <c r="L8" i="9" s="1"/>
  <c r="AH12" i="1"/>
  <c r="R12" i="1" s="1"/>
  <c r="S12" i="1" s="1"/>
  <c r="AM12" i="1" s="1"/>
  <c r="AO12" i="1" s="1"/>
  <c r="AC21" i="1"/>
  <c r="AF17" i="1"/>
  <c r="AA17" i="1" s="1"/>
  <c r="H55" i="1"/>
  <c r="G8" i="9" s="1"/>
  <c r="AD16" i="1"/>
  <c r="AI32" i="1"/>
  <c r="AD30" i="1"/>
  <c r="Z30" i="1" s="1"/>
  <c r="AI25" i="1"/>
  <c r="AK24" i="1"/>
  <c r="R24" i="1" s="1"/>
  <c r="AI23" i="1"/>
  <c r="AF30" i="1"/>
  <c r="AA30" i="1" s="1"/>
  <c r="AF23" i="1"/>
  <c r="AA23" i="1" s="1"/>
  <c r="AI21" i="1"/>
  <c r="AI11" i="1"/>
  <c r="AH10" i="1"/>
  <c r="AI17" i="1"/>
  <c r="AJ32" i="1"/>
  <c r="L8" i="16"/>
  <c r="G8" i="16"/>
  <c r="I57" i="1"/>
  <c r="M8" i="9" s="1"/>
  <c r="AE25" i="1"/>
  <c r="AC16" i="1"/>
  <c r="AJ29" i="1"/>
  <c r="L158" i="16"/>
  <c r="AC509" i="3"/>
  <c r="AD509" i="3"/>
  <c r="AD505" i="3"/>
  <c r="Z505" i="3" s="1"/>
  <c r="AE509" i="3"/>
  <c r="AK505" i="3"/>
  <c r="AI524" i="3"/>
  <c r="AI523" i="3"/>
  <c r="AF520" i="3"/>
  <c r="AA520" i="3" s="1"/>
  <c r="AI515" i="3"/>
  <c r="AI513" i="3"/>
  <c r="AI511" i="3"/>
  <c r="AI507" i="3"/>
  <c r="AF507" i="3"/>
  <c r="AA507" i="3" s="1"/>
  <c r="AH529" i="3"/>
  <c r="AC523" i="3"/>
  <c r="AK520" i="3"/>
  <c r="AK517" i="3"/>
  <c r="AK515" i="3"/>
  <c r="V515" i="3" s="1"/>
  <c r="W515" i="3" s="1"/>
  <c r="AC511" i="3"/>
  <c r="AH524" i="3"/>
  <c r="AF523" i="3"/>
  <c r="AA523" i="3" s="1"/>
  <c r="AK523" i="3"/>
  <c r="AK513" i="3"/>
  <c r="F88" i="19"/>
  <c r="L97" i="16"/>
  <c r="M96" i="16"/>
  <c r="K553" i="3"/>
  <c r="X26" i="11" s="1"/>
  <c r="B25" i="11"/>
  <c r="AE513" i="3"/>
  <c r="AE526" i="3"/>
  <c r="H24" i="11"/>
  <c r="J95" i="16"/>
  <c r="V94" i="16"/>
  <c r="U94" i="16"/>
  <c r="K94" i="16"/>
  <c r="I94" i="16"/>
  <c r="H495" i="3"/>
  <c r="AJ446" i="3"/>
  <c r="AF400" i="3"/>
  <c r="AA400" i="3" s="1"/>
  <c r="AF392" i="3"/>
  <c r="AA392" i="3" s="1"/>
  <c r="AH393" i="3"/>
  <c r="AK399" i="3"/>
  <c r="AI397" i="3"/>
  <c r="AI393" i="3"/>
  <c r="AD392" i="3"/>
  <c r="AK400" i="3"/>
  <c r="AF397" i="3"/>
  <c r="AA397" i="3" s="1"/>
  <c r="AF393" i="3"/>
  <c r="AA393" i="3" s="1"/>
  <c r="AI382" i="3"/>
  <c r="AH397" i="3"/>
  <c r="AE382" i="3"/>
  <c r="AC382" i="3"/>
  <c r="AJ382" i="3"/>
  <c r="AE400" i="3"/>
  <c r="J184" i="16"/>
  <c r="F96" i="19"/>
  <c r="G96" i="19"/>
  <c r="H96" i="19" s="1"/>
  <c r="AD760" i="3"/>
  <c r="AD755" i="3"/>
  <c r="AI762" i="3"/>
  <c r="AE775" i="3"/>
  <c r="AF771" i="3"/>
  <c r="AA771" i="3" s="1"/>
  <c r="AC766" i="3"/>
  <c r="AF766" i="3"/>
  <c r="AA766" i="3" s="1"/>
  <c r="V780" i="3"/>
  <c r="V782" i="3"/>
  <c r="AG104" i="16"/>
  <c r="H1117" i="3"/>
  <c r="L105" i="16"/>
  <c r="K104" i="16"/>
  <c r="K184" i="16" s="1"/>
  <c r="I104" i="16"/>
  <c r="I184" i="16" s="1"/>
  <c r="K36" i="11"/>
  <c r="H803" i="3"/>
  <c r="J35" i="11"/>
  <c r="AF586" i="3"/>
  <c r="AA586" i="3" s="1"/>
  <c r="AF579" i="3"/>
  <c r="AA579" i="3" s="1"/>
  <c r="AC588" i="3"/>
  <c r="AF584" i="3"/>
  <c r="AA584" i="3" s="1"/>
  <c r="AH570" i="3"/>
  <c r="AC565" i="3"/>
  <c r="AC584" i="3"/>
  <c r="AC573" i="3"/>
  <c r="Z573" i="3" s="1"/>
  <c r="AK562" i="3"/>
  <c r="AC580" i="3"/>
  <c r="AK583" i="3"/>
  <c r="AC579" i="3"/>
  <c r="AH577" i="3"/>
  <c r="AH575" i="3"/>
  <c r="AK575" i="3"/>
  <c r="AI591" i="3"/>
  <c r="AI590" i="3"/>
  <c r="AD587" i="3"/>
  <c r="AI580" i="3"/>
  <c r="AD578" i="3"/>
  <c r="K99" i="16"/>
  <c r="I99" i="16"/>
  <c r="AE577" i="3"/>
  <c r="AE586" i="3"/>
  <c r="AE590" i="3"/>
  <c r="AD593" i="3"/>
  <c r="AF593" i="3"/>
  <c r="AJ590" i="3"/>
  <c r="AJ575" i="3"/>
  <c r="AJ565" i="3"/>
  <c r="AI531" i="3"/>
  <c r="AN158" i="16"/>
  <c r="AD527" i="3"/>
  <c r="AH518" i="3"/>
  <c r="AH504" i="3"/>
  <c r="AF527" i="3"/>
  <c r="AA527" i="3" s="1"/>
  <c r="AK522" i="3"/>
  <c r="G88" i="19"/>
  <c r="H88" i="19" s="1"/>
  <c r="K97" i="16"/>
  <c r="I97" i="16"/>
  <c r="I158" i="16"/>
  <c r="K555" i="3"/>
  <c r="Y26" i="11" s="1"/>
  <c r="G33" i="11"/>
  <c r="N742" i="3"/>
  <c r="AE527" i="3"/>
  <c r="AC531" i="3"/>
  <c r="AJ527" i="3"/>
  <c r="AR94" i="16"/>
  <c r="X87" i="19"/>
  <c r="AO24" i="11"/>
  <c r="AF451" i="3"/>
  <c r="AA451" i="3" s="1"/>
  <c r="AF449" i="3"/>
  <c r="AA449" i="3" s="1"/>
  <c r="AC457" i="3"/>
  <c r="AC449" i="3"/>
  <c r="Z449" i="3" s="1"/>
  <c r="AH447" i="3"/>
  <c r="AK456" i="3"/>
  <c r="AK452" i="3"/>
  <c r="AK446" i="3"/>
  <c r="AF444" i="3"/>
  <c r="AA444" i="3" s="1"/>
  <c r="AJ472" i="3"/>
  <c r="AD464" i="3"/>
  <c r="AK462" i="3"/>
  <c r="AD452" i="3"/>
  <c r="AI447" i="3"/>
  <c r="F86" i="19"/>
  <c r="Y94" i="16"/>
  <c r="M94" i="16"/>
  <c r="AE446" i="3"/>
  <c r="AE453" i="3"/>
  <c r="AC472" i="3"/>
  <c r="N746" i="3"/>
  <c r="AK22" i="11"/>
  <c r="AF404" i="3"/>
  <c r="AA404" i="3" s="1"/>
  <c r="AD381" i="3"/>
  <c r="AC381" i="3"/>
  <c r="AD405" i="3"/>
  <c r="AK405" i="3"/>
  <c r="AI398" i="3"/>
  <c r="AF395" i="3"/>
  <c r="AA395" i="3" s="1"/>
  <c r="AE405" i="3"/>
  <c r="AI391" i="3"/>
  <c r="AI404" i="3"/>
  <c r="AH402" i="3"/>
  <c r="AH398" i="3"/>
  <c r="AF381" i="3"/>
  <c r="AA381" i="3" s="1"/>
  <c r="AI402" i="3"/>
  <c r="K93" i="16"/>
  <c r="I93" i="16"/>
  <c r="AE398" i="3"/>
  <c r="AE395" i="3"/>
  <c r="AJ394" i="3"/>
  <c r="AJ391" i="3"/>
  <c r="AJ398" i="3"/>
  <c r="V214" i="3"/>
  <c r="W214" i="3" s="1"/>
  <c r="V192" i="3"/>
  <c r="W192" i="3" s="1"/>
  <c r="U78" i="19"/>
  <c r="AM86" i="16"/>
  <c r="AA86" i="16"/>
  <c r="Y13" i="11"/>
  <c r="AM13" i="11"/>
  <c r="AP86" i="16"/>
  <c r="AL13" i="11"/>
  <c r="N237" i="3"/>
  <c r="AK13" i="11"/>
  <c r="AN86" i="16"/>
  <c r="AD13" i="11"/>
  <c r="L241" i="3"/>
  <c r="AG86" i="16"/>
  <c r="D13" i="11"/>
  <c r="F86" i="16"/>
  <c r="B13" i="11"/>
  <c r="G241" i="3"/>
  <c r="D86" i="16"/>
  <c r="AJ187" i="3"/>
  <c r="AE187" i="3"/>
  <c r="AC187" i="3"/>
  <c r="AI187" i="3"/>
  <c r="AJ191" i="3"/>
  <c r="AE191" i="3"/>
  <c r="AC191" i="3"/>
  <c r="Z191" i="3" s="1"/>
  <c r="AI191" i="3"/>
  <c r="AJ195" i="3"/>
  <c r="AE195" i="3"/>
  <c r="AC195" i="3"/>
  <c r="Z195" i="3" s="1"/>
  <c r="AI195" i="3"/>
  <c r="AH196" i="3"/>
  <c r="AF196" i="3"/>
  <c r="AA196" i="3" s="1"/>
  <c r="AI196" i="3"/>
  <c r="AJ197" i="3"/>
  <c r="AI197" i="3"/>
  <c r="AF197" i="3"/>
  <c r="AA197" i="3" s="1"/>
  <c r="AH197" i="3"/>
  <c r="AC198" i="3"/>
  <c r="Z198" i="3" s="1"/>
  <c r="AE198" i="3"/>
  <c r="AK198" i="3"/>
  <c r="R198" i="3" s="1"/>
  <c r="S198" i="3" s="1"/>
  <c r="AM198" i="3" s="1"/>
  <c r="AO198" i="3" s="1"/>
  <c r="AD198" i="3"/>
  <c r="AF198" i="3"/>
  <c r="AA198" i="3" s="1"/>
  <c r="AJ201" i="3"/>
  <c r="V201" i="3" s="1"/>
  <c r="W201" i="3" s="1"/>
  <c r="AE201" i="3"/>
  <c r="AK201" i="3"/>
  <c r="AD201" i="3"/>
  <c r="AF201" i="3"/>
  <c r="AA201" i="3" s="1"/>
  <c r="AC201" i="3"/>
  <c r="AI202" i="3"/>
  <c r="AC202" i="3"/>
  <c r="Z202" i="3" s="1"/>
  <c r="AJ203" i="3"/>
  <c r="AE203" i="3"/>
  <c r="AK203" i="3"/>
  <c r="AD203" i="3"/>
  <c r="Z203" i="3" s="1"/>
  <c r="AF203" i="3"/>
  <c r="AA203" i="3" s="1"/>
  <c r="AF205" i="3"/>
  <c r="AA205" i="3" s="1"/>
  <c r="AJ205" i="3"/>
  <c r="AE205" i="3"/>
  <c r="AK205" i="3"/>
  <c r="AD205" i="3"/>
  <c r="AC205" i="3"/>
  <c r="AJ209" i="3"/>
  <c r="AE209" i="3"/>
  <c r="AK209" i="3"/>
  <c r="R209" i="3" s="1"/>
  <c r="S209" i="3" s="1"/>
  <c r="AM209" i="3" s="1"/>
  <c r="AO209" i="3" s="1"/>
  <c r="AD209" i="3"/>
  <c r="AH209" i="3"/>
  <c r="V209" i="3" s="1"/>
  <c r="W209" i="3" s="1"/>
  <c r="AC209" i="3"/>
  <c r="AI210" i="3"/>
  <c r="AH210" i="3"/>
  <c r="AF210" i="3"/>
  <c r="AA210" i="3" s="1"/>
  <c r="AF215" i="3"/>
  <c r="AJ215" i="3"/>
  <c r="AD215" i="3"/>
  <c r="AK215" i="3"/>
  <c r="V202" i="3"/>
  <c r="W202" i="3" s="1"/>
  <c r="AB87" i="16"/>
  <c r="K239" i="3"/>
  <c r="K369" i="3"/>
  <c r="W13" i="11"/>
  <c r="Z86" i="16"/>
  <c r="V13" i="11"/>
  <c r="K235" i="3"/>
  <c r="Y87" i="16" s="1"/>
  <c r="AP176" i="16"/>
  <c r="N371" i="3"/>
  <c r="G235" i="3"/>
  <c r="G371" i="3"/>
  <c r="Q12" i="11"/>
  <c r="T85" i="16"/>
  <c r="K11" i="11"/>
  <c r="M84" i="16"/>
  <c r="F76" i="19"/>
  <c r="V147" i="3"/>
  <c r="W147" i="3" s="1"/>
  <c r="V136" i="3"/>
  <c r="W136" i="3" s="1"/>
  <c r="V129" i="3"/>
  <c r="W129" i="3" s="1"/>
  <c r="V150" i="3"/>
  <c r="W150" i="3" s="1"/>
  <c r="G183" i="3"/>
  <c r="AJ152" i="3"/>
  <c r="AJ154" i="3"/>
  <c r="AD147" i="3"/>
  <c r="AD146" i="3"/>
  <c r="Z146" i="3" s="1"/>
  <c r="S146" i="3" s="1"/>
  <c r="AM146" i="3" s="1"/>
  <c r="AO146" i="3" s="1"/>
  <c r="AI145" i="3"/>
  <c r="AI139" i="3"/>
  <c r="R139" i="3" s="1"/>
  <c r="AF139" i="3"/>
  <c r="AA139" i="3" s="1"/>
  <c r="AC129" i="3"/>
  <c r="AI154" i="3"/>
  <c r="AA85" i="16"/>
  <c r="K85" i="16"/>
  <c r="V84" i="16"/>
  <c r="T84" i="16"/>
  <c r="T176" i="16" s="1"/>
  <c r="N84" i="16"/>
  <c r="N176" i="16" s="1"/>
  <c r="I84" i="16"/>
  <c r="F84" i="16"/>
  <c r="F176" i="16" s="1"/>
  <c r="D84" i="16"/>
  <c r="J181" i="3"/>
  <c r="H181" i="3"/>
  <c r="J182" i="3"/>
  <c r="I177" i="3"/>
  <c r="D11" i="11"/>
  <c r="AE128" i="3"/>
  <c r="AE131" i="3"/>
  <c r="AE135" i="3"/>
  <c r="AE138" i="3"/>
  <c r="AE145" i="3"/>
  <c r="AE147" i="3"/>
  <c r="AC152" i="3"/>
  <c r="AE152" i="3"/>
  <c r="AC154" i="3"/>
  <c r="Z154" i="3" s="1"/>
  <c r="AJ141" i="3"/>
  <c r="V141" i="3" s="1"/>
  <c r="W141" i="3" s="1"/>
  <c r="AJ139" i="3"/>
  <c r="AJ135" i="3"/>
  <c r="V135" i="3" s="1"/>
  <c r="W135" i="3" s="1"/>
  <c r="AJ130" i="3"/>
  <c r="AJ128" i="3"/>
  <c r="AD128" i="3"/>
  <c r="AJ132" i="3"/>
  <c r="V132" i="3" s="1"/>
  <c r="W132" i="3" s="1"/>
  <c r="V155" i="3"/>
  <c r="W155" i="3" s="1"/>
  <c r="V176" i="16"/>
  <c r="Q176" i="16"/>
  <c r="L176" i="16"/>
  <c r="T10" i="11"/>
  <c r="W83" i="16"/>
  <c r="J10" i="11"/>
  <c r="L83" i="16"/>
  <c r="Y83" i="16"/>
  <c r="V10" i="11"/>
  <c r="AK99" i="3"/>
  <c r="AE99" i="3"/>
  <c r="AC99" i="3"/>
  <c r="AH99" i="3"/>
  <c r="AI99" i="3"/>
  <c r="V97" i="3"/>
  <c r="W97" i="3" s="1"/>
  <c r="K83" i="16"/>
  <c r="Y10" i="11"/>
  <c r="AB83" i="16"/>
  <c r="O10" i="11"/>
  <c r="Q83" i="16"/>
  <c r="E10" i="11"/>
  <c r="G83" i="16"/>
  <c r="AI9" i="11"/>
  <c r="AL82" i="16"/>
  <c r="M119" i="3"/>
  <c r="AF9" i="11"/>
  <c r="M115" i="3"/>
  <c r="T9" i="11"/>
  <c r="W82" i="16"/>
  <c r="R9" i="11"/>
  <c r="J117" i="3"/>
  <c r="U82" i="16"/>
  <c r="U176" i="16" s="1"/>
  <c r="I9" i="11"/>
  <c r="K82" i="16"/>
  <c r="K176" i="16" s="1"/>
  <c r="H117" i="3"/>
  <c r="H122" i="3"/>
  <c r="I82" i="16"/>
  <c r="AF99" i="3"/>
  <c r="G367" i="3"/>
  <c r="B9" i="11"/>
  <c r="D82" i="16"/>
  <c r="G123" i="3"/>
  <c r="C39" i="17" s="1"/>
  <c r="AH71" i="3"/>
  <c r="AF71" i="3"/>
  <c r="AA71" i="3" s="1"/>
  <c r="AK71" i="3"/>
  <c r="AD71" i="3"/>
  <c r="AH72" i="3"/>
  <c r="AC72" i="3"/>
  <c r="AJ72" i="3"/>
  <c r="AE72" i="3"/>
  <c r="AI72" i="3"/>
  <c r="V72" i="3" s="1"/>
  <c r="W72" i="3" s="1"/>
  <c r="AJ74" i="3"/>
  <c r="AE74" i="3"/>
  <c r="AF78" i="3"/>
  <c r="AA78" i="3" s="1"/>
  <c r="AJ78" i="3"/>
  <c r="AE78" i="3"/>
  <c r="AK78" i="3"/>
  <c r="AD78" i="3"/>
  <c r="Z78" i="3" s="1"/>
  <c r="AE79" i="3"/>
  <c r="AI79" i="3"/>
  <c r="V79" i="3" s="1"/>
  <c r="W79" i="3" s="1"/>
  <c r="AK80" i="3"/>
  <c r="R80" i="3" s="1"/>
  <c r="AJ80" i="3"/>
  <c r="AF80" i="3"/>
  <c r="AA80" i="3" s="1"/>
  <c r="AI80" i="3"/>
  <c r="AH87" i="3"/>
  <c r="AF87" i="3"/>
  <c r="AA87" i="3" s="1"/>
  <c r="AK87" i="3"/>
  <c r="AD87" i="3"/>
  <c r="Z87" i="3" s="1"/>
  <c r="AH88" i="3"/>
  <c r="AJ88" i="3"/>
  <c r="AE88" i="3"/>
  <c r="AI88" i="3"/>
  <c r="V88" i="3" s="1"/>
  <c r="W88" i="3" s="1"/>
  <c r="AH89" i="3"/>
  <c r="V89" i="3" s="1"/>
  <c r="W89" i="3" s="1"/>
  <c r="AF89" i="3"/>
  <c r="AA89" i="3" s="1"/>
  <c r="AH90" i="3"/>
  <c r="AJ90" i="3"/>
  <c r="AE90" i="3"/>
  <c r="AH91" i="3"/>
  <c r="AF91" i="3"/>
  <c r="AA91" i="3" s="1"/>
  <c r="AH92" i="3"/>
  <c r="AJ92" i="3"/>
  <c r="AE92" i="3"/>
  <c r="AH93" i="3"/>
  <c r="V93" i="3" s="1"/>
  <c r="W93" i="3" s="1"/>
  <c r="AF93" i="3"/>
  <c r="AA93" i="3" s="1"/>
  <c r="AK96" i="3"/>
  <c r="R96" i="3" s="1"/>
  <c r="S96" i="3" s="1"/>
  <c r="AM96" i="3" s="1"/>
  <c r="AO96" i="3" s="1"/>
  <c r="AC96" i="3"/>
  <c r="AD96" i="3"/>
  <c r="AJ96" i="3"/>
  <c r="AE96" i="3"/>
  <c r="V70" i="3"/>
  <c r="W70" i="3" s="1"/>
  <c r="V77" i="3"/>
  <c r="W77" i="3" s="1"/>
  <c r="W176" i="16"/>
  <c r="G115" i="3"/>
  <c r="V35" i="3"/>
  <c r="W35" i="3" s="1"/>
  <c r="E8" i="11"/>
  <c r="G81" i="16"/>
  <c r="W8" i="11"/>
  <c r="Z81" i="16"/>
  <c r="K7" i="11"/>
  <c r="M80" i="16"/>
  <c r="F72" i="19"/>
  <c r="AN7" i="11"/>
  <c r="AQ80" i="16"/>
  <c r="AQ176" i="16" s="1"/>
  <c r="AL7" i="11"/>
  <c r="N57" i="3"/>
  <c r="AO80" i="16"/>
  <c r="AO176" i="16" s="1"/>
  <c r="AK7" i="11"/>
  <c r="N62" i="3"/>
  <c r="L61" i="3"/>
  <c r="AG80" i="16"/>
  <c r="AB7" i="11"/>
  <c r="L57" i="3"/>
  <c r="AE80" i="16"/>
  <c r="X7" i="11"/>
  <c r="AA80" i="16"/>
  <c r="AA176" i="16" s="1"/>
  <c r="V7" i="11"/>
  <c r="V19" i="11" s="1"/>
  <c r="K55" i="3"/>
  <c r="Y80" i="16"/>
  <c r="Y176" i="16" s="1"/>
  <c r="G373" i="3"/>
  <c r="E7" i="11"/>
  <c r="G80" i="16"/>
  <c r="G176" i="16" s="1"/>
  <c r="G55" i="3"/>
  <c r="G369" i="3"/>
  <c r="E80" i="16"/>
  <c r="E176" i="16" s="1"/>
  <c r="AK9" i="3"/>
  <c r="AH9" i="3"/>
  <c r="AC9" i="3"/>
  <c r="AE9" i="3"/>
  <c r="AJ10" i="3"/>
  <c r="AE10" i="3"/>
  <c r="AJ22" i="3"/>
  <c r="AE22" i="3"/>
  <c r="AC28" i="3"/>
  <c r="AJ28" i="3"/>
  <c r="AE28" i="3"/>
  <c r="AH34" i="3"/>
  <c r="AJ34" i="3"/>
  <c r="AE34" i="3"/>
  <c r="AH36" i="3"/>
  <c r="AC36" i="3"/>
  <c r="Z36" i="3" s="1"/>
  <c r="AF36" i="3"/>
  <c r="AA36" i="3" s="1"/>
  <c r="AJ36" i="3"/>
  <c r="N1136" i="3"/>
  <c r="D176" i="16"/>
  <c r="AC34" i="3"/>
  <c r="AF31" i="3"/>
  <c r="AA31" i="3" s="1"/>
  <c r="AF25" i="3"/>
  <c r="AA25" i="3" s="1"/>
  <c r="AF23" i="3"/>
  <c r="AA23" i="3" s="1"/>
  <c r="AF21" i="3"/>
  <c r="AA21" i="3" s="1"/>
  <c r="AF12" i="3"/>
  <c r="AA12" i="3" s="1"/>
  <c r="AF10" i="3"/>
  <c r="AA10" i="3" s="1"/>
  <c r="AF8" i="3"/>
  <c r="AA8" i="3" s="1"/>
  <c r="AH11" i="3"/>
  <c r="V11" i="3" s="1"/>
  <c r="W11" i="3" s="1"/>
  <c r="AI36" i="3"/>
  <c r="AC12" i="3"/>
  <c r="AK12" i="3"/>
  <c r="V12" i="3" s="1"/>
  <c r="W12" i="3" s="1"/>
  <c r="AC31" i="3"/>
  <c r="AK31" i="3"/>
  <c r="AH28" i="3"/>
  <c r="AH22" i="3"/>
  <c r="AE20" i="3"/>
  <c r="AK20" i="3"/>
  <c r="V20" i="3" s="1"/>
  <c r="W20" i="3" s="1"/>
  <c r="AH18" i="3"/>
  <c r="AH16" i="3"/>
  <c r="AH25" i="3"/>
  <c r="AC23" i="3"/>
  <c r="AK23" i="3"/>
  <c r="AH21" i="3"/>
  <c r="AC19" i="3"/>
  <c r="Z19" i="3" s="1"/>
  <c r="AC17" i="3"/>
  <c r="Z17" i="3" s="1"/>
  <c r="AH10" i="3"/>
  <c r="N1130" i="3"/>
  <c r="AI19" i="3"/>
  <c r="V19" i="3" s="1"/>
  <c r="W19" i="3" s="1"/>
  <c r="AD18" i="3"/>
  <c r="Z18" i="3" s="1"/>
  <c r="AK18" i="3"/>
  <c r="AI17" i="3"/>
  <c r="AD16" i="3"/>
  <c r="AK16" i="3"/>
  <c r="AD34" i="3"/>
  <c r="AK34" i="3"/>
  <c r="AF18" i="3"/>
  <c r="AA18" i="3" s="1"/>
  <c r="AF16" i="3"/>
  <c r="AA16" i="3" s="1"/>
  <c r="G63" i="3"/>
  <c r="K367" i="3"/>
  <c r="K63" i="3"/>
  <c r="AD31" i="3"/>
  <c r="AD28" i="3"/>
  <c r="AD25" i="3"/>
  <c r="Z25" i="3" s="1"/>
  <c r="AD23" i="3"/>
  <c r="AD22" i="3"/>
  <c r="Z22" i="3" s="1"/>
  <c r="AD21" i="3"/>
  <c r="Z21" i="3" s="1"/>
  <c r="AC20" i="3"/>
  <c r="AD20" i="3"/>
  <c r="AD12" i="3"/>
  <c r="AD11" i="3"/>
  <c r="AD10" i="3"/>
  <c r="Z10" i="3" s="1"/>
  <c r="AD9" i="3"/>
  <c r="Z9" i="3" s="1"/>
  <c r="AD8" i="3"/>
  <c r="AP81" i="16"/>
  <c r="AN80" i="16"/>
  <c r="AN176" i="16" s="1"/>
  <c r="AD80" i="16"/>
  <c r="Z80" i="16"/>
  <c r="N61" i="3"/>
  <c r="N55" i="3"/>
  <c r="L59" i="3"/>
  <c r="K59" i="3"/>
  <c r="K62" i="3" s="1"/>
  <c r="S8" i="11"/>
  <c r="V81" i="16"/>
  <c r="N8" i="11"/>
  <c r="P81" i="16"/>
  <c r="AM7" i="11"/>
  <c r="AD7" i="11"/>
  <c r="Y7" i="11"/>
  <c r="H1134" i="3"/>
  <c r="I7" i="11"/>
  <c r="H59" i="3"/>
  <c r="H7" i="11"/>
  <c r="J80" i="16"/>
  <c r="J176" i="16" s="1"/>
  <c r="H55" i="3"/>
  <c r="H61" i="3"/>
  <c r="AE8" i="3"/>
  <c r="AE18" i="3"/>
  <c r="AE36" i="3"/>
  <c r="AK41" i="3"/>
  <c r="V41" i="3" s="1"/>
  <c r="AF41" i="3"/>
  <c r="AD41" i="3"/>
  <c r="AK39" i="3"/>
  <c r="AF39" i="3"/>
  <c r="AD39" i="3"/>
  <c r="AJ17" i="3"/>
  <c r="K160" i="16"/>
  <c r="L991" i="2"/>
  <c r="AH75" i="16" s="1"/>
  <c r="AK42" i="10"/>
  <c r="V945" i="2"/>
  <c r="W945" i="2" s="1"/>
  <c r="V953" i="2"/>
  <c r="W953" i="2" s="1"/>
  <c r="V957" i="2"/>
  <c r="W957" i="2" s="1"/>
  <c r="V959" i="2"/>
  <c r="W959" i="2" s="1"/>
  <c r="AI962" i="2"/>
  <c r="V962" i="2" s="1"/>
  <c r="F42" i="10"/>
  <c r="L985" i="2"/>
  <c r="AE75" i="16" s="1"/>
  <c r="AD74" i="16"/>
  <c r="L987" i="2"/>
  <c r="AC42" i="10" s="1"/>
  <c r="AC944" i="2"/>
  <c r="AJ936" i="2"/>
  <c r="AJ938" i="2"/>
  <c r="AJ942" i="2"/>
  <c r="AJ944" i="2"/>
  <c r="AJ946" i="2"/>
  <c r="V946" i="2" s="1"/>
  <c r="W946" i="2" s="1"/>
  <c r="AJ948" i="2"/>
  <c r="AJ950" i="2"/>
  <c r="V950" i="2" s="1"/>
  <c r="W950" i="2" s="1"/>
  <c r="AJ952" i="2"/>
  <c r="AJ954" i="2"/>
  <c r="V954" i="2" s="1"/>
  <c r="W954" i="2" s="1"/>
  <c r="AJ956" i="2"/>
  <c r="AJ958" i="2"/>
  <c r="V958" i="2" s="1"/>
  <c r="W958" i="2" s="1"/>
  <c r="AJ960" i="2"/>
  <c r="V960" i="2" s="1"/>
  <c r="W960" i="2" s="1"/>
  <c r="L75" i="16"/>
  <c r="G75" i="16"/>
  <c r="L74" i="16"/>
  <c r="F160" i="16"/>
  <c r="F198" i="16" s="1"/>
  <c r="K989" i="2"/>
  <c r="Y42" i="10" s="1"/>
  <c r="H987" i="2"/>
  <c r="H983" i="2"/>
  <c r="H990" i="2"/>
  <c r="AF41" i="10"/>
  <c r="AD936" i="2"/>
  <c r="AC938" i="2"/>
  <c r="AD940" i="2"/>
  <c r="AD942" i="2"/>
  <c r="AD944" i="2"/>
  <c r="AC946" i="2"/>
  <c r="AE946" i="2"/>
  <c r="AD948" i="2"/>
  <c r="AC950" i="2"/>
  <c r="Z950" i="2" s="1"/>
  <c r="AE950" i="2"/>
  <c r="AD952" i="2"/>
  <c r="AD954" i="2"/>
  <c r="AC956" i="2"/>
  <c r="AE956" i="2"/>
  <c r="AF958" i="2"/>
  <c r="AA958" i="2" s="1"/>
  <c r="AD960" i="2"/>
  <c r="AF960" i="2"/>
  <c r="AA960" i="2" s="1"/>
  <c r="AD962" i="2"/>
  <c r="AF962" i="2"/>
  <c r="G1117" i="2"/>
  <c r="V886" i="2"/>
  <c r="W886" i="2" s="1"/>
  <c r="V885" i="2"/>
  <c r="W885" i="2" s="1"/>
  <c r="AC880" i="2"/>
  <c r="AE880" i="2"/>
  <c r="AK894" i="2"/>
  <c r="AK898" i="2"/>
  <c r="R898" i="2" s="1"/>
  <c r="AD878" i="2"/>
  <c r="AK882" i="2"/>
  <c r="AF898" i="2"/>
  <c r="AA898" i="2" s="1"/>
  <c r="J931" i="2"/>
  <c r="F34" i="17" s="1"/>
  <c r="AF890" i="2"/>
  <c r="AA890" i="2" s="1"/>
  <c r="AC890" i="2"/>
  <c r="AD894" i="2"/>
  <c r="J923" i="2"/>
  <c r="Q40" i="10" s="1"/>
  <c r="O72" i="16"/>
  <c r="G72" i="16"/>
  <c r="G160" i="16" s="1"/>
  <c r="G198" i="16" s="1"/>
  <c r="E72" i="16"/>
  <c r="E160" i="16" s="1"/>
  <c r="E198" i="16" s="1"/>
  <c r="G927" i="2"/>
  <c r="G923" i="2"/>
  <c r="C39" i="10"/>
  <c r="AD876" i="2"/>
  <c r="AE878" i="2"/>
  <c r="AD886" i="2"/>
  <c r="AE892" i="2"/>
  <c r="AF896" i="2"/>
  <c r="AA896" i="2" s="1"/>
  <c r="AE898" i="2"/>
  <c r="AD900" i="2"/>
  <c r="AF900" i="2"/>
  <c r="AA900" i="2" s="1"/>
  <c r="AD902" i="2"/>
  <c r="AD904" i="2"/>
  <c r="AF904" i="2"/>
  <c r="AD906" i="2"/>
  <c r="AC878" i="2"/>
  <c r="AI843" i="2"/>
  <c r="AK843" i="2"/>
  <c r="AF843" i="2"/>
  <c r="AA843" i="2" s="1"/>
  <c r="AI816" i="2"/>
  <c r="AK816" i="2"/>
  <c r="AJ816" i="2"/>
  <c r="AI841" i="2"/>
  <c r="AD841" i="2"/>
  <c r="AF841" i="2"/>
  <c r="AA841" i="2" s="1"/>
  <c r="N1122" i="2"/>
  <c r="V848" i="2"/>
  <c r="AF833" i="2"/>
  <c r="AA833" i="2" s="1"/>
  <c r="AI847" i="2"/>
  <c r="AG166" i="16"/>
  <c r="AE821" i="2"/>
  <c r="AE823" i="2"/>
  <c r="AC825" i="2"/>
  <c r="AJ837" i="2"/>
  <c r="AC823" i="2"/>
  <c r="AD829" i="2"/>
  <c r="AD839" i="2"/>
  <c r="AC831" i="2"/>
  <c r="AF819" i="2"/>
  <c r="AA819" i="2" s="1"/>
  <c r="L867" i="2"/>
  <c r="AF71" i="16" s="1"/>
  <c r="AJ825" i="2"/>
  <c r="U71" i="16"/>
  <c r="AD827" i="2"/>
  <c r="AI70" i="16"/>
  <c r="AJ829" i="2"/>
  <c r="AE833" i="2"/>
  <c r="AK833" i="2"/>
  <c r="AD837" i="2"/>
  <c r="AK829" i="2"/>
  <c r="AE825" i="2"/>
  <c r="H1117" i="2"/>
  <c r="AJ847" i="2"/>
  <c r="AJ70" i="16"/>
  <c r="J70" i="16"/>
  <c r="J166" i="16" s="1"/>
  <c r="AH37" i="10"/>
  <c r="J37" i="10"/>
  <c r="H1119" i="2"/>
  <c r="AC847" i="2"/>
  <c r="AE847" i="2"/>
  <c r="Y170" i="16"/>
  <c r="H616" i="2"/>
  <c r="K27" i="10" s="1"/>
  <c r="K613" i="2"/>
  <c r="H551" i="2"/>
  <c r="AJ505" i="2"/>
  <c r="AK511" i="2"/>
  <c r="AC509" i="2"/>
  <c r="AJ518" i="2"/>
  <c r="AI523" i="2"/>
  <c r="AJ525" i="2"/>
  <c r="AH514" i="2"/>
  <c r="AH523" i="2"/>
  <c r="AK531" i="2"/>
  <c r="AJ527" i="2"/>
  <c r="AJ531" i="2"/>
  <c r="AJ533" i="2"/>
  <c r="V533" i="2" s="1"/>
  <c r="W533" i="2" s="1"/>
  <c r="AK533" i="2"/>
  <c r="K60" i="16"/>
  <c r="H555" i="2"/>
  <c r="AA25" i="10"/>
  <c r="J25" i="10"/>
  <c r="I25" i="10"/>
  <c r="H743" i="2"/>
  <c r="AC527" i="2"/>
  <c r="AC531" i="2"/>
  <c r="AC533" i="2"/>
  <c r="AE533" i="2"/>
  <c r="AN33" i="10"/>
  <c r="AJ466" i="2"/>
  <c r="AH449" i="2"/>
  <c r="AC466" i="2"/>
  <c r="O1134" i="2"/>
  <c r="O1130" i="2"/>
  <c r="O1132" i="2"/>
  <c r="O1136" i="2"/>
  <c r="O1137" i="2" s="1"/>
  <c r="AH473" i="2"/>
  <c r="AH475" i="2"/>
  <c r="V475" i="2" s="1"/>
  <c r="AT23" i="10"/>
  <c r="AS59" i="16"/>
  <c r="AU58" i="16"/>
  <c r="AU172" i="16" s="1"/>
  <c r="AP58" i="16"/>
  <c r="N58" i="16"/>
  <c r="I172" i="16"/>
  <c r="I495" i="2"/>
  <c r="H491" i="2"/>
  <c r="O493" i="2"/>
  <c r="N493" i="2"/>
  <c r="AD473" i="2"/>
  <c r="AF473" i="2"/>
  <c r="AD475" i="2"/>
  <c r="AF475" i="2"/>
  <c r="L172" i="16"/>
  <c r="AC387" i="2"/>
  <c r="AK411" i="2"/>
  <c r="AE407" i="2"/>
  <c r="AE396" i="2"/>
  <c r="AJ411" i="2"/>
  <c r="Y56" i="16"/>
  <c r="H433" i="2"/>
  <c r="K433" i="2"/>
  <c r="X22" i="10" s="1"/>
  <c r="H431" i="2"/>
  <c r="AC411" i="2"/>
  <c r="AC203" i="2"/>
  <c r="AC201" i="2"/>
  <c r="Z201" i="2" s="1"/>
  <c r="AC199" i="2"/>
  <c r="AC195" i="2"/>
  <c r="AC193" i="2"/>
  <c r="AC190" i="2"/>
  <c r="AH187" i="2"/>
  <c r="AF204" i="2"/>
  <c r="AD203" i="2"/>
  <c r="AI201" i="2"/>
  <c r="AJ201" i="2"/>
  <c r="AI194" i="2"/>
  <c r="AI190" i="2"/>
  <c r="AD189" i="2"/>
  <c r="AD187" i="2"/>
  <c r="AH204" i="2"/>
  <c r="V204" i="2" s="1"/>
  <c r="W204" i="2" s="1"/>
  <c r="AF203" i="2"/>
  <c r="AH201" i="2"/>
  <c r="AH195" i="2"/>
  <c r="AF190" i="2"/>
  <c r="AA190" i="2" s="1"/>
  <c r="AF189" i="2"/>
  <c r="AA189" i="2" s="1"/>
  <c r="AD50" i="16"/>
  <c r="AD186" i="16" s="1"/>
  <c r="K50" i="16"/>
  <c r="K186" i="16" s="1"/>
  <c r="H239" i="2"/>
  <c r="H235" i="2"/>
  <c r="AE189" i="2"/>
  <c r="AE195" i="2"/>
  <c r="AE202" i="2"/>
  <c r="AE204" i="2"/>
  <c r="AJ203" i="2"/>
  <c r="AJ193" i="2"/>
  <c r="AC204" i="2"/>
  <c r="AK12" i="10"/>
  <c r="AN49" i="16"/>
  <c r="AC150" i="2"/>
  <c r="AH156" i="2"/>
  <c r="AF155" i="2"/>
  <c r="AC141" i="2"/>
  <c r="AK149" i="2"/>
  <c r="AF132" i="2"/>
  <c r="AA132" i="2" s="1"/>
  <c r="AK155" i="2"/>
  <c r="AH132" i="2"/>
  <c r="AC139" i="2"/>
  <c r="AC128" i="2"/>
  <c r="AC156" i="2"/>
  <c r="AC148" i="2"/>
  <c r="AF142" i="2"/>
  <c r="AA142" i="2" s="1"/>
  <c r="AC133" i="2"/>
  <c r="AD128" i="2"/>
  <c r="AD127" i="2"/>
  <c r="Z127" i="2" s="1"/>
  <c r="AD141" i="2"/>
  <c r="AI139" i="2"/>
  <c r="AF138" i="2"/>
  <c r="AA138" i="2" s="1"/>
  <c r="AE133" i="2"/>
  <c r="AM12" i="10"/>
  <c r="J49" i="16"/>
  <c r="J48" i="16"/>
  <c r="H182" i="2"/>
  <c r="M11" i="10"/>
  <c r="H11" i="10"/>
  <c r="AC155" i="2"/>
  <c r="AJ156" i="2"/>
  <c r="AJ127" i="2"/>
  <c r="N122" i="2"/>
  <c r="AK10" i="10"/>
  <c r="AQ180" i="16"/>
  <c r="AD90" i="2"/>
  <c r="AI86" i="2"/>
  <c r="AE86" i="2"/>
  <c r="AC83" i="2"/>
  <c r="AC81" i="2"/>
  <c r="AK105" i="2"/>
  <c r="V105" i="2" s="1"/>
  <c r="AI103" i="2"/>
  <c r="V106" i="2"/>
  <c r="AI95" i="2"/>
  <c r="AD84" i="2"/>
  <c r="AI82" i="2"/>
  <c r="AI81" i="2"/>
  <c r="AF74" i="2"/>
  <c r="AA74" i="2" s="1"/>
  <c r="AI71" i="2"/>
  <c r="AI70" i="2"/>
  <c r="AF68" i="2"/>
  <c r="AA68" i="2" s="1"/>
  <c r="AF83" i="2"/>
  <c r="AA83" i="2" s="1"/>
  <c r="AF82" i="2"/>
  <c r="AA82" i="2" s="1"/>
  <c r="AF71" i="2"/>
  <c r="AA71" i="2" s="1"/>
  <c r="AH67" i="2"/>
  <c r="AH97" i="2"/>
  <c r="AH103" i="2"/>
  <c r="V103" i="2" s="1"/>
  <c r="AH105" i="2"/>
  <c r="AE70" i="2"/>
  <c r="AE74" i="2"/>
  <c r="AE95" i="2"/>
  <c r="AE99" i="2"/>
  <c r="AD103" i="2"/>
  <c r="AD105" i="2"/>
  <c r="AF105" i="2"/>
  <c r="AC74" i="2"/>
  <c r="Z74" i="2" s="1"/>
  <c r="AC70" i="2"/>
  <c r="AC68" i="2"/>
  <c r="Z68" i="2" s="1"/>
  <c r="AJ82" i="2"/>
  <c r="AJ74" i="2"/>
  <c r="AN45" i="16"/>
  <c r="AK8" i="10"/>
  <c r="AE29" i="2"/>
  <c r="AF19" i="2"/>
  <c r="AA19" i="2" s="1"/>
  <c r="AC17" i="2"/>
  <c r="AK38" i="2"/>
  <c r="AK24" i="2"/>
  <c r="AH14" i="2"/>
  <c r="AE25" i="2"/>
  <c r="AK14" i="2"/>
  <c r="AK44" i="2"/>
  <c r="V45" i="2"/>
  <c r="N1136" i="2"/>
  <c r="N1130" i="2"/>
  <c r="N1134" i="2"/>
  <c r="AI37" i="2"/>
  <c r="AD19" i="2"/>
  <c r="AD17" i="2"/>
  <c r="AC16" i="2"/>
  <c r="AJ16" i="2"/>
  <c r="AD14" i="2"/>
  <c r="AI25" i="2"/>
  <c r="AF17" i="2"/>
  <c r="AH38" i="2"/>
  <c r="AJ42" i="2"/>
  <c r="AJ44" i="2"/>
  <c r="V44" i="2" s="1"/>
  <c r="AP44" i="16"/>
  <c r="AP180" i="16" s="1"/>
  <c r="AN44" i="16"/>
  <c r="AN180" i="16" s="1"/>
  <c r="AN200" i="16" s="1"/>
  <c r="N59" i="2"/>
  <c r="N373" i="2"/>
  <c r="AE16" i="2"/>
  <c r="AD37" i="2"/>
  <c r="Z37" i="2" s="1"/>
  <c r="AF37" i="2"/>
  <c r="AA37" i="2" s="1"/>
  <c r="AE38" i="2"/>
  <c r="AF40" i="2"/>
  <c r="AA40" i="2" s="1"/>
  <c r="AC42" i="2"/>
  <c r="Z42" i="2" s="1"/>
  <c r="AE42" i="2"/>
  <c r="AD44" i="2"/>
  <c r="AJ37" i="2"/>
  <c r="AJ24" i="2"/>
  <c r="AC13" i="2"/>
  <c r="V853" i="1"/>
  <c r="J17" i="17"/>
  <c r="AR39" i="16"/>
  <c r="AI844" i="1"/>
  <c r="AC842" i="1"/>
  <c r="Z842" i="1" s="1"/>
  <c r="AF817" i="1"/>
  <c r="AA817" i="1" s="1"/>
  <c r="AL42" i="9"/>
  <c r="AK820" i="1"/>
  <c r="AK836" i="1"/>
  <c r="AK832" i="1"/>
  <c r="AK819" i="1"/>
  <c r="AI10" i="18"/>
  <c r="AH842" i="1"/>
  <c r="AC833" i="1"/>
  <c r="AF831" i="1"/>
  <c r="AA831" i="1" s="1"/>
  <c r="AC817" i="1"/>
  <c r="AK818" i="1"/>
  <c r="AF837" i="1"/>
  <c r="AA837" i="1" s="1"/>
  <c r="AH833" i="1"/>
  <c r="AI837" i="1"/>
  <c r="AI836" i="1"/>
  <c r="AD833" i="1"/>
  <c r="AI831" i="1"/>
  <c r="AD831" i="1"/>
  <c r="AD828" i="1"/>
  <c r="AI820" i="1"/>
  <c r="AD819" i="1"/>
  <c r="AJ846" i="1"/>
  <c r="V846" i="1" s="1"/>
  <c r="W846" i="1" s="1"/>
  <c r="AJ850" i="1"/>
  <c r="AJ852" i="1"/>
  <c r="AH831" i="1"/>
  <c r="AH825" i="1"/>
  <c r="R825" i="1" s="1"/>
  <c r="AH819" i="1"/>
  <c r="AI817" i="1"/>
  <c r="AI848" i="1"/>
  <c r="AI852" i="1"/>
  <c r="AO170" i="16"/>
  <c r="AR171" i="16" s="1"/>
  <c r="N39" i="16"/>
  <c r="D41" i="9"/>
  <c r="H17" i="17"/>
  <c r="AM47" i="9"/>
  <c r="AK47" i="9"/>
  <c r="AE817" i="1"/>
  <c r="AE837" i="1"/>
  <c r="AD844" i="1"/>
  <c r="AF846" i="1"/>
  <c r="AA846" i="1" s="1"/>
  <c r="AD848" i="1"/>
  <c r="Z848" i="1" s="1"/>
  <c r="AC850" i="1"/>
  <c r="Z850" i="1" s="1"/>
  <c r="AC852" i="1"/>
  <c r="AJ832" i="1"/>
  <c r="AJ825" i="1"/>
  <c r="AJ819" i="1"/>
  <c r="AQ35" i="16"/>
  <c r="AN38" i="9"/>
  <c r="N751" i="1"/>
  <c r="AC718" i="1"/>
  <c r="AF709" i="1"/>
  <c r="AA709" i="1" s="1"/>
  <c r="AF698" i="1"/>
  <c r="AA698" i="1" s="1"/>
  <c r="N998" i="1"/>
  <c r="AP35" i="16"/>
  <c r="F27" i="19"/>
  <c r="AH701" i="1"/>
  <c r="AH697" i="1"/>
  <c r="R697" i="1" s="1"/>
  <c r="AK715" i="1"/>
  <c r="AK704" i="1"/>
  <c r="AH700" i="1"/>
  <c r="AC696" i="1"/>
  <c r="AK728" i="1"/>
  <c r="N752" i="1"/>
  <c r="N1000" i="1"/>
  <c r="N1013" i="1"/>
  <c r="N1017" i="1"/>
  <c r="AC705" i="1"/>
  <c r="AF705" i="1"/>
  <c r="AA705" i="1" s="1"/>
  <c r="AH709" i="1"/>
  <c r="AD724" i="1"/>
  <c r="N996" i="1"/>
  <c r="N1004" i="1" s="1"/>
  <c r="X152" i="19" s="1"/>
  <c r="AF719" i="1"/>
  <c r="AA719" i="1" s="1"/>
  <c r="AD718" i="1"/>
  <c r="AD715" i="1"/>
  <c r="AI701" i="1"/>
  <c r="AD698" i="1"/>
  <c r="AF697" i="1"/>
  <c r="AA697" i="1" s="1"/>
  <c r="AK724" i="1"/>
  <c r="AH719" i="1"/>
  <c r="R719" i="1" s="1"/>
  <c r="AF718" i="1"/>
  <c r="AA718" i="1" s="1"/>
  <c r="AI709" i="1"/>
  <c r="AI706" i="1"/>
  <c r="AC704" i="1"/>
  <c r="K35" i="16"/>
  <c r="I35" i="16"/>
  <c r="AO34" i="16"/>
  <c r="AO182" i="16" s="1"/>
  <c r="L34" i="16"/>
  <c r="L182" i="16" s="1"/>
  <c r="H750" i="1"/>
  <c r="N746" i="1"/>
  <c r="O37" i="9"/>
  <c r="N37" i="9"/>
  <c r="N47" i="9" s="1"/>
  <c r="M37" i="9"/>
  <c r="C37" i="9"/>
  <c r="AE697" i="1"/>
  <c r="AE705" i="1"/>
  <c r="AF726" i="1"/>
  <c r="AA726" i="1" s="1"/>
  <c r="AC724" i="1"/>
  <c r="AC697" i="1"/>
  <c r="AC719" i="1"/>
  <c r="N631" i="1"/>
  <c r="J79" i="17" s="1"/>
  <c r="AC464" i="1"/>
  <c r="AC450" i="1"/>
  <c r="K28" i="9"/>
  <c r="D11" i="17"/>
  <c r="AK479" i="1"/>
  <c r="R479" i="1" s="1"/>
  <c r="S479" i="1" s="1"/>
  <c r="AM479" i="1" s="1"/>
  <c r="AO479" i="1" s="1"/>
  <c r="AK475" i="1"/>
  <c r="R475" i="1" s="1"/>
  <c r="AI481" i="1"/>
  <c r="AP200" i="16"/>
  <c r="AD453" i="1"/>
  <c r="AD452" i="1"/>
  <c r="AK447" i="1"/>
  <c r="AI443" i="1"/>
  <c r="AI460" i="1"/>
  <c r="AK446" i="1"/>
  <c r="AJ479" i="1"/>
  <c r="AJ481" i="1"/>
  <c r="AI469" i="1"/>
  <c r="AI467" i="1"/>
  <c r="AC447" i="1"/>
  <c r="AA27" i="9"/>
  <c r="AC467" i="1"/>
  <c r="AE467" i="1"/>
  <c r="AE469" i="1"/>
  <c r="AC475" i="1"/>
  <c r="AD479" i="1"/>
  <c r="AF479" i="1"/>
  <c r="AD481" i="1"/>
  <c r="AF481" i="1"/>
  <c r="AJ467" i="1"/>
  <c r="AF469" i="1"/>
  <c r="AA469" i="1" s="1"/>
  <c r="AD469" i="1"/>
  <c r="AE442" i="1"/>
  <c r="AF391" i="1"/>
  <c r="AA391" i="1" s="1"/>
  <c r="AK389" i="1"/>
  <c r="K26" i="9"/>
  <c r="J25" i="16"/>
  <c r="AO25" i="16"/>
  <c r="AD404" i="1"/>
  <c r="AK404" i="1"/>
  <c r="AI403" i="1"/>
  <c r="AD402" i="1"/>
  <c r="AI401" i="1"/>
  <c r="AI397" i="1"/>
  <c r="AF403" i="1"/>
  <c r="AF397" i="1"/>
  <c r="AA397" i="1" s="1"/>
  <c r="AC397" i="1"/>
  <c r="AC403" i="1"/>
  <c r="AJ401" i="1"/>
  <c r="AD401" i="1"/>
  <c r="AC382" i="1"/>
  <c r="AF383" i="1"/>
  <c r="AA383" i="1" s="1"/>
  <c r="AI392" i="1"/>
  <c r="R392" i="1" s="1"/>
  <c r="AI389" i="1"/>
  <c r="I168" i="16"/>
  <c r="AB25" i="9"/>
  <c r="I33" i="9"/>
  <c r="G33" i="9"/>
  <c r="AE397" i="1"/>
  <c r="AE403" i="1"/>
  <c r="AJ403" i="1"/>
  <c r="N627" i="1"/>
  <c r="N630" i="1"/>
  <c r="X150" i="19" s="1"/>
  <c r="AH329" i="1"/>
  <c r="N623" i="1"/>
  <c r="AK330" i="1"/>
  <c r="AH345" i="1"/>
  <c r="AH343" i="1"/>
  <c r="AF339" i="1"/>
  <c r="AA339" i="1" s="1"/>
  <c r="AI345" i="1"/>
  <c r="AC343" i="1"/>
  <c r="AK343" i="1"/>
  <c r="AI338" i="1"/>
  <c r="AI336" i="1"/>
  <c r="AD329" i="1"/>
  <c r="AI327" i="1"/>
  <c r="AF23" i="9"/>
  <c r="AA23" i="9"/>
  <c r="AE345" i="1"/>
  <c r="J22" i="9"/>
  <c r="L21" i="16"/>
  <c r="J21" i="16"/>
  <c r="M21" i="16"/>
  <c r="Z4" i="18"/>
  <c r="AK288" i="1"/>
  <c r="AC270" i="1"/>
  <c r="AK268" i="1"/>
  <c r="R268" i="1" s="1"/>
  <c r="AK289" i="1"/>
  <c r="R289" i="1" s="1"/>
  <c r="AC274" i="1"/>
  <c r="AF268" i="1"/>
  <c r="AA268" i="1" s="1"/>
  <c r="AF263" i="1"/>
  <c r="AA263" i="1" s="1"/>
  <c r="H622" i="1"/>
  <c r="K21" i="16"/>
  <c r="AC269" i="1"/>
  <c r="AF269" i="1"/>
  <c r="AA269" i="1" s="1"/>
  <c r="AJ281" i="1"/>
  <c r="AH280" i="1"/>
  <c r="AH279" i="1"/>
  <c r="AJ280" i="1"/>
  <c r="AD289" i="1"/>
  <c r="AD288" i="1"/>
  <c r="AC281" i="1"/>
  <c r="AD281" i="1"/>
  <c r="AD269" i="1"/>
  <c r="AD268" i="1"/>
  <c r="AD265" i="1"/>
  <c r="AK264" i="1"/>
  <c r="AK263" i="1"/>
  <c r="AF289" i="1"/>
  <c r="AA289" i="1" s="1"/>
  <c r="AF288" i="1"/>
  <c r="AA288" i="1" s="1"/>
  <c r="AH284" i="1"/>
  <c r="AE281" i="1"/>
  <c r="AC280" i="1"/>
  <c r="AI279" i="1"/>
  <c r="AD274" i="1"/>
  <c r="L20" i="16"/>
  <c r="L168" i="16" s="1"/>
  <c r="J20" i="16"/>
  <c r="J168" i="16" s="1"/>
  <c r="I310" i="1"/>
  <c r="N21" i="16" s="1"/>
  <c r="AE268" i="1"/>
  <c r="AE288" i="1"/>
  <c r="AJ274" i="1"/>
  <c r="I252" i="1"/>
  <c r="I248" i="1"/>
  <c r="V159" i="1"/>
  <c r="V157" i="1"/>
  <c r="W157" i="1" s="1"/>
  <c r="I177" i="1"/>
  <c r="M12" i="9" s="1"/>
  <c r="H182" i="1"/>
  <c r="K11" i="9" s="1"/>
  <c r="V156" i="1"/>
  <c r="AP19" i="9"/>
  <c r="I122" i="1"/>
  <c r="O1019" i="1"/>
  <c r="AA176" i="19" s="1"/>
  <c r="O250" i="1"/>
  <c r="AJ75" i="1"/>
  <c r="V75" i="1" s="1"/>
  <c r="W75" i="1" s="1"/>
  <c r="AT9" i="12"/>
  <c r="B10" i="9"/>
  <c r="AT10" i="9"/>
  <c r="AA7" i="19"/>
  <c r="AB6" i="19" s="1"/>
  <c r="AC6" i="19" s="1"/>
  <c r="N122" i="1"/>
  <c r="AW11" i="16"/>
  <c r="AC82" i="1"/>
  <c r="Z82" i="1" s="1"/>
  <c r="AF81" i="1"/>
  <c r="AA81" i="1" s="1"/>
  <c r="AI75" i="1"/>
  <c r="G119" i="1"/>
  <c r="D10" i="9" s="1"/>
  <c r="AH75" i="1"/>
  <c r="N123" i="1"/>
  <c r="AE87" i="1"/>
  <c r="AD81" i="1"/>
  <c r="Q11" i="16"/>
  <c r="O117" i="1"/>
  <c r="O121" i="1"/>
  <c r="AQ9" i="9"/>
  <c r="AQ19" i="9" s="1"/>
  <c r="O115" i="1"/>
  <c r="AP10" i="9" s="1"/>
  <c r="N121" i="1"/>
  <c r="AN10" i="9" s="1"/>
  <c r="N119" i="1"/>
  <c r="H11" i="16"/>
  <c r="S10" i="16" s="1"/>
  <c r="C7" i="19"/>
  <c r="AD83" i="1"/>
  <c r="V96" i="1"/>
  <c r="W96" i="1" s="1"/>
  <c r="AD85" i="1"/>
  <c r="AD94" i="1"/>
  <c r="AC83" i="1"/>
  <c r="O119" i="1"/>
  <c r="AQ10" i="16"/>
  <c r="AQ174" i="16" s="1"/>
  <c r="D10" i="16"/>
  <c r="AP174" i="16"/>
  <c r="G121" i="1"/>
  <c r="E10" i="9" s="1"/>
  <c r="AN19" i="9"/>
  <c r="AM19" i="9"/>
  <c r="AE75" i="1"/>
  <c r="AC102" i="1"/>
  <c r="AE102" i="1"/>
  <c r="AJ83" i="1"/>
  <c r="Q174" i="16"/>
  <c r="H26" i="10"/>
  <c r="J61" i="16"/>
  <c r="E26" i="10"/>
  <c r="G61" i="16"/>
  <c r="G553" i="2"/>
  <c r="G60" i="16"/>
  <c r="E60" i="16"/>
  <c r="C25" i="10"/>
  <c r="G557" i="2"/>
  <c r="AE779" i="2"/>
  <c r="AH774" i="2"/>
  <c r="AJ774" i="2"/>
  <c r="AD766" i="2"/>
  <c r="AD758" i="2"/>
  <c r="AK770" i="2"/>
  <c r="AF764" i="2"/>
  <c r="AA764" i="2" s="1"/>
  <c r="AI770" i="2"/>
  <c r="AC756" i="2"/>
  <c r="AC760" i="2"/>
  <c r="AF786" i="2"/>
  <c r="G13" i="16"/>
  <c r="E12" i="9"/>
  <c r="O13" i="16"/>
  <c r="H248" i="1"/>
  <c r="H254" i="1"/>
  <c r="M13" i="16"/>
  <c r="P12" i="9"/>
  <c r="G177" i="1"/>
  <c r="G175" i="1"/>
  <c r="G183" i="1"/>
  <c r="K13" i="16"/>
  <c r="O12" i="16"/>
  <c r="O174" i="16" s="1"/>
  <c r="L12" i="16"/>
  <c r="J12" i="16"/>
  <c r="G12" i="16"/>
  <c r="H177" i="1"/>
  <c r="B19" i="9"/>
  <c r="T4" i="18"/>
  <c r="G59" i="1"/>
  <c r="G62" i="1" s="1"/>
  <c r="C4" i="19" s="1"/>
  <c r="Q9" i="16"/>
  <c r="P8" i="9"/>
  <c r="G57" i="1"/>
  <c r="B8" i="9"/>
  <c r="I62" i="1"/>
  <c r="F174" i="16"/>
  <c r="D8" i="16"/>
  <c r="G61" i="1"/>
  <c r="E19" i="9"/>
  <c r="D19" i="9"/>
  <c r="C19" i="9"/>
  <c r="E174" i="16"/>
  <c r="I6" i="19"/>
  <c r="J6" i="19" s="1"/>
  <c r="P9" i="9"/>
  <c r="R10" i="16"/>
  <c r="P11" i="16"/>
  <c r="G11" i="16"/>
  <c r="C5" i="17"/>
  <c r="S188" i="1"/>
  <c r="AM188" i="1" s="1"/>
  <c r="AO188" i="1" s="1"/>
  <c r="S190" i="1"/>
  <c r="AM190" i="1" s="1"/>
  <c r="AO190" i="1" s="1"/>
  <c r="I11" i="19"/>
  <c r="J10" i="19" s="1"/>
  <c r="S206" i="1"/>
  <c r="AM206" i="1" s="1"/>
  <c r="AO206" i="1" s="1"/>
  <c r="S200" i="1"/>
  <c r="AM200" i="1" s="1"/>
  <c r="AO200" i="1" s="1"/>
  <c r="Y192" i="1"/>
  <c r="Y198" i="1"/>
  <c r="Y201" i="1"/>
  <c r="Y204" i="1"/>
  <c r="S204" i="1" s="1"/>
  <c r="AM204" i="1" s="1"/>
  <c r="AO204" i="1" s="1"/>
  <c r="Y207" i="1"/>
  <c r="Y209" i="1"/>
  <c r="S209" i="1" s="1"/>
  <c r="AM209" i="1" s="1"/>
  <c r="AO209" i="1" s="1"/>
  <c r="S196" i="1"/>
  <c r="AM196" i="1" s="1"/>
  <c r="AO196" i="1" s="1"/>
  <c r="S202" i="1"/>
  <c r="AM202" i="1" s="1"/>
  <c r="AO202" i="1" s="1"/>
  <c r="S198" i="1"/>
  <c r="AM198" i="1" s="1"/>
  <c r="AO198" i="1" s="1"/>
  <c r="C23" i="9"/>
  <c r="S889" i="2"/>
  <c r="AM889" i="2" s="1"/>
  <c r="AO889" i="2" s="1"/>
  <c r="S891" i="2"/>
  <c r="AM891" i="2" s="1"/>
  <c r="AO891" i="2" s="1"/>
  <c r="G931" i="2"/>
  <c r="S892" i="2"/>
  <c r="AM892" i="2" s="1"/>
  <c r="AO892" i="2" s="1"/>
  <c r="R886" i="2"/>
  <c r="V883" i="2"/>
  <c r="W883" i="2" s="1"/>
  <c r="V887" i="2"/>
  <c r="W887" i="2" s="1"/>
  <c r="R893" i="2"/>
  <c r="R897" i="2"/>
  <c r="S897" i="2" s="1"/>
  <c r="AM897" i="2" s="1"/>
  <c r="AO897" i="2" s="1"/>
  <c r="V899" i="2"/>
  <c r="W899" i="2" s="1"/>
  <c r="J925" i="2"/>
  <c r="J1121" i="2"/>
  <c r="S39" i="10"/>
  <c r="H1121" i="2"/>
  <c r="I73" i="16"/>
  <c r="Q72" i="16"/>
  <c r="L72" i="16"/>
  <c r="L160" i="16" s="1"/>
  <c r="H925" i="2"/>
  <c r="I39" i="10"/>
  <c r="J38" i="10"/>
  <c r="L71" i="16"/>
  <c r="AJ166" i="16"/>
  <c r="V843" i="2"/>
  <c r="W843" i="2" s="1"/>
  <c r="AK845" i="2"/>
  <c r="AF845" i="2"/>
  <c r="AA845" i="2" s="1"/>
  <c r="V841" i="2"/>
  <c r="W841" i="2" s="1"/>
  <c r="AJ815" i="2"/>
  <c r="AE840" i="2"/>
  <c r="AF826" i="2"/>
  <c r="AA826" i="2" s="1"/>
  <c r="AC826" i="2"/>
  <c r="AK838" i="2"/>
  <c r="AI826" i="2"/>
  <c r="AD826" i="2"/>
  <c r="J871" i="2"/>
  <c r="AY6" i="18" s="1"/>
  <c r="J863" i="2"/>
  <c r="Q38" i="10" s="1"/>
  <c r="R37" i="10"/>
  <c r="AF844" i="2"/>
  <c r="AA844" i="2" s="1"/>
  <c r="AF820" i="2"/>
  <c r="AA820" i="2" s="1"/>
  <c r="AK844" i="2"/>
  <c r="K70" i="16"/>
  <c r="K166" i="16" s="1"/>
  <c r="I863" i="2"/>
  <c r="N71" i="16" s="1"/>
  <c r="H870" i="2"/>
  <c r="H865" i="2"/>
  <c r="BA49" i="9"/>
  <c r="AV49" i="9"/>
  <c r="BC49" i="9"/>
  <c r="AK49" i="9"/>
  <c r="AK20" i="9"/>
  <c r="AX49" i="10"/>
  <c r="AE475" i="1"/>
  <c r="AD473" i="1"/>
  <c r="AI471" i="1"/>
  <c r="AJ471" i="1"/>
  <c r="AF471" i="1"/>
  <c r="AC463" i="1"/>
  <c r="AK463" i="1"/>
  <c r="AJ463" i="1"/>
  <c r="AD460" i="1"/>
  <c r="AK460" i="1"/>
  <c r="AF457" i="1"/>
  <c r="AA457" i="1" s="1"/>
  <c r="AC454" i="1"/>
  <c r="AE454" i="1"/>
  <c r="AC445" i="1"/>
  <c r="AK445" i="1"/>
  <c r="AC472" i="1"/>
  <c r="AF462" i="1"/>
  <c r="AA462" i="1" s="1"/>
  <c r="AD462" i="1"/>
  <c r="AK462" i="1"/>
  <c r="AJ459" i="1"/>
  <c r="AC458" i="1"/>
  <c r="AK458" i="1"/>
  <c r="AC457" i="1"/>
  <c r="AI457" i="1"/>
  <c r="AC455" i="1"/>
  <c r="AD455" i="1"/>
  <c r="L492" i="1"/>
  <c r="AB28" i="9" s="1"/>
  <c r="AC449" i="1"/>
  <c r="AI449" i="1"/>
  <c r="AD448" i="1"/>
  <c r="AF448" i="1"/>
  <c r="AA448" i="1" s="1"/>
  <c r="AD447" i="1"/>
  <c r="AF26" i="16"/>
  <c r="AD27" i="9"/>
  <c r="L490" i="1"/>
  <c r="AA28" i="9" s="1"/>
  <c r="AD28" i="9"/>
  <c r="AG27" i="16"/>
  <c r="AG26" i="16"/>
  <c r="L494" i="1"/>
  <c r="AI477" i="1"/>
  <c r="AC474" i="1"/>
  <c r="AK472" i="1"/>
  <c r="AE472" i="1"/>
  <c r="AF468" i="1"/>
  <c r="AA468" i="1" s="1"/>
  <c r="Z467" i="1"/>
  <c r="AH465" i="1"/>
  <c r="AD465" i="1"/>
  <c r="AK465" i="1"/>
  <c r="AF465" i="1"/>
  <c r="AA465" i="1" s="1"/>
  <c r="AE465" i="1"/>
  <c r="AC459" i="1"/>
  <c r="AI459" i="1"/>
  <c r="AF455" i="1"/>
  <c r="AA455" i="1" s="1"/>
  <c r="AK455" i="1"/>
  <c r="K498" i="1"/>
  <c r="O19" i="19" s="1"/>
  <c r="K496" i="1"/>
  <c r="Y28" i="9" s="1"/>
  <c r="K490" i="1"/>
  <c r="V28" i="9" s="1"/>
  <c r="AB26" i="16"/>
  <c r="K494" i="1"/>
  <c r="X28" i="9" s="1"/>
  <c r="AA26" i="16"/>
  <c r="AK477" i="1"/>
  <c r="R477" i="1" s="1"/>
  <c r="AJ477" i="1"/>
  <c r="AC477" i="1"/>
  <c r="AK473" i="1"/>
  <c r="AF473" i="1"/>
  <c r="AA473" i="1" s="1"/>
  <c r="AH466" i="1"/>
  <c r="V462" i="1"/>
  <c r="W462" i="1" s="1"/>
  <c r="AE459" i="1"/>
  <c r="AF456" i="1"/>
  <c r="AA456" i="1" s="1"/>
  <c r="U26" i="16"/>
  <c r="AC452" i="1"/>
  <c r="AF449" i="1"/>
  <c r="AA449" i="1" s="1"/>
  <c r="W26" i="16"/>
  <c r="J496" i="1"/>
  <c r="W27" i="16" s="1"/>
  <c r="V26" i="16"/>
  <c r="T26" i="16"/>
  <c r="J494" i="1"/>
  <c r="J490" i="1"/>
  <c r="Q28" i="9" s="1"/>
  <c r="AC446" i="1"/>
  <c r="AD446" i="1"/>
  <c r="AE446" i="1"/>
  <c r="AJ446" i="1"/>
  <c r="U27" i="16"/>
  <c r="P26" i="16"/>
  <c r="I492" i="1"/>
  <c r="O27" i="16" s="1"/>
  <c r="I494" i="1"/>
  <c r="P27" i="16" s="1"/>
  <c r="I490" i="1"/>
  <c r="N27" i="16" s="1"/>
  <c r="I498" i="1"/>
  <c r="AC5" i="18" s="1"/>
  <c r="Q26" i="16"/>
  <c r="O26" i="16"/>
  <c r="I496" i="1"/>
  <c r="G492" i="1"/>
  <c r="C28" i="9" s="1"/>
  <c r="G490" i="1"/>
  <c r="D26" i="16"/>
  <c r="D27" i="9"/>
  <c r="E27" i="16"/>
  <c r="G498" i="1"/>
  <c r="F28" i="9" s="1"/>
  <c r="G26" i="16"/>
  <c r="E26" i="16"/>
  <c r="G496" i="1"/>
  <c r="C27" i="9"/>
  <c r="G494" i="1"/>
  <c r="H27" i="16"/>
  <c r="V465" i="1"/>
  <c r="W465" i="1" s="1"/>
  <c r="AF458" i="1"/>
  <c r="AA458" i="1" s="1"/>
  <c r="AC466" i="1"/>
  <c r="AD454" i="1"/>
  <c r="AI454" i="1"/>
  <c r="AF453" i="1"/>
  <c r="AA453" i="1" s="1"/>
  <c r="AC453" i="1"/>
  <c r="AK453" i="1"/>
  <c r="V453" i="1" s="1"/>
  <c r="W453" i="1" s="1"/>
  <c r="AK452" i="1"/>
  <c r="AI448" i="1"/>
  <c r="AJ447" i="1"/>
  <c r="AI447" i="1"/>
  <c r="AI444" i="1"/>
  <c r="AD443" i="1"/>
  <c r="AK443" i="1"/>
  <c r="AD459" i="1"/>
  <c r="AK459" i="1"/>
  <c r="AI458" i="1"/>
  <c r="AD457" i="1"/>
  <c r="Z457" i="1" s="1"/>
  <c r="AK457" i="1"/>
  <c r="AI456" i="1"/>
  <c r="AJ455" i="1"/>
  <c r="AI455" i="1"/>
  <c r="AD451" i="1"/>
  <c r="AI450" i="1"/>
  <c r="AD449" i="1"/>
  <c r="Z449" i="1" s="1"/>
  <c r="AK449" i="1"/>
  <c r="AF447" i="1"/>
  <c r="AI446" i="1"/>
  <c r="V446" i="1" s="1"/>
  <c r="W446" i="1" s="1"/>
  <c r="AD445" i="1"/>
  <c r="AF443" i="1"/>
  <c r="AA443" i="1" s="1"/>
  <c r="AJ474" i="1"/>
  <c r="AJ476" i="1"/>
  <c r="AI472" i="1"/>
  <c r="AI470" i="1"/>
  <c r="AI468" i="1"/>
  <c r="AD466" i="1"/>
  <c r="AK466" i="1"/>
  <c r="AF466" i="1"/>
  <c r="AA466" i="1" s="1"/>
  <c r="AC448" i="1"/>
  <c r="AF446" i="1"/>
  <c r="AA446" i="1" s="1"/>
  <c r="AI474" i="1"/>
  <c r="AF27" i="9"/>
  <c r="AF33" i="9" s="1"/>
  <c r="AE443" i="1"/>
  <c r="AE447" i="1"/>
  <c r="AE453" i="1"/>
  <c r="AE456" i="1"/>
  <c r="AE458" i="1"/>
  <c r="AE466" i="1"/>
  <c r="AC468" i="1"/>
  <c r="Z468" i="1" s="1"/>
  <c r="AE468" i="1"/>
  <c r="AC470" i="1"/>
  <c r="AE470" i="1"/>
  <c r="AD472" i="1"/>
  <c r="AF472" i="1"/>
  <c r="AA472" i="1" s="1"/>
  <c r="AE474" i="1"/>
  <c r="AE476" i="1"/>
  <c r="AE478" i="1"/>
  <c r="AJ472" i="1"/>
  <c r="AJ470" i="1"/>
  <c r="AJ468" i="1"/>
  <c r="AJ458" i="1"/>
  <c r="AJ456" i="1"/>
  <c r="AJ448" i="1"/>
  <c r="V448" i="1" s="1"/>
  <c r="W448" i="1" s="1"/>
  <c r="AC456" i="1"/>
  <c r="V461" i="1"/>
  <c r="W461" i="1" s="1"/>
  <c r="AK395" i="1"/>
  <c r="AH383" i="1"/>
  <c r="AK394" i="1"/>
  <c r="AF394" i="1"/>
  <c r="AA394" i="1" s="1"/>
  <c r="AH394" i="1"/>
  <c r="AI394" i="1"/>
  <c r="AH389" i="1"/>
  <c r="AJ384" i="1"/>
  <c r="R397" i="1"/>
  <c r="AI402" i="1"/>
  <c r="AF401" i="1"/>
  <c r="AA401" i="1" s="1"/>
  <c r="AK401" i="1"/>
  <c r="R401" i="1" s="1"/>
  <c r="AC401" i="1"/>
  <c r="AE401" i="1"/>
  <c r="AI399" i="1"/>
  <c r="R399" i="1" s="1"/>
  <c r="AC399" i="1"/>
  <c r="AK398" i="1"/>
  <c r="AH398" i="1"/>
  <c r="AJ398" i="1"/>
  <c r="AC396" i="1"/>
  <c r="AI395" i="1"/>
  <c r="AH395" i="1"/>
  <c r="AD395" i="1"/>
  <c r="AF389" i="1"/>
  <c r="AA389" i="1" s="1"/>
  <c r="AC389" i="1"/>
  <c r="Z399" i="1"/>
  <c r="AF393" i="1"/>
  <c r="AA393" i="1" s="1"/>
  <c r="AC393" i="1"/>
  <c r="AJ393" i="1"/>
  <c r="AK390" i="1"/>
  <c r="AC390" i="1"/>
  <c r="AC386" i="1"/>
  <c r="AH386" i="1"/>
  <c r="R386" i="1" s="1"/>
  <c r="S386" i="1" s="1"/>
  <c r="AM386" i="1" s="1"/>
  <c r="AO386" i="1" s="1"/>
  <c r="Z24" i="16"/>
  <c r="AJ386" i="1"/>
  <c r="V386" i="1" s="1"/>
  <c r="W386" i="1" s="1"/>
  <c r="AC385" i="1"/>
  <c r="AI385" i="1"/>
  <c r="R385" i="1" s="1"/>
  <c r="S385" i="1" s="1"/>
  <c r="AM385" i="1" s="1"/>
  <c r="AO385" i="1" s="1"/>
  <c r="Y24" i="16"/>
  <c r="AD382" i="1"/>
  <c r="AK382" i="1"/>
  <c r="Z400" i="1"/>
  <c r="AI398" i="1"/>
  <c r="AF398" i="1"/>
  <c r="AA398" i="1" s="1"/>
  <c r="AC398" i="1"/>
  <c r="Y397" i="1"/>
  <c r="AF390" i="1"/>
  <c r="AA390" i="1" s="1"/>
  <c r="AH390" i="1"/>
  <c r="V24" i="16"/>
  <c r="AH384" i="1"/>
  <c r="AI384" i="1"/>
  <c r="AC383" i="1"/>
  <c r="AI383" i="1"/>
  <c r="AE383" i="1"/>
  <c r="Z397" i="1"/>
  <c r="I438" i="1"/>
  <c r="E10" i="17" s="1"/>
  <c r="O24" i="16"/>
  <c r="I434" i="1"/>
  <c r="P25" i="16" s="1"/>
  <c r="P24" i="16"/>
  <c r="N24" i="16"/>
  <c r="I436" i="1"/>
  <c r="I432" i="1"/>
  <c r="M26" i="9" s="1"/>
  <c r="G430" i="1"/>
  <c r="B26" i="9" s="1"/>
  <c r="G436" i="1"/>
  <c r="D25" i="9"/>
  <c r="G626" i="1"/>
  <c r="G622" i="1"/>
  <c r="G432" i="1"/>
  <c r="G438" i="1"/>
  <c r="D24" i="16"/>
  <c r="G628" i="1"/>
  <c r="V397" i="1"/>
  <c r="W397" i="1" s="1"/>
  <c r="AD383" i="1"/>
  <c r="AK383" i="1"/>
  <c r="AF382" i="1"/>
  <c r="AA382" i="1" s="1"/>
  <c r="AI382" i="1"/>
  <c r="AE382" i="1"/>
  <c r="AI393" i="1"/>
  <c r="R393" i="1" s="1"/>
  <c r="AF392" i="1"/>
  <c r="AA392" i="1" s="1"/>
  <c r="AD390" i="1"/>
  <c r="AD389" i="1"/>
  <c r="AI387" i="1"/>
  <c r="AD387" i="1"/>
  <c r="AD386" i="1"/>
  <c r="AD385" i="1"/>
  <c r="AC384" i="1"/>
  <c r="AE392" i="1"/>
  <c r="AE385" i="1"/>
  <c r="AJ392" i="1"/>
  <c r="V392" i="1" s="1"/>
  <c r="W392" i="1" s="1"/>
  <c r="AJ385" i="1"/>
  <c r="AJ382" i="1"/>
  <c r="AC392" i="1"/>
  <c r="AJ335" i="1"/>
  <c r="AC333" i="1"/>
  <c r="AK332" i="1"/>
  <c r="AD335" i="1"/>
  <c r="AF335" i="1"/>
  <c r="AA335" i="1" s="1"/>
  <c r="AF22" i="16"/>
  <c r="AD340" i="1"/>
  <c r="AI334" i="1"/>
  <c r="AD333" i="1"/>
  <c r="AK333" i="1"/>
  <c r="AE333" i="1"/>
  <c r="K370" i="1"/>
  <c r="V24" i="9" s="1"/>
  <c r="AH328" i="1"/>
  <c r="K378" i="1"/>
  <c r="O15" i="19" s="1"/>
  <c r="AK328" i="1"/>
  <c r="AJ324" i="1"/>
  <c r="AE324" i="1"/>
  <c r="AD339" i="1"/>
  <c r="AC339" i="1"/>
  <c r="AK339" i="1"/>
  <c r="AE339" i="1"/>
  <c r="AJ339" i="1"/>
  <c r="AD338" i="1"/>
  <c r="AK338" i="1"/>
  <c r="AF338" i="1"/>
  <c r="AA338" i="1" s="1"/>
  <c r="AE338" i="1"/>
  <c r="AJ338" i="1"/>
  <c r="AE334" i="1"/>
  <c r="AI331" i="1"/>
  <c r="T22" i="16"/>
  <c r="W22" i="16"/>
  <c r="Z339" i="1"/>
  <c r="Q23" i="16"/>
  <c r="Q22" i="16"/>
  <c r="I370" i="1"/>
  <c r="O22" i="16"/>
  <c r="I374" i="1"/>
  <c r="I372" i="1"/>
  <c r="O23" i="16" s="1"/>
  <c r="I378" i="1"/>
  <c r="E9" i="17" s="1"/>
  <c r="P22" i="16"/>
  <c r="N22" i="16"/>
  <c r="M24" i="9"/>
  <c r="O33" i="9"/>
  <c r="N33" i="9"/>
  <c r="M33" i="9"/>
  <c r="L33" i="9"/>
  <c r="F22" i="16"/>
  <c r="D22" i="16"/>
  <c r="G22" i="16"/>
  <c r="E23" i="9"/>
  <c r="E33" i="9" s="1"/>
  <c r="D23" i="9"/>
  <c r="B23" i="9"/>
  <c r="B33" i="9" s="1"/>
  <c r="G370" i="1"/>
  <c r="D23" i="16" s="1"/>
  <c r="G374" i="1"/>
  <c r="D24" i="9" s="1"/>
  <c r="G372" i="1"/>
  <c r="G376" i="1"/>
  <c r="E24" i="9" s="1"/>
  <c r="G378" i="1"/>
  <c r="AA3" i="18" s="1"/>
  <c r="C33" i="9"/>
  <c r="AK285" i="1"/>
  <c r="AI285" i="1"/>
  <c r="AF285" i="1"/>
  <c r="AA285" i="1" s="1"/>
  <c r="AD278" i="1"/>
  <c r="AC277" i="1"/>
  <c r="AH277" i="1"/>
  <c r="AI277" i="1"/>
  <c r="AC273" i="1"/>
  <c r="AD273" i="1"/>
  <c r="AK272" i="1"/>
  <c r="AE272" i="1"/>
  <c r="AH271" i="1"/>
  <c r="AC271" i="1"/>
  <c r="AK282" i="1"/>
  <c r="AE282" i="1"/>
  <c r="L314" i="1"/>
  <c r="AF21" i="16" s="1"/>
  <c r="AF277" i="1"/>
  <c r="AA277" i="1" s="1"/>
  <c r="AD277" i="1"/>
  <c r="AE277" i="1"/>
  <c r="AE20" i="16"/>
  <c r="AK274" i="1"/>
  <c r="AF274" i="1"/>
  <c r="AA274" i="1" s="1"/>
  <c r="AD21" i="9"/>
  <c r="AI274" i="1"/>
  <c r="V274" i="1" s="1"/>
  <c r="W274" i="1" s="1"/>
  <c r="AE274" i="1"/>
  <c r="AF270" i="1"/>
  <c r="AA270" i="1" s="1"/>
  <c r="AE270" i="1"/>
  <c r="AK267" i="1"/>
  <c r="L318" i="1"/>
  <c r="H8" i="17" s="1"/>
  <c r="AD20" i="16"/>
  <c r="AG20" i="16"/>
  <c r="AI267" i="1"/>
  <c r="AK287" i="1"/>
  <c r="AI287" i="1"/>
  <c r="AF287" i="1"/>
  <c r="AA287" i="1" s="1"/>
  <c r="AE287" i="1"/>
  <c r="Z287" i="1"/>
  <c r="AC282" i="1"/>
  <c r="AD282" i="1"/>
  <c r="AF282" i="1"/>
  <c r="AA282" i="1" s="1"/>
  <c r="Z281" i="1"/>
  <c r="Z278" i="1"/>
  <c r="AE275" i="1"/>
  <c r="AI272" i="1"/>
  <c r="AD272" i="1"/>
  <c r="AJ272" i="1"/>
  <c r="K624" i="1"/>
  <c r="AD271" i="1"/>
  <c r="AK270" i="1"/>
  <c r="AI270" i="1"/>
  <c r="R270" i="1" s="1"/>
  <c r="K628" i="1"/>
  <c r="AJ265" i="1"/>
  <c r="X21" i="9"/>
  <c r="Z20" i="16"/>
  <c r="K626" i="1"/>
  <c r="Y20" i="16"/>
  <c r="AH263" i="1"/>
  <c r="AI263" i="1"/>
  <c r="AJ263" i="1"/>
  <c r="AK284" i="1"/>
  <c r="AD284" i="1"/>
  <c r="AH282" i="1"/>
  <c r="V282" i="1" s="1"/>
  <c r="W282" i="1" s="1"/>
  <c r="Z280" i="1"/>
  <c r="AC279" i="1"/>
  <c r="AD279" i="1"/>
  <c r="AJ279" i="1"/>
  <c r="V275" i="1"/>
  <c r="W275" i="1" s="1"/>
  <c r="AC275" i="1"/>
  <c r="Z274" i="1"/>
  <c r="T21" i="9"/>
  <c r="AH273" i="1"/>
  <c r="AK273" i="1"/>
  <c r="AI273" i="1"/>
  <c r="AE273" i="1"/>
  <c r="AE271" i="1"/>
  <c r="AK271" i="1"/>
  <c r="AI271" i="1"/>
  <c r="AF271" i="1"/>
  <c r="AA271" i="1" s="1"/>
  <c r="Z269" i="1"/>
  <c r="AJ269" i="1"/>
  <c r="AF265" i="1"/>
  <c r="AA265" i="1" s="1"/>
  <c r="AC265" i="1"/>
  <c r="AI265" i="1"/>
  <c r="AE265" i="1"/>
  <c r="AC264" i="1"/>
  <c r="Z264" i="1" s="1"/>
  <c r="AI264" i="1"/>
  <c r="R264" i="1" s="1"/>
  <c r="AE264" i="1"/>
  <c r="AJ264" i="1"/>
  <c r="Z262" i="1"/>
  <c r="Z289" i="1"/>
  <c r="S268" i="1"/>
  <c r="AM268" i="1" s="1"/>
  <c r="AO268" i="1" s="1"/>
  <c r="Z266" i="1"/>
  <c r="I1015" i="1"/>
  <c r="I318" i="1"/>
  <c r="Z5" i="18" s="1"/>
  <c r="I624" i="1"/>
  <c r="I626" i="1"/>
  <c r="N20" i="16"/>
  <c r="I314" i="1"/>
  <c r="I622" i="1"/>
  <c r="I628" i="1"/>
  <c r="Q20" i="16"/>
  <c r="O20" i="16"/>
  <c r="I316" i="1"/>
  <c r="I312" i="1"/>
  <c r="G310" i="1"/>
  <c r="D21" i="16" s="1"/>
  <c r="G316" i="1"/>
  <c r="E22" i="9" s="1"/>
  <c r="D20" i="16"/>
  <c r="G314" i="1"/>
  <c r="G312" i="1"/>
  <c r="G318" i="1"/>
  <c r="H21" i="16" s="1"/>
  <c r="E168" i="16"/>
  <c r="E202" i="16" s="1"/>
  <c r="AJ276" i="1"/>
  <c r="AE845" i="1"/>
  <c r="AD841" i="1"/>
  <c r="V839" i="1"/>
  <c r="W839" i="1" s="1"/>
  <c r="AK837" i="1"/>
  <c r="AH837" i="1"/>
  <c r="V837" i="1" s="1"/>
  <c r="W837" i="1" s="1"/>
  <c r="R836" i="1"/>
  <c r="AI832" i="1"/>
  <c r="AE832" i="1"/>
  <c r="AJ830" i="1"/>
  <c r="AC825" i="1"/>
  <c r="AF825" i="1"/>
  <c r="AA825" i="1" s="1"/>
  <c r="AD825" i="1"/>
  <c r="L870" i="1"/>
  <c r="L868" i="1"/>
  <c r="AF39" i="16" s="1"/>
  <c r="L864" i="1"/>
  <c r="AA42" i="9" s="1"/>
  <c r="R31" i="19"/>
  <c r="AD38" i="16"/>
  <c r="AD41" i="9"/>
  <c r="AD39" i="16"/>
  <c r="AH39" i="16"/>
  <c r="AG38" i="16"/>
  <c r="AE38" i="16"/>
  <c r="AE42" i="9"/>
  <c r="AC42" i="9"/>
  <c r="L866" i="1"/>
  <c r="AJ849" i="1"/>
  <c r="AC849" i="1"/>
  <c r="AI843" i="1"/>
  <c r="AK843" i="1"/>
  <c r="AF843" i="1"/>
  <c r="AI841" i="1"/>
  <c r="AF841" i="1"/>
  <c r="AA841" i="1" s="1"/>
  <c r="AK841" i="1"/>
  <c r="R841" i="1" s="1"/>
  <c r="AC836" i="1"/>
  <c r="AD836" i="1"/>
  <c r="V833" i="1"/>
  <c r="W833" i="1" s="1"/>
  <c r="AD829" i="1"/>
  <c r="AJ829" i="1"/>
  <c r="AE828" i="1"/>
  <c r="AK827" i="1"/>
  <c r="AH827" i="1"/>
  <c r="AD827" i="1"/>
  <c r="Z827" i="1" s="1"/>
  <c r="AC824" i="1"/>
  <c r="AH824" i="1"/>
  <c r="R824" i="1" s="1"/>
  <c r="AE824" i="1"/>
  <c r="AH818" i="1"/>
  <c r="AI818" i="1"/>
  <c r="AK816" i="1"/>
  <c r="AD816" i="1"/>
  <c r="AE829" i="1"/>
  <c r="AJ828" i="1"/>
  <c r="Z826" i="1"/>
  <c r="AI824" i="1"/>
  <c r="AJ824" i="1"/>
  <c r="AI823" i="1"/>
  <c r="AH823" i="1"/>
  <c r="R821" i="1"/>
  <c r="AD821" i="1"/>
  <c r="Z821" i="1" s="1"/>
  <c r="AH820" i="1"/>
  <c r="AE820" i="1"/>
  <c r="K864" i="1"/>
  <c r="V42" i="9" s="1"/>
  <c r="K872" i="1"/>
  <c r="AI7" i="18" s="1"/>
  <c r="K868" i="1"/>
  <c r="X42" i="9" s="1"/>
  <c r="AB170" i="16"/>
  <c r="AC816" i="1"/>
  <c r="Z38" i="16"/>
  <c r="AJ816" i="1"/>
  <c r="AD849" i="1"/>
  <c r="AF849" i="1"/>
  <c r="AA849" i="1" s="1"/>
  <c r="AJ847" i="1"/>
  <c r="AD847" i="1"/>
  <c r="Z847" i="1" s="1"/>
  <c r="AC846" i="1"/>
  <c r="Z846" i="1" s="1"/>
  <c r="AE846" i="1"/>
  <c r="AC844" i="1"/>
  <c r="Z844" i="1" s="1"/>
  <c r="AE844" i="1"/>
  <c r="AJ844" i="1"/>
  <c r="AH844" i="1"/>
  <c r="Z841" i="1"/>
  <c r="AI840" i="1"/>
  <c r="R840" i="1" s="1"/>
  <c r="S840" i="1" s="1"/>
  <c r="AM840" i="1" s="1"/>
  <c r="AO840" i="1" s="1"/>
  <c r="AJ840" i="1"/>
  <c r="Z837" i="1"/>
  <c r="AD834" i="1"/>
  <c r="AE834" i="1"/>
  <c r="Z833" i="1"/>
  <c r="J872" i="1"/>
  <c r="AI6" i="18" s="1"/>
  <c r="AI828" i="1"/>
  <c r="AK826" i="1"/>
  <c r="AI826" i="1"/>
  <c r="AC819" i="1"/>
  <c r="AI819" i="1"/>
  <c r="R819" i="1" s="1"/>
  <c r="AF819" i="1"/>
  <c r="AA819" i="1" s="1"/>
  <c r="U38" i="16"/>
  <c r="U170" i="16" s="1"/>
  <c r="J866" i="1"/>
  <c r="U39" i="16" s="1"/>
  <c r="Z818" i="1"/>
  <c r="AH817" i="1"/>
  <c r="AD817" i="1"/>
  <c r="Z817" i="1" s="1"/>
  <c r="J868" i="1"/>
  <c r="V39" i="16" s="1"/>
  <c r="AF816" i="1"/>
  <c r="AA816" i="1" s="1"/>
  <c r="AH816" i="1"/>
  <c r="AI816" i="1"/>
  <c r="V38" i="16"/>
  <c r="T38" i="16"/>
  <c r="J870" i="1"/>
  <c r="J864" i="1"/>
  <c r="Z839" i="1"/>
  <c r="I871" i="1"/>
  <c r="H996" i="1"/>
  <c r="H872" i="1"/>
  <c r="D17" i="17" s="1"/>
  <c r="H1000" i="1"/>
  <c r="G872" i="1"/>
  <c r="C31" i="19" s="1"/>
  <c r="G866" i="1"/>
  <c r="C42" i="9" s="1"/>
  <c r="G870" i="1"/>
  <c r="E42" i="9" s="1"/>
  <c r="G38" i="16"/>
  <c r="G864" i="1"/>
  <c r="G868" i="1"/>
  <c r="C17" i="17"/>
  <c r="E39" i="16"/>
  <c r="H39" i="16"/>
  <c r="S38" i="16" s="1"/>
  <c r="G996" i="1"/>
  <c r="D170" i="16"/>
  <c r="AK730" i="1"/>
  <c r="AJ730" i="1"/>
  <c r="AD730" i="1"/>
  <c r="AF725" i="1"/>
  <c r="AA725" i="1" s="1"/>
  <c r="AJ721" i="1"/>
  <c r="AJ719" i="1"/>
  <c r="AD719" i="1"/>
  <c r="AH713" i="1"/>
  <c r="AJ713" i="1"/>
  <c r="AD713" i="1"/>
  <c r="AC711" i="1"/>
  <c r="AH710" i="1"/>
  <c r="AE710" i="1"/>
  <c r="AD710" i="1"/>
  <c r="AI708" i="1"/>
  <c r="AE708" i="1"/>
  <c r="AE701" i="1"/>
  <c r="V731" i="1"/>
  <c r="AI730" i="1"/>
  <c r="R730" i="1" s="1"/>
  <c r="AF730" i="1"/>
  <c r="AA730" i="1" s="1"/>
  <c r="AJ724" i="1"/>
  <c r="AE724" i="1"/>
  <c r="AI724" i="1"/>
  <c r="R724" i="1" s="1"/>
  <c r="AF724" i="1"/>
  <c r="AA724" i="1" s="1"/>
  <c r="L752" i="1"/>
  <c r="AE38" i="9" s="1"/>
  <c r="AE723" i="1"/>
  <c r="AD722" i="1"/>
  <c r="AC722" i="1"/>
  <c r="AE722" i="1"/>
  <c r="AJ717" i="1"/>
  <c r="AE711" i="1"/>
  <c r="AI711" i="1"/>
  <c r="AH705" i="1"/>
  <c r="AD705" i="1"/>
  <c r="AD699" i="1"/>
  <c r="AF729" i="1"/>
  <c r="AA729" i="1" s="1"/>
  <c r="AD726" i="1"/>
  <c r="AJ722" i="1"/>
  <c r="AC715" i="1"/>
  <c r="AI715" i="1"/>
  <c r="AH715" i="1"/>
  <c r="AD714" i="1"/>
  <c r="AH711" i="1"/>
  <c r="R711" i="1" s="1"/>
  <c r="AJ711" i="1"/>
  <c r="K748" i="1"/>
  <c r="X38" i="9" s="1"/>
  <c r="Y34" i="16"/>
  <c r="AD707" i="1"/>
  <c r="K752" i="1"/>
  <c r="AG7" i="18" s="1"/>
  <c r="AI728" i="1"/>
  <c r="V728" i="1" s="1"/>
  <c r="W728" i="1" s="1"/>
  <c r="AF728" i="1"/>
  <c r="AA728" i="1" s="1"/>
  <c r="AI725" i="1"/>
  <c r="R725" i="1" s="1"/>
  <c r="AC725" i="1"/>
  <c r="AE725" i="1"/>
  <c r="AJ725" i="1"/>
  <c r="AI723" i="1"/>
  <c r="AD723" i="1"/>
  <c r="AK722" i="1"/>
  <c r="AH722" i="1"/>
  <c r="AF722" i="1"/>
  <c r="AA722" i="1" s="1"/>
  <c r="AC714" i="1"/>
  <c r="AI714" i="1"/>
  <c r="AF712" i="1"/>
  <c r="AA712" i="1" s="1"/>
  <c r="AH712" i="1"/>
  <c r="AI712" i="1"/>
  <c r="AJ712" i="1"/>
  <c r="AD711" i="1"/>
  <c r="AJ710" i="1"/>
  <c r="V709" i="1"/>
  <c r="W709" i="1" s="1"/>
  <c r="AD709" i="1"/>
  <c r="Z709" i="1" s="1"/>
  <c r="AE709" i="1"/>
  <c r="AC706" i="1"/>
  <c r="AF706" i="1"/>
  <c r="AA706" i="1" s="1"/>
  <c r="AC701" i="1"/>
  <c r="AK701" i="1"/>
  <c r="AD701" i="1"/>
  <c r="AF700" i="1"/>
  <c r="AA700" i="1" s="1"/>
  <c r="AC700" i="1"/>
  <c r="AK700" i="1"/>
  <c r="AI700" i="1"/>
  <c r="AC699" i="1"/>
  <c r="AC698" i="1"/>
  <c r="AK698" i="1"/>
  <c r="AI698" i="1"/>
  <c r="AE698" i="1"/>
  <c r="J746" i="1"/>
  <c r="Z697" i="1"/>
  <c r="Q34" i="16"/>
  <c r="I748" i="1"/>
  <c r="I746" i="1"/>
  <c r="O35" i="16" s="1"/>
  <c r="I752" i="1"/>
  <c r="I27" i="19" s="1"/>
  <c r="Q35" i="16"/>
  <c r="I1000" i="1"/>
  <c r="I1013" i="1"/>
  <c r="M47" i="9"/>
  <c r="O47" i="9"/>
  <c r="O49" i="9" s="1"/>
  <c r="N182" i="16"/>
  <c r="G752" i="1"/>
  <c r="C15" i="17" s="1"/>
  <c r="G744" i="1"/>
  <c r="B38" i="9" s="1"/>
  <c r="G748" i="1"/>
  <c r="D38" i="9" s="1"/>
  <c r="G34" i="16"/>
  <c r="G182" i="16" s="1"/>
  <c r="F34" i="16"/>
  <c r="D34" i="16"/>
  <c r="D182" i="16" s="1"/>
  <c r="G750" i="1"/>
  <c r="D47" i="9"/>
  <c r="G746" i="1"/>
  <c r="G1002" i="1"/>
  <c r="C47" i="9"/>
  <c r="AK670" i="1"/>
  <c r="R670" i="1" s="1"/>
  <c r="AC670" i="1"/>
  <c r="AE670" i="1"/>
  <c r="AC669" i="1"/>
  <c r="AK668" i="1"/>
  <c r="V668" i="1" s="1"/>
  <c r="W668" i="1" s="1"/>
  <c r="AE668" i="1"/>
  <c r="AD664" i="1"/>
  <c r="AC654" i="1"/>
  <c r="AD654" i="1"/>
  <c r="AH654" i="1"/>
  <c r="AE653" i="1"/>
  <c r="Z649" i="1"/>
  <c r="AH637" i="1"/>
  <c r="AF638" i="1"/>
  <c r="AA638" i="1" s="1"/>
  <c r="AJ639" i="1"/>
  <c r="AD637" i="1"/>
  <c r="AC639" i="1"/>
  <c r="AK642" i="1"/>
  <c r="AH660" i="1"/>
  <c r="AK641" i="1"/>
  <c r="AK661" i="1"/>
  <c r="AK660" i="1"/>
  <c r="AC641" i="1"/>
  <c r="AF637" i="1"/>
  <c r="AA637" i="1" s="1"/>
  <c r="AC661" i="1"/>
  <c r="AC646" i="1"/>
  <c r="AH638" i="1"/>
  <c r="AC658" i="1"/>
  <c r="AJ669" i="1"/>
  <c r="AJ671" i="1"/>
  <c r="AH665" i="1"/>
  <c r="AE639" i="1"/>
  <c r="AI658" i="1"/>
  <c r="AD646" i="1"/>
  <c r="AI638" i="1"/>
  <c r="AI661" i="1"/>
  <c r="AE658" i="1"/>
  <c r="AD667" i="1"/>
  <c r="AF671" i="1"/>
  <c r="AD665" i="1"/>
  <c r="AE643" i="1"/>
  <c r="AJ663" i="1"/>
  <c r="AC671" i="1"/>
  <c r="AE671" i="1"/>
  <c r="AK671" i="1"/>
  <c r="R671" i="1" s="1"/>
  <c r="S671" i="1" s="1"/>
  <c r="AM671" i="1" s="1"/>
  <c r="AO671" i="1" s="1"/>
  <c r="AI669" i="1"/>
  <c r="AK669" i="1"/>
  <c r="AE669" i="1"/>
  <c r="AF667" i="1"/>
  <c r="AA667" i="1" s="1"/>
  <c r="AE665" i="1"/>
  <c r="AJ664" i="1"/>
  <c r="Z657" i="1"/>
  <c r="Z656" i="1"/>
  <c r="AC655" i="1"/>
  <c r="Z655" i="1" s="1"/>
  <c r="AI655" i="1"/>
  <c r="R655" i="1" s="1"/>
  <c r="AF655" i="1"/>
  <c r="AA655" i="1" s="1"/>
  <c r="AC647" i="1"/>
  <c r="AI642" i="1"/>
  <c r="AF642" i="1"/>
  <c r="AA642" i="1" s="1"/>
  <c r="AF641" i="1"/>
  <c r="AA641" i="1" s="1"/>
  <c r="AF640" i="1"/>
  <c r="AA640" i="1" s="1"/>
  <c r="AC642" i="1"/>
  <c r="AH639" i="1"/>
  <c r="R639" i="1" s="1"/>
  <c r="AK638" i="1"/>
  <c r="AK637" i="1"/>
  <c r="R649" i="1"/>
  <c r="AK647" i="1"/>
  <c r="AK646" i="1"/>
  <c r="AC638" i="1"/>
  <c r="AC637" i="1"/>
  <c r="AD639" i="1"/>
  <c r="AI647" i="1"/>
  <c r="AC645" i="1"/>
  <c r="AH645" i="1"/>
  <c r="AH643" i="1"/>
  <c r="AD642" i="1"/>
  <c r="AF639" i="1"/>
  <c r="AA639" i="1" s="1"/>
  <c r="AI637" i="1"/>
  <c r="AE642" i="1"/>
  <c r="AK648" i="1"/>
  <c r="AD648" i="1"/>
  <c r="AF648" i="1"/>
  <c r="AA648" i="1" s="1"/>
  <c r="AF32" i="16"/>
  <c r="AJ642" i="1"/>
  <c r="AI641" i="1"/>
  <c r="AJ641" i="1"/>
  <c r="L692" i="1"/>
  <c r="AE36" i="9" s="1"/>
  <c r="L688" i="1"/>
  <c r="L690" i="1"/>
  <c r="AD36" i="9" s="1"/>
  <c r="L1000" i="1"/>
  <c r="AE32" i="16"/>
  <c r="L684" i="1"/>
  <c r="AA35" i="9"/>
  <c r="AA47" i="9" s="1"/>
  <c r="Z670" i="1"/>
  <c r="AD669" i="1"/>
  <c r="AF669" i="1"/>
  <c r="AA669" i="1" s="1"/>
  <c r="AD668" i="1"/>
  <c r="AF668" i="1"/>
  <c r="AA668" i="1" s="1"/>
  <c r="AI666" i="1"/>
  <c r="V666" i="1" s="1"/>
  <c r="W666" i="1" s="1"/>
  <c r="AK666" i="1"/>
  <c r="AF666" i="1"/>
  <c r="AA666" i="1" s="1"/>
  <c r="AD666" i="1"/>
  <c r="AK665" i="1"/>
  <c r="AI665" i="1"/>
  <c r="AF663" i="1"/>
  <c r="AA663" i="1" s="1"/>
  <c r="V662" i="1"/>
  <c r="W662" i="1" s="1"/>
  <c r="AE660" i="1"/>
  <c r="AD660" i="1"/>
  <c r="AK658" i="1"/>
  <c r="AD658" i="1"/>
  <c r="AH658" i="1"/>
  <c r="V658" i="1" s="1"/>
  <c r="W658" i="1" s="1"/>
  <c r="AE657" i="1"/>
  <c r="AI652" i="1"/>
  <c r="V652" i="1" s="1"/>
  <c r="W652" i="1" s="1"/>
  <c r="AE650" i="1"/>
  <c r="AH646" i="1"/>
  <c r="AE646" i="1"/>
  <c r="R643" i="1"/>
  <c r="K1000" i="1"/>
  <c r="K686" i="1"/>
  <c r="Z33" i="16" s="1"/>
  <c r="AI640" i="1"/>
  <c r="Y35" i="9"/>
  <c r="AD638" i="1"/>
  <c r="AE638" i="1"/>
  <c r="R668" i="1"/>
  <c r="AJ667" i="1"/>
  <c r="AI667" i="1"/>
  <c r="AK667" i="1"/>
  <c r="AC667" i="1"/>
  <c r="AE667" i="1"/>
  <c r="AF665" i="1"/>
  <c r="AA665" i="1" s="1"/>
  <c r="AI663" i="1"/>
  <c r="R663" i="1" s="1"/>
  <c r="AE663" i="1"/>
  <c r="AC663" i="1"/>
  <c r="R662" i="1"/>
  <c r="S662" i="1" s="1"/>
  <c r="AM662" i="1" s="1"/>
  <c r="AO662" i="1" s="1"/>
  <c r="AJ661" i="1"/>
  <c r="V659" i="1"/>
  <c r="W659" i="1" s="1"/>
  <c r="AJ649" i="1"/>
  <c r="V649" i="1" s="1"/>
  <c r="W649" i="1" s="1"/>
  <c r="AC648" i="1"/>
  <c r="AI648" i="1"/>
  <c r="AH648" i="1"/>
  <c r="AI646" i="1"/>
  <c r="AI645" i="1"/>
  <c r="R645" i="1" s="1"/>
  <c r="AF645" i="1"/>
  <c r="AA645" i="1" s="1"/>
  <c r="AJ645" i="1"/>
  <c r="J998" i="1"/>
  <c r="AD641" i="1"/>
  <c r="J686" i="1"/>
  <c r="R36" i="9" s="1"/>
  <c r="AE641" i="1"/>
  <c r="I1011" i="1"/>
  <c r="I1002" i="1"/>
  <c r="I1017" i="1"/>
  <c r="I996" i="1"/>
  <c r="I690" i="1"/>
  <c r="I688" i="1"/>
  <c r="N36" i="9" s="1"/>
  <c r="I684" i="1"/>
  <c r="L36" i="9" s="1"/>
  <c r="P32" i="16"/>
  <c r="P182" i="16" s="1"/>
  <c r="I686" i="1"/>
  <c r="O33" i="16" s="1"/>
  <c r="I692" i="1"/>
  <c r="E14" i="17" s="1"/>
  <c r="I998" i="1"/>
  <c r="Q32" i="16"/>
  <c r="O32" i="16"/>
  <c r="O182" i="16" s="1"/>
  <c r="E32" i="16"/>
  <c r="E182" i="16" s="1"/>
  <c r="E35" i="9"/>
  <c r="E47" i="9" s="1"/>
  <c r="G686" i="1"/>
  <c r="C36" i="9" s="1"/>
  <c r="B35" i="9"/>
  <c r="B47" i="9" s="1"/>
  <c r="G690" i="1"/>
  <c r="E36" i="9" s="1"/>
  <c r="G1000" i="1"/>
  <c r="E33" i="16"/>
  <c r="F32" i="16"/>
  <c r="G684" i="1"/>
  <c r="D33" i="16" s="1"/>
  <c r="G692" i="1"/>
  <c r="F36" i="9" s="1"/>
  <c r="G688" i="1"/>
  <c r="D36" i="9" s="1"/>
  <c r="AE591" i="3"/>
  <c r="AC589" i="3"/>
  <c r="AE589" i="3"/>
  <c r="AJ589" i="3"/>
  <c r="AI585" i="3"/>
  <c r="AJ585" i="3"/>
  <c r="AC583" i="3"/>
  <c r="AC576" i="3"/>
  <c r="AJ98" i="16"/>
  <c r="AJ562" i="3"/>
  <c r="AI584" i="3"/>
  <c r="AJ584" i="3"/>
  <c r="AH584" i="3"/>
  <c r="AK584" i="3"/>
  <c r="AJ580" i="3"/>
  <c r="AD575" i="3"/>
  <c r="Z575" i="3" s="1"/>
  <c r="AE575" i="3"/>
  <c r="AI574" i="3"/>
  <c r="AI573" i="3"/>
  <c r="AH571" i="3"/>
  <c r="AK571" i="3"/>
  <c r="AE571" i="3"/>
  <c r="AD567" i="3"/>
  <c r="AD98" i="16"/>
  <c r="L609" i="3"/>
  <c r="AI586" i="3"/>
  <c r="AF580" i="3"/>
  <c r="AA580" i="3" s="1"/>
  <c r="AK580" i="3"/>
  <c r="AE580" i="3"/>
  <c r="AF578" i="3"/>
  <c r="AA578" i="3" s="1"/>
  <c r="AC578" i="3"/>
  <c r="Z578" i="3" s="1"/>
  <c r="AK578" i="3"/>
  <c r="AI578" i="3"/>
  <c r="V578" i="3" s="1"/>
  <c r="W578" i="3" s="1"/>
  <c r="AE576" i="3"/>
  <c r="AD576" i="3"/>
  <c r="AE569" i="3"/>
  <c r="K611" i="3"/>
  <c r="Y98" i="16"/>
  <c r="Y27" i="11"/>
  <c r="Y28" i="11"/>
  <c r="AB99" i="16"/>
  <c r="AB98" i="16"/>
  <c r="Z98" i="16"/>
  <c r="K613" i="3"/>
  <c r="AA99" i="16" s="1"/>
  <c r="K609" i="3"/>
  <c r="V28" i="11" s="1"/>
  <c r="AJ561" i="3"/>
  <c r="AF592" i="3"/>
  <c r="AA592" i="3" s="1"/>
  <c r="AC591" i="3"/>
  <c r="AC590" i="3"/>
  <c r="AF590" i="3"/>
  <c r="AA590" i="3" s="1"/>
  <c r="AD588" i="3"/>
  <c r="AE588" i="3"/>
  <c r="Z584" i="3"/>
  <c r="AF581" i="3"/>
  <c r="AA581" i="3" s="1"/>
  <c r="AC581" i="3"/>
  <c r="AK581" i="3"/>
  <c r="AI581" i="3"/>
  <c r="AE581" i="3"/>
  <c r="Z580" i="3"/>
  <c r="AH580" i="3"/>
  <c r="AK579" i="3"/>
  <c r="AC572" i="3"/>
  <c r="AI571" i="3"/>
  <c r="V571" i="3" s="1"/>
  <c r="W571" i="3" s="1"/>
  <c r="AI568" i="3"/>
  <c r="Z561" i="3"/>
  <c r="AE564" i="3"/>
  <c r="V563" i="3"/>
  <c r="W563" i="3" s="1"/>
  <c r="AC562" i="3"/>
  <c r="AH562" i="3"/>
  <c r="V562" i="3" s="1"/>
  <c r="W562" i="3" s="1"/>
  <c r="AF562" i="3"/>
  <c r="AA562" i="3" s="1"/>
  <c r="AD562" i="3"/>
  <c r="W99" i="16"/>
  <c r="J611" i="3"/>
  <c r="R28" i="11" s="1"/>
  <c r="W98" i="16"/>
  <c r="U98" i="16"/>
  <c r="P98" i="16"/>
  <c r="I615" i="3"/>
  <c r="O28" i="11" s="1"/>
  <c r="I613" i="3"/>
  <c r="I609" i="3"/>
  <c r="L28" i="11" s="1"/>
  <c r="Q98" i="16"/>
  <c r="F98" i="16"/>
  <c r="D98" i="16"/>
  <c r="G617" i="3"/>
  <c r="C91" i="19" s="1"/>
  <c r="G98" i="16"/>
  <c r="E98" i="16"/>
  <c r="G615" i="3"/>
  <c r="E28" i="11" s="1"/>
  <c r="G609" i="3"/>
  <c r="AC587" i="3"/>
  <c r="AC585" i="3"/>
  <c r="AH590" i="3"/>
  <c r="R590" i="3" s="1"/>
  <c r="AC568" i="3"/>
  <c r="AC564" i="3"/>
  <c r="V574" i="3"/>
  <c r="W574" i="3" s="1"/>
  <c r="AH568" i="3"/>
  <c r="AH564" i="3"/>
  <c r="AC569" i="3"/>
  <c r="AF566" i="3"/>
  <c r="AA566" i="3" s="1"/>
  <c r="AF570" i="3"/>
  <c r="AA570" i="3" s="1"/>
  <c r="AH565" i="3"/>
  <c r="AK565" i="3"/>
  <c r="AI594" i="3"/>
  <c r="AK564" i="3"/>
  <c r="AF569" i="3"/>
  <c r="AA569" i="3" s="1"/>
  <c r="AC563" i="3"/>
  <c r="AI587" i="3"/>
  <c r="AF587" i="3"/>
  <c r="AA587" i="3" s="1"/>
  <c r="AD586" i="3"/>
  <c r="AD585" i="3"/>
  <c r="AI570" i="3"/>
  <c r="V570" i="3" s="1"/>
  <c r="W570" i="3" s="1"/>
  <c r="AD569" i="3"/>
  <c r="AD568" i="3"/>
  <c r="AI566" i="3"/>
  <c r="AI565" i="3"/>
  <c r="AD564" i="3"/>
  <c r="AD563" i="3"/>
  <c r="AH587" i="3"/>
  <c r="AE565" i="3"/>
  <c r="AE570" i="3"/>
  <c r="AE587" i="3"/>
  <c r="AD590" i="3"/>
  <c r="AC592" i="3"/>
  <c r="Z592" i="3" s="1"/>
  <c r="AE592" i="3"/>
  <c r="AC594" i="3"/>
  <c r="AE594" i="3"/>
  <c r="AJ586" i="3"/>
  <c r="AE529" i="3"/>
  <c r="AC529" i="3"/>
  <c r="AF512" i="3"/>
  <c r="AA512" i="3" s="1"/>
  <c r="AH505" i="3"/>
  <c r="AH25" i="11"/>
  <c r="AE510" i="3"/>
  <c r="Z509" i="3"/>
  <c r="AI527" i="3"/>
  <c r="AI525" i="3"/>
  <c r="AF521" i="3"/>
  <c r="AA521" i="3" s="1"/>
  <c r="AI512" i="3"/>
  <c r="AC510" i="3"/>
  <c r="AI503" i="3"/>
  <c r="AC525" i="3"/>
  <c r="AK525" i="3"/>
  <c r="AK521" i="3"/>
  <c r="AJ525" i="3"/>
  <c r="AJ529" i="3"/>
  <c r="AF529" i="3"/>
  <c r="AA529" i="3" s="1"/>
  <c r="AD526" i="3"/>
  <c r="AF514" i="3"/>
  <c r="AA514" i="3" s="1"/>
  <c r="AC508" i="3"/>
  <c r="Z508" i="3" s="1"/>
  <c r="AI508" i="3"/>
  <c r="AH508" i="3"/>
  <c r="AJ508" i="3"/>
  <c r="AC503" i="3"/>
  <c r="AC501" i="3"/>
  <c r="AH506" i="3"/>
  <c r="AI518" i="3"/>
  <c r="AI514" i="3"/>
  <c r="AD510" i="3"/>
  <c r="AI501" i="3"/>
  <c r="AH516" i="3"/>
  <c r="AK514" i="3"/>
  <c r="AK512" i="3"/>
  <c r="AE504" i="3"/>
  <c r="AJ514" i="3"/>
  <c r="AH513" i="3"/>
  <c r="AF97" i="16"/>
  <c r="L555" i="3"/>
  <c r="AD26" i="11" s="1"/>
  <c r="L549" i="3"/>
  <c r="AA26" i="11" s="1"/>
  <c r="L551" i="3"/>
  <c r="AB26" i="11" s="1"/>
  <c r="R89" i="19"/>
  <c r="AH97" i="16"/>
  <c r="AF96" i="16"/>
  <c r="AD96" i="16"/>
  <c r="AE26" i="11"/>
  <c r="H46" i="17"/>
  <c r="AE507" i="3"/>
  <c r="AH502" i="3"/>
  <c r="AE523" i="3"/>
  <c r="AC522" i="3"/>
  <c r="AE521" i="3"/>
  <c r="V505" i="3"/>
  <c r="W505" i="3" s="1"/>
  <c r="AI502" i="3"/>
  <c r="AC504" i="3"/>
  <c r="AH510" i="3"/>
  <c r="AD506" i="3"/>
  <c r="AI521" i="3"/>
  <c r="AF519" i="3"/>
  <c r="AA519" i="3" s="1"/>
  <c r="AD518" i="3"/>
  <c r="AI516" i="3"/>
  <c r="AD514" i="3"/>
  <c r="AD512" i="3"/>
  <c r="AI510" i="3"/>
  <c r="AF510" i="3"/>
  <c r="AA510" i="3" s="1"/>
  <c r="AD504" i="3"/>
  <c r="AD501" i="3"/>
  <c r="AF518" i="3"/>
  <c r="AA518" i="3" s="1"/>
  <c r="AK518" i="3"/>
  <c r="AC514" i="3"/>
  <c r="AC512" i="3"/>
  <c r="Z512" i="3" s="1"/>
  <c r="AF503" i="3"/>
  <c r="AA503" i="3" s="1"/>
  <c r="AF501" i="3"/>
  <c r="AA501" i="3" s="1"/>
  <c r="AF522" i="3"/>
  <c r="AA522" i="3" s="1"/>
  <c r="AH521" i="3"/>
  <c r="AH519" i="3"/>
  <c r="AH514" i="3"/>
  <c r="AH512" i="3"/>
  <c r="AE501" i="3"/>
  <c r="AE522" i="3"/>
  <c r="AC521" i="3"/>
  <c r="AJ512" i="3"/>
  <c r="AI519" i="3"/>
  <c r="AE519" i="3"/>
  <c r="AJ518" i="3"/>
  <c r="AI517" i="3"/>
  <c r="AH517" i="3"/>
  <c r="AI506" i="3"/>
  <c r="AF506" i="3"/>
  <c r="AA506" i="3" s="1"/>
  <c r="AK506" i="3"/>
  <c r="AE506" i="3"/>
  <c r="AI504" i="3"/>
  <c r="AF504" i="3"/>
  <c r="AA504" i="3" s="1"/>
  <c r="AB96" i="16"/>
  <c r="K551" i="3"/>
  <c r="Z97" i="16" s="1"/>
  <c r="Z96" i="16"/>
  <c r="K549" i="3"/>
  <c r="V26" i="11" s="1"/>
  <c r="W25" i="11"/>
  <c r="W26" i="11"/>
  <c r="K557" i="3"/>
  <c r="AB97" i="16"/>
  <c r="AA96" i="16"/>
  <c r="AA158" i="16" s="1"/>
  <c r="Y96" i="16"/>
  <c r="AA97" i="16"/>
  <c r="K556" i="3"/>
  <c r="O88" i="19" s="1"/>
  <c r="AI526" i="3"/>
  <c r="AC526" i="3"/>
  <c r="AF526" i="3"/>
  <c r="AA526" i="3" s="1"/>
  <c r="AK526" i="3"/>
  <c r="AD525" i="3"/>
  <c r="AH525" i="3"/>
  <c r="R525" i="3" s="1"/>
  <c r="S525" i="3" s="1"/>
  <c r="AM525" i="3" s="1"/>
  <c r="AO525" i="3" s="1"/>
  <c r="Z522" i="3"/>
  <c r="AI522" i="3"/>
  <c r="AJ522" i="3"/>
  <c r="AE520" i="3"/>
  <c r="AJ520" i="3"/>
  <c r="AC520" i="3"/>
  <c r="AK519" i="3"/>
  <c r="AD519" i="3"/>
  <c r="Z519" i="3" s="1"/>
  <c r="AE518" i="3"/>
  <c r="AE517" i="3"/>
  <c r="AD516" i="3"/>
  <c r="AE511" i="3"/>
  <c r="AH507" i="3"/>
  <c r="AJ507" i="3"/>
  <c r="T96" i="16"/>
  <c r="J555" i="3"/>
  <c r="J551" i="3"/>
  <c r="R26" i="11" s="1"/>
  <c r="AD502" i="3"/>
  <c r="AF502" i="3"/>
  <c r="AA502" i="3" s="1"/>
  <c r="V96" i="16"/>
  <c r="V158" i="16" s="1"/>
  <c r="R25" i="11"/>
  <c r="R33" i="11" s="1"/>
  <c r="AE502" i="3"/>
  <c r="AH501" i="3"/>
  <c r="R501" i="3" s="1"/>
  <c r="W96" i="16"/>
  <c r="J553" i="3"/>
  <c r="J549" i="3"/>
  <c r="AJ501" i="3"/>
  <c r="P96" i="16"/>
  <c r="I551" i="3"/>
  <c r="O97" i="16" s="1"/>
  <c r="I549" i="3"/>
  <c r="L26" i="11" s="1"/>
  <c r="Q96" i="16"/>
  <c r="I555" i="3"/>
  <c r="O26" i="11" s="1"/>
  <c r="I553" i="3"/>
  <c r="Q97" i="16"/>
  <c r="G555" i="3"/>
  <c r="E26" i="11" s="1"/>
  <c r="G549" i="3"/>
  <c r="B26" i="11" s="1"/>
  <c r="G557" i="3"/>
  <c r="D97" i="16"/>
  <c r="G747" i="3"/>
  <c r="G743" i="3"/>
  <c r="G745" i="3"/>
  <c r="G741" i="3"/>
  <c r="AD463" i="3"/>
  <c r="AH460" i="3"/>
  <c r="AC454" i="3"/>
  <c r="AC453" i="3"/>
  <c r="AI450" i="3"/>
  <c r="V450" i="3" s="1"/>
  <c r="W450" i="3" s="1"/>
  <c r="AE450" i="3"/>
  <c r="L489" i="3"/>
  <c r="AA24" i="11" s="1"/>
  <c r="AC448" i="3"/>
  <c r="AD448" i="3"/>
  <c r="L491" i="3"/>
  <c r="AB24" i="11" s="1"/>
  <c r="AD94" i="16"/>
  <c r="AE467" i="3"/>
  <c r="AH461" i="3"/>
  <c r="AF461" i="3"/>
  <c r="AA461" i="3" s="1"/>
  <c r="AD461" i="3"/>
  <c r="AF453" i="3"/>
  <c r="AA453" i="3" s="1"/>
  <c r="AK453" i="3"/>
  <c r="AI443" i="3"/>
  <c r="AF442" i="3"/>
  <c r="AA442" i="3" s="1"/>
  <c r="AK442" i="3"/>
  <c r="Z442" i="3"/>
  <c r="Z453" i="3"/>
  <c r="AF459" i="3"/>
  <c r="AA459" i="3" s="1"/>
  <c r="AF457" i="3"/>
  <c r="AA457" i="3" s="1"/>
  <c r="AF452" i="3"/>
  <c r="AA452" i="3" s="1"/>
  <c r="AF447" i="3"/>
  <c r="AA447" i="3" s="1"/>
  <c r="AC459" i="3"/>
  <c r="AK459" i="3"/>
  <c r="AH457" i="3"/>
  <c r="AH453" i="3"/>
  <c r="AC451" i="3"/>
  <c r="Z451" i="3" s="1"/>
  <c r="AK451" i="3"/>
  <c r="AH449" i="3"/>
  <c r="AC447" i="3"/>
  <c r="AK447" i="3"/>
  <c r="R447" i="3" s="1"/>
  <c r="AC456" i="3"/>
  <c r="AC452" i="3"/>
  <c r="Z452" i="3" s="1"/>
  <c r="AH446" i="3"/>
  <c r="R446" i="3" s="1"/>
  <c r="S446" i="3" s="1"/>
  <c r="AM446" i="3" s="1"/>
  <c r="AO446" i="3" s="1"/>
  <c r="AE444" i="3"/>
  <c r="AD444" i="3"/>
  <c r="AC444" i="3"/>
  <c r="AK444" i="3"/>
  <c r="AK464" i="3"/>
  <c r="AK463" i="3"/>
  <c r="AI462" i="3"/>
  <c r="R462" i="3" s="1"/>
  <c r="S462" i="3" s="1"/>
  <c r="AM462" i="3" s="1"/>
  <c r="AO462" i="3" s="1"/>
  <c r="AD459" i="3"/>
  <c r="AI457" i="3"/>
  <c r="AI456" i="3"/>
  <c r="AI453" i="3"/>
  <c r="AI451" i="3"/>
  <c r="AI449" i="3"/>
  <c r="AD447" i="3"/>
  <c r="AC464" i="3"/>
  <c r="AE447" i="3"/>
  <c r="AE449" i="3"/>
  <c r="AE451" i="3"/>
  <c r="AJ452" i="3"/>
  <c r="V466" i="3"/>
  <c r="W466" i="3" s="1"/>
  <c r="AI463" i="3"/>
  <c r="AF463" i="3"/>
  <c r="AA463" i="3" s="1"/>
  <c r="AH463" i="3"/>
  <c r="AK461" i="3"/>
  <c r="AI461" i="3"/>
  <c r="AE461" i="3"/>
  <c r="AJ461" i="3"/>
  <c r="V459" i="3"/>
  <c r="W459" i="3" s="1"/>
  <c r="R455" i="3"/>
  <c r="AJ454" i="3"/>
  <c r="R450" i="3"/>
  <c r="S450" i="3" s="1"/>
  <c r="AM450" i="3" s="1"/>
  <c r="AO450" i="3" s="1"/>
  <c r="AF448" i="3"/>
  <c r="AA448" i="3" s="1"/>
  <c r="AH448" i="3"/>
  <c r="R448" i="3" s="1"/>
  <c r="AF443" i="3"/>
  <c r="AA443" i="3" s="1"/>
  <c r="AK443" i="3"/>
  <c r="AB94" i="16"/>
  <c r="V33" i="11"/>
  <c r="AJ443" i="3"/>
  <c r="V467" i="3"/>
  <c r="W467" i="3" s="1"/>
  <c r="R466" i="3"/>
  <c r="S466" i="3" s="1"/>
  <c r="AM466" i="3" s="1"/>
  <c r="AO466" i="3" s="1"/>
  <c r="AE463" i="3"/>
  <c r="AJ463" i="3"/>
  <c r="AK460" i="3"/>
  <c r="AD460" i="3"/>
  <c r="AE459" i="3"/>
  <c r="AC458" i="3"/>
  <c r="Z458" i="3" s="1"/>
  <c r="AK458" i="3"/>
  <c r="AI458" i="3"/>
  <c r="AE458" i="3"/>
  <c r="Z457" i="3"/>
  <c r="AF456" i="3"/>
  <c r="AA456" i="3" s="1"/>
  <c r="AH456" i="3"/>
  <c r="R456" i="3" s="1"/>
  <c r="AD456" i="3"/>
  <c r="AE456" i="3"/>
  <c r="Z455" i="3"/>
  <c r="Z447" i="3"/>
  <c r="T94" i="16"/>
  <c r="J491" i="3"/>
  <c r="R24" i="11" s="1"/>
  <c r="J493" i="3"/>
  <c r="S24" i="11" s="1"/>
  <c r="J497" i="3"/>
  <c r="X95" i="16" s="1"/>
  <c r="J489" i="3"/>
  <c r="Q24" i="11" s="1"/>
  <c r="J495" i="3"/>
  <c r="T24" i="11" s="1"/>
  <c r="T33" i="11"/>
  <c r="S455" i="3"/>
  <c r="AM455" i="3" s="1"/>
  <c r="AO455" i="3" s="1"/>
  <c r="O94" i="16"/>
  <c r="I491" i="3"/>
  <c r="N94" i="16"/>
  <c r="E94" i="16"/>
  <c r="D23" i="11"/>
  <c r="D33" i="11" s="1"/>
  <c r="B23" i="11"/>
  <c r="G94" i="16"/>
  <c r="G495" i="3"/>
  <c r="E24" i="11" s="1"/>
  <c r="G497" i="3"/>
  <c r="G95" i="16"/>
  <c r="F94" i="16"/>
  <c r="D94" i="16"/>
  <c r="G489" i="3"/>
  <c r="AF403" i="3"/>
  <c r="AA403" i="3" s="1"/>
  <c r="AD403" i="3"/>
  <c r="Z403" i="3" s="1"/>
  <c r="AK403" i="3"/>
  <c r="AF92" i="16"/>
  <c r="AD400" i="3"/>
  <c r="AI400" i="3"/>
  <c r="AC394" i="3"/>
  <c r="AD394" i="3"/>
  <c r="AE394" i="3"/>
  <c r="L431" i="3"/>
  <c r="AB22" i="11" s="1"/>
  <c r="AD92" i="16"/>
  <c r="L437" i="3"/>
  <c r="BJ8" i="18" s="1"/>
  <c r="AG92" i="16"/>
  <c r="L747" i="3"/>
  <c r="AJ396" i="3"/>
  <c r="K747" i="3"/>
  <c r="K437" i="3"/>
  <c r="Z22" i="11" s="1"/>
  <c r="K433" i="3"/>
  <c r="X22" i="11" s="1"/>
  <c r="K435" i="3"/>
  <c r="Y22" i="11" s="1"/>
  <c r="K745" i="3"/>
  <c r="Y92" i="16"/>
  <c r="W21" i="11"/>
  <c r="AD401" i="3"/>
  <c r="J437" i="3"/>
  <c r="F44" i="17" s="1"/>
  <c r="AC399" i="3"/>
  <c r="R397" i="3"/>
  <c r="S397" i="3" s="1"/>
  <c r="AM397" i="3" s="1"/>
  <c r="AO397" i="3" s="1"/>
  <c r="AH392" i="3"/>
  <c r="AC392" i="3"/>
  <c r="Z392" i="3" s="1"/>
  <c r="AK392" i="3"/>
  <c r="R392" i="3" s="1"/>
  <c r="AC404" i="3"/>
  <c r="AH394" i="3"/>
  <c r="AK404" i="3"/>
  <c r="R404" i="3" s="1"/>
  <c r="AF405" i="3"/>
  <c r="AA405" i="3" s="1"/>
  <c r="AI405" i="3"/>
  <c r="AD398" i="3"/>
  <c r="Z398" i="3" s="1"/>
  <c r="AK398" i="3"/>
  <c r="AI396" i="3"/>
  <c r="AK395" i="3"/>
  <c r="AI394" i="3"/>
  <c r="AJ405" i="3"/>
  <c r="Z400" i="3"/>
  <c r="AD391" i="3"/>
  <c r="AC391" i="3"/>
  <c r="AK391" i="3"/>
  <c r="AD404" i="3"/>
  <c r="AE402" i="3"/>
  <c r="AH396" i="3"/>
  <c r="AJ381" i="3"/>
  <c r="AI381" i="3"/>
  <c r="R381" i="3" s="1"/>
  <c r="AD402" i="3"/>
  <c r="AC402" i="3"/>
  <c r="Z402" i="3" s="1"/>
  <c r="AE381" i="3"/>
  <c r="AE396" i="3"/>
  <c r="AJ395" i="3"/>
  <c r="AD395" i="3"/>
  <c r="Z405" i="3"/>
  <c r="AH401" i="3"/>
  <c r="AK401" i="3"/>
  <c r="AJ401" i="3"/>
  <c r="J435" i="3"/>
  <c r="W93" i="16" s="1"/>
  <c r="U92" i="16"/>
  <c r="J747" i="3"/>
  <c r="J743" i="3"/>
  <c r="AD399" i="3"/>
  <c r="J429" i="3"/>
  <c r="Q22" i="11" s="1"/>
  <c r="S404" i="3"/>
  <c r="AM404" i="3" s="1"/>
  <c r="AO404" i="3" s="1"/>
  <c r="S392" i="3"/>
  <c r="AM392" i="3" s="1"/>
  <c r="AO392" i="3" s="1"/>
  <c r="Z381" i="3"/>
  <c r="N92" i="16"/>
  <c r="I431" i="3"/>
  <c r="I433" i="3"/>
  <c r="N22" i="11" s="1"/>
  <c r="Q92" i="16"/>
  <c r="O92" i="16"/>
  <c r="I429" i="3"/>
  <c r="S382" i="3"/>
  <c r="AM382" i="3" s="1"/>
  <c r="AO382" i="3" s="1"/>
  <c r="Q93" i="16"/>
  <c r="G92" i="16"/>
  <c r="F92" i="16"/>
  <c r="D92" i="16"/>
  <c r="G437" i="3"/>
  <c r="F22" i="11" s="1"/>
  <c r="G435" i="3"/>
  <c r="E22" i="11" s="1"/>
  <c r="G429" i="3"/>
  <c r="B22" i="11" s="1"/>
  <c r="AJ584" i="2"/>
  <c r="AD576" i="2"/>
  <c r="AD574" i="2"/>
  <c r="AK566" i="2"/>
  <c r="AD566" i="2"/>
  <c r="AF27" i="10"/>
  <c r="AJ580" i="2"/>
  <c r="AH566" i="2"/>
  <c r="AD564" i="2"/>
  <c r="AH564" i="2"/>
  <c r="R564" i="2" s="1"/>
  <c r="AE62" i="16"/>
  <c r="AE170" i="16" s="1"/>
  <c r="AG62" i="16"/>
  <c r="L611" i="2"/>
  <c r="AB28" i="10" s="1"/>
  <c r="AF62" i="16"/>
  <c r="AF170" i="16" s="1"/>
  <c r="AD62" i="16"/>
  <c r="L615" i="2"/>
  <c r="L613" i="2"/>
  <c r="L609" i="2"/>
  <c r="AK590" i="2"/>
  <c r="AH590" i="2"/>
  <c r="AE590" i="2"/>
  <c r="AK576" i="2"/>
  <c r="AH576" i="2"/>
  <c r="AC572" i="2"/>
  <c r="AH570" i="2"/>
  <c r="AD570" i="2"/>
  <c r="AA62" i="16"/>
  <c r="AJ590" i="2"/>
  <c r="AD590" i="2"/>
  <c r="AF590" i="2"/>
  <c r="AA590" i="2" s="1"/>
  <c r="AK584" i="2"/>
  <c r="AC584" i="2"/>
  <c r="AH582" i="2"/>
  <c r="AH579" i="2"/>
  <c r="AK578" i="2"/>
  <c r="AD578" i="2"/>
  <c r="AJ576" i="2"/>
  <c r="AC576" i="2"/>
  <c r="AH568" i="2"/>
  <c r="AD568" i="2"/>
  <c r="AH563" i="2"/>
  <c r="AF562" i="2"/>
  <c r="AA562" i="2" s="1"/>
  <c r="AJ562" i="2"/>
  <c r="AJ561" i="2"/>
  <c r="AJ565" i="2"/>
  <c r="AD569" i="2"/>
  <c r="AC571" i="2"/>
  <c r="AJ573" i="2"/>
  <c r="AJ575" i="2"/>
  <c r="AD579" i="2"/>
  <c r="AJ581" i="2"/>
  <c r="AH585" i="2"/>
  <c r="AK569" i="2"/>
  <c r="AK585" i="2"/>
  <c r="R585" i="2" s="1"/>
  <c r="AC563" i="2"/>
  <c r="AE575" i="2"/>
  <c r="AC583" i="2"/>
  <c r="AE585" i="2"/>
  <c r="AK582" i="2"/>
  <c r="AJ582" i="2"/>
  <c r="AH583" i="2"/>
  <c r="AE583" i="2"/>
  <c r="AD580" i="2"/>
  <c r="AH580" i="2"/>
  <c r="AC579" i="2"/>
  <c r="AJ578" i="2"/>
  <c r="AH572" i="2"/>
  <c r="AE569" i="2"/>
  <c r="AK568" i="2"/>
  <c r="R568" i="2" s="1"/>
  <c r="AJ568" i="2"/>
  <c r="AC568" i="2"/>
  <c r="AE568" i="2"/>
  <c r="W62" i="16"/>
  <c r="W170" i="16" s="1"/>
  <c r="J611" i="2"/>
  <c r="R28" i="10" s="1"/>
  <c r="J613" i="2"/>
  <c r="V63" i="16" s="1"/>
  <c r="J609" i="2"/>
  <c r="Q28" i="10" s="1"/>
  <c r="O62" i="16"/>
  <c r="O170" i="16" s="1"/>
  <c r="I613" i="2"/>
  <c r="P63" i="16" s="1"/>
  <c r="Q62" i="16"/>
  <c r="Q170" i="16" s="1"/>
  <c r="I609" i="2"/>
  <c r="N63" i="16" s="1"/>
  <c r="F54" i="19"/>
  <c r="AK575" i="2"/>
  <c r="AK583" i="2"/>
  <c r="R583" i="2" s="1"/>
  <c r="AK591" i="2"/>
  <c r="R591" i="2" s="1"/>
  <c r="S591" i="2" s="1"/>
  <c r="AM591" i="2" s="1"/>
  <c r="AO591" i="2" s="1"/>
  <c r="AK563" i="2"/>
  <c r="R563" i="2" s="1"/>
  <c r="AK579" i="2"/>
  <c r="R579" i="2" s="1"/>
  <c r="AF561" i="2"/>
  <c r="AA561" i="2" s="1"/>
  <c r="AJ563" i="2"/>
  <c r="AD565" i="2"/>
  <c r="AH565" i="2"/>
  <c r="AJ567" i="2"/>
  <c r="AJ569" i="2"/>
  <c r="AF571" i="2"/>
  <c r="AA571" i="2" s="1"/>
  <c r="AJ571" i="2"/>
  <c r="AE573" i="2"/>
  <c r="AH573" i="2"/>
  <c r="AC575" i="2"/>
  <c r="AH575" i="2"/>
  <c r="AH577" i="2"/>
  <c r="AJ579" i="2"/>
  <c r="AD581" i="2"/>
  <c r="AH581" i="2"/>
  <c r="AJ583" i="2"/>
  <c r="AJ585" i="2"/>
  <c r="AD587" i="2"/>
  <c r="AH587" i="2"/>
  <c r="AJ591" i="2"/>
  <c r="AK565" i="2"/>
  <c r="R565" i="2" s="1"/>
  <c r="AK573" i="2"/>
  <c r="AK581" i="2"/>
  <c r="AK589" i="2"/>
  <c r="R589" i="2" s="1"/>
  <c r="W63" i="16"/>
  <c r="V62" i="16"/>
  <c r="T62" i="16"/>
  <c r="P62" i="16"/>
  <c r="P170" i="16" s="1"/>
  <c r="N62" i="16"/>
  <c r="N170" i="16" s="1"/>
  <c r="K62" i="16"/>
  <c r="I615" i="2"/>
  <c r="M613" i="2"/>
  <c r="AH28" i="10" s="1"/>
  <c r="I611" i="2"/>
  <c r="AG27" i="10"/>
  <c r="AE563" i="2"/>
  <c r="AE565" i="2"/>
  <c r="AE567" i="2"/>
  <c r="AD573" i="2"/>
  <c r="AE577" i="2"/>
  <c r="AE579" i="2"/>
  <c r="AE581" i="2"/>
  <c r="AD583" i="2"/>
  <c r="AC585" i="2"/>
  <c r="AE587" i="2"/>
  <c r="AD589" i="2"/>
  <c r="AD591" i="2"/>
  <c r="AC587" i="2"/>
  <c r="AC581" i="2"/>
  <c r="AC577" i="2"/>
  <c r="AD575" i="2"/>
  <c r="AF573" i="2"/>
  <c r="AA573" i="2" s="1"/>
  <c r="AF513" i="2"/>
  <c r="AA513" i="2" s="1"/>
  <c r="AF25" i="10"/>
  <c r="R531" i="2"/>
  <c r="AD529" i="2"/>
  <c r="AF527" i="2"/>
  <c r="AH527" i="2"/>
  <c r="AE527" i="2"/>
  <c r="AC525" i="2"/>
  <c r="AE522" i="2"/>
  <c r="AD520" i="2"/>
  <c r="AJ508" i="2"/>
  <c r="AJ509" i="2"/>
  <c r="L555" i="2"/>
  <c r="AD26" i="10" s="1"/>
  <c r="L551" i="2"/>
  <c r="AB26" i="10" s="1"/>
  <c r="L553" i="2"/>
  <c r="AC26" i="10" s="1"/>
  <c r="L549" i="2"/>
  <c r="AD61" i="16" s="1"/>
  <c r="AF61" i="16"/>
  <c r="AA26" i="10"/>
  <c r="AG61" i="16"/>
  <c r="AC33" i="10"/>
  <c r="L743" i="2"/>
  <c r="R532" i="2"/>
  <c r="S532" i="2" s="1"/>
  <c r="AM532" i="2" s="1"/>
  <c r="AO532" i="2" s="1"/>
  <c r="AD531" i="2"/>
  <c r="AF531" i="2"/>
  <c r="AA531" i="2" s="1"/>
  <c r="AJ529" i="2"/>
  <c r="AF529" i="2"/>
  <c r="AD527" i="2"/>
  <c r="AH526" i="2"/>
  <c r="R526" i="2" s="1"/>
  <c r="S526" i="2" s="1"/>
  <c r="AM526" i="2" s="1"/>
  <c r="AO526" i="2" s="1"/>
  <c r="AI525" i="2"/>
  <c r="AK518" i="2"/>
  <c r="AI516" i="2"/>
  <c r="AD514" i="2"/>
  <c r="Y61" i="16"/>
  <c r="Y60" i="16"/>
  <c r="K557" i="2"/>
  <c r="G28" i="17" s="1"/>
  <c r="AA60" i="16"/>
  <c r="K553" i="2"/>
  <c r="AB60" i="16"/>
  <c r="Z60" i="16"/>
  <c r="K555" i="2"/>
  <c r="K551" i="2"/>
  <c r="AK528" i="2"/>
  <c r="AE528" i="2"/>
  <c r="AH528" i="2"/>
  <c r="V528" i="2" s="1"/>
  <c r="W528" i="2" s="1"/>
  <c r="AF528" i="2"/>
  <c r="AA528" i="2" s="1"/>
  <c r="R527" i="2"/>
  <c r="S527" i="2" s="1"/>
  <c r="AM527" i="2" s="1"/>
  <c r="AO527" i="2" s="1"/>
  <c r="AI522" i="2"/>
  <c r="AJ522" i="2"/>
  <c r="AH519" i="2"/>
  <c r="AK516" i="2"/>
  <c r="AJ516" i="2"/>
  <c r="V515" i="2"/>
  <c r="W515" i="2" s="1"/>
  <c r="AJ513" i="2"/>
  <c r="AK514" i="2"/>
  <c r="AJ514" i="2"/>
  <c r="AC512" i="2"/>
  <c r="AI507" i="2"/>
  <c r="U60" i="16"/>
  <c r="W60" i="16"/>
  <c r="J555" i="2"/>
  <c r="J549" i="2"/>
  <c r="V61" i="16"/>
  <c r="V60" i="16"/>
  <c r="T60" i="16"/>
  <c r="J551" i="2"/>
  <c r="J556" i="2" s="1"/>
  <c r="AJ472" i="2"/>
  <c r="AD472" i="2"/>
  <c r="AC468" i="2"/>
  <c r="AD456" i="2"/>
  <c r="AI450" i="2"/>
  <c r="AK461" i="2"/>
  <c r="AF455" i="2"/>
  <c r="AA455" i="2" s="1"/>
  <c r="AE442" i="2"/>
  <c r="AE464" i="2"/>
  <c r="AI462" i="2"/>
  <c r="AI461" i="2"/>
  <c r="AD460" i="2"/>
  <c r="AI453" i="2"/>
  <c r="L495" i="2"/>
  <c r="AG59" i="16" s="1"/>
  <c r="AI451" i="2"/>
  <c r="L491" i="2"/>
  <c r="AB24" i="10" s="1"/>
  <c r="AF58" i="16"/>
  <c r="AF172" i="16" s="1"/>
  <c r="L493" i="2"/>
  <c r="AC24" i="10" s="1"/>
  <c r="AD23" i="10"/>
  <c r="AD33" i="10" s="1"/>
  <c r="L489" i="2"/>
  <c r="AA24" i="10" s="1"/>
  <c r="AE444" i="2"/>
  <c r="AE58" i="16"/>
  <c r="AC469" i="2"/>
  <c r="AI468" i="2"/>
  <c r="AJ468" i="2"/>
  <c r="AH445" i="2"/>
  <c r="AK441" i="2"/>
  <c r="K747" i="2"/>
  <c r="AK472" i="2"/>
  <c r="AH472" i="2"/>
  <c r="R472" i="2" s="1"/>
  <c r="S472" i="2" s="1"/>
  <c r="AM472" i="2" s="1"/>
  <c r="AO472" i="2" s="1"/>
  <c r="AC472" i="2"/>
  <c r="AE472" i="2"/>
  <c r="AI470" i="2"/>
  <c r="AE470" i="2"/>
  <c r="AD467" i="2"/>
  <c r="AD457" i="2"/>
  <c r="AE455" i="2"/>
  <c r="AF452" i="2"/>
  <c r="AA452" i="2" s="1"/>
  <c r="AC450" i="2"/>
  <c r="AD452" i="2"/>
  <c r="AJ452" i="2"/>
  <c r="AF449" i="2"/>
  <c r="AA449" i="2" s="1"/>
  <c r="AD441" i="2"/>
  <c r="AJ441" i="2"/>
  <c r="AI445" i="2"/>
  <c r="AC445" i="2"/>
  <c r="AD449" i="2"/>
  <c r="AD454" i="2"/>
  <c r="AK460" i="2"/>
  <c r="AK456" i="2"/>
  <c r="AF443" i="2"/>
  <c r="AA443" i="2" s="1"/>
  <c r="AE443" i="2"/>
  <c r="AD459" i="2"/>
  <c r="AH459" i="2"/>
  <c r="AH456" i="2"/>
  <c r="AE456" i="2"/>
  <c r="AH454" i="2"/>
  <c r="AC453" i="2"/>
  <c r="AH453" i="2"/>
  <c r="AD450" i="2"/>
  <c r="AE450" i="2"/>
  <c r="AJ447" i="2"/>
  <c r="AH446" i="2"/>
  <c r="U58" i="16"/>
  <c r="AC444" i="2"/>
  <c r="W58" i="16"/>
  <c r="W172" i="16" s="1"/>
  <c r="S24" i="10"/>
  <c r="J489" i="2"/>
  <c r="Q24" i="10" s="1"/>
  <c r="J491" i="2"/>
  <c r="R24" i="10" s="1"/>
  <c r="V58" i="16"/>
  <c r="T58" i="16"/>
  <c r="J495" i="2"/>
  <c r="S33" i="10"/>
  <c r="I489" i="2"/>
  <c r="O23" i="10"/>
  <c r="O33" i="10" s="1"/>
  <c r="P58" i="16"/>
  <c r="I493" i="2"/>
  <c r="I491" i="2"/>
  <c r="M24" i="10" s="1"/>
  <c r="O58" i="16"/>
  <c r="G493" i="2"/>
  <c r="F59" i="16" s="1"/>
  <c r="G58" i="16"/>
  <c r="F58" i="16"/>
  <c r="D58" i="16"/>
  <c r="D172" i="16" s="1"/>
  <c r="G495" i="2"/>
  <c r="G741" i="2"/>
  <c r="G491" i="2"/>
  <c r="E59" i="16" s="1"/>
  <c r="E172" i="16"/>
  <c r="AE411" i="2"/>
  <c r="AK410" i="2"/>
  <c r="AD410" i="2"/>
  <c r="AF384" i="2"/>
  <c r="AA384" i="2" s="1"/>
  <c r="AF408" i="2"/>
  <c r="AA408" i="2" s="1"/>
  <c r="AE387" i="2"/>
  <c r="AE395" i="2"/>
  <c r="AH407" i="2"/>
  <c r="AI411" i="2"/>
  <c r="AD390" i="2"/>
  <c r="AF390" i="2"/>
  <c r="AA390" i="2" s="1"/>
  <c r="AD411" i="2"/>
  <c r="AF411" i="2"/>
  <c r="AA411" i="2" s="1"/>
  <c r="AH410" i="2"/>
  <c r="AI409" i="2"/>
  <c r="AE409" i="2"/>
  <c r="AH408" i="2"/>
  <c r="AE398" i="2"/>
  <c r="AC392" i="2"/>
  <c r="AG56" i="16"/>
  <c r="AG172" i="16" s="1"/>
  <c r="L747" i="2"/>
  <c r="L431" i="2"/>
  <c r="AE57" i="16" s="1"/>
  <c r="AE56" i="16"/>
  <c r="AB22" i="10"/>
  <c r="L429" i="2"/>
  <c r="AA22" i="10" s="1"/>
  <c r="AD56" i="16"/>
  <c r="AD172" i="16" s="1"/>
  <c r="L435" i="2"/>
  <c r="L433" i="2"/>
  <c r="R411" i="2"/>
  <c r="AH409" i="2"/>
  <c r="AK409" i="2"/>
  <c r="R409" i="2" s="1"/>
  <c r="S409" i="2" s="1"/>
  <c r="AM409" i="2" s="1"/>
  <c r="AO409" i="2" s="1"/>
  <c r="AC409" i="2"/>
  <c r="Z409" i="2" s="1"/>
  <c r="AK407" i="2"/>
  <c r="R407" i="2" s="1"/>
  <c r="AD405" i="2"/>
  <c r="AF401" i="2"/>
  <c r="AA401" i="2" s="1"/>
  <c r="AD398" i="2"/>
  <c r="AK396" i="2"/>
  <c r="AI394" i="2"/>
  <c r="AH385" i="2"/>
  <c r="AK394" i="2"/>
  <c r="AJ394" i="2"/>
  <c r="AC390" i="2"/>
  <c r="Z390" i="2" s="1"/>
  <c r="AI390" i="2"/>
  <c r="R390" i="2" s="1"/>
  <c r="S390" i="2" s="1"/>
  <c r="AM390" i="2" s="1"/>
  <c r="AO390" i="2" s="1"/>
  <c r="AH390" i="2"/>
  <c r="AE383" i="2"/>
  <c r="AC383" i="2"/>
  <c r="AC382" i="2"/>
  <c r="AC393" i="2"/>
  <c r="AD392" i="2"/>
  <c r="AF392" i="2"/>
  <c r="AA392" i="2" s="1"/>
  <c r="AA56" i="16"/>
  <c r="K429" i="2"/>
  <c r="Y57" i="16" s="1"/>
  <c r="K431" i="2"/>
  <c r="W22" i="10" s="1"/>
  <c r="K437" i="2"/>
  <c r="AC57" i="16" s="1"/>
  <c r="AA57" i="16"/>
  <c r="AB56" i="16"/>
  <c r="Z56" i="16"/>
  <c r="G26" i="17"/>
  <c r="AD382" i="2"/>
  <c r="AI382" i="2"/>
  <c r="AB57" i="16"/>
  <c r="AK408" i="2"/>
  <c r="AJ408" i="2"/>
  <c r="AI407" i="2"/>
  <c r="AH405" i="2"/>
  <c r="AJ405" i="2"/>
  <c r="AF405" i="2"/>
  <c r="AA405" i="2" s="1"/>
  <c r="AF403" i="2"/>
  <c r="AA403" i="2" s="1"/>
  <c r="AK403" i="2"/>
  <c r="AD401" i="2"/>
  <c r="AJ399" i="2"/>
  <c r="AD396" i="2"/>
  <c r="AI396" i="2"/>
  <c r="U56" i="16"/>
  <c r="J435" i="2"/>
  <c r="T22" i="10" s="1"/>
  <c r="AE390" i="2"/>
  <c r="J431" i="2"/>
  <c r="R22" i="10" s="1"/>
  <c r="V56" i="16"/>
  <c r="T56" i="16"/>
  <c r="J433" i="2"/>
  <c r="J429" i="2"/>
  <c r="J747" i="2"/>
  <c r="J745" i="2"/>
  <c r="Q56" i="16"/>
  <c r="Q172" i="16" s="1"/>
  <c r="P56" i="16"/>
  <c r="N56" i="16"/>
  <c r="N172" i="16" s="1"/>
  <c r="I431" i="2"/>
  <c r="I745" i="2"/>
  <c r="I743" i="2"/>
  <c r="I741" i="2"/>
  <c r="G433" i="2"/>
  <c r="F57" i="16" s="1"/>
  <c r="F56" i="16"/>
  <c r="G56" i="16"/>
  <c r="G435" i="2"/>
  <c r="G747" i="2"/>
  <c r="G743" i="2"/>
  <c r="G437" i="2"/>
  <c r="L38" i="10"/>
  <c r="I865" i="2"/>
  <c r="I1117" i="2"/>
  <c r="I1119" i="2"/>
  <c r="P70" i="16"/>
  <c r="P166" i="16" s="1"/>
  <c r="I869" i="2"/>
  <c r="O38" i="10" s="1"/>
  <c r="I867" i="2"/>
  <c r="Q70" i="16"/>
  <c r="Q166" i="16" s="1"/>
  <c r="O70" i="16"/>
  <c r="O166" i="16" s="1"/>
  <c r="G70" i="16"/>
  <c r="G166" i="16" s="1"/>
  <c r="G871" i="2"/>
  <c r="C33" i="17" s="1"/>
  <c r="G1121" i="2"/>
  <c r="G1119" i="2"/>
  <c r="G1115" i="2"/>
  <c r="G863" i="2"/>
  <c r="B38" i="10" s="1"/>
  <c r="E70" i="16"/>
  <c r="E166" i="16" s="1"/>
  <c r="C37" i="10"/>
  <c r="D37" i="10"/>
  <c r="D47" i="10" s="1"/>
  <c r="D70" i="16"/>
  <c r="D166" i="16" s="1"/>
  <c r="G869" i="2"/>
  <c r="F62" i="16"/>
  <c r="F170" i="16" s="1"/>
  <c r="B27" i="10"/>
  <c r="G745" i="2"/>
  <c r="G613" i="2"/>
  <c r="F63" i="16" s="1"/>
  <c r="G617" i="2"/>
  <c r="F28" i="10" s="1"/>
  <c r="G62" i="16"/>
  <c r="E62" i="16"/>
  <c r="E170" i="16" s="1"/>
  <c r="D28" i="10"/>
  <c r="G609" i="2"/>
  <c r="B28" i="10" s="1"/>
  <c r="E27" i="10"/>
  <c r="E33" i="10" s="1"/>
  <c r="C27" i="10"/>
  <c r="C33" i="10" s="1"/>
  <c r="G615" i="2"/>
  <c r="G611" i="2"/>
  <c r="Q48" i="16"/>
  <c r="I175" i="2"/>
  <c r="L12" i="10" s="1"/>
  <c r="Q49" i="16"/>
  <c r="P48" i="16"/>
  <c r="I179" i="2"/>
  <c r="C11" i="10"/>
  <c r="F48" i="16"/>
  <c r="G179" i="2"/>
  <c r="G48" i="16"/>
  <c r="G181" i="2"/>
  <c r="G183" i="2"/>
  <c r="C41" i="19" s="1"/>
  <c r="G1132" i="2"/>
  <c r="AF958" i="3"/>
  <c r="AA958" i="3" s="1"/>
  <c r="AD958" i="3"/>
  <c r="AE958" i="3"/>
  <c r="M983" i="3"/>
  <c r="AF42" i="11" s="1"/>
  <c r="AI970" i="3"/>
  <c r="R970" i="3" s="1"/>
  <c r="AI962" i="3"/>
  <c r="AE962" i="3"/>
  <c r="AF960" i="3"/>
  <c r="AA960" i="3" s="1"/>
  <c r="AC958" i="3"/>
  <c r="AI958" i="3"/>
  <c r="R958" i="3" s="1"/>
  <c r="AE957" i="3"/>
  <c r="AJ957" i="3"/>
  <c r="AC956" i="3"/>
  <c r="AD956" i="3"/>
  <c r="AI954" i="3"/>
  <c r="AF954" i="3"/>
  <c r="AA954" i="3" s="1"/>
  <c r="AJ954" i="3"/>
  <c r="AG111" i="16"/>
  <c r="AF110" i="16"/>
  <c r="AF970" i="3"/>
  <c r="AA970" i="3" s="1"/>
  <c r="AJ968" i="3"/>
  <c r="AF968" i="3"/>
  <c r="AA968" i="3" s="1"/>
  <c r="AF962" i="3"/>
  <c r="AA962" i="3" s="1"/>
  <c r="AD959" i="3"/>
  <c r="AF952" i="3"/>
  <c r="AA952" i="3" s="1"/>
  <c r="AD952" i="3"/>
  <c r="AE951" i="3"/>
  <c r="AJ951" i="3"/>
  <c r="AD948" i="3"/>
  <c r="Z948" i="3" s="1"/>
  <c r="AH948" i="3"/>
  <c r="AE948" i="3"/>
  <c r="AJ948" i="3"/>
  <c r="Y111" i="16"/>
  <c r="AE945" i="3"/>
  <c r="AI944" i="3"/>
  <c r="AH944" i="3"/>
  <c r="AE944" i="3"/>
  <c r="K987" i="3"/>
  <c r="X42" i="11" s="1"/>
  <c r="AA110" i="16"/>
  <c r="K989" i="3"/>
  <c r="Y42" i="11" s="1"/>
  <c r="K985" i="3"/>
  <c r="W42" i="11" s="1"/>
  <c r="AB111" i="16"/>
  <c r="Z110" i="16"/>
  <c r="AF971" i="3"/>
  <c r="AA971" i="3" s="1"/>
  <c r="AH962" i="3"/>
  <c r="AI960" i="3"/>
  <c r="AJ960" i="3"/>
  <c r="AD960" i="3"/>
  <c r="AE959" i="3"/>
  <c r="Z957" i="3"/>
  <c r="AH956" i="3"/>
  <c r="AI956" i="3"/>
  <c r="AJ956" i="3"/>
  <c r="AE955" i="3"/>
  <c r="Z952" i="3"/>
  <c r="Z944" i="3"/>
  <c r="W111" i="16"/>
  <c r="J987" i="3"/>
  <c r="V111" i="16" s="1"/>
  <c r="W110" i="16"/>
  <c r="T41" i="11"/>
  <c r="V110" i="16"/>
  <c r="T110" i="16"/>
  <c r="J983" i="3"/>
  <c r="S970" i="3"/>
  <c r="AM970" i="3" s="1"/>
  <c r="AO970" i="3" s="1"/>
  <c r="Y952" i="3"/>
  <c r="Q110" i="16"/>
  <c r="O110" i="16"/>
  <c r="I985" i="3"/>
  <c r="O41" i="11"/>
  <c r="G989" i="3"/>
  <c r="E42" i="11" s="1"/>
  <c r="G110" i="16"/>
  <c r="G991" i="3"/>
  <c r="H111" i="16" s="1"/>
  <c r="G983" i="3"/>
  <c r="AJ905" i="3"/>
  <c r="AI904" i="3"/>
  <c r="AF904" i="3"/>
  <c r="AA904" i="3" s="1"/>
  <c r="AE904" i="3"/>
  <c r="AD897" i="3"/>
  <c r="AI881" i="3"/>
  <c r="R877" i="3"/>
  <c r="S877" i="3" s="1"/>
  <c r="AM877" i="3" s="1"/>
  <c r="AO877" i="3" s="1"/>
  <c r="AG39" i="11"/>
  <c r="AI39" i="11"/>
  <c r="AK900" i="3"/>
  <c r="AK894" i="3"/>
  <c r="AH109" i="16"/>
  <c r="AG108" i="16"/>
  <c r="AA40" i="11"/>
  <c r="AE887" i="3"/>
  <c r="AI885" i="3"/>
  <c r="AC885" i="3"/>
  <c r="AE884" i="3"/>
  <c r="AE883" i="3"/>
  <c r="AE108" i="16"/>
  <c r="L927" i="3"/>
  <c r="AC40" i="11" s="1"/>
  <c r="R101" i="19"/>
  <c r="AG109" i="16"/>
  <c r="AF108" i="16"/>
  <c r="AD108" i="16"/>
  <c r="AE40" i="11"/>
  <c r="L925" i="3"/>
  <c r="AB40" i="11" s="1"/>
  <c r="H52" i="17"/>
  <c r="AC876" i="3"/>
  <c r="AH876" i="3"/>
  <c r="AI876" i="3"/>
  <c r="AC905" i="3"/>
  <c r="AF905" i="3"/>
  <c r="AA905" i="3" s="1"/>
  <c r="Z904" i="3"/>
  <c r="AH903" i="3"/>
  <c r="AI903" i="3"/>
  <c r="AC903" i="3"/>
  <c r="AC901" i="3"/>
  <c r="AC900" i="3"/>
  <c r="AH900" i="3"/>
  <c r="AE895" i="3"/>
  <c r="AD895" i="3"/>
  <c r="AH895" i="3"/>
  <c r="AK890" i="3"/>
  <c r="R890" i="3" s="1"/>
  <c r="AD890" i="3"/>
  <c r="AF885" i="3"/>
  <c r="AA885" i="3" s="1"/>
  <c r="AE885" i="3"/>
  <c r="AI883" i="3"/>
  <c r="AJ883" i="3"/>
  <c r="R883" i="3"/>
  <c r="V40" i="11"/>
  <c r="K927" i="3"/>
  <c r="X40" i="11" s="1"/>
  <c r="K929" i="3"/>
  <c r="Y40" i="11" s="1"/>
  <c r="AA109" i="16"/>
  <c r="K925" i="3"/>
  <c r="W40" i="11" s="1"/>
  <c r="K931" i="3"/>
  <c r="AC109" i="16" s="1"/>
  <c r="AB109" i="16"/>
  <c r="Z108" i="16"/>
  <c r="Z903" i="3"/>
  <c r="Z902" i="3"/>
  <c r="AK898" i="3"/>
  <c r="AD898" i="3"/>
  <c r="AE897" i="3"/>
  <c r="AJ897" i="3"/>
  <c r="AC894" i="3"/>
  <c r="AE891" i="3"/>
  <c r="AF890" i="3"/>
  <c r="AA890" i="3" s="1"/>
  <c r="AE890" i="3"/>
  <c r="AF889" i="3"/>
  <c r="AA889" i="3" s="1"/>
  <c r="AJ889" i="3"/>
  <c r="Z888" i="3"/>
  <c r="AE888" i="3"/>
  <c r="AI886" i="3"/>
  <c r="V886" i="3" s="1"/>
  <c r="W886" i="3" s="1"/>
  <c r="AF886" i="3"/>
  <c r="AA886" i="3" s="1"/>
  <c r="AC886" i="3"/>
  <c r="AJ886" i="3"/>
  <c r="AE886" i="3"/>
  <c r="AJ885" i="3"/>
  <c r="Z883" i="3"/>
  <c r="AC881" i="3"/>
  <c r="AE880" i="3"/>
  <c r="R879" i="3"/>
  <c r="AD879" i="3"/>
  <c r="Z879" i="3" s="1"/>
  <c r="S879" i="3" s="1"/>
  <c r="AM879" i="3" s="1"/>
  <c r="AO879" i="3" s="1"/>
  <c r="AE879" i="3"/>
  <c r="J1136" i="3"/>
  <c r="U109" i="16"/>
  <c r="J929" i="3"/>
  <c r="T40" i="11" s="1"/>
  <c r="AE877" i="3"/>
  <c r="AJ877" i="3"/>
  <c r="J923" i="3"/>
  <c r="Q40" i="11" s="1"/>
  <c r="J1117" i="3"/>
  <c r="W108" i="16"/>
  <c r="U108" i="16"/>
  <c r="J927" i="3"/>
  <c r="S40" i="11" s="1"/>
  <c r="S883" i="3"/>
  <c r="AM883" i="3" s="1"/>
  <c r="AO883" i="3" s="1"/>
  <c r="N109" i="16"/>
  <c r="P108" i="16"/>
  <c r="I927" i="3"/>
  <c r="Q108" i="16"/>
  <c r="O108" i="16"/>
  <c r="I929" i="3"/>
  <c r="I925" i="3"/>
  <c r="I930" i="3" s="1"/>
  <c r="G931" i="3"/>
  <c r="C101" i="19" s="1"/>
  <c r="G929" i="3"/>
  <c r="E40" i="11" s="1"/>
  <c r="G108" i="16"/>
  <c r="G184" i="16" s="1"/>
  <c r="G923" i="3"/>
  <c r="D109" i="16" s="1"/>
  <c r="G1132" i="3"/>
  <c r="AI841" i="3"/>
  <c r="AK841" i="3"/>
  <c r="R841" i="3" s="1"/>
  <c r="S841" i="3" s="1"/>
  <c r="AM841" i="3" s="1"/>
  <c r="AO841" i="3" s="1"/>
  <c r="AE841" i="3"/>
  <c r="V841" i="3"/>
  <c r="AC835" i="3"/>
  <c r="AF835" i="3"/>
  <c r="AA835" i="3" s="1"/>
  <c r="AI37" i="11"/>
  <c r="AD834" i="3"/>
  <c r="AI836" i="3"/>
  <c r="AH836" i="3"/>
  <c r="AE833" i="3"/>
  <c r="AJ833" i="3"/>
  <c r="AF824" i="3"/>
  <c r="AA824" i="3" s="1"/>
  <c r="AF106" i="16"/>
  <c r="L867" i="3"/>
  <c r="AC38" i="11" s="1"/>
  <c r="AD106" i="16"/>
  <c r="AJ838" i="3"/>
  <c r="AE838" i="3"/>
  <c r="AC838" i="3"/>
  <c r="AK837" i="3"/>
  <c r="AK828" i="3"/>
  <c r="K869" i="3"/>
  <c r="Y38" i="11" s="1"/>
  <c r="AF826" i="3"/>
  <c r="AA826" i="3" s="1"/>
  <c r="K867" i="3"/>
  <c r="X38" i="11" s="1"/>
  <c r="AA106" i="16"/>
  <c r="AH823" i="3"/>
  <c r="K865" i="3"/>
  <c r="W38" i="11" s="1"/>
  <c r="AI822" i="3"/>
  <c r="Y107" i="16"/>
  <c r="Z106" i="16"/>
  <c r="AH821" i="3"/>
  <c r="AH818" i="3"/>
  <c r="AC817" i="3"/>
  <c r="Z839" i="3"/>
  <c r="AJ834" i="3"/>
  <c r="AH834" i="3"/>
  <c r="AD833" i="3"/>
  <c r="Z833" i="3" s="1"/>
  <c r="AK833" i="3"/>
  <c r="V833" i="3" s="1"/>
  <c r="W833" i="3" s="1"/>
  <c r="AC830" i="3"/>
  <c r="Z830" i="3" s="1"/>
  <c r="AK830" i="3"/>
  <c r="AI830" i="3"/>
  <c r="AE830" i="3"/>
  <c r="AK826" i="3"/>
  <c r="AE820" i="3"/>
  <c r="J867" i="3"/>
  <c r="W106" i="16"/>
  <c r="T37" i="11"/>
  <c r="AI817" i="3"/>
  <c r="V106" i="16"/>
  <c r="T106" i="16"/>
  <c r="J863" i="3"/>
  <c r="J1134" i="3"/>
  <c r="Z835" i="3"/>
  <c r="I865" i="3"/>
  <c r="O107" i="16" s="1"/>
  <c r="Q107" i="16"/>
  <c r="M38" i="11"/>
  <c r="Q106" i="16"/>
  <c r="O106" i="16"/>
  <c r="I1136" i="3"/>
  <c r="G869" i="3"/>
  <c r="E38" i="11" s="1"/>
  <c r="E106" i="16"/>
  <c r="G871" i="3"/>
  <c r="BQ3" i="18" s="1"/>
  <c r="D106" i="16"/>
  <c r="F184" i="16"/>
  <c r="G863" i="3"/>
  <c r="G1117" i="3"/>
  <c r="Y201" i="2"/>
  <c r="Y192" i="2"/>
  <c r="I239" i="2"/>
  <c r="P51" i="16" s="1"/>
  <c r="I235" i="2"/>
  <c r="N51" i="16" s="1"/>
  <c r="N14" i="10"/>
  <c r="L14" i="10"/>
  <c r="O51" i="16"/>
  <c r="Q50" i="16"/>
  <c r="Q186" i="16" s="1"/>
  <c r="N187" i="16" s="1"/>
  <c r="D13" i="10"/>
  <c r="D50" i="16"/>
  <c r="D186" i="16" s="1"/>
  <c r="G187" i="16" s="1"/>
  <c r="G241" i="2"/>
  <c r="E14" i="10" s="1"/>
  <c r="C13" i="10"/>
  <c r="G239" i="2"/>
  <c r="F51" i="16" s="1"/>
  <c r="G373" i="2"/>
  <c r="G237" i="2"/>
  <c r="I44" i="16"/>
  <c r="H61" i="2"/>
  <c r="J8" i="10" s="1"/>
  <c r="H59" i="2"/>
  <c r="I8" i="10" s="1"/>
  <c r="L44" i="16"/>
  <c r="L180" i="16" s="1"/>
  <c r="H57" i="2"/>
  <c r="J19" i="10"/>
  <c r="S41" i="2"/>
  <c r="AM41" i="2" s="1"/>
  <c r="AO41" i="2" s="1"/>
  <c r="H9" i="10"/>
  <c r="G9" i="10"/>
  <c r="Z84" i="2"/>
  <c r="Z83" i="2"/>
  <c r="Z82" i="2"/>
  <c r="Z79" i="2"/>
  <c r="G46" i="16"/>
  <c r="P46" i="16"/>
  <c r="I119" i="2"/>
  <c r="P47" i="16" s="1"/>
  <c r="G1136" i="2"/>
  <c r="G369" i="2"/>
  <c r="J44" i="16"/>
  <c r="H55" i="2"/>
  <c r="H7" i="10"/>
  <c r="I180" i="16"/>
  <c r="Q44" i="16"/>
  <c r="I59" i="2"/>
  <c r="N8" i="10" s="1"/>
  <c r="O44" i="16"/>
  <c r="P45" i="16"/>
  <c r="P44" i="16"/>
  <c r="N44" i="16"/>
  <c r="I55" i="2"/>
  <c r="N45" i="16" s="1"/>
  <c r="I371" i="2"/>
  <c r="I369" i="2"/>
  <c r="E44" i="16"/>
  <c r="G61" i="2"/>
  <c r="E8" i="10" s="1"/>
  <c r="E7" i="10"/>
  <c r="C7" i="10"/>
  <c r="G59" i="2"/>
  <c r="D8" i="10" s="1"/>
  <c r="G45" i="16"/>
  <c r="G1134" i="2"/>
  <c r="G1130" i="2"/>
  <c r="F44" i="16"/>
  <c r="D44" i="16"/>
  <c r="G371" i="2"/>
  <c r="G367" i="2"/>
  <c r="G63" i="2"/>
  <c r="H119" i="2"/>
  <c r="K47" i="16" s="1"/>
  <c r="K46" i="16"/>
  <c r="K180" i="16" s="1"/>
  <c r="I10" i="10"/>
  <c r="N46" i="16"/>
  <c r="I115" i="2"/>
  <c r="O9" i="10"/>
  <c r="O10" i="10"/>
  <c r="Q47" i="16"/>
  <c r="Q46" i="16"/>
  <c r="O46" i="16"/>
  <c r="I117" i="2"/>
  <c r="G119" i="2"/>
  <c r="D10" i="10" s="1"/>
  <c r="E46" i="16"/>
  <c r="E180" i="16" s="1"/>
  <c r="E200" i="16" s="1"/>
  <c r="E9" i="10"/>
  <c r="F46" i="16"/>
  <c r="D46" i="16"/>
  <c r="G121" i="2"/>
  <c r="D9" i="10"/>
  <c r="D19" i="10" s="1"/>
  <c r="B9" i="10"/>
  <c r="B19" i="10" s="1"/>
  <c r="G117" i="2"/>
  <c r="E47" i="16" s="1"/>
  <c r="AD202" i="2"/>
  <c r="Z202" i="2" s="1"/>
  <c r="AE201" i="2"/>
  <c r="AD199" i="2"/>
  <c r="AE199" i="2"/>
  <c r="AJ198" i="2"/>
  <c r="V193" i="2"/>
  <c r="W193" i="2" s="1"/>
  <c r="L241" i="2"/>
  <c r="AG51" i="16" s="1"/>
  <c r="AF50" i="16"/>
  <c r="AF186" i="16" s="1"/>
  <c r="L235" i="2"/>
  <c r="AD13" i="10"/>
  <c r="AG50" i="16"/>
  <c r="AG186" i="16" s="1"/>
  <c r="L239" i="2"/>
  <c r="AC14" i="10" s="1"/>
  <c r="AE50" i="16"/>
  <c r="AE186" i="16" s="1"/>
  <c r="L237" i="2"/>
  <c r="AH202" i="2"/>
  <c r="R202" i="2" s="1"/>
  <c r="AJ202" i="2"/>
  <c r="AI200" i="2"/>
  <c r="V200" i="2" s="1"/>
  <c r="W200" i="2" s="1"/>
  <c r="AF200" i="2"/>
  <c r="AA200" i="2" s="1"/>
  <c r="AD193" i="2"/>
  <c r="AF193" i="2"/>
  <c r="AA193" i="2" s="1"/>
  <c r="AE193" i="2"/>
  <c r="J239" i="2"/>
  <c r="S14" i="10" s="1"/>
  <c r="J235" i="2"/>
  <c r="T51" i="16" s="1"/>
  <c r="T50" i="16"/>
  <c r="T186" i="16" s="1"/>
  <c r="AJ189" i="2"/>
  <c r="V189" i="2" s="1"/>
  <c r="W189" i="2" s="1"/>
  <c r="J237" i="2"/>
  <c r="U51" i="16" s="1"/>
  <c r="W50" i="16"/>
  <c r="U50" i="16"/>
  <c r="U186" i="16" s="1"/>
  <c r="J241" i="2"/>
  <c r="AI198" i="2"/>
  <c r="AF198" i="2"/>
  <c r="AA198" i="2" s="1"/>
  <c r="AD197" i="2"/>
  <c r="Z197" i="2" s="1"/>
  <c r="AF197" i="2"/>
  <c r="AA197" i="2" s="1"/>
  <c r="AE197" i="2"/>
  <c r="AD190" i="2"/>
  <c r="AH190" i="2"/>
  <c r="V190" i="2" s="1"/>
  <c r="W190" i="2" s="1"/>
  <c r="K241" i="2"/>
  <c r="AB50" i="16"/>
  <c r="AB186" i="16" s="1"/>
  <c r="AI195" i="2"/>
  <c r="AF195" i="2"/>
  <c r="AA195" i="2" s="1"/>
  <c r="AH194" i="2"/>
  <c r="AG13" i="10"/>
  <c r="AI13" i="10"/>
  <c r="AH13" i="10"/>
  <c r="AC188" i="2"/>
  <c r="AH188" i="2"/>
  <c r="AE187" i="2"/>
  <c r="AJ187" i="2"/>
  <c r="AJ150" i="2"/>
  <c r="AD147" i="2"/>
  <c r="AJ142" i="2"/>
  <c r="AI137" i="2"/>
  <c r="AD130" i="2"/>
  <c r="AE48" i="16"/>
  <c r="AG48" i="16"/>
  <c r="L177" i="2"/>
  <c r="AE49" i="16" s="1"/>
  <c r="AF48" i="16"/>
  <c r="L181" i="2"/>
  <c r="L179" i="2"/>
  <c r="L175" i="2"/>
  <c r="AD153" i="2"/>
  <c r="AI144" i="2"/>
  <c r="AF144" i="2"/>
  <c r="AA144" i="2" s="1"/>
  <c r="AJ144" i="2"/>
  <c r="AC129" i="2"/>
  <c r="U49" i="16"/>
  <c r="U48" i="16"/>
  <c r="AJ138" i="2"/>
  <c r="J179" i="2"/>
  <c r="V49" i="16" s="1"/>
  <c r="J175" i="2"/>
  <c r="Q12" i="10" s="1"/>
  <c r="W48" i="16"/>
  <c r="T11" i="10"/>
  <c r="S11" i="10"/>
  <c r="T12" i="10"/>
  <c r="W49" i="16"/>
  <c r="T49" i="16"/>
  <c r="V48" i="16"/>
  <c r="T48" i="16"/>
  <c r="AE128" i="2"/>
  <c r="J369" i="2"/>
  <c r="AK150" i="2"/>
  <c r="AJ149" i="2"/>
  <c r="AJ147" i="2"/>
  <c r="AE145" i="2"/>
  <c r="AE140" i="2"/>
  <c r="Y48" i="16"/>
  <c r="K181" i="2"/>
  <c r="Y12" i="10" s="1"/>
  <c r="Y11" i="10"/>
  <c r="K183" i="2"/>
  <c r="AC49" i="16" s="1"/>
  <c r="AA48" i="16"/>
  <c r="K177" i="2"/>
  <c r="W11" i="10"/>
  <c r="K179" i="2"/>
  <c r="X12" i="10" s="1"/>
  <c r="K175" i="2"/>
  <c r="Y49" i="16" s="1"/>
  <c r="AF151" i="2"/>
  <c r="AA151" i="2" s="1"/>
  <c r="AC151" i="2"/>
  <c r="AJ151" i="2"/>
  <c r="AF134" i="2"/>
  <c r="AA134" i="2" s="1"/>
  <c r="AH134" i="2"/>
  <c r="AE134" i="2"/>
  <c r="AJ132" i="2"/>
  <c r="AK48" i="16"/>
  <c r="AE130" i="2"/>
  <c r="AJ130" i="2"/>
  <c r="AD129" i="2"/>
  <c r="AG11" i="10"/>
  <c r="AF11" i="10"/>
  <c r="AF19" i="10" s="1"/>
  <c r="AF101" i="2"/>
  <c r="AA101" i="2" s="1"/>
  <c r="AI98" i="2"/>
  <c r="V98" i="2" s="1"/>
  <c r="W98" i="2" s="1"/>
  <c r="AJ98" i="2"/>
  <c r="AD98" i="2"/>
  <c r="Z98" i="2" s="1"/>
  <c r="AD91" i="2"/>
  <c r="AJ91" i="2"/>
  <c r="AI90" i="2"/>
  <c r="AE90" i="2"/>
  <c r="AJ90" i="2"/>
  <c r="AC88" i="2"/>
  <c r="Z88" i="2" s="1"/>
  <c r="AC86" i="2"/>
  <c r="AD86" i="2"/>
  <c r="AH86" i="2"/>
  <c r="AH81" i="2"/>
  <c r="R81" i="2" s="1"/>
  <c r="S81" i="2" s="1"/>
  <c r="AM81" i="2" s="1"/>
  <c r="AO81" i="2" s="1"/>
  <c r="V79" i="2"/>
  <c r="W79" i="2" s="1"/>
  <c r="AI77" i="2"/>
  <c r="V77" i="2" s="1"/>
  <c r="W77" i="2" s="1"/>
  <c r="AH77" i="2"/>
  <c r="AJ77" i="2"/>
  <c r="AF73" i="2"/>
  <c r="AA73" i="2" s="1"/>
  <c r="AC73" i="2"/>
  <c r="L115" i="2"/>
  <c r="AA10" i="10" s="1"/>
  <c r="AG46" i="16"/>
  <c r="L117" i="2"/>
  <c r="AB10" i="10" s="1"/>
  <c r="L119" i="2"/>
  <c r="AF47" i="16" s="1"/>
  <c r="AC69" i="2"/>
  <c r="AC10" i="10"/>
  <c r="L121" i="2"/>
  <c r="AD10" i="10" s="1"/>
  <c r="AE46" i="16"/>
  <c r="L369" i="2"/>
  <c r="AD149" i="2"/>
  <c r="AE148" i="2"/>
  <c r="AH148" i="2"/>
  <c r="R100" i="2"/>
  <c r="AJ95" i="2"/>
  <c r="AC85" i="2"/>
  <c r="AH85" i="2"/>
  <c r="V85" i="2" s="1"/>
  <c r="W85" i="2" s="1"/>
  <c r="AH84" i="2"/>
  <c r="AH80" i="2"/>
  <c r="AC77" i="2"/>
  <c r="Z77" i="2" s="1"/>
  <c r="J119" i="2"/>
  <c r="S10" i="10" s="1"/>
  <c r="AE77" i="2"/>
  <c r="AH74" i="2"/>
  <c r="AI74" i="2"/>
  <c r="V47" i="16"/>
  <c r="V46" i="16"/>
  <c r="T9" i="10"/>
  <c r="U46" i="16"/>
  <c r="J115" i="2"/>
  <c r="T47" i="16" s="1"/>
  <c r="R9" i="10"/>
  <c r="J121" i="2"/>
  <c r="W47" i="16" s="1"/>
  <c r="T46" i="16"/>
  <c r="J117" i="2"/>
  <c r="AK97" i="2"/>
  <c r="R97" i="2" s="1"/>
  <c r="S97" i="2" s="1"/>
  <c r="AM97" i="2" s="1"/>
  <c r="AO97" i="2" s="1"/>
  <c r="AF97" i="2"/>
  <c r="AA97" i="2" s="1"/>
  <c r="AJ88" i="2"/>
  <c r="V78" i="2"/>
  <c r="W78" i="2" s="1"/>
  <c r="Z46" i="16"/>
  <c r="AJ76" i="2"/>
  <c r="V76" i="2" s="1"/>
  <c r="W76" i="2" s="1"/>
  <c r="AI69" i="2"/>
  <c r="AE69" i="2"/>
  <c r="AI68" i="2"/>
  <c r="AH68" i="2"/>
  <c r="K117" i="2"/>
  <c r="W10" i="10" s="1"/>
  <c r="K373" i="2"/>
  <c r="AE68" i="2"/>
  <c r="AB180" i="16"/>
  <c r="AC67" i="2"/>
  <c r="AD67" i="2"/>
  <c r="AF67" i="2"/>
  <c r="AA67" i="2" s="1"/>
  <c r="AE67" i="2"/>
  <c r="AJ101" i="2"/>
  <c r="AD101" i="2"/>
  <c r="AJ100" i="2"/>
  <c r="AC100" i="2"/>
  <c r="Z100" i="2" s="1"/>
  <c r="AE100" i="2"/>
  <c r="AI96" i="2"/>
  <c r="AD96" i="2"/>
  <c r="R95" i="2"/>
  <c r="AD93" i="2"/>
  <c r="AJ93" i="2"/>
  <c r="AJ89" i="2"/>
  <c r="AJ85" i="2"/>
  <c r="AE84" i="2"/>
  <c r="AE81" i="2"/>
  <c r="AJ81" i="2"/>
  <c r="AI73" i="2"/>
  <c r="R73" i="2" s="1"/>
  <c r="S73" i="2" s="1"/>
  <c r="AM73" i="2" s="1"/>
  <c r="AO73" i="2" s="1"/>
  <c r="AD73" i="2"/>
  <c r="AI72" i="2"/>
  <c r="AJ72" i="2"/>
  <c r="AF72" i="2"/>
  <c r="AA72" i="2" s="1"/>
  <c r="AJ67" i="2"/>
  <c r="V67" i="2" s="1"/>
  <c r="W67" i="2" s="1"/>
  <c r="AK101" i="2"/>
  <c r="AF92" i="2"/>
  <c r="AA92" i="2" s="1"/>
  <c r="AK92" i="2"/>
  <c r="AK99" i="2"/>
  <c r="AI93" i="2"/>
  <c r="AI92" i="2"/>
  <c r="AI91" i="2"/>
  <c r="AF91" i="2"/>
  <c r="AA91" i="2" s="1"/>
  <c r="AH96" i="2"/>
  <c r="AJ97" i="2"/>
  <c r="AJ99" i="2"/>
  <c r="AH101" i="2"/>
  <c r="AJ46" i="16"/>
  <c r="AE96" i="2"/>
  <c r="AC97" i="2"/>
  <c r="AE97" i="2"/>
  <c r="AC99" i="2"/>
  <c r="AC101" i="2"/>
  <c r="AE101" i="2"/>
  <c r="AJ96" i="2"/>
  <c r="AJ92" i="2"/>
  <c r="AF96" i="2"/>
  <c r="AA96" i="2" s="1"/>
  <c r="AC96" i="2"/>
  <c r="AH91" i="2"/>
  <c r="AC93" i="2"/>
  <c r="AH93" i="2"/>
  <c r="AJ38" i="2"/>
  <c r="AD38" i="2"/>
  <c r="AF38" i="2"/>
  <c r="AA38" i="2" s="1"/>
  <c r="AE34" i="2"/>
  <c r="AH28" i="2"/>
  <c r="V28" i="2" s="1"/>
  <c r="W28" i="2" s="1"/>
  <c r="AE27" i="2"/>
  <c r="AE26" i="2"/>
  <c r="AK26" i="2"/>
  <c r="AJ25" i="2"/>
  <c r="AI24" i="2"/>
  <c r="R24" i="2" s="1"/>
  <c r="AE24" i="2"/>
  <c r="V20" i="2"/>
  <c r="W20" i="2" s="1"/>
  <c r="AE19" i="2"/>
  <c r="AI18" i="2"/>
  <c r="AH18" i="2"/>
  <c r="AG44" i="16"/>
  <c r="AH11" i="2"/>
  <c r="AF44" i="16"/>
  <c r="AE11" i="2"/>
  <c r="L59" i="2"/>
  <c r="AF45" i="16" s="1"/>
  <c r="L55" i="2"/>
  <c r="AD45" i="16" s="1"/>
  <c r="AD44" i="16"/>
  <c r="AD180" i="16" s="1"/>
  <c r="L61" i="2"/>
  <c r="AD8" i="10" s="1"/>
  <c r="AE44" i="16"/>
  <c r="L57" i="2"/>
  <c r="AC43" i="2"/>
  <c r="Z43" i="2" s="1"/>
  <c r="V42" i="2"/>
  <c r="W42" i="2" s="1"/>
  <c r="AD39" i="2"/>
  <c r="AD36" i="2"/>
  <c r="AF29" i="2"/>
  <c r="AA29" i="2" s="1"/>
  <c r="AE28" i="2"/>
  <c r="AD28" i="2"/>
  <c r="Z28" i="2" s="1"/>
  <c r="AD22" i="2"/>
  <c r="AE22" i="2"/>
  <c r="AE18" i="2"/>
  <c r="AJ18" i="2"/>
  <c r="AI13" i="2"/>
  <c r="AE13" i="2"/>
  <c r="AJ13" i="2"/>
  <c r="AD11" i="2"/>
  <c r="T44" i="16"/>
  <c r="R7" i="10"/>
  <c r="W44" i="16"/>
  <c r="W180" i="16" s="1"/>
  <c r="AJ10" i="2"/>
  <c r="AC9" i="2"/>
  <c r="AK9" i="2"/>
  <c r="J1136" i="2"/>
  <c r="J57" i="2"/>
  <c r="R8" i="10" s="1"/>
  <c r="J61" i="2"/>
  <c r="T8" i="10" s="1"/>
  <c r="J55" i="2"/>
  <c r="J59" i="2"/>
  <c r="V45" i="16" s="1"/>
  <c r="V44" i="16"/>
  <c r="J371" i="2"/>
  <c r="V43" i="2"/>
  <c r="W43" i="2" s="1"/>
  <c r="R43" i="2"/>
  <c r="S43" i="2" s="1"/>
  <c r="AM43" i="2" s="1"/>
  <c r="AO43" i="2" s="1"/>
  <c r="V41" i="2"/>
  <c r="W41" i="2" s="1"/>
  <c r="V37" i="2"/>
  <c r="W37" i="2" s="1"/>
  <c r="AF36" i="2"/>
  <c r="AA36" i="2" s="1"/>
  <c r="AH35" i="2"/>
  <c r="AI35" i="2"/>
  <c r="AE35" i="2"/>
  <c r="AD35" i="2"/>
  <c r="Z35" i="2" s="1"/>
  <c r="AJ35" i="2"/>
  <c r="V32" i="2"/>
  <c r="W32" i="2" s="1"/>
  <c r="AI31" i="2"/>
  <c r="AF31" i="2"/>
  <c r="AA31" i="2" s="1"/>
  <c r="AK31" i="2"/>
  <c r="V27" i="2"/>
  <c r="W27" i="2" s="1"/>
  <c r="V26" i="2"/>
  <c r="W26" i="2" s="1"/>
  <c r="AD23" i="2"/>
  <c r="AJ23" i="2"/>
  <c r="AE23" i="2"/>
  <c r="AK22" i="2"/>
  <c r="R22" i="2" s="1"/>
  <c r="AC22" i="2"/>
  <c r="Z22" i="2" s="1"/>
  <c r="AJ22" i="2"/>
  <c r="V22" i="2" s="1"/>
  <c r="W22" i="2" s="1"/>
  <c r="V21" i="2"/>
  <c r="W21" i="2" s="1"/>
  <c r="AH19" i="2"/>
  <c r="R19" i="2" s="1"/>
  <c r="AC19" i="2"/>
  <c r="Z19" i="2" s="1"/>
  <c r="AJ19" i="2"/>
  <c r="AI17" i="2"/>
  <c r="AJ17" i="2"/>
  <c r="AH17" i="2"/>
  <c r="V17" i="2" s="1"/>
  <c r="W17" i="2" s="1"/>
  <c r="AE17" i="2"/>
  <c r="AC11" i="2"/>
  <c r="Z11" i="2" s="1"/>
  <c r="AF11" i="2"/>
  <c r="AA11" i="2" s="1"/>
  <c r="AK11" i="2"/>
  <c r="AI11" i="2"/>
  <c r="AI10" i="2"/>
  <c r="AE10" i="2"/>
  <c r="K59" i="2"/>
  <c r="X8" i="10" s="1"/>
  <c r="Y44" i="16"/>
  <c r="K61" i="2"/>
  <c r="Y8" i="10" s="1"/>
  <c r="K63" i="2"/>
  <c r="AB45" i="16"/>
  <c r="Z44" i="16"/>
  <c r="K57" i="2"/>
  <c r="K62" i="2" s="1"/>
  <c r="S1" i="28"/>
  <c r="AD595" i="3"/>
  <c r="AF595" i="3"/>
  <c r="AD591" i="3"/>
  <c r="Z591" i="3" s="1"/>
  <c r="AF591" i="3"/>
  <c r="AA591" i="3" s="1"/>
  <c r="V589" i="3"/>
  <c r="W589" i="3" s="1"/>
  <c r="AI588" i="3"/>
  <c r="R588" i="3" s="1"/>
  <c r="AF588" i="3"/>
  <c r="AA588" i="3" s="1"/>
  <c r="AJ588" i="3"/>
  <c r="AH583" i="3"/>
  <c r="AI583" i="3"/>
  <c r="AE583" i="3"/>
  <c r="AF582" i="3"/>
  <c r="AA582" i="3" s="1"/>
  <c r="AK582" i="3"/>
  <c r="R582" i="3" s="1"/>
  <c r="AD582" i="3"/>
  <c r="Z582" i="3" s="1"/>
  <c r="AE582" i="3"/>
  <c r="AH579" i="3"/>
  <c r="V579" i="3" s="1"/>
  <c r="W579" i="3" s="1"/>
  <c r="AD579" i="3"/>
  <c r="Z579" i="3" s="1"/>
  <c r="AE578" i="3"/>
  <c r="AD577" i="3"/>
  <c r="AK576" i="3"/>
  <c r="AI576" i="3"/>
  <c r="AF576" i="3"/>
  <c r="AA576" i="3" s="1"/>
  <c r="AE573" i="3"/>
  <c r="AJ573" i="3"/>
  <c r="V573" i="3" s="1"/>
  <c r="W573" i="3" s="1"/>
  <c r="AH572" i="3"/>
  <c r="AK572" i="3"/>
  <c r="AD572" i="3"/>
  <c r="AE572" i="3"/>
  <c r="AE568" i="3"/>
  <c r="AI567" i="3"/>
  <c r="AE567" i="3"/>
  <c r="AJ567" i="3"/>
  <c r="V566" i="3"/>
  <c r="W566" i="3" s="1"/>
  <c r="AE566" i="3"/>
  <c r="V565" i="3"/>
  <c r="W565" i="3" s="1"/>
  <c r="AD565" i="3"/>
  <c r="R561" i="3"/>
  <c r="AF516" i="3"/>
  <c r="AA516" i="3" s="1"/>
  <c r="AK516" i="3"/>
  <c r="AE516" i="3"/>
  <c r="AJ516" i="3"/>
  <c r="AE515" i="3"/>
  <c r="AC515" i="3"/>
  <c r="M549" i="3"/>
  <c r="AI97" i="16" s="1"/>
  <c r="AI96" i="16"/>
  <c r="M555" i="3"/>
  <c r="AI26" i="11" s="1"/>
  <c r="M553" i="3"/>
  <c r="AH26" i="11" s="1"/>
  <c r="AD511" i="3"/>
  <c r="AK511" i="3"/>
  <c r="M551" i="3"/>
  <c r="AG26" i="11" s="1"/>
  <c r="AK97" i="16"/>
  <c r="AL96" i="16"/>
  <c r="AJ96" i="16"/>
  <c r="AJ510" i="3"/>
  <c r="AD503" i="3"/>
  <c r="AH503" i="3"/>
  <c r="AE503" i="3"/>
  <c r="AJ503" i="3"/>
  <c r="AI464" i="3"/>
  <c r="AF464" i="3"/>
  <c r="AA464" i="3" s="1"/>
  <c r="AH464" i="3"/>
  <c r="AE464" i="3"/>
  <c r="AD462" i="3"/>
  <c r="AI460" i="3"/>
  <c r="R460" i="3" s="1"/>
  <c r="S460" i="3" s="1"/>
  <c r="AM460" i="3" s="1"/>
  <c r="AO460" i="3" s="1"/>
  <c r="AE460" i="3"/>
  <c r="AJ460" i="3"/>
  <c r="AE457" i="3"/>
  <c r="V455" i="3"/>
  <c r="W455" i="3" s="1"/>
  <c r="AH454" i="3"/>
  <c r="V454" i="3" s="1"/>
  <c r="W454" i="3" s="1"/>
  <c r="AD454" i="3"/>
  <c r="AH452" i="3"/>
  <c r="AI452" i="3"/>
  <c r="V451" i="3"/>
  <c r="W451" i="3" s="1"/>
  <c r="V444" i="3"/>
  <c r="W444" i="3" s="1"/>
  <c r="V404" i="3"/>
  <c r="W404" i="3" s="1"/>
  <c r="AC401" i="3"/>
  <c r="M433" i="3"/>
  <c r="AH22" i="11" s="1"/>
  <c r="AF401" i="3"/>
  <c r="AA401" i="3" s="1"/>
  <c r="AI401" i="3"/>
  <c r="V401" i="3" s="1"/>
  <c r="W401" i="3" s="1"/>
  <c r="AI399" i="3"/>
  <c r="AF399" i="3"/>
  <c r="AA399" i="3" s="1"/>
  <c r="AH399" i="3"/>
  <c r="AE399" i="3"/>
  <c r="AE397" i="3"/>
  <c r="AD396" i="3"/>
  <c r="Z396" i="3" s="1"/>
  <c r="AK396" i="3"/>
  <c r="R396" i="3" s="1"/>
  <c r="AI395" i="3"/>
  <c r="AC395" i="3"/>
  <c r="Z395" i="3" s="1"/>
  <c r="M435" i="3"/>
  <c r="AL93" i="16" s="1"/>
  <c r="AF21" i="11"/>
  <c r="V382" i="3"/>
  <c r="W382" i="3" s="1"/>
  <c r="V392" i="3"/>
  <c r="W392" i="3" s="1"/>
  <c r="M429" i="3"/>
  <c r="M431" i="3"/>
  <c r="AJ93" i="16" s="1"/>
  <c r="AL92" i="16"/>
  <c r="M437" i="3"/>
  <c r="I44" i="17" s="1"/>
  <c r="AH21" i="11"/>
  <c r="AJ92" i="16"/>
  <c r="AJ158" i="16" s="1"/>
  <c r="AF785" i="2"/>
  <c r="AE783" i="2"/>
  <c r="AE781" i="2"/>
  <c r="AH781" i="2"/>
  <c r="AK781" i="2"/>
  <c r="R781" i="2" s="1"/>
  <c r="S781" i="2" s="1"/>
  <c r="AM781" i="2" s="1"/>
  <c r="AO781" i="2" s="1"/>
  <c r="AK775" i="2"/>
  <c r="AD775" i="2"/>
  <c r="AH775" i="2"/>
  <c r="AD768" i="2"/>
  <c r="AJ768" i="2"/>
  <c r="AK764" i="2"/>
  <c r="AK762" i="2"/>
  <c r="AF762" i="2"/>
  <c r="AA762" i="2" s="1"/>
  <c r="AF758" i="2"/>
  <c r="AA758" i="2" s="1"/>
  <c r="AD764" i="2"/>
  <c r="AC764" i="2"/>
  <c r="AJ763" i="2"/>
  <c r="AI761" i="2"/>
  <c r="AD760" i="2"/>
  <c r="AK758" i="2"/>
  <c r="AE758" i="2"/>
  <c r="M811" i="2"/>
  <c r="M809" i="2"/>
  <c r="I32" i="17"/>
  <c r="AH755" i="2"/>
  <c r="D93" i="16"/>
  <c r="C21" i="11"/>
  <c r="G1136" i="3"/>
  <c r="AC591" i="2"/>
  <c r="AE591" i="2"/>
  <c r="R590" i="2"/>
  <c r="AJ589" i="2"/>
  <c r="AC589" i="2"/>
  <c r="AE589" i="2"/>
  <c r="AK588" i="2"/>
  <c r="R588" i="2" s="1"/>
  <c r="S588" i="2" s="1"/>
  <c r="AM588" i="2" s="1"/>
  <c r="AO588" i="2" s="1"/>
  <c r="AJ588" i="2"/>
  <c r="AD588" i="2"/>
  <c r="AC588" i="2"/>
  <c r="AE588" i="2"/>
  <c r="AD585" i="2"/>
  <c r="AJ577" i="2"/>
  <c r="V577" i="2" s="1"/>
  <c r="W577" i="2" s="1"/>
  <c r="AK572" i="2"/>
  <c r="AF572" i="2"/>
  <c r="AA572" i="2" s="1"/>
  <c r="AJ572" i="2"/>
  <c r="R570" i="2"/>
  <c r="AJ570" i="2"/>
  <c r="AC570" i="2"/>
  <c r="Z570" i="2" s="1"/>
  <c r="AE570" i="2"/>
  <c r="AK567" i="2"/>
  <c r="AC567" i="2"/>
  <c r="AH567" i="2"/>
  <c r="AF566" i="2"/>
  <c r="AA566" i="2" s="1"/>
  <c r="AJ566" i="2"/>
  <c r="AE566" i="2"/>
  <c r="AL62" i="16"/>
  <c r="M609" i="2"/>
  <c r="AI63" i="16" s="1"/>
  <c r="AI27" i="10"/>
  <c r="AD563" i="2"/>
  <c r="AF563" i="2"/>
  <c r="AA563" i="2" s="1"/>
  <c r="AF28" i="10"/>
  <c r="M611" i="2"/>
  <c r="AG28" i="10" s="1"/>
  <c r="AI28" i="10"/>
  <c r="AL63" i="16"/>
  <c r="AC561" i="2"/>
  <c r="AH561" i="2"/>
  <c r="AK561" i="2"/>
  <c r="AK63" i="16"/>
  <c r="AK62" i="16"/>
  <c r="AE561" i="2"/>
  <c r="AJ532" i="2"/>
  <c r="V532" i="2" s="1"/>
  <c r="W532" i="2" s="1"/>
  <c r="AC532" i="2"/>
  <c r="AE532" i="2"/>
  <c r="AC530" i="2"/>
  <c r="AE530" i="2"/>
  <c r="AK529" i="2"/>
  <c r="V529" i="2" s="1"/>
  <c r="W529" i="2" s="1"/>
  <c r="AC529" i="2"/>
  <c r="AE529" i="2"/>
  <c r="AD528" i="2"/>
  <c r="AC528" i="2"/>
  <c r="AC526" i="2"/>
  <c r="AE526" i="2"/>
  <c r="AK524" i="2"/>
  <c r="AJ524" i="2"/>
  <c r="AE523" i="2"/>
  <c r="AJ523" i="2"/>
  <c r="AK521" i="2"/>
  <c r="AC521" i="2"/>
  <c r="AI518" i="2"/>
  <c r="V518" i="2" s="1"/>
  <c r="W518" i="2" s="1"/>
  <c r="AD518" i="2"/>
  <c r="AK512" i="2"/>
  <c r="AJ512" i="2"/>
  <c r="AD508" i="2"/>
  <c r="AF508" i="2"/>
  <c r="AA508" i="2" s="1"/>
  <c r="AC508" i="2"/>
  <c r="AE506" i="2"/>
  <c r="AK506" i="2"/>
  <c r="AI504" i="2"/>
  <c r="AD504" i="2"/>
  <c r="AI505" i="2"/>
  <c r="AI503" i="2"/>
  <c r="AK503" i="2"/>
  <c r="AJ507" i="2"/>
  <c r="AD501" i="2"/>
  <c r="AK501" i="2"/>
  <c r="V501" i="2" s="1"/>
  <c r="W501" i="2" s="1"/>
  <c r="AF501" i="2"/>
  <c r="AA501" i="2" s="1"/>
  <c r="AE501" i="2"/>
  <c r="AK60" i="16"/>
  <c r="AD505" i="2"/>
  <c r="AF503" i="2"/>
  <c r="AJ60" i="16"/>
  <c r="M553" i="2"/>
  <c r="M741" i="2"/>
  <c r="AI471" i="2"/>
  <c r="AC471" i="2"/>
  <c r="AC470" i="2"/>
  <c r="AI469" i="2"/>
  <c r="AD469" i="2"/>
  <c r="AE467" i="2"/>
  <c r="AH467" i="2"/>
  <c r="AK465" i="2"/>
  <c r="AH463" i="2"/>
  <c r="AK463" i="2"/>
  <c r="AI463" i="2"/>
  <c r="AJ463" i="2"/>
  <c r="AH462" i="2"/>
  <c r="AJ462" i="2"/>
  <c r="AE461" i="2"/>
  <c r="AJ459" i="2"/>
  <c r="AF458" i="2"/>
  <c r="AA458" i="2" s="1"/>
  <c r="AH458" i="2"/>
  <c r="AI458" i="2"/>
  <c r="AC452" i="2"/>
  <c r="Z452" i="2" s="1"/>
  <c r="AI452" i="2"/>
  <c r="AK452" i="2"/>
  <c r="AE452" i="2"/>
  <c r="AJ448" i="2"/>
  <c r="AD446" i="2"/>
  <c r="AI444" i="2"/>
  <c r="AK444" i="2"/>
  <c r="AJ446" i="2"/>
  <c r="AI448" i="2"/>
  <c r="AH448" i="2"/>
  <c r="AF453" i="2"/>
  <c r="AA453" i="2" s="1"/>
  <c r="AD453" i="2"/>
  <c r="AE453" i="2"/>
  <c r="AI466" i="2"/>
  <c r="V466" i="2" s="1"/>
  <c r="W466" i="2" s="1"/>
  <c r="AE468" i="2"/>
  <c r="AD468" i="2"/>
  <c r="AK468" i="2"/>
  <c r="AE466" i="2"/>
  <c r="AD466" i="2"/>
  <c r="AD461" i="2"/>
  <c r="AJ461" i="2"/>
  <c r="V461" i="2" s="1"/>
  <c r="W461" i="2" s="1"/>
  <c r="AI459" i="2"/>
  <c r="AE459" i="2"/>
  <c r="AK459" i="2"/>
  <c r="AI457" i="2"/>
  <c r="AE457" i="2"/>
  <c r="AK457" i="2"/>
  <c r="AI455" i="2"/>
  <c r="R455" i="2" s="1"/>
  <c r="S455" i="2" s="1"/>
  <c r="AM455" i="2" s="1"/>
  <c r="AO455" i="2" s="1"/>
  <c r="AD455" i="2"/>
  <c r="AJ455" i="2"/>
  <c r="AI465" i="2"/>
  <c r="AE465" i="2"/>
  <c r="AF463" i="2"/>
  <c r="AA463" i="2" s="1"/>
  <c r="AC463" i="2"/>
  <c r="AJ451" i="2"/>
  <c r="AD442" i="2"/>
  <c r="AC442" i="2"/>
  <c r="AH457" i="2"/>
  <c r="AI443" i="2"/>
  <c r="AC443" i="2"/>
  <c r="Z443" i="2" s="1"/>
  <c r="AJ443" i="2"/>
  <c r="AH468" i="2"/>
  <c r="AF466" i="2"/>
  <c r="AA466" i="2" s="1"/>
  <c r="AK443" i="2"/>
  <c r="AE471" i="2"/>
  <c r="AJ471" i="2"/>
  <c r="AD471" i="2"/>
  <c r="AF471" i="2"/>
  <c r="AA471" i="2" s="1"/>
  <c r="AD470" i="2"/>
  <c r="AI467" i="2"/>
  <c r="AC467" i="2"/>
  <c r="Z467" i="2" s="1"/>
  <c r="AJ467" i="2"/>
  <c r="AH465" i="2"/>
  <c r="AD465" i="2"/>
  <c r="AF465" i="2"/>
  <c r="AA465" i="2" s="1"/>
  <c r="AJ465" i="2"/>
  <c r="AD464" i="2"/>
  <c r="AF464" i="2"/>
  <c r="AA464" i="2" s="1"/>
  <c r="AH460" i="2"/>
  <c r="AE460" i="2"/>
  <c r="AJ458" i="2"/>
  <c r="AC455" i="2"/>
  <c r="AJ454" i="2"/>
  <c r="AK451" i="2"/>
  <c r="AH451" i="2"/>
  <c r="AK450" i="2"/>
  <c r="AF450" i="2"/>
  <c r="AA450" i="2" s="1"/>
  <c r="AJ450" i="2"/>
  <c r="AJ449" i="2"/>
  <c r="AD448" i="2"/>
  <c r="AE448" i="2"/>
  <c r="AC448" i="2"/>
  <c r="AI58" i="16"/>
  <c r="AD447" i="2"/>
  <c r="AH447" i="2"/>
  <c r="AI446" i="2"/>
  <c r="AE446" i="2"/>
  <c r="AC446" i="2"/>
  <c r="Z446" i="2" s="1"/>
  <c r="AK58" i="16"/>
  <c r="M491" i="2"/>
  <c r="AG24" i="10" s="1"/>
  <c r="AF23" i="10"/>
  <c r="AI442" i="2"/>
  <c r="AK442" i="2"/>
  <c r="AJ442" i="2"/>
  <c r="M495" i="2"/>
  <c r="M493" i="2"/>
  <c r="AH24" i="10" s="1"/>
  <c r="AL58" i="16"/>
  <c r="AJ58" i="16"/>
  <c r="M489" i="2"/>
  <c r="M743" i="2"/>
  <c r="AI410" i="2"/>
  <c r="AC410" i="2"/>
  <c r="Z410" i="2" s="1"/>
  <c r="AE410" i="2"/>
  <c r="AE403" i="2"/>
  <c r="AI403" i="2"/>
  <c r="AC401" i="2"/>
  <c r="Z401" i="2" s="1"/>
  <c r="AF399" i="2"/>
  <c r="AA399" i="2" s="1"/>
  <c r="AI398" i="2"/>
  <c r="AI395" i="2"/>
  <c r="AI56" i="16"/>
  <c r="AI389" i="2"/>
  <c r="AK385" i="2"/>
  <c r="AJ385" i="2"/>
  <c r="AJ384" i="2"/>
  <c r="AI387" i="2"/>
  <c r="AD387" i="2"/>
  <c r="AJ387" i="2"/>
  <c r="AH387" i="2"/>
  <c r="AI386" i="2"/>
  <c r="AF386" i="2"/>
  <c r="AA386" i="2" s="1"/>
  <c r="AC399" i="2"/>
  <c r="Z399" i="2" s="1"/>
  <c r="AF383" i="2"/>
  <c r="AA383" i="2" s="1"/>
  <c r="AJ383" i="2"/>
  <c r="AI384" i="2"/>
  <c r="AC384" i="2"/>
  <c r="AF381" i="2"/>
  <c r="AA381" i="2" s="1"/>
  <c r="AK381" i="2"/>
  <c r="AF388" i="2"/>
  <c r="AA388" i="2" s="1"/>
  <c r="AE399" i="2"/>
  <c r="AH399" i="2"/>
  <c r="AI399" i="2"/>
  <c r="AK399" i="2"/>
  <c r="AJ56" i="16"/>
  <c r="AK389" i="2"/>
  <c r="AJ389" i="2"/>
  <c r="AC388" i="2"/>
  <c r="AG21" i="10"/>
  <c r="AG33" i="10" s="1"/>
  <c r="AK56" i="16"/>
  <c r="M745" i="2"/>
  <c r="M437" i="2"/>
  <c r="I26" i="17" s="1"/>
  <c r="AK384" i="2"/>
  <c r="AD384" i="2"/>
  <c r="AH384" i="2"/>
  <c r="M433" i="2"/>
  <c r="AK57" i="16" s="1"/>
  <c r="AI961" i="2"/>
  <c r="R961" i="2" s="1"/>
  <c r="AJ961" i="2"/>
  <c r="AD961" i="2"/>
  <c r="AF961" i="2"/>
  <c r="AA961" i="2" s="1"/>
  <c r="R960" i="2"/>
  <c r="R959" i="2"/>
  <c r="S959" i="2" s="1"/>
  <c r="AM959" i="2" s="1"/>
  <c r="AO959" i="2" s="1"/>
  <c r="AC958" i="2"/>
  <c r="Z958" i="2" s="1"/>
  <c r="AE958" i="2"/>
  <c r="R958" i="2"/>
  <c r="S958" i="2" s="1"/>
  <c r="AM958" i="2" s="1"/>
  <c r="AO958" i="2" s="1"/>
  <c r="R957" i="2"/>
  <c r="S957" i="2" s="1"/>
  <c r="AM957" i="2" s="1"/>
  <c r="AO957" i="2" s="1"/>
  <c r="AF955" i="2"/>
  <c r="AA955" i="2" s="1"/>
  <c r="S955" i="2" s="1"/>
  <c r="AM955" i="2" s="1"/>
  <c r="AO955" i="2" s="1"/>
  <c r="AC954" i="2"/>
  <c r="AE954" i="2"/>
  <c r="R953" i="2"/>
  <c r="S953" i="2" s="1"/>
  <c r="AM953" i="2" s="1"/>
  <c r="AO953" i="2" s="1"/>
  <c r="AC942" i="2"/>
  <c r="Z942" i="2" s="1"/>
  <c r="S942" i="2" s="1"/>
  <c r="AM942" i="2" s="1"/>
  <c r="AO942" i="2" s="1"/>
  <c r="AE942" i="2"/>
  <c r="AJ940" i="2"/>
  <c r="AK74" i="16"/>
  <c r="AC940" i="2"/>
  <c r="AE940" i="2"/>
  <c r="V940" i="2"/>
  <c r="W940" i="2" s="1"/>
  <c r="AJ939" i="2"/>
  <c r="V939" i="2" s="1"/>
  <c r="W939" i="2" s="1"/>
  <c r="AD938" i="2"/>
  <c r="AE938" i="2"/>
  <c r="R937" i="2"/>
  <c r="M991" i="2"/>
  <c r="I35" i="17" s="1"/>
  <c r="AC936" i="2"/>
  <c r="AE936" i="2"/>
  <c r="AI935" i="2"/>
  <c r="V935" i="2" s="1"/>
  <c r="W935" i="2" s="1"/>
  <c r="AJ42" i="10"/>
  <c r="AJ935" i="2"/>
  <c r="AC935" i="2"/>
  <c r="Z935" i="2" s="1"/>
  <c r="AE935" i="2"/>
  <c r="M931" i="2"/>
  <c r="I34" i="17" s="1"/>
  <c r="AK72" i="16"/>
  <c r="AF886" i="2"/>
  <c r="AA886" i="2" s="1"/>
  <c r="AH884" i="2"/>
  <c r="R884" i="2" s="1"/>
  <c r="AD884" i="2"/>
  <c r="AE884" i="2"/>
  <c r="V880" i="2"/>
  <c r="W880" i="2" s="1"/>
  <c r="R879" i="2"/>
  <c r="AJ878" i="2"/>
  <c r="AK878" i="2"/>
  <c r="AJ72" i="16"/>
  <c r="AF875" i="2"/>
  <c r="AA875" i="2" s="1"/>
  <c r="AJ478" i="1"/>
  <c r="AD478" i="1"/>
  <c r="AF478" i="1"/>
  <c r="AD477" i="1"/>
  <c r="AF477" i="1"/>
  <c r="AA477" i="1" s="1"/>
  <c r="S477" i="1" s="1"/>
  <c r="AM477" i="1" s="1"/>
  <c r="AO477" i="1" s="1"/>
  <c r="AI476" i="1"/>
  <c r="R476" i="1" s="1"/>
  <c r="S476" i="1" s="1"/>
  <c r="AM476" i="1" s="1"/>
  <c r="AO476" i="1" s="1"/>
  <c r="AD476" i="1"/>
  <c r="AF476" i="1"/>
  <c r="AD475" i="1"/>
  <c r="AF475" i="1"/>
  <c r="AA475" i="1" s="1"/>
  <c r="V475" i="1"/>
  <c r="W475" i="1" s="1"/>
  <c r="AK474" i="1"/>
  <c r="R474" i="1" s="1"/>
  <c r="AD474" i="1"/>
  <c r="AF474" i="1"/>
  <c r="AA474" i="1" s="1"/>
  <c r="AI473" i="1"/>
  <c r="AC473" i="1"/>
  <c r="Z473" i="1" s="1"/>
  <c r="AE473" i="1"/>
  <c r="AJ473" i="1"/>
  <c r="AK471" i="1"/>
  <c r="AE471" i="1"/>
  <c r="AD471" i="1"/>
  <c r="V464" i="1"/>
  <c r="W464" i="1" s="1"/>
  <c r="AE455" i="1"/>
  <c r="AF452" i="1"/>
  <c r="AI452" i="1"/>
  <c r="AH452" i="1"/>
  <c r="AE452" i="1"/>
  <c r="AC451" i="1"/>
  <c r="R449" i="1"/>
  <c r="AE449" i="1"/>
  <c r="AJ449" i="1"/>
  <c r="V449" i="1" s="1"/>
  <c r="W449" i="1" s="1"/>
  <c r="AJ445" i="1"/>
  <c r="AI445" i="1"/>
  <c r="V445" i="1" s="1"/>
  <c r="W445" i="1" s="1"/>
  <c r="AF445" i="1"/>
  <c r="AA445" i="1" s="1"/>
  <c r="AE445" i="1"/>
  <c r="AD444" i="1"/>
  <c r="AK444" i="1"/>
  <c r="AF444" i="1"/>
  <c r="AA444" i="1" s="1"/>
  <c r="AC444" i="1"/>
  <c r="AE444" i="1"/>
  <c r="AJ444" i="1"/>
  <c r="AJ442" i="1"/>
  <c r="AD442" i="1"/>
  <c r="AF442" i="1"/>
  <c r="AA442" i="1" s="1"/>
  <c r="AC442" i="1"/>
  <c r="R458" i="1"/>
  <c r="R455" i="1"/>
  <c r="AF451" i="1"/>
  <c r="AA451" i="1" s="1"/>
  <c r="AI451" i="1"/>
  <c r="V451" i="1" s="1"/>
  <c r="W451" i="1" s="1"/>
  <c r="AE451" i="1"/>
  <c r="AJ451" i="1"/>
  <c r="AF450" i="1"/>
  <c r="AA450" i="1" s="1"/>
  <c r="AD450" i="1"/>
  <c r="AK450" i="1"/>
  <c r="R450" i="1" s="1"/>
  <c r="AE450" i="1"/>
  <c r="AJ450" i="1"/>
  <c r="AI26" i="16"/>
  <c r="M492" i="1"/>
  <c r="AG28" i="9" s="1"/>
  <c r="AL26" i="16"/>
  <c r="AJ26" i="16"/>
  <c r="M496" i="1"/>
  <c r="M494" i="1"/>
  <c r="M490" i="1"/>
  <c r="AD341" i="1"/>
  <c r="AD337" i="1"/>
  <c r="AK337" i="1"/>
  <c r="R337" i="1" s="1"/>
  <c r="S337" i="1" s="1"/>
  <c r="AM337" i="1" s="1"/>
  <c r="AO337" i="1" s="1"/>
  <c r="AF337" i="1"/>
  <c r="AA337" i="1" s="1"/>
  <c r="AE337" i="1"/>
  <c r="AJ327" i="1"/>
  <c r="AD325" i="1"/>
  <c r="AJ325" i="1"/>
  <c r="V325" i="1" s="1"/>
  <c r="W325" i="1" s="1"/>
  <c r="AC342" i="1"/>
  <c r="AF342" i="1"/>
  <c r="AI342" i="1"/>
  <c r="AH341" i="1"/>
  <c r="AF341" i="1"/>
  <c r="AA341" i="1" s="1"/>
  <c r="AC341" i="1"/>
  <c r="AK341" i="1"/>
  <c r="R341" i="1" s="1"/>
  <c r="S341" i="1" s="1"/>
  <c r="AM341" i="1" s="1"/>
  <c r="AO341" i="1" s="1"/>
  <c r="AI340" i="1"/>
  <c r="V340" i="1" s="1"/>
  <c r="W340" i="1" s="1"/>
  <c r="V331" i="1"/>
  <c r="W331" i="1" s="1"/>
  <c r="AE341" i="1"/>
  <c r="AC340" i="1"/>
  <c r="AC338" i="1"/>
  <c r="AI326" i="1"/>
  <c r="AI323" i="1"/>
  <c r="AC325" i="1"/>
  <c r="AC328" i="1"/>
  <c r="AC334" i="1"/>
  <c r="AC329" i="1"/>
  <c r="AC327" i="1"/>
  <c r="AC332" i="1"/>
  <c r="AE330" i="1"/>
  <c r="AE326" i="1"/>
  <c r="AD322" i="1"/>
  <c r="AK322" i="1"/>
  <c r="R322" i="1" s="1"/>
  <c r="AI325" i="1"/>
  <c r="R325" i="1" s="1"/>
  <c r="AD324" i="1"/>
  <c r="AK324" i="1"/>
  <c r="R324" i="1" s="1"/>
  <c r="AD323" i="1"/>
  <c r="AK323" i="1"/>
  <c r="AC322" i="1"/>
  <c r="AF324" i="1"/>
  <c r="AA324" i="1" s="1"/>
  <c r="AC331" i="1"/>
  <c r="AE322" i="1"/>
  <c r="AF331" i="1"/>
  <c r="AA331" i="1" s="1"/>
  <c r="AD336" i="1"/>
  <c r="AK336" i="1"/>
  <c r="AC335" i="1"/>
  <c r="Z335" i="1" s="1"/>
  <c r="AK335" i="1"/>
  <c r="R335" i="1" s="1"/>
  <c r="AI329" i="1"/>
  <c r="AF328" i="1"/>
  <c r="AA328" i="1" s="1"/>
  <c r="AI328" i="1"/>
  <c r="V328" i="1" s="1"/>
  <c r="W328" i="1" s="1"/>
  <c r="AD334" i="1"/>
  <c r="AK334" i="1"/>
  <c r="R334" i="1" s="1"/>
  <c r="AF333" i="1"/>
  <c r="AA333" i="1" s="1"/>
  <c r="AI333" i="1"/>
  <c r="AF329" i="1"/>
  <c r="AA329" i="1" s="1"/>
  <c r="AD326" i="1"/>
  <c r="AC326" i="1"/>
  <c r="AK326" i="1"/>
  <c r="R326" i="1" s="1"/>
  <c r="AC336" i="1"/>
  <c r="AF334" i="1"/>
  <c r="AA334" i="1" s="1"/>
  <c r="AI332" i="1"/>
  <c r="AD331" i="1"/>
  <c r="AD330" i="1"/>
  <c r="AE323" i="1"/>
  <c r="AE328" i="1"/>
  <c r="AE335" i="1"/>
  <c r="AE325" i="1"/>
  <c r="AJ329" i="1"/>
  <c r="AJ337" i="1"/>
  <c r="AJ333" i="1"/>
  <c r="R332" i="1"/>
  <c r="AD332" i="1"/>
  <c r="AE332" i="1"/>
  <c r="AJ332" i="1"/>
  <c r="AE331" i="1"/>
  <c r="AH330" i="1"/>
  <c r="AI330" i="1"/>
  <c r="AF330" i="1"/>
  <c r="AA330" i="1" s="1"/>
  <c r="AF327" i="1"/>
  <c r="AA327" i="1" s="1"/>
  <c r="AH327" i="1"/>
  <c r="AD327" i="1"/>
  <c r="AK327" i="1"/>
  <c r="R327" i="1" s="1"/>
  <c r="M378" i="1"/>
  <c r="U15" i="19" s="1"/>
  <c r="M374" i="1"/>
  <c r="AH24" i="9" s="1"/>
  <c r="M370" i="1"/>
  <c r="AF24" i="9" s="1"/>
  <c r="AH23" i="9"/>
  <c r="AH33" i="9" s="1"/>
  <c r="V322" i="1"/>
  <c r="W322" i="1" s="1"/>
  <c r="AG23" i="9"/>
  <c r="AG33" i="9" s="1"/>
  <c r="AK286" i="1"/>
  <c r="AI286" i="1"/>
  <c r="AH286" i="1"/>
  <c r="AE286" i="1"/>
  <c r="AE285" i="1"/>
  <c r="M312" i="1"/>
  <c r="AJ21" i="16" s="1"/>
  <c r="AC284" i="1"/>
  <c r="AI284" i="1"/>
  <c r="AF284" i="1"/>
  <c r="AA284" i="1" s="1"/>
  <c r="AE284" i="1"/>
  <c r="AE278" i="1"/>
  <c r="AC276" i="1"/>
  <c r="AF276" i="1"/>
  <c r="AI276" i="1"/>
  <c r="AJ273" i="1"/>
  <c r="V273" i="1" s="1"/>
  <c r="W273" i="1" s="1"/>
  <c r="M314" i="1"/>
  <c r="AK21" i="16" s="1"/>
  <c r="AD270" i="1"/>
  <c r="Z270" i="1" s="1"/>
  <c r="AE269" i="1"/>
  <c r="V268" i="1"/>
  <c r="W268" i="1" s="1"/>
  <c r="AL20" i="16"/>
  <c r="AK20" i="16"/>
  <c r="AJ20" i="16"/>
  <c r="M318" i="1"/>
  <c r="Z9" i="18" s="1"/>
  <c r="AE399" i="1"/>
  <c r="AF396" i="1"/>
  <c r="AA396" i="1" s="1"/>
  <c r="AI396" i="1"/>
  <c r="R396" i="1" s="1"/>
  <c r="AE396" i="1"/>
  <c r="AJ395" i="1"/>
  <c r="AE395" i="1"/>
  <c r="AF395" i="1"/>
  <c r="AA395" i="1" s="1"/>
  <c r="AE394" i="1"/>
  <c r="AD393" i="1"/>
  <c r="AE393" i="1"/>
  <c r="AE386" i="1"/>
  <c r="V394" i="1"/>
  <c r="W394" i="1" s="1"/>
  <c r="AJ404" i="1"/>
  <c r="V399" i="1"/>
  <c r="W399" i="1" s="1"/>
  <c r="AH391" i="1"/>
  <c r="AI391" i="1"/>
  <c r="AE391" i="1"/>
  <c r="AI390" i="1"/>
  <c r="AE390" i="1"/>
  <c r="R389" i="1"/>
  <c r="S389" i="1" s="1"/>
  <c r="AM389" i="1" s="1"/>
  <c r="AO389" i="1" s="1"/>
  <c r="AE389" i="1"/>
  <c r="AF388" i="1"/>
  <c r="AA388" i="1" s="1"/>
  <c r="AC388" i="1"/>
  <c r="Z388" i="1" s="1"/>
  <c r="AI388" i="1"/>
  <c r="R388" i="1" s="1"/>
  <c r="AE388" i="1"/>
  <c r="AJ387" i="1"/>
  <c r="V387" i="1" s="1"/>
  <c r="W387" i="1" s="1"/>
  <c r="M624" i="1"/>
  <c r="AI24" i="16"/>
  <c r="M432" i="1"/>
  <c r="AG26" i="9" s="1"/>
  <c r="AL24" i="16"/>
  <c r="M430" i="1"/>
  <c r="AD970" i="3"/>
  <c r="AD962" i="3"/>
  <c r="Z962" i="3" s="1"/>
  <c r="AI961" i="3"/>
  <c r="V961" i="3" s="1"/>
  <c r="W961" i="3" s="1"/>
  <c r="AE961" i="3"/>
  <c r="AE960" i="3"/>
  <c r="AC960" i="3"/>
  <c r="AH959" i="3"/>
  <c r="R959" i="3" s="1"/>
  <c r="AF959" i="3"/>
  <c r="AA959" i="3" s="1"/>
  <c r="AJ959" i="3"/>
  <c r="AC959" i="3"/>
  <c r="Z959" i="3" s="1"/>
  <c r="AJ958" i="3"/>
  <c r="AF950" i="3"/>
  <c r="AA950" i="3" s="1"/>
  <c r="AE950" i="3"/>
  <c r="AJ950" i="3"/>
  <c r="AD950" i="3"/>
  <c r="V949" i="3"/>
  <c r="W949" i="3" s="1"/>
  <c r="V948" i="3"/>
  <c r="W948" i="3" s="1"/>
  <c r="AI947" i="3"/>
  <c r="AH947" i="3"/>
  <c r="AJ110" i="16"/>
  <c r="AE947" i="3"/>
  <c r="AJ947" i="3"/>
  <c r="AE946" i="3"/>
  <c r="AJ946" i="3"/>
  <c r="V946" i="3" s="1"/>
  <c r="W946" i="3" s="1"/>
  <c r="AH945" i="3"/>
  <c r="AI111" i="16"/>
  <c r="AL110" i="16"/>
  <c r="M987" i="3"/>
  <c r="AK111" i="16" s="1"/>
  <c r="AD945" i="3"/>
  <c r="AJ945" i="3"/>
  <c r="AK110" i="16"/>
  <c r="AI110" i="16"/>
  <c r="M989" i="3"/>
  <c r="AI42" i="11" s="1"/>
  <c r="M985" i="3"/>
  <c r="AL111" i="16"/>
  <c r="M990" i="3"/>
  <c r="AJ41" i="11" s="1"/>
  <c r="AI901" i="3"/>
  <c r="AE901" i="3"/>
  <c r="AI897" i="3"/>
  <c r="AC897" i="3"/>
  <c r="AK897" i="3"/>
  <c r="R897" i="3" s="1"/>
  <c r="S897" i="3" s="1"/>
  <c r="AM897" i="3" s="1"/>
  <c r="AO897" i="3" s="1"/>
  <c r="AF897" i="3"/>
  <c r="AA897" i="3" s="1"/>
  <c r="AD894" i="3"/>
  <c r="AI892" i="3"/>
  <c r="AF892" i="3"/>
  <c r="AA892" i="3" s="1"/>
  <c r="AC892" i="3"/>
  <c r="AJ892" i="3"/>
  <c r="AI891" i="3"/>
  <c r="R891" i="3" s="1"/>
  <c r="S891" i="3" s="1"/>
  <c r="AM891" i="3" s="1"/>
  <c r="AO891" i="3" s="1"/>
  <c r="AJ891" i="3"/>
  <c r="AC889" i="3"/>
  <c r="Z889" i="3" s="1"/>
  <c r="AH889" i="3"/>
  <c r="AI889" i="3"/>
  <c r="AE889" i="3"/>
  <c r="AC887" i="3"/>
  <c r="Z887" i="3" s="1"/>
  <c r="AJ887" i="3"/>
  <c r="V887" i="3" s="1"/>
  <c r="W887" i="3" s="1"/>
  <c r="M925" i="3"/>
  <c r="AG40" i="11" s="1"/>
  <c r="AI882" i="3"/>
  <c r="AL108" i="16"/>
  <c r="M927" i="3"/>
  <c r="AH40" i="11" s="1"/>
  <c r="M923" i="3"/>
  <c r="AI109" i="16" s="1"/>
  <c r="AL109" i="16"/>
  <c r="AK108" i="16"/>
  <c r="AI108" i="16"/>
  <c r="AE876" i="3"/>
  <c r="AJ876" i="3"/>
  <c r="V839" i="3"/>
  <c r="W839" i="3" s="1"/>
  <c r="AE839" i="3"/>
  <c r="AD837" i="3"/>
  <c r="AF837" i="3"/>
  <c r="AA837" i="3" s="1"/>
  <c r="AJ837" i="3"/>
  <c r="R836" i="3"/>
  <c r="AI835" i="3"/>
  <c r="AK835" i="3"/>
  <c r="V835" i="3" s="1"/>
  <c r="W835" i="3" s="1"/>
  <c r="AE835" i="3"/>
  <c r="Y835" i="3" s="1"/>
  <c r="AC832" i="3"/>
  <c r="AD832" i="3"/>
  <c r="AJ832" i="3"/>
  <c r="AF831" i="3"/>
  <c r="AA831" i="3" s="1"/>
  <c r="AF828" i="3"/>
  <c r="AA828" i="3" s="1"/>
  <c r="AE828" i="3"/>
  <c r="AC826" i="3"/>
  <c r="AI826" i="3"/>
  <c r="AD826" i="3"/>
  <c r="AJ826" i="3"/>
  <c r="AC824" i="3"/>
  <c r="AK824" i="3"/>
  <c r="AI824" i="3"/>
  <c r="AJ824" i="3"/>
  <c r="AC822" i="3"/>
  <c r="AD822" i="3"/>
  <c r="AF822" i="3"/>
  <c r="AA822" i="3" s="1"/>
  <c r="AE822" i="3"/>
  <c r="AK820" i="3"/>
  <c r="AK817" i="3"/>
  <c r="AD817" i="3"/>
  <c r="AJ817" i="3"/>
  <c r="AF817" i="3"/>
  <c r="AA817" i="3" s="1"/>
  <c r="AE819" i="3"/>
  <c r="AD831" i="3"/>
  <c r="AJ831" i="3"/>
  <c r="AD829" i="3"/>
  <c r="Z829" i="3" s="1"/>
  <c r="AJ829" i="3"/>
  <c r="AK827" i="3"/>
  <c r="AJ827" i="3"/>
  <c r="AI825" i="3"/>
  <c r="AJ825" i="3"/>
  <c r="AF823" i="3"/>
  <c r="AA823" i="3" s="1"/>
  <c r="AI821" i="3"/>
  <c r="AI818" i="3"/>
  <c r="AK832" i="3"/>
  <c r="AI832" i="3"/>
  <c r="R832" i="3" s="1"/>
  <c r="S832" i="3" s="1"/>
  <c r="AM832" i="3" s="1"/>
  <c r="AO832" i="3" s="1"/>
  <c r="AE832" i="3"/>
  <c r="AC828" i="3"/>
  <c r="AI828" i="3"/>
  <c r="AD828" i="3"/>
  <c r="AJ828" i="3"/>
  <c r="AD823" i="3"/>
  <c r="AJ823" i="3"/>
  <c r="AK821" i="3"/>
  <c r="AE821" i="3"/>
  <c r="AI820" i="3"/>
  <c r="AD820" i="3"/>
  <c r="AF820" i="3"/>
  <c r="AA820" i="3" s="1"/>
  <c r="AJ820" i="3"/>
  <c r="AL106" i="16"/>
  <c r="AJ819" i="3"/>
  <c r="AK819" i="3"/>
  <c r="AF818" i="3"/>
  <c r="AA818" i="3" s="1"/>
  <c r="AJ818" i="3"/>
  <c r="M867" i="3"/>
  <c r="AK107" i="16" s="1"/>
  <c r="AL107" i="16"/>
  <c r="AI775" i="3"/>
  <c r="AK769" i="3"/>
  <c r="AD768" i="3"/>
  <c r="AJ768" i="3"/>
  <c r="AE762" i="3"/>
  <c r="AJ761" i="3"/>
  <c r="AC761" i="3"/>
  <c r="AH761" i="3"/>
  <c r="L805" i="3"/>
  <c r="AE105" i="16" s="1"/>
  <c r="L809" i="3"/>
  <c r="AG105" i="16" s="1"/>
  <c r="AF104" i="16"/>
  <c r="AD773" i="3"/>
  <c r="AH773" i="3"/>
  <c r="AI773" i="3"/>
  <c r="AE771" i="3"/>
  <c r="AJ767" i="3"/>
  <c r="AC767" i="3"/>
  <c r="J1115" i="3"/>
  <c r="T104" i="16"/>
  <c r="AJ764" i="3"/>
  <c r="AC764" i="3"/>
  <c r="AF764" i="3"/>
  <c r="AA764" i="3" s="1"/>
  <c r="AK764" i="3"/>
  <c r="R35" i="11"/>
  <c r="J1121" i="3"/>
  <c r="J1119" i="3"/>
  <c r="S35" i="11"/>
  <c r="S47" i="11" s="1"/>
  <c r="J803" i="3"/>
  <c r="Q36" i="11" s="1"/>
  <c r="J809" i="3"/>
  <c r="T36" i="11" s="1"/>
  <c r="AJ760" i="3"/>
  <c r="J811" i="3"/>
  <c r="F50" i="17" s="1"/>
  <c r="T35" i="11"/>
  <c r="J805" i="3"/>
  <c r="R36" i="11" s="1"/>
  <c r="V104" i="16"/>
  <c r="J807" i="3"/>
  <c r="S36" i="11" s="1"/>
  <c r="AK758" i="3"/>
  <c r="AB104" i="16"/>
  <c r="AB184" i="16" s="1"/>
  <c r="K809" i="3"/>
  <c r="Y36" i="11" s="1"/>
  <c r="AK777" i="3"/>
  <c r="R775" i="3"/>
  <c r="AF774" i="3"/>
  <c r="AA774" i="3" s="1"/>
  <c r="AE773" i="3"/>
  <c r="AF773" i="3"/>
  <c r="AA773" i="3" s="1"/>
  <c r="AC773" i="3"/>
  <c r="Z773" i="3" s="1"/>
  <c r="AJ773" i="3"/>
  <c r="AE772" i="3"/>
  <c r="AD772" i="3"/>
  <c r="AI771" i="3"/>
  <c r="AK767" i="3"/>
  <c r="K1117" i="3"/>
  <c r="W35" i="11"/>
  <c r="W47" i="11" s="1"/>
  <c r="K1119" i="3"/>
  <c r="K1115" i="3"/>
  <c r="K811" i="3"/>
  <c r="O97" i="19" s="1"/>
  <c r="AI760" i="3"/>
  <c r="AF760" i="3"/>
  <c r="AJ755" i="3"/>
  <c r="K805" i="3"/>
  <c r="W36" i="11" s="1"/>
  <c r="K803" i="3"/>
  <c r="V36" i="11" s="1"/>
  <c r="AA104" i="16"/>
  <c r="AA184" i="16" s="1"/>
  <c r="AF778" i="3"/>
  <c r="AA778" i="3" s="1"/>
  <c r="AD778" i="3"/>
  <c r="AK778" i="3"/>
  <c r="R778" i="3" s="1"/>
  <c r="AE778" i="3"/>
  <c r="AF768" i="3"/>
  <c r="AA768" i="3" s="1"/>
  <c r="AK768" i="3"/>
  <c r="R768" i="3" s="1"/>
  <c r="AE768" i="3"/>
  <c r="AD767" i="3"/>
  <c r="AE767" i="3"/>
  <c r="AH767" i="3"/>
  <c r="R766" i="3"/>
  <c r="M1121" i="3"/>
  <c r="M805" i="3"/>
  <c r="AJ105" i="16" s="1"/>
  <c r="AK104" i="16"/>
  <c r="AI36" i="11"/>
  <c r="AL105" i="16"/>
  <c r="M811" i="3"/>
  <c r="BP9" i="18" s="1"/>
  <c r="AK760" i="3"/>
  <c r="R760" i="3" s="1"/>
  <c r="S760" i="3" s="1"/>
  <c r="AM760" i="3" s="1"/>
  <c r="AO760" i="3" s="1"/>
  <c r="AE760" i="3"/>
  <c r="AC760" i="3"/>
  <c r="AI35" i="11"/>
  <c r="M1119" i="3"/>
  <c r="M1115" i="3"/>
  <c r="AI104" i="16"/>
  <c r="M803" i="3"/>
  <c r="AF36" i="11" s="1"/>
  <c r="AD757" i="3"/>
  <c r="S766" i="3"/>
  <c r="AM766" i="3" s="1"/>
  <c r="AO766" i="3" s="1"/>
  <c r="I1119" i="3"/>
  <c r="P104" i="16"/>
  <c r="P184" i="16" s="1"/>
  <c r="I807" i="3"/>
  <c r="N104" i="16"/>
  <c r="N184" i="16" s="1"/>
  <c r="I803" i="3"/>
  <c r="O35" i="11"/>
  <c r="I805" i="3"/>
  <c r="O105" i="16" s="1"/>
  <c r="I1115" i="3"/>
  <c r="Q104" i="16"/>
  <c r="O104" i="16"/>
  <c r="I809" i="3"/>
  <c r="O36" i="11" s="1"/>
  <c r="G811" i="3"/>
  <c r="C50" i="17" s="1"/>
  <c r="G809" i="3"/>
  <c r="E36" i="11" s="1"/>
  <c r="E35" i="11"/>
  <c r="C35" i="11"/>
  <c r="G1121" i="3"/>
  <c r="G1119" i="3"/>
  <c r="G1115" i="3"/>
  <c r="G1134" i="3"/>
  <c r="G1130" i="3"/>
  <c r="G803" i="3"/>
  <c r="B36" i="11" s="1"/>
  <c r="E104" i="16"/>
  <c r="E184" i="16" s="1"/>
  <c r="G179" i="16"/>
  <c r="G105" i="16"/>
  <c r="D35" i="11"/>
  <c r="D165" i="16"/>
  <c r="E179" i="16"/>
  <c r="D104" i="16"/>
  <c r="R846" i="1"/>
  <c r="S846" i="1" s="1"/>
  <c r="AM846" i="1" s="1"/>
  <c r="AO846" i="1" s="1"/>
  <c r="AE843" i="1"/>
  <c r="AJ843" i="1"/>
  <c r="AJ842" i="1"/>
  <c r="V842" i="1" s="1"/>
  <c r="W842" i="1" s="1"/>
  <c r="AJ841" i="1"/>
  <c r="AC840" i="1"/>
  <c r="AD840" i="1"/>
  <c r="AE840" i="1"/>
  <c r="AJ834" i="1"/>
  <c r="AH830" i="1"/>
  <c r="AK830" i="1"/>
  <c r="AI830" i="1"/>
  <c r="AC829" i="1"/>
  <c r="AI829" i="1"/>
  <c r="R829" i="1" s="1"/>
  <c r="AD824" i="1"/>
  <c r="Z824" i="1" s="1"/>
  <c r="S824" i="1" s="1"/>
  <c r="AM824" i="1" s="1"/>
  <c r="AO824" i="1" s="1"/>
  <c r="M864" i="1"/>
  <c r="AF42" i="9" s="1"/>
  <c r="AK38" i="16"/>
  <c r="AK170" i="16" s="1"/>
  <c r="V821" i="1"/>
  <c r="W821" i="1" s="1"/>
  <c r="M872" i="1"/>
  <c r="AI9" i="18" s="1"/>
  <c r="AI38" i="16"/>
  <c r="AI170" i="16" s="1"/>
  <c r="M870" i="1"/>
  <c r="AI42" i="9" s="1"/>
  <c r="M868" i="1"/>
  <c r="AL38" i="16"/>
  <c r="AJ38" i="16"/>
  <c r="AJ170" i="16" s="1"/>
  <c r="M866" i="1"/>
  <c r="AC730" i="1"/>
  <c r="AE730" i="1"/>
  <c r="AK729" i="1"/>
  <c r="AI729" i="1"/>
  <c r="AC729" i="1"/>
  <c r="AJ729" i="1"/>
  <c r="AD729" i="1"/>
  <c r="AC728" i="1"/>
  <c r="Z728" i="1" s="1"/>
  <c r="AE728" i="1"/>
  <c r="AK726" i="1"/>
  <c r="AI726" i="1"/>
  <c r="AJ726" i="1"/>
  <c r="AC726" i="1"/>
  <c r="AE726" i="1"/>
  <c r="AK723" i="1"/>
  <c r="R723" i="1" s="1"/>
  <c r="AF723" i="1"/>
  <c r="AA723" i="1" s="1"/>
  <c r="AC723" i="1"/>
  <c r="Z723" i="1" s="1"/>
  <c r="AJ723" i="1"/>
  <c r="R722" i="1"/>
  <c r="AF721" i="1"/>
  <c r="AA721" i="1" s="1"/>
  <c r="AH721" i="1"/>
  <c r="AC721" i="1"/>
  <c r="V720" i="1"/>
  <c r="W720" i="1" s="1"/>
  <c r="V719" i="1"/>
  <c r="W719" i="1" s="1"/>
  <c r="V718" i="1"/>
  <c r="W718" i="1" s="1"/>
  <c r="AE715" i="1"/>
  <c r="AF714" i="1"/>
  <c r="AA714" i="1" s="1"/>
  <c r="AE714" i="1"/>
  <c r="V711" i="1"/>
  <c r="W711" i="1" s="1"/>
  <c r="V710" i="1"/>
  <c r="W710" i="1" s="1"/>
  <c r="R709" i="1"/>
  <c r="AH706" i="1"/>
  <c r="R706" i="1" s="1"/>
  <c r="AD706" i="1"/>
  <c r="AE706" i="1"/>
  <c r="AJ706" i="1"/>
  <c r="M744" i="1"/>
  <c r="AF38" i="9" s="1"/>
  <c r="AH704" i="1"/>
  <c r="AI704" i="1"/>
  <c r="AF704" i="1"/>
  <c r="AA704" i="1" s="1"/>
  <c r="AF699" i="1"/>
  <c r="AA699" i="1" s="1"/>
  <c r="AH699" i="1"/>
  <c r="AE699" i="1"/>
  <c r="AL34" i="16"/>
  <c r="M752" i="1"/>
  <c r="AG9" i="18" s="1"/>
  <c r="AF707" i="1"/>
  <c r="AA707" i="1" s="1"/>
  <c r="AF702" i="1"/>
  <c r="AA702" i="1" s="1"/>
  <c r="AH703" i="1"/>
  <c r="V703" i="1" s="1"/>
  <c r="W703" i="1" s="1"/>
  <c r="AC702" i="1"/>
  <c r="AK702" i="1"/>
  <c r="V702" i="1" s="1"/>
  <c r="W702" i="1" s="1"/>
  <c r="AH696" i="1"/>
  <c r="R696" i="1" s="1"/>
  <c r="AH707" i="1"/>
  <c r="R707" i="1" s="1"/>
  <c r="AD703" i="1"/>
  <c r="AD702" i="1"/>
  <c r="AI707" i="1"/>
  <c r="AJ705" i="1"/>
  <c r="V705" i="1" s="1"/>
  <c r="W705" i="1" s="1"/>
  <c r="AE700" i="1"/>
  <c r="AI699" i="1"/>
  <c r="M750" i="1"/>
  <c r="AL35" i="16" s="1"/>
  <c r="M748" i="1"/>
  <c r="AH38" i="9" s="1"/>
  <c r="S696" i="1"/>
  <c r="AM696" i="1" s="1"/>
  <c r="AI47" i="9"/>
  <c r="V669" i="1"/>
  <c r="W669" i="1" s="1"/>
  <c r="V665" i="1"/>
  <c r="W665" i="1" s="1"/>
  <c r="AH664" i="1"/>
  <c r="AI664" i="1"/>
  <c r="AE664" i="1"/>
  <c r="AF664" i="1"/>
  <c r="AA664" i="1" s="1"/>
  <c r="AC664" i="1"/>
  <c r="V661" i="1"/>
  <c r="W661" i="1" s="1"/>
  <c r="AF650" i="1"/>
  <c r="AA650" i="1" s="1"/>
  <c r="AJ650" i="1"/>
  <c r="V650" i="1" s="1"/>
  <c r="W650" i="1" s="1"/>
  <c r="AE648" i="1"/>
  <c r="AD647" i="1"/>
  <c r="AF647" i="1"/>
  <c r="AA647" i="1" s="1"/>
  <c r="AE647" i="1"/>
  <c r="M684" i="1"/>
  <c r="AF36" i="9" s="1"/>
  <c r="AE645" i="1"/>
  <c r="M692" i="1"/>
  <c r="I14" i="17" s="1"/>
  <c r="AD644" i="1"/>
  <c r="AH644" i="1"/>
  <c r="V644" i="1" s="1"/>
  <c r="W644" i="1" s="1"/>
  <c r="AC643" i="1"/>
  <c r="Z643" i="1" s="1"/>
  <c r="S643" i="1" s="1"/>
  <c r="AM643" i="1" s="1"/>
  <c r="AO643" i="1" s="1"/>
  <c r="AI32" i="16"/>
  <c r="AD643" i="1"/>
  <c r="AF643" i="1"/>
  <c r="AA643" i="1" s="1"/>
  <c r="AK640" i="1"/>
  <c r="R640" i="1" s="1"/>
  <c r="AC640" i="1"/>
  <c r="AJ640" i="1"/>
  <c r="V640" i="1" s="1"/>
  <c r="W640" i="1" s="1"/>
  <c r="AD640" i="1"/>
  <c r="AE640" i="1"/>
  <c r="AH47" i="9"/>
  <c r="M1000" i="1"/>
  <c r="M1002" i="1"/>
  <c r="M996" i="1"/>
  <c r="AJ32" i="16"/>
  <c r="AJ182" i="16" s="1"/>
  <c r="R637" i="1"/>
  <c r="S637" i="1" s="1"/>
  <c r="AM637" i="1" s="1"/>
  <c r="AF9" i="18"/>
  <c r="AK32" i="16"/>
  <c r="M688" i="1"/>
  <c r="AL32" i="16"/>
  <c r="M690" i="1"/>
  <c r="AI36" i="9" s="1"/>
  <c r="M686" i="1"/>
  <c r="AJ33" i="16" s="1"/>
  <c r="R636" i="1"/>
  <c r="S636" i="1" s="1"/>
  <c r="AM636" i="1" s="1"/>
  <c r="AO636" i="1" s="1"/>
  <c r="AI199" i="2"/>
  <c r="AJ199" i="2"/>
  <c r="AF199" i="2"/>
  <c r="AA199" i="2" s="1"/>
  <c r="AE198" i="2"/>
  <c r="R197" i="2"/>
  <c r="V196" i="2"/>
  <c r="W196" i="2" s="1"/>
  <c r="AJ195" i="2"/>
  <c r="V195" i="2" s="1"/>
  <c r="W195" i="2" s="1"/>
  <c r="AD194" i="2"/>
  <c r="AF194" i="2"/>
  <c r="AA194" i="2" s="1"/>
  <c r="AE194" i="2"/>
  <c r="AI192" i="2"/>
  <c r="AF192" i="2"/>
  <c r="AA192" i="2" s="1"/>
  <c r="AJ192" i="2"/>
  <c r="AF191" i="2"/>
  <c r="AA191" i="2" s="1"/>
  <c r="AE191" i="2"/>
  <c r="AC191" i="2"/>
  <c r="Z191" i="2" s="1"/>
  <c r="AJ191" i="2"/>
  <c r="AE190" i="2"/>
  <c r="M235" i="2"/>
  <c r="AI51" i="16" s="1"/>
  <c r="AI188" i="2"/>
  <c r="AD188" i="2"/>
  <c r="AI50" i="16"/>
  <c r="AI186" i="16" s="1"/>
  <c r="AJ187" i="16" s="1"/>
  <c r="M239" i="2"/>
  <c r="AK51" i="16" s="1"/>
  <c r="AE188" i="2"/>
  <c r="AJ188" i="2"/>
  <c r="M241" i="2"/>
  <c r="AI14" i="10" s="1"/>
  <c r="M237" i="2"/>
  <c r="V155" i="2"/>
  <c r="W155" i="2" s="1"/>
  <c r="AF152" i="2"/>
  <c r="AA152" i="2" s="1"/>
  <c r="AF147" i="2"/>
  <c r="AA147" i="2" s="1"/>
  <c r="AF148" i="2"/>
  <c r="AA148" i="2" s="1"/>
  <c r="AC149" i="2"/>
  <c r="AC153" i="2"/>
  <c r="AC152" i="2"/>
  <c r="Z152" i="2" s="1"/>
  <c r="AI149" i="2"/>
  <c r="R149" i="2" s="1"/>
  <c r="AI148" i="2"/>
  <c r="R148" i="2" s="1"/>
  <c r="AD148" i="2"/>
  <c r="AC147" i="2"/>
  <c r="AI153" i="2"/>
  <c r="AI152" i="2"/>
  <c r="R152" i="2" s="1"/>
  <c r="AI151" i="2"/>
  <c r="AH147" i="2"/>
  <c r="AE147" i="2"/>
  <c r="AE149" i="2"/>
  <c r="AD151" i="2"/>
  <c r="AE152" i="2"/>
  <c r="AD154" i="2"/>
  <c r="AJ153" i="2"/>
  <c r="AJ148" i="2"/>
  <c r="AF149" i="2"/>
  <c r="AA149" i="2" s="1"/>
  <c r="R153" i="2"/>
  <c r="S153" i="2" s="1"/>
  <c r="AM153" i="2" s="1"/>
  <c r="AO153" i="2" s="1"/>
  <c r="AJ152" i="2"/>
  <c r="AE150" i="2"/>
  <c r="AD136" i="2"/>
  <c r="AD135" i="2"/>
  <c r="AJ134" i="2"/>
  <c r="AI131" i="2"/>
  <c r="AJ129" i="2"/>
  <c r="AF130" i="2"/>
  <c r="AA130" i="2" s="1"/>
  <c r="AF128" i="2"/>
  <c r="AA128" i="2" s="1"/>
  <c r="AH150" i="2"/>
  <c r="AH141" i="2"/>
  <c r="AC140" i="2"/>
  <c r="AC137" i="2"/>
  <c r="AF136" i="2"/>
  <c r="AA136" i="2" s="1"/>
  <c r="AC132" i="2"/>
  <c r="AF146" i="2"/>
  <c r="AA146" i="2" s="1"/>
  <c r="AK146" i="2"/>
  <c r="V146" i="2" s="1"/>
  <c r="W146" i="2" s="1"/>
  <c r="AK144" i="2"/>
  <c r="V144" i="2" s="1"/>
  <c r="W144" i="2" s="1"/>
  <c r="AK140" i="2"/>
  <c r="AF150" i="2"/>
  <c r="AA150" i="2" s="1"/>
  <c r="AC145" i="2"/>
  <c r="AC143" i="2"/>
  <c r="AE138" i="2"/>
  <c r="AK138" i="2"/>
  <c r="AK132" i="2"/>
  <c r="V160" i="2"/>
  <c r="W160" i="2" s="1"/>
  <c r="AK161" i="2"/>
  <c r="R161" i="2" s="1"/>
  <c r="S161" i="2" s="1"/>
  <c r="AM161" i="2" s="1"/>
  <c r="AO161" i="2" s="1"/>
  <c r="AH130" i="2"/>
  <c r="AH129" i="2"/>
  <c r="AH128" i="2"/>
  <c r="AH127" i="2"/>
  <c r="AD146" i="2"/>
  <c r="AD145" i="2"/>
  <c r="AD144" i="2"/>
  <c r="Z144" i="2" s="1"/>
  <c r="AD143" i="2"/>
  <c r="AC142" i="2"/>
  <c r="Z142" i="2" s="1"/>
  <c r="AD142" i="2"/>
  <c r="AD137" i="2"/>
  <c r="AC136" i="2"/>
  <c r="AI135" i="2"/>
  <c r="R135" i="2" s="1"/>
  <c r="AI134" i="2"/>
  <c r="AI133" i="2"/>
  <c r="AF133" i="2"/>
  <c r="AA133" i="2" s="1"/>
  <c r="AI130" i="2"/>
  <c r="AI129" i="2"/>
  <c r="AI128" i="2"/>
  <c r="AI127" i="2"/>
  <c r="AF127" i="2"/>
  <c r="AA127" i="2" s="1"/>
  <c r="AD150" i="2"/>
  <c r="Z150" i="2" s="1"/>
  <c r="AH145" i="2"/>
  <c r="R145" i="2" s="1"/>
  <c r="AH144" i="2"/>
  <c r="AH143" i="2"/>
  <c r="R143" i="2" s="1"/>
  <c r="AH142" i="2"/>
  <c r="AI141" i="2"/>
  <c r="AF141" i="2"/>
  <c r="AA141" i="2" s="1"/>
  <c r="AD140" i="2"/>
  <c r="AD139" i="2"/>
  <c r="AC138" i="2"/>
  <c r="AF135" i="2"/>
  <c r="AA135" i="2" s="1"/>
  <c r="AH133" i="2"/>
  <c r="AI132" i="2"/>
  <c r="R132" i="2" s="1"/>
  <c r="AC131" i="2"/>
  <c r="AD131" i="2"/>
  <c r="AE129" i="2"/>
  <c r="AE136" i="2"/>
  <c r="AE139" i="2"/>
  <c r="AE141" i="2"/>
  <c r="AD157" i="2"/>
  <c r="AC159" i="2"/>
  <c r="AE159" i="2"/>
  <c r="AD161" i="2"/>
  <c r="AE135" i="2"/>
  <c r="AJ140" i="2"/>
  <c r="AJ136" i="2"/>
  <c r="AJ133" i="2"/>
  <c r="AJ128" i="2"/>
  <c r="AC134" i="2"/>
  <c r="AJ161" i="2"/>
  <c r="AC161" i="2"/>
  <c r="AE161" i="2"/>
  <c r="AI157" i="2"/>
  <c r="AH157" i="2"/>
  <c r="R157" i="2" s="1"/>
  <c r="S157" i="2" s="1"/>
  <c r="AM157" i="2" s="1"/>
  <c r="AO157" i="2" s="1"/>
  <c r="AC157" i="2"/>
  <c r="AE157" i="2"/>
  <c r="AE156" i="2"/>
  <c r="AI156" i="2"/>
  <c r="R156" i="2" s="1"/>
  <c r="S156" i="2" s="1"/>
  <c r="AM156" i="2" s="1"/>
  <c r="AO156" i="2" s="1"/>
  <c r="AF156" i="2"/>
  <c r="AI154" i="2"/>
  <c r="AJ154" i="2"/>
  <c r="AH154" i="2"/>
  <c r="AC154" i="2"/>
  <c r="Z154" i="2" s="1"/>
  <c r="AC146" i="2"/>
  <c r="AE146" i="2"/>
  <c r="R137" i="2"/>
  <c r="S137" i="2" s="1"/>
  <c r="AM137" i="2" s="1"/>
  <c r="AO137" i="2" s="1"/>
  <c r="R136" i="2"/>
  <c r="AD132" i="2"/>
  <c r="R101" i="2"/>
  <c r="S101" i="2" s="1"/>
  <c r="AM101" i="2" s="1"/>
  <c r="AO101" i="2" s="1"/>
  <c r="V100" i="2"/>
  <c r="W100" i="2" s="1"/>
  <c r="AI99" i="2"/>
  <c r="AH99" i="2"/>
  <c r="AD99" i="2"/>
  <c r="AJ86" i="2"/>
  <c r="AI85" i="2"/>
  <c r="AF85" i="2"/>
  <c r="AA85" i="2" s="1"/>
  <c r="AE85" i="2"/>
  <c r="AI83" i="2"/>
  <c r="V83" i="2" s="1"/>
  <c r="W83" i="2" s="1"/>
  <c r="AH83" i="2"/>
  <c r="AE83" i="2"/>
  <c r="AJ83" i="2"/>
  <c r="AI80" i="2"/>
  <c r="AF80" i="2"/>
  <c r="AA80" i="2" s="1"/>
  <c r="AE80" i="2"/>
  <c r="AJ80" i="2"/>
  <c r="AJ73" i="2"/>
  <c r="AE73" i="2"/>
  <c r="AJ71" i="2"/>
  <c r="V71" i="2" s="1"/>
  <c r="W71" i="2" s="1"/>
  <c r="M121" i="2"/>
  <c r="AL47" i="16" s="1"/>
  <c r="M115" i="2"/>
  <c r="AI9" i="10"/>
  <c r="AD70" i="2"/>
  <c r="Z70" i="2" s="1"/>
  <c r="AJ70" i="2"/>
  <c r="V70" i="2" s="1"/>
  <c r="W70" i="2" s="1"/>
  <c r="M119" i="2"/>
  <c r="AH10" i="10" s="1"/>
  <c r="AI10" i="10"/>
  <c r="AF69" i="2"/>
  <c r="AA69" i="2" s="1"/>
  <c r="AH69" i="2"/>
  <c r="AK46" i="16"/>
  <c r="AD69" i="2"/>
  <c r="AJ69" i="2"/>
  <c r="AL180" i="16"/>
  <c r="AL200" i="16" s="1"/>
  <c r="M117" i="2"/>
  <c r="AG10" i="10" s="1"/>
  <c r="AI180" i="16"/>
  <c r="R42" i="2"/>
  <c r="S42" i="2" s="1"/>
  <c r="AM42" i="2" s="1"/>
  <c r="AO42" i="2" s="1"/>
  <c r="AI40" i="2"/>
  <c r="AH40" i="2"/>
  <c r="AC40" i="2"/>
  <c r="Z40" i="2" s="1"/>
  <c r="AH39" i="2"/>
  <c r="V39" i="2" s="1"/>
  <c r="W39" i="2" s="1"/>
  <c r="AC39" i="2"/>
  <c r="Z39" i="2" s="1"/>
  <c r="R37" i="2"/>
  <c r="S37" i="2" s="1"/>
  <c r="AM37" i="2" s="1"/>
  <c r="AO37" i="2" s="1"/>
  <c r="V36" i="2"/>
  <c r="W36" i="2" s="1"/>
  <c r="AC36" i="2"/>
  <c r="AE36" i="2"/>
  <c r="V34" i="2"/>
  <c r="W34" i="2" s="1"/>
  <c r="V33" i="2"/>
  <c r="W33" i="2" s="1"/>
  <c r="V30" i="2"/>
  <c r="W30" i="2" s="1"/>
  <c r="AI29" i="2"/>
  <c r="M367" i="2"/>
  <c r="V25" i="2"/>
  <c r="W25" i="2" s="1"/>
  <c r="AD25" i="2"/>
  <c r="AC25" i="2"/>
  <c r="AC23" i="2"/>
  <c r="AI23" i="2"/>
  <c r="AC15" i="2"/>
  <c r="AH15" i="2"/>
  <c r="AI15" i="2"/>
  <c r="AJ15" i="2"/>
  <c r="AC14" i="2"/>
  <c r="Z14" i="2" s="1"/>
  <c r="AI14" i="2"/>
  <c r="V14" i="2" s="1"/>
  <c r="W14" i="2" s="1"/>
  <c r="AD13" i="2"/>
  <c r="AH13" i="2"/>
  <c r="AI12" i="2"/>
  <c r="AK44" i="16"/>
  <c r="AE12" i="2"/>
  <c r="AJ12" i="2"/>
  <c r="AI9" i="2"/>
  <c r="M63" i="2"/>
  <c r="AJ8" i="10" s="1"/>
  <c r="AJ44" i="16"/>
  <c r="M369" i="2"/>
  <c r="AE9" i="2"/>
  <c r="AJ9" i="2"/>
  <c r="AD153" i="1"/>
  <c r="M177" i="1"/>
  <c r="AJ13" i="16" s="1"/>
  <c r="M183" i="1"/>
  <c r="V9" i="18" s="1"/>
  <c r="AC154" i="1"/>
  <c r="AJ153" i="1"/>
  <c r="AF153" i="1"/>
  <c r="AA153" i="1" s="1"/>
  <c r="AC153" i="1"/>
  <c r="AD150" i="1"/>
  <c r="AE150" i="1"/>
  <c r="AI148" i="1"/>
  <c r="AH148" i="1"/>
  <c r="AE148" i="1"/>
  <c r="AD148" i="1"/>
  <c r="AJ148" i="1"/>
  <c r="AF134" i="1"/>
  <c r="AA134" i="1" s="1"/>
  <c r="AC132" i="1"/>
  <c r="AF135" i="1"/>
  <c r="AA135" i="1" s="1"/>
  <c r="AI133" i="1"/>
  <c r="AC135" i="1"/>
  <c r="AC134" i="1"/>
  <c r="AD134" i="1"/>
  <c r="AK134" i="1"/>
  <c r="R134" i="1" s="1"/>
  <c r="AE134" i="1"/>
  <c r="AF128" i="1"/>
  <c r="AA128" i="1" s="1"/>
  <c r="AE128" i="1"/>
  <c r="AE138" i="1"/>
  <c r="AD149" i="1"/>
  <c r="AK149" i="1"/>
  <c r="AF149" i="1"/>
  <c r="AA149" i="1" s="1"/>
  <c r="AE149" i="1"/>
  <c r="AJ149" i="1"/>
  <c r="AI147" i="1"/>
  <c r="R147" i="1" s="1"/>
  <c r="AH147" i="1"/>
  <c r="AC147" i="1"/>
  <c r="AE147" i="1"/>
  <c r="AC142" i="1"/>
  <c r="AI142" i="1"/>
  <c r="R142" i="1" s="1"/>
  <c r="AI138" i="1"/>
  <c r="AC127" i="1"/>
  <c r="Z127" i="1" s="1"/>
  <c r="AH127" i="1"/>
  <c r="AI132" i="1"/>
  <c r="AI128" i="1"/>
  <c r="V128" i="1" s="1"/>
  <c r="W128" i="1" s="1"/>
  <c r="AF133" i="1"/>
  <c r="AA133" i="1" s="1"/>
  <c r="AD129" i="1"/>
  <c r="Z129" i="1" s="1"/>
  <c r="AK129" i="1"/>
  <c r="K183" i="1"/>
  <c r="O9" i="19" s="1"/>
  <c r="AC140" i="1"/>
  <c r="AC138" i="1"/>
  <c r="AC128" i="1"/>
  <c r="AI145" i="1"/>
  <c r="AC133" i="1"/>
  <c r="AC131" i="1"/>
  <c r="AH145" i="1"/>
  <c r="AC145" i="1"/>
  <c r="Z145" i="1" s="1"/>
  <c r="AJ133" i="1"/>
  <c r="AI135" i="1"/>
  <c r="AD140" i="1"/>
  <c r="AF138" i="1"/>
  <c r="AA138" i="1" s="1"/>
  <c r="AD133" i="1"/>
  <c r="AK133" i="1"/>
  <c r="AD131" i="1"/>
  <c r="AK131" i="1"/>
  <c r="AF131" i="1"/>
  <c r="AA131" i="1" s="1"/>
  <c r="AD146" i="1"/>
  <c r="AF142" i="1"/>
  <c r="AA142" i="1" s="1"/>
  <c r="AF141" i="1"/>
  <c r="AA141" i="1" s="1"/>
  <c r="AE140" i="1"/>
  <c r="AI140" i="1"/>
  <c r="R140" i="1" s="1"/>
  <c r="AF140" i="1"/>
  <c r="AA140" i="1" s="1"/>
  <c r="AJ140" i="1"/>
  <c r="AJ138" i="1"/>
  <c r="AE131" i="1"/>
  <c r="AA12" i="16"/>
  <c r="AD128" i="1"/>
  <c r="AK128" i="1"/>
  <c r="AJ128" i="1"/>
  <c r="R151" i="1"/>
  <c r="AI150" i="1"/>
  <c r="V150" i="1" s="1"/>
  <c r="W150" i="1" s="1"/>
  <c r="AF150" i="1"/>
  <c r="AA150" i="1" s="1"/>
  <c r="AJ150" i="1"/>
  <c r="AH146" i="1"/>
  <c r="AC144" i="1"/>
  <c r="AH144" i="1"/>
  <c r="AD143" i="1"/>
  <c r="Z143" i="1" s="1"/>
  <c r="AK143" i="1"/>
  <c r="AJ143" i="1"/>
  <c r="AJ142" i="1"/>
  <c r="AD141" i="1"/>
  <c r="Z141" i="1" s="1"/>
  <c r="AK141" i="1"/>
  <c r="AE141" i="1"/>
  <c r="AD138" i="1"/>
  <c r="AK138" i="1"/>
  <c r="R137" i="1"/>
  <c r="AI136" i="1"/>
  <c r="R136" i="1" s="1"/>
  <c r="AF136" i="1"/>
  <c r="AA136" i="1" s="1"/>
  <c r="AE136" i="1"/>
  <c r="AJ136" i="1"/>
  <c r="L177" i="1"/>
  <c r="AE13" i="16" s="1"/>
  <c r="L175" i="1"/>
  <c r="AD11" i="9"/>
  <c r="AD19" i="9" s="1"/>
  <c r="AA11" i="9"/>
  <c r="AA19" i="9" s="1"/>
  <c r="AI127" i="1"/>
  <c r="AD154" i="1"/>
  <c r="AJ154" i="1"/>
  <c r="V154" i="1" s="1"/>
  <c r="W154" i="1" s="1"/>
  <c r="AF154" i="1"/>
  <c r="AA154" i="1" s="1"/>
  <c r="R149" i="1"/>
  <c r="AI146" i="1"/>
  <c r="AF146" i="1"/>
  <c r="AA146" i="1" s="1"/>
  <c r="AC146" i="1"/>
  <c r="AE146" i="1"/>
  <c r="AJ146" i="1"/>
  <c r="AE145" i="1"/>
  <c r="AI144" i="1"/>
  <c r="R144" i="1" s="1"/>
  <c r="AF144" i="1"/>
  <c r="AA144" i="1" s="1"/>
  <c r="AE144" i="1"/>
  <c r="AE143" i="1"/>
  <c r="AJ141" i="1"/>
  <c r="AD137" i="1"/>
  <c r="AJ137" i="1"/>
  <c r="V137" i="1" s="1"/>
  <c r="W137" i="1" s="1"/>
  <c r="AD135" i="1"/>
  <c r="AK135" i="1"/>
  <c r="AE135" i="1"/>
  <c r="J175" i="1"/>
  <c r="T13" i="16" s="1"/>
  <c r="J181" i="1"/>
  <c r="T12" i="9" s="1"/>
  <c r="AD132" i="1"/>
  <c r="AK132" i="1"/>
  <c r="R132" i="1" s="1"/>
  <c r="AF132" i="1"/>
  <c r="AA132" i="1" s="1"/>
  <c r="AE132" i="1"/>
  <c r="R130" i="1"/>
  <c r="AD130" i="1"/>
  <c r="AJ130" i="1"/>
  <c r="J183" i="1"/>
  <c r="F6" i="17" s="1"/>
  <c r="J179" i="1"/>
  <c r="W12" i="16"/>
  <c r="AF129" i="1"/>
  <c r="AA129" i="1" s="1"/>
  <c r="T12" i="16"/>
  <c r="AE129" i="1"/>
  <c r="AJ127" i="1"/>
  <c r="AJ86" i="1"/>
  <c r="M115" i="1"/>
  <c r="AF10" i="9" s="1"/>
  <c r="AE81" i="1"/>
  <c r="AD80" i="1"/>
  <c r="AE80" i="1"/>
  <c r="AC79" i="1"/>
  <c r="AE79" i="1"/>
  <c r="AI77" i="1"/>
  <c r="R77" i="1" s="1"/>
  <c r="S77" i="1" s="1"/>
  <c r="AM77" i="1" s="1"/>
  <c r="AO77" i="1" s="1"/>
  <c r="AF77" i="1"/>
  <c r="AA77" i="1" s="1"/>
  <c r="AD77" i="1"/>
  <c r="M119" i="1"/>
  <c r="AH10" i="9" s="1"/>
  <c r="AL10" i="16"/>
  <c r="AL174" i="16" s="1"/>
  <c r="AE77" i="1"/>
  <c r="AH73" i="1"/>
  <c r="R73" i="1" s="1"/>
  <c r="AD73" i="1"/>
  <c r="AE73" i="1"/>
  <c r="M117" i="1"/>
  <c r="M121" i="1"/>
  <c r="M123" i="1"/>
  <c r="U9" i="18" s="1"/>
  <c r="AH9" i="9"/>
  <c r="AG9" i="9"/>
  <c r="AF9" i="9"/>
  <c r="AF19" i="9" s="1"/>
  <c r="AC94" i="1"/>
  <c r="AF94" i="1"/>
  <c r="AA94" i="1" s="1"/>
  <c r="AK85" i="1"/>
  <c r="AE85" i="1"/>
  <c r="AE78" i="1"/>
  <c r="AC90" i="1"/>
  <c r="AC68" i="1"/>
  <c r="Z68" i="1" s="1"/>
  <c r="AH74" i="1"/>
  <c r="AI82" i="1"/>
  <c r="AF82" i="1"/>
  <c r="AA82" i="1" s="1"/>
  <c r="AC81" i="1"/>
  <c r="AF79" i="1"/>
  <c r="AA79" i="1" s="1"/>
  <c r="AF76" i="1"/>
  <c r="AA76" i="1" s="1"/>
  <c r="AC75" i="1"/>
  <c r="AC76" i="1"/>
  <c r="AD75" i="1"/>
  <c r="AF93" i="1"/>
  <c r="AA93" i="1" s="1"/>
  <c r="AF91" i="1"/>
  <c r="AA91" i="1" s="1"/>
  <c r="AC89" i="1"/>
  <c r="AH82" i="1"/>
  <c r="R82" i="1" s="1"/>
  <c r="S82" i="1" s="1"/>
  <c r="AM82" i="1" s="1"/>
  <c r="AO82" i="1" s="1"/>
  <c r="AH81" i="1"/>
  <c r="R81" i="1" s="1"/>
  <c r="S81" i="1" s="1"/>
  <c r="AM81" i="1" s="1"/>
  <c r="AO81" i="1" s="1"/>
  <c r="AH78" i="1"/>
  <c r="AH90" i="1"/>
  <c r="AC72" i="1"/>
  <c r="Z72" i="1" s="1"/>
  <c r="AC78" i="1"/>
  <c r="Z78" i="1" s="1"/>
  <c r="AH91" i="1"/>
  <c r="AH93" i="1"/>
  <c r="AI83" i="1"/>
  <c r="V83" i="1" s="1"/>
  <c r="W83" i="1" s="1"/>
  <c r="AI95" i="1"/>
  <c r="AI85" i="1"/>
  <c r="R85" i="1" s="1"/>
  <c r="AJ84" i="1"/>
  <c r="AF83" i="1"/>
  <c r="AA83" i="1" s="1"/>
  <c r="AI93" i="1"/>
  <c r="AD92" i="1"/>
  <c r="AI90" i="1"/>
  <c r="AI88" i="1"/>
  <c r="R88" i="1" s="1"/>
  <c r="AJ88" i="1"/>
  <c r="AF85" i="1"/>
  <c r="AA85" i="1" s="1"/>
  <c r="AI74" i="1"/>
  <c r="AF72" i="1"/>
  <c r="AA72" i="1" s="1"/>
  <c r="AD71" i="1"/>
  <c r="Z71" i="1" s="1"/>
  <c r="AI68" i="1"/>
  <c r="AH68" i="1"/>
  <c r="AH71" i="1"/>
  <c r="V71" i="1" s="1"/>
  <c r="W71" i="1" s="1"/>
  <c r="AH72" i="1"/>
  <c r="AI78" i="1"/>
  <c r="R78" i="1" s="1"/>
  <c r="AJ78" i="1"/>
  <c r="AD79" i="1"/>
  <c r="AH92" i="1"/>
  <c r="AJ92" i="1"/>
  <c r="AE83" i="1"/>
  <c r="AE92" i="1"/>
  <c r="AE71" i="1"/>
  <c r="AJ81" i="1"/>
  <c r="V81" i="1" s="1"/>
  <c r="W81" i="1" s="1"/>
  <c r="AF95" i="1"/>
  <c r="AA95" i="1" s="1"/>
  <c r="AJ95" i="1"/>
  <c r="W9" i="9"/>
  <c r="V9" i="9"/>
  <c r="AE86" i="1"/>
  <c r="AI86" i="1"/>
  <c r="AJ85" i="1"/>
  <c r="AD84" i="1"/>
  <c r="AK84" i="1"/>
  <c r="R84" i="1" s="1"/>
  <c r="AF84" i="1"/>
  <c r="AA84" i="1" s="1"/>
  <c r="AH79" i="1"/>
  <c r="AJ72" i="1"/>
  <c r="AA10" i="16"/>
  <c r="K117" i="1"/>
  <c r="W10" i="9" s="1"/>
  <c r="AD67" i="1"/>
  <c r="K119" i="1"/>
  <c r="AA11" i="16" s="1"/>
  <c r="AB10" i="16"/>
  <c r="K121" i="1"/>
  <c r="AB11" i="16" s="1"/>
  <c r="AI94" i="1"/>
  <c r="R94" i="1" s="1"/>
  <c r="AH94" i="1"/>
  <c r="AE94" i="1"/>
  <c r="AJ94" i="1"/>
  <c r="AD93" i="1"/>
  <c r="Z93" i="1" s="1"/>
  <c r="AE93" i="1"/>
  <c r="AJ93" i="1"/>
  <c r="V93" i="1" s="1"/>
  <c r="W93" i="1" s="1"/>
  <c r="AC91" i="1"/>
  <c r="Z91" i="1" s="1"/>
  <c r="AI91" i="1"/>
  <c r="AE91" i="1"/>
  <c r="AJ91" i="1"/>
  <c r="AD90" i="1"/>
  <c r="AI89" i="1"/>
  <c r="AH89" i="1"/>
  <c r="AE89" i="1"/>
  <c r="AC85" i="1"/>
  <c r="AC84" i="1"/>
  <c r="AE84" i="1"/>
  <c r="AF80" i="1"/>
  <c r="AA80" i="1" s="1"/>
  <c r="AH80" i="1"/>
  <c r="AI80" i="1"/>
  <c r="AJ80" i="1"/>
  <c r="AD10" i="16"/>
  <c r="AJ76" i="1"/>
  <c r="L121" i="1"/>
  <c r="AD10" i="9" s="1"/>
  <c r="AG10" i="16"/>
  <c r="L123" i="1"/>
  <c r="H5" i="17" s="1"/>
  <c r="L117" i="1"/>
  <c r="AE11" i="16" s="1"/>
  <c r="L115" i="1"/>
  <c r="AA10" i="9" s="1"/>
  <c r="AE10" i="16"/>
  <c r="L119" i="1"/>
  <c r="AF10" i="16"/>
  <c r="AF69" i="1"/>
  <c r="AA69" i="1" s="1"/>
  <c r="AH69" i="1"/>
  <c r="AE69" i="1"/>
  <c r="AD69" i="1"/>
  <c r="AJ69" i="1"/>
  <c r="AD95" i="1"/>
  <c r="AC95" i="1"/>
  <c r="Z95" i="1" s="1"/>
  <c r="AK95" i="1"/>
  <c r="R95" i="1" s="1"/>
  <c r="AE95" i="1"/>
  <c r="AE90" i="1"/>
  <c r="AJ90" i="1"/>
  <c r="AE88" i="1"/>
  <c r="AJ87" i="1"/>
  <c r="AD87" i="1"/>
  <c r="AF87" i="1"/>
  <c r="AA87" i="1" s="1"/>
  <c r="AD86" i="1"/>
  <c r="Z86" i="1" s="1"/>
  <c r="AK86" i="1"/>
  <c r="AE82" i="1"/>
  <c r="AJ82" i="1"/>
  <c r="AI79" i="1"/>
  <c r="V79" i="1" s="1"/>
  <c r="W79" i="1" s="1"/>
  <c r="AH76" i="1"/>
  <c r="J115" i="1"/>
  <c r="T11" i="16" s="1"/>
  <c r="W10" i="16"/>
  <c r="AD76" i="1"/>
  <c r="AE76" i="1"/>
  <c r="AF74" i="1"/>
  <c r="AA74" i="1" s="1"/>
  <c r="AC74" i="1"/>
  <c r="Z74" i="1" s="1"/>
  <c r="AD74" i="1"/>
  <c r="AE74" i="1"/>
  <c r="J123" i="1"/>
  <c r="U10" i="9" s="1"/>
  <c r="J117" i="1"/>
  <c r="U11" i="16" s="1"/>
  <c r="AE68" i="1"/>
  <c r="U10" i="16"/>
  <c r="J119" i="1"/>
  <c r="J121" i="1"/>
  <c r="V10" i="16"/>
  <c r="Q9" i="9"/>
  <c r="AE33" i="1"/>
  <c r="AK30" i="1"/>
  <c r="AJ28" i="1"/>
  <c r="AH7" i="9"/>
  <c r="AE35" i="1"/>
  <c r="AK27" i="1"/>
  <c r="AI26" i="1"/>
  <c r="AF26" i="1"/>
  <c r="AA26" i="1" s="1"/>
  <c r="AC26" i="1"/>
  <c r="AC22" i="1"/>
  <c r="AD22" i="1"/>
  <c r="AK22" i="1"/>
  <c r="R20" i="1"/>
  <c r="S20" i="1" s="1"/>
  <c r="AM20" i="1" s="1"/>
  <c r="AO20" i="1" s="1"/>
  <c r="AI16" i="1"/>
  <c r="AJ16" i="1"/>
  <c r="R25" i="1"/>
  <c r="AC23" i="1"/>
  <c r="AC13" i="1"/>
  <c r="Z13" i="1" s="1"/>
  <c r="AI13" i="1"/>
  <c r="R13" i="1" s="1"/>
  <c r="S13" i="1" s="1"/>
  <c r="AM13" i="1" s="1"/>
  <c r="AO13" i="1" s="1"/>
  <c r="AH13" i="1"/>
  <c r="AC36" i="1"/>
  <c r="AD36" i="1"/>
  <c r="AC28" i="1"/>
  <c r="Z28" i="1" s="1"/>
  <c r="AD28" i="1"/>
  <c r="AK28" i="1"/>
  <c r="AF28" i="1"/>
  <c r="AA28" i="1" s="1"/>
  <c r="AE28" i="1"/>
  <c r="AF16" i="1"/>
  <c r="AA16" i="1" s="1"/>
  <c r="AH16" i="1"/>
  <c r="AE16" i="1"/>
  <c r="AH11" i="1"/>
  <c r="R11" i="1" s="1"/>
  <c r="AE8" i="1"/>
  <c r="L20" i="9"/>
  <c r="P20" i="9"/>
  <c r="AC17" i="1"/>
  <c r="AR9" i="16"/>
  <c r="N9" i="16"/>
  <c r="AC31" i="1"/>
  <c r="Z31" i="1" s="1"/>
  <c r="AC29" i="1"/>
  <c r="AC27" i="1"/>
  <c r="AF12" i="1"/>
  <c r="AA12" i="1" s="1"/>
  <c r="AC10" i="1"/>
  <c r="AC12" i="1"/>
  <c r="Z12" i="1" s="1"/>
  <c r="X5" i="19"/>
  <c r="N62" i="1"/>
  <c r="N59" i="1"/>
  <c r="N55" i="1"/>
  <c r="AE27" i="1"/>
  <c r="AN175" i="16"/>
  <c r="N1015" i="1"/>
  <c r="N1014" i="1" s="1"/>
  <c r="AD32" i="1"/>
  <c r="AK32" i="1"/>
  <c r="AK31" i="1"/>
  <c r="AI30" i="1"/>
  <c r="AD29" i="1"/>
  <c r="AK29" i="1"/>
  <c r="AD27" i="1"/>
  <c r="AD26" i="1"/>
  <c r="AK26" i="1"/>
  <c r="R26" i="1" s="1"/>
  <c r="AD23" i="1"/>
  <c r="AK23" i="1"/>
  <c r="R23" i="1" s="1"/>
  <c r="S23" i="1" s="1"/>
  <c r="AM23" i="1" s="1"/>
  <c r="AO23" i="1" s="1"/>
  <c r="AI8" i="1"/>
  <c r="R8" i="1" s="1"/>
  <c r="V39" i="1"/>
  <c r="AF32" i="1"/>
  <c r="AA32" i="1" s="1"/>
  <c r="AF29" i="1"/>
  <c r="AA29" i="1" s="1"/>
  <c r="AF27" i="1"/>
  <c r="AA27" i="1" s="1"/>
  <c r="AK19" i="1"/>
  <c r="R19" i="1" s="1"/>
  <c r="S19" i="1" s="1"/>
  <c r="AM19" i="1" s="1"/>
  <c r="AO19" i="1" s="1"/>
  <c r="AF8" i="1"/>
  <c r="AA8" i="1" s="1"/>
  <c r="AI15" i="1"/>
  <c r="AI14" i="1"/>
  <c r="AI12" i="1"/>
  <c r="AI10" i="1"/>
  <c r="AJ10" i="1"/>
  <c r="AF10" i="1"/>
  <c r="AA10" i="1" s="1"/>
  <c r="AJ11" i="1"/>
  <c r="AH15" i="1"/>
  <c r="AJ17" i="1"/>
  <c r="AJ26" i="1"/>
  <c r="AC33" i="1"/>
  <c r="AE10" i="1"/>
  <c r="AE23" i="1"/>
  <c r="AE26" i="1"/>
  <c r="AE29" i="1"/>
  <c r="AE31" i="1"/>
  <c r="AD14" i="1"/>
  <c r="N257" i="1"/>
  <c r="AC38" i="1"/>
  <c r="AI38" i="1"/>
  <c r="R38" i="1" s="1"/>
  <c r="S38" i="1" s="1"/>
  <c r="AM38" i="1" s="1"/>
  <c r="AO38" i="1" s="1"/>
  <c r="AI37" i="1"/>
  <c r="AD34" i="1"/>
  <c r="AK34" i="1"/>
  <c r="V34" i="1" s="1"/>
  <c r="W34" i="1" s="1"/>
  <c r="AF34" i="1"/>
  <c r="AA34" i="1" s="1"/>
  <c r="M55" i="1"/>
  <c r="AF8" i="9" s="1"/>
  <c r="AD21" i="1"/>
  <c r="AK21" i="1"/>
  <c r="R21" i="1" s="1"/>
  <c r="AF21" i="1"/>
  <c r="AA21" i="1" s="1"/>
  <c r="M248" i="1"/>
  <c r="M254" i="1"/>
  <c r="M252" i="1"/>
  <c r="M63" i="1"/>
  <c r="U5" i="19" s="1"/>
  <c r="AE15" i="1"/>
  <c r="AJ15" i="1"/>
  <c r="M57" i="1"/>
  <c r="AG8" i="9" s="1"/>
  <c r="AG7" i="9"/>
  <c r="AI8" i="16"/>
  <c r="AI174" i="16" s="1"/>
  <c r="AF14" i="1"/>
  <c r="AA14" i="1" s="1"/>
  <c r="AH14" i="1"/>
  <c r="R14" i="1" s="1"/>
  <c r="AC14" i="1"/>
  <c r="AJ14" i="1"/>
  <c r="AJ12" i="1"/>
  <c r="AJ8" i="1"/>
  <c r="I4" i="17"/>
  <c r="AD38" i="1"/>
  <c r="AF38" i="1"/>
  <c r="AE38" i="1"/>
  <c r="AH37" i="1"/>
  <c r="AE37" i="1"/>
  <c r="AJ37" i="1"/>
  <c r="AC37" i="1"/>
  <c r="AD37" i="1"/>
  <c r="AJ36" i="1"/>
  <c r="V36" i="1" s="1"/>
  <c r="W36" i="1" s="1"/>
  <c r="AD35" i="1"/>
  <c r="AJ35" i="1"/>
  <c r="V35" i="1" s="1"/>
  <c r="W35" i="1" s="1"/>
  <c r="AD33" i="1"/>
  <c r="AK33" i="1"/>
  <c r="R33" i="1" s="1"/>
  <c r="AF33" i="1"/>
  <c r="AA33" i="1" s="1"/>
  <c r="AJ33" i="1"/>
  <c r="V33" i="1" s="1"/>
  <c r="W33" i="1" s="1"/>
  <c r="AI31" i="1"/>
  <c r="AF31" i="1"/>
  <c r="AA31" i="1" s="1"/>
  <c r="AJ31" i="1"/>
  <c r="AJ30" i="1"/>
  <c r="V30" i="1" s="1"/>
  <c r="W30" i="1" s="1"/>
  <c r="AC24" i="1"/>
  <c r="AD24" i="1"/>
  <c r="K254" i="1"/>
  <c r="AC19" i="1"/>
  <c r="Z19" i="1" s="1"/>
  <c r="AI19" i="1"/>
  <c r="AH17" i="1"/>
  <c r="R17" i="1" s="1"/>
  <c r="AD17" i="1"/>
  <c r="AE17" i="1"/>
  <c r="AD12" i="1"/>
  <c r="AE12" i="1"/>
  <c r="K250" i="1"/>
  <c r="W7" i="9"/>
  <c r="K252" i="1"/>
  <c r="K57" i="1"/>
  <c r="AJ38" i="1"/>
  <c r="V38" i="1" s="1"/>
  <c r="AC35" i="1"/>
  <c r="Z35" i="1" s="1"/>
  <c r="AI35" i="1"/>
  <c r="R35" i="1" s="1"/>
  <c r="AF35" i="1"/>
  <c r="AA35" i="1" s="1"/>
  <c r="AD13" i="1"/>
  <c r="AF13" i="1"/>
  <c r="AA13" i="1" s="1"/>
  <c r="AE13" i="1"/>
  <c r="AJ13" i="1"/>
  <c r="L254" i="1"/>
  <c r="L63" i="1"/>
  <c r="H4" i="17" s="1"/>
  <c r="AG8" i="16"/>
  <c r="L55" i="1"/>
  <c r="AA8" i="9" s="1"/>
  <c r="L252" i="1"/>
  <c r="L250" i="1"/>
  <c r="AJ7" i="1"/>
  <c r="L57" i="1"/>
  <c r="AB8" i="9" s="1"/>
  <c r="AD8" i="16"/>
  <c r="AF8" i="16"/>
  <c r="AD7" i="1"/>
  <c r="AK7" i="1"/>
  <c r="V7" i="1" s="1"/>
  <c r="W7" i="1" s="1"/>
  <c r="AF7" i="1"/>
  <c r="AA7" i="1" s="1"/>
  <c r="AC7" i="1"/>
  <c r="R36" i="1"/>
  <c r="S36" i="1" s="1"/>
  <c r="AM36" i="1" s="1"/>
  <c r="AO36" i="1" s="1"/>
  <c r="AC32" i="1"/>
  <c r="AE32" i="1"/>
  <c r="J248" i="1"/>
  <c r="AI27" i="1"/>
  <c r="AJ27" i="1"/>
  <c r="V25" i="1"/>
  <c r="W25" i="1" s="1"/>
  <c r="AI24" i="1"/>
  <c r="AF24" i="1"/>
  <c r="AA24" i="1" s="1"/>
  <c r="AE24" i="1"/>
  <c r="AJ24" i="1"/>
  <c r="AE19" i="1"/>
  <c r="AJ19" i="1"/>
  <c r="J252" i="1"/>
  <c r="J250" i="1"/>
  <c r="J254" i="1"/>
  <c r="J57" i="1"/>
  <c r="U9" i="16" s="1"/>
  <c r="AD11" i="1"/>
  <c r="AF11" i="1"/>
  <c r="AA11" i="1" s="1"/>
  <c r="AE11" i="1"/>
  <c r="V8" i="16"/>
  <c r="V289" i="4"/>
  <c r="V144" i="4"/>
  <c r="BM117" i="16"/>
  <c r="BJ8" i="12"/>
  <c r="V843" i="3"/>
  <c r="V102" i="4"/>
  <c r="BN15" i="11"/>
  <c r="BP15" i="11" s="1"/>
  <c r="AM80" i="19"/>
  <c r="BQ88" i="16"/>
  <c r="L12" i="18"/>
  <c r="L83" i="17"/>
  <c r="AD159" i="19"/>
  <c r="X149" i="19"/>
  <c r="G10" i="18"/>
  <c r="BX11" i="13"/>
  <c r="BM79" i="16"/>
  <c r="BJ46" i="10"/>
  <c r="V916" i="3"/>
  <c r="V1079" i="3"/>
  <c r="BF33" i="16"/>
  <c r="BC36" i="9"/>
  <c r="AK770" i="3"/>
  <c r="AE770" i="3"/>
  <c r="AH830" i="2"/>
  <c r="AK830" i="2"/>
  <c r="AH834" i="2"/>
  <c r="AK834" i="2"/>
  <c r="AE834" i="2"/>
  <c r="AH836" i="2"/>
  <c r="AD836" i="2"/>
  <c r="AE836" i="2"/>
  <c r="AI772" i="2"/>
  <c r="AK772" i="2"/>
  <c r="AJ772" i="2"/>
  <c r="AC757" i="2"/>
  <c r="AJ757" i="2"/>
  <c r="AH842" i="2"/>
  <c r="AC842" i="2"/>
  <c r="AI404" i="2"/>
  <c r="AD404" i="2"/>
  <c r="AK400" i="2"/>
  <c r="AH400" i="2"/>
  <c r="AI397" i="2"/>
  <c r="AE397" i="2"/>
  <c r="AF397" i="2"/>
  <c r="AA397" i="2" s="1"/>
  <c r="AK391" i="2"/>
  <c r="AE391" i="2"/>
  <c r="T3" i="18"/>
  <c r="H9" i="16"/>
  <c r="S497" i="4"/>
  <c r="S493" i="4"/>
  <c r="BL24" i="12" s="1"/>
  <c r="S242" i="4"/>
  <c r="BN13" i="12" s="1"/>
  <c r="BO122" i="16"/>
  <c r="BK16" i="10"/>
  <c r="BN53" i="16"/>
  <c r="BN142" i="16"/>
  <c r="BK37" i="12"/>
  <c r="S355" i="4"/>
  <c r="U42" i="13"/>
  <c r="T42" i="13" s="1"/>
  <c r="S49" i="13" s="1"/>
  <c r="R49" i="13" s="1"/>
  <c r="U44" i="13"/>
  <c r="T44" i="13" s="1"/>
  <c r="AW42" i="13"/>
  <c r="AV42" i="13" s="1"/>
  <c r="AU49" i="13" s="1"/>
  <c r="AT49" i="13" s="1"/>
  <c r="AW44" i="13"/>
  <c r="G44" i="13"/>
  <c r="F44" i="13" s="1"/>
  <c r="AI44" i="13"/>
  <c r="AH44" i="13" s="1"/>
  <c r="BK44" i="13"/>
  <c r="AK5" i="18"/>
  <c r="E19" i="17"/>
  <c r="I35" i="19"/>
  <c r="P30" i="10"/>
  <c r="R65" i="16"/>
  <c r="S64" i="16" s="1"/>
  <c r="I57" i="19"/>
  <c r="J56" i="19" s="1"/>
  <c r="K56" i="19" s="1"/>
  <c r="P16" i="11"/>
  <c r="R89" i="16"/>
  <c r="S88" i="16" s="1"/>
  <c r="I81" i="19"/>
  <c r="J80" i="19" s="1"/>
  <c r="K80" i="19" s="1"/>
  <c r="BU5" i="18"/>
  <c r="P46" i="11"/>
  <c r="I107" i="19"/>
  <c r="J106" i="19" s="1"/>
  <c r="K106" i="19" s="1"/>
  <c r="E66" i="17"/>
  <c r="R137" i="16"/>
  <c r="AP7" i="18"/>
  <c r="G24" i="17"/>
  <c r="M1123" i="4"/>
  <c r="U170" i="19" s="1"/>
  <c r="BG43" i="16"/>
  <c r="M19" i="17"/>
  <c r="AG35" i="19"/>
  <c r="AV13" i="18"/>
  <c r="BG65" i="16"/>
  <c r="BD16" i="11"/>
  <c r="M42" i="17"/>
  <c r="AG81" i="19"/>
  <c r="AH80" i="19" s="1"/>
  <c r="AI80" i="19" s="1"/>
  <c r="M55" i="17"/>
  <c r="BG115" i="16"/>
  <c r="BD30" i="12"/>
  <c r="M66" i="17"/>
  <c r="BG137" i="16"/>
  <c r="AP14" i="18"/>
  <c r="BL53" i="16"/>
  <c r="BR52" i="16" s="1"/>
  <c r="N54" i="17"/>
  <c r="BL113" i="16"/>
  <c r="BR112" i="16" s="1"/>
  <c r="AJ105" i="19"/>
  <c r="CF14" i="18"/>
  <c r="BL137" i="16"/>
  <c r="BR136" i="16" s="1"/>
  <c r="AJ129" i="19"/>
  <c r="AK128" i="19" s="1"/>
  <c r="AL128" i="19" s="1"/>
  <c r="BI27" i="12"/>
  <c r="AJ126" i="19"/>
  <c r="AK126" i="19" s="1"/>
  <c r="AL126" i="19" s="1"/>
  <c r="AC15" i="16"/>
  <c r="W7" i="18"/>
  <c r="Z26" i="10"/>
  <c r="Z32" i="10"/>
  <c r="G31" i="17"/>
  <c r="O59" i="19"/>
  <c r="P58" i="19" s="1"/>
  <c r="Q58" i="19" s="1"/>
  <c r="G55" i="17"/>
  <c r="AC115" i="16"/>
  <c r="Z30" i="11"/>
  <c r="AC101" i="16"/>
  <c r="Z16" i="11"/>
  <c r="AC89" i="16"/>
  <c r="BF7" i="18"/>
  <c r="G40" i="17"/>
  <c r="O77" i="19"/>
  <c r="CM7" i="18"/>
  <c r="AC151" i="16"/>
  <c r="CI7" i="18"/>
  <c r="Z38" i="12"/>
  <c r="O135" i="19"/>
  <c r="P134" i="19" s="1"/>
  <c r="Q134" i="19" s="1"/>
  <c r="G65" i="17"/>
  <c r="AC135" i="16"/>
  <c r="Z18" i="12"/>
  <c r="G61" i="17"/>
  <c r="O119" i="19"/>
  <c r="BW7" i="18"/>
  <c r="Z10" i="12"/>
  <c r="O111" i="19"/>
  <c r="P110" i="19" s="1"/>
  <c r="Q110" i="19" s="1"/>
  <c r="AJ22" i="10"/>
  <c r="M1120" i="4"/>
  <c r="J60" i="17"/>
  <c r="AR125" i="16"/>
  <c r="AG43" i="19"/>
  <c r="AH42" i="19" s="1"/>
  <c r="AI42" i="19" s="1"/>
  <c r="BD14" i="10"/>
  <c r="AO13" i="18"/>
  <c r="BD28" i="10"/>
  <c r="M29" i="17"/>
  <c r="BG63" i="16"/>
  <c r="O122" i="3"/>
  <c r="AT83" i="16"/>
  <c r="AT17" i="11"/>
  <c r="AA82" i="19"/>
  <c r="O556" i="3"/>
  <c r="AR26" i="11"/>
  <c r="AY25" i="11"/>
  <c r="AD88" i="19"/>
  <c r="AY37" i="11"/>
  <c r="BB106" i="16"/>
  <c r="AY39" i="11"/>
  <c r="AD100" i="19"/>
  <c r="AB124" i="19"/>
  <c r="AC124" i="19" s="1"/>
  <c r="F677" i="22"/>
  <c r="F679" i="22"/>
  <c r="F680" i="22"/>
  <c r="F681" i="22"/>
  <c r="F682" i="22"/>
  <c r="F683" i="22"/>
  <c r="F684" i="22"/>
  <c r="F685" i="22"/>
  <c r="F686" i="22"/>
  <c r="F687" i="22"/>
  <c r="F688" i="22"/>
  <c r="F609" i="22"/>
  <c r="F610" i="22"/>
  <c r="F475" i="22"/>
  <c r="F477" i="22"/>
  <c r="F478" i="22"/>
  <c r="F479" i="22"/>
  <c r="F480" i="22"/>
  <c r="F481" i="22"/>
  <c r="F482" i="22"/>
  <c r="F483" i="22"/>
  <c r="F484" i="22"/>
  <c r="F485" i="22"/>
  <c r="F486" i="22"/>
  <c r="F138" i="22"/>
  <c r="F140" i="22"/>
  <c r="F141" i="22"/>
  <c r="F142" i="22"/>
  <c r="F143" i="22"/>
  <c r="F144" i="22"/>
  <c r="F145" i="22"/>
  <c r="F146" i="22"/>
  <c r="F147" i="22"/>
  <c r="F148" i="22"/>
  <c r="F149" i="22"/>
  <c r="AH44" i="19"/>
  <c r="AI44" i="19" s="1"/>
  <c r="AW132" i="16"/>
  <c r="AA124" i="19"/>
  <c r="AW128" i="16"/>
  <c r="AA120" i="19"/>
  <c r="C76" i="16"/>
  <c r="C40" i="16"/>
  <c r="AI46" i="10"/>
  <c r="AL79" i="16"/>
  <c r="X46" i="10"/>
  <c r="AA79" i="16"/>
  <c r="T46" i="10"/>
  <c r="W79" i="16"/>
  <c r="O46" i="10"/>
  <c r="Q79" i="16"/>
  <c r="AX44" i="10"/>
  <c r="BA77" i="16"/>
  <c r="AY63" i="16"/>
  <c r="AV28" i="10"/>
  <c r="AN28" i="10"/>
  <c r="AQ63" i="16"/>
  <c r="Y62" i="19"/>
  <c r="Z62" i="19" s="1"/>
  <c r="AH150" i="19"/>
  <c r="AN80" i="19"/>
  <c r="AS80" i="19" s="1"/>
  <c r="V23" i="4"/>
  <c r="V39" i="4"/>
  <c r="V326" i="4"/>
  <c r="V396" i="4"/>
  <c r="BM19" i="12"/>
  <c r="V17" i="4"/>
  <c r="V33" i="4"/>
  <c r="V91" i="4"/>
  <c r="V143" i="4"/>
  <c r="V154" i="4"/>
  <c r="V269" i="4"/>
  <c r="V330" i="4"/>
  <c r="AH4" i="19"/>
  <c r="AI4" i="19" s="1"/>
  <c r="V908" i="3"/>
  <c r="V1032" i="3"/>
  <c r="V1036" i="3"/>
  <c r="AE14" i="19"/>
  <c r="AF14" i="19" s="1"/>
  <c r="BC8" i="9"/>
  <c r="BF9" i="16"/>
  <c r="H7" i="17"/>
  <c r="W8" i="18"/>
  <c r="AJ10" i="18"/>
  <c r="AR41" i="16"/>
  <c r="M50" i="17"/>
  <c r="AG97" i="19"/>
  <c r="AI776" i="3"/>
  <c r="AC776" i="3"/>
  <c r="AH828" i="2"/>
  <c r="AK828" i="2"/>
  <c r="AJ828" i="2"/>
  <c r="AE780" i="2"/>
  <c r="AH780" i="2"/>
  <c r="AC780" i="2"/>
  <c r="AH784" i="2"/>
  <c r="AE784" i="2"/>
  <c r="AJ769" i="2"/>
  <c r="AC769" i="2"/>
  <c r="AF769" i="2"/>
  <c r="AA769" i="2" s="1"/>
  <c r="AF767" i="2"/>
  <c r="AA767" i="2" s="1"/>
  <c r="AJ767" i="2"/>
  <c r="AI767" i="2"/>
  <c r="AI765" i="2"/>
  <c r="AC765" i="2"/>
  <c r="AK765" i="2"/>
  <c r="AK759" i="2"/>
  <c r="AC759" i="2"/>
  <c r="AJ759" i="2"/>
  <c r="AF759" i="2"/>
  <c r="AA759" i="2" s="1"/>
  <c r="AF755" i="2"/>
  <c r="AA755" i="2" s="1"/>
  <c r="AE755" i="2"/>
  <c r="AK406" i="2"/>
  <c r="AJ406" i="2"/>
  <c r="AJ402" i="2"/>
  <c r="AH402" i="2"/>
  <c r="W3" i="18"/>
  <c r="C7" i="17"/>
  <c r="C15" i="19"/>
  <c r="F29" i="9"/>
  <c r="H28" i="16"/>
  <c r="D40" i="9"/>
  <c r="F37" i="16"/>
  <c r="C33" i="19"/>
  <c r="H41" i="16"/>
  <c r="S40" i="16" s="1"/>
  <c r="F32" i="10"/>
  <c r="H67" i="16"/>
  <c r="F46" i="10"/>
  <c r="H79" i="16"/>
  <c r="S78" i="16" s="1"/>
  <c r="C75" i="19"/>
  <c r="F10" i="11"/>
  <c r="H83" i="16"/>
  <c r="C79" i="19"/>
  <c r="C41" i="17"/>
  <c r="H87" i="16"/>
  <c r="C95" i="19"/>
  <c r="D94" i="19" s="1"/>
  <c r="E94" i="19" s="1"/>
  <c r="F32" i="11"/>
  <c r="H103" i="16"/>
  <c r="C51" i="17"/>
  <c r="BR3" i="18"/>
  <c r="F40" i="11"/>
  <c r="C103" i="19"/>
  <c r="C53" i="17"/>
  <c r="F42" i="11"/>
  <c r="BW3" i="18"/>
  <c r="F10" i="12"/>
  <c r="C119" i="19"/>
  <c r="D118" i="19" s="1"/>
  <c r="E118" i="19" s="1"/>
  <c r="F18" i="12"/>
  <c r="H127" i="16"/>
  <c r="CE3" i="18"/>
  <c r="F28" i="12"/>
  <c r="C135" i="19"/>
  <c r="D134" i="19" s="1"/>
  <c r="E134" i="19" s="1"/>
  <c r="C69" i="17"/>
  <c r="H143" i="16"/>
  <c r="CM3" i="18"/>
  <c r="C73" i="17"/>
  <c r="S925" i="4"/>
  <c r="BO144" i="16"/>
  <c r="BM121" i="16"/>
  <c r="BJ12" i="12"/>
  <c r="BM17" i="10"/>
  <c r="S361" i="2"/>
  <c r="S359" i="2"/>
  <c r="S985" i="4"/>
  <c r="S1134" i="4"/>
  <c r="BM31" i="12"/>
  <c r="BP138" i="16"/>
  <c r="S737" i="4"/>
  <c r="AZ37" i="16"/>
  <c r="AY10" i="18"/>
  <c r="AY35" i="10"/>
  <c r="M86" i="17"/>
  <c r="V774" i="1"/>
  <c r="W774" i="1" s="1"/>
  <c r="AU182" i="16"/>
  <c r="AX49" i="9"/>
  <c r="O630" i="1"/>
  <c r="AA150" i="19" s="1"/>
  <c r="V190" i="1"/>
  <c r="W190" i="1" s="1"/>
  <c r="BD167" i="16"/>
  <c r="AT12" i="12"/>
  <c r="J4" i="17"/>
  <c r="T10" i="18"/>
  <c r="P1138" i="2"/>
  <c r="AD178" i="19" s="1"/>
  <c r="AZ6" i="18"/>
  <c r="P1137" i="2"/>
  <c r="AE815" i="2"/>
  <c r="AH817" i="2"/>
  <c r="AG60" i="19"/>
  <c r="AA97" i="19"/>
  <c r="AB96" i="19" s="1"/>
  <c r="AC96" i="19" s="1"/>
  <c r="K50" i="17"/>
  <c r="AI770" i="3"/>
  <c r="AJ772" i="3"/>
  <c r="AD770" i="3"/>
  <c r="AC770" i="3"/>
  <c r="AC774" i="3"/>
  <c r="Z774" i="3" s="1"/>
  <c r="AH765" i="3"/>
  <c r="AJ757" i="3"/>
  <c r="Q1122" i="3"/>
  <c r="Q1120" i="3"/>
  <c r="Q1123" i="3" s="1"/>
  <c r="AG164" i="19" s="1"/>
  <c r="N10" i="18"/>
  <c r="N749" i="3"/>
  <c r="X162" i="19" s="1"/>
  <c r="N1133" i="3"/>
  <c r="F179" i="16"/>
  <c r="G165" i="16"/>
  <c r="H179" i="16"/>
  <c r="AT179" i="16"/>
  <c r="BA169" i="16"/>
  <c r="AX171" i="16"/>
  <c r="BF173" i="16"/>
  <c r="B196" i="16"/>
  <c r="O66" i="17"/>
  <c r="BQ137" i="16"/>
  <c r="BQ90" i="16"/>
  <c r="O42" i="17"/>
  <c r="AM124" i="19"/>
  <c r="AN124" i="19" s="1"/>
  <c r="AS125" i="19" s="1"/>
  <c r="O60" i="17"/>
  <c r="AM117" i="19"/>
  <c r="BD7" i="9"/>
  <c r="AO13" i="9"/>
  <c r="BG104" i="16"/>
  <c r="AG96" i="19"/>
  <c r="AH96" i="19" s="1"/>
  <c r="AI96" i="19" s="1"/>
  <c r="AR104" i="16"/>
  <c r="AR20" i="16"/>
  <c r="AT21" i="12"/>
  <c r="AA12" i="19"/>
  <c r="AB12" i="19" s="1"/>
  <c r="AC12" i="19" s="1"/>
  <c r="AB16" i="19"/>
  <c r="AC16" i="19" s="1"/>
  <c r="BG24" i="16"/>
  <c r="AW32" i="16"/>
  <c r="BG36" i="16"/>
  <c r="J85" i="17"/>
  <c r="BD35" i="10"/>
  <c r="O1123" i="2"/>
  <c r="AA158" i="19" s="1"/>
  <c r="AA64" i="19"/>
  <c r="AB64" i="19" s="1"/>
  <c r="AC64" i="19" s="1"/>
  <c r="AR72" i="16"/>
  <c r="AH64" i="19"/>
  <c r="AI64" i="19" s="1"/>
  <c r="BG74" i="16"/>
  <c r="AI10" i="4"/>
  <c r="AH10" i="4"/>
  <c r="V10" i="4" s="1"/>
  <c r="AE10" i="4"/>
  <c r="AJ25" i="4"/>
  <c r="V25" i="4" s="1"/>
  <c r="AF25" i="4"/>
  <c r="AE25" i="4"/>
  <c r="AH25" i="4"/>
  <c r="AJ31" i="4"/>
  <c r="V31" i="4" s="1"/>
  <c r="AF31" i="4"/>
  <c r="AE31" i="4"/>
  <c r="AH31" i="4"/>
  <c r="AH32" i="4"/>
  <c r="V32" i="4" s="1"/>
  <c r="AC32" i="4"/>
  <c r="AD32" i="4"/>
  <c r="AJ41" i="4"/>
  <c r="AF41" i="4"/>
  <c r="AE41" i="4"/>
  <c r="AH41" i="4"/>
  <c r="AJ48" i="4"/>
  <c r="AI48" i="4"/>
  <c r="V48" i="4" s="1"/>
  <c r="AE48" i="4"/>
  <c r="V72" i="4"/>
  <c r="AJ73" i="4"/>
  <c r="AH73" i="4"/>
  <c r="V73" i="4" s="1"/>
  <c r="AE73" i="4"/>
  <c r="V74" i="4"/>
  <c r="AJ82" i="4"/>
  <c r="AF82" i="4"/>
  <c r="AE82" i="4"/>
  <c r="AH82" i="4"/>
  <c r="V82" i="4" s="1"/>
  <c r="AJ88" i="4"/>
  <c r="AF88" i="4"/>
  <c r="AE88" i="4"/>
  <c r="AH88" i="4"/>
  <c r="V89" i="4"/>
  <c r="AK99" i="4"/>
  <c r="AI99" i="4"/>
  <c r="AE99" i="4"/>
  <c r="AI105" i="4"/>
  <c r="V105" i="4" s="1"/>
  <c r="AC105" i="4"/>
  <c r="AD105" i="4"/>
  <c r="AK130" i="4"/>
  <c r="AI130" i="4"/>
  <c r="AE130" i="4"/>
  <c r="AD135" i="4"/>
  <c r="AC135" i="4"/>
  <c r="AK135" i="4"/>
  <c r="V135" i="4" s="1"/>
  <c r="V136" i="4"/>
  <c r="AI137" i="4"/>
  <c r="V137" i="4" s="1"/>
  <c r="AK146" i="4"/>
  <c r="AI146" i="4"/>
  <c r="AE146" i="4"/>
  <c r="AD151" i="4"/>
  <c r="AC151" i="4"/>
  <c r="AK151" i="4"/>
  <c r="V151" i="4" s="1"/>
  <c r="AI153" i="4"/>
  <c r="V153" i="4" s="1"/>
  <c r="AK162" i="4"/>
  <c r="AI162" i="4"/>
  <c r="V162" i="4" s="1"/>
  <c r="AE162" i="4"/>
  <c r="AJ168" i="4"/>
  <c r="AH168" i="4"/>
  <c r="V168" i="4" s="1"/>
  <c r="AE168" i="4"/>
  <c r="AD192" i="4"/>
  <c r="AC192" i="4"/>
  <c r="AK192" i="4"/>
  <c r="AI194" i="4"/>
  <c r="V194" i="4" s="1"/>
  <c r="AJ202" i="4"/>
  <c r="AF202" i="4"/>
  <c r="AE202" i="4"/>
  <c r="AH202" i="4"/>
  <c r="V202" i="4" s="1"/>
  <c r="AD208" i="4"/>
  <c r="AC208" i="4"/>
  <c r="AK208" i="4"/>
  <c r="AI210" i="4"/>
  <c r="V210" i="4" s="1"/>
  <c r="AJ218" i="4"/>
  <c r="AF218" i="4"/>
  <c r="AE218" i="4"/>
  <c r="AH218" i="4"/>
  <c r="V218" i="4" s="1"/>
  <c r="AJ224" i="4"/>
  <c r="V224" i="4" s="1"/>
  <c r="AD224" i="4"/>
  <c r="AC224" i="4"/>
  <c r="AJ249" i="4"/>
  <c r="V249" i="4" s="1"/>
  <c r="AF249" i="4"/>
  <c r="AE249" i="4"/>
  <c r="AI252" i="4"/>
  <c r="AH252" i="4"/>
  <c r="V252" i="4" s="1"/>
  <c r="AE252" i="4"/>
  <c r="AI260" i="4"/>
  <c r="AH260" i="4"/>
  <c r="AE260" i="4"/>
  <c r="AK269" i="4"/>
  <c r="AJ273" i="4"/>
  <c r="V273" i="4" s="1"/>
  <c r="AF273" i="4"/>
  <c r="AE273" i="4"/>
  <c r="AI276" i="4"/>
  <c r="AH276" i="4"/>
  <c r="V276" i="4" s="1"/>
  <c r="AE276" i="4"/>
  <c r="AK285" i="4"/>
  <c r="AJ289" i="4"/>
  <c r="AF289" i="4"/>
  <c r="AE289" i="4"/>
  <c r="AI310" i="4"/>
  <c r="V310" i="4" s="1"/>
  <c r="AD310" i="4"/>
  <c r="AC310" i="4"/>
  <c r="AJ323" i="4"/>
  <c r="AC323" i="4"/>
  <c r="AD323" i="4"/>
  <c r="AI323" i="4"/>
  <c r="V323" i="4" s="1"/>
  <c r="AJ331" i="4"/>
  <c r="AC331" i="4"/>
  <c r="AD331" i="4"/>
  <c r="AI331" i="4"/>
  <c r="V331" i="4" s="1"/>
  <c r="AI334" i="4"/>
  <c r="V334" i="4" s="1"/>
  <c r="AD334" i="4"/>
  <c r="AC334" i="4"/>
  <c r="AI342" i="4"/>
  <c r="V342" i="4" s="1"/>
  <c r="AD342" i="4"/>
  <c r="AC342" i="4"/>
  <c r="AJ402" i="4"/>
  <c r="AC402" i="4"/>
  <c r="AD402" i="4"/>
  <c r="AI402" i="4"/>
  <c r="V402" i="4" s="1"/>
  <c r="AJ406" i="4"/>
  <c r="AC406" i="4"/>
  <c r="AD406" i="4"/>
  <c r="AI406" i="4"/>
  <c r="V406" i="4" s="1"/>
  <c r="AJ410" i="4"/>
  <c r="AC410" i="4"/>
  <c r="AD410" i="4"/>
  <c r="AI410" i="4"/>
  <c r="V410" i="4" s="1"/>
  <c r="AJ414" i="4"/>
  <c r="AC414" i="4"/>
  <c r="AD414" i="4"/>
  <c r="AI414" i="4"/>
  <c r="V414" i="4" s="1"/>
  <c r="AC422" i="4"/>
  <c r="AD422" i="4"/>
  <c r="AK422" i="4"/>
  <c r="AC424" i="4"/>
  <c r="AD424" i="4"/>
  <c r="AK424" i="4"/>
  <c r="AD501" i="4"/>
  <c r="AC501" i="4"/>
  <c r="AH501" i="4"/>
  <c r="V501" i="4" s="1"/>
  <c r="AD503" i="4"/>
  <c r="AC503" i="4"/>
  <c r="AH503" i="4"/>
  <c r="V503" i="4" s="1"/>
  <c r="AD505" i="4"/>
  <c r="AC505" i="4"/>
  <c r="AH505" i="4"/>
  <c r="V505" i="4" s="1"/>
  <c r="AD507" i="4"/>
  <c r="AC507" i="4"/>
  <c r="AH507" i="4"/>
  <c r="AD509" i="4"/>
  <c r="AC509" i="4"/>
  <c r="AH509" i="4"/>
  <c r="V509" i="4" s="1"/>
  <c r="AD511" i="4"/>
  <c r="AC511" i="4"/>
  <c r="AH511" i="4"/>
  <c r="V511" i="4" s="1"/>
  <c r="AD513" i="4"/>
  <c r="AC513" i="4"/>
  <c r="AH513" i="4"/>
  <c r="V513" i="4" s="1"/>
  <c r="AD515" i="4"/>
  <c r="AC515" i="4"/>
  <c r="AH515" i="4"/>
  <c r="AD517" i="4"/>
  <c r="AC517" i="4"/>
  <c r="AH517" i="4"/>
  <c r="V517" i="4" s="1"/>
  <c r="AD519" i="4"/>
  <c r="AC519" i="4"/>
  <c r="AH519" i="4"/>
  <c r="V519" i="4" s="1"/>
  <c r="AD521" i="4"/>
  <c r="AC521" i="4"/>
  <c r="AH521" i="4"/>
  <c r="V521" i="4" s="1"/>
  <c r="AD523" i="4"/>
  <c r="AC523" i="4"/>
  <c r="AH523" i="4"/>
  <c r="AD525" i="4"/>
  <c r="AC525" i="4"/>
  <c r="AH525" i="4"/>
  <c r="V525" i="4" s="1"/>
  <c r="AD527" i="4"/>
  <c r="AC527" i="4"/>
  <c r="AH527" i="4"/>
  <c r="V527" i="4" s="1"/>
  <c r="AD529" i="4"/>
  <c r="AC529" i="4"/>
  <c r="AH529" i="4"/>
  <c r="V529" i="4" s="1"/>
  <c r="AD531" i="4"/>
  <c r="AC531" i="4"/>
  <c r="AH531" i="4"/>
  <c r="AD533" i="4"/>
  <c r="AC533" i="4"/>
  <c r="AH533" i="4"/>
  <c r="V533" i="4" s="1"/>
  <c r="AD535" i="4"/>
  <c r="AC535" i="4"/>
  <c r="AH535" i="4"/>
  <c r="V535" i="4" s="1"/>
  <c r="AD537" i="4"/>
  <c r="AC537" i="4"/>
  <c r="AH537" i="4"/>
  <c r="V537" i="4" s="1"/>
  <c r="AD539" i="4"/>
  <c r="AC539" i="4"/>
  <c r="AH539" i="4"/>
  <c r="AD541" i="4"/>
  <c r="AC541" i="4"/>
  <c r="AH541" i="4"/>
  <c r="AD543" i="4"/>
  <c r="AC543" i="4"/>
  <c r="AH543" i="4"/>
  <c r="AD545" i="4"/>
  <c r="AC545" i="4"/>
  <c r="AH545" i="4"/>
  <c r="S1136" i="4"/>
  <c r="BP116" i="16"/>
  <c r="AH441" i="2"/>
  <c r="AF456" i="2"/>
  <c r="AA456" i="2" s="1"/>
  <c r="AF460" i="2"/>
  <c r="AA460" i="2" s="1"/>
  <c r="AK464" i="2"/>
  <c r="AH383" i="2"/>
  <c r="AC389" i="2"/>
  <c r="AK779" i="2"/>
  <c r="AH845" i="2"/>
  <c r="AE845" i="2"/>
  <c r="AJ845" i="2"/>
  <c r="AI408" i="2"/>
  <c r="AD408" i="2"/>
  <c r="Z408" i="2" s="1"/>
  <c r="AE408" i="2"/>
  <c r="AC395" i="2"/>
  <c r="AH386" i="2"/>
  <c r="AD385" i="2"/>
  <c r="AE385" i="2"/>
  <c r="AI464" i="2"/>
  <c r="AJ464" i="2"/>
  <c r="V459" i="2"/>
  <c r="W459" i="2" s="1"/>
  <c r="AF454" i="2"/>
  <c r="AA454" i="2" s="1"/>
  <c r="AF447" i="2"/>
  <c r="AA447" i="2" s="1"/>
  <c r="AF441" i="2"/>
  <c r="AA441" i="2" s="1"/>
  <c r="AI441" i="2"/>
  <c r="AI512" i="2"/>
  <c r="AD512" i="2"/>
  <c r="AH512" i="2"/>
  <c r="V512" i="2" s="1"/>
  <c r="W512" i="2" s="1"/>
  <c r="AD510" i="2"/>
  <c r="AI510" i="2"/>
  <c r="V510" i="2" s="1"/>
  <c r="W510" i="2" s="1"/>
  <c r="AC510" i="2"/>
  <c r="AI508" i="2"/>
  <c r="AE508" i="2"/>
  <c r="AK508" i="2"/>
  <c r="AH507" i="2"/>
  <c r="AF506" i="2"/>
  <c r="AA506" i="2" s="1"/>
  <c r="AC506" i="2"/>
  <c r="AD506" i="2"/>
  <c r="AF505" i="2"/>
  <c r="AA505" i="2" s="1"/>
  <c r="AE505" i="2"/>
  <c r="AC505" i="2"/>
  <c r="Z505" i="2" s="1"/>
  <c r="AK505" i="2"/>
  <c r="V505" i="2" s="1"/>
  <c r="W505" i="2" s="1"/>
  <c r="AF504" i="2"/>
  <c r="AA504" i="2" s="1"/>
  <c r="AC504" i="2"/>
  <c r="AJ504" i="2"/>
  <c r="AD503" i="2"/>
  <c r="AE503" i="2"/>
  <c r="AC503" i="2"/>
  <c r="O20" i="9"/>
  <c r="BL115" i="16"/>
  <c r="BR114" i="16" s="1"/>
  <c r="AJ107" i="19"/>
  <c r="AJ8" i="4"/>
  <c r="AI8" i="4"/>
  <c r="V8" i="4" s="1"/>
  <c r="AE8" i="4"/>
  <c r="AJ17" i="4"/>
  <c r="AF17" i="4"/>
  <c r="AE17" i="4"/>
  <c r="AD23" i="4"/>
  <c r="AC23" i="4"/>
  <c r="AK34" i="4"/>
  <c r="AI34" i="4"/>
  <c r="V34" i="4" s="1"/>
  <c r="AE34" i="4"/>
  <c r="AD39" i="4"/>
  <c r="AC39" i="4"/>
  <c r="AK50" i="4"/>
  <c r="AI50" i="4"/>
  <c r="V50" i="4" s="1"/>
  <c r="AE50" i="4"/>
  <c r="AJ75" i="4"/>
  <c r="V75" i="4" s="1"/>
  <c r="AK75" i="4"/>
  <c r="AC75" i="4"/>
  <c r="AJ80" i="4"/>
  <c r="AF80" i="4"/>
  <c r="AE80" i="4"/>
  <c r="AD90" i="4"/>
  <c r="AC90" i="4"/>
  <c r="AI97" i="4"/>
  <c r="V97" i="4" s="1"/>
  <c r="AC97" i="4"/>
  <c r="AD97" i="4"/>
  <c r="AJ107" i="4"/>
  <c r="V107" i="4" s="1"/>
  <c r="AK107" i="4"/>
  <c r="AC107" i="4"/>
  <c r="AI128" i="4"/>
  <c r="V128" i="4" s="1"/>
  <c r="AC128" i="4"/>
  <c r="AD128" i="4"/>
  <c r="AD137" i="4"/>
  <c r="AC137" i="4"/>
  <c r="AI144" i="4"/>
  <c r="AC144" i="4"/>
  <c r="AD144" i="4"/>
  <c r="AD153" i="4"/>
  <c r="AC153" i="4"/>
  <c r="AI160" i="4"/>
  <c r="V160" i="4" s="1"/>
  <c r="AC160" i="4"/>
  <c r="AD160" i="4"/>
  <c r="AJ170" i="4"/>
  <c r="V170" i="4" s="1"/>
  <c r="AK170" i="4"/>
  <c r="AC170" i="4"/>
  <c r="AJ194" i="4"/>
  <c r="AF194" i="4"/>
  <c r="AE194" i="4"/>
  <c r="AD200" i="4"/>
  <c r="AC200" i="4"/>
  <c r="AJ210" i="4"/>
  <c r="AF210" i="4"/>
  <c r="AE210" i="4"/>
  <c r="AD216" i="4"/>
  <c r="AC216" i="4"/>
  <c r="AJ228" i="4"/>
  <c r="V228" i="4" s="1"/>
  <c r="AD228" i="4"/>
  <c r="AC228" i="4"/>
  <c r="AI256" i="4"/>
  <c r="AH256" i="4"/>
  <c r="V256" i="4" s="1"/>
  <c r="AE256" i="4"/>
  <c r="AJ264" i="4"/>
  <c r="V264" i="4" s="1"/>
  <c r="AC264" i="4"/>
  <c r="AD264" i="4"/>
  <c r="AJ269" i="4"/>
  <c r="AF269" i="4"/>
  <c r="AJ280" i="4"/>
  <c r="V280" i="4" s="1"/>
  <c r="AC280" i="4"/>
  <c r="AD280" i="4"/>
  <c r="AJ285" i="4"/>
  <c r="V285" i="4" s="1"/>
  <c r="AF285" i="4"/>
  <c r="AI314" i="4"/>
  <c r="V314" i="4" s="1"/>
  <c r="AD314" i="4"/>
  <c r="AC314" i="4"/>
  <c r="AH319" i="4"/>
  <c r="V319" i="4" s="1"/>
  <c r="AE319" i="4"/>
  <c r="AJ327" i="4"/>
  <c r="V327" i="4" s="1"/>
  <c r="AC327" i="4"/>
  <c r="AD327" i="4"/>
  <c r="AJ338" i="4"/>
  <c r="AH338" i="4"/>
  <c r="V338" i="4" s="1"/>
  <c r="AF338" i="4"/>
  <c r="AI346" i="4"/>
  <c r="V346" i="4" s="1"/>
  <c r="AD346" i="4"/>
  <c r="AC346" i="4"/>
  <c r="AH351" i="4"/>
  <c r="V351" i="4" s="1"/>
  <c r="AE351" i="4"/>
  <c r="AH384" i="4"/>
  <c r="V384" i="4" s="1"/>
  <c r="AE384" i="4"/>
  <c r="AJ388" i="4"/>
  <c r="V388" i="4" s="1"/>
  <c r="AC388" i="4"/>
  <c r="AD388" i="4"/>
  <c r="AH392" i="4"/>
  <c r="V392" i="4" s="1"/>
  <c r="AE392" i="4"/>
  <c r="AJ396" i="4"/>
  <c r="AC396" i="4"/>
  <c r="AD396" i="4"/>
  <c r="AH416" i="4"/>
  <c r="V416" i="4" s="1"/>
  <c r="AE416" i="4"/>
  <c r="AC420" i="4"/>
  <c r="AD420" i="4"/>
  <c r="AK420" i="4"/>
  <c r="V420" i="4" s="1"/>
  <c r="S63" i="4"/>
  <c r="S367" i="4"/>
  <c r="S57" i="4"/>
  <c r="S671" i="4"/>
  <c r="S673" i="4"/>
  <c r="S1132" i="4"/>
  <c r="AF445" i="2"/>
  <c r="AA445" i="2" s="1"/>
  <c r="AD445" i="2"/>
  <c r="AJ445" i="2"/>
  <c r="AI447" i="2"/>
  <c r="AE447" i="2"/>
  <c r="AC447" i="2"/>
  <c r="AI449" i="2"/>
  <c r="AE449" i="2"/>
  <c r="AC449" i="2"/>
  <c r="Z449" i="2" s="1"/>
  <c r="AI454" i="2"/>
  <c r="AE454" i="2"/>
  <c r="AC454" i="2"/>
  <c r="Z454" i="2" s="1"/>
  <c r="AK386" i="2"/>
  <c r="R386" i="2" s="1"/>
  <c r="AD386" i="2"/>
  <c r="AJ386" i="2"/>
  <c r="AK395" i="2"/>
  <c r="AH395" i="2"/>
  <c r="AF395" i="2"/>
  <c r="AA395" i="2" s="1"/>
  <c r="AK817" i="2"/>
  <c r="AK815" i="2"/>
  <c r="AH394" i="2"/>
  <c r="R394" i="2" s="1"/>
  <c r="AD394" i="2"/>
  <c r="Z394" i="2" s="1"/>
  <c r="AE394" i="2"/>
  <c r="AH389" i="2"/>
  <c r="AD389" i="2"/>
  <c r="AI383" i="2"/>
  <c r="AK383" i="2"/>
  <c r="AD462" i="2"/>
  <c r="Z462" i="2" s="1"/>
  <c r="AE462" i="2"/>
  <c r="AK462" i="2"/>
  <c r="AI460" i="2"/>
  <c r="AJ460" i="2"/>
  <c r="AD458" i="2"/>
  <c r="Z458" i="2" s="1"/>
  <c r="AE458" i="2"/>
  <c r="AK458" i="2"/>
  <c r="R458" i="2" s="1"/>
  <c r="AI456" i="2"/>
  <c r="AJ456" i="2"/>
  <c r="AD451" i="2"/>
  <c r="AF451" i="2"/>
  <c r="AA451" i="2" s="1"/>
  <c r="AE451" i="2"/>
  <c r="AE519" i="2"/>
  <c r="AI517" i="2"/>
  <c r="AD507" i="2"/>
  <c r="Z507" i="2" s="1"/>
  <c r="AE507" i="2"/>
  <c r="AK507" i="2"/>
  <c r="AD23" i="19"/>
  <c r="O33" i="19"/>
  <c r="AJ7" i="18"/>
  <c r="N59" i="17"/>
  <c r="AJ115" i="19"/>
  <c r="AK114" i="19" s="1"/>
  <c r="AL114" i="19" s="1"/>
  <c r="AJ142" i="19"/>
  <c r="AK142" i="19" s="1"/>
  <c r="AL142" i="19" s="1"/>
  <c r="BI38" i="12"/>
  <c r="BL102" i="16"/>
  <c r="N629" i="1"/>
  <c r="BW36" i="13"/>
  <c r="BW20" i="13"/>
  <c r="BW16" i="13"/>
  <c r="BW12" i="13"/>
  <c r="BW8" i="13"/>
  <c r="AI3" i="18"/>
  <c r="F40" i="9"/>
  <c r="H35" i="16"/>
  <c r="AG3" i="18"/>
  <c r="H31" i="16"/>
  <c r="S30" i="16" s="1"/>
  <c r="F32" i="9"/>
  <c r="BP78" i="16"/>
  <c r="S616" i="1"/>
  <c r="BM30" i="16"/>
  <c r="S617" i="1"/>
  <c r="AF514" i="2"/>
  <c r="AA514" i="2" s="1"/>
  <c r="AI514" i="2"/>
  <c r="AE514" i="2"/>
  <c r="AF518" i="2"/>
  <c r="AA518" i="2" s="1"/>
  <c r="AE518" i="2"/>
  <c r="AC518" i="2"/>
  <c r="Z518" i="2" s="1"/>
  <c r="AI521" i="2"/>
  <c r="AE521" i="2"/>
  <c r="AF521" i="2"/>
  <c r="AA521" i="2" s="1"/>
  <c r="AJ521" i="2"/>
  <c r="AK523" i="2"/>
  <c r="AD523" i="2"/>
  <c r="AD525" i="2"/>
  <c r="AE525" i="2"/>
  <c r="AF525" i="2"/>
  <c r="AA525" i="2" s="1"/>
  <c r="AH525" i="2"/>
  <c r="V525" i="2" s="1"/>
  <c r="W525" i="2" s="1"/>
  <c r="AD444" i="2"/>
  <c r="AJ444" i="2"/>
  <c r="AI819" i="3"/>
  <c r="AD819" i="3"/>
  <c r="AC819" i="3"/>
  <c r="AF765" i="3"/>
  <c r="AA765" i="3" s="1"/>
  <c r="AI755" i="3"/>
  <c r="AH755" i="3"/>
  <c r="AK843" i="3"/>
  <c r="AE843" i="3"/>
  <c r="AD843" i="3"/>
  <c r="AI905" i="3"/>
  <c r="AE905" i="3"/>
  <c r="AD905" i="3"/>
  <c r="V904" i="3"/>
  <c r="W904" i="3" s="1"/>
  <c r="AH901" i="3"/>
  <c r="R901" i="3" s="1"/>
  <c r="AE896" i="3"/>
  <c r="AD896" i="3"/>
  <c r="AJ894" i="3"/>
  <c r="AI894" i="3"/>
  <c r="AF894" i="3"/>
  <c r="AA894" i="3" s="1"/>
  <c r="BD12" i="9"/>
  <c r="DA38" i="13"/>
  <c r="CZ37" i="13"/>
  <c r="CY36" i="13"/>
  <c r="CI36" i="13"/>
  <c r="CR33" i="13"/>
  <c r="DC32" i="13"/>
  <c r="CA32" i="13"/>
  <c r="DA30" i="13"/>
  <c r="CZ29" i="13"/>
  <c r="CY28" i="13"/>
  <c r="CI28" i="13"/>
  <c r="CR25" i="13"/>
  <c r="DC24" i="13"/>
  <c r="CA24" i="13"/>
  <c r="DA22" i="13"/>
  <c r="CZ21" i="13"/>
  <c r="CY20" i="13"/>
  <c r="CI20" i="13"/>
  <c r="CR17" i="13"/>
  <c r="DC16" i="13"/>
  <c r="CA16" i="13"/>
  <c r="DA14" i="13"/>
  <c r="CZ13" i="13"/>
  <c r="CY12" i="13"/>
  <c r="CI12" i="13"/>
  <c r="CB9" i="13"/>
  <c r="DC8" i="13"/>
  <c r="CA8" i="13"/>
  <c r="DA6" i="13"/>
  <c r="CY5" i="13"/>
  <c r="CI5" i="13"/>
  <c r="CG5" i="13"/>
  <c r="CN5" i="13" s="1"/>
  <c r="CW5" i="13"/>
  <c r="DD5" i="13" s="1"/>
  <c r="AA13" i="18"/>
  <c r="AG15" i="19"/>
  <c r="AH14" i="19" s="1"/>
  <c r="AI14" i="19" s="1"/>
  <c r="AY44" i="9"/>
  <c r="AY22" i="9"/>
  <c r="L8" i="17"/>
  <c r="AD5" i="19"/>
  <c r="AE4" i="19" s="1"/>
  <c r="AF4" i="19" s="1"/>
  <c r="M29" i="16"/>
  <c r="CG39" i="13"/>
  <c r="CN39" i="13" s="1"/>
  <c r="CW39" i="13"/>
  <c r="DD39" i="13" s="1"/>
  <c r="CJ38" i="13"/>
  <c r="BY37" i="13"/>
  <c r="CF37" i="13" s="1"/>
  <c r="BW37" i="13"/>
  <c r="CJ36" i="13"/>
  <c r="BY35" i="13"/>
  <c r="CF35" i="13" s="1"/>
  <c r="BX35" i="13" s="1"/>
  <c r="CJ34" i="13"/>
  <c r="CG33" i="13"/>
  <c r="CN33" i="13" s="1"/>
  <c r="BY33" i="13"/>
  <c r="CF33" i="13" s="1"/>
  <c r="BX33" i="13" s="1"/>
  <c r="CW33" i="13"/>
  <c r="DD33" i="13" s="1"/>
  <c r="CB32" i="13"/>
  <c r="CG31" i="13"/>
  <c r="CN31" i="13" s="1"/>
  <c r="CW31" i="13"/>
  <c r="DD31" i="13" s="1"/>
  <c r="CJ30" i="13"/>
  <c r="BY29" i="13"/>
  <c r="CF29" i="13" s="1"/>
  <c r="BX29" i="13" s="1"/>
  <c r="CJ28" i="13"/>
  <c r="CG27" i="13"/>
  <c r="CN27" i="13" s="1"/>
  <c r="BY27" i="13"/>
  <c r="CF27" i="13" s="1"/>
  <c r="BX27" i="13" s="1"/>
  <c r="CW27" i="13"/>
  <c r="DD27" i="13" s="1"/>
  <c r="CB26" i="13"/>
  <c r="CG25" i="13"/>
  <c r="CN25" i="13" s="1"/>
  <c r="CW25" i="13"/>
  <c r="DD25" i="13" s="1"/>
  <c r="CB24" i="13"/>
  <c r="CG23" i="13"/>
  <c r="CN23" i="13" s="1"/>
  <c r="CW23" i="13"/>
  <c r="DD23" i="13" s="1"/>
  <c r="CJ22" i="13"/>
  <c r="BY21" i="13"/>
  <c r="CF21" i="13" s="1"/>
  <c r="BW21" i="13"/>
  <c r="CJ20" i="13"/>
  <c r="BY19" i="13"/>
  <c r="CF19" i="13" s="1"/>
  <c r="BX19" i="13" s="1"/>
  <c r="BW19" i="13"/>
  <c r="CJ18" i="13"/>
  <c r="CG17" i="13"/>
  <c r="CN17" i="13" s="1"/>
  <c r="BY17" i="13"/>
  <c r="CF17" i="13" s="1"/>
  <c r="BX17" i="13" s="1"/>
  <c r="CW17" i="13"/>
  <c r="DD17" i="13" s="1"/>
  <c r="CB16" i="13"/>
  <c r="CG15" i="13"/>
  <c r="CN15" i="13" s="1"/>
  <c r="CW15" i="13"/>
  <c r="DD15" i="13" s="1"/>
  <c r="CB14" i="13"/>
  <c r="CG13" i="13"/>
  <c r="CN13" i="13" s="1"/>
  <c r="CW13" i="13"/>
  <c r="DD13" i="13" s="1"/>
  <c r="CB12" i="13"/>
  <c r="CG11" i="13"/>
  <c r="CN11" i="13" s="1"/>
  <c r="CB10" i="13"/>
  <c r="BV9" i="13"/>
  <c r="BW9" i="13"/>
  <c r="CJ8" i="13"/>
  <c r="BV7" i="13"/>
  <c r="BW7" i="13"/>
  <c r="CJ6" i="13"/>
  <c r="S42" i="16"/>
  <c r="S1111" i="2"/>
  <c r="S614" i="1"/>
  <c r="AD29" i="2"/>
  <c r="Z29" i="2" s="1"/>
  <c r="AK29" i="2"/>
  <c r="AH29" i="2"/>
  <c r="S359" i="3"/>
  <c r="S355" i="3"/>
  <c r="S363" i="3"/>
  <c r="AF901" i="3"/>
  <c r="AA901" i="3" s="1"/>
  <c r="AJ901" i="3"/>
  <c r="AD840" i="3"/>
  <c r="Z840" i="3" s="1"/>
  <c r="AI840" i="3"/>
  <c r="AJ840" i="3"/>
  <c r="AD762" i="3"/>
  <c r="AI838" i="3"/>
  <c r="V838" i="3" s="1"/>
  <c r="W838" i="3" s="1"/>
  <c r="AD838" i="3"/>
  <c r="AD836" i="3"/>
  <c r="AF836" i="3"/>
  <c r="AA836" i="3" s="1"/>
  <c r="AJ836" i="3"/>
  <c r="V836" i="3" s="1"/>
  <c r="W836" i="3" s="1"/>
  <c r="AF834" i="3"/>
  <c r="AA834" i="3" s="1"/>
  <c r="AI834" i="3"/>
  <c r="V834" i="3" s="1"/>
  <c r="W834" i="3" s="1"/>
  <c r="AE834" i="3"/>
  <c r="AI831" i="3"/>
  <c r="R831" i="3" s="1"/>
  <c r="S831" i="3" s="1"/>
  <c r="AM831" i="3" s="1"/>
  <c r="AO831" i="3" s="1"/>
  <c r="AK831" i="3"/>
  <c r="AE831" i="3"/>
  <c r="AK829" i="3"/>
  <c r="AI829" i="3"/>
  <c r="AE829" i="3"/>
  <c r="AD827" i="3"/>
  <c r="AI827" i="3"/>
  <c r="AE827" i="3"/>
  <c r="AD825" i="3"/>
  <c r="Z825" i="3" s="1"/>
  <c r="AK825" i="3"/>
  <c r="AE825" i="3"/>
  <c r="AI823" i="3"/>
  <c r="AK823" i="3"/>
  <c r="AE823" i="3"/>
  <c r="AD821" i="3"/>
  <c r="Z821" i="3" s="1"/>
  <c r="AJ821" i="3"/>
  <c r="V821" i="3" s="1"/>
  <c r="W821" i="3" s="1"/>
  <c r="AF821" i="3"/>
  <c r="AA821" i="3" s="1"/>
  <c r="AK818" i="3"/>
  <c r="AD818" i="3"/>
  <c r="AE818" i="3"/>
  <c r="AF900" i="3"/>
  <c r="AA900" i="3" s="1"/>
  <c r="AI900" i="3"/>
  <c r="AE900" i="3"/>
  <c r="AF898" i="3"/>
  <c r="AA898" i="3" s="1"/>
  <c r="AI898" i="3"/>
  <c r="V898" i="3" s="1"/>
  <c r="W898" i="3" s="1"/>
  <c r="AE898" i="3"/>
  <c r="L9" i="16"/>
  <c r="N42" i="17"/>
  <c r="AA33" i="19"/>
  <c r="AT44" i="12"/>
  <c r="W11" i="18"/>
  <c r="O627" i="1"/>
  <c r="O631" i="1"/>
  <c r="P997" i="1"/>
  <c r="AK130" i="19"/>
  <c r="AL130" i="19" s="1"/>
  <c r="AD11" i="19"/>
  <c r="AR23" i="16"/>
  <c r="J9" i="17"/>
  <c r="AM31" i="16"/>
  <c r="AH29" i="16"/>
  <c r="AD29" i="19"/>
  <c r="AE28" i="19" s="1"/>
  <c r="AF28" i="19" s="1"/>
  <c r="L16" i="17"/>
  <c r="AI11" i="18"/>
  <c r="AW39" i="16"/>
  <c r="K9" i="17"/>
  <c r="O29" i="19"/>
  <c r="AF896" i="3"/>
  <c r="AA896" i="3" s="1"/>
  <c r="AE46" i="9"/>
  <c r="AH43" i="16"/>
  <c r="CO16" i="13"/>
  <c r="CV16" i="13" s="1"/>
  <c r="CT13" i="13"/>
  <c r="CP11" i="13"/>
  <c r="CW8" i="13"/>
  <c r="DD8" i="13" s="1"/>
  <c r="BV8" i="13"/>
  <c r="CJ5" i="13"/>
  <c r="X21" i="19"/>
  <c r="X11" i="19"/>
  <c r="R33" i="19"/>
  <c r="S32" i="19" s="1"/>
  <c r="T32" i="19" s="1"/>
  <c r="AE44" i="9"/>
  <c r="CT15" i="13"/>
  <c r="CG14" i="13"/>
  <c r="CN14" i="13" s="1"/>
  <c r="CW14" i="13"/>
  <c r="DD14" i="13" s="1"/>
  <c r="CX9" i="13"/>
  <c r="DB7" i="13"/>
  <c r="BY6" i="13"/>
  <c r="CF6" i="13" s="1"/>
  <c r="BX6" i="13" s="1"/>
  <c r="CT5" i="13"/>
  <c r="CP5" i="13"/>
  <c r="V131" i="4"/>
  <c r="AJ77" i="4"/>
  <c r="V77" i="4" s="1"/>
  <c r="AI77" i="4"/>
  <c r="AF77" i="4"/>
  <c r="AE77" i="4"/>
  <c r="AH69" i="4"/>
  <c r="AD69" i="4"/>
  <c r="AI44" i="4"/>
  <c r="AH44" i="4"/>
  <c r="AF44" i="4"/>
  <c r="AC37" i="4"/>
  <c r="AD37" i="4"/>
  <c r="AI37" i="4"/>
  <c r="V37" i="4" s="1"/>
  <c r="AC29" i="4"/>
  <c r="AD29" i="4"/>
  <c r="AI29" i="4"/>
  <c r="V29" i="4" s="1"/>
  <c r="AC21" i="4"/>
  <c r="AD21" i="4"/>
  <c r="AI21" i="4"/>
  <c r="AC13" i="4"/>
  <c r="AD13" i="4"/>
  <c r="AI13" i="4"/>
  <c r="V13" i="4" s="1"/>
  <c r="S437" i="4"/>
  <c r="S431" i="4"/>
  <c r="S429" i="4"/>
  <c r="AI840" i="2"/>
  <c r="AH776" i="2"/>
  <c r="AF385" i="2"/>
  <c r="AA385" i="2" s="1"/>
  <c r="AC464" i="2"/>
  <c r="R15" i="16"/>
  <c r="CG10" i="13"/>
  <c r="CN10" i="13" s="1"/>
  <c r="CW10" i="13"/>
  <c r="DD10" i="13" s="1"/>
  <c r="AJ156" i="4"/>
  <c r="V156" i="4" s="1"/>
  <c r="AD156" i="4"/>
  <c r="AH148" i="4"/>
  <c r="AI148" i="4"/>
  <c r="AF148" i="4"/>
  <c r="AE148" i="4"/>
  <c r="AJ140" i="4"/>
  <c r="V140" i="4" s="1"/>
  <c r="AD140" i="4"/>
  <c r="AJ132" i="4"/>
  <c r="AI132" i="4"/>
  <c r="AF132" i="4"/>
  <c r="AE132" i="4"/>
  <c r="AC110" i="4"/>
  <c r="AD110" i="4"/>
  <c r="AI110" i="4"/>
  <c r="V110" i="4" s="1"/>
  <c r="AC102" i="4"/>
  <c r="AD102" i="4"/>
  <c r="AI102" i="4"/>
  <c r="AC94" i="4"/>
  <c r="AD94" i="4"/>
  <c r="AI94" i="4"/>
  <c r="V94" i="4" s="1"/>
  <c r="AC86" i="4"/>
  <c r="AD86" i="4"/>
  <c r="AI86" i="4"/>
  <c r="V86" i="4" s="1"/>
  <c r="AH905" i="3"/>
  <c r="V905" i="3" s="1"/>
  <c r="W905" i="3" s="1"/>
  <c r="S301" i="4"/>
  <c r="S302" i="4"/>
  <c r="S295" i="4"/>
  <c r="S1045" i="4"/>
  <c r="S1051" i="4"/>
  <c r="S1047" i="4"/>
  <c r="BO76" i="16"/>
  <c r="AC896" i="3"/>
  <c r="AE894" i="3"/>
  <c r="Q629" i="1"/>
  <c r="S301" i="3"/>
  <c r="S297" i="3"/>
  <c r="BO88" i="16"/>
  <c r="AT7" i="9"/>
  <c r="AL8" i="9"/>
  <c r="AS10" i="12"/>
  <c r="AQ11" i="16"/>
  <c r="AT11" i="9"/>
  <c r="BE13" i="16"/>
  <c r="BG12" i="16"/>
  <c r="AT14" i="12"/>
  <c r="AT15" i="16"/>
  <c r="AD15" i="16"/>
  <c r="AG14" i="9"/>
  <c r="J13" i="17"/>
  <c r="BD36" i="11"/>
  <c r="BP13" i="18"/>
  <c r="AS105" i="16"/>
  <c r="AR105" i="16"/>
  <c r="AO105" i="16"/>
  <c r="J50" i="17"/>
  <c r="AO21" i="9"/>
  <c r="AQ21" i="16"/>
  <c r="BA22" i="9"/>
  <c r="Z13" i="18"/>
  <c r="AU23" i="16"/>
  <c r="AA17" i="19"/>
  <c r="K10" i="17"/>
  <c r="AQ26" i="12"/>
  <c r="AT26" i="9"/>
  <c r="BE25" i="16"/>
  <c r="AP36" i="9"/>
  <c r="AM36" i="9"/>
  <c r="AV35" i="16"/>
  <c r="AQ38" i="12"/>
  <c r="AS35" i="16"/>
  <c r="J16" i="17"/>
  <c r="AT39" i="9"/>
  <c r="Z40" i="9"/>
  <c r="N744" i="3"/>
  <c r="O748" i="3"/>
  <c r="BE93" i="16"/>
  <c r="N748" i="3"/>
  <c r="AB86" i="19"/>
  <c r="AC86" i="19" s="1"/>
  <c r="AX10" i="18"/>
  <c r="J32" i="17"/>
  <c r="O1139" i="2"/>
  <c r="K95" i="17" s="1"/>
  <c r="O1131" i="2"/>
  <c r="O1138" i="2" s="1"/>
  <c r="AA178" i="19" s="1"/>
  <c r="N1116" i="2"/>
  <c r="O1116" i="2"/>
  <c r="O1124" i="2"/>
  <c r="AW71" i="16"/>
  <c r="O1135" i="2"/>
  <c r="P1118" i="2"/>
  <c r="P1116" i="2"/>
  <c r="BA10" i="18"/>
  <c r="P1133" i="2"/>
  <c r="V884" i="3"/>
  <c r="W884" i="3" s="1"/>
  <c r="V76" i="3"/>
  <c r="W76" i="3" s="1"/>
  <c r="V75" i="3"/>
  <c r="W75" i="3" s="1"/>
  <c r="V74" i="3"/>
  <c r="W74" i="3" s="1"/>
  <c r="V73" i="3"/>
  <c r="W73" i="3" s="1"/>
  <c r="Z135" i="3"/>
  <c r="Z131" i="3"/>
  <c r="V213" i="3"/>
  <c r="W213" i="3" s="1"/>
  <c r="V208" i="3"/>
  <c r="W208" i="3" s="1"/>
  <c r="V200" i="3"/>
  <c r="W200" i="3" s="1"/>
  <c r="V189" i="3"/>
  <c r="W189" i="3" s="1"/>
  <c r="V216" i="3"/>
  <c r="W216" i="3" s="1"/>
  <c r="V206" i="3"/>
  <c r="W206" i="3" s="1"/>
  <c r="AF444" i="2"/>
  <c r="AA444" i="2" s="1"/>
  <c r="V266" i="2"/>
  <c r="V268" i="2"/>
  <c r="V246" i="2" s="1"/>
  <c r="T295" i="2" s="1"/>
  <c r="T302" i="2" s="1"/>
  <c r="C53" i="14" s="1"/>
  <c r="V270" i="2"/>
  <c r="V272" i="2"/>
  <c r="V274" i="2"/>
  <c r="V276" i="2"/>
  <c r="V278" i="2"/>
  <c r="V280" i="2"/>
  <c r="V282" i="2"/>
  <c r="V284" i="2"/>
  <c r="V286" i="2"/>
  <c r="V288" i="2"/>
  <c r="V290" i="2"/>
  <c r="R153" i="3"/>
  <c r="S153" i="3" s="1"/>
  <c r="AM153" i="3" s="1"/>
  <c r="AO153" i="3" s="1"/>
  <c r="V161" i="3"/>
  <c r="V169" i="3"/>
  <c r="V230" i="3"/>
  <c r="V261" i="3"/>
  <c r="V269" i="3"/>
  <c r="V277" i="3"/>
  <c r="V308" i="3"/>
  <c r="V316" i="3"/>
  <c r="V324" i="3"/>
  <c r="V332" i="3"/>
  <c r="V340" i="3"/>
  <c r="V414" i="3"/>
  <c r="V416" i="3"/>
  <c r="V418" i="3"/>
  <c r="V420" i="3"/>
  <c r="V422" i="3"/>
  <c r="V424" i="3"/>
  <c r="V621" i="3"/>
  <c r="V623" i="3"/>
  <c r="T620" i="3" s="1"/>
  <c r="V625" i="3"/>
  <c r="V627" i="3"/>
  <c r="V629" i="3"/>
  <c r="V631" i="3"/>
  <c r="V633" i="3"/>
  <c r="V635" i="3"/>
  <c r="V637" i="3"/>
  <c r="V639" i="3"/>
  <c r="V641" i="3"/>
  <c r="V643" i="3"/>
  <c r="V645" i="3"/>
  <c r="V647" i="3"/>
  <c r="V649" i="3"/>
  <c r="V651" i="3"/>
  <c r="V653" i="3"/>
  <c r="V655" i="3"/>
  <c r="V657" i="3"/>
  <c r="V659" i="3"/>
  <c r="V661" i="3"/>
  <c r="V663" i="3"/>
  <c r="V665" i="3"/>
  <c r="V856" i="3"/>
  <c r="V977" i="3"/>
  <c r="V1014" i="3"/>
  <c r="V1022" i="3"/>
  <c r="V1066" i="3"/>
  <c r="V1082" i="3"/>
  <c r="AP40" i="13"/>
  <c r="AN41" i="13" s="1"/>
  <c r="AM41" i="13" s="1"/>
  <c r="BG44" i="13"/>
  <c r="BC44" i="13" s="1"/>
  <c r="Q46" i="13"/>
  <c r="M46" i="13" s="1"/>
  <c r="BG46" i="13"/>
  <c r="BC46" i="13" s="1"/>
  <c r="CA7" i="13"/>
  <c r="CI7" i="13"/>
  <c r="CU7" i="13"/>
  <c r="CA9" i="13"/>
  <c r="CI9" i="13"/>
  <c r="CU9" i="13"/>
  <c r="CA11" i="13"/>
  <c r="CI11" i="13"/>
  <c r="CU11" i="13"/>
  <c r="CA13" i="13"/>
  <c r="CI13" i="13"/>
  <c r="CU13" i="13"/>
  <c r="CA15" i="13"/>
  <c r="CI15" i="13"/>
  <c r="CU15" i="13"/>
  <c r="CA17" i="13"/>
  <c r="CI17" i="13"/>
  <c r="CU17" i="13"/>
  <c r="CA19" i="13"/>
  <c r="CI19" i="13"/>
  <c r="CU19" i="13"/>
  <c r="CA21" i="13"/>
  <c r="CI21" i="13"/>
  <c r="CU21" i="13"/>
  <c r="CA23" i="13"/>
  <c r="CI23" i="13"/>
  <c r="CU23" i="13"/>
  <c r="CA25" i="13"/>
  <c r="CI25" i="13"/>
  <c r="CU25" i="13"/>
  <c r="CA27" i="13"/>
  <c r="CI27" i="13"/>
  <c r="CU27" i="13"/>
  <c r="CA29" i="13"/>
  <c r="CI29" i="13"/>
  <c r="CU29" i="13"/>
  <c r="CA31" i="13"/>
  <c r="CI31" i="13"/>
  <c r="CU31" i="13"/>
  <c r="CA33" i="13"/>
  <c r="CI33" i="13"/>
  <c r="CU33" i="13"/>
  <c r="CA35" i="13"/>
  <c r="CI35" i="13"/>
  <c r="CU35" i="13"/>
  <c r="CA37" i="13"/>
  <c r="CI37" i="13"/>
  <c r="CU37" i="13"/>
  <c r="CA39" i="13"/>
  <c r="CI39" i="13"/>
  <c r="CU39" i="13"/>
  <c r="AD767" i="2"/>
  <c r="AD763" i="2"/>
  <c r="AD759" i="2"/>
  <c r="AD755" i="2"/>
  <c r="AF824" i="2"/>
  <c r="AA824" i="2" s="1"/>
  <c r="AF828" i="2"/>
  <c r="AA828" i="2" s="1"/>
  <c r="BQ147" i="16"/>
  <c r="V962" i="3"/>
  <c r="W962" i="3" s="1"/>
  <c r="V639" i="1"/>
  <c r="W639" i="1" s="1"/>
  <c r="V771" i="1"/>
  <c r="W771" i="1" s="1"/>
  <c r="V521" i="1"/>
  <c r="W521" i="1" s="1"/>
  <c r="V520" i="1"/>
  <c r="W520" i="1" s="1"/>
  <c r="V502" i="1"/>
  <c r="W502" i="1" s="1"/>
  <c r="S73" i="1"/>
  <c r="AM73" i="1" s="1"/>
  <c r="AO73" i="1" s="1"/>
  <c r="V423" i="1"/>
  <c r="V481" i="1"/>
  <c r="V528" i="1"/>
  <c r="V563" i="1"/>
  <c r="W563" i="1" s="1"/>
  <c r="V571" i="1"/>
  <c r="W571" i="1" s="1"/>
  <c r="V575" i="1"/>
  <c r="W575" i="1" s="1"/>
  <c r="V579" i="1"/>
  <c r="W579" i="1" s="1"/>
  <c r="V587" i="1"/>
  <c r="W587" i="1" s="1"/>
  <c r="V595" i="1"/>
  <c r="W595" i="1" s="1"/>
  <c r="V603" i="1"/>
  <c r="V308" i="2"/>
  <c r="V310" i="2"/>
  <c r="V312" i="2"/>
  <c r="V314" i="2"/>
  <c r="V316" i="2"/>
  <c r="V318" i="2"/>
  <c r="V320" i="2"/>
  <c r="V322" i="2"/>
  <c r="V324" i="2"/>
  <c r="V326" i="2"/>
  <c r="V332" i="2"/>
  <c r="V340" i="2"/>
  <c r="V348" i="2"/>
  <c r="V631" i="2"/>
  <c r="V647" i="2"/>
  <c r="V790" i="2"/>
  <c r="V794" i="2"/>
  <c r="V798" i="2"/>
  <c r="V1093" i="2"/>
  <c r="V38" i="3"/>
  <c r="W38" i="3" s="1"/>
  <c r="V46" i="3"/>
  <c r="V111" i="3"/>
  <c r="V252" i="3"/>
  <c r="V284" i="3"/>
  <c r="V319" i="3"/>
  <c r="V790" i="3"/>
  <c r="V917" i="3"/>
  <c r="V974" i="3"/>
  <c r="V1018" i="3"/>
  <c r="V1083" i="3"/>
  <c r="V593" i="4"/>
  <c r="BR40" i="13"/>
  <c r="BP41" i="13" s="1"/>
  <c r="BO41" i="13" s="1"/>
  <c r="AB4" i="18"/>
  <c r="D10" i="17"/>
  <c r="P44" i="9"/>
  <c r="I33" i="19"/>
  <c r="AC27" i="16"/>
  <c r="L9" i="17"/>
  <c r="BB23" i="16"/>
  <c r="V4" i="18"/>
  <c r="K12" i="9"/>
  <c r="AC4" i="18"/>
  <c r="K32" i="9"/>
  <c r="AE4" i="18"/>
  <c r="E8" i="17"/>
  <c r="R13" i="16"/>
  <c r="V5" i="18"/>
  <c r="R27" i="16"/>
  <c r="S26" i="16" s="1"/>
  <c r="AJ32" i="9"/>
  <c r="AG12" i="18"/>
  <c r="AY38" i="9"/>
  <c r="BC10" i="9"/>
  <c r="AC822" i="2"/>
  <c r="V95" i="3"/>
  <c r="W95" i="3" s="1"/>
  <c r="V83" i="3"/>
  <c r="W83" i="3" s="1"/>
  <c r="V149" i="3"/>
  <c r="W149" i="3" s="1"/>
  <c r="V700" i="1"/>
  <c r="W700" i="1" s="1"/>
  <c r="V897" i="1"/>
  <c r="V893" i="1"/>
  <c r="W893" i="1" s="1"/>
  <c r="V37" i="1"/>
  <c r="W37" i="1" s="1"/>
  <c r="V94" i="2"/>
  <c r="W94" i="2" s="1"/>
  <c r="V920" i="1"/>
  <c r="V954" i="1"/>
  <c r="W954" i="1" s="1"/>
  <c r="V963" i="1"/>
  <c r="W963" i="1" s="1"/>
  <c r="V970" i="1"/>
  <c r="V302" i="1"/>
  <c r="V356" i="1"/>
  <c r="V364" i="1"/>
  <c r="V417" i="1"/>
  <c r="V534" i="1"/>
  <c r="V538" i="1"/>
  <c r="V546" i="1"/>
  <c r="V412" i="2"/>
  <c r="W412" i="2" s="1"/>
  <c r="V476" i="2"/>
  <c r="V480" i="2"/>
  <c r="V635" i="2"/>
  <c r="V639" i="2"/>
  <c r="V651" i="2"/>
  <c r="V997" i="2"/>
  <c r="V1001" i="2"/>
  <c r="V1005" i="2"/>
  <c r="V1009" i="2"/>
  <c r="V1013" i="2"/>
  <c r="V1017" i="2"/>
  <c r="V1021" i="2"/>
  <c r="V1025" i="2"/>
  <c r="V1029" i="2"/>
  <c r="V1033" i="2"/>
  <c r="V1037" i="2"/>
  <c r="V40" i="3"/>
  <c r="V229" i="3"/>
  <c r="V231" i="3"/>
  <c r="V260" i="3"/>
  <c r="V262" i="3"/>
  <c r="V276" i="3"/>
  <c r="V794" i="3"/>
  <c r="V911" i="3"/>
  <c r="V913" i="3"/>
  <c r="V1026" i="3"/>
  <c r="Q44" i="13"/>
  <c r="M44" i="13" s="1"/>
  <c r="P42" i="9"/>
  <c r="AI5" i="18"/>
  <c r="W5" i="18"/>
  <c r="AJ8" i="18"/>
  <c r="J7" i="17"/>
  <c r="AD757" i="2"/>
  <c r="V27" i="3"/>
  <c r="W27" i="3" s="1"/>
  <c r="V86" i="3"/>
  <c r="W86" i="3" s="1"/>
  <c r="V326" i="1"/>
  <c r="W326" i="1" s="1"/>
  <c r="V882" i="1"/>
  <c r="W882" i="1" s="1"/>
  <c r="V507" i="1"/>
  <c r="W507" i="1" s="1"/>
  <c r="S436" i="4"/>
  <c r="V900" i="1"/>
  <c r="V964" i="1"/>
  <c r="W964" i="1" s="1"/>
  <c r="V225" i="1"/>
  <c r="V362" i="1"/>
  <c r="V603" i="2"/>
  <c r="V655" i="2"/>
  <c r="V659" i="2"/>
  <c r="V695" i="2"/>
  <c r="V711" i="2"/>
  <c r="V264" i="3"/>
  <c r="V270" i="3"/>
  <c r="V919" i="3"/>
  <c r="V1071" i="3"/>
  <c r="AK769" i="2"/>
  <c r="BQ145" i="16"/>
  <c r="V22" i="3"/>
  <c r="W22" i="3" s="1"/>
  <c r="V18" i="3"/>
  <c r="W18" i="3" s="1"/>
  <c r="V78" i="3"/>
  <c r="W78" i="3" s="1"/>
  <c r="V145" i="3"/>
  <c r="W145" i="3" s="1"/>
  <c r="V25" i="3"/>
  <c r="W25" i="3" s="1"/>
  <c r="V21" i="3"/>
  <c r="W21" i="3" s="1"/>
  <c r="V10" i="3"/>
  <c r="W10" i="3" s="1"/>
  <c r="V956" i="1"/>
  <c r="W956" i="1" s="1"/>
  <c r="V958" i="1"/>
  <c r="W958" i="1" s="1"/>
  <c r="V418" i="1"/>
  <c r="V420" i="1"/>
  <c r="V972" i="3"/>
  <c r="P999" i="1"/>
  <c r="BB10" i="9"/>
  <c r="AG15" i="16"/>
  <c r="J18" i="17"/>
  <c r="AQ8" i="12"/>
  <c r="AQ8" i="9"/>
  <c r="BJ10" i="18"/>
  <c r="AO22" i="11"/>
  <c r="AQ33" i="11"/>
  <c r="AJ37" i="16"/>
  <c r="AG40" i="9"/>
  <c r="AK780" i="2"/>
  <c r="AH757" i="2"/>
  <c r="AD765" i="2"/>
  <c r="AH769" i="2"/>
  <c r="AF832" i="2"/>
  <c r="AA832" i="2" s="1"/>
  <c r="AF838" i="2"/>
  <c r="AA838" i="2" s="1"/>
  <c r="AJ775" i="2"/>
  <c r="AC775" i="2"/>
  <c r="AZ12" i="18"/>
  <c r="AO16" i="12"/>
  <c r="G57" i="17"/>
  <c r="AC127" i="16"/>
  <c r="O127" i="19"/>
  <c r="P126" i="19" s="1"/>
  <c r="Q126" i="19" s="1"/>
  <c r="CE7" i="18"/>
  <c r="G69" i="17"/>
  <c r="G73" i="17"/>
  <c r="AC85" i="16"/>
  <c r="O81" i="19"/>
  <c r="P80" i="19" s="1"/>
  <c r="Q80" i="19" s="1"/>
  <c r="BH7" i="18"/>
  <c r="O93" i="19"/>
  <c r="P92" i="19" s="1"/>
  <c r="Q92" i="19" s="1"/>
  <c r="BN7" i="18"/>
  <c r="AC53" i="16"/>
  <c r="Z16" i="10"/>
  <c r="BH42" i="13"/>
  <c r="AF42" i="13"/>
  <c r="D42" i="13"/>
  <c r="S302" i="2"/>
  <c r="BO138" i="16"/>
  <c r="S357" i="2"/>
  <c r="BO128" i="16"/>
  <c r="H151" i="16"/>
  <c r="C143" i="19"/>
  <c r="D142" i="19" s="1"/>
  <c r="E142" i="19" s="1"/>
  <c r="CI3" i="18"/>
  <c r="C65" i="17"/>
  <c r="C61" i="17"/>
  <c r="H119" i="16"/>
  <c r="C111" i="19"/>
  <c r="D110" i="19" s="1"/>
  <c r="E110" i="19" s="1"/>
  <c r="BS3" i="18"/>
  <c r="C52" i="17"/>
  <c r="H105" i="16"/>
  <c r="BO3" i="18"/>
  <c r="F14" i="11"/>
  <c r="BE3" i="18"/>
  <c r="C37" i="17"/>
  <c r="C71" i="19"/>
  <c r="D70" i="19" s="1"/>
  <c r="E70" i="19" s="1"/>
  <c r="C31" i="17"/>
  <c r="C59" i="19"/>
  <c r="F47" i="16"/>
  <c r="H15" i="16"/>
  <c r="C5" i="19"/>
  <c r="AE381" i="2"/>
  <c r="AD391" i="2"/>
  <c r="AD393" i="2"/>
  <c r="AF402" i="2"/>
  <c r="AA402" i="2" s="1"/>
  <c r="AF406" i="2"/>
  <c r="AA406" i="2" s="1"/>
  <c r="AD842" i="2"/>
  <c r="AC763" i="2"/>
  <c r="AI786" i="2"/>
  <c r="AF784" i="2"/>
  <c r="AI782" i="2"/>
  <c r="AR9" i="18"/>
  <c r="Z46" i="11"/>
  <c r="AC67" i="16"/>
  <c r="AT7" i="18"/>
  <c r="BL134" i="16"/>
  <c r="BI25" i="12"/>
  <c r="N66" i="17"/>
  <c r="BT14" i="18"/>
  <c r="BI16" i="10"/>
  <c r="AG129" i="19"/>
  <c r="AG107" i="19"/>
  <c r="BU13" i="18"/>
  <c r="BH13" i="18"/>
  <c r="M30" i="17"/>
  <c r="BD46" i="9"/>
  <c r="I129" i="19"/>
  <c r="CF5" i="18"/>
  <c r="E55" i="17"/>
  <c r="BH5" i="18"/>
  <c r="E30" i="17"/>
  <c r="P46" i="9"/>
  <c r="BN126" i="16"/>
  <c r="S870" i="4"/>
  <c r="BQ142" i="16" s="1"/>
  <c r="S1103" i="4"/>
  <c r="BJ46" i="12" s="1"/>
  <c r="AD388" i="2"/>
  <c r="AJ400" i="2"/>
  <c r="AK402" i="2"/>
  <c r="AE404" i="2"/>
  <c r="AG55" i="19"/>
  <c r="AD98" i="19"/>
  <c r="AE98" i="19" s="1"/>
  <c r="AF98" i="19" s="1"/>
  <c r="BB96" i="16"/>
  <c r="AD86" i="19"/>
  <c r="AT91" i="16"/>
  <c r="AY11" i="11"/>
  <c r="AQ10" i="11"/>
  <c r="BL30" i="11"/>
  <c r="BO101" i="16"/>
  <c r="BP113" i="16"/>
  <c r="BM44" i="11"/>
  <c r="BO113" i="16"/>
  <c r="BL44" i="11"/>
  <c r="BQ112" i="16"/>
  <c r="BN43" i="11"/>
  <c r="BB104" i="16"/>
  <c r="AW32" i="11"/>
  <c r="AX28" i="11"/>
  <c r="AX22" i="11"/>
  <c r="AW90" i="16"/>
  <c r="AV89" i="16"/>
  <c r="AD80" i="19"/>
  <c r="AW14" i="11"/>
  <c r="AB126" i="19"/>
  <c r="AC126" i="19" s="1"/>
  <c r="Y114" i="19"/>
  <c r="Z114" i="19" s="1"/>
  <c r="AH112" i="19"/>
  <c r="AI112" i="19" s="1"/>
  <c r="V845" i="1"/>
  <c r="W845" i="1" s="1"/>
  <c r="V1033" i="3"/>
  <c r="V1037" i="3"/>
  <c r="V1056" i="3"/>
  <c r="V1060" i="3"/>
  <c r="V39" i="3"/>
  <c r="V43" i="3"/>
  <c r="V47" i="3"/>
  <c r="V51" i="3"/>
  <c r="V101" i="3"/>
  <c r="V105" i="3"/>
  <c r="Z30" i="10"/>
  <c r="AC65" i="16"/>
  <c r="CL7" i="18"/>
  <c r="Z44" i="12"/>
  <c r="AC149" i="16"/>
  <c r="AJ16" i="10"/>
  <c r="U45" i="19"/>
  <c r="V44" i="19" s="1"/>
  <c r="W44" i="19" s="1"/>
  <c r="AJ108" i="19"/>
  <c r="BL116" i="16"/>
  <c r="BI15" i="12"/>
  <c r="BL124" i="16"/>
  <c r="BI41" i="12"/>
  <c r="AJ138" i="19"/>
  <c r="AK138" i="19" s="1"/>
  <c r="AL138" i="19" s="1"/>
  <c r="AM43" i="16"/>
  <c r="I19" i="17"/>
  <c r="U35" i="19"/>
  <c r="AJ30" i="9"/>
  <c r="AM29" i="16"/>
  <c r="P158" i="16"/>
  <c r="K162" i="16"/>
  <c r="K163" i="16" s="1"/>
  <c r="AK162" i="16"/>
  <c r="AI163" i="16" s="1"/>
  <c r="BI162" i="16"/>
  <c r="AY164" i="16"/>
  <c r="K168" i="16"/>
  <c r="K172" i="16"/>
  <c r="BG51" i="16"/>
  <c r="AU13" i="18"/>
  <c r="AR10" i="12"/>
  <c r="AR10" i="9"/>
  <c r="AU11" i="16"/>
  <c r="AQ14" i="18"/>
  <c r="BL55" i="16"/>
  <c r="BR54" i="16" s="1"/>
  <c r="AJ47" i="19"/>
  <c r="BC14" i="18"/>
  <c r="BI46" i="10"/>
  <c r="BI29" i="10"/>
  <c r="AJ56" i="19"/>
  <c r="AK56" i="19" s="1"/>
  <c r="AL56" i="19" s="1"/>
  <c r="BI15" i="10"/>
  <c r="AJ44" i="19"/>
  <c r="AK44" i="19" s="1"/>
  <c r="AL44" i="19" s="1"/>
  <c r="AY77" i="16"/>
  <c r="R402" i="3"/>
  <c r="S402" i="3" s="1"/>
  <c r="AM402" i="3" s="1"/>
  <c r="AO402" i="3" s="1"/>
  <c r="V402" i="3"/>
  <c r="W402" i="3" s="1"/>
  <c r="BP140" i="16"/>
  <c r="S809" i="4"/>
  <c r="BJ39" i="12"/>
  <c r="BJ47" i="12" s="1"/>
  <c r="S923" i="4"/>
  <c r="BM145" i="16" s="1"/>
  <c r="BM140" i="16"/>
  <c r="S803" i="4"/>
  <c r="S807" i="4"/>
  <c r="S810" i="4"/>
  <c r="S811" i="4"/>
  <c r="BM136" i="16"/>
  <c r="S741" i="4"/>
  <c r="BM120" i="16"/>
  <c r="S177" i="4"/>
  <c r="BK12" i="12" s="1"/>
  <c r="J57" i="17"/>
  <c r="X111" i="19"/>
  <c r="CJ10" i="18"/>
  <c r="AO40" i="12"/>
  <c r="X137" i="19"/>
  <c r="Y136" i="19" s="1"/>
  <c r="Z136" i="19" s="1"/>
  <c r="J62" i="17"/>
  <c r="AR129" i="16"/>
  <c r="BX10" i="18"/>
  <c r="AO12" i="12"/>
  <c r="X113" i="19"/>
  <c r="AA134" i="19"/>
  <c r="AB134" i="19" s="1"/>
  <c r="AC134" i="19" s="1"/>
  <c r="C150" i="16"/>
  <c r="AW146" i="16"/>
  <c r="AA138" i="19"/>
  <c r="AB138" i="19" s="1"/>
  <c r="AC138" i="19" s="1"/>
  <c r="C144" i="16"/>
  <c r="AW138" i="16"/>
  <c r="AA130" i="19"/>
  <c r="AB130" i="19" s="1"/>
  <c r="AC130" i="19" s="1"/>
  <c r="C136" i="16"/>
  <c r="C130" i="16"/>
  <c r="C122" i="16"/>
  <c r="AW116" i="16"/>
  <c r="AA108" i="19"/>
  <c r="AB108" i="19" s="1"/>
  <c r="AC108" i="19" s="1"/>
  <c r="AJ79" i="16"/>
  <c r="U79" i="16"/>
  <c r="C64" i="16"/>
  <c r="BF63" i="16"/>
  <c r="AV63" i="16"/>
  <c r="C52" i="16"/>
  <c r="AS172" i="16"/>
  <c r="AU173" i="16" s="1"/>
  <c r="AY43" i="9"/>
  <c r="BB40" i="16"/>
  <c r="AP41" i="16"/>
  <c r="AM44" i="9"/>
  <c r="O32" i="19"/>
  <c r="Z43" i="9"/>
  <c r="P43" i="9"/>
  <c r="R40" i="16"/>
  <c r="AY39" i="9"/>
  <c r="BB36" i="16"/>
  <c r="AD26" i="19"/>
  <c r="AE26" i="19" s="1"/>
  <c r="AF26" i="19" s="1"/>
  <c r="BB34" i="16"/>
  <c r="AW32" i="9"/>
  <c r="AZ31" i="16"/>
  <c r="AU32" i="9"/>
  <c r="AX31" i="16"/>
  <c r="V32" i="9"/>
  <c r="Y31" i="16"/>
  <c r="B32" i="9"/>
  <c r="D31" i="16"/>
  <c r="AD22" i="19"/>
  <c r="AY31" i="9"/>
  <c r="K31" i="9"/>
  <c r="F22" i="19"/>
  <c r="G22" i="19" s="1"/>
  <c r="H22" i="19" s="1"/>
  <c r="AD30" i="9"/>
  <c r="AG29" i="16"/>
  <c r="BB30" i="9"/>
  <c r="BE29" i="16"/>
  <c r="AO29" i="9"/>
  <c r="X20" i="19"/>
  <c r="AL30" i="9"/>
  <c r="AO29" i="16"/>
  <c r="AJ29" i="16"/>
  <c r="AG30" i="9"/>
  <c r="U29" i="9"/>
  <c r="L20" i="19"/>
  <c r="M20" i="19" s="1"/>
  <c r="N20" i="19" s="1"/>
  <c r="X28" i="16"/>
  <c r="F20" i="19"/>
  <c r="K29" i="9"/>
  <c r="AX28" i="9"/>
  <c r="BA27" i="16"/>
  <c r="J28" i="9"/>
  <c r="L27" i="16"/>
  <c r="H28" i="9"/>
  <c r="J27" i="16"/>
  <c r="AV24" i="9"/>
  <c r="AY23" i="16"/>
  <c r="K23" i="9"/>
  <c r="F14" i="19"/>
  <c r="G14" i="19" s="1"/>
  <c r="H14" i="19" s="1"/>
  <c r="F12" i="19"/>
  <c r="G12" i="19" s="1"/>
  <c r="H12" i="19" s="1"/>
  <c r="K21" i="9"/>
  <c r="O14" i="9"/>
  <c r="Q15" i="16"/>
  <c r="F8" i="19"/>
  <c r="G8" i="19" s="1"/>
  <c r="M12" i="16"/>
  <c r="L10" i="9"/>
  <c r="N11" i="16"/>
  <c r="AV8" i="9"/>
  <c r="AY9" i="16"/>
  <c r="AG44" i="10"/>
  <c r="AJ77" i="16"/>
  <c r="AD44" i="10"/>
  <c r="AG77" i="16"/>
  <c r="AB44" i="10"/>
  <c r="AE77" i="16"/>
  <c r="Y44" i="10"/>
  <c r="AB77" i="16"/>
  <c r="W44" i="10"/>
  <c r="Z77" i="16"/>
  <c r="O44" i="10"/>
  <c r="Q77" i="16"/>
  <c r="M44" i="10"/>
  <c r="O77" i="16"/>
  <c r="AT43" i="10"/>
  <c r="AA68" i="19"/>
  <c r="AB68" i="19" s="1"/>
  <c r="AC68" i="19" s="1"/>
  <c r="AJ43" i="10"/>
  <c r="AM76" i="16"/>
  <c r="U68" i="19"/>
  <c r="Z43" i="10"/>
  <c r="AC76" i="16"/>
  <c r="O68" i="19"/>
  <c r="P43" i="10"/>
  <c r="I68" i="19"/>
  <c r="R76" i="16"/>
  <c r="BB42" i="10"/>
  <c r="BE75" i="16"/>
  <c r="J40" i="10"/>
  <c r="L73" i="16"/>
  <c r="H40" i="10"/>
  <c r="J73" i="16"/>
  <c r="M38" i="10"/>
  <c r="O71" i="16"/>
  <c r="I38" i="10"/>
  <c r="K71" i="16"/>
  <c r="G38" i="10"/>
  <c r="I71" i="16"/>
  <c r="M36" i="10"/>
  <c r="O69" i="16"/>
  <c r="K35" i="10"/>
  <c r="M68" i="16"/>
  <c r="BB32" i="10"/>
  <c r="BE67" i="16"/>
  <c r="AS32" i="10"/>
  <c r="AV67" i="16"/>
  <c r="AN32" i="10"/>
  <c r="AQ67" i="16"/>
  <c r="AL32" i="10"/>
  <c r="AO67" i="16"/>
  <c r="AI32" i="10"/>
  <c r="AL67" i="16"/>
  <c r="AE31" i="10"/>
  <c r="R58" i="19"/>
  <c r="AH66" i="16"/>
  <c r="U31" i="10"/>
  <c r="X66" i="16"/>
  <c r="K31" i="10"/>
  <c r="M66" i="16"/>
  <c r="F58" i="19"/>
  <c r="AZ30" i="10"/>
  <c r="BC65" i="16"/>
  <c r="D30" i="10"/>
  <c r="F65" i="16"/>
  <c r="B30" i="10"/>
  <c r="D65" i="16"/>
  <c r="AY29" i="10"/>
  <c r="BB64" i="16"/>
  <c r="N28" i="10"/>
  <c r="L28" i="10"/>
  <c r="R26" i="10"/>
  <c r="O24" i="10"/>
  <c r="Q59" i="16"/>
  <c r="J24" i="10"/>
  <c r="L59" i="16"/>
  <c r="BA24" i="10"/>
  <c r="BD59" i="16"/>
  <c r="AY23" i="10"/>
  <c r="BB58" i="16"/>
  <c r="AD50" i="19"/>
  <c r="AM24" i="10"/>
  <c r="AP59" i="16"/>
  <c r="G22" i="10"/>
  <c r="I57" i="16"/>
  <c r="BB22" i="10"/>
  <c r="BE57" i="16"/>
  <c r="AZ57" i="16"/>
  <c r="AW22" i="10"/>
  <c r="AG18" i="10"/>
  <c r="AJ55" i="16"/>
  <c r="T18" i="10"/>
  <c r="W55" i="16"/>
  <c r="R18" i="10"/>
  <c r="U55" i="16"/>
  <c r="O18" i="10"/>
  <c r="Q55" i="16"/>
  <c r="I18" i="10"/>
  <c r="K55" i="16"/>
  <c r="G18" i="10"/>
  <c r="I55" i="16"/>
  <c r="D18" i="10"/>
  <c r="F55" i="16"/>
  <c r="B18" i="10"/>
  <c r="D55" i="16"/>
  <c r="AN16" i="10"/>
  <c r="AQ53" i="16"/>
  <c r="J14" i="10"/>
  <c r="L51" i="16"/>
  <c r="H14" i="10"/>
  <c r="J51" i="16"/>
  <c r="AT51" i="16"/>
  <c r="AQ14" i="10"/>
  <c r="N242" i="2"/>
  <c r="AK14" i="10"/>
  <c r="AB12" i="10"/>
  <c r="V12" i="10"/>
  <c r="Y45" i="16"/>
  <c r="L8" i="10"/>
  <c r="K45" i="16"/>
  <c r="AC46" i="11"/>
  <c r="AF115" i="16"/>
  <c r="AA46" i="11"/>
  <c r="AD115" i="16"/>
  <c r="X46" i="11"/>
  <c r="AA115" i="16"/>
  <c r="V46" i="11"/>
  <c r="Y115" i="16"/>
  <c r="S46" i="11"/>
  <c r="V115" i="16"/>
  <c r="Q46" i="11"/>
  <c r="T115" i="16"/>
  <c r="N46" i="11"/>
  <c r="P115" i="16"/>
  <c r="L46" i="11"/>
  <c r="N115" i="16"/>
  <c r="BD45" i="11"/>
  <c r="AG106" i="19"/>
  <c r="AJ45" i="11"/>
  <c r="U106" i="19"/>
  <c r="BH44" i="11"/>
  <c r="BK113" i="16"/>
  <c r="AZ44" i="11"/>
  <c r="BC113" i="16"/>
  <c r="AW44" i="11"/>
  <c r="AZ113" i="16"/>
  <c r="AU44" i="11"/>
  <c r="AX113" i="16"/>
  <c r="S44" i="11"/>
  <c r="V113" i="16"/>
  <c r="N44" i="11"/>
  <c r="P113" i="16"/>
  <c r="AY43" i="11"/>
  <c r="BB112" i="16"/>
  <c r="AD104" i="19"/>
  <c r="AO43" i="11"/>
  <c r="AR112" i="16"/>
  <c r="X104" i="19"/>
  <c r="Z43" i="11"/>
  <c r="O104" i="19"/>
  <c r="P43" i="11"/>
  <c r="R112" i="16"/>
  <c r="I104" i="19"/>
  <c r="AS42" i="11"/>
  <c r="AV111" i="16"/>
  <c r="K41" i="11"/>
  <c r="M110" i="16"/>
  <c r="I38" i="11"/>
  <c r="K107" i="16"/>
  <c r="G38" i="11"/>
  <c r="I107" i="16"/>
  <c r="AW38" i="11"/>
  <c r="AZ107" i="16"/>
  <c r="AH38" i="11"/>
  <c r="S38" i="11"/>
  <c r="V107" i="16"/>
  <c r="K37" i="11"/>
  <c r="M106" i="16"/>
  <c r="F98" i="19"/>
  <c r="I36" i="11"/>
  <c r="K105" i="16"/>
  <c r="G36" i="11"/>
  <c r="I105" i="16"/>
  <c r="AC32" i="11"/>
  <c r="AF103" i="16"/>
  <c r="AA28" i="11"/>
  <c r="AD99" i="16"/>
  <c r="X28" i="11"/>
  <c r="N99" i="16"/>
  <c r="K17" i="11"/>
  <c r="M90" i="16"/>
  <c r="AA14" i="11"/>
  <c r="AD87" i="16"/>
  <c r="AS12" i="11"/>
  <c r="AV85" i="16"/>
  <c r="I182" i="3"/>
  <c r="L12" i="11"/>
  <c r="AO9" i="11"/>
  <c r="AR82" i="16"/>
  <c r="X74" i="19"/>
  <c r="Y8" i="11"/>
  <c r="AB81" i="16"/>
  <c r="T8" i="11"/>
  <c r="W81" i="16"/>
  <c r="J8" i="11"/>
  <c r="L81" i="16"/>
  <c r="AR8" i="11"/>
  <c r="AU81" i="16"/>
  <c r="AO7" i="11"/>
  <c r="AR80" i="16"/>
  <c r="AL8" i="11"/>
  <c r="AO81" i="16"/>
  <c r="Y33" i="10"/>
  <c r="X19" i="11"/>
  <c r="E33" i="11"/>
  <c r="AO43" i="12"/>
  <c r="X140" i="19"/>
  <c r="AX42" i="12"/>
  <c r="BA147" i="16"/>
  <c r="AV42" i="12"/>
  <c r="AY147" i="16"/>
  <c r="BD41" i="12"/>
  <c r="BG146" i="16"/>
  <c r="AY41" i="12"/>
  <c r="AD138" i="19"/>
  <c r="AO41" i="12"/>
  <c r="AR146" i="16"/>
  <c r="X138" i="19"/>
  <c r="K41" i="12"/>
  <c r="M146" i="16"/>
  <c r="BA40" i="12"/>
  <c r="BD145" i="16"/>
  <c r="AG40" i="12"/>
  <c r="AJ145" i="16"/>
  <c r="AC38" i="12"/>
  <c r="AF143" i="16"/>
  <c r="Q36" i="12"/>
  <c r="T141" i="16"/>
  <c r="L36" i="12"/>
  <c r="N141" i="16"/>
  <c r="AE35" i="12"/>
  <c r="AH140" i="16"/>
  <c r="R132" i="19"/>
  <c r="Z35" i="12"/>
  <c r="O132" i="19"/>
  <c r="BC32" i="12"/>
  <c r="BF139" i="16"/>
  <c r="AW32" i="12"/>
  <c r="AZ139" i="16"/>
  <c r="AU32" i="12"/>
  <c r="AX139" i="16"/>
  <c r="AD32" i="12"/>
  <c r="AG139" i="16"/>
  <c r="Y32" i="12"/>
  <c r="AB139" i="16"/>
  <c r="W32" i="12"/>
  <c r="Z139" i="16"/>
  <c r="AT31" i="12"/>
  <c r="AT31" i="9"/>
  <c r="K31" i="12"/>
  <c r="M138" i="16"/>
  <c r="BC30" i="12"/>
  <c r="BF137" i="16"/>
  <c r="BA30" i="12"/>
  <c r="BD137" i="16"/>
  <c r="AX30" i="12"/>
  <c r="BA137" i="16"/>
  <c r="AV30" i="12"/>
  <c r="AY137" i="16"/>
  <c r="AI30" i="12"/>
  <c r="AL137" i="16"/>
  <c r="AC30" i="12"/>
  <c r="AF137" i="16"/>
  <c r="AX28" i="12"/>
  <c r="BA135" i="16"/>
  <c r="AV28" i="12"/>
  <c r="AY135" i="16"/>
  <c r="AM28" i="12"/>
  <c r="AP135" i="16"/>
  <c r="AE27" i="12"/>
  <c r="AH134" i="16"/>
  <c r="R126" i="19"/>
  <c r="AH24" i="12"/>
  <c r="AK131" i="16"/>
  <c r="AE23" i="12"/>
  <c r="R122" i="19"/>
  <c r="AH22" i="12"/>
  <c r="AK129" i="16"/>
  <c r="I22" i="12"/>
  <c r="K129" i="16"/>
  <c r="G22" i="12"/>
  <c r="I129" i="16"/>
  <c r="AV33" i="12"/>
  <c r="AH33" i="12"/>
  <c r="I18" i="12"/>
  <c r="K127" i="16"/>
  <c r="AK16" i="12"/>
  <c r="AN125" i="16"/>
  <c r="AK14" i="12"/>
  <c r="AN123" i="16"/>
  <c r="AE13" i="12"/>
  <c r="AH122" i="16"/>
  <c r="R114" i="19"/>
  <c r="P13" i="12"/>
  <c r="I114" i="19"/>
  <c r="L12" i="12"/>
  <c r="N121" i="16"/>
  <c r="AC10" i="12"/>
  <c r="AF119" i="16"/>
  <c r="E10" i="12"/>
  <c r="G119" i="16"/>
  <c r="C10" i="12"/>
  <c r="E119" i="16"/>
  <c r="BD9" i="12"/>
  <c r="BG118" i="16"/>
  <c r="AG110" i="19"/>
  <c r="AH110" i="19" s="1"/>
  <c r="AI110" i="19" s="1"/>
  <c r="AJ9" i="12"/>
  <c r="AM118" i="16"/>
  <c r="U110" i="19"/>
  <c r="Z9" i="12"/>
  <c r="AC118" i="16"/>
  <c r="U9" i="12"/>
  <c r="L110" i="19"/>
  <c r="R8" i="12"/>
  <c r="U117" i="16"/>
  <c r="M8" i="12"/>
  <c r="O117" i="16"/>
  <c r="AD7" i="12"/>
  <c r="L55" i="4"/>
  <c r="L59" i="4"/>
  <c r="L62" i="4"/>
  <c r="L61" i="4"/>
  <c r="AD11" i="12"/>
  <c r="AD19" i="12" s="1"/>
  <c r="L175" i="4"/>
  <c r="L177" i="4"/>
  <c r="L179" i="4"/>
  <c r="L181" i="4"/>
  <c r="L182" i="4"/>
  <c r="L302" i="4"/>
  <c r="AD15" i="12"/>
  <c r="L297" i="4"/>
  <c r="L301" i="4"/>
  <c r="L299" i="4"/>
  <c r="AG124" i="16"/>
  <c r="L373" i="4"/>
  <c r="AD21" i="12"/>
  <c r="L431" i="4"/>
  <c r="L435" i="4"/>
  <c r="L436" i="4"/>
  <c r="L429" i="4"/>
  <c r="AD25" i="12"/>
  <c r="L549" i="4"/>
  <c r="L551" i="4"/>
  <c r="L553" i="4"/>
  <c r="L555" i="4"/>
  <c r="L556" i="4"/>
  <c r="L677" i="4"/>
  <c r="L676" i="4"/>
  <c r="AD29" i="12"/>
  <c r="L671" i="4"/>
  <c r="L675" i="4"/>
  <c r="AG136" i="16"/>
  <c r="L811" i="4"/>
  <c r="AD35" i="12"/>
  <c r="L803" i="4"/>
  <c r="L805" i="4"/>
  <c r="L807" i="4"/>
  <c r="L809" i="4"/>
  <c r="L931" i="4"/>
  <c r="L930" i="4"/>
  <c r="L923" i="4"/>
  <c r="L927" i="4"/>
  <c r="L925" i="4"/>
  <c r="AG144" i="16"/>
  <c r="L1051" i="4"/>
  <c r="AD43" i="12"/>
  <c r="L1045" i="4"/>
  <c r="L1049" i="4"/>
  <c r="L1050" i="4"/>
  <c r="L1047" i="4"/>
  <c r="AG148" i="16"/>
  <c r="L1136" i="4"/>
  <c r="L239" i="4"/>
  <c r="AF122" i="16"/>
  <c r="AC17" i="12"/>
  <c r="AF126" i="16"/>
  <c r="L613" i="4"/>
  <c r="AF134" i="16"/>
  <c r="L745" i="4"/>
  <c r="L733" i="4"/>
  <c r="AF138" i="16"/>
  <c r="AC37" i="12"/>
  <c r="AF142" i="16"/>
  <c r="L987" i="4"/>
  <c r="AF146" i="16"/>
  <c r="L1119" i="4"/>
  <c r="AC45" i="12"/>
  <c r="AC47" i="12" s="1"/>
  <c r="L1107" i="4"/>
  <c r="L123" i="4"/>
  <c r="AB9" i="12"/>
  <c r="L117" i="4"/>
  <c r="AE118" i="16"/>
  <c r="L243" i="4"/>
  <c r="AB13" i="12"/>
  <c r="L237" i="4"/>
  <c r="L363" i="4"/>
  <c r="AB17" i="12"/>
  <c r="L357" i="4"/>
  <c r="L497" i="4"/>
  <c r="AB23" i="12"/>
  <c r="L491" i="4"/>
  <c r="AE130" i="16"/>
  <c r="L617" i="4"/>
  <c r="AB27" i="12"/>
  <c r="L611" i="4"/>
  <c r="L737" i="4"/>
  <c r="AB31" i="12"/>
  <c r="L743" i="4"/>
  <c r="L871" i="4"/>
  <c r="L865" i="4"/>
  <c r="L991" i="4"/>
  <c r="AB41" i="12"/>
  <c r="L1111" i="4"/>
  <c r="L1105" i="4"/>
  <c r="AE150" i="16"/>
  <c r="L1117" i="4"/>
  <c r="L121" i="4"/>
  <c r="AA9" i="12"/>
  <c r="L115" i="4"/>
  <c r="L122" i="4"/>
  <c r="L235" i="4"/>
  <c r="AA13" i="12"/>
  <c r="L241" i="4"/>
  <c r="AD122" i="16"/>
  <c r="AA17" i="12"/>
  <c r="AA19" i="12" s="1"/>
  <c r="L362" i="4"/>
  <c r="L367" i="4"/>
  <c r="L361" i="4"/>
  <c r="L355" i="4"/>
  <c r="AD126" i="16"/>
  <c r="L489" i="4"/>
  <c r="L495" i="4"/>
  <c r="AA23" i="12"/>
  <c r="AA33" i="12" s="1"/>
  <c r="L615" i="4"/>
  <c r="AA27" i="12"/>
  <c r="AD134" i="16"/>
  <c r="AA31" i="12"/>
  <c r="L729" i="4"/>
  <c r="AD138" i="16"/>
  <c r="AA37" i="12"/>
  <c r="L870" i="4"/>
  <c r="L869" i="4"/>
  <c r="L863" i="4"/>
  <c r="AD142" i="16"/>
  <c r="L983" i="4"/>
  <c r="AA41" i="12"/>
  <c r="L989" i="4"/>
  <c r="AD146" i="16"/>
  <c r="AA45" i="12"/>
  <c r="L1110" i="4"/>
  <c r="L1103" i="4"/>
  <c r="L1109" i="4"/>
  <c r="AD9" i="11"/>
  <c r="L121" i="3"/>
  <c r="AD17" i="11"/>
  <c r="L361" i="3"/>
  <c r="AD23" i="11"/>
  <c r="L495" i="3"/>
  <c r="AD24" i="11" s="1"/>
  <c r="AD27" i="11"/>
  <c r="L615" i="3"/>
  <c r="AG98" i="16"/>
  <c r="AG158" i="16" s="1"/>
  <c r="AD31" i="11"/>
  <c r="L735" i="3"/>
  <c r="AG102" i="16"/>
  <c r="L869" i="3"/>
  <c r="AG106" i="16"/>
  <c r="AD43" i="11"/>
  <c r="L1049" i="3"/>
  <c r="L1121" i="3"/>
  <c r="L119" i="3"/>
  <c r="AC9" i="11"/>
  <c r="AF82" i="16"/>
  <c r="AC13" i="11"/>
  <c r="AC19" i="11" s="1"/>
  <c r="L239" i="3"/>
  <c r="AF86" i="16"/>
  <c r="L371" i="3"/>
  <c r="AC17" i="11"/>
  <c r="L359" i="3"/>
  <c r="AF90" i="16"/>
  <c r="AC23" i="11"/>
  <c r="L493" i="3"/>
  <c r="AF95" i="16" s="1"/>
  <c r="L613" i="3"/>
  <c r="AC27" i="11"/>
  <c r="AC31" i="11"/>
  <c r="L745" i="3"/>
  <c r="L1047" i="3"/>
  <c r="AC43" i="11"/>
  <c r="AC47" i="11" s="1"/>
  <c r="AF112" i="16"/>
  <c r="AB9" i="11"/>
  <c r="L117" i="3"/>
  <c r="AB13" i="11"/>
  <c r="L237" i="3"/>
  <c r="L242" i="3" s="1"/>
  <c r="AB17" i="11"/>
  <c r="L357" i="3"/>
  <c r="L369" i="3"/>
  <c r="AB23" i="11"/>
  <c r="AE94" i="16"/>
  <c r="AB27" i="11"/>
  <c r="L611" i="3"/>
  <c r="AE98" i="16"/>
  <c r="AB31" i="11"/>
  <c r="L731" i="3"/>
  <c r="AE102" i="16"/>
  <c r="L743" i="3"/>
  <c r="L865" i="3"/>
  <c r="AE106" i="16"/>
  <c r="L985" i="3"/>
  <c r="AE110" i="16"/>
  <c r="AA9" i="11"/>
  <c r="L115" i="3"/>
  <c r="AD82" i="16"/>
  <c r="AA13" i="11"/>
  <c r="AD86" i="16"/>
  <c r="L363" i="3"/>
  <c r="AA17" i="11"/>
  <c r="L362" i="3"/>
  <c r="AD90" i="16"/>
  <c r="L737" i="3"/>
  <c r="AA31" i="11"/>
  <c r="AA33" i="11" s="1"/>
  <c r="L736" i="3"/>
  <c r="L729" i="3"/>
  <c r="L863" i="3"/>
  <c r="L983" i="3"/>
  <c r="L990" i="3" s="1"/>
  <c r="L1051" i="3"/>
  <c r="AA43" i="11"/>
  <c r="L1043" i="3"/>
  <c r="L1050" i="3"/>
  <c r="AD112" i="16"/>
  <c r="L1130" i="3"/>
  <c r="L1115" i="3"/>
  <c r="L362" i="2"/>
  <c r="L357" i="2"/>
  <c r="L361" i="2"/>
  <c r="AD17" i="10"/>
  <c r="L355" i="2"/>
  <c r="AG54" i="16"/>
  <c r="L1136" i="2"/>
  <c r="K371" i="2"/>
  <c r="X15" i="10"/>
  <c r="K299" i="2"/>
  <c r="AA52" i="16"/>
  <c r="K673" i="2"/>
  <c r="X29" i="10"/>
  <c r="AA64" i="16"/>
  <c r="AA74" i="16"/>
  <c r="X41" i="10"/>
  <c r="X37" i="10"/>
  <c r="AA70" i="16"/>
  <c r="X23" i="10"/>
  <c r="X33" i="10" s="1"/>
  <c r="AA58" i="16"/>
  <c r="X13" i="10"/>
  <c r="K239" i="2"/>
  <c r="X9" i="10"/>
  <c r="X19" i="10" s="1"/>
  <c r="K119" i="2"/>
  <c r="AA46" i="16"/>
  <c r="AA180" i="16" s="1"/>
  <c r="W15" i="10"/>
  <c r="K297" i="2"/>
  <c r="K743" i="2"/>
  <c r="W29" i="10"/>
  <c r="K671" i="2"/>
  <c r="W45" i="10"/>
  <c r="K1105" i="2"/>
  <c r="Z78" i="16"/>
  <c r="W37" i="10"/>
  <c r="Z70" i="16"/>
  <c r="W27" i="10"/>
  <c r="K611" i="2"/>
  <c r="Z62" i="16"/>
  <c r="W23" i="10"/>
  <c r="K491" i="2"/>
  <c r="W13" i="10"/>
  <c r="W19" i="10" s="1"/>
  <c r="K237" i="2"/>
  <c r="Z50" i="16"/>
  <c r="Z186" i="16" s="1"/>
  <c r="K302" i="2"/>
  <c r="K301" i="2"/>
  <c r="Y52" i="16"/>
  <c r="K367" i="2"/>
  <c r="K676" i="2"/>
  <c r="K669" i="2"/>
  <c r="Y64" i="16"/>
  <c r="K741" i="2"/>
  <c r="V41" i="10"/>
  <c r="K991" i="2"/>
  <c r="V45" i="10"/>
  <c r="K1109" i="2"/>
  <c r="K1111" i="2"/>
  <c r="V37" i="10"/>
  <c r="Y70" i="16"/>
  <c r="K871" i="2"/>
  <c r="G33" i="17" s="1"/>
  <c r="V27" i="10"/>
  <c r="K609" i="2"/>
  <c r="K616" i="2" s="1"/>
  <c r="K615" i="2"/>
  <c r="V23" i="10"/>
  <c r="K495" i="2"/>
  <c r="K489" i="2"/>
  <c r="K496" i="2" s="1"/>
  <c r="Y58" i="16"/>
  <c r="V13" i="10"/>
  <c r="K235" i="2"/>
  <c r="Y51" i="16" s="1"/>
  <c r="V9" i="10"/>
  <c r="V19" i="10" s="1"/>
  <c r="K115" i="2"/>
  <c r="K122" i="2" s="1"/>
  <c r="K121" i="2"/>
  <c r="Y46" i="16"/>
  <c r="Y41" i="9"/>
  <c r="K870" i="1"/>
  <c r="Y45" i="9"/>
  <c r="K990" i="1"/>
  <c r="K1002" i="1"/>
  <c r="Y37" i="9"/>
  <c r="AB34" i="16"/>
  <c r="AB182" i="16" s="1"/>
  <c r="K115" i="1"/>
  <c r="K122" i="1" s="1"/>
  <c r="Y9" i="9"/>
  <c r="K123" i="1"/>
  <c r="X13" i="9"/>
  <c r="X19" i="9" s="1"/>
  <c r="K239" i="1"/>
  <c r="K235" i="1"/>
  <c r="K550" i="1"/>
  <c r="K554" i="1"/>
  <c r="AA28" i="16"/>
  <c r="K558" i="1"/>
  <c r="K866" i="1"/>
  <c r="AA38" i="16"/>
  <c r="AA170" i="16" s="1"/>
  <c r="K986" i="1"/>
  <c r="AA42" i="16"/>
  <c r="K992" i="1"/>
  <c r="X37" i="9"/>
  <c r="X47" i="9" s="1"/>
  <c r="AA34" i="16"/>
  <c r="AA182" i="16" s="1"/>
  <c r="X25" i="9"/>
  <c r="K432" i="1"/>
  <c r="Z25" i="16" s="1"/>
  <c r="K430" i="1"/>
  <c r="V26" i="9" s="1"/>
  <c r="W27" i="9"/>
  <c r="K492" i="1"/>
  <c r="W31" i="9"/>
  <c r="K612" i="1"/>
  <c r="Z30" i="16"/>
  <c r="W43" i="9"/>
  <c r="Z40" i="16"/>
  <c r="W39" i="9"/>
  <c r="Z36" i="16"/>
  <c r="W35" i="9"/>
  <c r="Z32" i="16"/>
  <c r="Z182" i="16" s="1"/>
  <c r="V27" i="9"/>
  <c r="Y26" i="16"/>
  <c r="V31" i="9"/>
  <c r="K617" i="1"/>
  <c r="K924" i="1"/>
  <c r="K928" i="1"/>
  <c r="K930" i="1"/>
  <c r="V35" i="9"/>
  <c r="V47" i="9" s="1"/>
  <c r="K688" i="1"/>
  <c r="AA33" i="16" s="1"/>
  <c r="Y32" i="16"/>
  <c r="BO35" i="13"/>
  <c r="DG35" i="13" s="1"/>
  <c r="BS35" i="13"/>
  <c r="BK30" i="13"/>
  <c r="BJ30" i="13" s="1"/>
  <c r="BL30" i="13"/>
  <c r="U30" i="13"/>
  <c r="T30" i="13" s="1"/>
  <c r="W30" i="13"/>
  <c r="R29" i="13"/>
  <c r="BW29" i="13" s="1"/>
  <c r="V29" i="13"/>
  <c r="W29" i="13"/>
  <c r="AI28" i="13"/>
  <c r="AH28" i="13" s="1"/>
  <c r="AK28" i="13"/>
  <c r="V727" i="1"/>
  <c r="W727" i="1" s="1"/>
  <c r="V535" i="1"/>
  <c r="AK11" i="18"/>
  <c r="AT46" i="12"/>
  <c r="AW43" i="16"/>
  <c r="AK12" i="18"/>
  <c r="AY46" i="9"/>
  <c r="AD35" i="19"/>
  <c r="AG31" i="19"/>
  <c r="BD42" i="9"/>
  <c r="AI13" i="18"/>
  <c r="AR12" i="12"/>
  <c r="AU13" i="16"/>
  <c r="AP28" i="12"/>
  <c r="AS27" i="16"/>
  <c r="AS30" i="9"/>
  <c r="AV29" i="16"/>
  <c r="AS32" i="12"/>
  <c r="AV31" i="16"/>
  <c r="O871" i="1"/>
  <c r="AT41" i="9" s="1"/>
  <c r="AQ42" i="12"/>
  <c r="AT39" i="16"/>
  <c r="AS44" i="9"/>
  <c r="AS44" i="12"/>
  <c r="AP46" i="12"/>
  <c r="AS43" i="16"/>
  <c r="AD10" i="19"/>
  <c r="BB14" i="16"/>
  <c r="AY29" i="9"/>
  <c r="AD20" i="19"/>
  <c r="AE20" i="19" s="1"/>
  <c r="AF20" i="19" s="1"/>
  <c r="BB40" i="9"/>
  <c r="BE37" i="16"/>
  <c r="V566" i="1"/>
  <c r="W566" i="1" s="1"/>
  <c r="V582" i="1"/>
  <c r="W582" i="1" s="1"/>
  <c r="V598" i="1"/>
  <c r="W598" i="1" s="1"/>
  <c r="N13" i="17"/>
  <c r="BI32" i="9"/>
  <c r="AJ23" i="19"/>
  <c r="AJ13" i="18"/>
  <c r="BD44" i="9"/>
  <c r="BG41" i="16"/>
  <c r="Q497" i="1"/>
  <c r="AG18" i="19" s="1"/>
  <c r="AH18" i="19" s="1"/>
  <c r="AI18" i="19" s="1"/>
  <c r="BD27" i="16"/>
  <c r="BD29" i="9"/>
  <c r="AG20" i="19"/>
  <c r="BC30" i="9"/>
  <c r="BF29" i="16"/>
  <c r="AG39" i="19"/>
  <c r="BG47" i="16"/>
  <c r="AY13" i="18"/>
  <c r="AG63" i="19"/>
  <c r="AH62" i="19" s="1"/>
  <c r="AI62" i="19" s="1"/>
  <c r="BD38" i="10"/>
  <c r="BG71" i="16"/>
  <c r="AW11" i="18"/>
  <c r="AT32" i="10"/>
  <c r="AW67" i="16"/>
  <c r="BD8" i="10"/>
  <c r="M20" i="17"/>
  <c r="AG37" i="19"/>
  <c r="BD22" i="10"/>
  <c r="M26" i="17"/>
  <c r="AG49" i="19"/>
  <c r="AX13" i="18"/>
  <c r="M32" i="17"/>
  <c r="AG61" i="19"/>
  <c r="AW13" i="18"/>
  <c r="BG67" i="16"/>
  <c r="N31" i="17"/>
  <c r="AW14" i="18"/>
  <c r="BI32" i="10"/>
  <c r="V1031" i="3"/>
  <c r="BU11" i="18"/>
  <c r="K55" i="17"/>
  <c r="AA107" i="19"/>
  <c r="L54" i="17"/>
  <c r="AD105" i="19"/>
  <c r="BQ13" i="18"/>
  <c r="AG99" i="19"/>
  <c r="BM13" i="18"/>
  <c r="BD28" i="11"/>
  <c r="AG91" i="19"/>
  <c r="BD14" i="11"/>
  <c r="M41" i="17"/>
  <c r="BG87" i="16"/>
  <c r="BD40" i="11"/>
  <c r="M52" i="17"/>
  <c r="BG109" i="16"/>
  <c r="Q376" i="3"/>
  <c r="BD11" i="11"/>
  <c r="AG76" i="19"/>
  <c r="BF13" i="18"/>
  <c r="AG77" i="19"/>
  <c r="BD8" i="11"/>
  <c r="M38" i="17"/>
  <c r="AG73" i="19"/>
  <c r="L38" i="17"/>
  <c r="BB81" i="16"/>
  <c r="AX19" i="11"/>
  <c r="Q616" i="3"/>
  <c r="BD27" i="11" s="1"/>
  <c r="AZ28" i="11"/>
  <c r="Q242" i="3"/>
  <c r="BD13" i="11" s="1"/>
  <c r="AZ14" i="11"/>
  <c r="O1139" i="4"/>
  <c r="O1137" i="4"/>
  <c r="O1135" i="4"/>
  <c r="Q1139" i="4"/>
  <c r="Q1131" i="4"/>
  <c r="Q1137" i="4"/>
  <c r="BD36" i="12"/>
  <c r="M68" i="17"/>
  <c r="AG133" i="19"/>
  <c r="AH132" i="19" s="1"/>
  <c r="AI132" i="19" s="1"/>
  <c r="CD13" i="18"/>
  <c r="AG125" i="19"/>
  <c r="AH124" i="19" s="1"/>
  <c r="AI124" i="19" s="1"/>
  <c r="BD8" i="12"/>
  <c r="M56" i="17"/>
  <c r="AG109" i="19"/>
  <c r="CM11" i="18"/>
  <c r="AW151" i="16"/>
  <c r="CI11" i="18"/>
  <c r="K69" i="17"/>
  <c r="CE11" i="18"/>
  <c r="AW135" i="16"/>
  <c r="CA11" i="18"/>
  <c r="AW127" i="16"/>
  <c r="BW11" i="18"/>
  <c r="K57" i="17"/>
  <c r="L72" i="17"/>
  <c r="BB149" i="16"/>
  <c r="CH12" i="18"/>
  <c r="L68" i="17"/>
  <c r="AD133" i="19"/>
  <c r="AE132" i="19" s="1"/>
  <c r="AF132" i="19" s="1"/>
  <c r="AY26" i="12"/>
  <c r="L64" i="17"/>
  <c r="AY16" i="12"/>
  <c r="L60" i="17"/>
  <c r="BV12" i="18"/>
  <c r="L56" i="17"/>
  <c r="AD109" i="19"/>
  <c r="AE108" i="19" s="1"/>
  <c r="AF108" i="19" s="1"/>
  <c r="N73" i="17"/>
  <c r="BI46" i="12"/>
  <c r="BL151" i="16"/>
  <c r="BR150" i="16" s="1"/>
  <c r="CG14" i="18"/>
  <c r="BL139" i="16"/>
  <c r="BR138" i="16" s="1"/>
  <c r="N68" i="17"/>
  <c r="BI36" i="12"/>
  <c r="BL141" i="16"/>
  <c r="BR140" i="16" s="1"/>
  <c r="CD14" i="18"/>
  <c r="BL133" i="16"/>
  <c r="BR132" i="16" s="1"/>
  <c r="N56" i="17"/>
  <c r="BI8" i="12"/>
  <c r="AJ109" i="19"/>
  <c r="X10" i="9"/>
  <c r="F3" i="22"/>
  <c r="F6" i="22"/>
  <c r="F7" i="22"/>
  <c r="F8" i="22"/>
  <c r="F9" i="22"/>
  <c r="F10" i="22"/>
  <c r="F11" i="22"/>
  <c r="F12" i="22"/>
  <c r="F13" i="22"/>
  <c r="F14" i="22"/>
  <c r="F15" i="22"/>
  <c r="S1" i="30"/>
  <c r="AE124" i="19"/>
  <c r="AF124" i="19" s="1"/>
  <c r="AB140" i="19"/>
  <c r="AC140" i="19" s="1"/>
  <c r="AB112" i="19"/>
  <c r="AC112" i="19" s="1"/>
  <c r="AA106" i="19"/>
  <c r="X72" i="19"/>
  <c r="S58" i="19"/>
  <c r="T58" i="19" s="1"/>
  <c r="P138" i="19"/>
  <c r="Q138" i="19" s="1"/>
  <c r="O106" i="19"/>
  <c r="P106" i="19" s="1"/>
  <c r="Q106" i="19" s="1"/>
  <c r="L140" i="19"/>
  <c r="I106" i="19"/>
  <c r="F132" i="19"/>
  <c r="F130" i="19"/>
  <c r="F102" i="19"/>
  <c r="F82" i="19"/>
  <c r="X148" i="16"/>
  <c r="C148" i="16"/>
  <c r="BF147" i="16"/>
  <c r="BD147" i="16"/>
  <c r="K147" i="16"/>
  <c r="BB146" i="16"/>
  <c r="AW140" i="16"/>
  <c r="AA132" i="19"/>
  <c r="AC140" i="16"/>
  <c r="AP139" i="16"/>
  <c r="AN139" i="16"/>
  <c r="V139" i="16"/>
  <c r="AQ137" i="16"/>
  <c r="AO137" i="16"/>
  <c r="AH130" i="16"/>
  <c r="AW126" i="16"/>
  <c r="AA118" i="19"/>
  <c r="AB118" i="19" s="1"/>
  <c r="AC118" i="19" s="1"/>
  <c r="C126" i="16"/>
  <c r="AD125" i="16"/>
  <c r="AA125" i="16"/>
  <c r="AW122" i="16"/>
  <c r="AA114" i="19"/>
  <c r="AB114" i="19" s="1"/>
  <c r="AC114" i="19" s="1"/>
  <c r="AW120" i="16"/>
  <c r="AA112" i="19"/>
  <c r="BF115" i="16"/>
  <c r="BD115" i="16"/>
  <c r="AB113" i="16"/>
  <c r="Z113" i="16"/>
  <c r="L113" i="16"/>
  <c r="J113" i="16"/>
  <c r="C112" i="16"/>
  <c r="AU107" i="16"/>
  <c r="AS107" i="16"/>
  <c r="AX105" i="16"/>
  <c r="AX89" i="16"/>
  <c r="Z87" i="16"/>
  <c r="AA83" i="16"/>
  <c r="AK81" i="16"/>
  <c r="AA59" i="16"/>
  <c r="AW54" i="16"/>
  <c r="C54" i="16"/>
  <c r="AW30" i="16"/>
  <c r="AY172" i="16"/>
  <c r="AU170" i="16"/>
  <c r="AW171" i="16" s="1"/>
  <c r="AG170" i="16"/>
  <c r="F168" i="16"/>
  <c r="F166" i="16"/>
  <c r="N164" i="16"/>
  <c r="BO162" i="16"/>
  <c r="BQ163" i="16" s="1"/>
  <c r="BC162" i="16"/>
  <c r="BD163" i="16" s="1"/>
  <c r="AQ162" i="16"/>
  <c r="AP163" i="16" s="1"/>
  <c r="AG162" i="16"/>
  <c r="U162" i="16"/>
  <c r="V163" i="16" s="1"/>
  <c r="F162" i="16"/>
  <c r="I160" i="16"/>
  <c r="K158" i="16"/>
  <c r="D174" i="16"/>
  <c r="BA172" i="16"/>
  <c r="P172" i="16"/>
  <c r="BK162" i="16"/>
  <c r="AE162" i="16"/>
  <c r="AX160" i="16"/>
  <c r="AX198" i="16" s="1"/>
  <c r="AI164" i="16"/>
  <c r="AJ165" i="16" s="1"/>
  <c r="AS186" i="16"/>
  <c r="AT187" i="16" s="1"/>
  <c r="W186" i="16"/>
  <c r="AA186" i="16"/>
  <c r="AA164" i="16"/>
  <c r="AA165" i="16" s="1"/>
  <c r="BC164" i="16"/>
  <c r="T164" i="16"/>
  <c r="X165" i="16" s="1"/>
  <c r="AN164" i="16"/>
  <c r="AQ164" i="16"/>
  <c r="AU164" i="16"/>
  <c r="AS160" i="16"/>
  <c r="AS198" i="16" s="1"/>
  <c r="BC160" i="16"/>
  <c r="BC198" i="16" s="1"/>
  <c r="AT164" i="16"/>
  <c r="AF162" i="16"/>
  <c r="B160" i="16"/>
  <c r="AU166" i="16"/>
  <c r="AZ186" i="16"/>
  <c r="B186" i="16"/>
  <c r="B200" i="16" s="1"/>
  <c r="AO184" i="16"/>
  <c r="AQ185" i="16" s="1"/>
  <c r="BD180" i="16"/>
  <c r="BI178" i="16"/>
  <c r="BK179" i="16" s="1"/>
  <c r="AO178" i="16"/>
  <c r="AR179" i="16" s="1"/>
  <c r="T178" i="16"/>
  <c r="X179" i="16" s="1"/>
  <c r="AY176" i="16"/>
  <c r="AY177" i="16" s="1"/>
  <c r="AE176" i="16"/>
  <c r="I176" i="16"/>
  <c r="AP172" i="16"/>
  <c r="AP194" i="16" s="1"/>
  <c r="B172" i="16"/>
  <c r="B194" i="16" s="1"/>
  <c r="G168" i="16"/>
  <c r="AX166" i="16"/>
  <c r="AX204" i="16" s="1"/>
  <c r="BD164" i="16"/>
  <c r="BD204" i="16" s="1"/>
  <c r="O164" i="16"/>
  <c r="BC46" i="9"/>
  <c r="BF43" i="16"/>
  <c r="AV46" i="9"/>
  <c r="AY43" i="16"/>
  <c r="AL46" i="9"/>
  <c r="AO43" i="16"/>
  <c r="AI46" i="9"/>
  <c r="AL43" i="16"/>
  <c r="BD45" i="9"/>
  <c r="AG34" i="19"/>
  <c r="I34" i="19"/>
  <c r="P45" i="9"/>
  <c r="BC44" i="9"/>
  <c r="BF41" i="16"/>
  <c r="X30" i="19"/>
  <c r="AO41" i="9"/>
  <c r="N33" i="16"/>
  <c r="AE31" i="9"/>
  <c r="R22" i="19"/>
  <c r="G26" i="9"/>
  <c r="I25" i="16"/>
  <c r="AY23" i="9"/>
  <c r="AD14" i="19"/>
  <c r="BB46" i="10"/>
  <c r="BE79" i="16"/>
  <c r="AN46" i="10"/>
  <c r="AQ79" i="16"/>
  <c r="AL46" i="10"/>
  <c r="AO79" i="16"/>
  <c r="AH46" i="10"/>
  <c r="AK79" i="16"/>
  <c r="AF46" i="10"/>
  <c r="AI79" i="16"/>
  <c r="AC46" i="10"/>
  <c r="AF79" i="16"/>
  <c r="AA46" i="10"/>
  <c r="AD79" i="16"/>
  <c r="V46" i="10"/>
  <c r="Y79" i="16"/>
  <c r="S46" i="10"/>
  <c r="V79" i="16"/>
  <c r="Q46" i="10"/>
  <c r="T79" i="16"/>
  <c r="N46" i="10"/>
  <c r="P79" i="16"/>
  <c r="L46" i="10"/>
  <c r="N79" i="16"/>
  <c r="I46" i="10"/>
  <c r="K79" i="16"/>
  <c r="G46" i="10"/>
  <c r="I79" i="16"/>
  <c r="D46" i="10"/>
  <c r="F79" i="16"/>
  <c r="B46" i="10"/>
  <c r="D79" i="16"/>
  <c r="AJ45" i="10"/>
  <c r="U70" i="19"/>
  <c r="BG44" i="10"/>
  <c r="BJ77" i="16"/>
  <c r="BC44" i="10"/>
  <c r="BF77" i="16"/>
  <c r="AU44" i="10"/>
  <c r="AX77" i="16"/>
  <c r="AS44" i="10"/>
  <c r="AV77" i="16"/>
  <c r="AH44" i="10"/>
  <c r="AK77" i="16"/>
  <c r="AF44" i="10"/>
  <c r="AI77" i="16"/>
  <c r="AZ42" i="10"/>
  <c r="BC75" i="16"/>
  <c r="I42" i="10"/>
  <c r="K75" i="16"/>
  <c r="G42" i="10"/>
  <c r="I75" i="16"/>
  <c r="D42" i="10"/>
  <c r="F75" i="16"/>
  <c r="B42" i="10"/>
  <c r="D75" i="16"/>
  <c r="E40" i="10"/>
  <c r="G73" i="16"/>
  <c r="K39" i="10"/>
  <c r="M72" i="16"/>
  <c r="F64" i="19"/>
  <c r="O36" i="10"/>
  <c r="Q69" i="16"/>
  <c r="AC32" i="10"/>
  <c r="AF67" i="16"/>
  <c r="AA32" i="10"/>
  <c r="AD67" i="16"/>
  <c r="X32" i="10"/>
  <c r="AA67" i="16"/>
  <c r="V32" i="10"/>
  <c r="Y67" i="16"/>
  <c r="S32" i="10"/>
  <c r="V67" i="16"/>
  <c r="Q32" i="10"/>
  <c r="T67" i="16"/>
  <c r="N32" i="10"/>
  <c r="P67" i="16"/>
  <c r="L32" i="10"/>
  <c r="N67" i="16"/>
  <c r="G32" i="10"/>
  <c r="I67" i="16"/>
  <c r="D32" i="10"/>
  <c r="F67" i="16"/>
  <c r="B32" i="10"/>
  <c r="D67" i="16"/>
  <c r="AI30" i="10"/>
  <c r="AL65" i="16"/>
  <c r="AG30" i="10"/>
  <c r="AJ65" i="16"/>
  <c r="X28" i="10"/>
  <c r="AA63" i="16"/>
  <c r="O26" i="10"/>
  <c r="Q61" i="16"/>
  <c r="J26" i="10"/>
  <c r="L61" i="16"/>
  <c r="BA26" i="10"/>
  <c r="BD61" i="16"/>
  <c r="AV26" i="10"/>
  <c r="AY61" i="16"/>
  <c r="AX18" i="10"/>
  <c r="BA55" i="16"/>
  <c r="AV18" i="10"/>
  <c r="AY55" i="16"/>
  <c r="AS18" i="10"/>
  <c r="AV55" i="16"/>
  <c r="AQ18" i="10"/>
  <c r="AT55" i="16"/>
  <c r="AN18" i="10"/>
  <c r="AQ55" i="16"/>
  <c r="AL18" i="10"/>
  <c r="AO55" i="16"/>
  <c r="AI18" i="10"/>
  <c r="AL55" i="16"/>
  <c r="L46" i="19"/>
  <c r="X54" i="16"/>
  <c r="V16" i="10"/>
  <c r="Y53" i="16"/>
  <c r="AL51" i="16"/>
  <c r="O14" i="10"/>
  <c r="Q51" i="16"/>
  <c r="Q14" i="10"/>
  <c r="AX45" i="16"/>
  <c r="AU8" i="10"/>
  <c r="AO7" i="10"/>
  <c r="AR44" i="16"/>
  <c r="AL8" i="10"/>
  <c r="AO45" i="16"/>
  <c r="AI46" i="11"/>
  <c r="AL115" i="16"/>
  <c r="AM44" i="11"/>
  <c r="AP113" i="16"/>
  <c r="AX111" i="16"/>
  <c r="AU42" i="11"/>
  <c r="AC42" i="11"/>
  <c r="AF111" i="16"/>
  <c r="AF107" i="16"/>
  <c r="AK32" i="11"/>
  <c r="AN103" i="16"/>
  <c r="AJ31" i="11"/>
  <c r="AM102" i="16"/>
  <c r="P31" i="11"/>
  <c r="R102" i="16"/>
  <c r="AU30" i="11"/>
  <c r="AX101" i="16"/>
  <c r="E30" i="11"/>
  <c r="G101" i="16"/>
  <c r="C30" i="11"/>
  <c r="E101" i="16"/>
  <c r="BD29" i="11"/>
  <c r="AG92" i="19"/>
  <c r="AH92" i="19" s="1"/>
  <c r="AI92" i="19" s="1"/>
  <c r="AO29" i="11"/>
  <c r="X92" i="19"/>
  <c r="Y92" i="19" s="1"/>
  <c r="Z92" i="19" s="1"/>
  <c r="AE29" i="11"/>
  <c r="R92" i="19"/>
  <c r="U29" i="11"/>
  <c r="L92" i="19"/>
  <c r="K29" i="11"/>
  <c r="M100" i="16"/>
  <c r="K21" i="11"/>
  <c r="F84" i="19"/>
  <c r="AH16" i="11"/>
  <c r="AK89" i="16"/>
  <c r="AV14" i="11"/>
  <c r="AY87" i="16"/>
  <c r="Q14" i="11"/>
  <c r="T87" i="16"/>
  <c r="L14" i="11"/>
  <c r="N87" i="16"/>
  <c r="O12" i="11"/>
  <c r="Q85" i="16"/>
  <c r="J12" i="11"/>
  <c r="L85" i="16"/>
  <c r="H12" i="11"/>
  <c r="J85" i="16"/>
  <c r="E12" i="11"/>
  <c r="G85" i="16"/>
  <c r="BB12" i="11"/>
  <c r="BE85" i="16"/>
  <c r="AW12" i="11"/>
  <c r="AZ85" i="16"/>
  <c r="AN10" i="11"/>
  <c r="AQ83" i="16"/>
  <c r="AG10" i="11"/>
  <c r="M122" i="3"/>
  <c r="AJ83" i="16"/>
  <c r="AI8" i="11"/>
  <c r="AL81" i="16"/>
  <c r="J62" i="3"/>
  <c r="Q8" i="11"/>
  <c r="AW19" i="11"/>
  <c r="AW20" i="11" s="1"/>
  <c r="AW47" i="11"/>
  <c r="AW19" i="9"/>
  <c r="AW49" i="9" s="1"/>
  <c r="AV33" i="11"/>
  <c r="AV47" i="11"/>
  <c r="AS19" i="10"/>
  <c r="AS33" i="10"/>
  <c r="AR33" i="10"/>
  <c r="AN19" i="10"/>
  <c r="AN19" i="11"/>
  <c r="AM19" i="10"/>
  <c r="AL19" i="11"/>
  <c r="AD19" i="11"/>
  <c r="L19" i="11"/>
  <c r="J19" i="11"/>
  <c r="AZ46" i="12"/>
  <c r="BC151" i="16"/>
  <c r="AY45" i="12"/>
  <c r="BB150" i="16"/>
  <c r="AT45" i="12"/>
  <c r="AW42" i="16"/>
  <c r="AA34" i="19"/>
  <c r="AB34" i="19" s="1"/>
  <c r="AC34" i="19" s="1"/>
  <c r="AB47" i="12"/>
  <c r="AA44" i="12"/>
  <c r="AD149" i="16"/>
  <c r="X44" i="12"/>
  <c r="AA149" i="16"/>
  <c r="V44" i="12"/>
  <c r="Y149" i="16"/>
  <c r="S44" i="12"/>
  <c r="V149" i="16"/>
  <c r="Q44" i="12"/>
  <c r="T149" i="16"/>
  <c r="N44" i="12"/>
  <c r="P149" i="16"/>
  <c r="L44" i="12"/>
  <c r="N149" i="16"/>
  <c r="I44" i="12"/>
  <c r="K149" i="16"/>
  <c r="G44" i="12"/>
  <c r="I149" i="16"/>
  <c r="AE41" i="12"/>
  <c r="AH146" i="16"/>
  <c r="AI40" i="12"/>
  <c r="AL145" i="16"/>
  <c r="AK38" i="12"/>
  <c r="AN143" i="16"/>
  <c r="J38" i="12"/>
  <c r="L143" i="16"/>
  <c r="E38" i="12"/>
  <c r="G143" i="16"/>
  <c r="C38" i="12"/>
  <c r="E143" i="16"/>
  <c r="AH36" i="12"/>
  <c r="AK141" i="16"/>
  <c r="AJ35" i="12"/>
  <c r="U132" i="19"/>
  <c r="AB32" i="12"/>
  <c r="AE139" i="16"/>
  <c r="AE31" i="12"/>
  <c r="AH138" i="16"/>
  <c r="AA30" i="12"/>
  <c r="AD137" i="16"/>
  <c r="X30" i="12"/>
  <c r="AA137" i="16"/>
  <c r="V30" i="12"/>
  <c r="Y137" i="16"/>
  <c r="Q30" i="12"/>
  <c r="T137" i="16"/>
  <c r="L30" i="12"/>
  <c r="N137" i="16"/>
  <c r="I30" i="12"/>
  <c r="K137" i="16"/>
  <c r="G30" i="12"/>
  <c r="I137" i="16"/>
  <c r="AA28" i="12"/>
  <c r="AD135" i="16"/>
  <c r="X28" i="12"/>
  <c r="AA135" i="16"/>
  <c r="V28" i="12"/>
  <c r="Y135" i="16"/>
  <c r="S28" i="12"/>
  <c r="V135" i="16"/>
  <c r="Q28" i="12"/>
  <c r="T135" i="16"/>
  <c r="N28" i="12"/>
  <c r="P135" i="16"/>
  <c r="L28" i="12"/>
  <c r="N135" i="16"/>
  <c r="H28" i="12"/>
  <c r="J135" i="16"/>
  <c r="BD27" i="12"/>
  <c r="BG134" i="16"/>
  <c r="AY27" i="12"/>
  <c r="AD126" i="19"/>
  <c r="K27" i="12"/>
  <c r="M134" i="16"/>
  <c r="F126" i="19"/>
  <c r="U25" i="12"/>
  <c r="X132" i="16"/>
  <c r="L124" i="19"/>
  <c r="K25" i="12"/>
  <c r="M132" i="16"/>
  <c r="F124" i="19"/>
  <c r="T24" i="12"/>
  <c r="W131" i="16"/>
  <c r="O24" i="12"/>
  <c r="Q131" i="16"/>
  <c r="M24" i="12"/>
  <c r="O131" i="16"/>
  <c r="I24" i="12"/>
  <c r="K131" i="16"/>
  <c r="G24" i="12"/>
  <c r="I131" i="16"/>
  <c r="D24" i="12"/>
  <c r="F131" i="16"/>
  <c r="B24" i="12"/>
  <c r="D131" i="16"/>
  <c r="K23" i="12"/>
  <c r="F122" i="19"/>
  <c r="L433" i="4"/>
  <c r="AK33" i="12"/>
  <c r="U21" i="12"/>
  <c r="X128" i="16"/>
  <c r="L120" i="19"/>
  <c r="P21" i="12"/>
  <c r="R128" i="16"/>
  <c r="AL18" i="12"/>
  <c r="AO127" i="16"/>
  <c r="AY13" i="12"/>
  <c r="BB122" i="16"/>
  <c r="AD114" i="19"/>
  <c r="AE114" i="19" s="1"/>
  <c r="AF114" i="19" s="1"/>
  <c r="AO13" i="12"/>
  <c r="AR122" i="16"/>
  <c r="K7" i="12"/>
  <c r="M116" i="16"/>
  <c r="AR12" i="18"/>
  <c r="AY22" i="10"/>
  <c r="L26" i="17"/>
  <c r="BQ10" i="18"/>
  <c r="J51" i="17"/>
  <c r="AO38" i="11"/>
  <c r="AR107" i="16"/>
  <c r="X99" i="19"/>
  <c r="BI10" i="18"/>
  <c r="J43" i="17"/>
  <c r="AO18" i="11"/>
  <c r="N62" i="4"/>
  <c r="N57" i="4"/>
  <c r="N61" i="4"/>
  <c r="AN7" i="12"/>
  <c r="N59" i="4"/>
  <c r="N63" i="4"/>
  <c r="AN11" i="12"/>
  <c r="AN19" i="12" s="1"/>
  <c r="N175" i="4"/>
  <c r="N179" i="4"/>
  <c r="N182" i="4"/>
  <c r="N177" i="4"/>
  <c r="N181" i="4"/>
  <c r="N302" i="4"/>
  <c r="N297" i="4"/>
  <c r="N301" i="4"/>
  <c r="N373" i="4"/>
  <c r="N299" i="4"/>
  <c r="AN15" i="12"/>
  <c r="AQ124" i="16"/>
  <c r="AN21" i="12"/>
  <c r="N429" i="4"/>
  <c r="N431" i="4"/>
  <c r="N433" i="4"/>
  <c r="N435" i="4"/>
  <c r="N436" i="4"/>
  <c r="AI7" i="12"/>
  <c r="M61" i="4"/>
  <c r="AL116" i="16"/>
  <c r="AI11" i="12"/>
  <c r="M181" i="4"/>
  <c r="AL120" i="16"/>
  <c r="M373" i="4"/>
  <c r="AI15" i="12"/>
  <c r="M301" i="4"/>
  <c r="AI21" i="12"/>
  <c r="AI33" i="12" s="1"/>
  <c r="M435" i="4"/>
  <c r="AL128" i="16"/>
  <c r="M555" i="4"/>
  <c r="AL132" i="16"/>
  <c r="AI35" i="12"/>
  <c r="M809" i="4"/>
  <c r="AL140" i="16"/>
  <c r="M1136" i="4"/>
  <c r="M1121" i="4"/>
  <c r="AI43" i="12"/>
  <c r="M1049" i="4"/>
  <c r="M63" i="4"/>
  <c r="M55" i="4"/>
  <c r="M59" i="4"/>
  <c r="M62" i="4"/>
  <c r="M57" i="4"/>
  <c r="M183" i="4"/>
  <c r="M175" i="4"/>
  <c r="M177" i="4"/>
  <c r="M179" i="4"/>
  <c r="M182" i="4"/>
  <c r="AH11" i="12"/>
  <c r="AH19" i="12" s="1"/>
  <c r="M303" i="4"/>
  <c r="AH15" i="12"/>
  <c r="M302" i="4"/>
  <c r="M297" i="4"/>
  <c r="M299" i="4"/>
  <c r="AK124" i="16"/>
  <c r="M371" i="4"/>
  <c r="M437" i="4"/>
  <c r="M431" i="4"/>
  <c r="M436" i="4"/>
  <c r="M429" i="4"/>
  <c r="M557" i="4"/>
  <c r="AH25" i="12"/>
  <c r="M556" i="4"/>
  <c r="M549" i="4"/>
  <c r="M551" i="4"/>
  <c r="M553" i="4"/>
  <c r="M677" i="4"/>
  <c r="AH29" i="12"/>
  <c r="M676" i="4"/>
  <c r="M669" i="4"/>
  <c r="M673" i="4"/>
  <c r="M671" i="4"/>
  <c r="AK136" i="16"/>
  <c r="M811" i="4"/>
  <c r="M805" i="4"/>
  <c r="AH35" i="12"/>
  <c r="M803" i="4"/>
  <c r="M931" i="4"/>
  <c r="AH39" i="12"/>
  <c r="M930" i="4"/>
  <c r="M923" i="4"/>
  <c r="M927" i="4"/>
  <c r="AK144" i="16"/>
  <c r="M1051" i="4"/>
  <c r="M1043" i="4"/>
  <c r="M1045" i="4"/>
  <c r="M1047" i="4"/>
  <c r="M1050" i="4"/>
  <c r="AK148" i="16"/>
  <c r="M1134" i="4"/>
  <c r="AG9" i="12"/>
  <c r="M117" i="4"/>
  <c r="AG13" i="12"/>
  <c r="M237" i="4"/>
  <c r="AJ122" i="16"/>
  <c r="M357" i="4"/>
  <c r="AJ126" i="16"/>
  <c r="M491" i="4"/>
  <c r="AG23" i="12"/>
  <c r="AG33" i="12" s="1"/>
  <c r="M611" i="4"/>
  <c r="AG27" i="12"/>
  <c r="AJ134" i="16"/>
  <c r="M743" i="4"/>
  <c r="AG31" i="12"/>
  <c r="AJ138" i="16"/>
  <c r="M865" i="4"/>
  <c r="AG37" i="12"/>
  <c r="AJ142" i="16"/>
  <c r="AG41" i="12"/>
  <c r="M985" i="4"/>
  <c r="AJ146" i="16"/>
  <c r="M1117" i="4"/>
  <c r="M1118" i="4" s="1"/>
  <c r="M1105" i="4"/>
  <c r="AG45" i="12"/>
  <c r="M123" i="4"/>
  <c r="M115" i="4"/>
  <c r="M119" i="4"/>
  <c r="M121" i="4"/>
  <c r="AF9" i="12"/>
  <c r="AI118" i="16"/>
  <c r="M243" i="4"/>
  <c r="AF13" i="12"/>
  <c r="M241" i="4"/>
  <c r="M242" i="4"/>
  <c r="M239" i="4"/>
  <c r="M363" i="4"/>
  <c r="AF17" i="12"/>
  <c r="M362" i="4"/>
  <c r="M355" i="4"/>
  <c r="M359" i="4"/>
  <c r="M361" i="4"/>
  <c r="M367" i="4"/>
  <c r="M497" i="4"/>
  <c r="AF23" i="12"/>
  <c r="AF33" i="12" s="1"/>
  <c r="M496" i="4"/>
  <c r="M495" i="4"/>
  <c r="M489" i="4"/>
  <c r="AI130" i="16"/>
  <c r="M617" i="4"/>
  <c r="AF27" i="12"/>
  <c r="M616" i="4"/>
  <c r="M609" i="4"/>
  <c r="M613" i="4"/>
  <c r="M615" i="4"/>
  <c r="M737" i="4"/>
  <c r="AF31" i="12"/>
  <c r="M736" i="4"/>
  <c r="M729" i="4"/>
  <c r="M733" i="4"/>
  <c r="M735" i="4"/>
  <c r="M871" i="4"/>
  <c r="AF37" i="12"/>
  <c r="M870" i="4"/>
  <c r="M863" i="4"/>
  <c r="M867" i="4"/>
  <c r="M869" i="4"/>
  <c r="M991" i="4"/>
  <c r="AF41" i="12"/>
  <c r="M990" i="4"/>
  <c r="M989" i="4"/>
  <c r="M1111" i="4"/>
  <c r="AF45" i="12"/>
  <c r="M1110" i="4"/>
  <c r="M1109" i="4"/>
  <c r="M1103" i="4"/>
  <c r="AI150" i="16"/>
  <c r="M1130" i="4"/>
  <c r="M301" i="3"/>
  <c r="AI15" i="11"/>
  <c r="AI19" i="11" s="1"/>
  <c r="AI27" i="11"/>
  <c r="AI33" i="11" s="1"/>
  <c r="M615" i="3"/>
  <c r="AI31" i="11"/>
  <c r="M735" i="3"/>
  <c r="AI45" i="11"/>
  <c r="AL114" i="16"/>
  <c r="AI11" i="11"/>
  <c r="M181" i="3"/>
  <c r="AL84" i="16"/>
  <c r="AL176" i="16" s="1"/>
  <c r="AI43" i="11"/>
  <c r="M1049" i="3"/>
  <c r="AL112" i="16"/>
  <c r="AH15" i="11"/>
  <c r="AK88" i="16"/>
  <c r="M371" i="3"/>
  <c r="AH27" i="11"/>
  <c r="M613" i="3"/>
  <c r="AK98" i="16"/>
  <c r="AH31" i="11"/>
  <c r="M733" i="3"/>
  <c r="AK102" i="16"/>
  <c r="M1107" i="3"/>
  <c r="AH37" i="11"/>
  <c r="AH47" i="11" s="1"/>
  <c r="AK106" i="16"/>
  <c r="AH23" i="11"/>
  <c r="M493" i="3"/>
  <c r="M179" i="3"/>
  <c r="AH11" i="11"/>
  <c r="AH7" i="11"/>
  <c r="AK80" i="16"/>
  <c r="M1047" i="3"/>
  <c r="AH43" i="11"/>
  <c r="M369" i="3"/>
  <c r="AG15" i="11"/>
  <c r="M297" i="3"/>
  <c r="M611" i="3"/>
  <c r="M731" i="3"/>
  <c r="AG45" i="11"/>
  <c r="M1105" i="3"/>
  <c r="AJ114" i="16"/>
  <c r="M865" i="3"/>
  <c r="AG37" i="11"/>
  <c r="AG47" i="11" s="1"/>
  <c r="AG11" i="11"/>
  <c r="AJ84" i="16"/>
  <c r="AJ176" i="16" s="1"/>
  <c r="AG7" i="11"/>
  <c r="AG19" i="11" s="1"/>
  <c r="M57" i="3"/>
  <c r="AG43" i="11"/>
  <c r="M1045" i="3"/>
  <c r="AJ112" i="16"/>
  <c r="M303" i="3"/>
  <c r="M302" i="3"/>
  <c r="M295" i="3"/>
  <c r="AI88" i="16"/>
  <c r="M367" i="3"/>
  <c r="AF27" i="11"/>
  <c r="M609" i="3"/>
  <c r="AI98" i="16"/>
  <c r="M737" i="3"/>
  <c r="AF31" i="11"/>
  <c r="M729" i="3"/>
  <c r="AI102" i="16"/>
  <c r="M1111" i="3"/>
  <c r="M1103" i="3"/>
  <c r="AF45" i="11"/>
  <c r="AF37" i="11"/>
  <c r="M863" i="3"/>
  <c r="AI106" i="16"/>
  <c r="AI94" i="16"/>
  <c r="AF23" i="11"/>
  <c r="M175" i="3"/>
  <c r="M55" i="3"/>
  <c r="AI80" i="16"/>
  <c r="AI176" i="16" s="1"/>
  <c r="M1051" i="3"/>
  <c r="M1050" i="3"/>
  <c r="M1043" i="3"/>
  <c r="M373" i="2"/>
  <c r="AI17" i="10"/>
  <c r="M747" i="2"/>
  <c r="M729" i="2"/>
  <c r="M733" i="2"/>
  <c r="M736" i="2"/>
  <c r="M731" i="2"/>
  <c r="AL72" i="16"/>
  <c r="M927" i="2"/>
  <c r="AH40" i="10" s="1"/>
  <c r="M557" i="2"/>
  <c r="I28" i="17" s="1"/>
  <c r="AI25" i="10"/>
  <c r="M551" i="2"/>
  <c r="M555" i="2"/>
  <c r="M549" i="2"/>
  <c r="M556" i="2" s="1"/>
  <c r="AI21" i="10"/>
  <c r="M431" i="2"/>
  <c r="M429" i="2"/>
  <c r="M435" i="2"/>
  <c r="AL56" i="16"/>
  <c r="M175" i="2"/>
  <c r="M179" i="2"/>
  <c r="M181" i="2"/>
  <c r="AI11" i="10"/>
  <c r="M177" i="2"/>
  <c r="M183" i="2"/>
  <c r="M55" i="2"/>
  <c r="M59" i="2"/>
  <c r="M61" i="2"/>
  <c r="AI7" i="10"/>
  <c r="M57" i="2"/>
  <c r="M362" i="2"/>
  <c r="AH17" i="10"/>
  <c r="M355" i="2"/>
  <c r="M359" i="2"/>
  <c r="AK54" i="16"/>
  <c r="M363" i="2"/>
  <c r="I525" i="34"/>
  <c r="I526" i="34"/>
  <c r="I522" i="34"/>
  <c r="D518" i="34"/>
  <c r="J526" i="34"/>
  <c r="J525" i="34"/>
  <c r="F526" i="34"/>
  <c r="F525" i="34"/>
  <c r="E518" i="34"/>
  <c r="E522" i="34"/>
  <c r="AV174" i="16"/>
  <c r="AS174" i="16"/>
  <c r="BE168" i="16"/>
  <c r="BE202" i="16" s="1"/>
  <c r="V198" i="1"/>
  <c r="W198" i="1" s="1"/>
  <c r="AP168" i="16"/>
  <c r="AP202" i="16" s="1"/>
  <c r="AN166" i="16"/>
  <c r="AR167" i="16" s="1"/>
  <c r="V506" i="1"/>
  <c r="W506" i="1" s="1"/>
  <c r="V960" i="1"/>
  <c r="W960" i="1" s="1"/>
  <c r="V968" i="1"/>
  <c r="W968" i="1" s="1"/>
  <c r="V972" i="1"/>
  <c r="V974" i="1"/>
  <c r="BE184" i="16"/>
  <c r="Q47" i="11"/>
  <c r="V184" i="16"/>
  <c r="U184" i="16"/>
  <c r="AR47" i="11"/>
  <c r="AN47" i="11"/>
  <c r="V781" i="3"/>
  <c r="AM33" i="9"/>
  <c r="AM49" i="9" s="1"/>
  <c r="O1020" i="1"/>
  <c r="K94" i="17" s="1"/>
  <c r="AS168" i="16"/>
  <c r="AS202" i="16" s="1"/>
  <c r="AU168" i="16"/>
  <c r="AU202" i="16" s="1"/>
  <c r="Q1012" i="1"/>
  <c r="Q1018" i="1"/>
  <c r="BC182" i="16"/>
  <c r="Q1001" i="1"/>
  <c r="AS158" i="16"/>
  <c r="AT158" i="16"/>
  <c r="AK160" i="16"/>
  <c r="AK198" i="16" s="1"/>
  <c r="P68" i="19"/>
  <c r="Q68" i="19" s="1"/>
  <c r="J140" i="19"/>
  <c r="K140" i="19" s="1"/>
  <c r="P122" i="19"/>
  <c r="Q122" i="19" s="1"/>
  <c r="Y140" i="19"/>
  <c r="Z140" i="19" s="1"/>
  <c r="Y124" i="19"/>
  <c r="Z124" i="19" s="1"/>
  <c r="Y132" i="19"/>
  <c r="Z132" i="19" s="1"/>
  <c r="V1009" i="3"/>
  <c r="V1005" i="3"/>
  <c r="V1001" i="3"/>
  <c r="V997" i="3"/>
  <c r="V527" i="3"/>
  <c r="W527" i="3" s="1"/>
  <c r="V526" i="3"/>
  <c r="W526" i="3" s="1"/>
  <c r="V525" i="3"/>
  <c r="W525" i="3" s="1"/>
  <c r="V524" i="3"/>
  <c r="W524" i="3" s="1"/>
  <c r="V523" i="3"/>
  <c r="W523" i="3" s="1"/>
  <c r="V522" i="3"/>
  <c r="W522" i="3" s="1"/>
  <c r="V840" i="1"/>
  <c r="W840" i="1" s="1"/>
  <c r="V510" i="1"/>
  <c r="W510" i="1" s="1"/>
  <c r="V40" i="1"/>
  <c r="V505" i="1"/>
  <c r="W505" i="1" s="1"/>
  <c r="V504" i="1"/>
  <c r="W504" i="1" s="1"/>
  <c r="V43" i="1"/>
  <c r="V97" i="1"/>
  <c r="V18" i="2"/>
  <c r="W18" i="2" s="1"/>
  <c r="V84" i="2"/>
  <c r="W84" i="2" s="1"/>
  <c r="V82" i="2"/>
  <c r="W82" i="2" s="1"/>
  <c r="V69" i="2"/>
  <c r="W69" i="2" s="1"/>
  <c r="V213" i="2"/>
  <c r="W213" i="2" s="1"/>
  <c r="V203" i="2"/>
  <c r="W203" i="2" s="1"/>
  <c r="V202" i="2"/>
  <c r="W202" i="2" s="1"/>
  <c r="V201" i="2"/>
  <c r="W201" i="2" s="1"/>
  <c r="V198" i="2"/>
  <c r="W198" i="2" s="1"/>
  <c r="V197" i="2"/>
  <c r="W197" i="2" s="1"/>
  <c r="S1109" i="4"/>
  <c r="BM46" i="12" s="1"/>
  <c r="S1107" i="4"/>
  <c r="S869" i="4"/>
  <c r="S871" i="4"/>
  <c r="S616" i="4"/>
  <c r="AM126" i="19" s="1"/>
  <c r="S121" i="4"/>
  <c r="S122" i="4"/>
  <c r="BQ118" i="16" s="1"/>
  <c r="V545" i="1"/>
  <c r="V562" i="1"/>
  <c r="W562" i="1" s="1"/>
  <c r="V564" i="1"/>
  <c r="W564" i="1" s="1"/>
  <c r="V576" i="1"/>
  <c r="W576" i="1" s="1"/>
  <c r="V578" i="1"/>
  <c r="W578" i="1" s="1"/>
  <c r="V580" i="1"/>
  <c r="W580" i="1" s="1"/>
  <c r="V592" i="1"/>
  <c r="W592" i="1" s="1"/>
  <c r="V594" i="1"/>
  <c r="W594" i="1" s="1"/>
  <c r="V596" i="1"/>
  <c r="W596" i="1" s="1"/>
  <c r="V422" i="2"/>
  <c r="V297" i="1"/>
  <c r="V301" i="1"/>
  <c r="V305" i="1"/>
  <c r="V361" i="1"/>
  <c r="V365" i="1"/>
  <c r="V561" i="2"/>
  <c r="W561" i="2" s="1"/>
  <c r="V168" i="3"/>
  <c r="V1017" i="3"/>
  <c r="V1021" i="3"/>
  <c r="V1025" i="3"/>
  <c r="V1027" i="3"/>
  <c r="V1029" i="3"/>
  <c r="V1064" i="3"/>
  <c r="V199" i="4"/>
  <c r="AB132" i="19"/>
  <c r="AC132" i="19" s="1"/>
  <c r="AB120" i="19"/>
  <c r="AC120" i="19" s="1"/>
  <c r="S80" i="19"/>
  <c r="T80" i="19" s="1"/>
  <c r="C146" i="16"/>
  <c r="C142" i="16"/>
  <c r="C138" i="16"/>
  <c r="C134" i="16"/>
  <c r="C132" i="16"/>
  <c r="C124" i="16"/>
  <c r="C120" i="16"/>
  <c r="C116" i="16"/>
  <c r="C100" i="16"/>
  <c r="C88" i="16"/>
  <c r="V22" i="10"/>
  <c r="AM33" i="10"/>
  <c r="AD19" i="10"/>
  <c r="T19" i="11"/>
  <c r="H47" i="11"/>
  <c r="Y47" i="12"/>
  <c r="X48" i="12" s="1"/>
  <c r="W47" i="12"/>
  <c r="D47" i="12"/>
  <c r="D49" i="12" s="1"/>
  <c r="H47" i="12"/>
  <c r="W33" i="12"/>
  <c r="X19" i="12"/>
  <c r="BC7" i="12"/>
  <c r="BC19" i="12" s="1"/>
  <c r="Q61" i="4"/>
  <c r="Q181" i="4"/>
  <c r="BC11" i="12"/>
  <c r="Q373" i="4"/>
  <c r="Q301" i="4"/>
  <c r="BC21" i="12"/>
  <c r="Q435" i="4"/>
  <c r="BC25" i="12"/>
  <c r="Q555" i="4"/>
  <c r="BC35" i="12"/>
  <c r="BC47" i="12" s="1"/>
  <c r="Q809" i="4"/>
  <c r="Q1121" i="4"/>
  <c r="Q1049" i="4"/>
  <c r="BB7" i="12"/>
  <c r="BB19" i="12" s="1"/>
  <c r="Q62" i="4"/>
  <c r="Q57" i="4"/>
  <c r="BB15" i="12"/>
  <c r="Q302" i="4"/>
  <c r="Q295" i="4"/>
  <c r="Q297" i="4"/>
  <c r="Q299" i="4"/>
  <c r="Q429" i="4"/>
  <c r="Q431" i="4"/>
  <c r="Q433" i="4"/>
  <c r="Q551" i="4"/>
  <c r="BB29" i="12"/>
  <c r="BB33" i="12" s="1"/>
  <c r="Q676" i="4"/>
  <c r="Q803" i="4"/>
  <c r="Q805" i="4"/>
  <c r="Q807" i="4"/>
  <c r="BB39" i="12"/>
  <c r="Q930" i="4"/>
  <c r="Q923" i="4"/>
  <c r="Q927" i="4"/>
  <c r="BB43" i="12"/>
  <c r="Q1050" i="4"/>
  <c r="Q1043" i="4"/>
  <c r="Q1045" i="4"/>
  <c r="Q1047" i="4"/>
  <c r="BA13" i="12"/>
  <c r="BA19" i="12" s="1"/>
  <c r="Q237" i="4"/>
  <c r="BA23" i="12"/>
  <c r="BA33" i="12" s="1"/>
  <c r="Q491" i="4"/>
  <c r="Q235" i="4"/>
  <c r="Q239" i="4"/>
  <c r="Q241" i="4"/>
  <c r="AZ13" i="12"/>
  <c r="AZ19" i="12" s="1"/>
  <c r="AZ17" i="12"/>
  <c r="Q362" i="4"/>
  <c r="Q495" i="4"/>
  <c r="Q609" i="4"/>
  <c r="Q613" i="4"/>
  <c r="AZ31" i="12"/>
  <c r="AZ33" i="12" s="1"/>
  <c r="Q736" i="4"/>
  <c r="Q729" i="4"/>
  <c r="Q733" i="4"/>
  <c r="AZ37" i="12"/>
  <c r="Q870" i="4"/>
  <c r="Q863" i="4"/>
  <c r="Q867" i="4"/>
  <c r="Q869" i="4"/>
  <c r="AZ45" i="12"/>
  <c r="Q1110" i="4"/>
  <c r="Q1109" i="4"/>
  <c r="Q121" i="3"/>
  <c r="BC10" i="11" s="1"/>
  <c r="BC9" i="11"/>
  <c r="Q241" i="3"/>
  <c r="BC13" i="11"/>
  <c r="BC43" i="11"/>
  <c r="BC47" i="11" s="1"/>
  <c r="Q1049" i="3"/>
  <c r="Q863" i="3"/>
  <c r="BB43" i="11"/>
  <c r="Q1050" i="3"/>
  <c r="Q1045" i="3"/>
  <c r="BA9" i="11"/>
  <c r="BA19" i="11" s="1"/>
  <c r="Q117" i="3"/>
  <c r="Q611" i="3"/>
  <c r="BA28" i="11" s="1"/>
  <c r="Q729" i="3"/>
  <c r="Q731" i="3"/>
  <c r="Q735" i="3"/>
  <c r="BE180" i="16"/>
  <c r="BE200" i="16" s="1"/>
  <c r="Q431" i="2"/>
  <c r="Q57" i="2"/>
  <c r="Q549" i="2"/>
  <c r="Q555" i="2"/>
  <c r="Q435" i="2"/>
  <c r="Q62" i="2"/>
  <c r="Q61" i="2"/>
  <c r="BE36" i="16"/>
  <c r="BE182" i="16" s="1"/>
  <c r="BB39" i="9"/>
  <c r="BB47" i="9" s="1"/>
  <c r="BE12" i="16"/>
  <c r="BE174" i="16" s="1"/>
  <c r="BB11" i="9"/>
  <c r="BB19" i="9" s="1"/>
  <c r="BB49" i="9" s="1"/>
  <c r="BY12" i="18"/>
  <c r="L59" i="17"/>
  <c r="AW25" i="10"/>
  <c r="P553" i="2"/>
  <c r="P557" i="2"/>
  <c r="AT12" i="18" s="1"/>
  <c r="AV25" i="10"/>
  <c r="AV21" i="10"/>
  <c r="AV33" i="10" s="1"/>
  <c r="P431" i="2"/>
  <c r="AV7" i="10"/>
  <c r="P57" i="2"/>
  <c r="AY45" i="16" s="1"/>
  <c r="AU17" i="10"/>
  <c r="AU19" i="10" s="1"/>
  <c r="P362" i="2"/>
  <c r="AU31" i="10"/>
  <c r="AU33" i="10" s="1"/>
  <c r="P729" i="2"/>
  <c r="P733" i="2"/>
  <c r="P735" i="2"/>
  <c r="P1051" i="2"/>
  <c r="P549" i="2"/>
  <c r="P436" i="2"/>
  <c r="P435" i="2"/>
  <c r="P183" i="2"/>
  <c r="AN12" i="18" s="1"/>
  <c r="P182" i="2"/>
  <c r="P63" i="2"/>
  <c r="P62" i="2"/>
  <c r="AN11" i="18"/>
  <c r="K22" i="17"/>
  <c r="O745" i="4"/>
  <c r="AS9" i="11"/>
  <c r="AS19" i="11" s="1"/>
  <c r="O115" i="3"/>
  <c r="AU74" i="16"/>
  <c r="AU160" i="16" s="1"/>
  <c r="AR41" i="10"/>
  <c r="AR47" i="10" s="1"/>
  <c r="AS48" i="10" s="1"/>
  <c r="AR27" i="10"/>
  <c r="O613" i="2"/>
  <c r="AR13" i="10"/>
  <c r="O239" i="2"/>
  <c r="AU51" i="16" s="1"/>
  <c r="AR9" i="10"/>
  <c r="AR19" i="10" s="1"/>
  <c r="O119" i="2"/>
  <c r="O369" i="2"/>
  <c r="AQ15" i="10"/>
  <c r="AQ19" i="10" s="1"/>
  <c r="AQ49" i="10" s="1"/>
  <c r="O491" i="2"/>
  <c r="AQ24" i="10" s="1"/>
  <c r="O117" i="2"/>
  <c r="O303" i="2"/>
  <c r="AP15" i="10"/>
  <c r="O295" i="2"/>
  <c r="O301" i="2"/>
  <c r="O677" i="2"/>
  <c r="AP29" i="10"/>
  <c r="AP33" i="10" s="1"/>
  <c r="O676" i="2"/>
  <c r="O669" i="2"/>
  <c r="O675" i="2"/>
  <c r="O609" i="2"/>
  <c r="O235" i="2"/>
  <c r="AS51" i="16" s="1"/>
  <c r="O115" i="2"/>
  <c r="AS27" i="12"/>
  <c r="AS27" i="9"/>
  <c r="AS31" i="12"/>
  <c r="AS31" i="9"/>
  <c r="AV36" i="16"/>
  <c r="AV182" i="16" s="1"/>
  <c r="AS39" i="9"/>
  <c r="AS47" i="9" s="1"/>
  <c r="AS7" i="9"/>
  <c r="AS19" i="9" s="1"/>
  <c r="AS7" i="12"/>
  <c r="AS19" i="12" s="1"/>
  <c r="AR27" i="12"/>
  <c r="AR27" i="9"/>
  <c r="AR31" i="12"/>
  <c r="AR31" i="9"/>
  <c r="AR43" i="12"/>
  <c r="AR47" i="12" s="1"/>
  <c r="O924" i="1"/>
  <c r="AR43" i="9"/>
  <c r="AR47" i="9" s="1"/>
  <c r="AQ29" i="12"/>
  <c r="AQ29" i="9"/>
  <c r="AQ41" i="12"/>
  <c r="AQ47" i="12" s="1"/>
  <c r="AQ41" i="9"/>
  <c r="AT24" i="16"/>
  <c r="AT168" i="16" s="1"/>
  <c r="AT188" i="16" s="1"/>
  <c r="AQ25" i="12"/>
  <c r="AQ25" i="9"/>
  <c r="AP29" i="12"/>
  <c r="AP29" i="9"/>
  <c r="AP41" i="12"/>
  <c r="O864" i="1"/>
  <c r="AP25" i="12"/>
  <c r="AP33" i="12" s="1"/>
  <c r="AP25" i="9"/>
  <c r="AP33" i="9" s="1"/>
  <c r="N1136" i="4"/>
  <c r="N1121" i="4"/>
  <c r="N1109" i="4"/>
  <c r="N363" i="4"/>
  <c r="AM17" i="12"/>
  <c r="AM19" i="12" s="1"/>
  <c r="N359" i="4"/>
  <c r="N871" i="4"/>
  <c r="AM37" i="12"/>
  <c r="AM47" i="12" s="1"/>
  <c r="N987" i="4"/>
  <c r="N1111" i="4"/>
  <c r="AM45" i="12"/>
  <c r="N1107" i="4"/>
  <c r="AL13" i="12"/>
  <c r="AL19" i="12" s="1"/>
  <c r="N237" i="4"/>
  <c r="AL23" i="12"/>
  <c r="N491" i="4"/>
  <c r="AL27" i="12"/>
  <c r="N611" i="4"/>
  <c r="N865" i="4"/>
  <c r="N1105" i="4"/>
  <c r="N122" i="4"/>
  <c r="AK9" i="12"/>
  <c r="N241" i="4"/>
  <c r="AK13" i="12"/>
  <c r="AK17" i="12"/>
  <c r="N362" i="4"/>
  <c r="N355" i="4"/>
  <c r="N497" i="4"/>
  <c r="N489" i="4"/>
  <c r="N495" i="4"/>
  <c r="N615" i="4"/>
  <c r="N737" i="4"/>
  <c r="AK37" i="12"/>
  <c r="N870" i="4"/>
  <c r="N869" i="4"/>
  <c r="N991" i="4"/>
  <c r="N983" i="4"/>
  <c r="AK45" i="12"/>
  <c r="N1110" i="4"/>
  <c r="N1103" i="4"/>
  <c r="N243" i="3"/>
  <c r="N235" i="3"/>
  <c r="N241" i="3"/>
  <c r="AM17" i="11"/>
  <c r="N357" i="3"/>
  <c r="N617" i="3"/>
  <c r="AM27" i="11"/>
  <c r="AM33" i="11" s="1"/>
  <c r="N616" i="3"/>
  <c r="N737" i="3"/>
  <c r="AM31" i="11"/>
  <c r="N736" i="3"/>
  <c r="N731" i="3"/>
  <c r="AM37" i="11"/>
  <c r="N863" i="3"/>
  <c r="N867" i="3"/>
  <c r="N869" i="3"/>
  <c r="AM41" i="11"/>
  <c r="N983" i="3"/>
  <c r="N989" i="3"/>
  <c r="AN42" i="11" s="1"/>
  <c r="AM43" i="11"/>
  <c r="N1051" i="3"/>
  <c r="N1045" i="3"/>
  <c r="N1049" i="3"/>
  <c r="N117" i="3"/>
  <c r="N119" i="3"/>
  <c r="N1111" i="2"/>
  <c r="AN45" i="10"/>
  <c r="AN47" i="10" s="1"/>
  <c r="N609" i="2"/>
  <c r="N613" i="2"/>
  <c r="N491" i="2"/>
  <c r="N496" i="2"/>
  <c r="N495" i="2"/>
  <c r="AL13" i="10"/>
  <c r="AL19" i="10" s="1"/>
  <c r="N237" i="2"/>
  <c r="N117" i="2"/>
  <c r="N121" i="2"/>
  <c r="N367" i="2"/>
  <c r="AK15" i="10"/>
  <c r="AK19" i="10" s="1"/>
  <c r="N302" i="2"/>
  <c r="N295" i="2"/>
  <c r="N299" i="2"/>
  <c r="AK29" i="10"/>
  <c r="N676" i="2"/>
  <c r="N669" i="2"/>
  <c r="N673" i="2"/>
  <c r="AQ24" i="16"/>
  <c r="AQ168" i="16" s="1"/>
  <c r="AQ202" i="16" s="1"/>
  <c r="AN25" i="9"/>
  <c r="T7" i="12"/>
  <c r="J62" i="4"/>
  <c r="J55" i="4"/>
  <c r="J59" i="4"/>
  <c r="T11" i="12"/>
  <c r="J177" i="4"/>
  <c r="J181" i="4"/>
  <c r="J182" i="4"/>
  <c r="J179" i="4"/>
  <c r="J302" i="4"/>
  <c r="J297" i="4"/>
  <c r="J301" i="4"/>
  <c r="J299" i="4"/>
  <c r="T21" i="12"/>
  <c r="T33" i="12" s="1"/>
  <c r="J429" i="4"/>
  <c r="J431" i="4"/>
  <c r="J433" i="4"/>
  <c r="J435" i="4"/>
  <c r="T25" i="12"/>
  <c r="J551" i="4"/>
  <c r="J555" i="4"/>
  <c r="J676" i="4"/>
  <c r="J671" i="4"/>
  <c r="J675" i="4"/>
  <c r="T35" i="12"/>
  <c r="T47" i="12" s="1"/>
  <c r="J805" i="4"/>
  <c r="J809" i="4"/>
  <c r="J371" i="4"/>
  <c r="S17" i="12"/>
  <c r="J359" i="4"/>
  <c r="J1119" i="4"/>
  <c r="S45" i="12"/>
  <c r="S47" i="12" s="1"/>
  <c r="J1107" i="4"/>
  <c r="R13" i="12"/>
  <c r="J237" i="4"/>
  <c r="J357" i="4"/>
  <c r="R31" i="12"/>
  <c r="R33" i="12" s="1"/>
  <c r="J731" i="4"/>
  <c r="R41" i="12"/>
  <c r="R47" i="12" s="1"/>
  <c r="J985" i="4"/>
  <c r="Q9" i="12"/>
  <c r="Q19" i="12" s="1"/>
  <c r="J115" i="4"/>
  <c r="J235" i="4"/>
  <c r="J241" i="4"/>
  <c r="Q13" i="12"/>
  <c r="Q17" i="12"/>
  <c r="J362" i="4"/>
  <c r="J355" i="4"/>
  <c r="J361" i="4"/>
  <c r="J489" i="4"/>
  <c r="J735" i="4"/>
  <c r="Q37" i="12"/>
  <c r="J870" i="4"/>
  <c r="J983" i="4"/>
  <c r="J989" i="4"/>
  <c r="Q45" i="12"/>
  <c r="J1110" i="4"/>
  <c r="J1103" i="4"/>
  <c r="T43" i="11"/>
  <c r="J1049" i="3"/>
  <c r="S9" i="11"/>
  <c r="J119" i="3"/>
  <c r="S13" i="11"/>
  <c r="J239" i="3"/>
  <c r="J363" i="3"/>
  <c r="J371" i="3"/>
  <c r="S17" i="11"/>
  <c r="J359" i="3"/>
  <c r="S27" i="11"/>
  <c r="J613" i="3"/>
  <c r="J237" i="3"/>
  <c r="J357" i="3"/>
  <c r="J865" i="3"/>
  <c r="J985" i="3"/>
  <c r="R43" i="11"/>
  <c r="J1045" i="3"/>
  <c r="J115" i="3"/>
  <c r="J355" i="3"/>
  <c r="J609" i="3"/>
  <c r="J736" i="3"/>
  <c r="O11" i="12"/>
  <c r="I181" i="4"/>
  <c r="I301" i="4"/>
  <c r="O15" i="12"/>
  <c r="O19" i="12" s="1"/>
  <c r="O21" i="12"/>
  <c r="O33" i="12" s="1"/>
  <c r="I435" i="4"/>
  <c r="O35" i="12"/>
  <c r="I809" i="4"/>
  <c r="I1136" i="4"/>
  <c r="O43" i="12"/>
  <c r="O47" i="12" s="1"/>
  <c r="I59" i="4"/>
  <c r="I179" i="4"/>
  <c r="N15" i="12"/>
  <c r="N19" i="12" s="1"/>
  <c r="I299" i="4"/>
  <c r="I433" i="4"/>
  <c r="I63" i="4"/>
  <c r="M7" i="12"/>
  <c r="I183" i="4"/>
  <c r="M11" i="12"/>
  <c r="I177" i="4"/>
  <c r="I297" i="4"/>
  <c r="I437" i="4"/>
  <c r="M21" i="12"/>
  <c r="M33" i="12" s="1"/>
  <c r="I431" i="4"/>
  <c r="I557" i="4"/>
  <c r="I551" i="4"/>
  <c r="I743" i="4"/>
  <c r="I671" i="4"/>
  <c r="I811" i="4"/>
  <c r="M35" i="12"/>
  <c r="M47" i="12" s="1"/>
  <c r="I805" i="4"/>
  <c r="I931" i="4"/>
  <c r="I1117" i="4"/>
  <c r="M43" i="12"/>
  <c r="L7" i="12"/>
  <c r="I62" i="4"/>
  <c r="I55" i="4"/>
  <c r="L11" i="12"/>
  <c r="I182" i="4"/>
  <c r="L15" i="12"/>
  <c r="I302" i="4"/>
  <c r="I429" i="4"/>
  <c r="L25" i="12"/>
  <c r="I556" i="4"/>
  <c r="L29" i="12"/>
  <c r="I676" i="4"/>
  <c r="L39" i="12"/>
  <c r="L47" i="12" s="1"/>
  <c r="I930" i="4"/>
  <c r="O23" i="11"/>
  <c r="O33" i="11" s="1"/>
  <c r="I495" i="3"/>
  <c r="N9" i="11"/>
  <c r="I119" i="3"/>
  <c r="N17" i="11"/>
  <c r="I359" i="3"/>
  <c r="N23" i="11"/>
  <c r="I493" i="3"/>
  <c r="N37" i="11"/>
  <c r="I867" i="3"/>
  <c r="N41" i="11"/>
  <c r="I987" i="3"/>
  <c r="I117" i="3"/>
  <c r="I237" i="3"/>
  <c r="I357" i="3"/>
  <c r="M27" i="11"/>
  <c r="M33" i="11" s="1"/>
  <c r="I611" i="3"/>
  <c r="I616" i="3" s="1"/>
  <c r="I743" i="3"/>
  <c r="M31" i="11"/>
  <c r="I1045" i="3"/>
  <c r="I362" i="3"/>
  <c r="I355" i="3"/>
  <c r="I489" i="3"/>
  <c r="L37" i="11"/>
  <c r="I863" i="3"/>
  <c r="I870" i="3" s="1"/>
  <c r="L41" i="11"/>
  <c r="I983" i="3"/>
  <c r="O17" i="10"/>
  <c r="I362" i="2"/>
  <c r="I355" i="2"/>
  <c r="I359" i="2"/>
  <c r="I747" i="2"/>
  <c r="O31" i="10"/>
  <c r="I549" i="2"/>
  <c r="I556" i="2" s="1"/>
  <c r="R60" i="16" s="1"/>
  <c r="I553" i="2"/>
  <c r="I429" i="2"/>
  <c r="I433" i="2"/>
  <c r="I435" i="2"/>
  <c r="I177" i="2"/>
  <c r="I57" i="2"/>
  <c r="I61" i="2"/>
  <c r="CM4" i="18"/>
  <c r="D73" i="17"/>
  <c r="CG4" i="18"/>
  <c r="D67" i="17"/>
  <c r="K32" i="12"/>
  <c r="CA4" i="18"/>
  <c r="D61" i="17"/>
  <c r="K18" i="12"/>
  <c r="H123" i="4"/>
  <c r="J9" i="12"/>
  <c r="H115" i="4"/>
  <c r="H119" i="4"/>
  <c r="H122" i="4"/>
  <c r="H117" i="4"/>
  <c r="J13" i="12"/>
  <c r="H237" i="4"/>
  <c r="H241" i="4"/>
  <c r="H243" i="4"/>
  <c r="H242" i="4"/>
  <c r="H235" i="4"/>
  <c r="H362" i="4"/>
  <c r="H357" i="4"/>
  <c r="H361" i="4"/>
  <c r="H355" i="4"/>
  <c r="H497" i="4"/>
  <c r="J23" i="12"/>
  <c r="H617" i="4"/>
  <c r="J27" i="12"/>
  <c r="H609" i="4"/>
  <c r="H613" i="4"/>
  <c r="J31" i="12"/>
  <c r="H729" i="4"/>
  <c r="H731" i="4"/>
  <c r="H733" i="4"/>
  <c r="H735" i="4"/>
  <c r="H871" i="4"/>
  <c r="H870" i="4"/>
  <c r="H863" i="4"/>
  <c r="H867" i="4"/>
  <c r="H991" i="4"/>
  <c r="J41" i="12"/>
  <c r="J47" i="12" s="1"/>
  <c r="H985" i="4"/>
  <c r="H989" i="4"/>
  <c r="H676" i="2"/>
  <c r="H669" i="2"/>
  <c r="H673" i="2"/>
  <c r="H1134" i="2"/>
  <c r="I45" i="10"/>
  <c r="I27" i="10"/>
  <c r="H609" i="2"/>
  <c r="H611" i="2"/>
  <c r="H613" i="2"/>
  <c r="H615" i="2"/>
  <c r="I23" i="10"/>
  <c r="H496" i="2"/>
  <c r="H489" i="2"/>
  <c r="H493" i="2"/>
  <c r="H115" i="2"/>
  <c r="H117" i="2"/>
  <c r="H121" i="2"/>
  <c r="H369" i="2"/>
  <c r="H297" i="2"/>
  <c r="H31" i="10"/>
  <c r="H731" i="2"/>
  <c r="H735" i="2"/>
  <c r="G25" i="10"/>
  <c r="H549" i="2"/>
  <c r="H553" i="2"/>
  <c r="H556" i="2" s="1"/>
  <c r="G21" i="10"/>
  <c r="H436" i="2"/>
  <c r="H435" i="2"/>
  <c r="G11" i="10"/>
  <c r="H181" i="2"/>
  <c r="BO39" i="13"/>
  <c r="DG39" i="13" s="1"/>
  <c r="BS39" i="13"/>
  <c r="BK34" i="13"/>
  <c r="BJ34" i="13" s="1"/>
  <c r="BL34" i="13"/>
  <c r="R25" i="13"/>
  <c r="V25" i="13"/>
  <c r="AI24" i="13"/>
  <c r="AH24" i="13" s="1"/>
  <c r="AJ24" i="13"/>
  <c r="G30" i="31"/>
  <c r="N74" i="31"/>
  <c r="N73" i="31"/>
  <c r="N62" i="31"/>
  <c r="N64" i="31"/>
  <c r="L31" i="31"/>
  <c r="J31" i="31"/>
  <c r="H76" i="31"/>
  <c r="L76" i="31"/>
  <c r="AU47" i="11"/>
  <c r="AU47" i="12"/>
  <c r="AU49" i="12" s="1"/>
  <c r="AW33" i="12"/>
  <c r="X33" i="12"/>
  <c r="V33" i="12"/>
  <c r="Y34" i="12" s="1"/>
  <c r="N33" i="12"/>
  <c r="L33" i="12"/>
  <c r="BC33" i="10"/>
  <c r="BC49" i="10" s="1"/>
  <c r="Q250" i="1"/>
  <c r="Q249" i="1" s="1"/>
  <c r="BD14" i="16"/>
  <c r="P1136" i="4"/>
  <c r="P1139" i="4" s="1"/>
  <c r="P175" i="4"/>
  <c r="AW15" i="12"/>
  <c r="AW19" i="12" s="1"/>
  <c r="P302" i="4"/>
  <c r="P295" i="4"/>
  <c r="P297" i="4"/>
  <c r="P299" i="4"/>
  <c r="P745" i="4"/>
  <c r="AV13" i="12"/>
  <c r="AV19" i="12" s="1"/>
  <c r="AV49" i="12" s="1"/>
  <c r="P237" i="4"/>
  <c r="P369" i="4"/>
  <c r="AV17" i="12"/>
  <c r="P123" i="4"/>
  <c r="P122" i="4"/>
  <c r="P115" i="4"/>
  <c r="P241" i="4"/>
  <c r="P363" i="4"/>
  <c r="P497" i="4"/>
  <c r="P617" i="4"/>
  <c r="P741" i="4"/>
  <c r="P871" i="4"/>
  <c r="P991" i="4"/>
  <c r="P1111" i="4"/>
  <c r="P363" i="3"/>
  <c r="P491" i="3"/>
  <c r="P123" i="3"/>
  <c r="P243" i="3"/>
  <c r="BB87" i="16" s="1"/>
  <c r="P991" i="3"/>
  <c r="P363" i="2"/>
  <c r="P373" i="2"/>
  <c r="P737" i="2"/>
  <c r="BX11" i="18"/>
  <c r="K58" i="17"/>
  <c r="AP7" i="11"/>
  <c r="O63" i="3"/>
  <c r="AP29" i="11"/>
  <c r="AP33" i="11" s="1"/>
  <c r="O677" i="3"/>
  <c r="O1051" i="3"/>
  <c r="BN10" i="18"/>
  <c r="J48" i="17"/>
  <c r="N747" i="4"/>
  <c r="N1121" i="3"/>
  <c r="N1111" i="3"/>
  <c r="AK11" i="11"/>
  <c r="N183" i="3"/>
  <c r="N303" i="3"/>
  <c r="N991" i="3"/>
  <c r="M677" i="2"/>
  <c r="M1111" i="2"/>
  <c r="M737" i="2"/>
  <c r="M1051" i="2"/>
  <c r="AW8" i="18"/>
  <c r="H31" i="17"/>
  <c r="L1051" i="2"/>
  <c r="Y11" i="12"/>
  <c r="Y19" i="12" s="1"/>
  <c r="K181" i="4"/>
  <c r="K55" i="4"/>
  <c r="K59" i="4"/>
  <c r="K175" i="4"/>
  <c r="K177" i="4"/>
  <c r="K179" i="4"/>
  <c r="X15" i="12"/>
  <c r="K302" i="4"/>
  <c r="W9" i="12"/>
  <c r="W19" i="12" s="1"/>
  <c r="K117" i="4"/>
  <c r="K369" i="4"/>
  <c r="K743" i="4"/>
  <c r="K121" i="4"/>
  <c r="K235" i="4"/>
  <c r="K239" i="4"/>
  <c r="V17" i="12"/>
  <c r="V19" i="12" s="1"/>
  <c r="K362" i="4"/>
  <c r="I367" i="2"/>
  <c r="H745" i="4"/>
  <c r="H1134" i="4"/>
  <c r="H11" i="12"/>
  <c r="H177" i="4"/>
  <c r="H63" i="4"/>
  <c r="H55" i="4"/>
  <c r="H183" i="4"/>
  <c r="H175" i="4"/>
  <c r="H181" i="4"/>
  <c r="G15" i="12"/>
  <c r="G19" i="12" s="1"/>
  <c r="H302" i="4"/>
  <c r="H437" i="4"/>
  <c r="H557" i="4"/>
  <c r="H811" i="4"/>
  <c r="H931" i="4"/>
  <c r="BL4" i="18"/>
  <c r="D46" i="17"/>
  <c r="BU4" i="18"/>
  <c r="D55" i="17"/>
  <c r="H745" i="3"/>
  <c r="R37" i="13"/>
  <c r="V37" i="13"/>
  <c r="R35" i="13"/>
  <c r="V35" i="13"/>
  <c r="D32" i="13"/>
  <c r="BW32" i="13" s="1"/>
  <c r="H32" i="13"/>
  <c r="D26" i="13"/>
  <c r="H26" i="13"/>
  <c r="R17" i="13"/>
  <c r="BW17" i="13" s="1"/>
  <c r="V17" i="13"/>
  <c r="N89" i="31"/>
  <c r="N88" i="31"/>
  <c r="N104" i="31"/>
  <c r="N103" i="31"/>
  <c r="N100" i="31"/>
  <c r="N99" i="31"/>
  <c r="N96" i="31"/>
  <c r="N95" i="31"/>
  <c r="F524" i="34"/>
  <c r="AH1098" i="4"/>
  <c r="AF1098" i="4"/>
  <c r="AI1070" i="4"/>
  <c r="V1070" i="4" s="1"/>
  <c r="AD1070" i="4"/>
  <c r="AI1037" i="4"/>
  <c r="V1037" i="4" s="1"/>
  <c r="AF1037" i="4"/>
  <c r="AI1029" i="4"/>
  <c r="V1029" i="4" s="1"/>
  <c r="AF1029" i="4"/>
  <c r="AI1021" i="4"/>
  <c r="V1021" i="4" s="1"/>
  <c r="AD1021" i="4"/>
  <c r="AI1006" i="4"/>
  <c r="V1006" i="4" s="1"/>
  <c r="AC1006" i="4"/>
  <c r="AE1003" i="4"/>
  <c r="AF1003" i="4"/>
  <c r="AI979" i="4"/>
  <c r="V979" i="4" s="1"/>
  <c r="AC979" i="4"/>
  <c r="AE944" i="4"/>
  <c r="AD944" i="4"/>
  <c r="AI916" i="4"/>
  <c r="V916" i="4" s="1"/>
  <c r="AE916" i="4"/>
  <c r="AI912" i="4"/>
  <c r="V912" i="4" s="1"/>
  <c r="AE912" i="4"/>
  <c r="AE903" i="4"/>
  <c r="AD903" i="4"/>
  <c r="AE899" i="4"/>
  <c r="AC899" i="4"/>
  <c r="AE895" i="4"/>
  <c r="AC895" i="4"/>
  <c r="AE891" i="4"/>
  <c r="AD891" i="4"/>
  <c r="AE887" i="4"/>
  <c r="AD887" i="4"/>
  <c r="AE883" i="4"/>
  <c r="AC883" i="4"/>
  <c r="AE879" i="4"/>
  <c r="AC879" i="4"/>
  <c r="AE877" i="4"/>
  <c r="AC877" i="4"/>
  <c r="AE856" i="4"/>
  <c r="AC856" i="4"/>
  <c r="AI850" i="4"/>
  <c r="V850" i="4" s="1"/>
  <c r="AD850" i="4"/>
  <c r="AI842" i="4"/>
  <c r="V842" i="4" s="1"/>
  <c r="AD842" i="4"/>
  <c r="AI834" i="4"/>
  <c r="V834" i="4" s="1"/>
  <c r="AE834" i="4"/>
  <c r="AC834" i="4"/>
  <c r="AI826" i="4"/>
  <c r="V826" i="4" s="1"/>
  <c r="AD826" i="4"/>
  <c r="AI818" i="4"/>
  <c r="V818" i="4" s="1"/>
  <c r="AD818" i="4"/>
  <c r="AI797" i="4"/>
  <c r="AE797" i="4"/>
  <c r="AC797" i="4"/>
  <c r="AI784" i="4"/>
  <c r="V784" i="4" s="1"/>
  <c r="AE784" i="4"/>
  <c r="AI776" i="4"/>
  <c r="V776" i="4" s="1"/>
  <c r="AE776" i="4"/>
  <c r="AE771" i="4"/>
  <c r="AC771" i="4"/>
  <c r="AI763" i="4"/>
  <c r="V763" i="4" s="1"/>
  <c r="AE763" i="4"/>
  <c r="AC763" i="4"/>
  <c r="AF717" i="4"/>
  <c r="AD717" i="4"/>
  <c r="AH704" i="4"/>
  <c r="V704" i="4" s="1"/>
  <c r="AE704" i="4"/>
  <c r="AC704" i="4"/>
  <c r="AF699" i="4"/>
  <c r="AD699" i="4"/>
  <c r="AH694" i="4"/>
  <c r="AE694" i="4"/>
  <c r="AC694" i="4"/>
  <c r="AF685" i="4"/>
  <c r="AD685" i="4"/>
  <c r="AI659" i="4"/>
  <c r="V659" i="4" s="1"/>
  <c r="AE659" i="4"/>
  <c r="AC659" i="4"/>
  <c r="AI651" i="4"/>
  <c r="V651" i="4" s="1"/>
  <c r="AE651" i="4"/>
  <c r="AC651" i="4"/>
  <c r="AI643" i="4"/>
  <c r="V643" i="4" s="1"/>
  <c r="AE643" i="4"/>
  <c r="AC643" i="4"/>
  <c r="AH635" i="4"/>
  <c r="V635" i="4" s="1"/>
  <c r="AE635" i="4"/>
  <c r="AC635" i="4"/>
  <c r="AH627" i="4"/>
  <c r="V627" i="4" s="1"/>
  <c r="AE627" i="4"/>
  <c r="AC627" i="4"/>
  <c r="AF587" i="4"/>
  <c r="AD587" i="4"/>
  <c r="AF579" i="4"/>
  <c r="AD579" i="4"/>
  <c r="AI571" i="4"/>
  <c r="AF571" i="4"/>
  <c r="AD571" i="4"/>
  <c r="AF477" i="4"/>
  <c r="AD477" i="4"/>
  <c r="AF469" i="4"/>
  <c r="AD469" i="4"/>
  <c r="AI458" i="4"/>
  <c r="V458" i="4" s="1"/>
  <c r="AE458" i="4"/>
  <c r="AC458" i="4"/>
  <c r="AE446" i="4"/>
  <c r="AC446" i="4"/>
  <c r="AK399" i="4"/>
  <c r="V399" i="4" s="1"/>
  <c r="AE399" i="4"/>
  <c r="AC399" i="4"/>
  <c r="AE332" i="4"/>
  <c r="AC332" i="4"/>
  <c r="AK267" i="4"/>
  <c r="V267" i="4" s="1"/>
  <c r="AE267" i="4"/>
  <c r="AC267" i="4"/>
  <c r="AF215" i="4"/>
  <c r="AD215" i="4"/>
  <c r="AF93" i="4"/>
  <c r="AD93" i="4"/>
  <c r="AF36" i="4"/>
  <c r="AD36" i="4"/>
  <c r="AH1098" i="3"/>
  <c r="V1098" i="3" s="1"/>
  <c r="AF1098" i="3"/>
  <c r="AD1098" i="3"/>
  <c r="AH1096" i="3"/>
  <c r="V1096" i="3" s="1"/>
  <c r="AF1096" i="3"/>
  <c r="AD1096" i="3"/>
  <c r="AH1094" i="3"/>
  <c r="V1094" i="3" s="1"/>
  <c r="AF1094" i="3"/>
  <c r="AD1094" i="3"/>
  <c r="AH1092" i="3"/>
  <c r="V1092" i="3" s="1"/>
  <c r="AF1092" i="3"/>
  <c r="AD1092" i="3"/>
  <c r="AH1090" i="3"/>
  <c r="V1090" i="3" s="1"/>
  <c r="AF1090" i="3"/>
  <c r="AD1090" i="3"/>
  <c r="AH1087" i="3"/>
  <c r="V1087" i="3" s="1"/>
  <c r="AE1087" i="3"/>
  <c r="AC1087" i="3"/>
  <c r="AH1085" i="3"/>
  <c r="V1085" i="3" s="1"/>
  <c r="AE1085" i="3"/>
  <c r="AC1085" i="3"/>
  <c r="AH1083" i="3"/>
  <c r="AE1083" i="3"/>
  <c r="AC1083" i="3"/>
  <c r="AH1081" i="3"/>
  <c r="V1081" i="3" s="1"/>
  <c r="AE1081" i="3"/>
  <c r="AC1081" i="3"/>
  <c r="AH1079" i="3"/>
  <c r="AE1079" i="3"/>
  <c r="AC1079" i="3"/>
  <c r="AH1077" i="3"/>
  <c r="V1077" i="3" s="1"/>
  <c r="AE1077" i="3"/>
  <c r="AC1077" i="3"/>
  <c r="AH1075" i="3"/>
  <c r="V1075" i="3" s="1"/>
  <c r="AE1075" i="3"/>
  <c r="AC1075" i="3"/>
  <c r="AH1073" i="3"/>
  <c r="V1073" i="3" s="1"/>
  <c r="AE1073" i="3"/>
  <c r="AC1073" i="3"/>
  <c r="AH1071" i="3"/>
  <c r="AE1071" i="3"/>
  <c r="AC1071" i="3"/>
  <c r="AH1069" i="3"/>
  <c r="V1069" i="3" s="1"/>
  <c r="AE1069" i="3"/>
  <c r="AC1069" i="3"/>
  <c r="AH1067" i="3"/>
  <c r="V1067" i="3" s="1"/>
  <c r="AE1067" i="3"/>
  <c r="AC1067" i="3"/>
  <c r="AH1065" i="3"/>
  <c r="V1065" i="3" s="1"/>
  <c r="AE1065" i="3"/>
  <c r="AC1065" i="3"/>
  <c r="AF1060" i="3"/>
  <c r="AD1060" i="3"/>
  <c r="AK1058" i="3"/>
  <c r="V1058" i="3" s="1"/>
  <c r="AF1058" i="3"/>
  <c r="AD1058" i="3"/>
  <c r="AF1056" i="3"/>
  <c r="AD1056" i="3"/>
  <c r="AH1038" i="3"/>
  <c r="V1038" i="3" s="1"/>
  <c r="AE1038" i="3"/>
  <c r="AC1038" i="3"/>
  <c r="AH1036" i="3"/>
  <c r="AE1036" i="3"/>
  <c r="AC1036" i="3"/>
  <c r="AH1034" i="3"/>
  <c r="V1034" i="3" s="1"/>
  <c r="AE1034" i="3"/>
  <c r="AC1034" i="3"/>
  <c r="AH1032" i="3"/>
  <c r="AE1032" i="3"/>
  <c r="AC1032" i="3"/>
  <c r="AH1030" i="3"/>
  <c r="V1030" i="3" s="1"/>
  <c r="AE1030" i="3"/>
  <c r="AC1030" i="3"/>
  <c r="AF1025" i="3"/>
  <c r="AD1025" i="3"/>
  <c r="AK1023" i="3"/>
  <c r="V1023" i="3" s="1"/>
  <c r="AF1023" i="3"/>
  <c r="AD1023" i="3"/>
  <c r="AF1021" i="3"/>
  <c r="AD1021" i="3"/>
  <c r="AK1019" i="3"/>
  <c r="V1019" i="3" s="1"/>
  <c r="AF1019" i="3"/>
  <c r="AD1019" i="3"/>
  <c r="AF1017" i="3"/>
  <c r="AD1017" i="3"/>
  <c r="AK1015" i="3"/>
  <c r="V1015" i="3" s="1"/>
  <c r="AF1015" i="3"/>
  <c r="AD1015" i="3"/>
  <c r="AK978" i="3"/>
  <c r="V978" i="3" s="1"/>
  <c r="AF978" i="3"/>
  <c r="AD978" i="3"/>
  <c r="AH859" i="3"/>
  <c r="V859" i="3" s="1"/>
  <c r="AE859" i="3"/>
  <c r="AC859" i="3"/>
  <c r="AH857" i="3"/>
  <c r="V857" i="3" s="1"/>
  <c r="AE857" i="3"/>
  <c r="AC857" i="3"/>
  <c r="AH855" i="3"/>
  <c r="AK855" i="3"/>
  <c r="V855" i="3" s="1"/>
  <c r="AE855" i="3"/>
  <c r="AC855" i="3"/>
  <c r="AH798" i="3"/>
  <c r="V798" i="3" s="1"/>
  <c r="AE798" i="3"/>
  <c r="AC798" i="3"/>
  <c r="AH796" i="3"/>
  <c r="V796" i="3" s="1"/>
  <c r="AE796" i="3"/>
  <c r="AC796" i="3"/>
  <c r="AH794" i="3"/>
  <c r="AE794" i="3"/>
  <c r="AC794" i="3"/>
  <c r="AH792" i="3"/>
  <c r="V792" i="3" s="1"/>
  <c r="AE792" i="3"/>
  <c r="AC792" i="3"/>
  <c r="AH790" i="3"/>
  <c r="AE790" i="3"/>
  <c r="AC790" i="3"/>
  <c r="AH788" i="3"/>
  <c r="V788" i="3" s="1"/>
  <c r="AE788" i="3"/>
  <c r="AC788" i="3"/>
  <c r="AK722" i="3"/>
  <c r="AF722" i="3"/>
  <c r="AD722" i="3"/>
  <c r="AH719" i="3"/>
  <c r="AI719" i="3"/>
  <c r="AE719" i="3"/>
  <c r="AC719" i="3"/>
  <c r="AK716" i="3"/>
  <c r="AF716" i="3"/>
  <c r="AD716" i="3"/>
  <c r="AH705" i="3"/>
  <c r="AK705" i="3"/>
  <c r="AE705" i="3"/>
  <c r="AC705" i="3"/>
  <c r="AH701" i="3"/>
  <c r="AI701" i="3"/>
  <c r="AE701" i="3"/>
  <c r="AC701" i="3"/>
  <c r="AH699" i="3"/>
  <c r="AK699" i="3"/>
  <c r="AE699" i="3"/>
  <c r="AC699" i="3"/>
  <c r="AK696" i="3"/>
  <c r="AF696" i="3"/>
  <c r="AD696" i="3"/>
  <c r="AK694" i="3"/>
  <c r="AF694" i="3"/>
  <c r="AH687" i="3"/>
  <c r="AI687" i="3"/>
  <c r="AH544" i="3"/>
  <c r="AI544" i="3"/>
  <c r="AH540" i="3"/>
  <c r="AI540" i="3"/>
  <c r="AH347" i="3"/>
  <c r="V347" i="3" s="1"/>
  <c r="AK347" i="3"/>
  <c r="AH288" i="3"/>
  <c r="V288" i="3" s="1"/>
  <c r="AK288" i="3"/>
  <c r="AH255" i="3"/>
  <c r="V255" i="3" s="1"/>
  <c r="AI255" i="3"/>
  <c r="AH1038" i="2"/>
  <c r="V1038" i="2" s="1"/>
  <c r="AK1038" i="2"/>
  <c r="AH1022" i="2"/>
  <c r="V1022" i="2" s="1"/>
  <c r="AK1022" i="2"/>
  <c r="AH1006" i="2"/>
  <c r="V1006" i="2" s="1"/>
  <c r="AK1006" i="2"/>
  <c r="AH905" i="2"/>
  <c r="AK905" i="2"/>
  <c r="AI905" i="2"/>
  <c r="AI903" i="2"/>
  <c r="AK903" i="2"/>
  <c r="AI714" i="2"/>
  <c r="V714" i="2" s="1"/>
  <c r="AK714" i="2"/>
  <c r="Q987" i="3"/>
  <c r="Q741" i="2"/>
  <c r="P371" i="3"/>
  <c r="P745" i="3"/>
  <c r="P369" i="2"/>
  <c r="P741" i="2"/>
  <c r="O741" i="2"/>
  <c r="O254" i="1"/>
  <c r="O257" i="1" s="1"/>
  <c r="AA149" i="19" s="1"/>
  <c r="AP19" i="12"/>
  <c r="N609" i="3"/>
  <c r="AK28" i="11" s="1"/>
  <c r="N617" i="2"/>
  <c r="N497" i="2"/>
  <c r="N123" i="2"/>
  <c r="N371" i="2"/>
  <c r="N745" i="2"/>
  <c r="N743" i="2"/>
  <c r="M363" i="3"/>
  <c r="M677" i="3"/>
  <c r="M371" i="2"/>
  <c r="L373" i="2"/>
  <c r="L745" i="2"/>
  <c r="L677" i="2"/>
  <c r="K369" i="2"/>
  <c r="J63" i="4"/>
  <c r="J183" i="4"/>
  <c r="J437" i="4"/>
  <c r="J557" i="4"/>
  <c r="J811" i="4"/>
  <c r="J931" i="4"/>
  <c r="J373" i="2"/>
  <c r="I373" i="2"/>
  <c r="I363" i="2"/>
  <c r="H747" i="2"/>
  <c r="H373" i="2"/>
  <c r="H363" i="2"/>
  <c r="H745" i="2"/>
  <c r="H524" i="34"/>
  <c r="G520" i="34"/>
  <c r="D522" i="34"/>
  <c r="AC1006" i="2"/>
  <c r="AE1006" i="2"/>
  <c r="AD1015" i="2"/>
  <c r="AD1017" i="2"/>
  <c r="AF1017" i="2"/>
  <c r="AD1019" i="2"/>
  <c r="AF1019" i="2"/>
  <c r="AC1022" i="2"/>
  <c r="AE1022" i="2"/>
  <c r="AD1031" i="2"/>
  <c r="AD1033" i="2"/>
  <c r="AF1033" i="2"/>
  <c r="AD1035" i="2"/>
  <c r="AF1035" i="2"/>
  <c r="AC1038" i="2"/>
  <c r="AE1038" i="2"/>
  <c r="AD1096" i="2"/>
  <c r="AF1096" i="2"/>
  <c r="AD1098" i="2"/>
  <c r="AF1098" i="2"/>
  <c r="AD109" i="3"/>
  <c r="AF109" i="3"/>
  <c r="AD111" i="3"/>
  <c r="AF111" i="3"/>
  <c r="AD227" i="3"/>
  <c r="AD229" i="3"/>
  <c r="AF229" i="3"/>
  <c r="AD231" i="3"/>
  <c r="AF231" i="3"/>
  <c r="AC247" i="3"/>
  <c r="AE247" i="3"/>
  <c r="AC249" i="3"/>
  <c r="AC251" i="3"/>
  <c r="AE251" i="3"/>
  <c r="AC253" i="3"/>
  <c r="AE253" i="3"/>
  <c r="AC255" i="3"/>
  <c r="AE255" i="3"/>
  <c r="AD288" i="3"/>
  <c r="AF288" i="3"/>
  <c r="AD347" i="3"/>
  <c r="AF347" i="3"/>
  <c r="AD349" i="3"/>
  <c r="AF349" i="3"/>
  <c r="AD351" i="3"/>
  <c r="AF351" i="3"/>
  <c r="AD540" i="3"/>
  <c r="AF540" i="3"/>
  <c r="AD544" i="3"/>
  <c r="AF544" i="3"/>
  <c r="AC684" i="3"/>
  <c r="AE684" i="3"/>
  <c r="AD687" i="3"/>
  <c r="AF687" i="3"/>
  <c r="AC690" i="3"/>
  <c r="AE690" i="3"/>
  <c r="AC694" i="3"/>
  <c r="AE694" i="3"/>
  <c r="AE696" i="3"/>
  <c r="AD699" i="3"/>
  <c r="AD701" i="3"/>
  <c r="AD705" i="3"/>
  <c r="AE716" i="3"/>
  <c r="AD719" i="3"/>
  <c r="AE722" i="3"/>
  <c r="AD788" i="3"/>
  <c r="AD790" i="3"/>
  <c r="AD792" i="3"/>
  <c r="AD794" i="3"/>
  <c r="AD796" i="3"/>
  <c r="AD798" i="3"/>
  <c r="AF855" i="3"/>
  <c r="AF857" i="3"/>
  <c r="AF859" i="3"/>
  <c r="AE978" i="3"/>
  <c r="AE1015" i="3"/>
  <c r="AE1017" i="3"/>
  <c r="AE1019" i="3"/>
  <c r="AE1021" i="3"/>
  <c r="AE1023" i="3"/>
  <c r="AE1025" i="3"/>
  <c r="AD1030" i="3"/>
  <c r="AD1032" i="3"/>
  <c r="AD1034" i="3"/>
  <c r="AD1036" i="3"/>
  <c r="AD1038" i="3"/>
  <c r="AE1056" i="3"/>
  <c r="AE1058" i="3"/>
  <c r="AE1060" i="3"/>
  <c r="AD1065" i="3"/>
  <c r="AD1067" i="3"/>
  <c r="AD1069" i="3"/>
  <c r="AD1071" i="3"/>
  <c r="AD1073" i="3"/>
  <c r="AD1075" i="3"/>
  <c r="AD1077" i="3"/>
  <c r="AD1079" i="3"/>
  <c r="AD1081" i="3"/>
  <c r="AD1083" i="3"/>
  <c r="AD1085" i="3"/>
  <c r="AD1087" i="3"/>
  <c r="AE1090" i="3"/>
  <c r="AE1092" i="3"/>
  <c r="AE1094" i="3"/>
  <c r="AE1096" i="3"/>
  <c r="AE1098" i="3"/>
  <c r="AE36" i="4"/>
  <c r="AE93" i="4"/>
  <c r="AE215" i="4"/>
  <c r="AD267" i="4"/>
  <c r="AD332" i="4"/>
  <c r="AD399" i="4"/>
  <c r="AD446" i="4"/>
  <c r="AD458" i="4"/>
  <c r="AE469" i="4"/>
  <c r="AE477" i="4"/>
  <c r="AE571" i="4"/>
  <c r="AE579" i="4"/>
  <c r="AE587" i="4"/>
  <c r="AD627" i="4"/>
  <c r="AD635" i="4"/>
  <c r="AD643" i="4"/>
  <c r="AD651" i="4"/>
  <c r="AD659" i="4"/>
  <c r="AE685" i="4"/>
  <c r="AD694" i="4"/>
  <c r="AE699" i="4"/>
  <c r="AD704" i="4"/>
  <c r="AE717" i="4"/>
  <c r="AD763" i="4"/>
  <c r="AD771" i="4"/>
  <c r="AC784" i="4"/>
  <c r="AD797" i="4"/>
  <c r="AF818" i="4"/>
  <c r="AD834" i="4"/>
  <c r="AF842" i="4"/>
  <c r="AD856" i="4"/>
  <c r="AD877" i="4"/>
  <c r="AD879" i="4"/>
  <c r="AD883" i="4"/>
  <c r="AF887" i="4"/>
  <c r="AD895" i="4"/>
  <c r="AD899" i="4"/>
  <c r="AF903" i="4"/>
  <c r="AC912" i="4"/>
  <c r="AE937" i="4"/>
  <c r="AF967" i="4"/>
  <c r="AD1017" i="4"/>
  <c r="AH979" i="3"/>
  <c r="V979" i="3" s="1"/>
  <c r="AE979" i="3"/>
  <c r="AC979" i="3"/>
  <c r="AH977" i="3"/>
  <c r="AE977" i="3"/>
  <c r="AC977" i="3"/>
  <c r="AH975" i="3"/>
  <c r="V975" i="3" s="1"/>
  <c r="AE975" i="3"/>
  <c r="AC975" i="3"/>
  <c r="AH973" i="3"/>
  <c r="V973" i="3" s="1"/>
  <c r="AE973" i="3"/>
  <c r="AC973" i="3"/>
  <c r="AH971" i="3"/>
  <c r="R971" i="3" s="1"/>
  <c r="AE971" i="3"/>
  <c r="AC971" i="3"/>
  <c r="Z971" i="3" s="1"/>
  <c r="AH969" i="3"/>
  <c r="R969" i="3" s="1"/>
  <c r="S969" i="3" s="1"/>
  <c r="AM969" i="3" s="1"/>
  <c r="AO969" i="3" s="1"/>
  <c r="AE969" i="3"/>
  <c r="AC969" i="3"/>
  <c r="AH967" i="3"/>
  <c r="V967" i="3" s="1"/>
  <c r="W967" i="3" s="1"/>
  <c r="AD967" i="3"/>
  <c r="AH918" i="3"/>
  <c r="V918" i="3" s="1"/>
  <c r="AF918" i="3"/>
  <c r="AD918" i="3"/>
  <c r="AH916" i="3"/>
  <c r="AF916" i="3"/>
  <c r="AD916" i="3"/>
  <c r="AH914" i="3"/>
  <c r="V914" i="3" s="1"/>
  <c r="AF914" i="3"/>
  <c r="AD914" i="3"/>
  <c r="AH912" i="3"/>
  <c r="V912" i="3" s="1"/>
  <c r="AF912" i="3"/>
  <c r="AD912" i="3"/>
  <c r="AH910" i="3"/>
  <c r="V910" i="3" s="1"/>
  <c r="AF910" i="3"/>
  <c r="AD910" i="3"/>
  <c r="AH908" i="3"/>
  <c r="AF908" i="3"/>
  <c r="AD908" i="3"/>
  <c r="AH858" i="3"/>
  <c r="V858" i="3" s="1"/>
  <c r="AF858" i="3"/>
  <c r="AD858" i="3"/>
  <c r="AH856" i="3"/>
  <c r="AF856" i="3"/>
  <c r="AD856" i="3"/>
  <c r="AH854" i="3"/>
  <c r="V854" i="3" s="1"/>
  <c r="AI854" i="3"/>
  <c r="AF854" i="3"/>
  <c r="AD854" i="3"/>
  <c r="AH852" i="3"/>
  <c r="V852" i="3" s="1"/>
  <c r="AF852" i="3"/>
  <c r="AD852" i="3"/>
  <c r="AH850" i="3"/>
  <c r="V850" i="3" s="1"/>
  <c r="AF850" i="3"/>
  <c r="AD850" i="3"/>
  <c r="AH848" i="3"/>
  <c r="V848" i="3" s="1"/>
  <c r="AF848" i="3"/>
  <c r="AD848" i="3"/>
  <c r="AH721" i="3"/>
  <c r="AK721" i="3"/>
  <c r="AE721" i="3"/>
  <c r="AC721" i="3"/>
  <c r="AK719" i="3"/>
  <c r="AH717" i="3"/>
  <c r="AI717" i="3"/>
  <c r="AE717" i="3"/>
  <c r="AC717" i="3"/>
  <c r="AH715" i="3"/>
  <c r="AK715" i="3"/>
  <c r="AE715" i="3"/>
  <c r="AC715" i="3"/>
  <c r="AK712" i="3"/>
  <c r="AF712" i="3"/>
  <c r="AD712" i="3"/>
  <c r="AK710" i="3"/>
  <c r="AF710" i="3"/>
  <c r="AD710" i="3"/>
  <c r="AK706" i="3"/>
  <c r="AF706" i="3"/>
  <c r="AD706" i="3"/>
  <c r="AH703" i="3"/>
  <c r="AI703" i="3"/>
  <c r="AE703" i="3"/>
  <c r="AC703" i="3"/>
  <c r="AK701" i="3"/>
  <c r="AK700" i="3"/>
  <c r="AF700" i="3"/>
  <c r="AD700" i="3"/>
  <c r="AH689" i="3"/>
  <c r="AK689" i="3"/>
  <c r="AK687" i="3"/>
  <c r="AH685" i="3"/>
  <c r="AI685" i="3"/>
  <c r="AH683" i="3"/>
  <c r="AK683" i="3"/>
  <c r="AH543" i="3"/>
  <c r="V543" i="3" s="1"/>
  <c r="AK543" i="3"/>
  <c r="AH539" i="3"/>
  <c r="V539" i="3" s="1"/>
  <c r="AK539" i="3"/>
  <c r="AH412" i="3"/>
  <c r="V412" i="3" s="1"/>
  <c r="AC412" i="3"/>
  <c r="AF412" i="3"/>
  <c r="AH344" i="3"/>
  <c r="V344" i="3" s="1"/>
  <c r="AI344" i="3"/>
  <c r="AH342" i="3"/>
  <c r="AK342" i="3"/>
  <c r="V342" i="3" s="1"/>
  <c r="AH323" i="3"/>
  <c r="AK323" i="3"/>
  <c r="V323" i="3" s="1"/>
  <c r="AH287" i="3"/>
  <c r="V287" i="3" s="1"/>
  <c r="AK287" i="3"/>
  <c r="AI287" i="3"/>
  <c r="AH285" i="3"/>
  <c r="V285" i="3" s="1"/>
  <c r="AI285" i="3"/>
  <c r="AH272" i="3"/>
  <c r="V272" i="3" s="1"/>
  <c r="AK272" i="3"/>
  <c r="AH906" i="2"/>
  <c r="V906" i="2" s="1"/>
  <c r="AK906" i="2"/>
  <c r="AI586" i="2"/>
  <c r="R586" i="2" s="1"/>
  <c r="S586" i="2" s="1"/>
  <c r="AM586" i="2" s="1"/>
  <c r="AO586" i="2" s="1"/>
  <c r="AC586" i="2"/>
  <c r="Z586" i="2" s="1"/>
  <c r="AI584" i="2"/>
  <c r="R584" i="2" s="1"/>
  <c r="AD584" i="2"/>
  <c r="AI582" i="2"/>
  <c r="R582" i="2" s="1"/>
  <c r="AF582" i="2"/>
  <c r="AA582" i="2" s="1"/>
  <c r="AI580" i="2"/>
  <c r="AC580" i="2"/>
  <c r="Z580" i="2" s="1"/>
  <c r="AI578" i="2"/>
  <c r="R578" i="2" s="1"/>
  <c r="AF578" i="2"/>
  <c r="AA578" i="2" s="1"/>
  <c r="AI576" i="2"/>
  <c r="AF576" i="2"/>
  <c r="AA576" i="2" s="1"/>
  <c r="AI572" i="2"/>
  <c r="AD572" i="2"/>
  <c r="AI562" i="2"/>
  <c r="R562" i="2" s="1"/>
  <c r="AD562" i="2"/>
  <c r="AH416" i="2"/>
  <c r="V416" i="2" s="1"/>
  <c r="AK416" i="2"/>
  <c r="AH307" i="2"/>
  <c r="V307" i="2" s="1"/>
  <c r="AK307" i="2"/>
  <c r="AH585" i="1"/>
  <c r="V585" i="1" s="1"/>
  <c r="AI585" i="1"/>
  <c r="AH230" i="1"/>
  <c r="AI230" i="1"/>
  <c r="AH168" i="1"/>
  <c r="V168" i="1" s="1"/>
  <c r="AK168" i="1"/>
  <c r="AH111" i="1"/>
  <c r="V111" i="1" s="1"/>
  <c r="AI111" i="1"/>
  <c r="AH110" i="1"/>
  <c r="AI110" i="1"/>
  <c r="AK110" i="1"/>
  <c r="AH677" i="1"/>
  <c r="AK677" i="1"/>
  <c r="V677" i="1" s="1"/>
  <c r="AH675" i="1"/>
  <c r="AI675" i="1"/>
  <c r="AX1" i="35"/>
  <c r="AH346" i="3"/>
  <c r="AI346" i="3"/>
  <c r="AH343" i="3"/>
  <c r="V343" i="3" s="1"/>
  <c r="AK343" i="3"/>
  <c r="AH322" i="3"/>
  <c r="V322" i="3" s="1"/>
  <c r="AI322" i="3"/>
  <c r="AH286" i="3"/>
  <c r="V286" i="3" s="1"/>
  <c r="AK286" i="3"/>
  <c r="AH271" i="3"/>
  <c r="V271" i="3" s="1"/>
  <c r="AI271" i="3"/>
  <c r="AH108" i="3"/>
  <c r="AK108" i="3"/>
  <c r="AC582" i="2"/>
  <c r="AF580" i="2"/>
  <c r="AA580" i="2" s="1"/>
  <c r="AC578" i="2"/>
  <c r="AF564" i="2"/>
  <c r="AA564" i="2" s="1"/>
  <c r="S564" i="2" s="1"/>
  <c r="AM564" i="2" s="1"/>
  <c r="AO564" i="2" s="1"/>
  <c r="AH1095" i="2"/>
  <c r="V1095" i="2" s="1"/>
  <c r="AK1095" i="2"/>
  <c r="AH1030" i="2"/>
  <c r="V1030" i="2" s="1"/>
  <c r="AK1030" i="2"/>
  <c r="AH1014" i="2"/>
  <c r="V1014" i="2" s="1"/>
  <c r="AK1014" i="2"/>
  <c r="AH998" i="2"/>
  <c r="V998" i="2" s="1"/>
  <c r="AK998" i="2"/>
  <c r="AI902" i="2"/>
  <c r="AK902" i="2"/>
  <c r="AI894" i="2"/>
  <c r="AC894" i="2"/>
  <c r="AI882" i="2"/>
  <c r="V882" i="2" s="1"/>
  <c r="W882" i="2" s="1"/>
  <c r="AF882" i="2"/>
  <c r="AA882" i="2" s="1"/>
  <c r="AI876" i="2"/>
  <c r="V876" i="2" s="1"/>
  <c r="W876" i="2" s="1"/>
  <c r="AF876" i="2"/>
  <c r="AA876" i="2" s="1"/>
  <c r="AH846" i="2"/>
  <c r="V846" i="2" s="1"/>
  <c r="W846" i="2" s="1"/>
  <c r="AC846" i="2"/>
  <c r="AF846" i="2"/>
  <c r="AA846" i="2" s="1"/>
  <c r="AH315" i="2"/>
  <c r="AI315" i="2"/>
  <c r="AH530" i="1"/>
  <c r="AI530" i="1"/>
  <c r="AH231" i="1"/>
  <c r="AK231" i="1"/>
  <c r="AH160" i="1"/>
  <c r="AK160" i="1"/>
  <c r="AH158" i="1"/>
  <c r="V158" i="1" s="1"/>
  <c r="AC158" i="1"/>
  <c r="AF158" i="1"/>
  <c r="AK111" i="1"/>
  <c r="AJ110" i="1"/>
  <c r="AI109" i="1"/>
  <c r="AK109" i="1"/>
  <c r="AK106" i="1"/>
  <c r="AI105" i="1"/>
  <c r="AK105" i="1"/>
  <c r="AK102" i="1"/>
  <c r="AI101" i="1"/>
  <c r="AK101" i="1"/>
  <c r="AK976" i="1"/>
  <c r="V976" i="1" s="1"/>
  <c r="AH975" i="1"/>
  <c r="AI975" i="1"/>
  <c r="AI941" i="1"/>
  <c r="V941" i="1" s="1"/>
  <c r="W941" i="1" s="1"/>
  <c r="AH940" i="1"/>
  <c r="AK940" i="1"/>
  <c r="AI849" i="1"/>
  <c r="V849" i="1" s="1"/>
  <c r="W849" i="1" s="1"/>
  <c r="AH848" i="1"/>
  <c r="AK848" i="1"/>
  <c r="R848" i="1" s="1"/>
  <c r="S848" i="1" s="1"/>
  <c r="AM848" i="1" s="1"/>
  <c r="AO848" i="1" s="1"/>
  <c r="AK738" i="1"/>
  <c r="V738" i="1" s="1"/>
  <c r="AH737" i="1"/>
  <c r="V737" i="1" s="1"/>
  <c r="AI737" i="1"/>
  <c r="AK678" i="1"/>
  <c r="V678" i="1" s="1"/>
  <c r="AI677" i="1"/>
  <c r="AH676" i="1"/>
  <c r="AK676" i="1"/>
  <c r="AI786" i="1"/>
  <c r="V786" i="1" s="1"/>
  <c r="AK786" i="1"/>
  <c r="AK470" i="2"/>
  <c r="R470" i="2" s="1"/>
  <c r="AF470" i="2"/>
  <c r="AA470" i="2" s="1"/>
  <c r="AJ470" i="2"/>
  <c r="G931" i="4"/>
  <c r="G677" i="4"/>
  <c r="G437" i="4"/>
  <c r="G1051" i="4"/>
  <c r="G811" i="4"/>
  <c r="G557" i="4"/>
  <c r="G303" i="4"/>
  <c r="AH406" i="1"/>
  <c r="R406" i="1" s="1"/>
  <c r="S406" i="1" s="1"/>
  <c r="AM406" i="1" s="1"/>
  <c r="AO406" i="1" s="1"/>
  <c r="AC406" i="1"/>
  <c r="G736" i="2"/>
  <c r="G362" i="2"/>
  <c r="G1017" i="1"/>
  <c r="G1013" i="1"/>
  <c r="S1048" i="2"/>
  <c r="S1043" i="2" s="1"/>
  <c r="AC215" i="2"/>
  <c r="AH218" i="2"/>
  <c r="V218" i="2" s="1"/>
  <c r="AF75" i="2"/>
  <c r="AA75" i="2" s="1"/>
  <c r="AH75" i="2"/>
  <c r="R75" i="2" s="1"/>
  <c r="AC10" i="2"/>
  <c r="Z10" i="2" s="1"/>
  <c r="AH10" i="2"/>
  <c r="AC12" i="2"/>
  <c r="AH12" i="2"/>
  <c r="R12" i="2" s="1"/>
  <c r="AH87" i="1"/>
  <c r="R87" i="1" s="1"/>
  <c r="AH407" i="1"/>
  <c r="V407" i="1" s="1"/>
  <c r="W407" i="1" s="1"/>
  <c r="AC407" i="1"/>
  <c r="X528" i="3"/>
  <c r="X530" i="3"/>
  <c r="X470" i="3"/>
  <c r="X383" i="3"/>
  <c r="X384" i="3"/>
  <c r="X385" i="3"/>
  <c r="X386" i="3"/>
  <c r="X387" i="3"/>
  <c r="X388" i="3"/>
  <c r="X389" i="3"/>
  <c r="X390" i="3"/>
  <c r="X406" i="3"/>
  <c r="X407" i="3"/>
  <c r="X408" i="3"/>
  <c r="AK1006" i="3"/>
  <c r="V1006" i="3" s="1"/>
  <c r="AK1007" i="3"/>
  <c r="V1007" i="3" s="1"/>
  <c r="AK1008" i="3"/>
  <c r="V1008" i="3" s="1"/>
  <c r="AK1009" i="3"/>
  <c r="X1010" i="3"/>
  <c r="X1011" i="3"/>
  <c r="X1012" i="3"/>
  <c r="X1013" i="3"/>
  <c r="X935" i="3"/>
  <c r="X936" i="3"/>
  <c r="X937" i="3"/>
  <c r="X938" i="3"/>
  <c r="X939" i="3"/>
  <c r="X940" i="3"/>
  <c r="X941" i="3"/>
  <c r="X942" i="3"/>
  <c r="X943" i="3"/>
  <c r="AK944" i="3"/>
  <c r="R944" i="3" s="1"/>
  <c r="S944" i="3" s="1"/>
  <c r="AM944" i="3" s="1"/>
  <c r="AO944" i="3" s="1"/>
  <c r="X963" i="3"/>
  <c r="X964" i="3"/>
  <c r="X965" i="3"/>
  <c r="X966" i="3"/>
  <c r="X875" i="3"/>
  <c r="AF878" i="3"/>
  <c r="AA878" i="3" s="1"/>
  <c r="AH878" i="3"/>
  <c r="R878" i="3" s="1"/>
  <c r="X899" i="3"/>
  <c r="X815" i="3"/>
  <c r="X816" i="3"/>
  <c r="AH442" i="1"/>
  <c r="R204" i="3"/>
  <c r="Z200" i="3"/>
  <c r="Z197" i="3"/>
  <c r="Z196" i="3"/>
  <c r="Z193" i="3"/>
  <c r="R192" i="3"/>
  <c r="S192" i="3" s="1"/>
  <c r="AM192" i="3" s="1"/>
  <c r="AO192" i="3" s="1"/>
  <c r="Z189" i="3"/>
  <c r="S204" i="3"/>
  <c r="AM204" i="3" s="1"/>
  <c r="AO204" i="3" s="1"/>
  <c r="J122" i="3"/>
  <c r="U9" i="11" s="1"/>
  <c r="R85" i="3"/>
  <c r="R73" i="3"/>
  <c r="Z72" i="3"/>
  <c r="Z69" i="3"/>
  <c r="Z67" i="3"/>
  <c r="Z12" i="3"/>
  <c r="L62" i="3"/>
  <c r="AH80" i="16" s="1"/>
  <c r="R38" i="3"/>
  <c r="Z33" i="3"/>
  <c r="Z30" i="3"/>
  <c r="Z27" i="3"/>
  <c r="Z23" i="3"/>
  <c r="S33" i="3"/>
  <c r="AM33" i="3" s="1"/>
  <c r="AO33" i="3" s="1"/>
  <c r="Z151" i="3"/>
  <c r="Z144" i="3"/>
  <c r="R144" i="3"/>
  <c r="Z143" i="3"/>
  <c r="R143" i="3"/>
  <c r="S143" i="3" s="1"/>
  <c r="AM143" i="3" s="1"/>
  <c r="AO143" i="3" s="1"/>
  <c r="Z130" i="3"/>
  <c r="Z129" i="3"/>
  <c r="K182" i="3"/>
  <c r="S144" i="3"/>
  <c r="AM144" i="3" s="1"/>
  <c r="AO144" i="3" s="1"/>
  <c r="S140" i="3"/>
  <c r="AM140" i="3" s="1"/>
  <c r="AO140" i="3" s="1"/>
  <c r="AQ20" i="9"/>
  <c r="Y48" i="12"/>
  <c r="M991" i="3"/>
  <c r="I53" i="17" s="1"/>
  <c r="L991" i="3"/>
  <c r="G987" i="3"/>
  <c r="C108" i="16"/>
  <c r="M931" i="3"/>
  <c r="G927" i="3"/>
  <c r="J47" i="11"/>
  <c r="D47" i="11"/>
  <c r="B47" i="11"/>
  <c r="M871" i="3"/>
  <c r="AA47" i="11"/>
  <c r="L871" i="3"/>
  <c r="BQ8" i="18" s="1"/>
  <c r="G867" i="3"/>
  <c r="AM47" i="11"/>
  <c r="AL47" i="11"/>
  <c r="I1117" i="3"/>
  <c r="G807" i="3"/>
  <c r="M617" i="3"/>
  <c r="I47" i="17" s="1"/>
  <c r="L617" i="3"/>
  <c r="G613" i="3"/>
  <c r="I33" i="11"/>
  <c r="C33" i="11"/>
  <c r="N557" i="3"/>
  <c r="M745" i="3"/>
  <c r="M557" i="3"/>
  <c r="G553" i="3"/>
  <c r="G493" i="3"/>
  <c r="G433" i="3"/>
  <c r="V198" i="3"/>
  <c r="W198" i="3" s="1"/>
  <c r="M373" i="3"/>
  <c r="M243" i="3"/>
  <c r="I41" i="17" s="1"/>
  <c r="L243" i="3"/>
  <c r="J243" i="3"/>
  <c r="G239" i="3"/>
  <c r="V151" i="3"/>
  <c r="W151" i="3" s="1"/>
  <c r="V131" i="3"/>
  <c r="W131" i="3" s="1"/>
  <c r="AF19" i="11"/>
  <c r="R19" i="11"/>
  <c r="N19" i="11"/>
  <c r="H19" i="11"/>
  <c r="M183" i="3"/>
  <c r="G179" i="3"/>
  <c r="N123" i="3"/>
  <c r="BE10" i="18" s="1"/>
  <c r="M123" i="3"/>
  <c r="J123" i="3"/>
  <c r="G119" i="3"/>
  <c r="M63" i="3"/>
  <c r="I369" i="3"/>
  <c r="G59" i="3"/>
  <c r="G990" i="2"/>
  <c r="V888" i="2"/>
  <c r="W888" i="2" s="1"/>
  <c r="V875" i="2"/>
  <c r="W875" i="2" s="1"/>
  <c r="J47" i="10"/>
  <c r="B47" i="10"/>
  <c r="H931" i="2"/>
  <c r="G930" i="2"/>
  <c r="M617" i="2"/>
  <c r="L617" i="2"/>
  <c r="V503" i="2"/>
  <c r="W503" i="2" s="1"/>
  <c r="V516" i="2"/>
  <c r="W516" i="2" s="1"/>
  <c r="C60" i="16"/>
  <c r="AA33" i="10"/>
  <c r="Q33" i="10"/>
  <c r="M33" i="10"/>
  <c r="L557" i="2"/>
  <c r="G551" i="2"/>
  <c r="V449" i="2"/>
  <c r="W449" i="2" s="1"/>
  <c r="V448" i="2"/>
  <c r="W448" i="2" s="1"/>
  <c r="L497" i="2"/>
  <c r="G489" i="2"/>
  <c r="G496" i="2" s="1"/>
  <c r="L437" i="2"/>
  <c r="G431" i="2"/>
  <c r="L243" i="2"/>
  <c r="G235" i="2"/>
  <c r="G242" i="2" s="1"/>
  <c r="AH19" i="10"/>
  <c r="AB19" i="10"/>
  <c r="N19" i="10"/>
  <c r="L19" i="10"/>
  <c r="L183" i="2"/>
  <c r="G177" i="2"/>
  <c r="V86" i="2"/>
  <c r="W86" i="2" s="1"/>
  <c r="L123" i="2"/>
  <c r="G115" i="2"/>
  <c r="L63" i="2"/>
  <c r="G57" i="2"/>
  <c r="V16" i="2"/>
  <c r="W16" i="2" s="1"/>
  <c r="S760" i="1"/>
  <c r="AM760" i="1" s="1"/>
  <c r="AO760" i="1" s="1"/>
  <c r="AS181" i="16"/>
  <c r="O997" i="1"/>
  <c r="V697" i="1"/>
  <c r="W697" i="1" s="1"/>
  <c r="S697" i="1"/>
  <c r="AM697" i="1" s="1"/>
  <c r="AO697" i="1" s="1"/>
  <c r="AP47" i="12"/>
  <c r="AP49" i="12" s="1"/>
  <c r="AP50" i="12" s="1"/>
  <c r="S645" i="1"/>
  <c r="AM645" i="1" s="1"/>
  <c r="AO645" i="1" s="1"/>
  <c r="V463" i="1"/>
  <c r="W463" i="1" s="1"/>
  <c r="V200" i="1"/>
  <c r="W200" i="1" s="1"/>
  <c r="S151" i="1"/>
  <c r="AM151" i="1" s="1"/>
  <c r="AO151" i="1" s="1"/>
  <c r="S136" i="1"/>
  <c r="AM136" i="1" s="1"/>
  <c r="AO136" i="1" s="1"/>
  <c r="V98" i="1"/>
  <c r="V84" i="1"/>
  <c r="W84" i="1" s="1"/>
  <c r="M20" i="9"/>
  <c r="AZ34" i="9"/>
  <c r="AR20" i="9"/>
  <c r="AY48" i="10"/>
  <c r="AU20" i="11"/>
  <c r="AQ175" i="16"/>
  <c r="N1001" i="1"/>
  <c r="AZ34" i="11"/>
  <c r="N49" i="12"/>
  <c r="X49" i="12"/>
  <c r="AX48" i="10"/>
  <c r="BB34" i="9"/>
  <c r="AL20" i="9"/>
  <c r="AM20" i="9"/>
  <c r="N20" i="9"/>
  <c r="AO128" i="19"/>
  <c r="AS129" i="19"/>
  <c r="AB26" i="19"/>
  <c r="AC26" i="19" s="1"/>
  <c r="AB162" i="19"/>
  <c r="AB66" i="19"/>
  <c r="AC66" i="19" s="1"/>
  <c r="AH158" i="19"/>
  <c r="AI158" i="19" s="1"/>
  <c r="AE158" i="19"/>
  <c r="AF158" i="19" s="1"/>
  <c r="D20" i="19"/>
  <c r="E20" i="19" s="1"/>
  <c r="AK70" i="19"/>
  <c r="AL70" i="19" s="1"/>
  <c r="D56" i="19"/>
  <c r="E56" i="19" s="1"/>
  <c r="AE72" i="19"/>
  <c r="AF72" i="19" s="1"/>
  <c r="AE106" i="19"/>
  <c r="AF106" i="19" s="1"/>
  <c r="AB136" i="19"/>
  <c r="AC136" i="19" s="1"/>
  <c r="AB100" i="19"/>
  <c r="AC100" i="19" s="1"/>
  <c r="S106" i="19"/>
  <c r="T106" i="19" s="1"/>
  <c r="S92" i="19"/>
  <c r="T92" i="19" s="1"/>
  <c r="G130" i="19"/>
  <c r="H130" i="19" s="1"/>
  <c r="G106" i="19"/>
  <c r="H106" i="19" s="1"/>
  <c r="G100" i="19"/>
  <c r="H100" i="19" s="1"/>
  <c r="G92" i="19"/>
  <c r="H92" i="19" s="1"/>
  <c r="AB40" i="19"/>
  <c r="B11" i="18"/>
  <c r="P1018" i="1"/>
  <c r="AV204" i="16"/>
  <c r="BE196" i="16"/>
  <c r="BC196" i="16"/>
  <c r="AU163" i="16"/>
  <c r="O1004" i="1"/>
  <c r="AA152" i="19" s="1"/>
  <c r="O1014" i="1"/>
  <c r="O1018" i="1"/>
  <c r="N997" i="1"/>
  <c r="P1003" i="1"/>
  <c r="AD31" i="19"/>
  <c r="AE30" i="19" s="1"/>
  <c r="AF30" i="19" s="1"/>
  <c r="O1003" i="1"/>
  <c r="O1001" i="1"/>
  <c r="Q1014" i="1"/>
  <c r="Q1005" i="1"/>
  <c r="AV200" i="16"/>
  <c r="Z822" i="1"/>
  <c r="Z820" i="1"/>
  <c r="R834" i="1"/>
  <c r="V829" i="1"/>
  <c r="W829" i="1" s="1"/>
  <c r="Z823" i="1"/>
  <c r="R833" i="1"/>
  <c r="S833" i="1" s="1"/>
  <c r="AM833" i="1" s="1"/>
  <c r="AO833" i="1" s="1"/>
  <c r="R831" i="1"/>
  <c r="V816" i="1"/>
  <c r="W816" i="1" s="1"/>
  <c r="Z831" i="1"/>
  <c r="Z845" i="1"/>
  <c r="O868" i="1"/>
  <c r="AR42" i="12" s="1"/>
  <c r="AC828" i="1"/>
  <c r="AH828" i="1"/>
  <c r="AN33" i="9"/>
  <c r="AT200" i="16"/>
  <c r="V588" i="2"/>
  <c r="W588" i="2" s="1"/>
  <c r="V594" i="2"/>
  <c r="W594" i="2" s="1"/>
  <c r="BD63" i="16"/>
  <c r="AX63" i="16"/>
  <c r="AT63" i="16"/>
  <c r="BB62" i="16"/>
  <c r="Q743" i="2"/>
  <c r="N741" i="2"/>
  <c r="AY26" i="10"/>
  <c r="L28" i="17"/>
  <c r="R516" i="2"/>
  <c r="BA171" i="16"/>
  <c r="BF185" i="16"/>
  <c r="R512" i="2"/>
  <c r="V506" i="2"/>
  <c r="W506" i="2" s="1"/>
  <c r="V504" i="2"/>
  <c r="W504" i="2" s="1"/>
  <c r="AI519" i="2"/>
  <c r="AC519" i="2"/>
  <c r="AK517" i="2"/>
  <c r="R517" i="2" s="1"/>
  <c r="AE517" i="2"/>
  <c r="AD513" i="2"/>
  <c r="AC513" i="2"/>
  <c r="AI511" i="2"/>
  <c r="AH511" i="2"/>
  <c r="AD509" i="2"/>
  <c r="AF509" i="2"/>
  <c r="AA509" i="2" s="1"/>
  <c r="AD516" i="2"/>
  <c r="Z516" i="2" s="1"/>
  <c r="AF516" i="2"/>
  <c r="AA516" i="2" s="1"/>
  <c r="AE516" i="2"/>
  <c r="AF520" i="2"/>
  <c r="AI520" i="2"/>
  <c r="R520" i="2" s="1"/>
  <c r="S520" i="2" s="1"/>
  <c r="AM520" i="2" s="1"/>
  <c r="AO520" i="2" s="1"/>
  <c r="AC520" i="2"/>
  <c r="AJ520" i="2"/>
  <c r="AK522" i="2"/>
  <c r="V522" i="2" s="1"/>
  <c r="W522" i="2" s="1"/>
  <c r="AD522" i="2"/>
  <c r="AF522" i="2"/>
  <c r="AA522" i="2" s="1"/>
  <c r="AI524" i="2"/>
  <c r="V524" i="2" s="1"/>
  <c r="W524" i="2" s="1"/>
  <c r="AD524" i="2"/>
  <c r="AC524" i="2"/>
  <c r="Z524" i="2" s="1"/>
  <c r="AE524" i="2"/>
  <c r="AT185" i="16"/>
  <c r="AW33" i="10"/>
  <c r="AK33" i="10"/>
  <c r="AM34" i="10" s="1"/>
  <c r="P743" i="2"/>
  <c r="O557" i="2"/>
  <c r="O743" i="2"/>
  <c r="BB33" i="10"/>
  <c r="BD34" i="10" s="1"/>
  <c r="V453" i="2"/>
  <c r="W453" i="2" s="1"/>
  <c r="V450" i="2"/>
  <c r="W450" i="2" s="1"/>
  <c r="AF448" i="2"/>
  <c r="AA448" i="2" s="1"/>
  <c r="BF59" i="16"/>
  <c r="AV59" i="16"/>
  <c r="BB24" i="10"/>
  <c r="O747" i="2"/>
  <c r="O745" i="2"/>
  <c r="V467" i="2"/>
  <c r="W467" i="2" s="1"/>
  <c r="V409" i="2"/>
  <c r="W409" i="2" s="1"/>
  <c r="AQ22" i="10"/>
  <c r="AQ187" i="16"/>
  <c r="Q367" i="2"/>
  <c r="O367" i="2"/>
  <c r="N243" i="2"/>
  <c r="N369" i="2"/>
  <c r="V191" i="2"/>
  <c r="W191" i="2" s="1"/>
  <c r="AZ49" i="16"/>
  <c r="AW12" i="10"/>
  <c r="AD41" i="19"/>
  <c r="AY12" i="10"/>
  <c r="BE171" i="16"/>
  <c r="AR161" i="16"/>
  <c r="BA200" i="16"/>
  <c r="C13" i="18"/>
  <c r="AZ187" i="16"/>
  <c r="AR187" i="16"/>
  <c r="BA185" i="16"/>
  <c r="BF194" i="16"/>
  <c r="AT181" i="16"/>
  <c r="AY179" i="16"/>
  <c r="BA177" i="16"/>
  <c r="BG167" i="16"/>
  <c r="AZ204" i="16"/>
  <c r="AQ196" i="16"/>
  <c r="R160" i="2"/>
  <c r="S160" i="2" s="1"/>
  <c r="AM160" i="2" s="1"/>
  <c r="AO160" i="2" s="1"/>
  <c r="V161" i="2"/>
  <c r="W161" i="2" s="1"/>
  <c r="V134" i="2"/>
  <c r="W134" i="2" s="1"/>
  <c r="M22" i="17"/>
  <c r="AS49" i="16"/>
  <c r="AZ48" i="16"/>
  <c r="AZ180" i="16" s="1"/>
  <c r="AX48" i="16"/>
  <c r="AX180" i="16" s="1"/>
  <c r="AX200" i="16" s="1"/>
  <c r="AO48" i="16"/>
  <c r="AO180" i="16" s="1"/>
  <c r="AO181" i="16" s="1"/>
  <c r="Q181" i="2"/>
  <c r="P181" i="2"/>
  <c r="N181" i="2"/>
  <c r="Q177" i="2"/>
  <c r="Q175" i="2"/>
  <c r="P175" i="2"/>
  <c r="N182" i="2"/>
  <c r="N177" i="2"/>
  <c r="AV19" i="10"/>
  <c r="AU11" i="10"/>
  <c r="AP19" i="10"/>
  <c r="BA19" i="10"/>
  <c r="BA49" i="10" s="1"/>
  <c r="AW19" i="10"/>
  <c r="AJ139" i="2"/>
  <c r="AJ137" i="2"/>
  <c r="AJ135" i="2"/>
  <c r="AD134" i="2"/>
  <c r="AJ141" i="2"/>
  <c r="AF139" i="2"/>
  <c r="AA139" i="2" s="1"/>
  <c r="AH139" i="2"/>
  <c r="BB185" i="16"/>
  <c r="BE198" i="16"/>
  <c r="M95" i="17"/>
  <c r="AV185" i="16"/>
  <c r="AV196" i="16"/>
  <c r="V88" i="2"/>
  <c r="W88" i="2" s="1"/>
  <c r="V87" i="2"/>
  <c r="W87" i="2" s="1"/>
  <c r="R94" i="2"/>
  <c r="AM13" i="18"/>
  <c r="BD10" i="10"/>
  <c r="BF47" i="16"/>
  <c r="BD47" i="16"/>
  <c r="AN47" i="16"/>
  <c r="Q369" i="2"/>
  <c r="P367" i="2"/>
  <c r="AH178" i="19"/>
  <c r="AV8" i="10"/>
  <c r="AZ19" i="10"/>
  <c r="BD20" i="10" s="1"/>
  <c r="O373" i="2"/>
  <c r="R13" i="2"/>
  <c r="S13" i="2" s="1"/>
  <c r="AM13" i="2" s="1"/>
  <c r="AO13" i="2" s="1"/>
  <c r="R10" i="2"/>
  <c r="AB36" i="19"/>
  <c r="AC36" i="19" s="1"/>
  <c r="AF10" i="2"/>
  <c r="AA10" i="2" s="1"/>
  <c r="AF12" i="2"/>
  <c r="AA12" i="2" s="1"/>
  <c r="N63" i="3"/>
  <c r="V23" i="3"/>
  <c r="W23" i="3" s="1"/>
  <c r="AP19" i="11"/>
  <c r="AM19" i="11"/>
  <c r="N369" i="3"/>
  <c r="BF83" i="16"/>
  <c r="AR83" i="16"/>
  <c r="X75" i="19"/>
  <c r="Y74" i="19" s="1"/>
  <c r="Z74" i="19" s="1"/>
  <c r="AO187" i="16"/>
  <c r="AX169" i="16"/>
  <c r="AW181" i="16"/>
  <c r="AW179" i="16"/>
  <c r="N1139" i="3"/>
  <c r="J96" i="17" s="1"/>
  <c r="AU185" i="16"/>
  <c r="AZ185" i="16"/>
  <c r="BG171" i="16"/>
  <c r="AZ175" i="16"/>
  <c r="AX179" i="16"/>
  <c r="AY185" i="16"/>
  <c r="V87" i="3"/>
  <c r="W87" i="3" s="1"/>
  <c r="Q372" i="3"/>
  <c r="AK19" i="11"/>
  <c r="BD173" i="16"/>
  <c r="Q1138" i="3"/>
  <c r="AG180" i="19" s="1"/>
  <c r="O1138" i="3"/>
  <c r="AA180" i="19" s="1"/>
  <c r="AB180" i="19" s="1"/>
  <c r="AC180" i="19" s="1"/>
  <c r="V143" i="3"/>
  <c r="W143" i="3" s="1"/>
  <c r="AP175" i="16"/>
  <c r="AX194" i="16"/>
  <c r="BF204" i="16"/>
  <c r="V138" i="3"/>
  <c r="W138" i="3" s="1"/>
  <c r="O183" i="3"/>
  <c r="AD79" i="19"/>
  <c r="AE78" i="19" s="1"/>
  <c r="AF78" i="19" s="1"/>
  <c r="BG12" i="18"/>
  <c r="AR19" i="11"/>
  <c r="AR20" i="11" s="1"/>
  <c r="AY187" i="16"/>
  <c r="AZ179" i="16"/>
  <c r="AX187" i="16"/>
  <c r="AY198" i="16"/>
  <c r="AR175" i="16"/>
  <c r="BF167" i="16"/>
  <c r="BC167" i="16"/>
  <c r="AU181" i="16"/>
  <c r="AY200" i="16"/>
  <c r="AV177" i="16"/>
  <c r="BF187" i="16"/>
  <c r="AZ196" i="16"/>
  <c r="D13" i="18"/>
  <c r="AN196" i="16"/>
  <c r="AQ177" i="16"/>
  <c r="V190" i="3"/>
  <c r="W190" i="3" s="1"/>
  <c r="M13" i="18"/>
  <c r="AI224" i="3"/>
  <c r="V224" i="3" s="1"/>
  <c r="W224" i="3" s="1"/>
  <c r="N13" i="18"/>
  <c r="AY202" i="16"/>
  <c r="Y162" i="19"/>
  <c r="BD158" i="16"/>
  <c r="Q748" i="3"/>
  <c r="Q744" i="3"/>
  <c r="BB34" i="11"/>
  <c r="V533" i="3"/>
  <c r="W533" i="3" s="1"/>
  <c r="V529" i="3"/>
  <c r="W529" i="3" s="1"/>
  <c r="BL10" i="18"/>
  <c r="AR97" i="16"/>
  <c r="X89" i="19"/>
  <c r="J46" i="17"/>
  <c r="AO26" i="11"/>
  <c r="V521" i="3"/>
  <c r="W521" i="3" s="1"/>
  <c r="V520" i="3"/>
  <c r="W520" i="3" s="1"/>
  <c r="V518" i="3"/>
  <c r="W518" i="3" s="1"/>
  <c r="V501" i="3"/>
  <c r="W501" i="3" s="1"/>
  <c r="BC97" i="16"/>
  <c r="AZ97" i="16"/>
  <c r="AO97" i="16"/>
  <c r="BF96" i="16"/>
  <c r="BF158" i="16" s="1"/>
  <c r="BF196" i="16" s="1"/>
  <c r="BD96" i="16"/>
  <c r="BA96" i="16"/>
  <c r="BA158" i="16" s="1"/>
  <c r="AX159" i="16" s="1"/>
  <c r="Q555" i="3"/>
  <c r="P555" i="3"/>
  <c r="N555" i="3"/>
  <c r="N553" i="3"/>
  <c r="N549" i="3"/>
  <c r="O557" i="3"/>
  <c r="O549" i="3"/>
  <c r="AD531" i="3"/>
  <c r="AF531" i="3"/>
  <c r="AC532" i="3"/>
  <c r="AE532" i="3"/>
  <c r="AD533" i="3"/>
  <c r="AF533" i="3"/>
  <c r="AD535" i="3"/>
  <c r="AF535" i="3"/>
  <c r="AC536" i="3"/>
  <c r="AE536" i="3"/>
  <c r="AD521" i="3"/>
  <c r="AD515" i="3"/>
  <c r="AE505" i="3"/>
  <c r="AI536" i="3"/>
  <c r="AK535" i="3"/>
  <c r="V535" i="3" s="1"/>
  <c r="W535" i="3" s="1"/>
  <c r="AI532" i="3"/>
  <c r="AK531" i="3"/>
  <c r="V531" i="3" s="1"/>
  <c r="W531" i="3" s="1"/>
  <c r="AJ519" i="3"/>
  <c r="V519" i="3" s="1"/>
  <c r="W519" i="3" s="1"/>
  <c r="AJ517" i="3"/>
  <c r="V517" i="3" s="1"/>
  <c r="W517" i="3" s="1"/>
  <c r="AJ511" i="3"/>
  <c r="V511" i="3" s="1"/>
  <c r="W511" i="3" s="1"/>
  <c r="AJ509" i="3"/>
  <c r="V509" i="3" s="1"/>
  <c r="W509" i="3" s="1"/>
  <c r="AJ504" i="3"/>
  <c r="V504" i="3" s="1"/>
  <c r="W504" i="3" s="1"/>
  <c r="AJ502" i="3"/>
  <c r="V502" i="3" s="1"/>
  <c r="W502" i="3" s="1"/>
  <c r="AR33" i="11"/>
  <c r="AH162" i="19"/>
  <c r="BD99" i="16"/>
  <c r="AT34" i="11"/>
  <c r="AN161" i="16"/>
  <c r="AY204" i="16"/>
  <c r="BC173" i="16"/>
  <c r="AG181" i="19"/>
  <c r="BA187" i="16"/>
  <c r="AN187" i="16"/>
  <c r="AX185" i="16"/>
  <c r="AU196" i="16"/>
  <c r="AP204" i="16"/>
  <c r="V584" i="3"/>
  <c r="W584" i="3" s="1"/>
  <c r="V572" i="3"/>
  <c r="W572" i="3" s="1"/>
  <c r="V594" i="3"/>
  <c r="W594" i="3" s="1"/>
  <c r="V598" i="3"/>
  <c r="W598" i="3" s="1"/>
  <c r="AN33" i="11"/>
  <c r="AQ99" i="16"/>
  <c r="AO99" i="16"/>
  <c r="AR98" i="16"/>
  <c r="AO28" i="11"/>
  <c r="P616" i="3"/>
  <c r="P611" i="3"/>
  <c r="O613" i="3"/>
  <c r="O609" i="3"/>
  <c r="N613" i="3"/>
  <c r="AV49" i="11"/>
  <c r="AU33" i="11"/>
  <c r="P617" i="3"/>
  <c r="AI593" i="3"/>
  <c r="AK592" i="3"/>
  <c r="V592" i="3" s="1"/>
  <c r="W592" i="3" s="1"/>
  <c r="AT196" i="16"/>
  <c r="BB169" i="16"/>
  <c r="N1135" i="3"/>
  <c r="BE173" i="16"/>
  <c r="AO175" i="16"/>
  <c r="AS185" i="16"/>
  <c r="AW185" i="16"/>
  <c r="BB179" i="16"/>
  <c r="BA179" i="16"/>
  <c r="AO177" i="16"/>
  <c r="BB187" i="16"/>
  <c r="BB42" i="11"/>
  <c r="BE111" i="16"/>
  <c r="BS12" i="18"/>
  <c r="BB111" i="16"/>
  <c r="AD103" i="19"/>
  <c r="L53" i="17"/>
  <c r="AY42" i="11"/>
  <c r="V952" i="3"/>
  <c r="W952" i="3" s="1"/>
  <c r="AT163" i="16"/>
  <c r="AP171" i="16"/>
  <c r="BF177" i="16"/>
  <c r="AT194" i="16"/>
  <c r="V953" i="3"/>
  <c r="W953" i="3" s="1"/>
  <c r="AP47" i="11"/>
  <c r="V951" i="3"/>
  <c r="W951" i="3" s="1"/>
  <c r="V950" i="3"/>
  <c r="W950" i="3" s="1"/>
  <c r="N1119" i="3"/>
  <c r="AI968" i="3"/>
  <c r="R968" i="3" s="1"/>
  <c r="Q991" i="3"/>
  <c r="Q985" i="3"/>
  <c r="AZ111" i="16"/>
  <c r="AQ111" i="16"/>
  <c r="BC110" i="16"/>
  <c r="BC168" i="16" s="1"/>
  <c r="BC202" i="16" s="1"/>
  <c r="AV110" i="16"/>
  <c r="AV168" i="16" s="1"/>
  <c r="AV202" i="16" s="1"/>
  <c r="Q989" i="3"/>
  <c r="P989" i="3"/>
  <c r="P990" i="3"/>
  <c r="P985" i="3"/>
  <c r="O987" i="3"/>
  <c r="O983" i="3"/>
  <c r="N985" i="3"/>
  <c r="AC968" i="3"/>
  <c r="AE968" i="3"/>
  <c r="AC970" i="3"/>
  <c r="AE970" i="3"/>
  <c r="BG187" i="16"/>
  <c r="AT177" i="16"/>
  <c r="AU177" i="16"/>
  <c r="AW163" i="16"/>
  <c r="BC185" i="16"/>
  <c r="BD185" i="16"/>
  <c r="BB175" i="16"/>
  <c r="V885" i="3"/>
  <c r="W885" i="3" s="1"/>
  <c r="N931" i="3"/>
  <c r="AE893" i="3"/>
  <c r="R876" i="3"/>
  <c r="S876" i="3" s="1"/>
  <c r="AM876" i="3" s="1"/>
  <c r="AO876" i="3" s="1"/>
  <c r="P1132" i="3"/>
  <c r="O1117" i="3"/>
  <c r="AH164" i="19"/>
  <c r="AQ161" i="16"/>
  <c r="AP198" i="16"/>
  <c r="AP161" i="16"/>
  <c r="AP159" i="16"/>
  <c r="AO161" i="16"/>
  <c r="AW177" i="16"/>
  <c r="BC187" i="16"/>
  <c r="AV173" i="16"/>
  <c r="BC204" i="16"/>
  <c r="BG177" i="16"/>
  <c r="BE177" i="16"/>
  <c r="AQ159" i="16"/>
  <c r="AN171" i="16"/>
  <c r="AX175" i="16"/>
  <c r="BF163" i="16"/>
  <c r="O1119" i="3"/>
  <c r="O1116" i="3" s="1"/>
  <c r="AH98" i="19"/>
  <c r="AI98" i="19" s="1"/>
  <c r="L51" i="17"/>
  <c r="N1117" i="3"/>
  <c r="AD775" i="3"/>
  <c r="AF775" i="3"/>
  <c r="AA775" i="3" s="1"/>
  <c r="S775" i="3" s="1"/>
  <c r="AM775" i="3" s="1"/>
  <c r="AO775" i="3" s="1"/>
  <c r="AC775" i="3"/>
  <c r="AJ775" i="3"/>
  <c r="V775" i="3" s="1"/>
  <c r="W775" i="3" s="1"/>
  <c r="AJ104" i="16"/>
  <c r="AJ184" i="16" s="1"/>
  <c r="M807" i="3"/>
  <c r="AH36" i="11" s="1"/>
  <c r="AI759" i="3"/>
  <c r="AJ759" i="3"/>
  <c r="AC759" i="3"/>
  <c r="AH757" i="3"/>
  <c r="L807" i="3"/>
  <c r="AC36" i="11" s="1"/>
  <c r="AI777" i="3"/>
  <c r="AJ777" i="3"/>
  <c r="R772" i="3"/>
  <c r="S772" i="3" s="1"/>
  <c r="AM772" i="3" s="1"/>
  <c r="AO772" i="3" s="1"/>
  <c r="AD771" i="3"/>
  <c r="AH771" i="3"/>
  <c r="AC771" i="3"/>
  <c r="Z771" i="3" s="1"/>
  <c r="AJ771" i="3"/>
  <c r="AH769" i="3"/>
  <c r="AD769" i="3"/>
  <c r="L1136" i="3"/>
  <c r="L1117" i="3"/>
  <c r="V767" i="3"/>
  <c r="W767" i="3" s="1"/>
  <c r="R767" i="3"/>
  <c r="AF105" i="16"/>
  <c r="L803" i="3"/>
  <c r="AA36" i="11" s="1"/>
  <c r="AD104" i="16"/>
  <c r="R764" i="3"/>
  <c r="S764" i="3" s="1"/>
  <c r="AM764" i="3" s="1"/>
  <c r="AO764" i="3" s="1"/>
  <c r="AE104" i="16"/>
  <c r="AE184" i="16" s="1"/>
  <c r="AD758" i="3"/>
  <c r="Z758" i="3" s="1"/>
  <c r="R97" i="19"/>
  <c r="AE36" i="11"/>
  <c r="H50" i="17"/>
  <c r="AH777" i="3"/>
  <c r="R777" i="3" s="1"/>
  <c r="AE777" i="3"/>
  <c r="AF777" i="3"/>
  <c r="AA777" i="3" s="1"/>
  <c r="AJ776" i="3"/>
  <c r="AE776" i="3"/>
  <c r="AK776" i="3"/>
  <c r="R776" i="3" s="1"/>
  <c r="Y105" i="16"/>
  <c r="AH774" i="3"/>
  <c r="AK765" i="3"/>
  <c r="AD765" i="3"/>
  <c r="Z765" i="3" s="1"/>
  <c r="V764" i="3"/>
  <c r="AC762" i="3"/>
  <c r="Y762" i="3" s="1"/>
  <c r="AH762" i="3"/>
  <c r="AF762" i="3"/>
  <c r="AA762" i="3" s="1"/>
  <c r="AK762" i="3"/>
  <c r="R762" i="3" s="1"/>
  <c r="AB105" i="16"/>
  <c r="R758" i="3"/>
  <c r="AC105" i="16"/>
  <c r="BP7" i="18"/>
  <c r="Y104" i="16"/>
  <c r="Y184" i="16" s="1"/>
  <c r="K807" i="3"/>
  <c r="AK755" i="3"/>
  <c r="AE755" i="3"/>
  <c r="AF755" i="3"/>
  <c r="AA755" i="3" s="1"/>
  <c r="AJ778" i="3"/>
  <c r="AC769" i="3"/>
  <c r="AE769" i="3"/>
  <c r="AI769" i="3"/>
  <c r="R769" i="3" s="1"/>
  <c r="AJ769" i="3"/>
  <c r="AJ765" i="3"/>
  <c r="AI765" i="3"/>
  <c r="AE765" i="3"/>
  <c r="L97" i="19"/>
  <c r="AF761" i="3"/>
  <c r="AA761" i="3" s="1"/>
  <c r="AI761" i="3"/>
  <c r="R761" i="3" s="1"/>
  <c r="AE759" i="3"/>
  <c r="AD759" i="3"/>
  <c r="AK759" i="3"/>
  <c r="AH759" i="3"/>
  <c r="V758" i="3"/>
  <c r="W758" i="3" s="1"/>
  <c r="AE758" i="3"/>
  <c r="Y758" i="3" s="1"/>
  <c r="AI757" i="3"/>
  <c r="R757" i="3" s="1"/>
  <c r="S757" i="3" s="1"/>
  <c r="AM757" i="3" s="1"/>
  <c r="AO757" i="3" s="1"/>
  <c r="AE757" i="3"/>
  <c r="AC757" i="3"/>
  <c r="V472" i="3"/>
  <c r="W472" i="3" s="1"/>
  <c r="R464" i="3"/>
  <c r="AE462" i="3"/>
  <c r="AJ462" i="3"/>
  <c r="V462" i="3" s="1"/>
  <c r="W462" i="3" s="1"/>
  <c r="AC462" i="3"/>
  <c r="R459" i="3"/>
  <c r="AK94" i="16"/>
  <c r="M1130" i="3"/>
  <c r="M1136" i="3"/>
  <c r="M741" i="3"/>
  <c r="M1132" i="3"/>
  <c r="M1134" i="3"/>
  <c r="V453" i="3"/>
  <c r="W453" i="3" s="1"/>
  <c r="R445" i="3"/>
  <c r="S445" i="3" s="1"/>
  <c r="AM445" i="3" s="1"/>
  <c r="AO445" i="3" s="1"/>
  <c r="M489" i="3"/>
  <c r="AF24" i="11" s="1"/>
  <c r="AE442" i="3"/>
  <c r="AJ442" i="3"/>
  <c r="M497" i="3"/>
  <c r="M491" i="3"/>
  <c r="V441" i="3"/>
  <c r="W441" i="3" s="1"/>
  <c r="AL94" i="16"/>
  <c r="M495" i="3"/>
  <c r="AE472" i="3"/>
  <c r="R470" i="3"/>
  <c r="S470" i="3" s="1"/>
  <c r="AM470" i="3" s="1"/>
  <c r="AO470" i="3" s="1"/>
  <c r="AC24" i="11"/>
  <c r="V458" i="3"/>
  <c r="W458" i="3" s="1"/>
  <c r="V456" i="3"/>
  <c r="W456" i="3" s="1"/>
  <c r="V447" i="3"/>
  <c r="W447" i="3" s="1"/>
  <c r="V446" i="3"/>
  <c r="W446" i="3" s="1"/>
  <c r="AF158" i="16"/>
  <c r="AD95" i="16"/>
  <c r="R444" i="3"/>
  <c r="S444" i="3" s="1"/>
  <c r="AM444" i="3" s="1"/>
  <c r="AO444" i="3" s="1"/>
  <c r="L497" i="3"/>
  <c r="R441" i="3"/>
  <c r="S441" i="3" s="1"/>
  <c r="AM441" i="3" s="1"/>
  <c r="AO441" i="3" s="1"/>
  <c r="AD472" i="3"/>
  <c r="AF472" i="3"/>
  <c r="V469" i="3"/>
  <c r="W469" i="3" s="1"/>
  <c r="V468" i="3"/>
  <c r="W468" i="3" s="1"/>
  <c r="V465" i="3"/>
  <c r="K497" i="3"/>
  <c r="Z24" i="11" s="1"/>
  <c r="K489" i="3"/>
  <c r="Y95" i="16" s="1"/>
  <c r="W23" i="11"/>
  <c r="K1130" i="3"/>
  <c r="R454" i="3"/>
  <c r="S454" i="3" s="1"/>
  <c r="AM454" i="3" s="1"/>
  <c r="AO454" i="3" s="1"/>
  <c r="K1136" i="3"/>
  <c r="X23" i="11"/>
  <c r="K491" i="3"/>
  <c r="W24" i="11" s="1"/>
  <c r="K495" i="3"/>
  <c r="Y24" i="11" s="1"/>
  <c r="K493" i="3"/>
  <c r="K741" i="3"/>
  <c r="R449" i="3"/>
  <c r="S449" i="3" s="1"/>
  <c r="AM449" i="3" s="1"/>
  <c r="AO449" i="3" s="1"/>
  <c r="V445" i="3"/>
  <c r="W445" i="3" s="1"/>
  <c r="R443" i="3"/>
  <c r="AE443" i="3"/>
  <c r="R442" i="3"/>
  <c r="S442" i="3" s="1"/>
  <c r="AM442" i="3" s="1"/>
  <c r="AO442" i="3" s="1"/>
  <c r="R468" i="3"/>
  <c r="S468" i="3" s="1"/>
  <c r="AM468" i="3" s="1"/>
  <c r="AO468" i="3" s="1"/>
  <c r="V460" i="3"/>
  <c r="W460" i="3" s="1"/>
  <c r="R461" i="3"/>
  <c r="S461" i="3" s="1"/>
  <c r="AM461" i="3" s="1"/>
  <c r="AO461" i="3" s="1"/>
  <c r="R465" i="3"/>
  <c r="S465" i="3" s="1"/>
  <c r="AM465" i="3" s="1"/>
  <c r="AO465" i="3" s="1"/>
  <c r="R467" i="3"/>
  <c r="S467" i="3" s="1"/>
  <c r="AM467" i="3" s="1"/>
  <c r="AO467" i="3" s="1"/>
  <c r="R463" i="3"/>
  <c r="V457" i="3"/>
  <c r="W457" i="3" s="1"/>
  <c r="R469" i="3"/>
  <c r="S469" i="3" s="1"/>
  <c r="AM469" i="3" s="1"/>
  <c r="AO469" i="3" s="1"/>
  <c r="U95" i="16"/>
  <c r="V461" i="3"/>
  <c r="W461" i="3" s="1"/>
  <c r="L87" i="19"/>
  <c r="U24" i="11"/>
  <c r="V449" i="3"/>
  <c r="W449" i="3" s="1"/>
  <c r="BK6" i="18"/>
  <c r="T95" i="16"/>
  <c r="W95" i="16"/>
  <c r="W94" i="16"/>
  <c r="V95" i="16"/>
  <c r="V443" i="3"/>
  <c r="W443" i="3" s="1"/>
  <c r="J741" i="3"/>
  <c r="AF409" i="3"/>
  <c r="AD409" i="3"/>
  <c r="V405" i="3"/>
  <c r="W405" i="3" s="1"/>
  <c r="AJ403" i="3"/>
  <c r="V403" i="3" s="1"/>
  <c r="W403" i="3" s="1"/>
  <c r="AE403" i="3"/>
  <c r="V394" i="3"/>
  <c r="W394" i="3" s="1"/>
  <c r="V381" i="3"/>
  <c r="W381" i="3" s="1"/>
  <c r="V410" i="3"/>
  <c r="W410" i="3" s="1"/>
  <c r="AE93" i="16"/>
  <c r="R403" i="3"/>
  <c r="S403" i="3" s="1"/>
  <c r="AM403" i="3" s="1"/>
  <c r="AO403" i="3" s="1"/>
  <c r="L1134" i="3"/>
  <c r="L435" i="3"/>
  <c r="L433" i="3"/>
  <c r="AC22" i="11" s="1"/>
  <c r="L741" i="3"/>
  <c r="L1132" i="3"/>
  <c r="R400" i="3"/>
  <c r="S400" i="3" s="1"/>
  <c r="AM400" i="3" s="1"/>
  <c r="AO400" i="3" s="1"/>
  <c r="R399" i="3"/>
  <c r="S399" i="3" s="1"/>
  <c r="AM399" i="3" s="1"/>
  <c r="AO399" i="3" s="1"/>
  <c r="R398" i="3"/>
  <c r="S398" i="3" s="1"/>
  <c r="AM398" i="3" s="1"/>
  <c r="AO398" i="3" s="1"/>
  <c r="L429" i="3"/>
  <c r="L436" i="3" s="1"/>
  <c r="AH92" i="16" s="1"/>
  <c r="H44" i="17"/>
  <c r="V393" i="3"/>
  <c r="W393" i="3" s="1"/>
  <c r="AE22" i="11"/>
  <c r="AB21" i="11"/>
  <c r="R85" i="19"/>
  <c r="AH93" i="16"/>
  <c r="R410" i="3"/>
  <c r="S410" i="3" s="1"/>
  <c r="AM410" i="3" s="1"/>
  <c r="AO410" i="3" s="1"/>
  <c r="R405" i="3"/>
  <c r="S405" i="3" s="1"/>
  <c r="AM405" i="3" s="1"/>
  <c r="AO405" i="3" s="1"/>
  <c r="AA93" i="16"/>
  <c r="V400" i="3"/>
  <c r="W400" i="3" s="1"/>
  <c r="K1132" i="3"/>
  <c r="AB92" i="16"/>
  <c r="K1134" i="3"/>
  <c r="K429" i="3"/>
  <c r="K431" i="3"/>
  <c r="Z93" i="16" s="1"/>
  <c r="K743" i="3"/>
  <c r="W22" i="11"/>
  <c r="V397" i="3"/>
  <c r="W397" i="3" s="1"/>
  <c r="V396" i="3"/>
  <c r="W396" i="3" s="1"/>
  <c r="R391" i="3"/>
  <c r="G44" i="17"/>
  <c r="Y33" i="11"/>
  <c r="AC93" i="16"/>
  <c r="O85" i="19"/>
  <c r="BJ7" i="18"/>
  <c r="AB93" i="16"/>
  <c r="X21" i="11"/>
  <c r="BJ6" i="18"/>
  <c r="J433" i="3"/>
  <c r="V93" i="16" s="1"/>
  <c r="S21" i="11"/>
  <c r="S33" i="11" s="1"/>
  <c r="J431" i="3"/>
  <c r="R22" i="11" s="1"/>
  <c r="T92" i="16"/>
  <c r="J1130" i="3"/>
  <c r="J1132" i="3"/>
  <c r="Q21" i="11"/>
  <c r="Q33" i="11" s="1"/>
  <c r="R401" i="3"/>
  <c r="V399" i="3"/>
  <c r="W399" i="3" s="1"/>
  <c r="V398" i="3"/>
  <c r="W398" i="3" s="1"/>
  <c r="R393" i="3"/>
  <c r="S393" i="3" s="1"/>
  <c r="AM393" i="3" s="1"/>
  <c r="AO393" i="3" s="1"/>
  <c r="V391" i="3"/>
  <c r="W391" i="3" s="1"/>
  <c r="T22" i="11"/>
  <c r="L85" i="19"/>
  <c r="X93" i="16"/>
  <c r="U22" i="11"/>
  <c r="AD955" i="2"/>
  <c r="AL74" i="16"/>
  <c r="M983" i="2"/>
  <c r="AF42" i="10" s="1"/>
  <c r="M987" i="2"/>
  <c r="AH42" i="10" s="1"/>
  <c r="AI47" i="10"/>
  <c r="AC945" i="2"/>
  <c r="AE945" i="2"/>
  <c r="M985" i="2"/>
  <c r="R944" i="2"/>
  <c r="AG42" i="10"/>
  <c r="AM75" i="16"/>
  <c r="AJ74" i="16"/>
  <c r="M989" i="2"/>
  <c r="AI42" i="10" s="1"/>
  <c r="AJ75" i="16"/>
  <c r="AI160" i="16"/>
  <c r="AI198" i="16" s="1"/>
  <c r="V955" i="2"/>
  <c r="W955" i="2" s="1"/>
  <c r="AC955" i="2"/>
  <c r="AE955" i="2"/>
  <c r="R952" i="2"/>
  <c r="V951" i="2"/>
  <c r="W951" i="2" s="1"/>
  <c r="R950" i="2"/>
  <c r="S950" i="2" s="1"/>
  <c r="AM950" i="2" s="1"/>
  <c r="AO950" i="2" s="1"/>
  <c r="R949" i="2"/>
  <c r="S949" i="2" s="1"/>
  <c r="AM949" i="2" s="1"/>
  <c r="AO949" i="2" s="1"/>
  <c r="V947" i="2"/>
  <c r="W947" i="2" s="1"/>
  <c r="R945" i="2"/>
  <c r="S945" i="2" s="1"/>
  <c r="AM945" i="2" s="1"/>
  <c r="AO945" i="2" s="1"/>
  <c r="AG74" i="16"/>
  <c r="AG160" i="16" s="1"/>
  <c r="V941" i="2"/>
  <c r="W941" i="2" s="1"/>
  <c r="L983" i="2"/>
  <c r="L990" i="2" s="1"/>
  <c r="R66" i="19" s="1"/>
  <c r="AC941" i="2"/>
  <c r="AE941" i="2"/>
  <c r="R940" i="2"/>
  <c r="S940" i="2" s="1"/>
  <c r="AM940" i="2" s="1"/>
  <c r="AO940" i="2" s="1"/>
  <c r="AE42" i="10"/>
  <c r="AD939" i="2"/>
  <c r="Z939" i="2" s="1"/>
  <c r="V938" i="2"/>
  <c r="W938" i="2" s="1"/>
  <c r="AB42" i="10"/>
  <c r="AF75" i="16"/>
  <c r="R67" i="19"/>
  <c r="H35" i="17"/>
  <c r="BA8" i="18"/>
  <c r="AE160" i="16"/>
  <c r="AE198" i="16" s="1"/>
  <c r="AF160" i="16"/>
  <c r="AF198" i="16" s="1"/>
  <c r="V956" i="2"/>
  <c r="W956" i="2" s="1"/>
  <c r="AC951" i="2"/>
  <c r="AE951" i="2"/>
  <c r="AC949" i="2"/>
  <c r="AE949" i="2"/>
  <c r="R947" i="2"/>
  <c r="S947" i="2" s="1"/>
  <c r="AM947" i="2" s="1"/>
  <c r="AO947" i="2" s="1"/>
  <c r="R946" i="2"/>
  <c r="S946" i="2" s="1"/>
  <c r="AM946" i="2" s="1"/>
  <c r="AO946" i="2" s="1"/>
  <c r="V944" i="2"/>
  <c r="V943" i="2"/>
  <c r="W943" i="2" s="1"/>
  <c r="V942" i="2"/>
  <c r="W942" i="2" s="1"/>
  <c r="R941" i="2"/>
  <c r="S941" i="2" s="1"/>
  <c r="AM941" i="2" s="1"/>
  <c r="AO941" i="2" s="1"/>
  <c r="Z42" i="10"/>
  <c r="Y75" i="16"/>
  <c r="AA75" i="16"/>
  <c r="AB75" i="16"/>
  <c r="Y74" i="16"/>
  <c r="Y160" i="16" s="1"/>
  <c r="Y198" i="16" s="1"/>
  <c r="R939" i="2"/>
  <c r="AB74" i="16"/>
  <c r="K985" i="2"/>
  <c r="AD937" i="2"/>
  <c r="Z937" i="2" s="1"/>
  <c r="V937" i="2"/>
  <c r="W937" i="2" s="1"/>
  <c r="V936" i="2"/>
  <c r="W936" i="2" s="1"/>
  <c r="R935" i="2"/>
  <c r="AB160" i="16"/>
  <c r="AB198" i="16" s="1"/>
  <c r="R954" i="2"/>
  <c r="S954" i="2" s="1"/>
  <c r="AM954" i="2" s="1"/>
  <c r="AO954" i="2" s="1"/>
  <c r="V952" i="2"/>
  <c r="W952" i="2" s="1"/>
  <c r="AC952" i="2"/>
  <c r="Z952" i="2" s="1"/>
  <c r="AE952" i="2"/>
  <c r="V948" i="2"/>
  <c r="W948" i="2" s="1"/>
  <c r="W160" i="16"/>
  <c r="W198" i="16" s="1"/>
  <c r="AC948" i="2"/>
  <c r="Z948" i="2" s="1"/>
  <c r="S948" i="2" s="1"/>
  <c r="AM948" i="2" s="1"/>
  <c r="AO948" i="2" s="1"/>
  <c r="AE948" i="2"/>
  <c r="BA6" i="18"/>
  <c r="F35" i="17"/>
  <c r="U75" i="16"/>
  <c r="J989" i="2"/>
  <c r="S935" i="2"/>
  <c r="AM935" i="2" s="1"/>
  <c r="AO935" i="2" s="1"/>
  <c r="J990" i="2"/>
  <c r="V897" i="2"/>
  <c r="W897" i="2" s="1"/>
  <c r="V895" i="2"/>
  <c r="W895" i="2" s="1"/>
  <c r="AC891" i="2"/>
  <c r="R887" i="2"/>
  <c r="S887" i="2" s="1"/>
  <c r="AM887" i="2" s="1"/>
  <c r="AO887" i="2" s="1"/>
  <c r="M925" i="2"/>
  <c r="AG40" i="10" s="1"/>
  <c r="R885" i="2"/>
  <c r="S885" i="2" s="1"/>
  <c r="AM885" i="2" s="1"/>
  <c r="AO885" i="2" s="1"/>
  <c r="V884" i="2"/>
  <c r="W884" i="2" s="1"/>
  <c r="AC884" i="2"/>
  <c r="V879" i="2"/>
  <c r="W879" i="2" s="1"/>
  <c r="M923" i="2"/>
  <c r="AF40" i="10" s="1"/>
  <c r="M929" i="2"/>
  <c r="AI40" i="10" s="1"/>
  <c r="M1117" i="2"/>
  <c r="V877" i="2"/>
  <c r="W877" i="2" s="1"/>
  <c r="AL73" i="16"/>
  <c r="AE875" i="2"/>
  <c r="R896" i="2"/>
  <c r="AC896" i="2"/>
  <c r="Z896" i="2" s="1"/>
  <c r="AE896" i="2"/>
  <c r="R895" i="2"/>
  <c r="S895" i="2" s="1"/>
  <c r="AM895" i="2" s="1"/>
  <c r="AO895" i="2" s="1"/>
  <c r="AD890" i="2"/>
  <c r="V889" i="2"/>
  <c r="W889" i="2" s="1"/>
  <c r="L925" i="2"/>
  <c r="L927" i="2"/>
  <c r="AC40" i="10" s="1"/>
  <c r="L1130" i="2"/>
  <c r="AA39" i="10"/>
  <c r="AA47" i="10" s="1"/>
  <c r="H34" i="17"/>
  <c r="R882" i="2"/>
  <c r="AH73" i="16"/>
  <c r="AZ8" i="18"/>
  <c r="AE40" i="10"/>
  <c r="AC39" i="10"/>
  <c r="AC47" i="10" s="1"/>
  <c r="L929" i="2"/>
  <c r="L923" i="2"/>
  <c r="V892" i="2"/>
  <c r="W892" i="2" s="1"/>
  <c r="V890" i="2"/>
  <c r="W890" i="2" s="1"/>
  <c r="R890" i="2"/>
  <c r="S890" i="2" s="1"/>
  <c r="AM890" i="2" s="1"/>
  <c r="AO890" i="2" s="1"/>
  <c r="V39" i="10"/>
  <c r="K923" i="2"/>
  <c r="V40" i="10" s="1"/>
  <c r="AE889" i="2"/>
  <c r="R888" i="2"/>
  <c r="K931" i="2"/>
  <c r="O65" i="19" s="1"/>
  <c r="K927" i="2"/>
  <c r="Z72" i="16"/>
  <c r="Z160" i="16" s="1"/>
  <c r="Z198" i="16" s="1"/>
  <c r="AD882" i="2"/>
  <c r="Z882" i="2" s="1"/>
  <c r="R878" i="2"/>
  <c r="K925" i="2"/>
  <c r="AA72" i="16"/>
  <c r="AA160" i="16" s="1"/>
  <c r="K929" i="2"/>
  <c r="Y40" i="10" s="1"/>
  <c r="K1136" i="2"/>
  <c r="V896" i="2"/>
  <c r="W896" i="2" s="1"/>
  <c r="X73" i="16"/>
  <c r="V893" i="2"/>
  <c r="W893" i="2" s="1"/>
  <c r="L65" i="19"/>
  <c r="U40" i="10"/>
  <c r="AE888" i="2"/>
  <c r="AD888" i="2"/>
  <c r="S40" i="10"/>
  <c r="J1134" i="2"/>
  <c r="T47" i="10"/>
  <c r="T73" i="16"/>
  <c r="J929" i="2"/>
  <c r="AH837" i="2"/>
  <c r="AC837" i="2"/>
  <c r="M863" i="2"/>
  <c r="AI71" i="16" s="1"/>
  <c r="M1132" i="2"/>
  <c r="M1134" i="2"/>
  <c r="AD832" i="2"/>
  <c r="AI832" i="2"/>
  <c r="M1119" i="2"/>
  <c r="AC824" i="2"/>
  <c r="AD824" i="2"/>
  <c r="AE820" i="2"/>
  <c r="AJ820" i="2"/>
  <c r="M869" i="2"/>
  <c r="AI38" i="10" s="1"/>
  <c r="M1136" i="2"/>
  <c r="AL70" i="16"/>
  <c r="M867" i="2"/>
  <c r="M865" i="2"/>
  <c r="AG47" i="10"/>
  <c r="M1115" i="2"/>
  <c r="AD840" i="2"/>
  <c r="Z840" i="2" s="1"/>
  <c r="AF840" i="2"/>
  <c r="AA840" i="2" s="1"/>
  <c r="AH840" i="2"/>
  <c r="R840" i="2" s="1"/>
  <c r="S840" i="2" s="1"/>
  <c r="AM840" i="2" s="1"/>
  <c r="AO840" i="2" s="1"/>
  <c r="AJ840" i="2"/>
  <c r="L871" i="2"/>
  <c r="L863" i="2"/>
  <c r="AA38" i="10" s="1"/>
  <c r="AC38" i="10"/>
  <c r="AK835" i="2"/>
  <c r="AD70" i="16"/>
  <c r="AB37" i="10"/>
  <c r="AB47" i="10" s="1"/>
  <c r="AD71" i="16"/>
  <c r="AF70" i="16"/>
  <c r="AF166" i="16" s="1"/>
  <c r="L869" i="2"/>
  <c r="L865" i="2"/>
  <c r="AD37" i="10"/>
  <c r="AD47" i="10" s="1"/>
  <c r="AE166" i="16"/>
  <c r="V816" i="2"/>
  <c r="W816" i="2" s="1"/>
  <c r="AD815" i="2"/>
  <c r="AH815" i="2"/>
  <c r="AI815" i="2"/>
  <c r="AD166" i="16"/>
  <c r="K869" i="2"/>
  <c r="Y38" i="10" s="1"/>
  <c r="K863" i="2"/>
  <c r="AI838" i="2"/>
  <c r="R838" i="2" s="1"/>
  <c r="AE832" i="2"/>
  <c r="AK832" i="2"/>
  <c r="R832" i="2" s="1"/>
  <c r="AF831" i="2"/>
  <c r="AA831" i="2" s="1"/>
  <c r="K1121" i="2"/>
  <c r="K865" i="2"/>
  <c r="K867" i="2"/>
  <c r="Y37" i="10"/>
  <c r="Y47" i="10" s="1"/>
  <c r="AB70" i="16"/>
  <c r="AB166" i="16" s="1"/>
  <c r="Z38" i="10"/>
  <c r="AY7" i="18"/>
  <c r="R816" i="2"/>
  <c r="S816" i="2" s="1"/>
  <c r="AM816" i="2" s="1"/>
  <c r="AO816" i="2" s="1"/>
  <c r="AA166" i="16"/>
  <c r="W47" i="10"/>
  <c r="AE838" i="2"/>
  <c r="AC838" i="2"/>
  <c r="AJ838" i="2"/>
  <c r="AD838" i="2"/>
  <c r="U38" i="10"/>
  <c r="AI836" i="2"/>
  <c r="AK836" i="2"/>
  <c r="AF836" i="2"/>
  <c r="AA836" i="2" s="1"/>
  <c r="F33" i="17"/>
  <c r="AC834" i="2"/>
  <c r="AJ832" i="2"/>
  <c r="AC830" i="2"/>
  <c r="AE830" i="2"/>
  <c r="R829" i="2"/>
  <c r="AH819" i="2"/>
  <c r="AJ818" i="2"/>
  <c r="AF818" i="2"/>
  <c r="AA818" i="2" s="1"/>
  <c r="AD817" i="2"/>
  <c r="AC817" i="2"/>
  <c r="AI817" i="2"/>
  <c r="V817" i="2" s="1"/>
  <c r="W817" i="2" s="1"/>
  <c r="V166" i="16"/>
  <c r="W71" i="16"/>
  <c r="L63" i="19"/>
  <c r="X71" i="16"/>
  <c r="T71" i="16"/>
  <c r="J1119" i="2"/>
  <c r="S37" i="10"/>
  <c r="J867" i="2"/>
  <c r="AD780" i="2"/>
  <c r="AI780" i="2"/>
  <c r="AJ780" i="2"/>
  <c r="AF780" i="2"/>
  <c r="M1121" i="2"/>
  <c r="M805" i="2"/>
  <c r="R780" i="2"/>
  <c r="S780" i="2" s="1"/>
  <c r="AM780" i="2" s="1"/>
  <c r="AO780" i="2" s="1"/>
  <c r="AI779" i="2"/>
  <c r="AD779" i="2"/>
  <c r="AH779" i="2"/>
  <c r="AJ779" i="2"/>
  <c r="V779" i="2" s="1"/>
  <c r="W779" i="2" s="1"/>
  <c r="R777" i="2"/>
  <c r="S777" i="2" s="1"/>
  <c r="AM777" i="2" s="1"/>
  <c r="AO777" i="2" s="1"/>
  <c r="AK68" i="16"/>
  <c r="AK166" i="16" s="1"/>
  <c r="AE770" i="2"/>
  <c r="AH770" i="2"/>
  <c r="R770" i="2" s="1"/>
  <c r="AF35" i="10"/>
  <c r="AF47" i="10" s="1"/>
  <c r="AL68" i="16"/>
  <c r="M807" i="2"/>
  <c r="AH36" i="10" s="1"/>
  <c r="AJ36" i="10"/>
  <c r="M1130" i="2"/>
  <c r="AI68" i="16"/>
  <c r="AI166" i="16" s="1"/>
  <c r="AI757" i="2"/>
  <c r="AE757" i="2"/>
  <c r="L805" i="2"/>
  <c r="L809" i="2"/>
  <c r="AG69" i="16" s="1"/>
  <c r="L807" i="2"/>
  <c r="L1121" i="2"/>
  <c r="L1119" i="2"/>
  <c r="L1115" i="2"/>
  <c r="L1132" i="2"/>
  <c r="L1134" i="2"/>
  <c r="L1117" i="2"/>
  <c r="AF776" i="2"/>
  <c r="AA776" i="2" s="1"/>
  <c r="AK776" i="2"/>
  <c r="L810" i="2"/>
  <c r="AH68" i="16" s="1"/>
  <c r="AH772" i="2"/>
  <c r="AF772" i="2"/>
  <c r="AA772" i="2" s="1"/>
  <c r="AC772" i="2"/>
  <c r="AD772" i="2"/>
  <c r="V771" i="2"/>
  <c r="W771" i="2" s="1"/>
  <c r="AF766" i="2"/>
  <c r="AA766" i="2" s="1"/>
  <c r="AJ765" i="2"/>
  <c r="AH765" i="2"/>
  <c r="AE765" i="2"/>
  <c r="R765" i="2"/>
  <c r="S765" i="2" s="1"/>
  <c r="AM765" i="2" s="1"/>
  <c r="AO765" i="2" s="1"/>
  <c r="AE36" i="10"/>
  <c r="H32" i="17"/>
  <c r="AF761" i="2"/>
  <c r="AA761" i="2" s="1"/>
  <c r="AC761" i="2"/>
  <c r="AI759" i="2"/>
  <c r="AH69" i="16"/>
  <c r="AF756" i="2"/>
  <c r="AA756" i="2" s="1"/>
  <c r="AD36" i="10"/>
  <c r="R779" i="2"/>
  <c r="K807" i="2"/>
  <c r="X36" i="10" s="1"/>
  <c r="Y68" i="16"/>
  <c r="Y166" i="16" s="1"/>
  <c r="AD774" i="2"/>
  <c r="AK774" i="2"/>
  <c r="R774" i="2" s="1"/>
  <c r="AF774" i="2"/>
  <c r="AA774" i="2" s="1"/>
  <c r="R771" i="2"/>
  <c r="AE768" i="2"/>
  <c r="K803" i="2"/>
  <c r="Y69" i="16" s="1"/>
  <c r="AA69" i="16"/>
  <c r="AD761" i="2"/>
  <c r="AE761" i="2"/>
  <c r="AH761" i="2"/>
  <c r="R761" i="2" s="1"/>
  <c r="AJ761" i="2"/>
  <c r="K1119" i="2"/>
  <c r="K811" i="2"/>
  <c r="AX7" i="18" s="1"/>
  <c r="V36" i="10"/>
  <c r="K1115" i="2"/>
  <c r="K805" i="2"/>
  <c r="W36" i="10" s="1"/>
  <c r="K809" i="2"/>
  <c r="K1117" i="2"/>
  <c r="K1132" i="2"/>
  <c r="K1130" i="2"/>
  <c r="K1134" i="2"/>
  <c r="Z68" i="16"/>
  <c r="X35" i="10"/>
  <c r="AE756" i="2"/>
  <c r="V777" i="2"/>
  <c r="W777" i="2" s="1"/>
  <c r="AI776" i="2"/>
  <c r="AD776" i="2"/>
  <c r="AE776" i="2"/>
  <c r="J1115" i="2"/>
  <c r="J1117" i="2"/>
  <c r="J1130" i="2"/>
  <c r="AF773" i="2"/>
  <c r="AA773" i="2" s="1"/>
  <c r="AD771" i="2"/>
  <c r="AD770" i="2"/>
  <c r="AK766" i="2"/>
  <c r="AC766" i="2"/>
  <c r="AE766" i="2"/>
  <c r="J811" i="2"/>
  <c r="F32" i="17" s="1"/>
  <c r="J805" i="2"/>
  <c r="T68" i="16"/>
  <c r="AE762" i="2"/>
  <c r="AK760" i="2"/>
  <c r="AE760" i="2"/>
  <c r="W166" i="16"/>
  <c r="J803" i="2"/>
  <c r="AE759" i="2"/>
  <c r="Q47" i="10"/>
  <c r="R47" i="10"/>
  <c r="J1132" i="2"/>
  <c r="AH759" i="2"/>
  <c r="U68" i="16"/>
  <c r="U166" i="16" s="1"/>
  <c r="J809" i="2"/>
  <c r="T36" i="10" s="1"/>
  <c r="V69" i="16"/>
  <c r="R770" i="1"/>
  <c r="V769" i="1"/>
  <c r="W769" i="1" s="1"/>
  <c r="V766" i="1"/>
  <c r="W766" i="1" s="1"/>
  <c r="R765" i="1"/>
  <c r="R763" i="1"/>
  <c r="S763" i="1" s="1"/>
  <c r="AM763" i="1" s="1"/>
  <c r="AO763" i="1" s="1"/>
  <c r="AM36" i="16"/>
  <c r="AL37" i="16"/>
  <c r="V775" i="1"/>
  <c r="W775" i="1" s="1"/>
  <c r="AG37" i="16"/>
  <c r="R771" i="1"/>
  <c r="R769" i="1"/>
  <c r="L806" i="1"/>
  <c r="V768" i="1"/>
  <c r="W768" i="1" s="1"/>
  <c r="R29" i="19"/>
  <c r="AD37" i="16"/>
  <c r="V764" i="1"/>
  <c r="W764" i="1" s="1"/>
  <c r="AH37" i="16"/>
  <c r="R761" i="1"/>
  <c r="AE40" i="9"/>
  <c r="H16" i="17"/>
  <c r="L1002" i="1"/>
  <c r="AD47" i="9"/>
  <c r="AB47" i="9"/>
  <c r="AC37" i="16"/>
  <c r="AH7" i="18"/>
  <c r="K804" i="1"/>
  <c r="Y37" i="16" s="1"/>
  <c r="K806" i="1"/>
  <c r="Z37" i="16" s="1"/>
  <c r="V770" i="1"/>
  <c r="W770" i="1" s="1"/>
  <c r="K808" i="1"/>
  <c r="Y36" i="16"/>
  <c r="K996" i="1"/>
  <c r="R767" i="1"/>
  <c r="R766" i="1"/>
  <c r="R764" i="1"/>
  <c r="V40" i="9"/>
  <c r="K810" i="1"/>
  <c r="R776" i="1"/>
  <c r="S776" i="1" s="1"/>
  <c r="AM776" i="1" s="1"/>
  <c r="AO776" i="1" s="1"/>
  <c r="V776" i="1"/>
  <c r="W776" i="1" s="1"/>
  <c r="L29" i="19"/>
  <c r="Z769" i="1"/>
  <c r="V767" i="1"/>
  <c r="W767" i="1" s="1"/>
  <c r="S40" i="9"/>
  <c r="X37" i="16"/>
  <c r="F16" i="17"/>
  <c r="U40" i="9"/>
  <c r="J804" i="1"/>
  <c r="J806" i="1"/>
  <c r="U37" i="16" s="1"/>
  <c r="V36" i="16"/>
  <c r="T36" i="16"/>
  <c r="R762" i="1"/>
  <c r="S762" i="1" s="1"/>
  <c r="AM762" i="1" s="1"/>
  <c r="AO762" i="1" s="1"/>
  <c r="AJ762" i="1"/>
  <c r="V762" i="1" s="1"/>
  <c r="W762" i="1" s="1"/>
  <c r="V761" i="1"/>
  <c r="W761" i="1" s="1"/>
  <c r="AC758" i="1"/>
  <c r="AH758" i="1"/>
  <c r="R756" i="1"/>
  <c r="S756" i="1" s="1"/>
  <c r="AM756" i="1" s="1"/>
  <c r="AO756" i="1" s="1"/>
  <c r="R721" i="1"/>
  <c r="AE713" i="1"/>
  <c r="R710" i="1"/>
  <c r="S710" i="1" s="1"/>
  <c r="AM710" i="1" s="1"/>
  <c r="AO710" i="1" s="1"/>
  <c r="M998" i="1"/>
  <c r="M1017" i="1"/>
  <c r="R708" i="1"/>
  <c r="AI34" i="16"/>
  <c r="M746" i="1"/>
  <c r="R702" i="1"/>
  <c r="R701" i="1"/>
  <c r="AI35" i="16"/>
  <c r="AK34" i="16"/>
  <c r="AG37" i="9"/>
  <c r="AG47" i="9" s="1"/>
  <c r="AF47" i="9"/>
  <c r="AE721" i="1"/>
  <c r="V708" i="1"/>
  <c r="W708" i="1" s="1"/>
  <c r="AE34" i="16"/>
  <c r="V701" i="1"/>
  <c r="W701" i="1" s="1"/>
  <c r="AC47" i="9"/>
  <c r="AF34" i="16"/>
  <c r="AD34" i="16"/>
  <c r="AD182" i="16" s="1"/>
  <c r="L746" i="1"/>
  <c r="L750" i="1"/>
  <c r="AG35" i="16" s="1"/>
  <c r="R27" i="19"/>
  <c r="L748" i="1"/>
  <c r="AC38" i="9" s="1"/>
  <c r="L744" i="1"/>
  <c r="V717" i="1"/>
  <c r="W717" i="1" s="1"/>
  <c r="V716" i="1"/>
  <c r="W716" i="1" s="1"/>
  <c r="R712" i="1"/>
  <c r="Z705" i="1"/>
  <c r="R705" i="1"/>
  <c r="R703" i="1"/>
  <c r="O27" i="19"/>
  <c r="R700" i="1"/>
  <c r="R699" i="1"/>
  <c r="V699" i="1"/>
  <c r="W699" i="1" s="1"/>
  <c r="K998" i="1"/>
  <c r="K744" i="1"/>
  <c r="K750" i="1"/>
  <c r="G15" i="17"/>
  <c r="W37" i="9"/>
  <c r="K746" i="1"/>
  <c r="V698" i="1"/>
  <c r="W698" i="1" s="1"/>
  <c r="AD721" i="1"/>
  <c r="J752" i="1"/>
  <c r="X35" i="16" s="1"/>
  <c r="R718" i="1"/>
  <c r="R717" i="1"/>
  <c r="V713" i="1"/>
  <c r="W713" i="1" s="1"/>
  <c r="V712" i="1"/>
  <c r="W712" i="1" s="1"/>
  <c r="Z706" i="1"/>
  <c r="S706" i="1" s="1"/>
  <c r="AM706" i="1" s="1"/>
  <c r="AO706" i="1" s="1"/>
  <c r="J748" i="1"/>
  <c r="V35" i="16" s="1"/>
  <c r="J744" i="1"/>
  <c r="T35" i="16" s="1"/>
  <c r="T34" i="16"/>
  <c r="J750" i="1"/>
  <c r="T37" i="9"/>
  <c r="T47" i="9" s="1"/>
  <c r="S37" i="9"/>
  <c r="S47" i="9" s="1"/>
  <c r="U34" i="16"/>
  <c r="U182" i="16" s="1"/>
  <c r="V657" i="1"/>
  <c r="W657" i="1" s="1"/>
  <c r="R652" i="1"/>
  <c r="R651" i="1"/>
  <c r="S651" i="1" s="1"/>
  <c r="AM651" i="1" s="1"/>
  <c r="AO651" i="1" s="1"/>
  <c r="AM33" i="16"/>
  <c r="Z648" i="1"/>
  <c r="R646" i="1"/>
  <c r="R644" i="1"/>
  <c r="V643" i="1"/>
  <c r="W643" i="1" s="1"/>
  <c r="R657" i="1"/>
  <c r="R656" i="1"/>
  <c r="S656" i="1" s="1"/>
  <c r="AM656" i="1" s="1"/>
  <c r="AO656" i="1" s="1"/>
  <c r="V656" i="1"/>
  <c r="W656" i="1" s="1"/>
  <c r="AE651" i="1"/>
  <c r="L686" i="1"/>
  <c r="AB36" i="9" s="1"/>
  <c r="AG32" i="16"/>
  <c r="AG182" i="16" s="1"/>
  <c r="L998" i="1"/>
  <c r="R638" i="1"/>
  <c r="V636" i="1"/>
  <c r="W636" i="1" s="1"/>
  <c r="R660" i="1"/>
  <c r="R654" i="1"/>
  <c r="V651" i="1"/>
  <c r="W651" i="1" s="1"/>
  <c r="R650" i="1"/>
  <c r="K690" i="1"/>
  <c r="AB33" i="16" s="1"/>
  <c r="K684" i="1"/>
  <c r="K691" i="1" s="1"/>
  <c r="AJ654" i="1"/>
  <c r="V654" i="1" s="1"/>
  <c r="W654" i="1" s="1"/>
  <c r="U33" i="16"/>
  <c r="J996" i="1"/>
  <c r="J688" i="1"/>
  <c r="J684" i="1"/>
  <c r="T33" i="16" s="1"/>
  <c r="J1000" i="1"/>
  <c r="J692" i="1"/>
  <c r="W32" i="16"/>
  <c r="W182" i="16" s="1"/>
  <c r="J690" i="1"/>
  <c r="J1002" i="1"/>
  <c r="V32" i="16"/>
  <c r="V182" i="16" s="1"/>
  <c r="R35" i="9"/>
  <c r="R47" i="9" s="1"/>
  <c r="Q35" i="9"/>
  <c r="Q47" i="9" s="1"/>
  <c r="M436" i="1"/>
  <c r="AI26" i="9" s="1"/>
  <c r="AK24" i="16"/>
  <c r="M438" i="1"/>
  <c r="U17" i="19" s="1"/>
  <c r="AJ24" i="16"/>
  <c r="M434" i="1"/>
  <c r="M437" i="1" s="1"/>
  <c r="R383" i="1"/>
  <c r="M622" i="1"/>
  <c r="R405" i="1"/>
  <c r="S405" i="1" s="1"/>
  <c r="AM405" i="1" s="1"/>
  <c r="AO405" i="1" s="1"/>
  <c r="V401" i="1"/>
  <c r="W401" i="1" s="1"/>
  <c r="V400" i="1"/>
  <c r="W400" i="1" s="1"/>
  <c r="L432" i="1"/>
  <c r="AB26" i="9" s="1"/>
  <c r="AJ396" i="1"/>
  <c r="V396" i="1" s="1"/>
  <c r="W396" i="1" s="1"/>
  <c r="V395" i="1"/>
  <c r="W395" i="1" s="1"/>
  <c r="V388" i="1"/>
  <c r="W388" i="1" s="1"/>
  <c r="L628" i="1"/>
  <c r="L434" i="1"/>
  <c r="AC26" i="9" s="1"/>
  <c r="L438" i="1"/>
  <c r="H10" i="17" s="1"/>
  <c r="AC25" i="9"/>
  <c r="R382" i="1"/>
  <c r="AF24" i="16"/>
  <c r="AD24" i="16"/>
  <c r="AD168" i="16" s="1"/>
  <c r="AD202" i="16" s="1"/>
  <c r="L436" i="1"/>
  <c r="L430" i="1"/>
  <c r="V405" i="1"/>
  <c r="W405" i="1" s="1"/>
  <c r="R404" i="1"/>
  <c r="S404" i="1" s="1"/>
  <c r="AM404" i="1" s="1"/>
  <c r="AO404" i="1" s="1"/>
  <c r="R402" i="1"/>
  <c r="R400" i="1"/>
  <c r="S400" i="1" s="1"/>
  <c r="AM400" i="1" s="1"/>
  <c r="AO400" i="1" s="1"/>
  <c r="K434" i="1"/>
  <c r="K437" i="1" s="1"/>
  <c r="AA24" i="16"/>
  <c r="V389" i="1"/>
  <c r="W389" i="1" s="1"/>
  <c r="K438" i="1"/>
  <c r="AB7" i="18" s="1"/>
  <c r="AC25" i="16"/>
  <c r="K436" i="1"/>
  <c r="AB24" i="16"/>
  <c r="W26" i="9"/>
  <c r="AC404" i="1"/>
  <c r="V404" i="1"/>
  <c r="W404" i="1" s="1"/>
  <c r="R403" i="1"/>
  <c r="S403" i="1" s="1"/>
  <c r="AM403" i="1" s="1"/>
  <c r="AO403" i="1" s="1"/>
  <c r="V403" i="1"/>
  <c r="W403" i="1" s="1"/>
  <c r="T25" i="9"/>
  <c r="T33" i="9" s="1"/>
  <c r="AJ402" i="1"/>
  <c r="V402" i="1" s="1"/>
  <c r="W402" i="1" s="1"/>
  <c r="J436" i="1"/>
  <c r="T26" i="9" s="1"/>
  <c r="J438" i="1"/>
  <c r="AB6" i="18" s="1"/>
  <c r="J432" i="1"/>
  <c r="R26" i="9" s="1"/>
  <c r="J430" i="1"/>
  <c r="T24" i="16"/>
  <c r="J434" i="1"/>
  <c r="V383" i="1"/>
  <c r="W383" i="1" s="1"/>
  <c r="V339" i="1"/>
  <c r="W339" i="1" s="1"/>
  <c r="AJ336" i="1"/>
  <c r="V336" i="1" s="1"/>
  <c r="W336" i="1" s="1"/>
  <c r="AL23" i="16"/>
  <c r="M626" i="1"/>
  <c r="M628" i="1"/>
  <c r="M372" i="1"/>
  <c r="AL22" i="16"/>
  <c r="AI23" i="9"/>
  <c r="AI33" i="9" s="1"/>
  <c r="R339" i="1"/>
  <c r="S339" i="1" s="1"/>
  <c r="AM339" i="1" s="1"/>
  <c r="AO339" i="1" s="1"/>
  <c r="R329" i="1"/>
  <c r="L626" i="1"/>
  <c r="L622" i="1"/>
  <c r="L372" i="1"/>
  <c r="AB24" i="9" s="1"/>
  <c r="L370" i="1"/>
  <c r="AA24" i="9" s="1"/>
  <c r="L376" i="1"/>
  <c r="AD24" i="9" s="1"/>
  <c r="L624" i="1"/>
  <c r="AB33" i="9"/>
  <c r="AE22" i="16"/>
  <c r="L374" i="1"/>
  <c r="AE23" i="16"/>
  <c r="AG168" i="16"/>
  <c r="AG202" i="16" s="1"/>
  <c r="AB22" i="16"/>
  <c r="K372" i="1"/>
  <c r="W24" i="9" s="1"/>
  <c r="AY183" i="16"/>
  <c r="BB183" i="16"/>
  <c r="BA183" i="16"/>
  <c r="BA194" i="16"/>
  <c r="BX7" i="13"/>
  <c r="BI34" i="12"/>
  <c r="BF34" i="12"/>
  <c r="BE34" i="12"/>
  <c r="V409" i="3"/>
  <c r="W409" i="3" s="1"/>
  <c r="BP29" i="12"/>
  <c r="V187" i="4"/>
  <c r="V424" i="4"/>
  <c r="Q256" i="1"/>
  <c r="AG148" i="19" s="1"/>
  <c r="P1014" i="1"/>
  <c r="BD34" i="9"/>
  <c r="AX22" i="9"/>
  <c r="O253" i="1"/>
  <c r="AO20" i="9"/>
  <c r="BE187" i="16"/>
  <c r="AY171" i="16"/>
  <c r="AZ169" i="16"/>
  <c r="BD187" i="16"/>
  <c r="BC171" i="16"/>
  <c r="BD171" i="16"/>
  <c r="AY169" i="16"/>
  <c r="BE204" i="16"/>
  <c r="I255" i="1"/>
  <c r="N251" i="1"/>
  <c r="BB171" i="16"/>
  <c r="BE185" i="16"/>
  <c r="AV179" i="16"/>
  <c r="BG185" i="16"/>
  <c r="V772" i="3"/>
  <c r="W772" i="3" s="1"/>
  <c r="BC177" i="16"/>
  <c r="AS179" i="16"/>
  <c r="BG173" i="16"/>
  <c r="BD177" i="16"/>
  <c r="D179" i="16"/>
  <c r="AZ171" i="16"/>
  <c r="AO194" i="16"/>
  <c r="BF171" i="16"/>
  <c r="BP16" i="11"/>
  <c r="S1131" i="4"/>
  <c r="BP25" i="12"/>
  <c r="V67" i="4"/>
  <c r="V80" i="4"/>
  <c r="V83" i="4"/>
  <c r="V98" i="4"/>
  <c r="V99" i="4"/>
  <c r="V106" i="4"/>
  <c r="V127" i="4"/>
  <c r="V129" i="4"/>
  <c r="V130" i="4"/>
  <c r="V145" i="4"/>
  <c r="V146" i="4"/>
  <c r="V159" i="4"/>
  <c r="V161" i="4"/>
  <c r="V193" i="4"/>
  <c r="R467" i="2"/>
  <c r="S467" i="2" s="1"/>
  <c r="AM467" i="2" s="1"/>
  <c r="AO467" i="2" s="1"/>
  <c r="AF519" i="2"/>
  <c r="AA519" i="2" s="1"/>
  <c r="AK519" i="2"/>
  <c r="AD519" i="2"/>
  <c r="AD517" i="2"/>
  <c r="AF517" i="2"/>
  <c r="AA517" i="2" s="1"/>
  <c r="AC517" i="2"/>
  <c r="AK513" i="2"/>
  <c r="AI513" i="2"/>
  <c r="AH513" i="2"/>
  <c r="AJ511" i="2"/>
  <c r="AD511" i="2"/>
  <c r="Z511" i="2" s="1"/>
  <c r="AF511" i="2"/>
  <c r="AA511" i="2" s="1"/>
  <c r="AK509" i="2"/>
  <c r="AI509" i="2"/>
  <c r="AH509" i="2"/>
  <c r="R824" i="3"/>
  <c r="S824" i="3" s="1"/>
  <c r="AM824" i="3" s="1"/>
  <c r="AO824" i="3" s="1"/>
  <c r="BX39" i="13"/>
  <c r="BX25" i="13"/>
  <c r="BX23" i="13"/>
  <c r="V148" i="4"/>
  <c r="AR12" i="16"/>
  <c r="R194" i="3"/>
  <c r="S194" i="3" s="1"/>
  <c r="AM194" i="3" s="1"/>
  <c r="AO194" i="3" s="1"/>
  <c r="R188" i="3"/>
  <c r="S188" i="3" s="1"/>
  <c r="AM188" i="3" s="1"/>
  <c r="AO188" i="3" s="1"/>
  <c r="R197" i="3"/>
  <c r="Z761" i="1"/>
  <c r="S761" i="1" s="1"/>
  <c r="AM761" i="1" s="1"/>
  <c r="AO761" i="1" s="1"/>
  <c r="V844" i="1"/>
  <c r="W844" i="1" s="1"/>
  <c r="V136" i="2"/>
  <c r="W136" i="2" s="1"/>
  <c r="G122" i="1"/>
  <c r="V889" i="3"/>
  <c r="W889" i="3" s="1"/>
  <c r="V588" i="3"/>
  <c r="W588" i="3" s="1"/>
  <c r="Z703" i="1"/>
  <c r="Z699" i="1"/>
  <c r="Z698" i="1"/>
  <c r="V820" i="1"/>
  <c r="W820" i="1" s="1"/>
  <c r="V885" i="1"/>
  <c r="W885" i="1" s="1"/>
  <c r="Z652" i="1"/>
  <c r="S652" i="1" s="1"/>
  <c r="AM652" i="1" s="1"/>
  <c r="AO652" i="1" s="1"/>
  <c r="V834" i="1"/>
  <c r="W834" i="1" s="1"/>
  <c r="V825" i="1"/>
  <c r="W825" i="1" s="1"/>
  <c r="V895" i="1"/>
  <c r="W895" i="1" s="1"/>
  <c r="V188" i="1"/>
  <c r="W188" i="1" s="1"/>
  <c r="V970" i="3"/>
  <c r="W970" i="3" s="1"/>
  <c r="R957" i="3"/>
  <c r="S957" i="3" s="1"/>
  <c r="AM957" i="3" s="1"/>
  <c r="AO957" i="3" s="1"/>
  <c r="V957" i="3"/>
  <c r="W957" i="3" s="1"/>
  <c r="R837" i="1"/>
  <c r="S837" i="1" s="1"/>
  <c r="AM837" i="1" s="1"/>
  <c r="AO837" i="1" s="1"/>
  <c r="R528" i="2"/>
  <c r="S528" i="2" s="1"/>
  <c r="AM528" i="2" s="1"/>
  <c r="AO528" i="2" s="1"/>
  <c r="R595" i="2"/>
  <c r="S595" i="2" s="1"/>
  <c r="AM595" i="2" s="1"/>
  <c r="AO595" i="2" s="1"/>
  <c r="V595" i="2"/>
  <c r="W595" i="2" s="1"/>
  <c r="BA48" i="13"/>
  <c r="V353" i="1"/>
  <c r="V349" i="1"/>
  <c r="V227" i="1"/>
  <c r="F15" i="17"/>
  <c r="BC11" i="16"/>
  <c r="BC174" i="16"/>
  <c r="AP10" i="12"/>
  <c r="AS11" i="16"/>
  <c r="BA10" i="9"/>
  <c r="BD11" i="16"/>
  <c r="V11" i="18"/>
  <c r="K6" i="17"/>
  <c r="Z708" i="1"/>
  <c r="Z713" i="1"/>
  <c r="AN37" i="16"/>
  <c r="AO37" i="16"/>
  <c r="AL40" i="9"/>
  <c r="AM44" i="19"/>
  <c r="BN15" i="10"/>
  <c r="BM151" i="16"/>
  <c r="BN31" i="12"/>
  <c r="AM130" i="19"/>
  <c r="BK47" i="12"/>
  <c r="BK48" i="12" s="1"/>
  <c r="BN147" i="16"/>
  <c r="BK42" i="12"/>
  <c r="CC15" i="18"/>
  <c r="BN24" i="12"/>
  <c r="BP151" i="16"/>
  <c r="BH44" i="12"/>
  <c r="BK149" i="16"/>
  <c r="CX37" i="13"/>
  <c r="CP37" i="13"/>
  <c r="CH37" i="13"/>
  <c r="BZ37" i="13"/>
  <c r="BY32" i="13"/>
  <c r="CF32" i="13" s="1"/>
  <c r="CG32" i="13"/>
  <c r="CN32" i="13" s="1"/>
  <c r="BV32" i="13"/>
  <c r="CO32" i="13"/>
  <c r="CV32" i="13" s="1"/>
  <c r="BX32" i="13" s="1"/>
  <c r="CW32" i="13"/>
  <c r="DD32" i="13" s="1"/>
  <c r="DB19" i="13"/>
  <c r="CT19" i="13"/>
  <c r="CL19" i="13"/>
  <c r="CD19" i="13"/>
  <c r="AN20" i="9"/>
  <c r="AK168" i="19"/>
  <c r="AL168" i="19" s="1"/>
  <c r="V219" i="4"/>
  <c r="V229" i="4"/>
  <c r="V284" i="4"/>
  <c r="Z815" i="2"/>
  <c r="Z701" i="1"/>
  <c r="Z700" i="1"/>
  <c r="R961" i="3"/>
  <c r="S961" i="3" s="1"/>
  <c r="AM961" i="3" s="1"/>
  <c r="AO961" i="3" s="1"/>
  <c r="R569" i="3"/>
  <c r="V569" i="3"/>
  <c r="W569" i="3" s="1"/>
  <c r="Z638" i="1"/>
  <c r="Z775" i="1"/>
  <c r="S775" i="1" s="1"/>
  <c r="AM775" i="1" s="1"/>
  <c r="AO775" i="1" s="1"/>
  <c r="R129" i="2"/>
  <c r="R187" i="2"/>
  <c r="V187" i="2"/>
  <c r="W187" i="2" s="1"/>
  <c r="R471" i="2"/>
  <c r="V471" i="2"/>
  <c r="W471" i="2" s="1"/>
  <c r="R592" i="2"/>
  <c r="S592" i="2" s="1"/>
  <c r="AM592" i="2" s="1"/>
  <c r="AO592" i="2" s="1"/>
  <c r="V592" i="2"/>
  <c r="W592" i="2" s="1"/>
  <c r="AA5" i="19"/>
  <c r="AB4" i="19" s="1"/>
  <c r="AC4" i="19" s="1"/>
  <c r="T11" i="18"/>
  <c r="AR37" i="16"/>
  <c r="X29" i="19"/>
  <c r="Y28" i="19" s="1"/>
  <c r="Z28" i="19" s="1"/>
  <c r="BC42" i="13"/>
  <c r="BB49" i="13" s="1"/>
  <c r="BA49" i="13" s="1"/>
  <c r="V959" i="1"/>
  <c r="W959" i="1" s="1"/>
  <c r="Z711" i="1"/>
  <c r="S711" i="1" s="1"/>
  <c r="AM711" i="1" s="1"/>
  <c r="AO711" i="1" s="1"/>
  <c r="BP30" i="11"/>
  <c r="BM18" i="10"/>
  <c r="BP55" i="16"/>
  <c r="BN121" i="16"/>
  <c r="BD41" i="9"/>
  <c r="AG30" i="19"/>
  <c r="BG38" i="16"/>
  <c r="AL47" i="9"/>
  <c r="AL49" i="9" s="1"/>
  <c r="DB39" i="13"/>
  <c r="CT39" i="13"/>
  <c r="CL39" i="13"/>
  <c r="CD39" i="13"/>
  <c r="BV28" i="13"/>
  <c r="CO28" i="13"/>
  <c r="CV28" i="13" s="1"/>
  <c r="CW28" i="13"/>
  <c r="DD28" i="13" s="1"/>
  <c r="BY28" i="13"/>
  <c r="CF28" i="13" s="1"/>
  <c r="BX28" i="13" s="1"/>
  <c r="CG28" i="13"/>
  <c r="CN28" i="13" s="1"/>
  <c r="G16" i="19"/>
  <c r="H16" i="19" s="1"/>
  <c r="R148" i="3"/>
  <c r="S148" i="3" s="1"/>
  <c r="AM148" i="3" s="1"/>
  <c r="AO148" i="3" s="1"/>
  <c r="R839" i="1"/>
  <c r="V26" i="3"/>
  <c r="W26" i="3" s="1"/>
  <c r="V215" i="3"/>
  <c r="W215" i="3" s="1"/>
  <c r="V838" i="1"/>
  <c r="W838" i="1" s="1"/>
  <c r="R817" i="1"/>
  <c r="V406" i="1"/>
  <c r="W406" i="1" s="1"/>
  <c r="R818" i="1"/>
  <c r="V676" i="1"/>
  <c r="V14" i="3"/>
  <c r="W14" i="3" s="1"/>
  <c r="V1002" i="3"/>
  <c r="V581" i="3"/>
  <c r="W581" i="3" s="1"/>
  <c r="V577" i="3"/>
  <c r="W577" i="3" s="1"/>
  <c r="V144" i="3"/>
  <c r="W144" i="3" s="1"/>
  <c r="V263" i="1"/>
  <c r="W263" i="1" s="1"/>
  <c r="V352" i="1"/>
  <c r="V351" i="1"/>
  <c r="V348" i="1"/>
  <c r="V347" i="1"/>
  <c r="Z766" i="1"/>
  <c r="V262" i="1"/>
  <c r="W262" i="1" s="1"/>
  <c r="AJ774" i="3"/>
  <c r="AJ770" i="3"/>
  <c r="AH770" i="3"/>
  <c r="BF168" i="16"/>
  <c r="V196" i="1"/>
  <c r="W196" i="1" s="1"/>
  <c r="AK774" i="3"/>
  <c r="AF776" i="3"/>
  <c r="AA776" i="3" s="1"/>
  <c r="AE774" i="3"/>
  <c r="AF770" i="3"/>
  <c r="AA770" i="3" s="1"/>
  <c r="R269" i="1"/>
  <c r="S269" i="1" s="1"/>
  <c r="AM269" i="1" s="1"/>
  <c r="AO269" i="1" s="1"/>
  <c r="AQ47" i="9"/>
  <c r="Z712" i="1"/>
  <c r="Z767" i="1"/>
  <c r="S767" i="1" s="1"/>
  <c r="AM767" i="1" s="1"/>
  <c r="AO767" i="1" s="1"/>
  <c r="AF760" i="2"/>
  <c r="AA760" i="2" s="1"/>
  <c r="AD781" i="2"/>
  <c r="AJ760" i="2"/>
  <c r="AF770" i="2"/>
  <c r="AA770" i="2" s="1"/>
  <c r="S770" i="2" s="1"/>
  <c r="AM770" i="2" s="1"/>
  <c r="AO770" i="2" s="1"/>
  <c r="AH768" i="2"/>
  <c r="AC768" i="2"/>
  <c r="AJ756" i="2"/>
  <c r="AJ758" i="2"/>
  <c r="AH760" i="2"/>
  <c r="AJ764" i="2"/>
  <c r="AI821" i="2"/>
  <c r="AK821" i="2"/>
  <c r="AI823" i="2"/>
  <c r="AK823" i="2"/>
  <c r="R823" i="2" s="1"/>
  <c r="S823" i="2" s="1"/>
  <c r="AM823" i="2" s="1"/>
  <c r="AO823" i="2" s="1"/>
  <c r="AI824" i="2"/>
  <c r="AK824" i="2"/>
  <c r="AF825" i="2"/>
  <c r="AA825" i="2" s="1"/>
  <c r="AI825" i="2"/>
  <c r="AC828" i="2"/>
  <c r="AC829" i="2"/>
  <c r="AC832" i="2"/>
  <c r="Z832" i="2" s="1"/>
  <c r="AF834" i="2"/>
  <c r="AA834" i="2" s="1"/>
  <c r="AD834" i="2"/>
  <c r="AF837" i="2"/>
  <c r="AA837" i="2" s="1"/>
  <c r="AC820" i="2"/>
  <c r="AK820" i="2"/>
  <c r="AI820" i="2"/>
  <c r="AI822" i="2"/>
  <c r="AJ824" i="2"/>
  <c r="AI828" i="2"/>
  <c r="R828" i="2" s="1"/>
  <c r="AE829" i="2"/>
  <c r="AI830" i="2"/>
  <c r="R830" i="2" s="1"/>
  <c r="AD830" i="2"/>
  <c r="AF839" i="2"/>
  <c r="AA839" i="2" s="1"/>
  <c r="AE839" i="2"/>
  <c r="AJ834" i="2"/>
  <c r="AC839" i="2"/>
  <c r="AJ839" i="2"/>
  <c r="AH818" i="2"/>
  <c r="AK818" i="2"/>
  <c r="AC819" i="2"/>
  <c r="AD819" i="2"/>
  <c r="AJ827" i="2"/>
  <c r="AJ835" i="2"/>
  <c r="AK819" i="2"/>
  <c r="AK822" i="2"/>
  <c r="R822" i="2" s="1"/>
  <c r="AK825" i="2"/>
  <c r="AE826" i="2"/>
  <c r="AD828" i="2"/>
  <c r="AI834" i="2"/>
  <c r="R834" i="2" s="1"/>
  <c r="AD822" i="2"/>
  <c r="AD823" i="2"/>
  <c r="AC827" i="2"/>
  <c r="AK827" i="2"/>
  <c r="AF827" i="2"/>
  <c r="AA827" i="2" s="1"/>
  <c r="AJ821" i="2"/>
  <c r="AI827" i="2"/>
  <c r="AI831" i="2"/>
  <c r="AI833" i="2"/>
  <c r="AK831" i="2"/>
  <c r="R831" i="2" s="1"/>
  <c r="AD831" i="2"/>
  <c r="Z831" i="2" s="1"/>
  <c r="BQ101" i="16"/>
  <c r="O48" i="17"/>
  <c r="BN44" i="11"/>
  <c r="BP43" i="11" s="1"/>
  <c r="AK136" i="19"/>
  <c r="AL136" i="19" s="1"/>
  <c r="AK120" i="19"/>
  <c r="AL120" i="19" s="1"/>
  <c r="AK116" i="19"/>
  <c r="AL116" i="19" s="1"/>
  <c r="BJ44" i="13"/>
  <c r="S119" i="4"/>
  <c r="BL10" i="12" s="1"/>
  <c r="BP118" i="16"/>
  <c r="S613" i="4"/>
  <c r="BO135" i="16" s="1"/>
  <c r="BO142" i="16"/>
  <c r="BP142" i="16"/>
  <c r="BL45" i="12"/>
  <c r="S295" i="2"/>
  <c r="BJ16" i="10" s="1"/>
  <c r="BL13" i="12"/>
  <c r="S241" i="4"/>
  <c r="S745" i="4"/>
  <c r="S735" i="4"/>
  <c r="BL41" i="12"/>
  <c r="BN54" i="16"/>
  <c r="BP54" i="16"/>
  <c r="BO120" i="16"/>
  <c r="S179" i="4"/>
  <c r="BO136" i="16"/>
  <c r="S929" i="4"/>
  <c r="C18" i="17"/>
  <c r="F44" i="9"/>
  <c r="F14" i="9"/>
  <c r="C4" i="17"/>
  <c r="AK787" i="2"/>
  <c r="AE382" i="2"/>
  <c r="AJ382" i="2"/>
  <c r="AF382" i="2"/>
  <c r="AA382" i="2" s="1"/>
  <c r="AK382" i="2"/>
  <c r="AE392" i="2"/>
  <c r="AJ392" i="2"/>
  <c r="AK392" i="2"/>
  <c r="AI392" i="2"/>
  <c r="AH396" i="2"/>
  <c r="AC398" i="2"/>
  <c r="Z398" i="2" s="1"/>
  <c r="AJ398" i="2"/>
  <c r="AF398" i="2"/>
  <c r="AA398" i="2" s="1"/>
  <c r="AK398" i="2"/>
  <c r="R398" i="2" s="1"/>
  <c r="AH401" i="2"/>
  <c r="AH403" i="2"/>
  <c r="AC407" i="2"/>
  <c r="AJ407" i="2"/>
  <c r="V407" i="2" s="1"/>
  <c r="W407" i="2" s="1"/>
  <c r="AD407" i="2"/>
  <c r="AI818" i="2"/>
  <c r="AD835" i="2"/>
  <c r="AD844" i="2"/>
  <c r="AC844" i="2"/>
  <c r="AH844" i="2"/>
  <c r="V844" i="2" s="1"/>
  <c r="W844" i="2" s="1"/>
  <c r="AC758" i="2"/>
  <c r="AC762" i="2"/>
  <c r="AE764" i="2"/>
  <c r="AH764" i="2"/>
  <c r="V764" i="2" s="1"/>
  <c r="W764" i="2" s="1"/>
  <c r="AJ770" i="2"/>
  <c r="V770" i="2" s="1"/>
  <c r="W770" i="2" s="1"/>
  <c r="AK783" i="2"/>
  <c r="R783" i="2" s="1"/>
  <c r="S783" i="2" s="1"/>
  <c r="AM783" i="2" s="1"/>
  <c r="AO783" i="2" s="1"/>
  <c r="V458" i="1"/>
  <c r="W458" i="1" s="1"/>
  <c r="AE787" i="2"/>
  <c r="AF787" i="2"/>
  <c r="AI787" i="2"/>
  <c r="V787" i="2" s="1"/>
  <c r="AC785" i="2"/>
  <c r="AD785" i="2"/>
  <c r="AJ785" i="2"/>
  <c r="V785" i="2" s="1"/>
  <c r="AC783" i="2"/>
  <c r="AJ783" i="2"/>
  <c r="AI783" i="2"/>
  <c r="AJ781" i="2"/>
  <c r="V781" i="2" s="1"/>
  <c r="AK839" i="2"/>
  <c r="R839" i="2" s="1"/>
  <c r="AK837" i="2"/>
  <c r="R837" i="2" s="1"/>
  <c r="AD820" i="2"/>
  <c r="AE818" i="2"/>
  <c r="AC818" i="2"/>
  <c r="Z818" i="2" s="1"/>
  <c r="AK132" i="19"/>
  <c r="AL132" i="19" s="1"/>
  <c r="AK124" i="19"/>
  <c r="AL124" i="19" s="1"/>
  <c r="AK104" i="19"/>
  <c r="AL104" i="19" s="1"/>
  <c r="BN52" i="16"/>
  <c r="S235" i="4"/>
  <c r="S489" i="4"/>
  <c r="F24" i="9"/>
  <c r="S18" i="16"/>
  <c r="AJ396" i="2"/>
  <c r="AF396" i="2"/>
  <c r="AA396" i="2" s="1"/>
  <c r="AE401" i="2"/>
  <c r="AJ401" i="2"/>
  <c r="AK401" i="2"/>
  <c r="R401" i="2" s="1"/>
  <c r="AC403" i="2"/>
  <c r="AJ403" i="2"/>
  <c r="AE405" i="2"/>
  <c r="AC405" i="2"/>
  <c r="AK405" i="2"/>
  <c r="V405" i="2" s="1"/>
  <c r="W405" i="2" s="1"/>
  <c r="AK826" i="2"/>
  <c r="R826" i="2" s="1"/>
  <c r="AD833" i="2"/>
  <c r="Z833" i="2" s="1"/>
  <c r="AH756" i="2"/>
  <c r="R756" i="2" s="1"/>
  <c r="AH758" i="2"/>
  <c r="AJ762" i="2"/>
  <c r="AH762" i="2"/>
  <c r="AJ766" i="2"/>
  <c r="AH766" i="2"/>
  <c r="AF768" i="2"/>
  <c r="AA768" i="2" s="1"/>
  <c r="AI835" i="2"/>
  <c r="AJ833" i="2"/>
  <c r="AJ831" i="2"/>
  <c r="AE828" i="2"/>
  <c r="AE822" i="2"/>
  <c r="AE837" i="2"/>
  <c r="AF829" i="2"/>
  <c r="AA829" i="2" s="1"/>
  <c r="R92" i="3"/>
  <c r="S92" i="3" s="1"/>
  <c r="AM92" i="3" s="1"/>
  <c r="AO92" i="3" s="1"/>
  <c r="V91" i="3"/>
  <c r="W91" i="3" s="1"/>
  <c r="R90" i="3"/>
  <c r="S90" i="3" s="1"/>
  <c r="AM90" i="3" s="1"/>
  <c r="AO90" i="3" s="1"/>
  <c r="R88" i="3"/>
  <c r="S88" i="3" s="1"/>
  <c r="AM88" i="3" s="1"/>
  <c r="AO88" i="3" s="1"/>
  <c r="R72" i="3"/>
  <c r="S72" i="3" s="1"/>
  <c r="AM72" i="3" s="1"/>
  <c r="AO72" i="3" s="1"/>
  <c r="R70" i="3"/>
  <c r="S70" i="3" s="1"/>
  <c r="AM70" i="3" s="1"/>
  <c r="AO70" i="3" s="1"/>
  <c r="V69" i="3"/>
  <c r="W69" i="3" s="1"/>
  <c r="R68" i="3"/>
  <c r="S68" i="3" s="1"/>
  <c r="AM68" i="3" s="1"/>
  <c r="AO68" i="3" s="1"/>
  <c r="R141" i="3"/>
  <c r="S141" i="3" s="1"/>
  <c r="AM141" i="3" s="1"/>
  <c r="AO141" i="3" s="1"/>
  <c r="V196" i="3"/>
  <c r="W196" i="3" s="1"/>
  <c r="R77" i="3"/>
  <c r="S77" i="3" s="1"/>
  <c r="AM77" i="3" s="1"/>
  <c r="AO77" i="3" s="1"/>
  <c r="R150" i="3"/>
  <c r="S150" i="3" s="1"/>
  <c r="AM150" i="3" s="1"/>
  <c r="AO150" i="3" s="1"/>
  <c r="R138" i="3"/>
  <c r="S138" i="3" s="1"/>
  <c r="AM138" i="3" s="1"/>
  <c r="AO138" i="3" s="1"/>
  <c r="V137" i="3"/>
  <c r="W137" i="3" s="1"/>
  <c r="V133" i="3"/>
  <c r="W133" i="3" s="1"/>
  <c r="V130" i="3"/>
  <c r="W130" i="3" s="1"/>
  <c r="V523" i="1"/>
  <c r="W523" i="1" s="1"/>
  <c r="V513" i="1"/>
  <c r="W513" i="1" s="1"/>
  <c r="R29" i="1"/>
  <c r="S29" i="1" s="1"/>
  <c r="AM29" i="1" s="1"/>
  <c r="AO29" i="1" s="1"/>
  <c r="V151" i="1"/>
  <c r="W151" i="1" s="1"/>
  <c r="AC835" i="2"/>
  <c r="Z835" i="2" s="1"/>
  <c r="V142" i="1"/>
  <c r="W142" i="1" s="1"/>
  <c r="V12" i="2"/>
  <c r="W12" i="2" s="1"/>
  <c r="V355" i="1"/>
  <c r="V359" i="1"/>
  <c r="V573" i="2"/>
  <c r="W573" i="2" s="1"/>
  <c r="BI31" i="9"/>
  <c r="BD38" i="9"/>
  <c r="BA11" i="16"/>
  <c r="AH30" i="19"/>
  <c r="AI30" i="19" s="1"/>
  <c r="AG32" i="19"/>
  <c r="AD34" i="19"/>
  <c r="AD6" i="19"/>
  <c r="AE6" i="19" s="1"/>
  <c r="AF6" i="19" s="1"/>
  <c r="U34" i="19"/>
  <c r="U20" i="19"/>
  <c r="V20" i="19" s="1"/>
  <c r="W20" i="19" s="1"/>
  <c r="L32" i="19"/>
  <c r="M32" i="19" s="1"/>
  <c r="N32" i="19" s="1"/>
  <c r="L22" i="19"/>
  <c r="M22" i="19" s="1"/>
  <c r="N22" i="19" s="1"/>
  <c r="I32" i="19"/>
  <c r="I20" i="19"/>
  <c r="BJ148" i="16"/>
  <c r="BK144" i="16"/>
  <c r="BI142" i="16"/>
  <c r="BK136" i="16"/>
  <c r="BK132" i="16"/>
  <c r="BK124" i="16"/>
  <c r="BK116" i="16"/>
  <c r="BK101" i="16"/>
  <c r="AN43" i="16"/>
  <c r="G41" i="16"/>
  <c r="E41" i="16"/>
  <c r="AU39" i="16"/>
  <c r="G37" i="16"/>
  <c r="AE29" i="16"/>
  <c r="W29" i="16"/>
  <c r="AM28" i="16"/>
  <c r="BC27" i="16"/>
  <c r="BA25" i="16"/>
  <c r="I21" i="16"/>
  <c r="O9" i="16"/>
  <c r="BA164" i="16"/>
  <c r="BA44" i="9"/>
  <c r="AL44" i="9"/>
  <c r="AR42" i="9"/>
  <c r="I811" i="1"/>
  <c r="I182" i="1"/>
  <c r="R295" i="2"/>
  <c r="BG15" i="10"/>
  <c r="R555" i="4"/>
  <c r="R363" i="4"/>
  <c r="AJ119" i="19" s="1"/>
  <c r="AK118" i="19" s="1"/>
  <c r="AL118" i="19" s="1"/>
  <c r="BE19" i="12"/>
  <c r="R983" i="4"/>
  <c r="BE42" i="12" s="1"/>
  <c r="R1043" i="3"/>
  <c r="R729" i="3"/>
  <c r="P250" i="1"/>
  <c r="O558" i="1"/>
  <c r="L1015" i="1"/>
  <c r="K692" i="1"/>
  <c r="BL38" i="13"/>
  <c r="H36" i="13"/>
  <c r="V33" i="13"/>
  <c r="BS31" i="13"/>
  <c r="AJ28" i="13"/>
  <c r="BS27" i="13"/>
  <c r="BL26" i="13"/>
  <c r="H24" i="13"/>
  <c r="V19" i="13"/>
  <c r="R89" i="1"/>
  <c r="S89" i="1" s="1"/>
  <c r="AM89" i="1" s="1"/>
  <c r="AO89" i="1" s="1"/>
  <c r="R671" i="3"/>
  <c r="BI101" i="16" s="1"/>
  <c r="R1051" i="2"/>
  <c r="BI44" i="10" s="1"/>
  <c r="M498" i="1"/>
  <c r="AC9" i="18" s="1"/>
  <c r="X11" i="4"/>
  <c r="X12" i="4"/>
  <c r="X28" i="4"/>
  <c r="X45" i="4"/>
  <c r="X85" i="4"/>
  <c r="X101" i="4"/>
  <c r="X171" i="4"/>
  <c r="X189" i="4"/>
  <c r="X198" i="4"/>
  <c r="X205" i="4"/>
  <c r="X214" i="4"/>
  <c r="X221" i="4"/>
  <c r="X227" i="4"/>
  <c r="X255" i="4"/>
  <c r="AK255" i="4" s="1"/>
  <c r="X262" i="4"/>
  <c r="X271" i="4"/>
  <c r="X278" i="4"/>
  <c r="X287" i="4"/>
  <c r="AK287" i="4" s="1"/>
  <c r="X313" i="4"/>
  <c r="X320" i="4"/>
  <c r="X329" i="4"/>
  <c r="X336" i="4"/>
  <c r="X345" i="4"/>
  <c r="X387" i="4"/>
  <c r="X395" i="4"/>
  <c r="X403" i="4"/>
  <c r="X411" i="4"/>
  <c r="X419" i="4"/>
  <c r="X441" i="4"/>
  <c r="X443" i="4"/>
  <c r="AI443" i="4" s="1"/>
  <c r="X445" i="4"/>
  <c r="X447" i="4"/>
  <c r="AI447" i="4" s="1"/>
  <c r="X452" i="4"/>
  <c r="X456" i="4"/>
  <c r="X460" i="4"/>
  <c r="X464" i="4"/>
  <c r="X466" i="4"/>
  <c r="X468" i="4"/>
  <c r="X470" i="4"/>
  <c r="X472" i="4"/>
  <c r="AI472" i="4" s="1"/>
  <c r="X474" i="4"/>
  <c r="X476" i="4"/>
  <c r="AI476" i="4" s="1"/>
  <c r="X478" i="4"/>
  <c r="X480" i="4"/>
  <c r="X482" i="4"/>
  <c r="X561" i="4"/>
  <c r="X565" i="4"/>
  <c r="X569" i="4"/>
  <c r="X572" i="4"/>
  <c r="X574" i="4"/>
  <c r="X576" i="4"/>
  <c r="X578" i="4"/>
  <c r="AI578" i="4" s="1"/>
  <c r="X580" i="4"/>
  <c r="X582" i="4"/>
  <c r="AI582" i="4" s="1"/>
  <c r="X584" i="4"/>
  <c r="X586" i="4"/>
  <c r="AK587" i="4"/>
  <c r="X591" i="4"/>
  <c r="X599" i="4"/>
  <c r="X622" i="4"/>
  <c r="X624" i="4"/>
  <c r="X626" i="4"/>
  <c r="X628" i="4"/>
  <c r="X630" i="4"/>
  <c r="X632" i="4"/>
  <c r="X634" i="4"/>
  <c r="X636" i="4"/>
  <c r="X638" i="4"/>
  <c r="X640" i="4"/>
  <c r="X642" i="4"/>
  <c r="X644" i="4"/>
  <c r="X646" i="4"/>
  <c r="X648" i="4"/>
  <c r="X650" i="4"/>
  <c r="X652" i="4"/>
  <c r="X654" i="4"/>
  <c r="X656" i="4"/>
  <c r="X658" i="4"/>
  <c r="X660" i="4"/>
  <c r="X662" i="4"/>
  <c r="X664" i="4"/>
  <c r="AK682" i="4"/>
  <c r="V682" i="4" s="1"/>
  <c r="AH685" i="4"/>
  <c r="X686" i="4"/>
  <c r="AK686" i="4" s="1"/>
  <c r="AI687" i="4"/>
  <c r="X689" i="4"/>
  <c r="X690" i="4"/>
  <c r="X691" i="4"/>
  <c r="AI691" i="4" s="1"/>
  <c r="X692" i="4"/>
  <c r="X693" i="4"/>
  <c r="AK693" i="4" s="1"/>
  <c r="X695" i="4"/>
  <c r="AI695" i="4" s="1"/>
  <c r="X696" i="4"/>
  <c r="AK697" i="4"/>
  <c r="V697" i="4" s="1"/>
  <c r="AH699" i="4"/>
  <c r="AK699" i="4"/>
  <c r="AH700" i="4"/>
  <c r="V700" i="4" s="1"/>
  <c r="X702" i="4"/>
  <c r="AK702" i="4" s="1"/>
  <c r="X705" i="4"/>
  <c r="X706" i="4"/>
  <c r="X707" i="4"/>
  <c r="AI707" i="4" s="1"/>
  <c r="X708" i="4"/>
  <c r="AH708" i="4" s="1"/>
  <c r="X709" i="4"/>
  <c r="AK709" i="4"/>
  <c r="X711" i="4"/>
  <c r="X712" i="4"/>
  <c r="AK714" i="4"/>
  <c r="V714" i="4" s="1"/>
  <c r="AH717" i="4"/>
  <c r="X718" i="4"/>
  <c r="AK718" i="4" s="1"/>
  <c r="AI719" i="4"/>
  <c r="X721" i="4"/>
  <c r="X722" i="4"/>
  <c r="AK722" i="4" s="1"/>
  <c r="X723" i="4"/>
  <c r="AI723" i="4" s="1"/>
  <c r="X724" i="4"/>
  <c r="X725" i="4"/>
  <c r="AK725" i="4" s="1"/>
  <c r="X755" i="4"/>
  <c r="AI755" i="4" s="1"/>
  <c r="X756" i="4"/>
  <c r="X757" i="4"/>
  <c r="AI757" i="4" s="1"/>
  <c r="X758" i="4"/>
  <c r="X760" i="4"/>
  <c r="AD760" i="4" s="1"/>
  <c r="X762" i="4"/>
  <c r="X764" i="4"/>
  <c r="X766" i="4"/>
  <c r="X768" i="4"/>
  <c r="AF768" i="4" s="1"/>
  <c r="X770" i="4"/>
  <c r="AI771" i="4"/>
  <c r="V771" i="4" s="1"/>
  <c r="AI773" i="4"/>
  <c r="V773" i="4" s="1"/>
  <c r="X775" i="4"/>
  <c r="AC775" i="4" s="1"/>
  <c r="X777" i="4"/>
  <c r="X779" i="4"/>
  <c r="X781" i="4"/>
  <c r="X783" i="4"/>
  <c r="AE783" i="4" s="1"/>
  <c r="X785" i="4"/>
  <c r="X787" i="4"/>
  <c r="X788" i="4"/>
  <c r="X789" i="4"/>
  <c r="X790" i="4"/>
  <c r="X792" i="4"/>
  <c r="AD792" i="4" s="1"/>
  <c r="X794" i="4"/>
  <c r="X796" i="4"/>
  <c r="AK797" i="4"/>
  <c r="V797" i="4" s="1"/>
  <c r="X799" i="4"/>
  <c r="X815" i="4"/>
  <c r="X817" i="4"/>
  <c r="AF817" i="4" s="1"/>
  <c r="X819" i="4"/>
  <c r="X821" i="4"/>
  <c r="X823" i="4"/>
  <c r="X825" i="4"/>
  <c r="X827" i="4"/>
  <c r="X829" i="4"/>
  <c r="X831" i="4"/>
  <c r="X833" i="4"/>
  <c r="X835" i="4"/>
  <c r="X837" i="4"/>
  <c r="X839" i="4"/>
  <c r="X841" i="4"/>
  <c r="X843" i="4"/>
  <c r="X845" i="4"/>
  <c r="X847" i="4"/>
  <c r="X849" i="4"/>
  <c r="X851" i="4"/>
  <c r="X853" i="4"/>
  <c r="AD853" i="4" s="1"/>
  <c r="AI854" i="4"/>
  <c r="V854" i="4" s="1"/>
  <c r="X857" i="4"/>
  <c r="AI859" i="4"/>
  <c r="V859" i="4" s="1"/>
  <c r="X875" i="4"/>
  <c r="AC875" i="4" s="1"/>
  <c r="AI876" i="4"/>
  <c r="V876" i="4" s="1"/>
  <c r="AI877" i="4"/>
  <c r="V877" i="4" s="1"/>
  <c r="AI878" i="4"/>
  <c r="V878" i="4" s="1"/>
  <c r="X880" i="4"/>
  <c r="AF880" i="4" s="1"/>
  <c r="X882" i="4"/>
  <c r="X884" i="4"/>
  <c r="AD884" i="4" s="1"/>
  <c r="X886" i="4"/>
  <c r="X888" i="4"/>
  <c r="X890" i="4"/>
  <c r="X892" i="4"/>
  <c r="X894" i="4"/>
  <c r="X896" i="4"/>
  <c r="AD896" i="4" s="1"/>
  <c r="X898" i="4"/>
  <c r="X900" i="4"/>
  <c r="AF900" i="4" s="1"/>
  <c r="X902" i="4"/>
  <c r="X904" i="4"/>
  <c r="X905" i="4"/>
  <c r="X906" i="4"/>
  <c r="X908" i="4"/>
  <c r="X909" i="4"/>
  <c r="X910" i="4"/>
  <c r="X911" i="4"/>
  <c r="X913" i="4"/>
  <c r="X915" i="4"/>
  <c r="X917" i="4"/>
  <c r="X918" i="4"/>
  <c r="X919" i="4"/>
  <c r="X935" i="4"/>
  <c r="X936" i="4"/>
  <c r="AD936" i="4" s="1"/>
  <c r="X938" i="4"/>
  <c r="AD938" i="4" s="1"/>
  <c r="X939" i="4"/>
  <c r="AE939" i="4" s="1"/>
  <c r="X940" i="4"/>
  <c r="AF940" i="4" s="1"/>
  <c r="X941" i="4"/>
  <c r="AE941" i="4" s="1"/>
  <c r="X943" i="4"/>
  <c r="AF943" i="4" s="1"/>
  <c r="X945" i="4"/>
  <c r="AC945" i="4" s="1"/>
  <c r="X947" i="4"/>
  <c r="AE947" i="4" s="1"/>
  <c r="X949" i="4"/>
  <c r="AC949" i="4" s="1"/>
  <c r="X951" i="4"/>
  <c r="AE951" i="4" s="1"/>
  <c r="X953" i="4"/>
  <c r="X955" i="4"/>
  <c r="AC955" i="4" s="1"/>
  <c r="X957" i="4"/>
  <c r="AC957" i="4" s="1"/>
  <c r="X959" i="4"/>
  <c r="AE959" i="4" s="1"/>
  <c r="X961" i="4"/>
  <c r="AC961" i="4" s="1"/>
  <c r="X963" i="4"/>
  <c r="AD963" i="4" s="1"/>
  <c r="X965" i="4"/>
  <c r="AC965" i="4" s="1"/>
  <c r="AI966" i="4"/>
  <c r="V966" i="4" s="1"/>
  <c r="AI967" i="4"/>
  <c r="V967" i="4" s="1"/>
  <c r="X969" i="4"/>
  <c r="AD969" i="4" s="1"/>
  <c r="AI970" i="4"/>
  <c r="V970" i="4" s="1"/>
  <c r="AI971" i="4"/>
  <c r="V971" i="4" s="1"/>
  <c r="AI972" i="4"/>
  <c r="V972" i="4" s="1"/>
  <c r="X974" i="4"/>
  <c r="X976" i="4"/>
  <c r="X978" i="4"/>
  <c r="AD978" i="4" s="1"/>
  <c r="X996" i="4"/>
  <c r="X998" i="4"/>
  <c r="AC998" i="4" s="1"/>
  <c r="X1000" i="4"/>
  <c r="AE1000" i="4" s="1"/>
  <c r="X1002" i="4"/>
  <c r="AE1002" i="4" s="1"/>
  <c r="X1004" i="4"/>
  <c r="AK1005" i="4"/>
  <c r="V1005" i="4" s="1"/>
  <c r="X1007" i="4"/>
  <c r="AI1008" i="4"/>
  <c r="V1008" i="4" s="1"/>
  <c r="AI1009" i="4"/>
  <c r="V1009" i="4" s="1"/>
  <c r="X1011" i="4"/>
  <c r="AI1012" i="4"/>
  <c r="V1012" i="4" s="1"/>
  <c r="AI1013" i="4"/>
  <c r="V1013" i="4" s="1"/>
  <c r="AI1014" i="4"/>
  <c r="V1014" i="4" s="1"/>
  <c r="X1016" i="4"/>
  <c r="AC1016" i="4" s="1"/>
  <c r="X1018" i="4"/>
  <c r="X1020" i="4"/>
  <c r="AE1020" i="4" s="1"/>
  <c r="X1022" i="4"/>
  <c r="X1024" i="4"/>
  <c r="AC1024" i="4" s="1"/>
  <c r="X1026" i="4"/>
  <c r="X1028" i="4"/>
  <c r="AE1028" i="4" s="1"/>
  <c r="X1030" i="4"/>
  <c r="X1032" i="4"/>
  <c r="AE1032" i="4" s="1"/>
  <c r="X1034" i="4"/>
  <c r="X1036" i="4"/>
  <c r="AC1036" i="4" s="1"/>
  <c r="X1038" i="4"/>
  <c r="X1056" i="4"/>
  <c r="AF1056" i="4" s="1"/>
  <c r="X1058" i="4"/>
  <c r="X1060" i="4"/>
  <c r="X1062" i="4"/>
  <c r="AD1062" i="4" s="1"/>
  <c r="X1063" i="4"/>
  <c r="X1064" i="4"/>
  <c r="AF1064" i="4" s="1"/>
  <c r="X1066" i="4"/>
  <c r="X1067" i="4"/>
  <c r="AF1067" i="4" s="1"/>
  <c r="X1068" i="4"/>
  <c r="X1069" i="4"/>
  <c r="AC1069" i="4" s="1"/>
  <c r="X1071" i="4"/>
  <c r="AC1071" i="4" s="1"/>
  <c r="X1073" i="4"/>
  <c r="AF1073" i="4" s="1"/>
  <c r="X1075" i="4"/>
  <c r="AD1075" i="4" s="1"/>
  <c r="X1077" i="4"/>
  <c r="X1079" i="4"/>
  <c r="AF1079" i="4" s="1"/>
  <c r="X1081" i="4"/>
  <c r="AD1081" i="4" s="1"/>
  <c r="X1083" i="4"/>
  <c r="X1085" i="4"/>
  <c r="AE1085" i="4" s="1"/>
  <c r="X1087" i="4"/>
  <c r="AE1087" i="4" s="1"/>
  <c r="X1089" i="4"/>
  <c r="AC1089" i="4" s="1"/>
  <c r="X1090" i="4"/>
  <c r="AF1090" i="4" s="1"/>
  <c r="X1091" i="4"/>
  <c r="X1092" i="4"/>
  <c r="X1093" i="4"/>
  <c r="AE1093" i="4" s="1"/>
  <c r="X1094" i="4"/>
  <c r="X1095" i="4"/>
  <c r="AE1095" i="4" s="1"/>
  <c r="X1096" i="4"/>
  <c r="AD1096" i="4" s="1"/>
  <c r="X1097" i="4"/>
  <c r="AI1097" i="4" s="1"/>
  <c r="X1099" i="4"/>
  <c r="AD1094" i="4"/>
  <c r="AD1088" i="4"/>
  <c r="AD1086" i="4"/>
  <c r="AF1082" i="4"/>
  <c r="AE1075" i="4"/>
  <c r="AD1073" i="4"/>
  <c r="AF1068" i="4"/>
  <c r="AD1067" i="4"/>
  <c r="AD1066" i="4"/>
  <c r="AC1065" i="4"/>
  <c r="AE1063" i="4"/>
  <c r="AE1061" i="4"/>
  <c r="AD1057" i="4"/>
  <c r="AD1037" i="4"/>
  <c r="AF1035" i="4"/>
  <c r="AD1035" i="4"/>
  <c r="AD1033" i="4"/>
  <c r="AF1031" i="4"/>
  <c r="AE1029" i="4"/>
  <c r="AC1029" i="4"/>
  <c r="AD1027" i="4"/>
  <c r="AC1026" i="4"/>
  <c r="AF1025" i="4"/>
  <c r="AD1023" i="4"/>
  <c r="AC1022" i="4"/>
  <c r="AF1021" i="4"/>
  <c r="AE1019" i="4"/>
  <c r="AC1019" i="4"/>
  <c r="AD1015" i="4"/>
  <c r="AC1014" i="4"/>
  <c r="AF1013" i="4"/>
  <c r="AD1013" i="4"/>
  <c r="AC1012" i="4"/>
  <c r="AF1011" i="4"/>
  <c r="AD1009" i="4"/>
  <c r="AE1008" i="4"/>
  <c r="AE1005" i="4"/>
  <c r="AC1005" i="4"/>
  <c r="AE1004" i="4"/>
  <c r="AD1003" i="4"/>
  <c r="AE1001" i="4"/>
  <c r="AC1001" i="4"/>
  <c r="AD999" i="4"/>
  <c r="AF997" i="4"/>
  <c r="AE995" i="4"/>
  <c r="AC995" i="4"/>
  <c r="AE979" i="4"/>
  <c r="AE977" i="4"/>
  <c r="AC977" i="4"/>
  <c r="AF976" i="4"/>
  <c r="AE975" i="4"/>
  <c r="AE973" i="4"/>
  <c r="AC973" i="4"/>
  <c r="AF972" i="4"/>
  <c r="AE971" i="4"/>
  <c r="AC971" i="4"/>
  <c r="AF970" i="4"/>
  <c r="AC969" i="4"/>
  <c r="AF968" i="4"/>
  <c r="AE967" i="4"/>
  <c r="AC967" i="4"/>
  <c r="AF966" i="4"/>
  <c r="AF964" i="4"/>
  <c r="AE963" i="4"/>
  <c r="AE961" i="4"/>
  <c r="AF960" i="4"/>
  <c r="AE957" i="4"/>
  <c r="AF956" i="4"/>
  <c r="AE955" i="4"/>
  <c r="AF954" i="4"/>
  <c r="AC953" i="4"/>
  <c r="AF952" i="4"/>
  <c r="AC951" i="4"/>
  <c r="AF950" i="4"/>
  <c r="AF948" i="4"/>
  <c r="AE945" i="4"/>
  <c r="AF944" i="4"/>
  <c r="AC943" i="4"/>
  <c r="AF942" i="4"/>
  <c r="AC941" i="4"/>
  <c r="AD940" i="4"/>
  <c r="AC939" i="4"/>
  <c r="AF938" i="4"/>
  <c r="AC937" i="4"/>
  <c r="AF936" i="4"/>
  <c r="AE935" i="4"/>
  <c r="X858" i="4"/>
  <c r="X855" i="4"/>
  <c r="AI855" i="4" s="1"/>
  <c r="X852" i="4"/>
  <c r="X848" i="4"/>
  <c r="X844" i="4"/>
  <c r="X840" i="4"/>
  <c r="AC840" i="4" s="1"/>
  <c r="X836" i="4"/>
  <c r="X832" i="4"/>
  <c r="X828" i="4"/>
  <c r="X824" i="4"/>
  <c r="X820" i="4"/>
  <c r="X816" i="4"/>
  <c r="X798" i="4"/>
  <c r="X795" i="4"/>
  <c r="X791" i="4"/>
  <c r="AI788" i="4"/>
  <c r="X786" i="4"/>
  <c r="X782" i="4"/>
  <c r="X778" i="4"/>
  <c r="X774" i="4"/>
  <c r="X772" i="4"/>
  <c r="X769" i="4"/>
  <c r="AE769" i="4" s="1"/>
  <c r="X765" i="4"/>
  <c r="X761" i="4"/>
  <c r="AC761" i="4" s="1"/>
  <c r="AK723" i="4"/>
  <c r="X720" i="4"/>
  <c r="AK717" i="4"/>
  <c r="X716" i="4"/>
  <c r="AH716" i="4" s="1"/>
  <c r="X715" i="4"/>
  <c r="AK715" i="4" s="1"/>
  <c r="X713" i="4"/>
  <c r="AK713" i="4" s="1"/>
  <c r="X710" i="4"/>
  <c r="AK710" i="4" s="1"/>
  <c r="AK705" i="4"/>
  <c r="X703" i="4"/>
  <c r="X701" i="4"/>
  <c r="AH701" i="4" s="1"/>
  <c r="AI699" i="4"/>
  <c r="X698" i="4"/>
  <c r="AK698" i="4" s="1"/>
  <c r="AH693" i="4"/>
  <c r="AK691" i="4"/>
  <c r="AK690" i="4"/>
  <c r="X688" i="4"/>
  <c r="AK685" i="4"/>
  <c r="X684" i="4"/>
  <c r="X683" i="4"/>
  <c r="AH683" i="4" s="1"/>
  <c r="X681" i="4"/>
  <c r="X665" i="4"/>
  <c r="X661" i="4"/>
  <c r="X657" i="4"/>
  <c r="X653" i="4"/>
  <c r="X649" i="4"/>
  <c r="X645" i="4"/>
  <c r="X641" i="4"/>
  <c r="X637" i="4"/>
  <c r="X633" i="4"/>
  <c r="X629" i="4"/>
  <c r="X625" i="4"/>
  <c r="X621" i="4"/>
  <c r="X601" i="4"/>
  <c r="X589" i="4"/>
  <c r="X585" i="4"/>
  <c r="AI585" i="4" s="1"/>
  <c r="X581" i="4"/>
  <c r="X577" i="4"/>
  <c r="AI577" i="4" s="1"/>
  <c r="X573" i="4"/>
  <c r="AI573" i="4" s="1"/>
  <c r="X567" i="4"/>
  <c r="X484" i="4"/>
  <c r="X479" i="4"/>
  <c r="AI479" i="4" s="1"/>
  <c r="X475" i="4"/>
  <c r="X471" i="4"/>
  <c r="AI471" i="4" s="1"/>
  <c r="X467" i="4"/>
  <c r="AI467" i="4" s="1"/>
  <c r="X462" i="4"/>
  <c r="X454" i="4"/>
  <c r="X448" i="4"/>
  <c r="AK448" i="4" s="1"/>
  <c r="X444" i="4"/>
  <c r="X407" i="4"/>
  <c r="X391" i="4"/>
  <c r="X341" i="4"/>
  <c r="X325" i="4"/>
  <c r="X309" i="4"/>
  <c r="X290" i="4"/>
  <c r="X274" i="4"/>
  <c r="X258" i="4"/>
  <c r="X223" i="4"/>
  <c r="X212" i="4"/>
  <c r="X196" i="4"/>
  <c r="X165" i="4"/>
  <c r="X109" i="4"/>
  <c r="X20" i="4"/>
  <c r="AF411" i="3"/>
  <c r="AF98" i="3"/>
  <c r="AA98" i="3" s="1"/>
  <c r="AI723" i="3"/>
  <c r="AI721" i="3"/>
  <c r="AI715" i="3"/>
  <c r="AI713" i="3"/>
  <c r="AI707" i="3"/>
  <c r="AI705" i="3"/>
  <c r="AI699" i="3"/>
  <c r="AI697" i="3"/>
  <c r="AI691" i="3"/>
  <c r="AI689" i="3"/>
  <c r="AI683" i="3"/>
  <c r="AI681" i="3"/>
  <c r="AI605" i="3"/>
  <c r="AI597" i="3"/>
  <c r="AI485" i="3"/>
  <c r="AI484" i="3"/>
  <c r="AI483" i="3"/>
  <c r="AI482" i="3"/>
  <c r="AI481" i="3"/>
  <c r="AI480" i="3"/>
  <c r="AI479" i="3"/>
  <c r="AI478" i="3"/>
  <c r="AI477" i="3"/>
  <c r="AI476" i="3"/>
  <c r="AI475" i="3"/>
  <c r="AI474" i="3"/>
  <c r="AI473" i="3"/>
  <c r="AI167" i="3"/>
  <c r="V167" i="3" s="1"/>
  <c r="AK106" i="3"/>
  <c r="V106" i="3" s="1"/>
  <c r="AK98" i="3"/>
  <c r="AC895" i="2"/>
  <c r="AC893" i="2"/>
  <c r="Z893" i="2" s="1"/>
  <c r="AD879" i="2"/>
  <c r="Z879" i="2" s="1"/>
  <c r="AF587" i="2"/>
  <c r="AA587" i="2" s="1"/>
  <c r="AF585" i="2"/>
  <c r="AA585" i="2" s="1"/>
  <c r="AF581" i="2"/>
  <c r="AA581" i="2" s="1"/>
  <c r="AF579" i="2"/>
  <c r="AA579" i="2" s="1"/>
  <c r="AF577" i="2"/>
  <c r="AA577" i="2" s="1"/>
  <c r="AC573" i="2"/>
  <c r="AC569" i="2"/>
  <c r="AK1099" i="2"/>
  <c r="V1099" i="2" s="1"/>
  <c r="AK1082" i="2"/>
  <c r="V1082" i="2" s="1"/>
  <c r="AK1036" i="2"/>
  <c r="V1036" i="2" s="1"/>
  <c r="AK1035" i="2"/>
  <c r="V1035" i="2" s="1"/>
  <c r="AK1034" i="2"/>
  <c r="V1034" i="2" s="1"/>
  <c r="AK1028" i="2"/>
  <c r="V1028" i="2" s="1"/>
  <c r="AK1027" i="2"/>
  <c r="V1027" i="2" s="1"/>
  <c r="AK1020" i="2"/>
  <c r="V1020" i="2" s="1"/>
  <c r="AK1019" i="2"/>
  <c r="V1019" i="2" s="1"/>
  <c r="AK1018" i="2"/>
  <c r="V1018" i="2" s="1"/>
  <c r="AK1012" i="2"/>
  <c r="V1012" i="2" s="1"/>
  <c r="AK1011" i="2"/>
  <c r="V1011" i="2" s="1"/>
  <c r="AK1004" i="2"/>
  <c r="V1004" i="2" s="1"/>
  <c r="AK1003" i="2"/>
  <c r="V1003" i="2" s="1"/>
  <c r="AK1002" i="2"/>
  <c r="V1002" i="2" s="1"/>
  <c r="AK996" i="2"/>
  <c r="V996" i="2" s="1"/>
  <c r="AK995" i="2"/>
  <c r="V995" i="2" s="1"/>
  <c r="AK913" i="2"/>
  <c r="V913" i="2" s="1"/>
  <c r="AK912" i="2"/>
  <c r="V912" i="2" s="1"/>
  <c r="AI911" i="2"/>
  <c r="AK793" i="2"/>
  <c r="V793" i="2" s="1"/>
  <c r="AK792" i="2"/>
  <c r="V792" i="2" s="1"/>
  <c r="AK791" i="2"/>
  <c r="V791" i="2" s="1"/>
  <c r="AK598" i="2"/>
  <c r="V598" i="2" s="1"/>
  <c r="AK587" i="2"/>
  <c r="AK539" i="2"/>
  <c r="V539" i="2" s="1"/>
  <c r="AI421" i="2"/>
  <c r="V421" i="2" s="1"/>
  <c r="AK420" i="2"/>
  <c r="V420" i="2" s="1"/>
  <c r="AI415" i="2"/>
  <c r="V415" i="2" s="1"/>
  <c r="AK346" i="2"/>
  <c r="V346" i="2" s="1"/>
  <c r="AK330" i="2"/>
  <c r="V330" i="2" s="1"/>
  <c r="AK323" i="2"/>
  <c r="V323" i="2" s="1"/>
  <c r="AK317" i="2"/>
  <c r="V317" i="2" s="1"/>
  <c r="AI313" i="2"/>
  <c r="AK226" i="2"/>
  <c r="V226" i="2" s="1"/>
  <c r="Z69" i="1"/>
  <c r="AI483" i="1"/>
  <c r="V483" i="1" s="1"/>
  <c r="AK230" i="1"/>
  <c r="V230" i="1" s="1"/>
  <c r="AK229" i="1"/>
  <c r="V229" i="1" s="1"/>
  <c r="AI228" i="1"/>
  <c r="AK222" i="1"/>
  <c r="V222" i="1" s="1"/>
  <c r="AJ111" i="1"/>
  <c r="AH108" i="1"/>
  <c r="AJ108" i="1"/>
  <c r="AH106" i="1"/>
  <c r="AJ106" i="1"/>
  <c r="AH104" i="1"/>
  <c r="AJ104" i="1"/>
  <c r="AH102" i="1"/>
  <c r="AJ102" i="1"/>
  <c r="AH48" i="1"/>
  <c r="AK48" i="1"/>
  <c r="AK944" i="1"/>
  <c r="V944" i="1" s="1"/>
  <c r="W944" i="1" s="1"/>
  <c r="AH942" i="1"/>
  <c r="AK942" i="1"/>
  <c r="AI939" i="1"/>
  <c r="V939" i="1" s="1"/>
  <c r="W939" i="1" s="1"/>
  <c r="AH936" i="1"/>
  <c r="AK936" i="1"/>
  <c r="AH908" i="1"/>
  <c r="AI908" i="1"/>
  <c r="AH851" i="1"/>
  <c r="AK851" i="1"/>
  <c r="AI851" i="1"/>
  <c r="AH740" i="1"/>
  <c r="V740" i="1" s="1"/>
  <c r="AK740" i="1"/>
  <c r="AH674" i="1"/>
  <c r="V674" i="1" s="1"/>
  <c r="AK674" i="1"/>
  <c r="S668" i="2"/>
  <c r="S670" i="2"/>
  <c r="S674" i="2"/>
  <c r="S923" i="1"/>
  <c r="S925" i="1"/>
  <c r="S929" i="1"/>
  <c r="Z759" i="1"/>
  <c r="AH109" i="1"/>
  <c r="AJ109" i="1"/>
  <c r="AH107" i="1"/>
  <c r="AJ107" i="1"/>
  <c r="AH105" i="1"/>
  <c r="AJ105" i="1"/>
  <c r="AH103" i="1"/>
  <c r="AJ103" i="1"/>
  <c r="AH101" i="1"/>
  <c r="AJ101" i="1"/>
  <c r="AH49" i="1"/>
  <c r="AK49" i="1"/>
  <c r="AH943" i="1"/>
  <c r="AK943" i="1"/>
  <c r="AH852" i="1"/>
  <c r="AK852" i="1"/>
  <c r="AH847" i="1"/>
  <c r="AI847" i="1"/>
  <c r="AH734" i="1"/>
  <c r="AK734" i="1"/>
  <c r="AH680" i="1"/>
  <c r="AK680" i="1"/>
  <c r="AH673" i="1"/>
  <c r="AK673" i="1"/>
  <c r="AI673" i="1"/>
  <c r="Z97" i="1"/>
  <c r="AH850" i="1"/>
  <c r="AK850" i="1"/>
  <c r="AH739" i="1"/>
  <c r="AI739" i="1"/>
  <c r="AH733" i="1"/>
  <c r="AI733" i="1"/>
  <c r="AH679" i="1"/>
  <c r="AI679" i="1"/>
  <c r="AH672" i="1"/>
  <c r="AK672" i="1"/>
  <c r="AH525" i="1"/>
  <c r="V525" i="1" s="1"/>
  <c r="AF525" i="1"/>
  <c r="Z719" i="1"/>
  <c r="S734" i="2"/>
  <c r="S730" i="2"/>
  <c r="AF187" i="2"/>
  <c r="AF89" i="2"/>
  <c r="AA89" i="2" s="1"/>
  <c r="AH89" i="2"/>
  <c r="R89" i="2" s="1"/>
  <c r="AC90" i="2"/>
  <c r="AH90" i="2"/>
  <c r="R90" i="2" s="1"/>
  <c r="AF23" i="2"/>
  <c r="AA23" i="2" s="1"/>
  <c r="AH23" i="2"/>
  <c r="R23" i="2" s="1"/>
  <c r="R68" i="1"/>
  <c r="S68" i="1" s="1"/>
  <c r="AM68" i="1" s="1"/>
  <c r="AO68" i="1" s="1"/>
  <c r="R72" i="1"/>
  <c r="AC87" i="1"/>
  <c r="Z87" i="1" s="1"/>
  <c r="AF508" i="1"/>
  <c r="AH508" i="1"/>
  <c r="V508" i="1" s="1"/>
  <c r="W508" i="1" s="1"/>
  <c r="V460" i="1"/>
  <c r="W460" i="1" s="1"/>
  <c r="V467" i="1"/>
  <c r="W467" i="1" s="1"/>
  <c r="V469" i="1"/>
  <c r="W469" i="1" s="1"/>
  <c r="V471" i="1"/>
  <c r="W471" i="1" s="1"/>
  <c r="AF828" i="1"/>
  <c r="AA828" i="1" s="1"/>
  <c r="AF829" i="1"/>
  <c r="AA829" i="1" s="1"/>
  <c r="AF758" i="1"/>
  <c r="AA758" i="1" s="1"/>
  <c r="R92" i="1"/>
  <c r="S92" i="1" s="1"/>
  <c r="AM92" i="1" s="1"/>
  <c r="AO92" i="1" s="1"/>
  <c r="R28" i="1"/>
  <c r="S28" i="1" s="1"/>
  <c r="AM28" i="1" s="1"/>
  <c r="AO28" i="1" s="1"/>
  <c r="V443" i="1"/>
  <c r="W443" i="1" s="1"/>
  <c r="V468" i="1"/>
  <c r="W468" i="1" s="1"/>
  <c r="V470" i="1"/>
  <c r="W470" i="1" s="1"/>
  <c r="V472" i="1"/>
  <c r="W472" i="1" s="1"/>
  <c r="R278" i="1"/>
  <c r="S278" i="1" s="1"/>
  <c r="AM278" i="1" s="1"/>
  <c r="AO278" i="1" s="1"/>
  <c r="AD661" i="1"/>
  <c r="AC567" i="3"/>
  <c r="AC586" i="3"/>
  <c r="Z586" i="3" s="1"/>
  <c r="AH586" i="3"/>
  <c r="R586" i="3" s="1"/>
  <c r="AK408" i="3"/>
  <c r="AH408" i="3"/>
  <c r="AK881" i="3"/>
  <c r="V881" i="3" s="1"/>
  <c r="W881" i="3" s="1"/>
  <c r="AH881" i="3"/>
  <c r="AD881" i="3"/>
  <c r="Z881" i="3" s="1"/>
  <c r="AK882" i="3"/>
  <c r="AH882" i="3"/>
  <c r="AC882" i="3"/>
  <c r="AK567" i="3"/>
  <c r="R567" i="3" s="1"/>
  <c r="AF567" i="3"/>
  <c r="AA567" i="3" s="1"/>
  <c r="AK568" i="3"/>
  <c r="V568" i="3" s="1"/>
  <c r="W568" i="3" s="1"/>
  <c r="AF568" i="3"/>
  <c r="AA568" i="3" s="1"/>
  <c r="S1106" i="3"/>
  <c r="AX183" i="16"/>
  <c r="AY194" i="16"/>
  <c r="AP20" i="9"/>
  <c r="R523" i="2"/>
  <c r="S523" i="2" s="1"/>
  <c r="AM523" i="2" s="1"/>
  <c r="AO523" i="2" s="1"/>
  <c r="BX37" i="13"/>
  <c r="BX31" i="13"/>
  <c r="BX21" i="13"/>
  <c r="BX13" i="13"/>
  <c r="R524" i="2"/>
  <c r="S524" i="2" s="1"/>
  <c r="AM524" i="2" s="1"/>
  <c r="AO524" i="2" s="1"/>
  <c r="R838" i="3"/>
  <c r="R834" i="3"/>
  <c r="R827" i="3"/>
  <c r="S827" i="3" s="1"/>
  <c r="AM827" i="3" s="1"/>
  <c r="AO827" i="3" s="1"/>
  <c r="R900" i="3"/>
  <c r="AE8" i="19"/>
  <c r="AF8" i="19" s="1"/>
  <c r="D22" i="19"/>
  <c r="E22" i="19" s="1"/>
  <c r="BX16" i="13"/>
  <c r="BX8" i="13"/>
  <c r="Y10" i="19"/>
  <c r="Z10" i="19" s="1"/>
  <c r="V100" i="4"/>
  <c r="V69" i="4"/>
  <c r="V21" i="4"/>
  <c r="BK33" i="12"/>
  <c r="BK34" i="12" s="1"/>
  <c r="AC461" i="2"/>
  <c r="Z461" i="2" s="1"/>
  <c r="AC457" i="2"/>
  <c r="Z457" i="2" s="1"/>
  <c r="Z774" i="2"/>
  <c r="S774" i="2" s="1"/>
  <c r="AM774" i="2" s="1"/>
  <c r="AO774" i="2" s="1"/>
  <c r="AC459" i="2"/>
  <c r="Z459" i="2" s="1"/>
  <c r="Y12" i="19"/>
  <c r="Z12" i="19" s="1"/>
  <c r="AH28" i="19"/>
  <c r="AI28" i="19" s="1"/>
  <c r="V452" i="2"/>
  <c r="W452" i="2" s="1"/>
  <c r="Z779" i="2"/>
  <c r="V89" i="2"/>
  <c r="W89" i="2" s="1"/>
  <c r="V545" i="4"/>
  <c r="V543" i="4"/>
  <c r="V541" i="4"/>
  <c r="V539" i="4"/>
  <c r="V531" i="4"/>
  <c r="V523" i="4"/>
  <c r="V515" i="4"/>
  <c r="V507" i="4"/>
  <c r="V422" i="4"/>
  <c r="V41" i="4"/>
  <c r="V9" i="4"/>
  <c r="H34" i="9"/>
  <c r="V896" i="3"/>
  <c r="W896" i="3" s="1"/>
  <c r="V902" i="3"/>
  <c r="W902" i="3" s="1"/>
  <c r="V817" i="3"/>
  <c r="W817" i="3" s="1"/>
  <c r="V510" i="3"/>
  <c r="W510" i="3" s="1"/>
  <c r="V590" i="3"/>
  <c r="W590" i="3" s="1"/>
  <c r="V96" i="3"/>
  <c r="W96" i="3" s="1"/>
  <c r="V140" i="3"/>
  <c r="W140" i="3" s="1"/>
  <c r="V156" i="2"/>
  <c r="W156" i="2" s="1"/>
  <c r="V211" i="2"/>
  <c r="W211" i="2" s="1"/>
  <c r="R220" i="3"/>
  <c r="S220" i="3" s="1"/>
  <c r="AM220" i="3" s="1"/>
  <c r="AO220" i="3" s="1"/>
  <c r="V31" i="3"/>
  <c r="W31" i="3" s="1"/>
  <c r="V33" i="3"/>
  <c r="W33" i="3" s="1"/>
  <c r="V217" i="3"/>
  <c r="W217" i="3" s="1"/>
  <c r="R158" i="2"/>
  <c r="S158" i="2" s="1"/>
  <c r="AM158" i="2" s="1"/>
  <c r="AO158" i="2" s="1"/>
  <c r="V143" i="2"/>
  <c r="W143" i="2" s="1"/>
  <c r="R583" i="3"/>
  <c r="S583" i="3" s="1"/>
  <c r="AM583" i="3" s="1"/>
  <c r="AO583" i="3" s="1"/>
  <c r="R581" i="3"/>
  <c r="R579" i="3"/>
  <c r="R577" i="3"/>
  <c r="S577" i="3" s="1"/>
  <c r="AM577" i="3" s="1"/>
  <c r="AO577" i="3" s="1"/>
  <c r="R145" i="3"/>
  <c r="S145" i="3" s="1"/>
  <c r="AM145" i="3" s="1"/>
  <c r="AO145" i="3" s="1"/>
  <c r="V344" i="1"/>
  <c r="W344" i="1" s="1"/>
  <c r="Z768" i="2"/>
  <c r="BN55" i="16"/>
  <c r="BK18" i="10"/>
  <c r="BM12" i="12"/>
  <c r="BP121" i="16"/>
  <c r="Z759" i="2"/>
  <c r="AM95" i="19"/>
  <c r="O49" i="17"/>
  <c r="AM110" i="19"/>
  <c r="AM134" i="19"/>
  <c r="BN37" i="12"/>
  <c r="BN143" i="16"/>
  <c r="BK38" i="12"/>
  <c r="AM131" i="19"/>
  <c r="AN130" i="19" s="1"/>
  <c r="BN32" i="12"/>
  <c r="BQ139" i="16"/>
  <c r="AM46" i="19"/>
  <c r="BN17" i="10"/>
  <c r="AM92" i="19"/>
  <c r="AN92" i="19" s="1"/>
  <c r="BQ100" i="16"/>
  <c r="R94" i="3"/>
  <c r="S94" i="3" s="1"/>
  <c r="AM94" i="3" s="1"/>
  <c r="AO94" i="3" s="1"/>
  <c r="V94" i="3"/>
  <c r="W94" i="3" s="1"/>
  <c r="R128" i="3"/>
  <c r="S128" i="3" s="1"/>
  <c r="AM128" i="3" s="1"/>
  <c r="AO128" i="3" s="1"/>
  <c r="V128" i="3"/>
  <c r="W128" i="3" s="1"/>
  <c r="S736" i="3"/>
  <c r="S729" i="3"/>
  <c r="S733" i="3"/>
  <c r="BO102" i="16"/>
  <c r="AI775" i="2"/>
  <c r="AE775" i="2"/>
  <c r="AI769" i="2"/>
  <c r="AD769" i="2"/>
  <c r="AK767" i="2"/>
  <c r="AE767" i="2"/>
  <c r="AK763" i="2"/>
  <c r="AF763" i="2"/>
  <c r="AA763" i="2" s="1"/>
  <c r="AK757" i="2"/>
  <c r="AF757" i="2"/>
  <c r="AA757" i="2" s="1"/>
  <c r="AK755" i="2"/>
  <c r="R755" i="2" s="1"/>
  <c r="S755" i="2" s="1"/>
  <c r="AM755" i="2" s="1"/>
  <c r="AO755" i="2" s="1"/>
  <c r="AJ755" i="2"/>
  <c r="AC755" i="2"/>
  <c r="AI842" i="2"/>
  <c r="AJ842" i="2"/>
  <c r="AF842" i="2"/>
  <c r="AA842" i="2" s="1"/>
  <c r="AE842" i="2"/>
  <c r="AH406" i="2"/>
  <c r="AD406" i="2"/>
  <c r="AI406" i="2"/>
  <c r="AE406" i="2"/>
  <c r="AF404" i="2"/>
  <c r="AA404" i="2" s="1"/>
  <c r="AJ404" i="2"/>
  <c r="AC404" i="2"/>
  <c r="Z404" i="2" s="1"/>
  <c r="AH404" i="2"/>
  <c r="V404" i="2" s="1"/>
  <c r="W404" i="2" s="1"/>
  <c r="AI402" i="2"/>
  <c r="V402" i="2" s="1"/>
  <c r="W402" i="2" s="1"/>
  <c r="AD402" i="2"/>
  <c r="Z402" i="2" s="1"/>
  <c r="AE402" i="2"/>
  <c r="AD400" i="2"/>
  <c r="AE400" i="2"/>
  <c r="AC400" i="2"/>
  <c r="AF400" i="2"/>
  <c r="AA400" i="2" s="1"/>
  <c r="AD397" i="2"/>
  <c r="AJ397" i="2"/>
  <c r="AC397" i="2"/>
  <c r="AH397" i="2"/>
  <c r="R397" i="2" s="1"/>
  <c r="AH393" i="2"/>
  <c r="AF393" i="2"/>
  <c r="AA393" i="2" s="1"/>
  <c r="AI393" i="2"/>
  <c r="AK393" i="2"/>
  <c r="AE393" i="2"/>
  <c r="AH391" i="2"/>
  <c r="AC391" i="2"/>
  <c r="AF391" i="2"/>
  <c r="AA391" i="2" s="1"/>
  <c r="AJ391" i="2"/>
  <c r="AI388" i="2"/>
  <c r="AK388" i="2"/>
  <c r="AE388" i="2"/>
  <c r="AH388" i="2"/>
  <c r="AH381" i="2"/>
  <c r="AD381" i="2"/>
  <c r="AJ381" i="2"/>
  <c r="AC381" i="2"/>
  <c r="V390" i="2"/>
  <c r="W390" i="2" s="1"/>
  <c r="V91" i="2"/>
  <c r="W91" i="2" s="1"/>
  <c r="BO148" i="16"/>
  <c r="S1119" i="4"/>
  <c r="S301" i="2"/>
  <c r="BJ15" i="10"/>
  <c r="S303" i="2"/>
  <c r="BM52" i="16"/>
  <c r="S299" i="2"/>
  <c r="S1117" i="4"/>
  <c r="S1105" i="4"/>
  <c r="S1110" i="4"/>
  <c r="S1111" i="4"/>
  <c r="S1115" i="4"/>
  <c r="BM150" i="16"/>
  <c r="S863" i="4"/>
  <c r="S867" i="4"/>
  <c r="BL38" i="12" s="1"/>
  <c r="S611" i="4"/>
  <c r="BN134" i="16"/>
  <c r="S617" i="4"/>
  <c r="S609" i="4"/>
  <c r="S615" i="4"/>
  <c r="S369" i="4"/>
  <c r="S357" i="4"/>
  <c r="S362" i="4"/>
  <c r="S363" i="4"/>
  <c r="BJ17" i="12"/>
  <c r="BJ19" i="12" s="1"/>
  <c r="S361" i="4"/>
  <c r="S359" i="4"/>
  <c r="S117" i="4"/>
  <c r="BN118" i="16"/>
  <c r="S123" i="4"/>
  <c r="S115" i="4"/>
  <c r="BM118" i="16"/>
  <c r="N61" i="17"/>
  <c r="BL127" i="16"/>
  <c r="BR126" i="16" s="1"/>
  <c r="BH147" i="16"/>
  <c r="BH18" i="11"/>
  <c r="BK91" i="16"/>
  <c r="BE44" i="11"/>
  <c r="BH113" i="16"/>
  <c r="AK58" i="19"/>
  <c r="AL58" i="19" s="1"/>
  <c r="CL31" i="13"/>
  <c r="CD31" i="13"/>
  <c r="DB31" i="13"/>
  <c r="CT31" i="13"/>
  <c r="CH29" i="13"/>
  <c r="CX29" i="13"/>
  <c r="CL27" i="13"/>
  <c r="CD27" i="13"/>
  <c r="DB27" i="13"/>
  <c r="CT27" i="13"/>
  <c r="BY20" i="13"/>
  <c r="CF20" i="13" s="1"/>
  <c r="CG20" i="13"/>
  <c r="CN20" i="13" s="1"/>
  <c r="BV20" i="13"/>
  <c r="CO20" i="13"/>
  <c r="CV20" i="13" s="1"/>
  <c r="CW20" i="13"/>
  <c r="DD20" i="13" s="1"/>
  <c r="CH17" i="13"/>
  <c r="BZ17" i="13"/>
  <c r="CX17" i="13"/>
  <c r="CP17" i="13"/>
  <c r="BX15" i="13"/>
  <c r="BX12" i="13"/>
  <c r="V544" i="4"/>
  <c r="V542" i="4"/>
  <c r="V540" i="4"/>
  <c r="V538" i="4"/>
  <c r="V536" i="4"/>
  <c r="V534" i="4"/>
  <c r="V532" i="4"/>
  <c r="V530" i="4"/>
  <c r="V528" i="4"/>
  <c r="V526" i="4"/>
  <c r="V524" i="4"/>
  <c r="V522" i="4"/>
  <c r="V520" i="4"/>
  <c r="V518" i="4"/>
  <c r="V516" i="4"/>
  <c r="V514" i="4"/>
  <c r="V512" i="4"/>
  <c r="V510" i="4"/>
  <c r="V508" i="4"/>
  <c r="V506" i="4"/>
  <c r="V504" i="4"/>
  <c r="V502" i="4"/>
  <c r="T500" i="4" s="1"/>
  <c r="V425" i="4"/>
  <c r="V423" i="4"/>
  <c r="V421" i="4"/>
  <c r="V208" i="4"/>
  <c r="V192" i="4"/>
  <c r="V167" i="4"/>
  <c r="V104" i="4"/>
  <c r="V88" i="4"/>
  <c r="V47" i="4"/>
  <c r="V895" i="3"/>
  <c r="W895" i="3" s="1"/>
  <c r="V822" i="3"/>
  <c r="W822" i="3" s="1"/>
  <c r="V830" i="3"/>
  <c r="W830" i="3" s="1"/>
  <c r="V760" i="3"/>
  <c r="W760" i="3" s="1"/>
  <c r="Z822" i="2"/>
  <c r="V142" i="3"/>
  <c r="W142" i="3" s="1"/>
  <c r="V354" i="1"/>
  <c r="V350" i="1"/>
  <c r="V346" i="1"/>
  <c r="V531" i="2"/>
  <c r="W531" i="2" s="1"/>
  <c r="V568" i="2"/>
  <c r="W568" i="2" s="1"/>
  <c r="V579" i="2"/>
  <c r="W579" i="2" s="1"/>
  <c r="AO168" i="16"/>
  <c r="BD168" i="16"/>
  <c r="Z824" i="2"/>
  <c r="BJ40" i="12"/>
  <c r="AN104" i="19"/>
  <c r="BO119" i="16"/>
  <c r="BM53" i="16"/>
  <c r="AM137" i="19"/>
  <c r="CJ15" i="18"/>
  <c r="BP145" i="16"/>
  <c r="BM40" i="12"/>
  <c r="V400" i="2"/>
  <c r="W400" i="2" s="1"/>
  <c r="BK32" i="11"/>
  <c r="BN103" i="16"/>
  <c r="AV44" i="13"/>
  <c r="BM127" i="16"/>
  <c r="BJ18" i="12"/>
  <c r="BN27" i="12"/>
  <c r="AM135" i="19"/>
  <c r="CI15" i="18"/>
  <c r="AM114" i="19"/>
  <c r="BQ122" i="16"/>
  <c r="BM131" i="16"/>
  <c r="BJ24" i="12"/>
  <c r="BK32" i="12"/>
  <c r="BN139" i="16"/>
  <c r="CK15" i="18"/>
  <c r="AM139" i="19"/>
  <c r="BN42" i="12"/>
  <c r="AE771" i="2"/>
  <c r="AC771" i="2"/>
  <c r="AF771" i="2"/>
  <c r="AA771" i="2" s="1"/>
  <c r="AI773" i="2"/>
  <c r="AK773" i="2"/>
  <c r="AC773" i="2"/>
  <c r="Z773" i="2" s="1"/>
  <c r="AE773" i="2"/>
  <c r="AK782" i="2"/>
  <c r="AH782" i="2"/>
  <c r="AF782" i="2"/>
  <c r="AD782" i="2"/>
  <c r="AC782" i="2"/>
  <c r="AK784" i="2"/>
  <c r="R784" i="2" s="1"/>
  <c r="S784" i="2" s="1"/>
  <c r="AM784" i="2" s="1"/>
  <c r="AO784" i="2" s="1"/>
  <c r="AJ784" i="2"/>
  <c r="AC784" i="2"/>
  <c r="AD784" i="2"/>
  <c r="AK786" i="2"/>
  <c r="R786" i="2" s="1"/>
  <c r="S786" i="2" s="1"/>
  <c r="AM786" i="2" s="1"/>
  <c r="AO786" i="2" s="1"/>
  <c r="AH786" i="2"/>
  <c r="AJ786" i="2"/>
  <c r="AC786" i="2"/>
  <c r="AD786" i="2"/>
  <c r="S930" i="4"/>
  <c r="BL39" i="12"/>
  <c r="S182" i="4"/>
  <c r="BL11" i="12"/>
  <c r="BL19" i="12" s="1"/>
  <c r="S183" i="4"/>
  <c r="S363" i="2"/>
  <c r="S355" i="2"/>
  <c r="BK17" i="10"/>
  <c r="S989" i="4"/>
  <c r="BP147" i="16" s="1"/>
  <c r="BP146" i="16"/>
  <c r="S990" i="4"/>
  <c r="S983" i="4"/>
  <c r="S987" i="4"/>
  <c r="BO146" i="16"/>
  <c r="S729" i="4"/>
  <c r="S733" i="4"/>
  <c r="BL31" i="12"/>
  <c r="S495" i="4"/>
  <c r="BM23" i="12"/>
  <c r="BM33" i="12" s="1"/>
  <c r="BM49" i="12" s="1"/>
  <c r="S491" i="4"/>
  <c r="S496" i="4"/>
  <c r="BL23" i="12"/>
  <c r="BL33" i="12" s="1"/>
  <c r="BO130" i="16"/>
  <c r="S237" i="4"/>
  <c r="S243" i="4"/>
  <c r="S239" i="4"/>
  <c r="S371" i="4"/>
  <c r="BF30" i="11"/>
  <c r="BB14" i="18"/>
  <c r="BL77" i="16"/>
  <c r="BR76" i="16" s="1"/>
  <c r="AJ69" i="19"/>
  <c r="AK68" i="19" s="1"/>
  <c r="AL68" i="19" s="1"/>
  <c r="N36" i="17"/>
  <c r="BY36" i="13"/>
  <c r="CF36" i="13" s="1"/>
  <c r="CG36" i="13"/>
  <c r="CN36" i="13" s="1"/>
  <c r="BV36" i="13"/>
  <c r="CO36" i="13"/>
  <c r="CV36" i="13" s="1"/>
  <c r="CW36" i="13"/>
  <c r="DD36" i="13" s="1"/>
  <c r="CH33" i="13"/>
  <c r="BZ33" i="13"/>
  <c r="CX33" i="13"/>
  <c r="CP33" i="13"/>
  <c r="BV24" i="13"/>
  <c r="CO24" i="13"/>
  <c r="CV24" i="13" s="1"/>
  <c r="CW24" i="13"/>
  <c r="DD24" i="13" s="1"/>
  <c r="BY24" i="13"/>
  <c r="CF24" i="13" s="1"/>
  <c r="BX24" i="13" s="1"/>
  <c r="CG24" i="13"/>
  <c r="CN24" i="13" s="1"/>
  <c r="AH20" i="19"/>
  <c r="AI20" i="19" s="1"/>
  <c r="F42" i="13"/>
  <c r="E49" i="13" s="1"/>
  <c r="D49" i="13" s="1"/>
  <c r="V134" i="3"/>
  <c r="W134" i="3" s="1"/>
  <c r="R133" i="3"/>
  <c r="S133" i="3" s="1"/>
  <c r="AM133" i="3" s="1"/>
  <c r="AO133" i="3" s="1"/>
  <c r="R131" i="3"/>
  <c r="R130" i="3"/>
  <c r="S130" i="3" s="1"/>
  <c r="AM130" i="3" s="1"/>
  <c r="AO130" i="3" s="1"/>
  <c r="V837" i="2"/>
  <c r="W837" i="2" s="1"/>
  <c r="V382" i="2"/>
  <c r="W382" i="2" s="1"/>
  <c r="V786" i="3"/>
  <c r="V9" i="3"/>
  <c r="W9" i="3" s="1"/>
  <c r="R1136" i="4"/>
  <c r="R373" i="4"/>
  <c r="R115" i="4"/>
  <c r="R61" i="4"/>
  <c r="R235" i="4"/>
  <c r="AJ93" i="19"/>
  <c r="AK92" i="19" s="1"/>
  <c r="AL92" i="19" s="1"/>
  <c r="BH150" i="16"/>
  <c r="BK146" i="16"/>
  <c r="BI146" i="16"/>
  <c r="BK145" i="16"/>
  <c r="BJ144" i="16"/>
  <c r="BJ142" i="16"/>
  <c r="BJ136" i="16"/>
  <c r="BH136" i="16"/>
  <c r="BJ132" i="16"/>
  <c r="BJ130" i="16"/>
  <c r="BI128" i="16"/>
  <c r="BH124" i="16"/>
  <c r="BK122" i="16"/>
  <c r="BJ113" i="16"/>
  <c r="BJ112" i="16"/>
  <c r="BJ103" i="16"/>
  <c r="BJ102" i="16"/>
  <c r="BK90" i="16"/>
  <c r="BI90" i="16"/>
  <c r="R1107" i="2"/>
  <c r="R733" i="2"/>
  <c r="R673" i="2"/>
  <c r="R361" i="2"/>
  <c r="R362" i="2"/>
  <c r="R299" i="2"/>
  <c r="R1109" i="3"/>
  <c r="R1105" i="3"/>
  <c r="R1103" i="3"/>
  <c r="R357" i="3"/>
  <c r="R987" i="4"/>
  <c r="R925" i="4"/>
  <c r="R733" i="4"/>
  <c r="R675" i="4"/>
  <c r="R803" i="4"/>
  <c r="R1045" i="4"/>
  <c r="R1110" i="3"/>
  <c r="Z174" i="16"/>
  <c r="J47" i="9"/>
  <c r="J20" i="9"/>
  <c r="I47" i="9"/>
  <c r="H47" i="9"/>
  <c r="J174" i="16"/>
  <c r="I170" i="16"/>
  <c r="H34" i="13"/>
  <c r="V27" i="13"/>
  <c r="H18" i="13"/>
  <c r="AA33" i="9"/>
  <c r="AE1055" i="4"/>
  <c r="AC1057" i="4"/>
  <c r="AE1059" i="4"/>
  <c r="AE1065" i="4"/>
  <c r="AF1074" i="4"/>
  <c r="AD1078" i="4"/>
  <c r="AD1082" i="4"/>
  <c r="AE1089" i="4"/>
  <c r="AK1098" i="4"/>
  <c r="V1098" i="4" s="1"/>
  <c r="AK843" i="4"/>
  <c r="AK719" i="4"/>
  <c r="V719" i="4" s="1"/>
  <c r="AK711" i="4"/>
  <c r="AK703" i="4"/>
  <c r="AK695" i="4"/>
  <c r="AK694" i="4"/>
  <c r="AK687" i="4"/>
  <c r="V687" i="4" s="1"/>
  <c r="X605" i="4"/>
  <c r="X604" i="4"/>
  <c r="X603" i="4"/>
  <c r="X602" i="4"/>
  <c r="X600" i="4"/>
  <c r="X598" i="4"/>
  <c r="AK598" i="4" s="1"/>
  <c r="X597" i="4"/>
  <c r="X596" i="4"/>
  <c r="X595" i="4"/>
  <c r="X594" i="4"/>
  <c r="X592" i="4"/>
  <c r="X590" i="4"/>
  <c r="X588" i="4"/>
  <c r="AI587" i="4"/>
  <c r="V587" i="4" s="1"/>
  <c r="AI586" i="4"/>
  <c r="AI584" i="4"/>
  <c r="AI583" i="4"/>
  <c r="V583" i="4" s="1"/>
  <c r="AI581" i="4"/>
  <c r="AI580" i="4"/>
  <c r="AI579" i="4"/>
  <c r="V579" i="4" s="1"/>
  <c r="AI576" i="4"/>
  <c r="AI575" i="4"/>
  <c r="V575" i="4" s="1"/>
  <c r="AI574" i="4"/>
  <c r="AI572" i="4"/>
  <c r="AK571" i="4"/>
  <c r="X570" i="4"/>
  <c r="X568" i="4"/>
  <c r="X566" i="4"/>
  <c r="X564" i="4"/>
  <c r="X562" i="4"/>
  <c r="X485" i="4"/>
  <c r="X483" i="4"/>
  <c r="X481" i="4"/>
  <c r="AI480" i="4"/>
  <c r="AI478" i="4"/>
  <c r="AI477" i="4"/>
  <c r="V477" i="4" s="1"/>
  <c r="AI475" i="4"/>
  <c r="AI474" i="4"/>
  <c r="AI473" i="4"/>
  <c r="V473" i="4" s="1"/>
  <c r="AI470" i="4"/>
  <c r="AI469" i="4"/>
  <c r="V469" i="4" s="1"/>
  <c r="AI468" i="4"/>
  <c r="AI466" i="4"/>
  <c r="AI465" i="4"/>
  <c r="V465" i="4" s="1"/>
  <c r="AK464" i="4"/>
  <c r="X463" i="4"/>
  <c r="X461" i="4"/>
  <c r="X459" i="4"/>
  <c r="X457" i="4"/>
  <c r="X455" i="4"/>
  <c r="X453" i="4"/>
  <c r="X451" i="4"/>
  <c r="X449" i="4"/>
  <c r="AI446" i="4"/>
  <c r="V446" i="4" s="1"/>
  <c r="AI445" i="4"/>
  <c r="AI444" i="4"/>
  <c r="AI442" i="4"/>
  <c r="V442" i="4" s="1"/>
  <c r="AI441" i="4"/>
  <c r="X417" i="4"/>
  <c r="X413" i="4"/>
  <c r="X409" i="4"/>
  <c r="X405" i="4"/>
  <c r="X401" i="4"/>
  <c r="X397" i="4"/>
  <c r="X393" i="4"/>
  <c r="X389" i="4"/>
  <c r="X385" i="4"/>
  <c r="X382" i="4"/>
  <c r="X349" i="4"/>
  <c r="AK345" i="4"/>
  <c r="X344" i="4"/>
  <c r="X340" i="4"/>
  <c r="X337" i="4"/>
  <c r="X333" i="4"/>
  <c r="AK329" i="4"/>
  <c r="X328" i="4"/>
  <c r="X324" i="4"/>
  <c r="X321" i="4"/>
  <c r="X317" i="4"/>
  <c r="AK313" i="4"/>
  <c r="X312" i="4"/>
  <c r="X308" i="4"/>
  <c r="X291" i="4"/>
  <c r="X286" i="4"/>
  <c r="X282" i="4"/>
  <c r="X279" i="4"/>
  <c r="X275" i="4"/>
  <c r="AK271" i="4"/>
  <c r="X270" i="4"/>
  <c r="X266" i="4"/>
  <c r="X263" i="4"/>
  <c r="X259" i="4"/>
  <c r="X254" i="4"/>
  <c r="X250" i="4"/>
  <c r="X247" i="4"/>
  <c r="X231" i="4"/>
  <c r="AK227" i="4"/>
  <c r="X226" i="4"/>
  <c r="X222" i="4"/>
  <c r="X220" i="4"/>
  <c r="AI214" i="4"/>
  <c r="X213" i="4"/>
  <c r="X207" i="4"/>
  <c r="X206" i="4"/>
  <c r="X204" i="4"/>
  <c r="AI198" i="4"/>
  <c r="X197" i="4"/>
  <c r="X191" i="4"/>
  <c r="X190" i="4"/>
  <c r="X188" i="4"/>
  <c r="AI171" i="4"/>
  <c r="X166" i="4"/>
  <c r="X164" i="4"/>
  <c r="X163" i="4"/>
  <c r="X157" i="4"/>
  <c r="X155" i="4"/>
  <c r="X149" i="4"/>
  <c r="X147" i="4"/>
  <c r="X141" i="4"/>
  <c r="X139" i="4"/>
  <c r="X133" i="4"/>
  <c r="X111" i="4"/>
  <c r="X103" i="4"/>
  <c r="X95" i="4"/>
  <c r="X87" i="4"/>
  <c r="X84" i="4"/>
  <c r="X78" i="4"/>
  <c r="X76" i="4"/>
  <c r="X70" i="4"/>
  <c r="X68" i="4"/>
  <c r="X51" i="4"/>
  <c r="X43" i="4"/>
  <c r="X30" i="4"/>
  <c r="X22" i="4"/>
  <c r="X14" i="4"/>
  <c r="AH907" i="3"/>
  <c r="AK907" i="3"/>
  <c r="AH724" i="3"/>
  <c r="AI724" i="3"/>
  <c r="AH720" i="3"/>
  <c r="AI720" i="3"/>
  <c r="AH716" i="3"/>
  <c r="AI716" i="3"/>
  <c r="AH712" i="3"/>
  <c r="AI712" i="3"/>
  <c r="AH708" i="3"/>
  <c r="AI708" i="3"/>
  <c r="AH704" i="3"/>
  <c r="AI704" i="3"/>
  <c r="AH700" i="3"/>
  <c r="AI700" i="3"/>
  <c r="AH696" i="3"/>
  <c r="AI696" i="3"/>
  <c r="AH692" i="3"/>
  <c r="AI692" i="3"/>
  <c r="AH688" i="3"/>
  <c r="AI688" i="3"/>
  <c r="AH684" i="3"/>
  <c r="AI684" i="3"/>
  <c r="AK604" i="3"/>
  <c r="V604" i="3" s="1"/>
  <c r="AH603" i="3"/>
  <c r="AK603" i="3"/>
  <c r="AK600" i="3"/>
  <c r="V600" i="3" s="1"/>
  <c r="AH599" i="3"/>
  <c r="AK599" i="3"/>
  <c r="AK596" i="3"/>
  <c r="V596" i="3" s="1"/>
  <c r="W596" i="3" s="1"/>
  <c r="AH722" i="3"/>
  <c r="AI722" i="3"/>
  <c r="AH718" i="3"/>
  <c r="AI718" i="3"/>
  <c r="AH714" i="3"/>
  <c r="AI714" i="3"/>
  <c r="AH710" i="3"/>
  <c r="AI710" i="3"/>
  <c r="AH706" i="3"/>
  <c r="AI706" i="3"/>
  <c r="AH702" i="3"/>
  <c r="AI702" i="3"/>
  <c r="AH698" i="3"/>
  <c r="AI698" i="3"/>
  <c r="AH694" i="3"/>
  <c r="AI694" i="3"/>
  <c r="AH690" i="3"/>
  <c r="AI690" i="3"/>
  <c r="AH686" i="3"/>
  <c r="AI686" i="3"/>
  <c r="AH682" i="3"/>
  <c r="AI682" i="3"/>
  <c r="AK595" i="3"/>
  <c r="V595" i="3" s="1"/>
  <c r="W595" i="3" s="1"/>
  <c r="AK591" i="3"/>
  <c r="V591" i="3" s="1"/>
  <c r="W591" i="3" s="1"/>
  <c r="AK542" i="3"/>
  <c r="V542" i="3" s="1"/>
  <c r="AK538" i="3"/>
  <c r="V538" i="3" s="1"/>
  <c r="AK534" i="3"/>
  <c r="V534" i="3" s="1"/>
  <c r="W534" i="3" s="1"/>
  <c r="AK346" i="3"/>
  <c r="AK345" i="3"/>
  <c r="V345" i="3" s="1"/>
  <c r="AK339" i="3"/>
  <c r="V339" i="3" s="1"/>
  <c r="AK280" i="3"/>
  <c r="V280" i="3" s="1"/>
  <c r="AK256" i="3"/>
  <c r="V256" i="3" s="1"/>
  <c r="AI108" i="3"/>
  <c r="AK104" i="3"/>
  <c r="V104" i="3" s="1"/>
  <c r="AK100" i="3"/>
  <c r="V100" i="3" s="1"/>
  <c r="AH1031" i="2"/>
  <c r="AK1031" i="2"/>
  <c r="AK1026" i="2"/>
  <c r="V1026" i="2" s="1"/>
  <c r="AH1024" i="2"/>
  <c r="AK1024" i="2"/>
  <c r="AH1015" i="2"/>
  <c r="AK1015" i="2"/>
  <c r="AK1010" i="2"/>
  <c r="V1010" i="2" s="1"/>
  <c r="AH1008" i="2"/>
  <c r="AK1008" i="2"/>
  <c r="AH999" i="2"/>
  <c r="AK999" i="2"/>
  <c r="AH917" i="2"/>
  <c r="AK917" i="2"/>
  <c r="AH915" i="2"/>
  <c r="AI915" i="2"/>
  <c r="AK910" i="2"/>
  <c r="V910" i="2" s="1"/>
  <c r="AH908" i="2"/>
  <c r="AK908" i="2"/>
  <c r="AH797" i="2"/>
  <c r="AK797" i="2"/>
  <c r="AH789" i="2"/>
  <c r="AK789" i="2"/>
  <c r="AH1039" i="2"/>
  <c r="AK1039" i="2"/>
  <c r="AH1032" i="2"/>
  <c r="AK1032" i="2"/>
  <c r="AH1023" i="2"/>
  <c r="AK1023" i="2"/>
  <c r="AH1016" i="2"/>
  <c r="AK1016" i="2"/>
  <c r="AH1007" i="2"/>
  <c r="AK1007" i="2"/>
  <c r="AH1000" i="2"/>
  <c r="AK1000" i="2"/>
  <c r="AH916" i="2"/>
  <c r="AK916" i="2"/>
  <c r="AH909" i="2"/>
  <c r="AK909" i="2"/>
  <c r="AH907" i="2"/>
  <c r="AI907" i="2"/>
  <c r="AI901" i="2"/>
  <c r="AK901" i="2"/>
  <c r="AI789" i="2"/>
  <c r="AH788" i="2"/>
  <c r="AK788" i="2"/>
  <c r="AI698" i="2"/>
  <c r="AK698" i="2"/>
  <c r="AK682" i="2"/>
  <c r="V682" i="2" s="1"/>
  <c r="AK663" i="2"/>
  <c r="V663" i="2" s="1"/>
  <c r="AI660" i="2"/>
  <c r="AK660" i="2"/>
  <c r="AI571" i="2"/>
  <c r="AK571" i="2"/>
  <c r="AK424" i="2"/>
  <c r="V424" i="2" s="1"/>
  <c r="AI423" i="2"/>
  <c r="AI419" i="2"/>
  <c r="V419" i="2" s="1"/>
  <c r="AK350" i="2"/>
  <c r="V350" i="2" s="1"/>
  <c r="AK342" i="2"/>
  <c r="V342" i="2" s="1"/>
  <c r="AK334" i="2"/>
  <c r="V334" i="2" s="1"/>
  <c r="AK315" i="2"/>
  <c r="AK230" i="2"/>
  <c r="V230" i="2" s="1"/>
  <c r="AH469" i="2"/>
  <c r="V469" i="2" s="1"/>
  <c r="W469" i="2" s="1"/>
  <c r="AK131" i="2"/>
  <c r="AE131" i="2"/>
  <c r="AH131" i="2"/>
  <c r="AF90" i="2"/>
  <c r="AA90" i="2" s="1"/>
  <c r="AF95" i="2"/>
  <c r="AA95" i="2" s="1"/>
  <c r="AF8" i="2"/>
  <c r="AA8" i="2" s="1"/>
  <c r="AH8" i="2"/>
  <c r="V8" i="2" s="1"/>
  <c r="W8" i="2" s="1"/>
  <c r="X778" i="2"/>
  <c r="X502" i="2"/>
  <c r="AK84" i="3"/>
  <c r="AH84" i="3"/>
  <c r="AC84" i="3"/>
  <c r="AC7" i="3"/>
  <c r="Z7" i="3" s="1"/>
  <c r="AH7" i="3"/>
  <c r="V7" i="3" s="1"/>
  <c r="W7" i="3" s="1"/>
  <c r="AK8" i="3"/>
  <c r="AH8" i="3"/>
  <c r="AC8" i="3"/>
  <c r="Z8" i="3" s="1"/>
  <c r="AK585" i="3"/>
  <c r="AH585" i="3"/>
  <c r="AF585" i="3"/>
  <c r="AA585" i="3" s="1"/>
  <c r="AK406" i="3"/>
  <c r="AI406" i="3"/>
  <c r="AC406" i="3"/>
  <c r="AH998" i="3"/>
  <c r="V998" i="3" s="1"/>
  <c r="AJ766" i="3"/>
  <c r="V766" i="3" s="1"/>
  <c r="W766" i="3" s="1"/>
  <c r="R342" i="1"/>
  <c r="S342" i="1" s="1"/>
  <c r="AM342" i="1" s="1"/>
  <c r="AO342" i="1" s="1"/>
  <c r="R340" i="1"/>
  <c r="S340" i="1" s="1"/>
  <c r="AM340" i="1" s="1"/>
  <c r="AO340" i="1" s="1"/>
  <c r="R338" i="1"/>
  <c r="S338" i="1" s="1"/>
  <c r="AM338" i="1" s="1"/>
  <c r="AO338" i="1" s="1"/>
  <c r="R336" i="1"/>
  <c r="X23" i="9"/>
  <c r="X33" i="9" s="1"/>
  <c r="R330" i="1"/>
  <c r="K374" i="1"/>
  <c r="X24" i="9" s="1"/>
  <c r="K622" i="1"/>
  <c r="V327" i="1"/>
  <c r="W327" i="1" s="1"/>
  <c r="W23" i="9"/>
  <c r="G9" i="17"/>
  <c r="V23" i="9"/>
  <c r="K376" i="1"/>
  <c r="Y24" i="9" s="1"/>
  <c r="Y23" i="16"/>
  <c r="AJ323" i="1"/>
  <c r="V338" i="1"/>
  <c r="W338" i="1" s="1"/>
  <c r="V334" i="1"/>
  <c r="W334" i="1" s="1"/>
  <c r="J376" i="1"/>
  <c r="T24" i="9" s="1"/>
  <c r="R331" i="1"/>
  <c r="S331" i="1" s="1"/>
  <c r="AM331" i="1" s="1"/>
  <c r="AO331" i="1" s="1"/>
  <c r="J378" i="1"/>
  <c r="X23" i="16" s="1"/>
  <c r="J624" i="1"/>
  <c r="J372" i="1"/>
  <c r="J370" i="1"/>
  <c r="J374" i="1"/>
  <c r="U22" i="16"/>
  <c r="J626" i="1"/>
  <c r="J628" i="1"/>
  <c r="J1013" i="1"/>
  <c r="Q33" i="9"/>
  <c r="R288" i="1"/>
  <c r="S288" i="1" s="1"/>
  <c r="AM288" i="1" s="1"/>
  <c r="AO288" i="1" s="1"/>
  <c r="M310" i="1"/>
  <c r="AF22" i="9" s="1"/>
  <c r="M316" i="1"/>
  <c r="AI22" i="9" s="1"/>
  <c r="M1011" i="1"/>
  <c r="AI20" i="16"/>
  <c r="V278" i="1"/>
  <c r="W278" i="1" s="1"/>
  <c r="AJ270" i="1"/>
  <c r="AG22" i="9"/>
  <c r="V264" i="1"/>
  <c r="W264" i="1" s="1"/>
  <c r="R290" i="1"/>
  <c r="S290" i="1" s="1"/>
  <c r="AM290" i="1" s="1"/>
  <c r="AO290" i="1" s="1"/>
  <c r="R291" i="1"/>
  <c r="S291" i="1" s="1"/>
  <c r="AM291" i="1" s="1"/>
  <c r="AO291" i="1" s="1"/>
  <c r="AJ292" i="1"/>
  <c r="V290" i="1"/>
  <c r="L312" i="1"/>
  <c r="AB22" i="9" s="1"/>
  <c r="AC21" i="9"/>
  <c r="AF20" i="16"/>
  <c r="V284" i="1"/>
  <c r="W284" i="1" s="1"/>
  <c r="AJ277" i="1"/>
  <c r="V277" i="1" s="1"/>
  <c r="W277" i="1" s="1"/>
  <c r="R276" i="1"/>
  <c r="AE22" i="9"/>
  <c r="AD22" i="9"/>
  <c r="V266" i="1"/>
  <c r="W266" i="1" s="1"/>
  <c r="L310" i="1"/>
  <c r="K310" i="1"/>
  <c r="Y21" i="16" s="1"/>
  <c r="R293" i="1"/>
  <c r="S293" i="1" s="1"/>
  <c r="AM293" i="1" s="1"/>
  <c r="AO293" i="1" s="1"/>
  <c r="R292" i="1"/>
  <c r="S292" i="1" s="1"/>
  <c r="AM292" i="1" s="1"/>
  <c r="AO292" i="1" s="1"/>
  <c r="V286" i="1"/>
  <c r="W286" i="1" s="1"/>
  <c r="K316" i="1"/>
  <c r="Y22" i="9" s="1"/>
  <c r="R284" i="1"/>
  <c r="V283" i="1"/>
  <c r="W283" i="1" s="1"/>
  <c r="R281" i="1"/>
  <c r="V280" i="1"/>
  <c r="W280" i="1" s="1"/>
  <c r="R277" i="1"/>
  <c r="K318" i="1"/>
  <c r="Z22" i="9" s="1"/>
  <c r="Y21" i="9"/>
  <c r="Y33" i="9" s="1"/>
  <c r="K314" i="1"/>
  <c r="AA21" i="16" s="1"/>
  <c r="AJ267" i="1"/>
  <c r="V267" i="1" s="1"/>
  <c r="W267" i="1" s="1"/>
  <c r="R266" i="1"/>
  <c r="S266" i="1" s="1"/>
  <c r="AM266" i="1" s="1"/>
  <c r="AO266" i="1" s="1"/>
  <c r="V294" i="1"/>
  <c r="R294" i="1"/>
  <c r="S294" i="1" s="1"/>
  <c r="AM294" i="1" s="1"/>
  <c r="AO294" i="1" s="1"/>
  <c r="V293" i="1"/>
  <c r="W293" i="1" s="1"/>
  <c r="R21" i="9"/>
  <c r="R33" i="9" s="1"/>
  <c r="J310" i="1"/>
  <c r="Q22" i="9" s="1"/>
  <c r="V288" i="1"/>
  <c r="W288" i="1" s="1"/>
  <c r="V289" i="1"/>
  <c r="W289" i="1" s="1"/>
  <c r="J622" i="1"/>
  <c r="R283" i="1"/>
  <c r="S283" i="1" s="1"/>
  <c r="AM283" i="1" s="1"/>
  <c r="AO283" i="1" s="1"/>
  <c r="V281" i="1"/>
  <c r="W281" i="1" s="1"/>
  <c r="R280" i="1"/>
  <c r="S280" i="1" s="1"/>
  <c r="AM280" i="1" s="1"/>
  <c r="AO280" i="1" s="1"/>
  <c r="R273" i="1"/>
  <c r="S273" i="1" s="1"/>
  <c r="AM273" i="1" s="1"/>
  <c r="AO273" i="1" s="1"/>
  <c r="V269" i="1"/>
  <c r="W269" i="1" s="1"/>
  <c r="AF267" i="1"/>
  <c r="AA267" i="1" s="1"/>
  <c r="J318" i="1"/>
  <c r="X21" i="16" s="1"/>
  <c r="T20" i="16"/>
  <c r="L13" i="19"/>
  <c r="J316" i="1"/>
  <c r="T22" i="9" s="1"/>
  <c r="R262" i="1"/>
  <c r="S21" i="9"/>
  <c r="S33" i="9" s="1"/>
  <c r="J312" i="1"/>
  <c r="V20" i="16"/>
  <c r="J314" i="1"/>
  <c r="R216" i="1"/>
  <c r="S216" i="1" s="1"/>
  <c r="AM216" i="1" s="1"/>
  <c r="AO216" i="1" s="1"/>
  <c r="R11" i="19"/>
  <c r="AE15" i="16"/>
  <c r="W9" i="18"/>
  <c r="R217" i="1"/>
  <c r="V217" i="1"/>
  <c r="W217" i="1" s="1"/>
  <c r="L242" i="1"/>
  <c r="R218" i="1"/>
  <c r="S218" i="1" s="1"/>
  <c r="AM218" i="1" s="1"/>
  <c r="AO218" i="1" s="1"/>
  <c r="AH14" i="9"/>
  <c r="V219" i="1"/>
  <c r="W219" i="1" s="1"/>
  <c r="R219" i="1"/>
  <c r="S219" i="1" s="1"/>
  <c r="AM219" i="1" s="1"/>
  <c r="AO219" i="1" s="1"/>
  <c r="V218" i="1"/>
  <c r="W218" i="1" s="1"/>
  <c r="AJ216" i="1"/>
  <c r="V216" i="1" s="1"/>
  <c r="W216" i="1" s="1"/>
  <c r="R214" i="1"/>
  <c r="R213" i="1"/>
  <c r="S213" i="1" s="1"/>
  <c r="AM213" i="1" s="1"/>
  <c r="AO213" i="1" s="1"/>
  <c r="R210" i="1"/>
  <c r="S210" i="1" s="1"/>
  <c r="AM210" i="1" s="1"/>
  <c r="AO210" i="1" s="1"/>
  <c r="R208" i="1"/>
  <c r="S208" i="1" s="1"/>
  <c r="AM208" i="1" s="1"/>
  <c r="AO208" i="1" s="1"/>
  <c r="V202" i="1"/>
  <c r="W202" i="1" s="1"/>
  <c r="J243" i="1"/>
  <c r="F7" i="17" s="1"/>
  <c r="R199" i="1"/>
  <c r="S199" i="1" s="1"/>
  <c r="AM199" i="1" s="1"/>
  <c r="AO199" i="1" s="1"/>
  <c r="J241" i="1"/>
  <c r="T14" i="9" s="1"/>
  <c r="T15" i="16"/>
  <c r="L11" i="19"/>
  <c r="J239" i="1"/>
  <c r="T14" i="16"/>
  <c r="J237" i="1"/>
  <c r="V14" i="16"/>
  <c r="U168" i="16"/>
  <c r="U202" i="16" s="1"/>
  <c r="T19" i="9"/>
  <c r="Q19" i="9"/>
  <c r="S19" i="9"/>
  <c r="V195" i="1"/>
  <c r="W195" i="1" s="1"/>
  <c r="R195" i="1"/>
  <c r="S195" i="1" s="1"/>
  <c r="AM195" i="1" s="1"/>
  <c r="AO195" i="1" s="1"/>
  <c r="V197" i="1"/>
  <c r="W197" i="1" s="1"/>
  <c r="R197" i="1"/>
  <c r="S197" i="1" s="1"/>
  <c r="AM197" i="1" s="1"/>
  <c r="AO197" i="1" s="1"/>
  <c r="V201" i="1"/>
  <c r="W201" i="1" s="1"/>
  <c r="R201" i="1"/>
  <c r="S201" i="1" s="1"/>
  <c r="AM201" i="1" s="1"/>
  <c r="AO201" i="1" s="1"/>
  <c r="V203" i="1"/>
  <c r="W203" i="1" s="1"/>
  <c r="R203" i="1"/>
  <c r="S203" i="1" s="1"/>
  <c r="AM203" i="1" s="1"/>
  <c r="AO203" i="1" s="1"/>
  <c r="V205" i="1"/>
  <c r="W205" i="1" s="1"/>
  <c r="R205" i="1"/>
  <c r="S205" i="1" s="1"/>
  <c r="AM205" i="1" s="1"/>
  <c r="AO205" i="1" s="1"/>
  <c r="V212" i="1"/>
  <c r="W212" i="1" s="1"/>
  <c r="R212" i="1"/>
  <c r="S212" i="1" s="1"/>
  <c r="AM212" i="1" s="1"/>
  <c r="AO212" i="1" s="1"/>
  <c r="R215" i="1"/>
  <c r="S215" i="1" s="1"/>
  <c r="AM215" i="1" s="1"/>
  <c r="AO215" i="1" s="1"/>
  <c r="V215" i="1"/>
  <c r="W215" i="1" s="1"/>
  <c r="V208" i="1"/>
  <c r="W208" i="1" s="1"/>
  <c r="K1017" i="1"/>
  <c r="V214" i="1"/>
  <c r="W214" i="1" s="1"/>
  <c r="V213" i="1"/>
  <c r="W213" i="1" s="1"/>
  <c r="V146" i="1"/>
  <c r="W146" i="1" s="1"/>
  <c r="AJ145" i="1"/>
  <c r="M179" i="1"/>
  <c r="AK12" i="16"/>
  <c r="AK174" i="16" s="1"/>
  <c r="M181" i="1"/>
  <c r="M1013" i="1"/>
  <c r="AI11" i="9"/>
  <c r="AG12" i="9"/>
  <c r="R128" i="1"/>
  <c r="S128" i="1" s="1"/>
  <c r="AM128" i="1" s="1"/>
  <c r="AO128" i="1" s="1"/>
  <c r="AI13" i="16"/>
  <c r="AJ12" i="16"/>
  <c r="AJ174" i="16" s="1"/>
  <c r="L183" i="1"/>
  <c r="R9" i="19" s="1"/>
  <c r="L181" i="1"/>
  <c r="AD12" i="9" s="1"/>
  <c r="L1013" i="1"/>
  <c r="L1017" i="1"/>
  <c r="Z144" i="1"/>
  <c r="S144" i="1" s="1"/>
  <c r="AM144" i="1" s="1"/>
  <c r="AO144" i="1" s="1"/>
  <c r="AG13" i="16"/>
  <c r="L179" i="1"/>
  <c r="Z130" i="1"/>
  <c r="AC11" i="9"/>
  <c r="AC19" i="9" s="1"/>
  <c r="AB11" i="9"/>
  <c r="AB19" i="9" s="1"/>
  <c r="Z155" i="1"/>
  <c r="Y11" i="9"/>
  <c r="K177" i="1"/>
  <c r="W12" i="9" s="1"/>
  <c r="K175" i="1"/>
  <c r="V12" i="9" s="1"/>
  <c r="K181" i="1"/>
  <c r="AB13" i="16" s="1"/>
  <c r="K179" i="1"/>
  <c r="W11" i="9"/>
  <c r="Y12" i="16"/>
  <c r="Y174" i="16" s="1"/>
  <c r="AJ144" i="1"/>
  <c r="V144" i="1" s="1"/>
  <c r="W144" i="1" s="1"/>
  <c r="AJ139" i="1"/>
  <c r="V139" i="1" s="1"/>
  <c r="W139" i="1" s="1"/>
  <c r="R133" i="1"/>
  <c r="V155" i="1"/>
  <c r="W155" i="1" s="1"/>
  <c r="R155" i="1"/>
  <c r="R154" i="1"/>
  <c r="V153" i="1"/>
  <c r="W153" i="1" s="1"/>
  <c r="R153" i="1"/>
  <c r="V152" i="1"/>
  <c r="W152" i="1" s="1"/>
  <c r="R152" i="1"/>
  <c r="Z152" i="1"/>
  <c r="U12" i="16"/>
  <c r="R150" i="1"/>
  <c r="Z150" i="1"/>
  <c r="Z148" i="1"/>
  <c r="V147" i="1"/>
  <c r="W147" i="1" s="1"/>
  <c r="Z147" i="1"/>
  <c r="R143" i="1"/>
  <c r="V143" i="1"/>
  <c r="W143" i="1" s="1"/>
  <c r="R141" i="1"/>
  <c r="V141" i="1"/>
  <c r="W141" i="1" s="1"/>
  <c r="R139" i="1"/>
  <c r="S139" i="1" s="1"/>
  <c r="AM139" i="1" s="1"/>
  <c r="AO139" i="1" s="1"/>
  <c r="Z137" i="1"/>
  <c r="V135" i="1"/>
  <c r="W135" i="1" s="1"/>
  <c r="V133" i="1"/>
  <c r="W133" i="1" s="1"/>
  <c r="V131" i="1"/>
  <c r="W131" i="1" s="1"/>
  <c r="R131" i="1"/>
  <c r="S131" i="1" s="1"/>
  <c r="AM131" i="1" s="1"/>
  <c r="AO131" i="1" s="1"/>
  <c r="AJ132" i="1"/>
  <c r="V12" i="16"/>
  <c r="V130" i="1"/>
  <c r="W130" i="1" s="1"/>
  <c r="V129" i="1"/>
  <c r="W129" i="1" s="1"/>
  <c r="R129" i="1"/>
  <c r="R127" i="1"/>
  <c r="S127" i="1" s="1"/>
  <c r="AM127" i="1" s="1"/>
  <c r="AO127" i="1" s="1"/>
  <c r="V70" i="1"/>
  <c r="W70" i="1" s="1"/>
  <c r="R70" i="1"/>
  <c r="S70" i="1" s="1"/>
  <c r="AM70" i="1" s="1"/>
  <c r="AO70" i="1" s="1"/>
  <c r="R83" i="1"/>
  <c r="V88" i="1"/>
  <c r="W88" i="1" s="1"/>
  <c r="R74" i="1"/>
  <c r="S74" i="1" s="1"/>
  <c r="AM74" i="1" s="1"/>
  <c r="AO74" i="1" s="1"/>
  <c r="Z76" i="1"/>
  <c r="Z79" i="1"/>
  <c r="V68" i="1"/>
  <c r="W68" i="1" s="1"/>
  <c r="Z85" i="1"/>
  <c r="M250" i="1"/>
  <c r="R19" i="9"/>
  <c r="AC88" i="1"/>
  <c r="V94" i="1"/>
  <c r="W94" i="1" s="1"/>
  <c r="Z84" i="1"/>
  <c r="S84" i="1" s="1"/>
  <c r="AM84" i="1" s="1"/>
  <c r="AO84" i="1" s="1"/>
  <c r="AI7" i="9"/>
  <c r="M61" i="1"/>
  <c r="M59" i="1"/>
  <c r="M1015" i="1"/>
  <c r="V28" i="1"/>
  <c r="W28" i="1" s="1"/>
  <c r="AE22" i="1"/>
  <c r="AJ8" i="9"/>
  <c r="AK179" i="16"/>
  <c r="AI179" i="16"/>
  <c r="AJ179" i="16"/>
  <c r="AM179" i="16"/>
  <c r="AL179" i="16"/>
  <c r="R32" i="1"/>
  <c r="AF165" i="16"/>
  <c r="AD165" i="16"/>
  <c r="AH179" i="16"/>
  <c r="AE165" i="16"/>
  <c r="AG179" i="16"/>
  <c r="AE179" i="16"/>
  <c r="AG165" i="16"/>
  <c r="AH165" i="16"/>
  <c r="AF179" i="16"/>
  <c r="AD179" i="16"/>
  <c r="AE8" i="16"/>
  <c r="L61" i="1"/>
  <c r="L59" i="1"/>
  <c r="L1011" i="1"/>
  <c r="L248" i="1"/>
  <c r="R7" i="1"/>
  <c r="S7" i="1" s="1"/>
  <c r="AM7" i="1" s="1"/>
  <c r="AO7" i="1" s="1"/>
  <c r="Z32" i="1"/>
  <c r="AB8" i="16"/>
  <c r="K1013" i="1"/>
  <c r="K63" i="1"/>
  <c r="AC9" i="16" s="1"/>
  <c r="AJ22" i="1"/>
  <c r="V22" i="1" s="1"/>
  <c r="W22" i="1" s="1"/>
  <c r="V18" i="1"/>
  <c r="W18" i="1" s="1"/>
  <c r="R18" i="1"/>
  <c r="AA163" i="16"/>
  <c r="Z179" i="16"/>
  <c r="R10" i="1"/>
  <c r="S10" i="1" s="1"/>
  <c r="AM10" i="1" s="1"/>
  <c r="AO10" i="1" s="1"/>
  <c r="Y179" i="16"/>
  <c r="R9" i="1"/>
  <c r="BJ165" i="16"/>
  <c r="AC179" i="16"/>
  <c r="K248" i="1"/>
  <c r="AB179" i="16"/>
  <c r="AA179" i="16"/>
  <c r="AB163" i="16"/>
  <c r="K59" i="1"/>
  <c r="K1011" i="1"/>
  <c r="K1015" i="1"/>
  <c r="K61" i="1"/>
  <c r="K55" i="1"/>
  <c r="AA8" i="16"/>
  <c r="V7" i="9"/>
  <c r="R34" i="1"/>
  <c r="V31" i="1"/>
  <c r="W31" i="1" s="1"/>
  <c r="R30" i="1"/>
  <c r="U8" i="16"/>
  <c r="R27" i="1"/>
  <c r="V26" i="1"/>
  <c r="W26" i="1" s="1"/>
  <c r="Z25" i="1"/>
  <c r="S25" i="1" s="1"/>
  <c r="AM25" i="1" s="1"/>
  <c r="AO25" i="1" s="1"/>
  <c r="R22" i="1"/>
  <c r="S22" i="1" s="1"/>
  <c r="AM22" i="1" s="1"/>
  <c r="AO22" i="1" s="1"/>
  <c r="J63" i="1"/>
  <c r="X9" i="16" s="1"/>
  <c r="J59" i="1"/>
  <c r="S8" i="9" s="1"/>
  <c r="T8" i="16"/>
  <c r="J1011" i="1"/>
  <c r="J1015" i="1"/>
  <c r="V12" i="1"/>
  <c r="W12" i="1" s="1"/>
  <c r="BH165" i="16"/>
  <c r="W8" i="16"/>
  <c r="J55" i="1"/>
  <c r="Q8" i="9" s="1"/>
  <c r="J61" i="1"/>
  <c r="T8" i="9" s="1"/>
  <c r="J1017" i="1"/>
  <c r="AE9" i="1"/>
  <c r="BI165" i="16"/>
  <c r="BK165" i="16"/>
  <c r="P1020" i="1"/>
  <c r="AD177" i="19" s="1"/>
  <c r="P1012" i="1"/>
  <c r="BG26" i="16"/>
  <c r="BD27" i="9"/>
  <c r="U19" i="19"/>
  <c r="R460" i="1"/>
  <c r="S460" i="1" s="1"/>
  <c r="AM460" i="1" s="1"/>
  <c r="AO460" i="1" s="1"/>
  <c r="R468" i="1"/>
  <c r="R473" i="1"/>
  <c r="S473" i="1" s="1"/>
  <c r="AM473" i="1" s="1"/>
  <c r="AO473" i="1" s="1"/>
  <c r="R471" i="1"/>
  <c r="S471" i="1" s="1"/>
  <c r="AM471" i="1" s="1"/>
  <c r="AO471" i="1" s="1"/>
  <c r="R469" i="1"/>
  <c r="S469" i="1" s="1"/>
  <c r="AM469" i="1" s="1"/>
  <c r="AO469" i="1" s="1"/>
  <c r="R467" i="1"/>
  <c r="AI442" i="1"/>
  <c r="AP187" i="16"/>
  <c r="V454" i="1"/>
  <c r="W454" i="1" s="1"/>
  <c r="R454" i="1"/>
  <c r="S454" i="1" s="1"/>
  <c r="AM454" i="1" s="1"/>
  <c r="AO454" i="1" s="1"/>
  <c r="R448" i="1"/>
  <c r="S448" i="1" s="1"/>
  <c r="AM448" i="1" s="1"/>
  <c r="AO448" i="1" s="1"/>
  <c r="R447" i="1"/>
  <c r="AB27" i="16"/>
  <c r="O496" i="1"/>
  <c r="O492" i="1"/>
  <c r="AC460" i="1"/>
  <c r="J195" i="16"/>
  <c r="L195" i="16"/>
  <c r="J205" i="16"/>
  <c r="L197" i="16"/>
  <c r="J201" i="16"/>
  <c r="I201" i="16"/>
  <c r="L205" i="16"/>
  <c r="K201" i="16"/>
  <c r="I197" i="16"/>
  <c r="M195" i="16"/>
  <c r="M201" i="16"/>
  <c r="L203" i="16"/>
  <c r="L201" i="16"/>
  <c r="I205" i="16"/>
  <c r="M203" i="16"/>
  <c r="K197" i="16"/>
  <c r="I195" i="16"/>
  <c r="K195" i="16"/>
  <c r="I203" i="16"/>
  <c r="K203" i="16"/>
  <c r="M197" i="16"/>
  <c r="J203" i="16"/>
  <c r="M205" i="16"/>
  <c r="K205" i="16"/>
  <c r="H998" i="1"/>
  <c r="H1002" i="1"/>
  <c r="AI4" i="18"/>
  <c r="H870" i="1"/>
  <c r="J42" i="9" s="1"/>
  <c r="F31" i="19"/>
  <c r="K38" i="16"/>
  <c r="K170" i="16" s="1"/>
  <c r="H864" i="1"/>
  <c r="G42" i="9" s="1"/>
  <c r="H868" i="1"/>
  <c r="I42" i="9" s="1"/>
  <c r="L38" i="16"/>
  <c r="L170" i="16" s="1"/>
  <c r="J38" i="16"/>
  <c r="H866" i="1"/>
  <c r="H119" i="1"/>
  <c r="K11" i="16" s="1"/>
  <c r="J179" i="16"/>
  <c r="K165" i="16"/>
  <c r="U4" i="18"/>
  <c r="L10" i="16"/>
  <c r="L174" i="16" s="1"/>
  <c r="H121" i="1"/>
  <c r="H117" i="1"/>
  <c r="J11" i="16" s="1"/>
  <c r="H115" i="1"/>
  <c r="G10" i="9" s="1"/>
  <c r="H10" i="9"/>
  <c r="I11" i="16"/>
  <c r="M11" i="16"/>
  <c r="K10" i="16"/>
  <c r="I10" i="16"/>
  <c r="H249" i="1"/>
  <c r="L179" i="16"/>
  <c r="K179" i="16"/>
  <c r="J165" i="16"/>
  <c r="I9" i="16"/>
  <c r="K8" i="16"/>
  <c r="C8" i="16" s="1"/>
  <c r="H57" i="1"/>
  <c r="G20" i="9"/>
  <c r="M165" i="16"/>
  <c r="M179" i="16"/>
  <c r="I179" i="16"/>
  <c r="K8" i="9"/>
  <c r="D4" i="17"/>
  <c r="F5" i="19"/>
  <c r="G434" i="1"/>
  <c r="G317" i="1"/>
  <c r="C12" i="19" s="1"/>
  <c r="G242" i="1"/>
  <c r="C10" i="19" s="1"/>
  <c r="D10" i="19" s="1"/>
  <c r="AO159" i="16"/>
  <c r="S832" i="2"/>
  <c r="AM832" i="2" s="1"/>
  <c r="AO832" i="2" s="1"/>
  <c r="S822" i="2"/>
  <c r="AM822" i="2" s="1"/>
  <c r="AO822" i="2" s="1"/>
  <c r="G867" i="2"/>
  <c r="S779" i="2"/>
  <c r="AM779" i="2" s="1"/>
  <c r="AO779" i="2" s="1"/>
  <c r="S761" i="2"/>
  <c r="AM761" i="2" s="1"/>
  <c r="AO761" i="2" s="1"/>
  <c r="S756" i="2"/>
  <c r="AM756" i="2" s="1"/>
  <c r="AO756" i="2" s="1"/>
  <c r="C68" i="16"/>
  <c r="G807" i="2"/>
  <c r="S152" i="1"/>
  <c r="AM152" i="1" s="1"/>
  <c r="AO152" i="1" s="1"/>
  <c r="S149" i="1"/>
  <c r="AM149" i="1" s="1"/>
  <c r="AO149" i="1" s="1"/>
  <c r="S130" i="1"/>
  <c r="AM130" i="1" s="1"/>
  <c r="AO130" i="1" s="1"/>
  <c r="G179" i="1"/>
  <c r="S97" i="1"/>
  <c r="AM97" i="1" s="1"/>
  <c r="AO97" i="1" s="1"/>
  <c r="S96" i="1"/>
  <c r="AM96" i="1" s="1"/>
  <c r="AO96" i="1" s="1"/>
  <c r="S88" i="1"/>
  <c r="AM88" i="1" s="1"/>
  <c r="AO88" i="1" s="1"/>
  <c r="S78" i="1"/>
  <c r="AM78" i="1" s="1"/>
  <c r="AO78" i="1" s="1"/>
  <c r="C6" i="19"/>
  <c r="D6" i="19" s="1"/>
  <c r="F9" i="9"/>
  <c r="H10" i="16"/>
  <c r="S9" i="1"/>
  <c r="AM9" i="1" s="1"/>
  <c r="AO9" i="1" s="1"/>
  <c r="P7" i="9"/>
  <c r="I4" i="19"/>
  <c r="R8" i="16"/>
  <c r="S831" i="1"/>
  <c r="AM831" i="1" s="1"/>
  <c r="AO831" i="1" s="1"/>
  <c r="S818" i="1"/>
  <c r="AM818" i="1" s="1"/>
  <c r="AO818" i="1" s="1"/>
  <c r="S774" i="1"/>
  <c r="AM774" i="1" s="1"/>
  <c r="AO774" i="1" s="1"/>
  <c r="S773" i="1"/>
  <c r="AM773" i="1" s="1"/>
  <c r="AO773" i="1" s="1"/>
  <c r="S772" i="1"/>
  <c r="AM772" i="1" s="1"/>
  <c r="AO772" i="1" s="1"/>
  <c r="S771" i="1"/>
  <c r="AM771" i="1" s="1"/>
  <c r="AO771" i="1" s="1"/>
  <c r="S770" i="1"/>
  <c r="AM770" i="1" s="1"/>
  <c r="AO770" i="1" s="1"/>
  <c r="S768" i="1"/>
  <c r="AM768" i="1" s="1"/>
  <c r="AO768" i="1" s="1"/>
  <c r="S766" i="1"/>
  <c r="AM766" i="1" s="1"/>
  <c r="AO766" i="1" s="1"/>
  <c r="S765" i="1"/>
  <c r="AM765" i="1" s="1"/>
  <c r="AO765" i="1" s="1"/>
  <c r="S764" i="1"/>
  <c r="AM764" i="1" s="1"/>
  <c r="AO764" i="1" s="1"/>
  <c r="S759" i="1"/>
  <c r="AM759" i="1" s="1"/>
  <c r="S757" i="1"/>
  <c r="AM757" i="1" s="1"/>
  <c r="AO757" i="1" s="1"/>
  <c r="BL165" i="16"/>
  <c r="BR164" i="16" s="1"/>
  <c r="S659" i="1"/>
  <c r="AM659" i="1" s="1"/>
  <c r="AO659" i="1" s="1"/>
  <c r="Z653" i="1"/>
  <c r="S653" i="1" s="1"/>
  <c r="AM653" i="1" s="1"/>
  <c r="AO653" i="1" s="1"/>
  <c r="Z642" i="1"/>
  <c r="Z639" i="1"/>
  <c r="S660" i="1"/>
  <c r="AM660" i="1" s="1"/>
  <c r="AO660" i="1" s="1"/>
  <c r="S649" i="1"/>
  <c r="AM649" i="1" s="1"/>
  <c r="AO649" i="1" s="1"/>
  <c r="S644" i="1"/>
  <c r="AM644" i="1" s="1"/>
  <c r="AO644" i="1" s="1"/>
  <c r="I923" i="2"/>
  <c r="L40" i="10" s="1"/>
  <c r="I929" i="2"/>
  <c r="O40" i="10" s="1"/>
  <c r="I927" i="2"/>
  <c r="Q73" i="16"/>
  <c r="N73" i="16"/>
  <c r="P72" i="16"/>
  <c r="N72" i="16"/>
  <c r="I925" i="2"/>
  <c r="M40" i="10" s="1"/>
  <c r="N47" i="10"/>
  <c r="Q160" i="16"/>
  <c r="Q198" i="16" s="1"/>
  <c r="J197" i="16"/>
  <c r="I1130" i="2"/>
  <c r="O74" i="16"/>
  <c r="O160" i="16" s="1"/>
  <c r="O198" i="16" s="1"/>
  <c r="I987" i="2"/>
  <c r="N42" i="10" s="1"/>
  <c r="BQ179" i="16"/>
  <c r="I983" i="2"/>
  <c r="L42" i="10" s="1"/>
  <c r="BQ165" i="16"/>
  <c r="I989" i="2"/>
  <c r="I985" i="2"/>
  <c r="BO179" i="16"/>
  <c r="BP179" i="16"/>
  <c r="Q163" i="16"/>
  <c r="BO165" i="16"/>
  <c r="BN179" i="16"/>
  <c r="I1115" i="2"/>
  <c r="P75" i="16"/>
  <c r="P74" i="16"/>
  <c r="P160" i="16" s="1"/>
  <c r="N74" i="16"/>
  <c r="BM165" i="16"/>
  <c r="BM179" i="16"/>
  <c r="BP165" i="16"/>
  <c r="R163" i="16"/>
  <c r="N163" i="16"/>
  <c r="BN165" i="16"/>
  <c r="AO187" i="1"/>
  <c r="AO696" i="1"/>
  <c r="BK49" i="12"/>
  <c r="W465" i="3"/>
  <c r="V620" i="3"/>
  <c r="T669" i="3" s="1"/>
  <c r="BI48" i="12"/>
  <c r="BH48" i="12"/>
  <c r="BF48" i="12"/>
  <c r="BE48" i="12"/>
  <c r="BE49" i="12"/>
  <c r="R905" i="3"/>
  <c r="S905" i="3" s="1"/>
  <c r="AM905" i="3" s="1"/>
  <c r="AO905" i="3" s="1"/>
  <c r="T246" i="2"/>
  <c r="C66" i="14"/>
  <c r="C146" i="14"/>
  <c r="T744" i="4"/>
  <c r="C170" i="14"/>
  <c r="C134" i="14"/>
  <c r="T370" i="4"/>
  <c r="BC20" i="9"/>
  <c r="BA20" i="9"/>
  <c r="BD20" i="9"/>
  <c r="AZ20" i="9"/>
  <c r="AZ167" i="16"/>
  <c r="AM936" i="2"/>
  <c r="R445" i="2"/>
  <c r="V445" i="2"/>
  <c r="W445" i="2" s="1"/>
  <c r="W944" i="2"/>
  <c r="BG48" i="12"/>
  <c r="C52" i="14"/>
  <c r="C138" i="14"/>
  <c r="C162" i="14"/>
  <c r="T1118" i="4"/>
  <c r="C172" i="14" s="1"/>
  <c r="J78" i="17"/>
  <c r="G11" i="18"/>
  <c r="N256" i="1"/>
  <c r="X148" i="19" s="1"/>
  <c r="Y148" i="19" s="1"/>
  <c r="Z148" i="19" s="1"/>
  <c r="P1019" i="1"/>
  <c r="AD176" i="19" s="1"/>
  <c r="P1016" i="1"/>
  <c r="AZ183" i="16"/>
  <c r="BC34" i="9"/>
  <c r="BA34" i="9"/>
  <c r="N253" i="1"/>
  <c r="BB20" i="9"/>
  <c r="O251" i="1"/>
  <c r="AS20" i="9"/>
  <c r="AT20" i="9"/>
  <c r="Q253" i="1"/>
  <c r="AU48" i="10"/>
  <c r="BB68" i="16"/>
  <c r="AQ34" i="11"/>
  <c r="AR159" i="16"/>
  <c r="AS163" i="16"/>
  <c r="AS177" i="16"/>
  <c r="AU200" i="16"/>
  <c r="BA159" i="16"/>
  <c r="BC163" i="16"/>
  <c r="AO204" i="16"/>
  <c r="AV48" i="10"/>
  <c r="AW48" i="10"/>
  <c r="AC163" i="16"/>
  <c r="Z163" i="16"/>
  <c r="AD179" i="19"/>
  <c r="AE178" i="19" s="1"/>
  <c r="AF178" i="19" s="1"/>
  <c r="AH105" i="16"/>
  <c r="Y163" i="16"/>
  <c r="AU179" i="16"/>
  <c r="AZ49" i="11"/>
  <c r="BC34" i="11"/>
  <c r="BA34" i="11"/>
  <c r="N1131" i="3"/>
  <c r="N1138" i="3" s="1"/>
  <c r="X180" i="19" s="1"/>
  <c r="N1137" i="3"/>
  <c r="AP196" i="16"/>
  <c r="BD34" i="11"/>
  <c r="AN159" i="16"/>
  <c r="AP128" i="19"/>
  <c r="BA175" i="16"/>
  <c r="AY175" i="16"/>
  <c r="I165" i="16"/>
  <c r="L165" i="16"/>
  <c r="P163" i="16"/>
  <c r="O163" i="16"/>
  <c r="AS128" i="19"/>
  <c r="R464" i="2"/>
  <c r="S464" i="2" s="1"/>
  <c r="AM464" i="2" s="1"/>
  <c r="AO464" i="2" s="1"/>
  <c r="R468" i="2"/>
  <c r="R450" i="2"/>
  <c r="R508" i="2"/>
  <c r="S508" i="2" s="1"/>
  <c r="AM508" i="2" s="1"/>
  <c r="AO508" i="2" s="1"/>
  <c r="R505" i="2"/>
  <c r="S505" i="2" s="1"/>
  <c r="AM505" i="2" s="1"/>
  <c r="AO505" i="2" s="1"/>
  <c r="R503" i="2"/>
  <c r="S503" i="2" s="1"/>
  <c r="AM503" i="2" s="1"/>
  <c r="AO503" i="2" s="1"/>
  <c r="R395" i="2"/>
  <c r="S395" i="2" s="1"/>
  <c r="AM395" i="2" s="1"/>
  <c r="AO395" i="2" s="1"/>
  <c r="R462" i="2"/>
  <c r="R519" i="2"/>
  <c r="R507" i="2"/>
  <c r="R33" i="2"/>
  <c r="S33" i="2" s="1"/>
  <c r="AM33" i="2" s="1"/>
  <c r="AO33" i="2" s="1"/>
  <c r="R521" i="2"/>
  <c r="S521" i="2" s="1"/>
  <c r="AM521" i="2" s="1"/>
  <c r="AO521" i="2" s="1"/>
  <c r="R819" i="3"/>
  <c r="R830" i="3"/>
  <c r="S830" i="3" s="1"/>
  <c r="AM830" i="3" s="1"/>
  <c r="AO830" i="3" s="1"/>
  <c r="R828" i="3"/>
  <c r="S828" i="3" s="1"/>
  <c r="AM828" i="3" s="1"/>
  <c r="AO828" i="3" s="1"/>
  <c r="R826" i="3"/>
  <c r="R822" i="3"/>
  <c r="S822" i="3" s="1"/>
  <c r="AM822" i="3" s="1"/>
  <c r="AO822" i="3" s="1"/>
  <c r="R820" i="3"/>
  <c r="R817" i="3"/>
  <c r="R902" i="3"/>
  <c r="S902" i="3" s="1"/>
  <c r="AM902" i="3" s="1"/>
  <c r="AO902" i="3" s="1"/>
  <c r="R895" i="3"/>
  <c r="S895" i="3" s="1"/>
  <c r="AM895" i="3" s="1"/>
  <c r="AO895" i="3" s="1"/>
  <c r="R894" i="3"/>
  <c r="R840" i="3"/>
  <c r="S840" i="3" s="1"/>
  <c r="AM840" i="3" s="1"/>
  <c r="AO840" i="3" s="1"/>
  <c r="R825" i="3"/>
  <c r="R823" i="3"/>
  <c r="S823" i="3" s="1"/>
  <c r="AM823" i="3" s="1"/>
  <c r="AO823" i="3" s="1"/>
  <c r="R818" i="3"/>
  <c r="V27" i="4"/>
  <c r="AT9" i="9"/>
  <c r="AE35" i="10"/>
  <c r="R193" i="3"/>
  <c r="R189" i="3"/>
  <c r="R216" i="3"/>
  <c r="S216" i="3" s="1"/>
  <c r="AM216" i="3" s="1"/>
  <c r="AO216" i="3" s="1"/>
  <c r="R525" i="2"/>
  <c r="S525" i="2" s="1"/>
  <c r="AM525" i="2" s="1"/>
  <c r="AO525" i="2" s="1"/>
  <c r="AK446" i="2"/>
  <c r="V90" i="2"/>
  <c r="W90" i="2" s="1"/>
  <c r="V413" i="2"/>
  <c r="W413" i="2" s="1"/>
  <c r="V527" i="2"/>
  <c r="W527" i="2" s="1"/>
  <c r="V530" i="2"/>
  <c r="W530" i="2" s="1"/>
  <c r="V562" i="2"/>
  <c r="W562" i="2" s="1"/>
  <c r="V567" i="2"/>
  <c r="W567" i="2" s="1"/>
  <c r="V570" i="2"/>
  <c r="W570" i="2" s="1"/>
  <c r="V575" i="2"/>
  <c r="W575" i="2" s="1"/>
  <c r="V583" i="2"/>
  <c r="W583" i="2" s="1"/>
  <c r="V153" i="3"/>
  <c r="W153" i="3" s="1"/>
  <c r="V157" i="3"/>
  <c r="W157" i="3" s="1"/>
  <c r="V218" i="3"/>
  <c r="V222" i="3"/>
  <c r="W222" i="3" s="1"/>
  <c r="V969" i="3"/>
  <c r="W969" i="3" s="1"/>
  <c r="BG34" i="12"/>
  <c r="AV181" i="16"/>
  <c r="V890" i="3"/>
  <c r="W890" i="3" s="1"/>
  <c r="R903" i="3"/>
  <c r="S903" i="3" s="1"/>
  <c r="AM903" i="3" s="1"/>
  <c r="AO903" i="3" s="1"/>
  <c r="R888" i="3"/>
  <c r="R887" i="3"/>
  <c r="S887" i="3" s="1"/>
  <c r="AM887" i="3" s="1"/>
  <c r="AO887" i="3" s="1"/>
  <c r="R886" i="3"/>
  <c r="S886" i="3" s="1"/>
  <c r="AM886" i="3" s="1"/>
  <c r="AO886" i="3" s="1"/>
  <c r="R885" i="3"/>
  <c r="S885" i="3" s="1"/>
  <c r="AM885" i="3" s="1"/>
  <c r="AO885" i="3" s="1"/>
  <c r="R884" i="3"/>
  <c r="S884" i="3" s="1"/>
  <c r="AM884" i="3" s="1"/>
  <c r="AO884" i="3" s="1"/>
  <c r="V883" i="3"/>
  <c r="W883" i="3" s="1"/>
  <c r="V959" i="3"/>
  <c r="W959" i="3" s="1"/>
  <c r="V139" i="3"/>
  <c r="W139" i="3" s="1"/>
  <c r="V19" i="2"/>
  <c r="W19" i="2" s="1"/>
  <c r="R86" i="2"/>
  <c r="V137" i="2"/>
  <c r="W137" i="2" s="1"/>
  <c r="V212" i="2"/>
  <c r="W212" i="2" s="1"/>
  <c r="V210" i="2"/>
  <c r="V38" i="2"/>
  <c r="W38" i="2" s="1"/>
  <c r="V97" i="2"/>
  <c r="W97" i="2" s="1"/>
  <c r="V162" i="2"/>
  <c r="W162" i="2" s="1"/>
  <c r="V411" i="2"/>
  <c r="W411" i="2" s="1"/>
  <c r="R154" i="3"/>
  <c r="S154" i="3" s="1"/>
  <c r="AM154" i="3" s="1"/>
  <c r="AO154" i="3" s="1"/>
  <c r="V156" i="3"/>
  <c r="W156" i="3" s="1"/>
  <c r="R219" i="3"/>
  <c r="S219" i="3" s="1"/>
  <c r="AM219" i="3" s="1"/>
  <c r="AO219" i="3" s="1"/>
  <c r="V221" i="3"/>
  <c r="W221" i="3" s="1"/>
  <c r="D5" i="17"/>
  <c r="F7" i="19"/>
  <c r="V879" i="3"/>
  <c r="W879" i="3" s="1"/>
  <c r="V877" i="3"/>
  <c r="W877" i="3" s="1"/>
  <c r="V822" i="1"/>
  <c r="W822" i="1" s="1"/>
  <c r="V836" i="1"/>
  <c r="W836" i="1" s="1"/>
  <c r="V832" i="1"/>
  <c r="W832" i="1" s="1"/>
  <c r="V823" i="1"/>
  <c r="W823" i="1" s="1"/>
  <c r="V24" i="2"/>
  <c r="W24" i="2" s="1"/>
  <c r="R88" i="2"/>
  <c r="S88" i="2" s="1"/>
  <c r="AM88" i="2" s="1"/>
  <c r="AO88" i="2" s="1"/>
  <c r="R76" i="2"/>
  <c r="S76" i="2" s="1"/>
  <c r="AM76" i="2" s="1"/>
  <c r="AO76" i="2" s="1"/>
  <c r="V73" i="2"/>
  <c r="W73" i="2" s="1"/>
  <c r="R92" i="2"/>
  <c r="S92" i="2" s="1"/>
  <c r="AM92" i="2" s="1"/>
  <c r="AO92" i="2" s="1"/>
  <c r="R87" i="2"/>
  <c r="S87" i="2" s="1"/>
  <c r="AM87" i="2" s="1"/>
  <c r="AO87" i="2" s="1"/>
  <c r="R74" i="2"/>
  <c r="S74" i="2" s="1"/>
  <c r="AM74" i="2" s="1"/>
  <c r="AO74" i="2" s="1"/>
  <c r="R155" i="2"/>
  <c r="S155" i="2" s="1"/>
  <c r="AM155" i="2" s="1"/>
  <c r="AO155" i="2" s="1"/>
  <c r="V145" i="2"/>
  <c r="W145" i="2" s="1"/>
  <c r="V478" i="1"/>
  <c r="V479" i="1"/>
  <c r="V473" i="2"/>
  <c r="W473" i="2" s="1"/>
  <c r="V526" i="2"/>
  <c r="W526" i="2" s="1"/>
  <c r="V566" i="2"/>
  <c r="W566" i="2" s="1"/>
  <c r="V574" i="2"/>
  <c r="W574" i="2" s="1"/>
  <c r="V590" i="2"/>
  <c r="W590" i="2" s="1"/>
  <c r="V968" i="3"/>
  <c r="W968" i="3" s="1"/>
  <c r="R39" i="2"/>
  <c r="S39" i="2" s="1"/>
  <c r="AM39" i="2" s="1"/>
  <c r="AO39" i="2" s="1"/>
  <c r="R98" i="2"/>
  <c r="S98" i="2" s="1"/>
  <c r="AM98" i="2" s="1"/>
  <c r="AO98" i="2" s="1"/>
  <c r="V879" i="4"/>
  <c r="V883" i="4"/>
  <c r="R880" i="3"/>
  <c r="S880" i="3" s="1"/>
  <c r="AM880" i="3" s="1"/>
  <c r="AO880" i="3" s="1"/>
  <c r="V880" i="3"/>
  <c r="W880" i="3" s="1"/>
  <c r="V958" i="3"/>
  <c r="W958" i="3" s="1"/>
  <c r="BX20" i="13"/>
  <c r="BX36" i="13"/>
  <c r="R466" i="2"/>
  <c r="R461" i="2"/>
  <c r="S461" i="2" s="1"/>
  <c r="AM461" i="2" s="1"/>
  <c r="AO461" i="2" s="1"/>
  <c r="R452" i="2"/>
  <c r="S452" i="2" s="1"/>
  <c r="AM452" i="2" s="1"/>
  <c r="AO452" i="2" s="1"/>
  <c r="R506" i="2"/>
  <c r="R504" i="2"/>
  <c r="S504" i="2" s="1"/>
  <c r="AM504" i="2" s="1"/>
  <c r="AO504" i="2" s="1"/>
  <c r="R465" i="2"/>
  <c r="S465" i="2" s="1"/>
  <c r="AM465" i="2" s="1"/>
  <c r="AO465" i="2" s="1"/>
  <c r="R389" i="2"/>
  <c r="R442" i="2"/>
  <c r="R511" i="2"/>
  <c r="R518" i="2"/>
  <c r="S518" i="2" s="1"/>
  <c r="AM518" i="2" s="1"/>
  <c r="AO518" i="2" s="1"/>
  <c r="R837" i="3"/>
  <c r="R904" i="3"/>
  <c r="S904" i="3" s="1"/>
  <c r="AM904" i="3" s="1"/>
  <c r="AO904" i="3" s="1"/>
  <c r="R896" i="3"/>
  <c r="R443" i="2"/>
  <c r="S443" i="2" s="1"/>
  <c r="AM443" i="2" s="1"/>
  <c r="AO443" i="2" s="1"/>
  <c r="R453" i="2"/>
  <c r="R449" i="2"/>
  <c r="S449" i="2" s="1"/>
  <c r="AM449" i="2" s="1"/>
  <c r="AO449" i="2" s="1"/>
  <c r="R892" i="3"/>
  <c r="R208" i="2"/>
  <c r="S208" i="2" s="1"/>
  <c r="AM208" i="2" s="1"/>
  <c r="AO208" i="2" s="1"/>
  <c r="R207" i="2"/>
  <c r="S207" i="2" s="1"/>
  <c r="AM207" i="2" s="1"/>
  <c r="AO207" i="2" s="1"/>
  <c r="R206" i="2"/>
  <c r="S206" i="2" s="1"/>
  <c r="AM206" i="2" s="1"/>
  <c r="AO206" i="2" s="1"/>
  <c r="R205" i="2"/>
  <c r="S205" i="2" s="1"/>
  <c r="AM205" i="2" s="1"/>
  <c r="AO205" i="2" s="1"/>
  <c r="R962" i="3"/>
  <c r="S962" i="3" s="1"/>
  <c r="AM962" i="3" s="1"/>
  <c r="AO962" i="3" s="1"/>
  <c r="R509" i="3"/>
  <c r="S509" i="3" s="1"/>
  <c r="AM509" i="3" s="1"/>
  <c r="AO509" i="3" s="1"/>
  <c r="R154" i="2"/>
  <c r="S154" i="2" s="1"/>
  <c r="AM154" i="2" s="1"/>
  <c r="AO154" i="2" s="1"/>
  <c r="R960" i="3"/>
  <c r="S960" i="3" s="1"/>
  <c r="AM960" i="3" s="1"/>
  <c r="AO960" i="3" s="1"/>
  <c r="V960" i="3"/>
  <c r="W960" i="3" s="1"/>
  <c r="AM112" i="19"/>
  <c r="BQ120" i="16"/>
  <c r="BN11" i="12"/>
  <c r="R953" i="3"/>
  <c r="S953" i="3" s="1"/>
  <c r="AM953" i="3" s="1"/>
  <c r="AO953" i="3" s="1"/>
  <c r="R506" i="3"/>
  <c r="R566" i="3"/>
  <c r="S566" i="3" s="1"/>
  <c r="AM566" i="3" s="1"/>
  <c r="AO566" i="3" s="1"/>
  <c r="V561" i="3"/>
  <c r="W561" i="3" s="1"/>
  <c r="R83" i="3"/>
  <c r="S83" i="3" s="1"/>
  <c r="AM83" i="3" s="1"/>
  <c r="AO83" i="3" s="1"/>
  <c r="V148" i="3"/>
  <c r="W148" i="3" s="1"/>
  <c r="R842" i="1"/>
  <c r="S842" i="1" s="1"/>
  <c r="AM842" i="1" s="1"/>
  <c r="AO842" i="1" s="1"/>
  <c r="V835" i="1"/>
  <c r="W835" i="1" s="1"/>
  <c r="V831" i="1"/>
  <c r="W831" i="1" s="1"/>
  <c r="R95" i="3"/>
  <c r="S95" i="3" s="1"/>
  <c r="AM95" i="3" s="1"/>
  <c r="AO95" i="3" s="1"/>
  <c r="V82" i="3"/>
  <c r="W82" i="3" s="1"/>
  <c r="R215" i="3"/>
  <c r="S215" i="3" s="1"/>
  <c r="AM215" i="3" s="1"/>
  <c r="AO215" i="3" s="1"/>
  <c r="R838" i="1"/>
  <c r="S838" i="1" s="1"/>
  <c r="AM838" i="1" s="1"/>
  <c r="AO838" i="1" s="1"/>
  <c r="V15" i="2"/>
  <c r="W15" i="2" s="1"/>
  <c r="V152" i="2"/>
  <c r="W152" i="2" s="1"/>
  <c r="V130" i="2"/>
  <c r="W130" i="2" s="1"/>
  <c r="R572" i="3"/>
  <c r="R564" i="3"/>
  <c r="R575" i="3"/>
  <c r="R571" i="3"/>
  <c r="S571" i="3" s="1"/>
  <c r="AM571" i="3" s="1"/>
  <c r="AO571" i="3" s="1"/>
  <c r="R563" i="3"/>
  <c r="R81" i="3"/>
  <c r="S81" i="3" s="1"/>
  <c r="AM81" i="3" s="1"/>
  <c r="AO81" i="3" s="1"/>
  <c r="R76" i="3"/>
  <c r="S76" i="3" s="1"/>
  <c r="AM76" i="3" s="1"/>
  <c r="AO76" i="3" s="1"/>
  <c r="R74" i="3"/>
  <c r="S74" i="3" s="1"/>
  <c r="AM74" i="3" s="1"/>
  <c r="AO74" i="3" s="1"/>
  <c r="R533" i="3"/>
  <c r="S533" i="3" s="1"/>
  <c r="AM533" i="3" s="1"/>
  <c r="AO533" i="3" s="1"/>
  <c r="R594" i="3"/>
  <c r="S594" i="3" s="1"/>
  <c r="AM594" i="3" s="1"/>
  <c r="AO594" i="3" s="1"/>
  <c r="R598" i="3"/>
  <c r="S598" i="3" s="1"/>
  <c r="AM598" i="3" s="1"/>
  <c r="AO598" i="3" s="1"/>
  <c r="R381" i="2"/>
  <c r="S381" i="2" s="1"/>
  <c r="R396" i="2"/>
  <c r="R400" i="2"/>
  <c r="R214" i="3"/>
  <c r="S214" i="3" s="1"/>
  <c r="AM214" i="3" s="1"/>
  <c r="AO214" i="3" s="1"/>
  <c r="R79" i="3"/>
  <c r="S79" i="3" s="1"/>
  <c r="AM79" i="3" s="1"/>
  <c r="AO79" i="3" s="1"/>
  <c r="R136" i="3"/>
  <c r="S136" i="3" s="1"/>
  <c r="AM136" i="3" s="1"/>
  <c r="AO136" i="3" s="1"/>
  <c r="R208" i="3"/>
  <c r="S208" i="3" s="1"/>
  <c r="AM208" i="3" s="1"/>
  <c r="AO208" i="3" s="1"/>
  <c r="R202" i="3"/>
  <c r="R200" i="3"/>
  <c r="R465" i="1"/>
  <c r="S465" i="1" s="1"/>
  <c r="AM465" i="1" s="1"/>
  <c r="AO465" i="1" s="1"/>
  <c r="R462" i="1"/>
  <c r="R845" i="1"/>
  <c r="S845" i="1" s="1"/>
  <c r="AM845" i="1" s="1"/>
  <c r="AO845" i="1" s="1"/>
  <c r="R410" i="2"/>
  <c r="S410" i="2" s="1"/>
  <c r="AM410" i="2" s="1"/>
  <c r="AO410" i="2" s="1"/>
  <c r="R472" i="1"/>
  <c r="R470" i="1"/>
  <c r="S470" i="1" s="1"/>
  <c r="AM470" i="1" s="1"/>
  <c r="AO470" i="1" s="1"/>
  <c r="R466" i="1"/>
  <c r="V794" i="1"/>
  <c r="O497" i="1"/>
  <c r="AT27" i="12" s="1"/>
  <c r="R34" i="2"/>
  <c r="S34" i="2" s="1"/>
  <c r="AM34" i="2" s="1"/>
  <c r="AO34" i="2" s="1"/>
  <c r="R31" i="2"/>
  <c r="R28" i="2"/>
  <c r="S28" i="2" s="1"/>
  <c r="AM28" i="2" s="1"/>
  <c r="AO28" i="2" s="1"/>
  <c r="R72" i="2"/>
  <c r="S72" i="2" s="1"/>
  <c r="AM72" i="2" s="1"/>
  <c r="AO72" i="2" s="1"/>
  <c r="R71" i="2"/>
  <c r="R70" i="2"/>
  <c r="R214" i="2"/>
  <c r="S214" i="2" s="1"/>
  <c r="AM214" i="2" s="1"/>
  <c r="AO214" i="2" s="1"/>
  <c r="R204" i="2"/>
  <c r="S204" i="2" s="1"/>
  <c r="AM204" i="2" s="1"/>
  <c r="AO204" i="2" s="1"/>
  <c r="R190" i="2"/>
  <c r="R189" i="2"/>
  <c r="S189" i="2" s="1"/>
  <c r="AM189" i="2" s="1"/>
  <c r="AO189" i="2" s="1"/>
  <c r="R188" i="2"/>
  <c r="S188" i="2" s="1"/>
  <c r="AM188" i="2" s="1"/>
  <c r="AO188" i="2" s="1"/>
  <c r="R36" i="2"/>
  <c r="R26" i="2"/>
  <c r="S26" i="2" s="1"/>
  <c r="AM26" i="2" s="1"/>
  <c r="AO26" i="2" s="1"/>
  <c r="R21" i="2"/>
  <c r="S21" i="2" s="1"/>
  <c r="AM21" i="2" s="1"/>
  <c r="AO21" i="2" s="1"/>
  <c r="R533" i="2"/>
  <c r="S533" i="2" s="1"/>
  <c r="AM533" i="2" s="1"/>
  <c r="AO533" i="2" s="1"/>
  <c r="R561" i="2"/>
  <c r="R569" i="2"/>
  <c r="R577" i="2"/>
  <c r="R593" i="2"/>
  <c r="S593" i="2" s="1"/>
  <c r="AM593" i="2" s="1"/>
  <c r="AO593" i="2" s="1"/>
  <c r="R952" i="3"/>
  <c r="S952" i="3" s="1"/>
  <c r="AM952" i="3" s="1"/>
  <c r="AO952" i="3" s="1"/>
  <c r="R949" i="3"/>
  <c r="S949" i="3" s="1"/>
  <c r="AM949" i="3" s="1"/>
  <c r="AO949" i="3" s="1"/>
  <c r="R948" i="3"/>
  <c r="R947" i="3"/>
  <c r="S947" i="3" s="1"/>
  <c r="AM947" i="3" s="1"/>
  <c r="AO947" i="3" s="1"/>
  <c r="R946" i="3"/>
  <c r="S946" i="3" s="1"/>
  <c r="AM946" i="3" s="1"/>
  <c r="AO946" i="3" s="1"/>
  <c r="R945" i="3"/>
  <c r="S945" i="3" s="1"/>
  <c r="AM945" i="3" s="1"/>
  <c r="AO945" i="3" s="1"/>
  <c r="R893" i="3"/>
  <c r="S893" i="3" s="1"/>
  <c r="AM893" i="3" s="1"/>
  <c r="AO893" i="3" s="1"/>
  <c r="R518" i="3"/>
  <c r="S518" i="3" s="1"/>
  <c r="AM518" i="3" s="1"/>
  <c r="AO518" i="3" s="1"/>
  <c r="R516" i="3"/>
  <c r="R515" i="3"/>
  <c r="R504" i="3"/>
  <c r="R503" i="3"/>
  <c r="S503" i="3" s="1"/>
  <c r="AM503" i="3" s="1"/>
  <c r="AO503" i="3" s="1"/>
  <c r="R502" i="3"/>
  <c r="S502" i="3" s="1"/>
  <c r="AM502" i="3" s="1"/>
  <c r="AO502" i="3" s="1"/>
  <c r="R589" i="3"/>
  <c r="S589" i="3" s="1"/>
  <c r="AM589" i="3" s="1"/>
  <c r="AO589" i="3" s="1"/>
  <c r="R527" i="3"/>
  <c r="S527" i="3" s="1"/>
  <c r="AM527" i="3" s="1"/>
  <c r="AO527" i="3" s="1"/>
  <c r="R523" i="3"/>
  <c r="S523" i="3" s="1"/>
  <c r="AM523" i="3" s="1"/>
  <c r="AO523" i="3" s="1"/>
  <c r="R512" i="3"/>
  <c r="S512" i="3" s="1"/>
  <c r="AM512" i="3" s="1"/>
  <c r="AO512" i="3" s="1"/>
  <c r="R511" i="3"/>
  <c r="S511" i="3" s="1"/>
  <c r="AM511" i="3" s="1"/>
  <c r="AO511" i="3" s="1"/>
  <c r="O182" i="3"/>
  <c r="Q62" i="3"/>
  <c r="BG80" i="16" s="1"/>
  <c r="Q122" i="3"/>
  <c r="BD9" i="11" s="1"/>
  <c r="P748" i="4"/>
  <c r="F621" i="22"/>
  <c r="F620" i="22"/>
  <c r="F619" i="22"/>
  <c r="F618" i="22"/>
  <c r="F617" i="22"/>
  <c r="F616" i="22"/>
  <c r="F615" i="22"/>
  <c r="F614" i="22"/>
  <c r="F613" i="22"/>
  <c r="F612" i="22"/>
  <c r="F217" i="22"/>
  <c r="F216" i="22"/>
  <c r="F215" i="22"/>
  <c r="F214" i="22"/>
  <c r="F213" i="22"/>
  <c r="F212" i="22"/>
  <c r="F211" i="22"/>
  <c r="F210" i="22"/>
  <c r="F209" i="22"/>
  <c r="F208" i="22"/>
  <c r="S1" i="27"/>
  <c r="R505" i="3"/>
  <c r="S505" i="3" s="1"/>
  <c r="AM505" i="3" s="1"/>
  <c r="AO505" i="3" s="1"/>
  <c r="R574" i="3"/>
  <c r="S574" i="3" s="1"/>
  <c r="AM574" i="3" s="1"/>
  <c r="AO574" i="3" s="1"/>
  <c r="R570" i="3"/>
  <c r="S570" i="3" s="1"/>
  <c r="AM570" i="3" s="1"/>
  <c r="AO570" i="3" s="1"/>
  <c r="R565" i="3"/>
  <c r="R584" i="3"/>
  <c r="S584" i="3" s="1"/>
  <c r="AM584" i="3" s="1"/>
  <c r="AO584" i="3" s="1"/>
  <c r="R573" i="3"/>
  <c r="S573" i="3" s="1"/>
  <c r="AM573" i="3" s="1"/>
  <c r="AO573" i="3" s="1"/>
  <c r="R562" i="3"/>
  <c r="S562" i="3" s="1"/>
  <c r="AM562" i="3" s="1"/>
  <c r="AO562" i="3" s="1"/>
  <c r="R149" i="3"/>
  <c r="S149" i="3" s="1"/>
  <c r="AM149" i="3" s="1"/>
  <c r="AO149" i="3" s="1"/>
  <c r="V876" i="3"/>
  <c r="W876" i="3" s="1"/>
  <c r="V146" i="3"/>
  <c r="W146" i="3" s="1"/>
  <c r="V80" i="3"/>
  <c r="W80" i="3" s="1"/>
  <c r="R75" i="3"/>
  <c r="S75" i="3" s="1"/>
  <c r="AM75" i="3" s="1"/>
  <c r="AO75" i="3" s="1"/>
  <c r="R147" i="3"/>
  <c r="S147" i="3" s="1"/>
  <c r="AM147" i="3" s="1"/>
  <c r="AO147" i="3" s="1"/>
  <c r="R142" i="3"/>
  <c r="S142" i="3" s="1"/>
  <c r="AM142" i="3" s="1"/>
  <c r="AO142" i="3" s="1"/>
  <c r="V342" i="1"/>
  <c r="W342" i="1" s="1"/>
  <c r="V95" i="2"/>
  <c r="W95" i="2" s="1"/>
  <c r="V476" i="1"/>
  <c r="W476" i="1" s="1"/>
  <c r="V152" i="3"/>
  <c r="W152" i="3" s="1"/>
  <c r="AH15" i="16"/>
  <c r="X33" i="19"/>
  <c r="AO44" i="9"/>
  <c r="AA9" i="19"/>
  <c r="AB8" i="19" s="1"/>
  <c r="AC8" i="19" s="1"/>
  <c r="AU174" i="16"/>
  <c r="AP13" i="16"/>
  <c r="BG21" i="16"/>
  <c r="AI33" i="16"/>
  <c r="BA22" i="11"/>
  <c r="AD69" i="16"/>
  <c r="V830" i="2"/>
  <c r="W830" i="2" s="1"/>
  <c r="U42" i="10"/>
  <c r="BA9" i="18"/>
  <c r="Y73" i="16"/>
  <c r="BM42" i="12"/>
  <c r="BN40" i="12"/>
  <c r="BO131" i="16"/>
  <c r="AP15" i="18"/>
  <c r="BQ52" i="16"/>
  <c r="BO143" i="16"/>
  <c r="BL47" i="12"/>
  <c r="BL49" i="12" s="1"/>
  <c r="R382" i="2"/>
  <c r="R403" i="2"/>
  <c r="S403" i="2" s="1"/>
  <c r="AM403" i="2" s="1"/>
  <c r="AO403" i="2" s="1"/>
  <c r="R833" i="3"/>
  <c r="R839" i="3"/>
  <c r="S839" i="3" s="1"/>
  <c r="AM839" i="3" s="1"/>
  <c r="AO839" i="3" s="1"/>
  <c r="V567" i="3"/>
  <c r="W567" i="3" s="1"/>
  <c r="R93" i="3"/>
  <c r="S93" i="3" s="1"/>
  <c r="AM93" i="3" s="1"/>
  <c r="AO93" i="3" s="1"/>
  <c r="R91" i="3"/>
  <c r="V90" i="3"/>
  <c r="W90" i="3" s="1"/>
  <c r="R89" i="3"/>
  <c r="R87" i="3"/>
  <c r="R71" i="3"/>
  <c r="S71" i="3" s="1"/>
  <c r="AM71" i="3" s="1"/>
  <c r="AO71" i="3" s="1"/>
  <c r="R69" i="3"/>
  <c r="V68" i="3"/>
  <c r="W68" i="3" s="1"/>
  <c r="R67" i="3"/>
  <c r="S67" i="3" s="1"/>
  <c r="R129" i="3"/>
  <c r="R127" i="3"/>
  <c r="S127" i="3" s="1"/>
  <c r="R213" i="3"/>
  <c r="S213" i="3" s="1"/>
  <c r="AM213" i="3" s="1"/>
  <c r="AO213" i="3" s="1"/>
  <c r="R196" i="3"/>
  <c r="R34" i="3"/>
  <c r="S34" i="3" s="1"/>
  <c r="AM34" i="3" s="1"/>
  <c r="AO34" i="3" s="1"/>
  <c r="R78" i="3"/>
  <c r="R151" i="3"/>
  <c r="R137" i="3"/>
  <c r="S137" i="3" s="1"/>
  <c r="AM137" i="3" s="1"/>
  <c r="AO137" i="3" s="1"/>
  <c r="R135" i="3"/>
  <c r="S135" i="3" s="1"/>
  <c r="AM135" i="3" s="1"/>
  <c r="AO135" i="3" s="1"/>
  <c r="R134" i="3"/>
  <c r="S134" i="3" s="1"/>
  <c r="AM134" i="3" s="1"/>
  <c r="AO134" i="3" s="1"/>
  <c r="R132" i="3"/>
  <c r="R207" i="3"/>
  <c r="S207" i="3" s="1"/>
  <c r="AM207" i="3" s="1"/>
  <c r="AO207" i="3" s="1"/>
  <c r="R205" i="3"/>
  <c r="R203" i="3"/>
  <c r="R201" i="3"/>
  <c r="S201" i="3" s="1"/>
  <c r="AM201" i="3" s="1"/>
  <c r="AO201" i="3" s="1"/>
  <c r="R464" i="1"/>
  <c r="S464" i="1" s="1"/>
  <c r="AM464" i="1" s="1"/>
  <c r="AO464" i="1" s="1"/>
  <c r="R463" i="1"/>
  <c r="S463" i="1" s="1"/>
  <c r="AM463" i="1" s="1"/>
  <c r="AO463" i="1" s="1"/>
  <c r="R453" i="1"/>
  <c r="R444" i="1"/>
  <c r="S444" i="1" s="1"/>
  <c r="AM444" i="1" s="1"/>
  <c r="AO444" i="1" s="1"/>
  <c r="R443" i="1"/>
  <c r="V138" i="1"/>
  <c r="W138" i="1" s="1"/>
  <c r="V199" i="1"/>
  <c r="W199" i="1" s="1"/>
  <c r="R461" i="1"/>
  <c r="R457" i="1"/>
  <c r="R451" i="1"/>
  <c r="R445" i="1"/>
  <c r="V140" i="1"/>
  <c r="W140" i="1" s="1"/>
  <c r="R515" i="2"/>
  <c r="S515" i="2" s="1"/>
  <c r="AM515" i="2" s="1"/>
  <c r="AO515" i="2" s="1"/>
  <c r="V13" i="2"/>
  <c r="W13" i="2" s="1"/>
  <c r="V10" i="2"/>
  <c r="W10" i="2" s="1"/>
  <c r="V93" i="2"/>
  <c r="W93" i="2" s="1"/>
  <c r="V75" i="2"/>
  <c r="W75" i="2" s="1"/>
  <c r="V778" i="3"/>
  <c r="W778" i="3" s="1"/>
  <c r="R97" i="3"/>
  <c r="S97" i="3" s="1"/>
  <c r="AM97" i="3" s="1"/>
  <c r="AO97" i="3" s="1"/>
  <c r="R32" i="2"/>
  <c r="S32" i="2" s="1"/>
  <c r="AM32" i="2" s="1"/>
  <c r="AO32" i="2" s="1"/>
  <c r="R18" i="2"/>
  <c r="S18" i="2" s="1"/>
  <c r="AM18" i="2" s="1"/>
  <c r="AO18" i="2" s="1"/>
  <c r="R17" i="2"/>
  <c r="S17" i="2" s="1"/>
  <c r="AM17" i="2" s="1"/>
  <c r="AO17" i="2" s="1"/>
  <c r="R16" i="2"/>
  <c r="S16" i="2" s="1"/>
  <c r="AM16" i="2" s="1"/>
  <c r="AO16" i="2" s="1"/>
  <c r="R85" i="2"/>
  <c r="R84" i="2"/>
  <c r="S84" i="2" s="1"/>
  <c r="AM84" i="2" s="1"/>
  <c r="AO84" i="2" s="1"/>
  <c r="R83" i="2"/>
  <c r="S83" i="2" s="1"/>
  <c r="AM83" i="2" s="1"/>
  <c r="AO83" i="2" s="1"/>
  <c r="R82" i="2"/>
  <c r="S82" i="2" s="1"/>
  <c r="AM82" i="2" s="1"/>
  <c r="AO82" i="2" s="1"/>
  <c r="R80" i="2"/>
  <c r="R79" i="2"/>
  <c r="S79" i="2" s="1"/>
  <c r="AM79" i="2" s="1"/>
  <c r="AO79" i="2" s="1"/>
  <c r="R78" i="2"/>
  <c r="R77" i="2"/>
  <c r="S77" i="2" s="1"/>
  <c r="AM77" i="2" s="1"/>
  <c r="AO77" i="2" s="1"/>
  <c r="R69" i="2"/>
  <c r="R67" i="2"/>
  <c r="R159" i="2"/>
  <c r="S159" i="2" s="1"/>
  <c r="AM159" i="2" s="1"/>
  <c r="AO159" i="2" s="1"/>
  <c r="R133" i="2"/>
  <c r="S133" i="2" s="1"/>
  <c r="AM133" i="2" s="1"/>
  <c r="AO133" i="2" s="1"/>
  <c r="R213" i="2"/>
  <c r="S213" i="2" s="1"/>
  <c r="AM213" i="2" s="1"/>
  <c r="AO213" i="2" s="1"/>
  <c r="R203" i="2"/>
  <c r="S203" i="2" s="1"/>
  <c r="AM203" i="2" s="1"/>
  <c r="AO203" i="2" s="1"/>
  <c r="R201" i="2"/>
  <c r="S201" i="2" s="1"/>
  <c r="AM201" i="2" s="1"/>
  <c r="AO201" i="2" s="1"/>
  <c r="R200" i="2"/>
  <c r="R199" i="2"/>
  <c r="S199" i="2" s="1"/>
  <c r="AM199" i="2" s="1"/>
  <c r="AO199" i="2" s="1"/>
  <c r="R198" i="2"/>
  <c r="S198" i="2" s="1"/>
  <c r="AM198" i="2" s="1"/>
  <c r="AO198" i="2" s="1"/>
  <c r="R196" i="2"/>
  <c r="S196" i="2" s="1"/>
  <c r="AM196" i="2" s="1"/>
  <c r="AO196" i="2" s="1"/>
  <c r="R195" i="2"/>
  <c r="R194" i="2"/>
  <c r="R193" i="2"/>
  <c r="R192" i="2"/>
  <c r="R191" i="2"/>
  <c r="S191" i="2" s="1"/>
  <c r="AM191" i="2" s="1"/>
  <c r="AO191" i="2" s="1"/>
  <c r="R27" i="2"/>
  <c r="S27" i="2" s="1"/>
  <c r="AM27" i="2" s="1"/>
  <c r="AO27" i="2" s="1"/>
  <c r="R573" i="2"/>
  <c r="S573" i="2" s="1"/>
  <c r="AM573" i="2" s="1"/>
  <c r="AO573" i="2" s="1"/>
  <c r="R581" i="2"/>
  <c r="R951" i="3"/>
  <c r="S951" i="3" s="1"/>
  <c r="AM951" i="3" s="1"/>
  <c r="AO951" i="3" s="1"/>
  <c r="R950" i="3"/>
  <c r="S950" i="3" s="1"/>
  <c r="AM950" i="3" s="1"/>
  <c r="AO950" i="3" s="1"/>
  <c r="R529" i="3"/>
  <c r="R520" i="3"/>
  <c r="S520" i="3" s="1"/>
  <c r="AM520" i="3" s="1"/>
  <c r="AO520" i="3" s="1"/>
  <c r="R517" i="3"/>
  <c r="S517" i="3" s="1"/>
  <c r="AM517" i="3" s="1"/>
  <c r="AO517" i="3" s="1"/>
  <c r="R508" i="3"/>
  <c r="R507" i="3"/>
  <c r="S507" i="3" s="1"/>
  <c r="AM507" i="3" s="1"/>
  <c r="AO507" i="3" s="1"/>
  <c r="R587" i="3"/>
  <c r="R526" i="3"/>
  <c r="S526" i="3" s="1"/>
  <c r="AM526" i="3" s="1"/>
  <c r="AO526" i="3" s="1"/>
  <c r="R524" i="3"/>
  <c r="S524" i="3" s="1"/>
  <c r="AM524" i="3" s="1"/>
  <c r="AO524" i="3" s="1"/>
  <c r="R522" i="3"/>
  <c r="S522" i="3" s="1"/>
  <c r="AM522" i="3" s="1"/>
  <c r="AO522" i="3" s="1"/>
  <c r="R521" i="3"/>
  <c r="S521" i="3" s="1"/>
  <c r="AM521" i="3" s="1"/>
  <c r="AO521" i="3" s="1"/>
  <c r="R519" i="3"/>
  <c r="R513" i="3"/>
  <c r="S513" i="3" s="1"/>
  <c r="AM513" i="3" s="1"/>
  <c r="AO513" i="3" s="1"/>
  <c r="S1" i="25"/>
  <c r="AR46" i="16"/>
  <c r="X38" i="19"/>
  <c r="AO9" i="10"/>
  <c r="R72" i="19"/>
  <c r="AZ162" i="16"/>
  <c r="BD178" i="16"/>
  <c r="J182" i="16"/>
  <c r="AZ172" i="16"/>
  <c r="N178" i="16"/>
  <c r="O76" i="19"/>
  <c r="P76" i="19" s="1"/>
  <c r="Z11" i="11"/>
  <c r="AC84" i="16"/>
  <c r="X82" i="16"/>
  <c r="L74" i="19"/>
  <c r="Y49" i="12"/>
  <c r="W49" i="12"/>
  <c r="V48" i="12"/>
  <c r="V34" i="12"/>
  <c r="X34" i="12"/>
  <c r="BG11" i="12"/>
  <c r="BG19" i="12" s="1"/>
  <c r="BG49" i="12" s="1"/>
  <c r="R175" i="4"/>
  <c r="R121" i="4"/>
  <c r="CM12" i="18"/>
  <c r="BI12" i="18"/>
  <c r="L43" i="17"/>
  <c r="BX9" i="18"/>
  <c r="AJ12" i="12"/>
  <c r="BZ9" i="18"/>
  <c r="AJ16" i="12"/>
  <c r="CF9" i="18"/>
  <c r="CJ9" i="18"/>
  <c r="I70" i="17"/>
  <c r="BW9" i="18"/>
  <c r="BY9" i="18"/>
  <c r="AJ14" i="12"/>
  <c r="CA9" i="18"/>
  <c r="AJ18" i="12"/>
  <c r="I63" i="17"/>
  <c r="I67" i="17"/>
  <c r="I71" i="17"/>
  <c r="H68" i="17"/>
  <c r="H72" i="17"/>
  <c r="H57" i="17"/>
  <c r="CA8" i="18"/>
  <c r="H61" i="17"/>
  <c r="H65" i="17"/>
  <c r="H69" i="17"/>
  <c r="H73" i="17"/>
  <c r="BT8" i="18"/>
  <c r="H54" i="17"/>
  <c r="P43" i="16"/>
  <c r="AC42" i="16"/>
  <c r="AZ41" i="16"/>
  <c r="AK41" i="16"/>
  <c r="AZ39" i="16"/>
  <c r="G39" i="16"/>
  <c r="N497" i="1"/>
  <c r="L26" i="9"/>
  <c r="Q616" i="2"/>
  <c r="BD27" i="10" s="1"/>
  <c r="O616" i="2"/>
  <c r="N616" i="2"/>
  <c r="AR62" i="16" s="1"/>
  <c r="O556" i="2"/>
  <c r="AP24" i="10"/>
  <c r="Q496" i="2"/>
  <c r="Q436" i="2"/>
  <c r="O436" i="2"/>
  <c r="AR14" i="10"/>
  <c r="AP14" i="10"/>
  <c r="AV12" i="10"/>
  <c r="Q122" i="2"/>
  <c r="AP8" i="10"/>
  <c r="AA8" i="10"/>
  <c r="V8" i="10"/>
  <c r="S8" i="10"/>
  <c r="O990" i="3"/>
  <c r="N990" i="3"/>
  <c r="N930" i="3"/>
  <c r="O870" i="3"/>
  <c r="N870" i="3"/>
  <c r="J870" i="3"/>
  <c r="O616" i="3"/>
  <c r="N556" i="3"/>
  <c r="AK14" i="11"/>
  <c r="V14" i="11"/>
  <c r="V12" i="11"/>
  <c r="L182" i="3"/>
  <c r="K122" i="3"/>
  <c r="AA8" i="11"/>
  <c r="M62" i="3"/>
  <c r="AG19" i="12"/>
  <c r="R19" i="12"/>
  <c r="H19" i="12"/>
  <c r="B19" i="12"/>
  <c r="B49" i="12" s="1"/>
  <c r="R357" i="4"/>
  <c r="BH17" i="12"/>
  <c r="BH19" i="12" s="1"/>
  <c r="R361" i="4"/>
  <c r="BG9" i="18"/>
  <c r="BI9" i="18"/>
  <c r="I43" i="17"/>
  <c r="BO9" i="18"/>
  <c r="BU9" i="18"/>
  <c r="BD9" i="18"/>
  <c r="I38" i="17"/>
  <c r="AV9" i="18"/>
  <c r="I30" i="17"/>
  <c r="BC9" i="18"/>
  <c r="AW9" i="18"/>
  <c r="I31" i="17"/>
  <c r="R55" i="4"/>
  <c r="Q747" i="4"/>
  <c r="Q243" i="4"/>
  <c r="Q497" i="4"/>
  <c r="Q617" i="4"/>
  <c r="Q871" i="4"/>
  <c r="Q991" i="4"/>
  <c r="Q373" i="2"/>
  <c r="Q747" i="2"/>
  <c r="P737" i="3"/>
  <c r="P497" i="3"/>
  <c r="P1121" i="4"/>
  <c r="P1117" i="3"/>
  <c r="P741" i="3"/>
  <c r="P747" i="2"/>
  <c r="P303" i="3"/>
  <c r="AX21" i="11"/>
  <c r="AX33" i="11" s="1"/>
  <c r="P557" i="3"/>
  <c r="L46" i="17" s="1"/>
  <c r="P677" i="3"/>
  <c r="BN12" i="18" s="1"/>
  <c r="AX35" i="11"/>
  <c r="AX47" i="11" s="1"/>
  <c r="P931" i="3"/>
  <c r="P991" i="2"/>
  <c r="P1111" i="2"/>
  <c r="P871" i="2"/>
  <c r="O371" i="4"/>
  <c r="O1119" i="4"/>
  <c r="O363" i="3"/>
  <c r="O371" i="2"/>
  <c r="N369" i="4"/>
  <c r="N743" i="4"/>
  <c r="N1132" i="4"/>
  <c r="AK21" i="11"/>
  <c r="AK33" i="11" s="1"/>
  <c r="N303" i="2"/>
  <c r="N747" i="2"/>
  <c r="N363" i="2"/>
  <c r="N737" i="2"/>
  <c r="N744" i="1"/>
  <c r="M871" i="2"/>
  <c r="M803" i="2"/>
  <c r="L741" i="2"/>
  <c r="L367" i="2"/>
  <c r="L741" i="4"/>
  <c r="L1130" i="4"/>
  <c r="L1115" i="4"/>
  <c r="L63" i="3"/>
  <c r="L371" i="2"/>
  <c r="L363" i="2"/>
  <c r="L1111" i="2"/>
  <c r="L303" i="2"/>
  <c r="AD23" i="9"/>
  <c r="AD33" i="9" s="1"/>
  <c r="L378" i="1"/>
  <c r="L618" i="1"/>
  <c r="L996" i="1"/>
  <c r="K1121" i="3"/>
  <c r="K1051" i="3"/>
  <c r="BT7" i="18" s="1"/>
  <c r="K745" i="2"/>
  <c r="J123" i="4"/>
  <c r="J369" i="4"/>
  <c r="J243" i="4"/>
  <c r="J363" i="4"/>
  <c r="J497" i="4"/>
  <c r="J743" i="4"/>
  <c r="J617" i="4"/>
  <c r="J737" i="4"/>
  <c r="J871" i="4"/>
  <c r="J1132" i="4"/>
  <c r="J991" i="4"/>
  <c r="J1111" i="4"/>
  <c r="J617" i="3"/>
  <c r="J737" i="3"/>
  <c r="J871" i="3"/>
  <c r="J991" i="3"/>
  <c r="J1051" i="3"/>
  <c r="J743" i="2"/>
  <c r="J677" i="2"/>
  <c r="J1051" i="2"/>
  <c r="J1111" i="2"/>
  <c r="J498" i="1"/>
  <c r="I1132" i="4"/>
  <c r="I373" i="3"/>
  <c r="I747" i="3"/>
  <c r="I1121" i="3"/>
  <c r="I123" i="3"/>
  <c r="E39" i="17" s="1"/>
  <c r="I243" i="3"/>
  <c r="BG5" i="18" s="1"/>
  <c r="I363" i="3"/>
  <c r="E43" i="17" s="1"/>
  <c r="I497" i="3"/>
  <c r="E45" i="17" s="1"/>
  <c r="I617" i="3"/>
  <c r="E47" i="17" s="1"/>
  <c r="I737" i="3"/>
  <c r="I991" i="2"/>
  <c r="I871" i="2"/>
  <c r="I497" i="2"/>
  <c r="I243" i="2"/>
  <c r="I123" i="2"/>
  <c r="H371" i="2"/>
  <c r="H367" i="4"/>
  <c r="H303" i="4"/>
  <c r="H741" i="4"/>
  <c r="H677" i="4"/>
  <c r="H1130" i="4"/>
  <c r="H1115" i="4"/>
  <c r="H1051" i="4"/>
  <c r="H371" i="3"/>
  <c r="H1119" i="3"/>
  <c r="H123" i="3"/>
  <c r="H369" i="3"/>
  <c r="H243" i="3"/>
  <c r="H363" i="3"/>
  <c r="H497" i="3"/>
  <c r="H743" i="3"/>
  <c r="H617" i="3"/>
  <c r="H737" i="3"/>
  <c r="H871" i="3"/>
  <c r="H1132" i="3"/>
  <c r="H991" i="3"/>
  <c r="H1051" i="3"/>
  <c r="R39" i="13"/>
  <c r="V39" i="13"/>
  <c r="D38" i="13"/>
  <c r="H38" i="13"/>
  <c r="BK36" i="13"/>
  <c r="BJ36" i="13" s="1"/>
  <c r="BL36" i="13"/>
  <c r="AI34" i="13"/>
  <c r="AH34" i="13" s="1"/>
  <c r="AJ34" i="13"/>
  <c r="R31" i="13"/>
  <c r="V31" i="13"/>
  <c r="D30" i="13"/>
  <c r="H30" i="13"/>
  <c r="BK28" i="13"/>
  <c r="BJ28" i="13" s="1"/>
  <c r="BL28" i="13"/>
  <c r="AI26" i="13"/>
  <c r="AH26" i="13" s="1"/>
  <c r="AJ26" i="13"/>
  <c r="R23" i="13"/>
  <c r="V23" i="13"/>
  <c r="D22" i="13"/>
  <c r="H22" i="13"/>
  <c r="BK20" i="13"/>
  <c r="BJ20" i="13" s="1"/>
  <c r="BL20" i="13"/>
  <c r="AI18" i="13"/>
  <c r="AH18" i="13" s="1"/>
  <c r="AJ18" i="13"/>
  <c r="N44" i="31"/>
  <c r="N43" i="31"/>
  <c r="N55" i="31"/>
  <c r="N54" i="31"/>
  <c r="N49" i="31"/>
  <c r="N47" i="31"/>
  <c r="N51" i="31"/>
  <c r="N50" i="31"/>
  <c r="J16" i="31"/>
  <c r="L16" i="31"/>
  <c r="L15" i="31"/>
  <c r="I76" i="31"/>
  <c r="L75" i="31"/>
  <c r="F518" i="34"/>
  <c r="F520" i="34"/>
  <c r="F522" i="34"/>
  <c r="K524" i="34"/>
  <c r="K525" i="34"/>
  <c r="K526" i="34"/>
  <c r="G524" i="34"/>
  <c r="G525" i="34"/>
  <c r="G526" i="34"/>
  <c r="D520" i="34"/>
  <c r="D524" i="34"/>
  <c r="P177" i="4"/>
  <c r="P1117" i="4"/>
  <c r="P811" i="2"/>
  <c r="O363" i="2"/>
  <c r="N1051" i="2"/>
  <c r="M747" i="4"/>
  <c r="L371" i="4"/>
  <c r="L1119" i="3"/>
  <c r="L123" i="3"/>
  <c r="L367" i="3"/>
  <c r="K373" i="4"/>
  <c r="K747" i="4"/>
  <c r="K1136" i="4"/>
  <c r="K1117" i="4"/>
  <c r="K373" i="3"/>
  <c r="K372" i="3" s="1"/>
  <c r="J367" i="4"/>
  <c r="J303" i="4"/>
  <c r="J741" i="4"/>
  <c r="J677" i="4"/>
  <c r="J1130" i="4"/>
  <c r="J1139" i="4" s="1"/>
  <c r="J1115" i="4"/>
  <c r="J1051" i="4"/>
  <c r="J745" i="3"/>
  <c r="J557" i="3"/>
  <c r="J677" i="3"/>
  <c r="J931" i="3"/>
  <c r="J1111" i="3"/>
  <c r="J63" i="3"/>
  <c r="J183" i="3"/>
  <c r="J367" i="3"/>
  <c r="J303" i="3"/>
  <c r="J303" i="2"/>
  <c r="J617" i="2"/>
  <c r="J497" i="2"/>
  <c r="J243" i="2"/>
  <c r="J123" i="2"/>
  <c r="J367" i="2"/>
  <c r="J363" i="2"/>
  <c r="J741" i="2"/>
  <c r="J737" i="2"/>
  <c r="J557" i="2"/>
  <c r="J437" i="2"/>
  <c r="J183" i="2"/>
  <c r="J63" i="2"/>
  <c r="J177" i="1"/>
  <c r="I373" i="4"/>
  <c r="I747" i="4"/>
  <c r="I1121" i="4"/>
  <c r="I123" i="4"/>
  <c r="I243" i="4"/>
  <c r="E59" i="17" s="1"/>
  <c r="I363" i="4"/>
  <c r="I497" i="4"/>
  <c r="E63" i="17" s="1"/>
  <c r="I617" i="4"/>
  <c r="I737" i="4"/>
  <c r="E67" i="17" s="1"/>
  <c r="I871" i="4"/>
  <c r="I991" i="4"/>
  <c r="E71" i="17" s="1"/>
  <c r="I1111" i="4"/>
  <c r="I1132" i="3"/>
  <c r="I1121" i="2"/>
  <c r="H367" i="2"/>
  <c r="H303" i="2"/>
  <c r="H741" i="2"/>
  <c r="H677" i="2"/>
  <c r="H991" i="2"/>
  <c r="H1130" i="2"/>
  <c r="H1115" i="2"/>
  <c r="H1111" i="2"/>
  <c r="H871" i="2"/>
  <c r="H617" i="2"/>
  <c r="H497" i="2"/>
  <c r="H243" i="2"/>
  <c r="H123" i="2"/>
  <c r="H1017" i="1"/>
  <c r="H1015" i="1"/>
  <c r="H1013" i="1"/>
  <c r="H1011" i="1"/>
  <c r="K42" i="13"/>
  <c r="N42" i="13"/>
  <c r="M42" i="13" s="1"/>
  <c r="L49" i="13" s="1"/>
  <c r="K49" i="13" s="1"/>
  <c r="BO37" i="13"/>
  <c r="DG37" i="13" s="1"/>
  <c r="BS37" i="13"/>
  <c r="BO29" i="13"/>
  <c r="DG29" i="13" s="1"/>
  <c r="BS29" i="13"/>
  <c r="BO21" i="13"/>
  <c r="DG21" i="13" s="1"/>
  <c r="BS21" i="13"/>
  <c r="BK12" i="13"/>
  <c r="BJ12" i="13" s="1"/>
  <c r="BL12" i="13"/>
  <c r="AI6" i="13"/>
  <c r="AH6" i="13" s="1"/>
  <c r="AJ6" i="13"/>
  <c r="N72" i="31"/>
  <c r="N71" i="31"/>
  <c r="I61" i="31"/>
  <c r="L60" i="31"/>
  <c r="I91" i="31"/>
  <c r="L90" i="31"/>
  <c r="L106" i="31"/>
  <c r="J106" i="31"/>
  <c r="S1" i="32"/>
  <c r="D527" i="34"/>
  <c r="E527" i="34" s="1"/>
  <c r="F527" i="34"/>
  <c r="E524" i="34"/>
  <c r="E525" i="34"/>
  <c r="E526" i="34"/>
  <c r="L63" i="4"/>
  <c r="L183" i="4"/>
  <c r="L303" i="4"/>
  <c r="L437" i="4"/>
  <c r="L557" i="4"/>
  <c r="K63" i="4"/>
  <c r="G56" i="17" s="1"/>
  <c r="K183" i="4"/>
  <c r="K437" i="4"/>
  <c r="G62" i="17" s="1"/>
  <c r="K557" i="4"/>
  <c r="K811" i="4"/>
  <c r="G68" i="17" s="1"/>
  <c r="K931" i="4"/>
  <c r="K363" i="3"/>
  <c r="G43" i="17" s="1"/>
  <c r="K737" i="3"/>
  <c r="K312" i="1"/>
  <c r="J373" i="4"/>
  <c r="J747" i="4"/>
  <c r="J748" i="4" s="1"/>
  <c r="J1136" i="4"/>
  <c r="I367" i="4"/>
  <c r="I741" i="4"/>
  <c r="I1130" i="4"/>
  <c r="I367" i="3"/>
  <c r="I741" i="3"/>
  <c r="I1130" i="3"/>
  <c r="I1136" i="2"/>
  <c r="I737" i="2"/>
  <c r="I1051" i="2"/>
  <c r="I931" i="2"/>
  <c r="I811" i="2"/>
  <c r="I557" i="2"/>
  <c r="I437" i="2"/>
  <c r="I183" i="2"/>
  <c r="I63" i="2"/>
  <c r="I1132" i="2"/>
  <c r="H369" i="4"/>
  <c r="H743" i="4"/>
  <c r="H1132" i="4"/>
  <c r="H63" i="3"/>
  <c r="H183" i="3"/>
  <c r="H367" i="3"/>
  <c r="H303" i="3"/>
  <c r="H437" i="3"/>
  <c r="H741" i="3"/>
  <c r="H1130" i="3"/>
  <c r="H1115" i="3"/>
  <c r="H1132" i="2"/>
  <c r="H737" i="2"/>
  <c r="H1051" i="2"/>
  <c r="H811" i="2"/>
  <c r="H557" i="2"/>
  <c r="H437" i="2"/>
  <c r="H183" i="2"/>
  <c r="H63" i="2"/>
  <c r="AI38" i="13"/>
  <c r="AH38" i="13" s="1"/>
  <c r="AJ38" i="13"/>
  <c r="BO33" i="13"/>
  <c r="DG33" i="13" s="1"/>
  <c r="BS33" i="13"/>
  <c r="BK32" i="13"/>
  <c r="BJ32" i="13" s="1"/>
  <c r="BL32" i="13"/>
  <c r="AI30" i="13"/>
  <c r="AH30" i="13" s="1"/>
  <c r="AJ30" i="13"/>
  <c r="BO25" i="13"/>
  <c r="DG25" i="13" s="1"/>
  <c r="BS25" i="13"/>
  <c r="BK24" i="13"/>
  <c r="BJ24" i="13" s="1"/>
  <c r="BL24" i="13"/>
  <c r="AI22" i="13"/>
  <c r="AH22" i="13" s="1"/>
  <c r="AJ22" i="13"/>
  <c r="BO17" i="13"/>
  <c r="DG17" i="13" s="1"/>
  <c r="BS17" i="13"/>
  <c r="BS5" i="13"/>
  <c r="BS40" i="13" s="1"/>
  <c r="BP43" i="13" s="1"/>
  <c r="BO43" i="13" s="1"/>
  <c r="BP48" i="13"/>
  <c r="BP44" i="13"/>
  <c r="AR5" i="13"/>
  <c r="AR40" i="13" s="1"/>
  <c r="AN45" i="13" s="1"/>
  <c r="AM45" i="13" s="1"/>
  <c r="AN48" i="13"/>
  <c r="G15" i="31"/>
  <c r="N6" i="31"/>
  <c r="N2" i="31"/>
  <c r="N41" i="31"/>
  <c r="N42" i="31"/>
  <c r="B45" i="31"/>
  <c r="N34" i="31"/>
  <c r="N32" i="31"/>
  <c r="G60" i="31"/>
  <c r="G75" i="31"/>
  <c r="N86" i="31"/>
  <c r="N87" i="31"/>
  <c r="B90" i="31"/>
  <c r="N79" i="31"/>
  <c r="N77" i="31"/>
  <c r="B105" i="31"/>
  <c r="N94" i="31"/>
  <c r="N92" i="31"/>
  <c r="K520" i="34"/>
  <c r="J518" i="34"/>
  <c r="J520" i="34"/>
  <c r="J522" i="34"/>
  <c r="I518" i="34"/>
  <c r="AF1" i="34"/>
  <c r="R599" i="3"/>
  <c r="S599" i="3" s="1"/>
  <c r="AM599" i="3" s="1"/>
  <c r="AO599" i="3" s="1"/>
  <c r="R591" i="3"/>
  <c r="S591" i="3" s="1"/>
  <c r="AM591" i="3" s="1"/>
  <c r="AO591" i="3" s="1"/>
  <c r="R534" i="3"/>
  <c r="S534" i="3" s="1"/>
  <c r="AM534" i="3" s="1"/>
  <c r="AO534" i="3" s="1"/>
  <c r="H373" i="4"/>
  <c r="H747" i="4"/>
  <c r="H1136" i="4"/>
  <c r="H373" i="3"/>
  <c r="H747" i="3"/>
  <c r="H1136" i="3"/>
  <c r="H1136" i="2"/>
  <c r="H628" i="1"/>
  <c r="H626" i="1"/>
  <c r="G1124" i="4"/>
  <c r="G750" i="4"/>
  <c r="G376" i="4"/>
  <c r="G750" i="3"/>
  <c r="G1139" i="4"/>
  <c r="B15" i="31"/>
  <c r="B30" i="31"/>
  <c r="G45" i="31"/>
  <c r="B75" i="31"/>
  <c r="G90" i="31"/>
  <c r="G105" i="31"/>
  <c r="L46" i="31"/>
  <c r="K518" i="34"/>
  <c r="I520" i="34"/>
  <c r="H518" i="34"/>
  <c r="G518" i="34"/>
  <c r="D525" i="34"/>
  <c r="AE710" i="4"/>
  <c r="AC714" i="4"/>
  <c r="AE714" i="4"/>
  <c r="AE718" i="4"/>
  <c r="AC722" i="4"/>
  <c r="AE722" i="4"/>
  <c r="AC759" i="4"/>
  <c r="AE759" i="4"/>
  <c r="AF760" i="4"/>
  <c r="AE761" i="4"/>
  <c r="AD762" i="4"/>
  <c r="AC767" i="4"/>
  <c r="AE767" i="4"/>
  <c r="AD768" i="4"/>
  <c r="AC769" i="4"/>
  <c r="AD770" i="4"/>
  <c r="AE775" i="4"/>
  <c r="AD776" i="4"/>
  <c r="AF776" i="4"/>
  <c r="AC777" i="4"/>
  <c r="AE777" i="4"/>
  <c r="AD778" i="4"/>
  <c r="AC783" i="4"/>
  <c r="AD784" i="4"/>
  <c r="AF784" i="4"/>
  <c r="AC785" i="4"/>
  <c r="AE785" i="4"/>
  <c r="AD786" i="4"/>
  <c r="AC791" i="4"/>
  <c r="AE791" i="4"/>
  <c r="AF792" i="4"/>
  <c r="AC793" i="4"/>
  <c r="AE793" i="4"/>
  <c r="AD794" i="4"/>
  <c r="AD798" i="4"/>
  <c r="AD815" i="4"/>
  <c r="AD817" i="4"/>
  <c r="AC818" i="4"/>
  <c r="AE818" i="4"/>
  <c r="AD819" i="4"/>
  <c r="AC826" i="4"/>
  <c r="AE826" i="4"/>
  <c r="AD827" i="4"/>
  <c r="AF827" i="4"/>
  <c r="AC828" i="4"/>
  <c r="AC832" i="4"/>
  <c r="AC838" i="4"/>
  <c r="AE838" i="4"/>
  <c r="AD839" i="4"/>
  <c r="AF839" i="4"/>
  <c r="AC842" i="4"/>
  <c r="AE842" i="4"/>
  <c r="AD843" i="4"/>
  <c r="AF843" i="4"/>
  <c r="AC846" i="4"/>
  <c r="AE846" i="4"/>
  <c r="AD847" i="4"/>
  <c r="AF847" i="4"/>
  <c r="AC848" i="4"/>
  <c r="AC850" i="4"/>
  <c r="AE850" i="4"/>
  <c r="AD851" i="4"/>
  <c r="AF851" i="4"/>
  <c r="AC852" i="4"/>
  <c r="AE852" i="4"/>
  <c r="AD857" i="4"/>
  <c r="AD880" i="4"/>
  <c r="AC881" i="4"/>
  <c r="AE881" i="4"/>
  <c r="AD882" i="4"/>
  <c r="AF884" i="4"/>
  <c r="AC885" i="4"/>
  <c r="AE885" i="4"/>
  <c r="AD886" i="4"/>
  <c r="AF886" i="4"/>
  <c r="AC887" i="4"/>
  <c r="AC891" i="4"/>
  <c r="AF896" i="4"/>
  <c r="AC897" i="4"/>
  <c r="AE897" i="4"/>
  <c r="AD898" i="4"/>
  <c r="AD900" i="4"/>
  <c r="AC901" i="4"/>
  <c r="AE901" i="4"/>
  <c r="AD902" i="4"/>
  <c r="AF902" i="4"/>
  <c r="AC903" i="4"/>
  <c r="AC907" i="4"/>
  <c r="AD912" i="4"/>
  <c r="AF912" i="4"/>
  <c r="AC913" i="4"/>
  <c r="AE913" i="4"/>
  <c r="AD914" i="4"/>
  <c r="AD916" i="4"/>
  <c r="AF916" i="4"/>
  <c r="AC917" i="4"/>
  <c r="AE917" i="4"/>
  <c r="AD937" i="4"/>
  <c r="AC942" i="4"/>
  <c r="AE942" i="4"/>
  <c r="AD943" i="4"/>
  <c r="AC944" i="4"/>
  <c r="AD946" i="4"/>
  <c r="AD947" i="4"/>
  <c r="AD948" i="4"/>
  <c r="AD949" i="4"/>
  <c r="AD953" i="4"/>
  <c r="AD958" i="4"/>
  <c r="AD959" i="4"/>
  <c r="AD962" i="4"/>
  <c r="AF963" i="4"/>
  <c r="AD964" i="4"/>
  <c r="AD965" i="4"/>
  <c r="AD974" i="4"/>
  <c r="AD975" i="4"/>
  <c r="AF975" i="4"/>
  <c r="AD979" i="4"/>
  <c r="AF979" i="4"/>
  <c r="AE996" i="4"/>
  <c r="AC997" i="4"/>
  <c r="AE997" i="4"/>
  <c r="AC999" i="4"/>
  <c r="AC1003" i="4"/>
  <c r="AC1011" i="4"/>
  <c r="AF1017" i="4"/>
  <c r="AC1021" i="4"/>
  <c r="AE1021" i="4"/>
  <c r="AC1027" i="4"/>
  <c r="AF1033" i="4"/>
  <c r="AC1037" i="4"/>
  <c r="AE1037" i="4"/>
  <c r="AC1055" i="4"/>
  <c r="AD1058" i="4"/>
  <c r="AD1059" i="4"/>
  <c r="AF1059" i="4"/>
  <c r="AF1060" i="4"/>
  <c r="AD1065" i="4"/>
  <c r="AF1070" i="4"/>
  <c r="AD1074" i="4"/>
  <c r="AF1075" i="4"/>
  <c r="AF1076" i="4"/>
  <c r="AD1090" i="4"/>
  <c r="AD1098" i="4"/>
  <c r="AF967" i="3"/>
  <c r="AA967" i="3" s="1"/>
  <c r="AF471" i="3"/>
  <c r="AJ725" i="3"/>
  <c r="V725" i="3" s="1"/>
  <c r="AJ724" i="3"/>
  <c r="AJ723" i="3"/>
  <c r="V723" i="3" s="1"/>
  <c r="AJ722" i="3"/>
  <c r="AJ721" i="3"/>
  <c r="V721" i="3" s="1"/>
  <c r="AJ720" i="3"/>
  <c r="AJ719" i="3"/>
  <c r="V719" i="3" s="1"/>
  <c r="AJ718" i="3"/>
  <c r="AJ717" i="3"/>
  <c r="V717" i="3" s="1"/>
  <c r="AJ716" i="3"/>
  <c r="AJ715" i="3"/>
  <c r="V715" i="3" s="1"/>
  <c r="AJ714" i="3"/>
  <c r="AJ713" i="3"/>
  <c r="V713" i="3" s="1"/>
  <c r="AJ712" i="3"/>
  <c r="AJ711" i="3"/>
  <c r="V711" i="3" s="1"/>
  <c r="AJ710" i="3"/>
  <c r="AJ709" i="3"/>
  <c r="V709" i="3" s="1"/>
  <c r="AJ708" i="3"/>
  <c r="AJ707" i="3"/>
  <c r="V707" i="3" s="1"/>
  <c r="AJ706" i="3"/>
  <c r="AJ705" i="3"/>
  <c r="V705" i="3" s="1"/>
  <c r="AJ704" i="3"/>
  <c r="AJ703" i="3"/>
  <c r="V703" i="3" s="1"/>
  <c r="AJ702" i="3"/>
  <c r="AJ701" i="3"/>
  <c r="V701" i="3" s="1"/>
  <c r="AJ700" i="3"/>
  <c r="AJ699" i="3"/>
  <c r="V699" i="3" s="1"/>
  <c r="AJ698" i="3"/>
  <c r="AJ697" i="3"/>
  <c r="V697" i="3" s="1"/>
  <c r="AJ696" i="3"/>
  <c r="AJ695" i="3"/>
  <c r="V695" i="3" s="1"/>
  <c r="AJ694" i="3"/>
  <c r="AJ693" i="3"/>
  <c r="V693" i="3" s="1"/>
  <c r="AJ692" i="3"/>
  <c r="AJ691" i="3"/>
  <c r="V691" i="3" s="1"/>
  <c r="AJ690" i="3"/>
  <c r="AJ689" i="3"/>
  <c r="V689" i="3" s="1"/>
  <c r="AJ688" i="3"/>
  <c r="AJ687" i="3"/>
  <c r="V687" i="3" s="1"/>
  <c r="AJ686" i="3"/>
  <c r="AJ685" i="3"/>
  <c r="V685" i="3" s="1"/>
  <c r="AJ684" i="3"/>
  <c r="AJ683" i="3"/>
  <c r="V683" i="3" s="1"/>
  <c r="AJ682" i="3"/>
  <c r="AJ681" i="3"/>
  <c r="V681" i="3" s="1"/>
  <c r="AK605" i="3"/>
  <c r="AK601" i="3"/>
  <c r="V601" i="3" s="1"/>
  <c r="AK597" i="3"/>
  <c r="R597" i="3" s="1"/>
  <c r="S597" i="3" s="1"/>
  <c r="AM597" i="3" s="1"/>
  <c r="AO597" i="3" s="1"/>
  <c r="R596" i="3"/>
  <c r="S596" i="3" s="1"/>
  <c r="AM596" i="3" s="1"/>
  <c r="AO596" i="3" s="1"/>
  <c r="AK593" i="3"/>
  <c r="R593" i="3" s="1"/>
  <c r="S593" i="3" s="1"/>
  <c r="AM593" i="3" s="1"/>
  <c r="AO593" i="3" s="1"/>
  <c r="AK544" i="3"/>
  <c r="AK540" i="3"/>
  <c r="V540" i="3" s="1"/>
  <c r="AK536" i="3"/>
  <c r="R536" i="3" s="1"/>
  <c r="S536" i="3" s="1"/>
  <c r="AM536" i="3" s="1"/>
  <c r="AO536" i="3" s="1"/>
  <c r="R535" i="3"/>
  <c r="S535" i="3" s="1"/>
  <c r="AM535" i="3" s="1"/>
  <c r="AO535" i="3" s="1"/>
  <c r="AK532" i="3"/>
  <c r="R532" i="3" s="1"/>
  <c r="S532" i="3" s="1"/>
  <c r="AM532" i="3" s="1"/>
  <c r="AO532" i="3" s="1"/>
  <c r="R531" i="3"/>
  <c r="S531" i="3" s="1"/>
  <c r="AM531" i="3" s="1"/>
  <c r="AO531" i="3" s="1"/>
  <c r="AK485" i="3"/>
  <c r="AK484" i="3"/>
  <c r="V484" i="3" s="1"/>
  <c r="AK483" i="3"/>
  <c r="AK482" i="3"/>
  <c r="V482" i="3" s="1"/>
  <c r="AK481" i="3"/>
  <c r="AK480" i="3"/>
  <c r="V480" i="3" s="1"/>
  <c r="AK479" i="3"/>
  <c r="AK478" i="3"/>
  <c r="V478" i="3" s="1"/>
  <c r="AK477" i="3"/>
  <c r="AK476" i="3"/>
  <c r="V476" i="3" s="1"/>
  <c r="AK475" i="3"/>
  <c r="AK474" i="3"/>
  <c r="V474" i="3" s="1"/>
  <c r="AK473" i="3"/>
  <c r="AJ108" i="3"/>
  <c r="V108" i="3" s="1"/>
  <c r="AD895" i="2"/>
  <c r="AF894" i="2"/>
  <c r="AA894" i="2" s="1"/>
  <c r="AF893" i="2"/>
  <c r="AA893" i="2" s="1"/>
  <c r="AC892" i="2"/>
  <c r="AF888" i="2"/>
  <c r="AA888" i="2" s="1"/>
  <c r="AC888" i="2"/>
  <c r="Z888" i="2" s="1"/>
  <c r="AF884" i="2"/>
  <c r="AA884" i="2" s="1"/>
  <c r="AF883" i="2"/>
  <c r="AA883" i="2" s="1"/>
  <c r="S883" i="2" s="1"/>
  <c r="AM883" i="2" s="1"/>
  <c r="AO883" i="2" s="1"/>
  <c r="AD880" i="2"/>
  <c r="AF878" i="2"/>
  <c r="AA878" i="2" s="1"/>
  <c r="AD877" i="2"/>
  <c r="Z877" i="2" s="1"/>
  <c r="S877" i="2" s="1"/>
  <c r="AM877" i="2" s="1"/>
  <c r="AO877" i="2" s="1"/>
  <c r="AE876" i="2"/>
  <c r="AC875" i="2"/>
  <c r="AD571" i="2"/>
  <c r="AF569" i="2"/>
  <c r="AA569" i="2" s="1"/>
  <c r="AF568" i="2"/>
  <c r="AA568" i="2" s="1"/>
  <c r="S568" i="2" s="1"/>
  <c r="AM568" i="2" s="1"/>
  <c r="AO568" i="2" s="1"/>
  <c r="AD567" i="2"/>
  <c r="AC566" i="2"/>
  <c r="Z566" i="2" s="1"/>
  <c r="AC565" i="2"/>
  <c r="Z565" i="2" s="1"/>
  <c r="AC564" i="2"/>
  <c r="AD561" i="2"/>
  <c r="AK919" i="2"/>
  <c r="V919" i="2" s="1"/>
  <c r="AK915" i="2"/>
  <c r="AK911" i="2"/>
  <c r="V911" i="2" s="1"/>
  <c r="AK907" i="2"/>
  <c r="R587" i="2"/>
  <c r="AK423" i="2"/>
  <c r="AK313" i="2"/>
  <c r="V313" i="2" s="1"/>
  <c r="AK531" i="1"/>
  <c r="V531" i="1" s="1"/>
  <c r="AK422" i="1"/>
  <c r="V422" i="1" s="1"/>
  <c r="AK228" i="1"/>
  <c r="AK224" i="1"/>
  <c r="V224" i="1" s="1"/>
  <c r="AK679" i="1"/>
  <c r="AK675" i="1"/>
  <c r="V675" i="1" s="1"/>
  <c r="AF469" i="2"/>
  <c r="AA469" i="2" s="1"/>
  <c r="D112" i="19"/>
  <c r="E112" i="19" s="1"/>
  <c r="D108" i="19"/>
  <c r="E108" i="19" s="1"/>
  <c r="D104" i="19"/>
  <c r="E104" i="19" s="1"/>
  <c r="D92" i="19"/>
  <c r="E92" i="19" s="1"/>
  <c r="D80" i="19"/>
  <c r="E80" i="19" s="1"/>
  <c r="D68" i="19"/>
  <c r="E68" i="19" s="1"/>
  <c r="AE91" i="2"/>
  <c r="AF93" i="2"/>
  <c r="AA93" i="2" s="1"/>
  <c r="AF15" i="2"/>
  <c r="AA15" i="2" s="1"/>
  <c r="AF24" i="2"/>
  <c r="AA24" i="2" s="1"/>
  <c r="G985" i="3"/>
  <c r="G925" i="3"/>
  <c r="G865" i="3"/>
  <c r="G805" i="3"/>
  <c r="G611" i="3"/>
  <c r="G551" i="3"/>
  <c r="G556" i="3" s="1"/>
  <c r="G491" i="3"/>
  <c r="G431" i="3"/>
  <c r="G237" i="3"/>
  <c r="G177" i="3"/>
  <c r="G182" i="3" s="1"/>
  <c r="G117" i="3"/>
  <c r="G57" i="3"/>
  <c r="G62" i="3" s="1"/>
  <c r="G865" i="2"/>
  <c r="G805" i="2"/>
  <c r="G810" i="2" s="1"/>
  <c r="G549" i="2"/>
  <c r="G556" i="2" s="1"/>
  <c r="G497" i="2"/>
  <c r="G429" i="2"/>
  <c r="G436" i="2" s="1"/>
  <c r="G363" i="2"/>
  <c r="G302" i="2"/>
  <c r="G243" i="2"/>
  <c r="G175" i="2"/>
  <c r="G182" i="2" s="1"/>
  <c r="G123" i="2"/>
  <c r="G55" i="2"/>
  <c r="G1015" i="1"/>
  <c r="G1011" i="1"/>
  <c r="G254" i="1"/>
  <c r="G250" i="1"/>
  <c r="AK189" i="1"/>
  <c r="AD189" i="1"/>
  <c r="AK191" i="1"/>
  <c r="AC191" i="1"/>
  <c r="AK192" i="1"/>
  <c r="AF192" i="1"/>
  <c r="AA192" i="1" s="1"/>
  <c r="AH193" i="1"/>
  <c r="AF193" i="1"/>
  <c r="AA193" i="1" s="1"/>
  <c r="AK194" i="1"/>
  <c r="AF194" i="1"/>
  <c r="AA194" i="1" s="1"/>
  <c r="AH207" i="1"/>
  <c r="AF207" i="1"/>
  <c r="AA207" i="1" s="1"/>
  <c r="AK67" i="1"/>
  <c r="AF67" i="1"/>
  <c r="AA67" i="1" s="1"/>
  <c r="AF506" i="1"/>
  <c r="AC402" i="1"/>
  <c r="Z402" i="1" s="1"/>
  <c r="AC323" i="1"/>
  <c r="AC324" i="1"/>
  <c r="AF325" i="1"/>
  <c r="AA325" i="1" s="1"/>
  <c r="AF832" i="1"/>
  <c r="AA832" i="1" s="1"/>
  <c r="AF834" i="1"/>
  <c r="AA834" i="1" s="1"/>
  <c r="AF835" i="1"/>
  <c r="AA835" i="1" s="1"/>
  <c r="AF836" i="1"/>
  <c r="AA836" i="1" s="1"/>
  <c r="AF132" i="3"/>
  <c r="AA132" i="3" s="1"/>
  <c r="AF82" i="3"/>
  <c r="AA82" i="3" s="1"/>
  <c r="S82" i="3" s="1"/>
  <c r="AM82" i="3" s="1"/>
  <c r="AO82" i="3" s="1"/>
  <c r="AF84" i="3"/>
  <c r="AA84" i="3" s="1"/>
  <c r="AF85" i="3"/>
  <c r="AA85" i="3" s="1"/>
  <c r="AF86" i="3"/>
  <c r="AA86" i="3" s="1"/>
  <c r="AF406" i="3"/>
  <c r="AA406" i="3" s="1"/>
  <c r="AK954" i="3"/>
  <c r="V954" i="3" s="1"/>
  <c r="W954" i="3" s="1"/>
  <c r="AC954" i="3"/>
  <c r="AK955" i="3"/>
  <c r="V955" i="3" s="1"/>
  <c r="W955" i="3" s="1"/>
  <c r="AC955" i="3"/>
  <c r="Z955" i="3" s="1"/>
  <c r="AK956" i="3"/>
  <c r="R956" i="3" s="1"/>
  <c r="AF956" i="3"/>
  <c r="AA956" i="3" s="1"/>
  <c r="AF882" i="3"/>
  <c r="AA882" i="3" s="1"/>
  <c r="X756" i="3"/>
  <c r="X763" i="3"/>
  <c r="AC763" i="3" s="1"/>
  <c r="AI100" i="19"/>
  <c r="AI40" i="19"/>
  <c r="O991" i="3"/>
  <c r="M1117" i="3"/>
  <c r="K991" i="3"/>
  <c r="G53" i="17" s="1"/>
  <c r="P865" i="3"/>
  <c r="P1115" i="3"/>
  <c r="O871" i="3"/>
  <c r="K871" i="3"/>
  <c r="BQ7" i="18" s="1"/>
  <c r="S561" i="3"/>
  <c r="BG98" i="16"/>
  <c r="O617" i="3"/>
  <c r="K47" i="17" s="1"/>
  <c r="M747" i="3"/>
  <c r="M743" i="3"/>
  <c r="K617" i="3"/>
  <c r="BM7" i="18" s="1"/>
  <c r="AT25" i="11"/>
  <c r="AW96" i="16"/>
  <c r="AA88" i="19"/>
  <c r="Q551" i="3"/>
  <c r="P747" i="3"/>
  <c r="P743" i="3"/>
  <c r="AT13" i="11"/>
  <c r="AW86" i="16"/>
  <c r="AA78" i="19"/>
  <c r="BG86" i="16"/>
  <c r="P235" i="3"/>
  <c r="O243" i="3"/>
  <c r="K243" i="3"/>
  <c r="BG7" i="18" s="1"/>
  <c r="AT11" i="11"/>
  <c r="AW84" i="16"/>
  <c r="AA76" i="19"/>
  <c r="AT9" i="11"/>
  <c r="AW82" i="16"/>
  <c r="AA74" i="19"/>
  <c r="BG82" i="16"/>
  <c r="Q375" i="3"/>
  <c r="AG160" i="19" s="1"/>
  <c r="P117" i="3"/>
  <c r="P122" i="3"/>
  <c r="O123" i="3"/>
  <c r="K123" i="3"/>
  <c r="G39" i="17" s="1"/>
  <c r="AT7" i="11"/>
  <c r="AW80" i="16"/>
  <c r="AA72" i="19"/>
  <c r="BD7" i="11"/>
  <c r="AG72" i="19"/>
  <c r="AH72" i="19" s="1"/>
  <c r="AI72" i="19" s="1"/>
  <c r="R35" i="3"/>
  <c r="S35" i="3" s="1"/>
  <c r="AM35" i="3" s="1"/>
  <c r="AO35" i="3" s="1"/>
  <c r="R13" i="3"/>
  <c r="S13" i="3" s="1"/>
  <c r="AM13" i="3" s="1"/>
  <c r="AO13" i="3" s="1"/>
  <c r="R11" i="3"/>
  <c r="S11" i="3" s="1"/>
  <c r="AM11" i="3" s="1"/>
  <c r="AO11" i="3" s="1"/>
  <c r="R36" i="3"/>
  <c r="S36" i="3" s="1"/>
  <c r="AM36" i="3" s="1"/>
  <c r="AO36" i="3" s="1"/>
  <c r="R12" i="3"/>
  <c r="R31" i="3"/>
  <c r="S31" i="3" s="1"/>
  <c r="AM31" i="3" s="1"/>
  <c r="AO31" i="3" s="1"/>
  <c r="R29" i="3"/>
  <c r="S29" i="3" s="1"/>
  <c r="AM29" i="3" s="1"/>
  <c r="AO29" i="3" s="1"/>
  <c r="R32" i="3"/>
  <c r="S32" i="3" s="1"/>
  <c r="AM32" i="3" s="1"/>
  <c r="AO32" i="3" s="1"/>
  <c r="R30" i="3"/>
  <c r="R28" i="3"/>
  <c r="S28" i="3" s="1"/>
  <c r="AM28" i="3" s="1"/>
  <c r="AO28" i="3" s="1"/>
  <c r="R27" i="3"/>
  <c r="S27" i="3" s="1"/>
  <c r="AM27" i="3" s="1"/>
  <c r="AO27" i="3" s="1"/>
  <c r="R26" i="3"/>
  <c r="S26" i="3" s="1"/>
  <c r="AM26" i="3" s="1"/>
  <c r="AO26" i="3" s="1"/>
  <c r="R24" i="3"/>
  <c r="S24" i="3" s="1"/>
  <c r="AM24" i="3" s="1"/>
  <c r="AO24" i="3" s="1"/>
  <c r="R22" i="3"/>
  <c r="R20" i="3"/>
  <c r="R25" i="3"/>
  <c r="R23" i="3"/>
  <c r="R21" i="3"/>
  <c r="R10" i="3"/>
  <c r="R19" i="3"/>
  <c r="S19" i="3" s="1"/>
  <c r="AM19" i="3" s="1"/>
  <c r="AO19" i="3" s="1"/>
  <c r="R18" i="3"/>
  <c r="R17" i="3"/>
  <c r="S17" i="3" s="1"/>
  <c r="AM17" i="3" s="1"/>
  <c r="AO17" i="3" s="1"/>
  <c r="R16" i="3"/>
  <c r="S16" i="3" s="1"/>
  <c r="AM16" i="3" s="1"/>
  <c r="AO16" i="3" s="1"/>
  <c r="R15" i="3"/>
  <c r="S15" i="3" s="1"/>
  <c r="AM15" i="3" s="1"/>
  <c r="AO15" i="3" s="1"/>
  <c r="R14" i="3"/>
  <c r="S14" i="3" s="1"/>
  <c r="AM14" i="3" s="1"/>
  <c r="AO14" i="3" s="1"/>
  <c r="R37" i="3"/>
  <c r="S37" i="3" s="1"/>
  <c r="AM37" i="3" s="1"/>
  <c r="AO37" i="3" s="1"/>
  <c r="P369" i="3"/>
  <c r="O371" i="3"/>
  <c r="O367" i="3"/>
  <c r="N373" i="3"/>
  <c r="N367" i="3"/>
  <c r="J373" i="3"/>
  <c r="J369" i="3"/>
  <c r="AG54" i="19"/>
  <c r="AH54" i="19" s="1"/>
  <c r="AI54" i="19" s="1"/>
  <c r="BG62" i="16"/>
  <c r="AA54" i="19"/>
  <c r="AT27" i="10"/>
  <c r="AW62" i="16"/>
  <c r="AO27" i="10"/>
  <c r="X54" i="19"/>
  <c r="P617" i="2"/>
  <c r="O617" i="2"/>
  <c r="K617" i="2"/>
  <c r="AU7" i="18" s="1"/>
  <c r="I617" i="2"/>
  <c r="N557" i="2"/>
  <c r="P497" i="2"/>
  <c r="O497" i="2"/>
  <c r="M497" i="2"/>
  <c r="I27" i="17" s="1"/>
  <c r="K497" i="2"/>
  <c r="G27" i="17" s="1"/>
  <c r="N437" i="2"/>
  <c r="P243" i="2"/>
  <c r="O243" i="2"/>
  <c r="M243" i="2"/>
  <c r="AO9" i="18" s="1"/>
  <c r="K243" i="2"/>
  <c r="G23" i="17" s="1"/>
  <c r="N183" i="2"/>
  <c r="P123" i="2"/>
  <c r="L21" i="17" s="1"/>
  <c r="O123" i="2"/>
  <c r="M123" i="2"/>
  <c r="AM9" i="18" s="1"/>
  <c r="K123" i="2"/>
  <c r="AM7" i="18" s="1"/>
  <c r="R30" i="2"/>
  <c r="S30" i="2" s="1"/>
  <c r="AM30" i="2" s="1"/>
  <c r="AO30" i="2" s="1"/>
  <c r="R20" i="2"/>
  <c r="S20" i="2" s="1"/>
  <c r="AM20" i="2" s="1"/>
  <c r="AO20" i="2" s="1"/>
  <c r="R9" i="2"/>
  <c r="S9" i="2" s="1"/>
  <c r="AM9" i="2" s="1"/>
  <c r="AO9" i="2" s="1"/>
  <c r="R14" i="2"/>
  <c r="S14" i="2" s="1"/>
  <c r="AM14" i="2" s="1"/>
  <c r="AO14" i="2" s="1"/>
  <c r="R11" i="2"/>
  <c r="S11" i="2" s="1"/>
  <c r="AM11" i="2" s="1"/>
  <c r="AO11" i="2" s="1"/>
  <c r="R7" i="2"/>
  <c r="R25" i="2"/>
  <c r="N63" i="2"/>
  <c r="AL10" i="18" s="1"/>
  <c r="AT41" i="12"/>
  <c r="AW38" i="16"/>
  <c r="S443" i="1"/>
  <c r="AT27" i="9"/>
  <c r="AA18" i="19"/>
  <c r="AB18" i="19" s="1"/>
  <c r="P622" i="1"/>
  <c r="N498" i="1"/>
  <c r="L498" i="1"/>
  <c r="BH12" i="18"/>
  <c r="L42" i="17"/>
  <c r="AY16" i="11"/>
  <c r="BL12" i="18"/>
  <c r="AY26" i="11"/>
  <c r="L48" i="17"/>
  <c r="AM12" i="18"/>
  <c r="BG11" i="18"/>
  <c r="K41" i="17"/>
  <c r="AT14" i="11"/>
  <c r="AT28" i="11"/>
  <c r="K23" i="17"/>
  <c r="AT14" i="10"/>
  <c r="BV7" i="18"/>
  <c r="Z8" i="12"/>
  <c r="BX7" i="18"/>
  <c r="G58" i="17"/>
  <c r="Z12" i="12"/>
  <c r="CB7" i="18"/>
  <c r="Z22" i="12"/>
  <c r="CD7" i="18"/>
  <c r="G64" i="17"/>
  <c r="Z26" i="12"/>
  <c r="CH7" i="18"/>
  <c r="Z36" i="12"/>
  <c r="CJ7" i="18"/>
  <c r="G70" i="17"/>
  <c r="Z40" i="12"/>
  <c r="G41" i="17"/>
  <c r="BI7" i="18"/>
  <c r="Z18" i="11"/>
  <c r="BO7" i="18"/>
  <c r="G49" i="17"/>
  <c r="Z32" i="11"/>
  <c r="G54" i="17"/>
  <c r="AS7" i="18"/>
  <c r="BW5" i="18"/>
  <c r="E57" i="17"/>
  <c r="P10" i="12"/>
  <c r="BY5" i="18"/>
  <c r="P14" i="12"/>
  <c r="CA5" i="18"/>
  <c r="E61" i="17"/>
  <c r="P18" i="12"/>
  <c r="CC5" i="18"/>
  <c r="P24" i="12"/>
  <c r="CE5" i="18"/>
  <c r="E65" i="17"/>
  <c r="P28" i="12"/>
  <c r="CG5" i="18"/>
  <c r="P32" i="12"/>
  <c r="CI5" i="18"/>
  <c r="E69" i="17"/>
  <c r="P38" i="12"/>
  <c r="CK5" i="18"/>
  <c r="P42" i="12"/>
  <c r="CM5" i="18"/>
  <c r="E73" i="17"/>
  <c r="P46" i="12"/>
  <c r="BV5" i="18"/>
  <c r="P8" i="12"/>
  <c r="E58" i="17"/>
  <c r="CB5" i="18"/>
  <c r="P22" i="12"/>
  <c r="CD5" i="18"/>
  <c r="E64" i="17"/>
  <c r="P26" i="12"/>
  <c r="CH5" i="18"/>
  <c r="E68" i="17"/>
  <c r="P36" i="12"/>
  <c r="E70" i="17"/>
  <c r="P10" i="11"/>
  <c r="E41" i="17"/>
  <c r="BI5" i="18"/>
  <c r="P18" i="11"/>
  <c r="BK5" i="18"/>
  <c r="BO5" i="18"/>
  <c r="E49" i="17"/>
  <c r="P32" i="11"/>
  <c r="BH34" i="12"/>
  <c r="V670" i="1"/>
  <c r="W670" i="1" s="1"/>
  <c r="V834" i="2"/>
  <c r="W834" i="2" s="1"/>
  <c r="V819" i="2"/>
  <c r="V295" i="1"/>
  <c r="W295" i="1" s="1"/>
  <c r="V724" i="1"/>
  <c r="W724" i="1" s="1"/>
  <c r="V721" i="1"/>
  <c r="V292" i="1"/>
  <c r="W292" i="1" s="1"/>
  <c r="AY20" i="11"/>
  <c r="V10" i="1"/>
  <c r="V72" i="1"/>
  <c r="W72" i="1" s="1"/>
  <c r="V92" i="1"/>
  <c r="W92" i="1" s="1"/>
  <c r="C114" i="16"/>
  <c r="C110" i="16"/>
  <c r="C102" i="16"/>
  <c r="C98" i="16"/>
  <c r="C90" i="16"/>
  <c r="C86" i="16"/>
  <c r="C82" i="16"/>
  <c r="C78" i="16"/>
  <c r="C70" i="16"/>
  <c r="C66" i="16"/>
  <c r="C62" i="16"/>
  <c r="J376" i="4"/>
  <c r="AZ47" i="9"/>
  <c r="AU33" i="9"/>
  <c r="AQ47" i="11"/>
  <c r="AQ49" i="11" s="1"/>
  <c r="AN47" i="9"/>
  <c r="AH33" i="10"/>
  <c r="AH47" i="10"/>
  <c r="AG19" i="10"/>
  <c r="AG33" i="11"/>
  <c r="AD47" i="11"/>
  <c r="AC19" i="10"/>
  <c r="AB33" i="10"/>
  <c r="AB47" i="11"/>
  <c r="AA19" i="10"/>
  <c r="AA19" i="11"/>
  <c r="Y19" i="10"/>
  <c r="Y19" i="11"/>
  <c r="Y47" i="11"/>
  <c r="X47" i="11"/>
  <c r="W19" i="11"/>
  <c r="V47" i="11"/>
  <c r="T33" i="10"/>
  <c r="R33" i="10"/>
  <c r="Q19" i="10"/>
  <c r="Q19" i="11"/>
  <c r="O47" i="10"/>
  <c r="O19" i="11"/>
  <c r="O47" i="11"/>
  <c r="N33" i="10"/>
  <c r="N33" i="11"/>
  <c r="M19" i="10"/>
  <c r="M47" i="10"/>
  <c r="M19" i="11"/>
  <c r="M47" i="11"/>
  <c r="L33" i="10"/>
  <c r="L47" i="10"/>
  <c r="L33" i="11"/>
  <c r="J33" i="11"/>
  <c r="I19" i="10"/>
  <c r="I47" i="10"/>
  <c r="I19" i="11"/>
  <c r="I47" i="11"/>
  <c r="H33" i="10"/>
  <c r="H47" i="10"/>
  <c r="H33" i="11"/>
  <c r="G19" i="10"/>
  <c r="G47" i="10"/>
  <c r="G19" i="11"/>
  <c r="G47" i="11"/>
  <c r="E47" i="10"/>
  <c r="E19" i="11"/>
  <c r="E47" i="11"/>
  <c r="D33" i="10"/>
  <c r="C47" i="10"/>
  <c r="C19" i="11"/>
  <c r="C47" i="11"/>
  <c r="B33" i="10"/>
  <c r="B33" i="11"/>
  <c r="AX47" i="12"/>
  <c r="AL47" i="12"/>
  <c r="BB47" i="12"/>
  <c r="AK47" i="12"/>
  <c r="AA47" i="12"/>
  <c r="Q47" i="12"/>
  <c r="I47" i="12"/>
  <c r="G47" i="12"/>
  <c r="E47" i="12"/>
  <c r="C47" i="12"/>
  <c r="AX33" i="12"/>
  <c r="AN33" i="12"/>
  <c r="AC33" i="12"/>
  <c r="S33" i="12"/>
  <c r="Q33" i="12"/>
  <c r="I33" i="12"/>
  <c r="G33" i="12"/>
  <c r="E33" i="12"/>
  <c r="C33" i="12"/>
  <c r="AC19" i="12"/>
  <c r="S19" i="12"/>
  <c r="I19" i="12"/>
  <c r="E19" i="12"/>
  <c r="C19" i="12"/>
  <c r="R1119" i="4"/>
  <c r="AZ47" i="10"/>
  <c r="I371" i="4"/>
  <c r="I745" i="4"/>
  <c r="I1134" i="4"/>
  <c r="I371" i="3"/>
  <c r="I745" i="3"/>
  <c r="I871" i="3"/>
  <c r="I991" i="3"/>
  <c r="I1134" i="3"/>
  <c r="I1051" i="3"/>
  <c r="I63" i="3"/>
  <c r="I183" i="3"/>
  <c r="I437" i="3"/>
  <c r="I557" i="3"/>
  <c r="I811" i="3"/>
  <c r="I931" i="3"/>
  <c r="I1134" i="2"/>
  <c r="W66" i="4"/>
  <c r="W764" i="3"/>
  <c r="BN48" i="12"/>
  <c r="D48" i="12"/>
  <c r="BB47" i="11"/>
  <c r="BB19" i="11"/>
  <c r="BB47" i="10"/>
  <c r="BA47" i="11"/>
  <c r="AS47" i="11"/>
  <c r="AK47" i="11"/>
  <c r="BD182" i="16"/>
  <c r="AS166" i="16"/>
  <c r="AN182" i="16"/>
  <c r="AD160" i="16"/>
  <c r="V160" i="16"/>
  <c r="U160" i="16"/>
  <c r="BF181" i="16" l="1"/>
  <c r="BD165" i="16"/>
  <c r="V894" i="1"/>
  <c r="W894" i="1" s="1"/>
  <c r="V892" i="1"/>
  <c r="W892" i="1" s="1"/>
  <c r="V884" i="1"/>
  <c r="W884" i="1" s="1"/>
  <c r="V940" i="1"/>
  <c r="W940" i="1" s="1"/>
  <c r="V975" i="1"/>
  <c r="N1019" i="1"/>
  <c r="X176" i="19" s="1"/>
  <c r="AP177" i="16"/>
  <c r="BA203" i="16"/>
  <c r="H165" i="16"/>
  <c r="E165" i="16"/>
  <c r="J44" i="9"/>
  <c r="L41" i="16"/>
  <c r="F43" i="9"/>
  <c r="C32" i="19"/>
  <c r="D32" i="19" s="1"/>
  <c r="E32" i="19" s="1"/>
  <c r="H40" i="16"/>
  <c r="D46" i="9"/>
  <c r="F43" i="16"/>
  <c r="C34" i="19"/>
  <c r="D34" i="19" s="1"/>
  <c r="E34" i="19" s="1"/>
  <c r="F45" i="9"/>
  <c r="BG46" i="9"/>
  <c r="BJ43" i="16"/>
  <c r="AV48" i="9"/>
  <c r="AU48" i="9"/>
  <c r="AX48" i="9"/>
  <c r="AW48" i="9"/>
  <c r="AY48" i="9"/>
  <c r="AT48" i="12"/>
  <c r="AP48" i="12"/>
  <c r="O1012" i="1"/>
  <c r="BE43" i="9"/>
  <c r="R931" i="1"/>
  <c r="BH40" i="16"/>
  <c r="R924" i="1"/>
  <c r="R930" i="1"/>
  <c r="R932" i="1"/>
  <c r="BH45" i="9"/>
  <c r="R990" i="1"/>
  <c r="BK42" i="16"/>
  <c r="AM937" i="1"/>
  <c r="S989" i="1"/>
  <c r="S983" i="1"/>
  <c r="S985" i="1"/>
  <c r="AK8" i="18"/>
  <c r="H19" i="17"/>
  <c r="R35" i="19"/>
  <c r="S34" i="19" s="1"/>
  <c r="T34" i="19" s="1"/>
  <c r="AD43" i="16"/>
  <c r="AA46" i="9"/>
  <c r="AE43" i="16"/>
  <c r="AB46" i="9"/>
  <c r="AC46" i="9"/>
  <c r="AF43" i="16"/>
  <c r="AG43" i="16"/>
  <c r="AD46" i="9"/>
  <c r="AF44" i="9"/>
  <c r="AI41" i="16"/>
  <c r="AO43" i="9"/>
  <c r="X32" i="19"/>
  <c r="AR40" i="16"/>
  <c r="AN41" i="16"/>
  <c r="AK44" i="9"/>
  <c r="AN44" i="9"/>
  <c r="AQ41" i="16"/>
  <c r="O999" i="1"/>
  <c r="O1005" i="1"/>
  <c r="AU41" i="16"/>
  <c r="AR44" i="12"/>
  <c r="AR44" i="9"/>
  <c r="P1005" i="1"/>
  <c r="P1004" i="1"/>
  <c r="AD152" i="19" s="1"/>
  <c r="P1001" i="1"/>
  <c r="AW46" i="9"/>
  <c r="AZ43" i="16"/>
  <c r="AG33" i="19"/>
  <c r="AH32" i="19" s="1"/>
  <c r="AI32" i="19" s="1"/>
  <c r="M18" i="17"/>
  <c r="BD43" i="9"/>
  <c r="BG40" i="16"/>
  <c r="Q1016" i="1"/>
  <c r="Q1020" i="1"/>
  <c r="BE41" i="16"/>
  <c r="BB44" i="9"/>
  <c r="Y32" i="19"/>
  <c r="Z32" i="19" s="1"/>
  <c r="AX161" i="16"/>
  <c r="AX167" i="16"/>
  <c r="V34" i="19"/>
  <c r="W34" i="19" s="1"/>
  <c r="AQ171" i="16"/>
  <c r="AR170" i="16" s="1"/>
  <c r="AO171" i="16"/>
  <c r="BE163" i="16"/>
  <c r="BG163" i="16"/>
  <c r="AR177" i="16"/>
  <c r="BF161" i="16"/>
  <c r="BG161" i="16"/>
  <c r="BC200" i="16"/>
  <c r="AN177" i="16"/>
  <c r="AR176" i="16" s="1"/>
  <c r="BE161" i="16"/>
  <c r="BB161" i="16"/>
  <c r="AQ48" i="12"/>
  <c r="AH34" i="19"/>
  <c r="AI34" i="19" s="1"/>
  <c r="BL45" i="9"/>
  <c r="BO42" i="16"/>
  <c r="BG43" i="9"/>
  <c r="R928" i="1"/>
  <c r="BJ40" i="16"/>
  <c r="AM876" i="1"/>
  <c r="S927" i="1"/>
  <c r="R986" i="1"/>
  <c r="BI42" i="16"/>
  <c r="BF45" i="9"/>
  <c r="R991" i="1"/>
  <c r="Q46" i="9"/>
  <c r="T43" i="16"/>
  <c r="S46" i="9"/>
  <c r="V43" i="16"/>
  <c r="U32" i="19"/>
  <c r="V32" i="19" s="1"/>
  <c r="W32" i="19" s="1"/>
  <c r="AJ43" i="9"/>
  <c r="AM40" i="16"/>
  <c r="AI44" i="9"/>
  <c r="AL41" i="16"/>
  <c r="AK10" i="18"/>
  <c r="J19" i="17"/>
  <c r="X35" i="19"/>
  <c r="Y34" i="19" s="1"/>
  <c r="Z34" i="19" s="1"/>
  <c r="AO46" i="9"/>
  <c r="AR43" i="16"/>
  <c r="AM46" i="9"/>
  <c r="AP43" i="16"/>
  <c r="AW40" i="16"/>
  <c r="AT43" i="9"/>
  <c r="AA32" i="19"/>
  <c r="AB32" i="19" s="1"/>
  <c r="AC32" i="19" s="1"/>
  <c r="AT43" i="12"/>
  <c r="AU46" i="9"/>
  <c r="AX43" i="16"/>
  <c r="AU44" i="9"/>
  <c r="AX41" i="16"/>
  <c r="Q997" i="1"/>
  <c r="Q1003" i="1"/>
  <c r="Q1004" i="1"/>
  <c r="AG152" i="19" s="1"/>
  <c r="Q999" i="1"/>
  <c r="R992" i="1"/>
  <c r="R984" i="1"/>
  <c r="R926" i="1"/>
  <c r="AY188" i="16"/>
  <c r="R20" i="19"/>
  <c r="S20" i="19" s="1"/>
  <c r="T20" i="19" s="1"/>
  <c r="AH28" i="16"/>
  <c r="AE29" i="9"/>
  <c r="BF31" i="16"/>
  <c r="BC32" i="9"/>
  <c r="W501" i="1"/>
  <c r="BC181" i="16"/>
  <c r="AV165" i="16"/>
  <c r="BF165" i="16"/>
  <c r="G30" i="9"/>
  <c r="I29" i="16"/>
  <c r="AD5" i="18"/>
  <c r="E12" i="17"/>
  <c r="I21" i="19"/>
  <c r="J20" i="19" s="1"/>
  <c r="K20" i="19" s="1"/>
  <c r="P30" i="9"/>
  <c r="R29" i="16"/>
  <c r="S28" i="16" s="1"/>
  <c r="AE14" i="18"/>
  <c r="BL31" i="16"/>
  <c r="BR30" i="16" s="1"/>
  <c r="E30" i="9"/>
  <c r="G29" i="16"/>
  <c r="D29" i="16"/>
  <c r="B30" i="9"/>
  <c r="I30" i="9"/>
  <c r="K29" i="16"/>
  <c r="F29" i="16"/>
  <c r="D30" i="9"/>
  <c r="K30" i="9"/>
  <c r="AD4" i="18"/>
  <c r="D12" i="17"/>
  <c r="F21" i="19"/>
  <c r="G20" i="19" s="1"/>
  <c r="H20" i="19" s="1"/>
  <c r="C30" i="16"/>
  <c r="E32" i="9"/>
  <c r="G31" i="16"/>
  <c r="BJ28" i="16"/>
  <c r="R554" i="1"/>
  <c r="BG29" i="9"/>
  <c r="BH28" i="16"/>
  <c r="BE29" i="9"/>
  <c r="R558" i="1"/>
  <c r="R557" i="1"/>
  <c r="R550" i="1"/>
  <c r="AO562" i="1"/>
  <c r="AM561" i="1"/>
  <c r="T612" i="1" s="1"/>
  <c r="C24" i="14" s="1"/>
  <c r="BH32" i="9"/>
  <c r="BK31" i="16"/>
  <c r="H30" i="9"/>
  <c r="J29" i="16"/>
  <c r="J30" i="9"/>
  <c r="L29" i="16"/>
  <c r="P29" i="16"/>
  <c r="N30" i="9"/>
  <c r="AF29" i="16"/>
  <c r="AC30" i="9"/>
  <c r="AL31" i="16"/>
  <c r="AI32" i="9"/>
  <c r="AP29" i="16"/>
  <c r="AM30" i="9"/>
  <c r="AL32" i="9"/>
  <c r="AO31" i="16"/>
  <c r="AN32" i="9"/>
  <c r="AQ31" i="16"/>
  <c r="AE11" i="18"/>
  <c r="AT32" i="9"/>
  <c r="AW31" i="16"/>
  <c r="AT32" i="12"/>
  <c r="K13" i="17"/>
  <c r="AA23" i="19"/>
  <c r="AB22" i="19" s="1"/>
  <c r="AC22" i="19" s="1"/>
  <c r="AX29" i="16"/>
  <c r="AU30" i="9"/>
  <c r="AV32" i="9"/>
  <c r="AY31" i="16"/>
  <c r="BD32" i="9"/>
  <c r="AE13" i="18"/>
  <c r="AG23" i="19"/>
  <c r="BG31" i="16"/>
  <c r="M13" i="17"/>
  <c r="BD31" i="9"/>
  <c r="AG22" i="19"/>
  <c r="BG30" i="16"/>
  <c r="BD31" i="16"/>
  <c r="BA32" i="9"/>
  <c r="BG162" i="16"/>
  <c r="AR33" i="12"/>
  <c r="AS33" i="12"/>
  <c r="AS49" i="12" s="1"/>
  <c r="AS50" i="12" s="1"/>
  <c r="AE22" i="19"/>
  <c r="AF22" i="19" s="1"/>
  <c r="BB167" i="16"/>
  <c r="AY167" i="16"/>
  <c r="AZ161" i="16"/>
  <c r="BA167" i="16"/>
  <c r="BA161" i="16"/>
  <c r="AY161" i="16"/>
  <c r="AX177" i="16"/>
  <c r="BD181" i="16"/>
  <c r="BC161" i="16"/>
  <c r="BE181" i="16"/>
  <c r="BG181" i="16"/>
  <c r="V530" i="1"/>
  <c r="AQ33" i="9"/>
  <c r="AS33" i="9"/>
  <c r="BE188" i="16"/>
  <c r="BH29" i="9"/>
  <c r="R556" i="1"/>
  <c r="BK28" i="16"/>
  <c r="R552" i="1"/>
  <c r="BI28" i="16"/>
  <c r="BF29" i="9"/>
  <c r="AM502" i="1"/>
  <c r="S549" i="1"/>
  <c r="S551" i="1"/>
  <c r="S555" i="1"/>
  <c r="S553" i="1"/>
  <c r="BM31" i="9"/>
  <c r="BP30" i="16"/>
  <c r="S618" i="1"/>
  <c r="S610" i="1"/>
  <c r="S612" i="1"/>
  <c r="N29" i="16"/>
  <c r="L30" i="9"/>
  <c r="Q30" i="9"/>
  <c r="T29" i="16"/>
  <c r="S30" i="9"/>
  <c r="V29" i="16"/>
  <c r="X32" i="9"/>
  <c r="AA31" i="16"/>
  <c r="AA30" i="9"/>
  <c r="AD29" i="16"/>
  <c r="AF32" i="9"/>
  <c r="AI31" i="16"/>
  <c r="AH32" i="9"/>
  <c r="AK31" i="16"/>
  <c r="AK30" i="9"/>
  <c r="AN29" i="16"/>
  <c r="AO31" i="9"/>
  <c r="AR30" i="16"/>
  <c r="X22" i="19"/>
  <c r="Y22" i="19" s="1"/>
  <c r="Z22" i="19" s="1"/>
  <c r="AS31" i="16"/>
  <c r="AP32" i="9"/>
  <c r="AP32" i="12"/>
  <c r="AY29" i="16"/>
  <c r="AV30" i="9"/>
  <c r="BA29" i="16"/>
  <c r="AX30" i="9"/>
  <c r="AX32" i="9"/>
  <c r="BA31" i="16"/>
  <c r="BC31" i="16"/>
  <c r="AZ32" i="9"/>
  <c r="AJ22" i="19"/>
  <c r="AK22" i="19" s="1"/>
  <c r="AL22" i="19" s="1"/>
  <c r="BL30" i="16"/>
  <c r="BJ31" i="16"/>
  <c r="BG32" i="9"/>
  <c r="AQ199" i="16"/>
  <c r="V971" i="3"/>
  <c r="W971" i="3" s="1"/>
  <c r="Z168" i="16"/>
  <c r="Z202" i="16" s="1"/>
  <c r="AM40" i="11"/>
  <c r="AP109" i="16"/>
  <c r="V888" i="3"/>
  <c r="W888" i="3" s="1"/>
  <c r="AG184" i="16"/>
  <c r="AK40" i="11"/>
  <c r="AN109" i="16"/>
  <c r="AQ109" i="16"/>
  <c r="AN40" i="11"/>
  <c r="V827" i="3"/>
  <c r="W827" i="3" s="1"/>
  <c r="T184" i="16"/>
  <c r="V837" i="3"/>
  <c r="W837" i="3" s="1"/>
  <c r="K35" i="11"/>
  <c r="BM9" i="18"/>
  <c r="AN99" i="16"/>
  <c r="U158" i="16"/>
  <c r="U196" i="16" s="1"/>
  <c r="C96" i="16"/>
  <c r="S447" i="3"/>
  <c r="AM447" i="3" s="1"/>
  <c r="AO447" i="3" s="1"/>
  <c r="V463" i="3"/>
  <c r="W463" i="3" s="1"/>
  <c r="S448" i="3"/>
  <c r="AM448" i="3" s="1"/>
  <c r="AO448" i="3" s="1"/>
  <c r="AL24" i="11"/>
  <c r="AO95" i="16"/>
  <c r="AO23" i="11"/>
  <c r="X86" i="19"/>
  <c r="Y86" i="19" s="1"/>
  <c r="Z86" i="19" s="1"/>
  <c r="V211" i="3"/>
  <c r="W211" i="3" s="1"/>
  <c r="AN49" i="11"/>
  <c r="Z176" i="16"/>
  <c r="Z177" i="16" s="1"/>
  <c r="AG176" i="16"/>
  <c r="AG196" i="16" s="1"/>
  <c r="V210" i="3"/>
  <c r="W210" i="3" s="1"/>
  <c r="V197" i="3"/>
  <c r="W197" i="3" s="1"/>
  <c r="V195" i="3"/>
  <c r="W195" i="3" s="1"/>
  <c r="V191" i="3"/>
  <c r="W191" i="3" s="1"/>
  <c r="V187" i="3"/>
  <c r="W187" i="3" s="1"/>
  <c r="R176" i="3"/>
  <c r="Y12" i="11"/>
  <c r="AB85" i="16"/>
  <c r="AL49" i="11"/>
  <c r="AH19" i="11"/>
  <c r="C84" i="16"/>
  <c r="V154" i="3"/>
  <c r="W154" i="3" s="1"/>
  <c r="D19" i="11"/>
  <c r="AP85" i="16"/>
  <c r="AM12" i="11"/>
  <c r="B19" i="11"/>
  <c r="BE5" i="18"/>
  <c r="Z10" i="11"/>
  <c r="AO10" i="11"/>
  <c r="J39" i="17"/>
  <c r="V85" i="3"/>
  <c r="W85" i="3" s="1"/>
  <c r="G376" i="3"/>
  <c r="V15" i="3"/>
  <c r="W15" i="3" s="1"/>
  <c r="V30" i="3"/>
  <c r="W30" i="3" s="1"/>
  <c r="H42" i="10"/>
  <c r="J75" i="16"/>
  <c r="N1118" i="2"/>
  <c r="X47" i="10"/>
  <c r="AL48" i="10"/>
  <c r="T160" i="16"/>
  <c r="T198" i="16" s="1"/>
  <c r="C42" i="10"/>
  <c r="E75" i="16"/>
  <c r="C35" i="17"/>
  <c r="H75" i="16"/>
  <c r="C67" i="19"/>
  <c r="BA3" i="18"/>
  <c r="AM42" i="10"/>
  <c r="AP75" i="16"/>
  <c r="AL42" i="10"/>
  <c r="AO75" i="16"/>
  <c r="S42" i="10"/>
  <c r="V75" i="16"/>
  <c r="L67" i="19"/>
  <c r="X75" i="16"/>
  <c r="AG75" i="16"/>
  <c r="AD42" i="10"/>
  <c r="N1120" i="2"/>
  <c r="N1124" i="2"/>
  <c r="AK73" i="16"/>
  <c r="AJ40" i="10"/>
  <c r="AM73" i="16"/>
  <c r="AJ160" i="16"/>
  <c r="AJ198" i="16" s="1"/>
  <c r="V898" i="2"/>
  <c r="W898" i="2" s="1"/>
  <c r="V847" i="2"/>
  <c r="AQ194" i="16"/>
  <c r="V511" i="2"/>
  <c r="W511" i="2" s="1"/>
  <c r="V519" i="2"/>
  <c r="W519" i="2" s="1"/>
  <c r="V521" i="2"/>
  <c r="W521" i="2" s="1"/>
  <c r="V514" i="2"/>
  <c r="W514" i="2" s="1"/>
  <c r="AL26" i="10"/>
  <c r="AO61" i="16"/>
  <c r="AM14" i="10"/>
  <c r="AP51" i="16"/>
  <c r="V142" i="2"/>
  <c r="W142" i="2" s="1"/>
  <c r="V147" i="2"/>
  <c r="W147" i="2" s="1"/>
  <c r="J180" i="16"/>
  <c r="I181" i="16" s="1"/>
  <c r="I49" i="16"/>
  <c r="V81" i="2"/>
  <c r="W81" i="2" s="1"/>
  <c r="N375" i="2"/>
  <c r="X154" i="19" s="1"/>
  <c r="T10" i="10"/>
  <c r="V23" i="2"/>
  <c r="W23" i="2" s="1"/>
  <c r="I20" i="17"/>
  <c r="S821" i="1"/>
  <c r="AM821" i="1" s="1"/>
  <c r="AO821" i="1" s="1"/>
  <c r="M42" i="9"/>
  <c r="O39" i="16"/>
  <c r="AN42" i="9"/>
  <c r="AQ39" i="16"/>
  <c r="AM42" i="9"/>
  <c r="AP39" i="16"/>
  <c r="AO42" i="9"/>
  <c r="X31" i="19"/>
  <c r="Y30" i="19" s="1"/>
  <c r="Z30" i="19" s="1"/>
  <c r="S709" i="1"/>
  <c r="AM709" i="1" s="1"/>
  <c r="AO709" i="1" s="1"/>
  <c r="N1003" i="1"/>
  <c r="N625" i="1"/>
  <c r="AL28" i="9"/>
  <c r="AO27" i="16"/>
  <c r="V450" i="1"/>
  <c r="W450" i="1" s="1"/>
  <c r="V466" i="1"/>
  <c r="W466" i="1" s="1"/>
  <c r="V457" i="1"/>
  <c r="W457" i="1" s="1"/>
  <c r="AN28" i="9"/>
  <c r="AQ27" i="16"/>
  <c r="C24" i="16"/>
  <c r="AR25" i="16"/>
  <c r="AB10" i="18"/>
  <c r="X17" i="19"/>
  <c r="Y16" i="19" s="1"/>
  <c r="Z16" i="19" s="1"/>
  <c r="J10" i="17"/>
  <c r="AO26" i="9"/>
  <c r="V343" i="1"/>
  <c r="AT23" i="12"/>
  <c r="AW22" i="16"/>
  <c r="AA14" i="19"/>
  <c r="AT23" i="9"/>
  <c r="AO23" i="9"/>
  <c r="AR22" i="16"/>
  <c r="X14" i="19"/>
  <c r="Y14" i="19" s="1"/>
  <c r="Z14" i="19" s="1"/>
  <c r="AS200" i="16"/>
  <c r="AU201" i="16" s="1"/>
  <c r="AW187" i="16"/>
  <c r="AB23" i="16"/>
  <c r="AS187" i="16"/>
  <c r="AJ24" i="9"/>
  <c r="AW184" i="16"/>
  <c r="AU171" i="16"/>
  <c r="AA177" i="19"/>
  <c r="AB176" i="19" s="1"/>
  <c r="AS159" i="16"/>
  <c r="V335" i="1"/>
  <c r="W335" i="1" s="1"/>
  <c r="AS165" i="16"/>
  <c r="V332" i="1"/>
  <c r="O168" i="16"/>
  <c r="O202" i="16" s="1"/>
  <c r="V345" i="1"/>
  <c r="H10" i="18"/>
  <c r="O1016" i="1"/>
  <c r="AP24" i="9"/>
  <c r="AS23" i="16"/>
  <c r="AP24" i="12"/>
  <c r="AQ24" i="12"/>
  <c r="AQ24" i="9"/>
  <c r="AT23" i="16"/>
  <c r="AO23" i="16"/>
  <c r="AL24" i="9"/>
  <c r="AP23" i="16"/>
  <c r="AM24" i="9"/>
  <c r="AW23" i="16"/>
  <c r="AA11" i="18"/>
  <c r="AT24" i="9"/>
  <c r="AT24" i="12"/>
  <c r="AA15" i="19"/>
  <c r="AR22" i="9"/>
  <c r="AR22" i="12"/>
  <c r="AU21" i="16"/>
  <c r="AS22" i="9"/>
  <c r="AV21" i="16"/>
  <c r="AS22" i="12"/>
  <c r="AK22" i="9"/>
  <c r="AN21" i="16"/>
  <c r="O629" i="1"/>
  <c r="O623" i="1"/>
  <c r="AQ200" i="16"/>
  <c r="N1018" i="1"/>
  <c r="AT159" i="16"/>
  <c r="AU165" i="16"/>
  <c r="L22" i="9"/>
  <c r="V265" i="1"/>
  <c r="W265" i="1" s="1"/>
  <c r="X151" i="19"/>
  <c r="Y150" i="19" s="1"/>
  <c r="AQ22" i="12"/>
  <c r="AQ22" i="9"/>
  <c r="AT21" i="16"/>
  <c r="AO21" i="16"/>
  <c r="AL22" i="9"/>
  <c r="O625" i="1"/>
  <c r="H253" i="1"/>
  <c r="X15" i="16"/>
  <c r="I9" i="19"/>
  <c r="E6" i="17"/>
  <c r="V132" i="1"/>
  <c r="W132" i="1" s="1"/>
  <c r="L9" i="19"/>
  <c r="V134" i="1"/>
  <c r="W134" i="1" s="1"/>
  <c r="N174" i="16"/>
  <c r="Q175" i="16" s="1"/>
  <c r="J12" i="9"/>
  <c r="L13" i="16"/>
  <c r="AL12" i="9"/>
  <c r="AO13" i="16"/>
  <c r="AO11" i="9"/>
  <c r="X8" i="19"/>
  <c r="Y8" i="19" s="1"/>
  <c r="Z8" i="19" s="1"/>
  <c r="AN11" i="16"/>
  <c r="AK10" i="9"/>
  <c r="Z11" i="16"/>
  <c r="Y10" i="9"/>
  <c r="AD174" i="16"/>
  <c r="V82" i="1"/>
  <c r="W82" i="1" s="1"/>
  <c r="S95" i="1"/>
  <c r="AM95" i="1" s="1"/>
  <c r="AO95" i="1" s="1"/>
  <c r="AG11" i="16"/>
  <c r="V77" i="1"/>
  <c r="W77" i="1" s="1"/>
  <c r="V89" i="1"/>
  <c r="W89" i="1" s="1"/>
  <c r="AO11" i="16"/>
  <c r="AL10" i="9"/>
  <c r="V23" i="1"/>
  <c r="W23" i="1" s="1"/>
  <c r="AN179" i="16"/>
  <c r="AP167" i="16"/>
  <c r="V19" i="1"/>
  <c r="W19" i="1" s="1"/>
  <c r="V27" i="1"/>
  <c r="W27" i="1" s="1"/>
  <c r="D4" i="19"/>
  <c r="V29" i="1"/>
  <c r="W29" i="1" s="1"/>
  <c r="V32" i="1"/>
  <c r="W32" i="1" s="1"/>
  <c r="V21" i="1"/>
  <c r="W21" i="1" s="1"/>
  <c r="Z193" i="1"/>
  <c r="Z194" i="1"/>
  <c r="H255" i="1"/>
  <c r="S217" i="1"/>
  <c r="AM217" i="1" s="1"/>
  <c r="AO217" i="1" s="1"/>
  <c r="Z15" i="16"/>
  <c r="I249" i="1"/>
  <c r="H251" i="1"/>
  <c r="Z214" i="1"/>
  <c r="S214" i="1" s="1"/>
  <c r="AM214" i="1" s="1"/>
  <c r="AO214" i="1" s="1"/>
  <c r="Z207" i="1"/>
  <c r="V815" i="2"/>
  <c r="W815" i="2" s="1"/>
  <c r="Z841" i="2"/>
  <c r="S841" i="2" s="1"/>
  <c r="AM841" i="2" s="1"/>
  <c r="AO841" i="2" s="1"/>
  <c r="R843" i="2"/>
  <c r="R842" i="2"/>
  <c r="S842" i="2" s="1"/>
  <c r="AM842" i="2" s="1"/>
  <c r="AO842" i="2" s="1"/>
  <c r="V829" i="2"/>
  <c r="W829" i="2" s="1"/>
  <c r="H257" i="1"/>
  <c r="S30" i="1"/>
  <c r="AM30" i="1" s="1"/>
  <c r="AO30" i="1" s="1"/>
  <c r="S18" i="1"/>
  <c r="AM18" i="1" s="1"/>
  <c r="AO18" i="1" s="1"/>
  <c r="V17" i="1"/>
  <c r="W17" i="1" s="1"/>
  <c r="AJ9" i="16"/>
  <c r="Z11" i="1"/>
  <c r="S11" i="1" s="1"/>
  <c r="AM11" i="1" s="1"/>
  <c r="AO11" i="1" s="1"/>
  <c r="Z24" i="1"/>
  <c r="S24" i="1" s="1"/>
  <c r="AM24" i="1" s="1"/>
  <c r="AO24" i="1" s="1"/>
  <c r="Z33" i="1"/>
  <c r="Z14" i="1"/>
  <c r="Z27" i="1"/>
  <c r="S27" i="1" s="1"/>
  <c r="AM27" i="1" s="1"/>
  <c r="AO27" i="1" s="1"/>
  <c r="G174" i="16"/>
  <c r="F175" i="16" s="1"/>
  <c r="I253" i="1"/>
  <c r="Z21" i="1"/>
  <c r="S21" i="1" s="1"/>
  <c r="AM21" i="1" s="1"/>
  <c r="AO21" i="1" s="1"/>
  <c r="Z462" i="1"/>
  <c r="Z461" i="1"/>
  <c r="S461" i="1" s="1"/>
  <c r="AM461" i="1" s="1"/>
  <c r="AO461" i="1" s="1"/>
  <c r="S455" i="1"/>
  <c r="AM455" i="1" s="1"/>
  <c r="AO455" i="1" s="1"/>
  <c r="Z455" i="1"/>
  <c r="Z450" i="1"/>
  <c r="S450" i="1" s="1"/>
  <c r="AM450" i="1" s="1"/>
  <c r="AO450" i="1" s="1"/>
  <c r="S399" i="1"/>
  <c r="AM399" i="1" s="1"/>
  <c r="AO399" i="1" s="1"/>
  <c r="AB5" i="18"/>
  <c r="I34" i="9"/>
  <c r="V333" i="1"/>
  <c r="W333" i="1" s="1"/>
  <c r="AD23" i="16"/>
  <c r="G24" i="9"/>
  <c r="I23" i="16"/>
  <c r="S270" i="1"/>
  <c r="AM270" i="1" s="1"/>
  <c r="AO270" i="1" s="1"/>
  <c r="V272" i="1"/>
  <c r="W272" i="1" s="1"/>
  <c r="R267" i="1"/>
  <c r="R285" i="1"/>
  <c r="S285" i="1" s="1"/>
  <c r="AM285" i="1" s="1"/>
  <c r="AO285" i="1" s="1"/>
  <c r="V271" i="1"/>
  <c r="W271" i="1" s="1"/>
  <c r="Z277" i="1"/>
  <c r="R263" i="1"/>
  <c r="S263" i="1" s="1"/>
  <c r="AM263" i="1" s="1"/>
  <c r="AO263" i="1" s="1"/>
  <c r="R279" i="1"/>
  <c r="S289" i="1"/>
  <c r="AM289" i="1" s="1"/>
  <c r="AO289" i="1" s="1"/>
  <c r="S19" i="10"/>
  <c r="V194" i="2"/>
  <c r="W194" i="2" s="1"/>
  <c r="Z190" i="2"/>
  <c r="H242" i="2"/>
  <c r="K13" i="10" s="1"/>
  <c r="I187" i="16"/>
  <c r="V14" i="10"/>
  <c r="R147" i="2"/>
  <c r="S147" i="2" s="1"/>
  <c r="AM147" i="2" s="1"/>
  <c r="AO147" i="2" s="1"/>
  <c r="R142" i="2"/>
  <c r="S142" i="2" s="1"/>
  <c r="AM142" i="2" s="1"/>
  <c r="AO142" i="2" s="1"/>
  <c r="R146" i="2"/>
  <c r="S146" i="2" s="1"/>
  <c r="AM146" i="2" s="1"/>
  <c r="AO146" i="2" s="1"/>
  <c r="V139" i="2"/>
  <c r="W139" i="2" s="1"/>
  <c r="V141" i="2"/>
  <c r="W141" i="2" s="1"/>
  <c r="S12" i="10"/>
  <c r="N49" i="16"/>
  <c r="V138" i="2"/>
  <c r="W138" i="2" s="1"/>
  <c r="Z143" i="2"/>
  <c r="S143" i="2" s="1"/>
  <c r="AM143" i="2" s="1"/>
  <c r="AO143" i="2" s="1"/>
  <c r="V150" i="2"/>
  <c r="W150" i="2" s="1"/>
  <c r="V151" i="2"/>
  <c r="W151" i="2" s="1"/>
  <c r="R96" i="2"/>
  <c r="H19" i="10"/>
  <c r="Z78" i="2"/>
  <c r="Z94" i="2"/>
  <c r="S78" i="2"/>
  <c r="AM78" i="2" s="1"/>
  <c r="AO78" i="2" s="1"/>
  <c r="S94" i="2"/>
  <c r="AM94" i="2" s="1"/>
  <c r="AO94" i="2" s="1"/>
  <c r="R99" i="2"/>
  <c r="R68" i="2"/>
  <c r="S68" i="2" s="1"/>
  <c r="AM68" i="2" s="1"/>
  <c r="AO68" i="2" s="1"/>
  <c r="S38" i="2"/>
  <c r="AM38" i="2" s="1"/>
  <c r="AO38" i="2" s="1"/>
  <c r="R38" i="2"/>
  <c r="I251" i="1"/>
  <c r="S72" i="1"/>
  <c r="AM72" i="1" s="1"/>
  <c r="AO72" i="1" s="1"/>
  <c r="M10" i="9"/>
  <c r="O11" i="16"/>
  <c r="V95" i="1"/>
  <c r="W95" i="1" s="1"/>
  <c r="R71" i="1"/>
  <c r="S71" i="1" s="1"/>
  <c r="AM71" i="1" s="1"/>
  <c r="AO71" i="1" s="1"/>
  <c r="C10" i="9"/>
  <c r="E11" i="16"/>
  <c r="S724" i="1"/>
  <c r="AM724" i="1" s="1"/>
  <c r="AO724" i="1" s="1"/>
  <c r="G38" i="9"/>
  <c r="H751" i="1"/>
  <c r="R648" i="1"/>
  <c r="Z665" i="1"/>
  <c r="Z669" i="1"/>
  <c r="L47" i="9"/>
  <c r="M48" i="9" s="1"/>
  <c r="G33" i="16"/>
  <c r="V638" i="1"/>
  <c r="W638" i="1" s="1"/>
  <c r="Z661" i="1"/>
  <c r="V637" i="1"/>
  <c r="W637" i="1" s="1"/>
  <c r="Z654" i="1"/>
  <c r="H691" i="1"/>
  <c r="Z716" i="1"/>
  <c r="S716" i="1" s="1"/>
  <c r="AM716" i="1" s="1"/>
  <c r="AO716" i="1" s="1"/>
  <c r="Z702" i="1"/>
  <c r="V725" i="1"/>
  <c r="W725" i="1" s="1"/>
  <c r="Z726" i="1"/>
  <c r="Z729" i="1"/>
  <c r="Z730" i="1"/>
  <c r="S730" i="1" s="1"/>
  <c r="AM730" i="1" s="1"/>
  <c r="AO730" i="1" s="1"/>
  <c r="F182" i="16"/>
  <c r="D183" i="16" s="1"/>
  <c r="N35" i="16"/>
  <c r="V714" i="1"/>
  <c r="W714" i="1" s="1"/>
  <c r="Z725" i="1"/>
  <c r="S725" i="1" s="1"/>
  <c r="AM725" i="1" s="1"/>
  <c r="AO725" i="1" s="1"/>
  <c r="Z722" i="1"/>
  <c r="S722" i="1" s="1"/>
  <c r="AM722" i="1" s="1"/>
  <c r="AO722" i="1" s="1"/>
  <c r="R713" i="1"/>
  <c r="S713" i="1" s="1"/>
  <c r="AM713" i="1" s="1"/>
  <c r="AO713" i="1" s="1"/>
  <c r="Z718" i="1"/>
  <c r="S718" i="1" s="1"/>
  <c r="AM718" i="1" s="1"/>
  <c r="AO718" i="1" s="1"/>
  <c r="Z720" i="1"/>
  <c r="S720" i="1" s="1"/>
  <c r="AM720" i="1" s="1"/>
  <c r="AO720" i="1" s="1"/>
  <c r="Z717" i="1"/>
  <c r="S717" i="1" s="1"/>
  <c r="AM717" i="1" s="1"/>
  <c r="AO717" i="1" s="1"/>
  <c r="K38" i="9"/>
  <c r="D15" i="17"/>
  <c r="AG4" i="18"/>
  <c r="M35" i="16"/>
  <c r="V170" i="16"/>
  <c r="V204" i="16" s="1"/>
  <c r="R816" i="1"/>
  <c r="R826" i="1"/>
  <c r="S826" i="1" s="1"/>
  <c r="AM826" i="1" s="1"/>
  <c r="AO826" i="1" s="1"/>
  <c r="V824" i="1"/>
  <c r="W824" i="1" s="1"/>
  <c r="R827" i="1"/>
  <c r="AI39" i="16"/>
  <c r="Z816" i="1"/>
  <c r="Z825" i="1"/>
  <c r="V817" i="1"/>
  <c r="W817" i="1" s="1"/>
  <c r="S825" i="1"/>
  <c r="AM825" i="1" s="1"/>
  <c r="AO825" i="1" s="1"/>
  <c r="R832" i="1"/>
  <c r="R830" i="1"/>
  <c r="S830" i="1" s="1"/>
  <c r="AM830" i="1" s="1"/>
  <c r="AO830" i="1" s="1"/>
  <c r="S841" i="1"/>
  <c r="AM841" i="1" s="1"/>
  <c r="AO841" i="1" s="1"/>
  <c r="Z835" i="1"/>
  <c r="S835" i="1" s="1"/>
  <c r="AM835" i="1" s="1"/>
  <c r="AO835" i="1" s="1"/>
  <c r="Z407" i="2"/>
  <c r="S407" i="2"/>
  <c r="AM407" i="2" s="1"/>
  <c r="AO407" i="2" s="1"/>
  <c r="R408" i="2"/>
  <c r="R387" i="2"/>
  <c r="S387" i="2" s="1"/>
  <c r="AM387" i="2" s="1"/>
  <c r="AO387" i="2" s="1"/>
  <c r="Z451" i="2"/>
  <c r="Z456" i="2"/>
  <c r="S458" i="2"/>
  <c r="AM458" i="2" s="1"/>
  <c r="AO458" i="2" s="1"/>
  <c r="R457" i="2"/>
  <c r="S129" i="1"/>
  <c r="AM129" i="1" s="1"/>
  <c r="AO129" i="1" s="1"/>
  <c r="S141" i="1"/>
  <c r="AM141" i="1" s="1"/>
  <c r="AO141" i="1" s="1"/>
  <c r="Z132" i="1"/>
  <c r="R135" i="1"/>
  <c r="S135" i="1" s="1"/>
  <c r="AM135" i="1" s="1"/>
  <c r="AO135" i="1" s="1"/>
  <c r="Z135" i="1"/>
  <c r="Z153" i="1"/>
  <c r="S153" i="1" s="1"/>
  <c r="AM153" i="1" s="1"/>
  <c r="AO153" i="1" s="1"/>
  <c r="AE174" i="16"/>
  <c r="Z83" i="1"/>
  <c r="S83" i="1" s="1"/>
  <c r="AM83" i="1" s="1"/>
  <c r="AO83" i="1" s="1"/>
  <c r="I257" i="1"/>
  <c r="I149" i="19" s="1"/>
  <c r="F11" i="16"/>
  <c r="V73" i="1"/>
  <c r="W73" i="1" s="1"/>
  <c r="AG174" i="16"/>
  <c r="AG194" i="16" s="1"/>
  <c r="V85" i="1"/>
  <c r="W85" i="1" s="1"/>
  <c r="V78" i="1"/>
  <c r="W78" i="1" s="1"/>
  <c r="Z94" i="1"/>
  <c r="S94" i="1" s="1"/>
  <c r="AM94" i="1" s="1"/>
  <c r="AO94" i="1" s="1"/>
  <c r="Z80" i="1"/>
  <c r="S939" i="2"/>
  <c r="AM939" i="2" s="1"/>
  <c r="AO939" i="2" s="1"/>
  <c r="Z960" i="2"/>
  <c r="Z938" i="2"/>
  <c r="S938" i="2" s="1"/>
  <c r="AM938" i="2" s="1"/>
  <c r="AO938" i="2" s="1"/>
  <c r="S952" i="2"/>
  <c r="AM952" i="2" s="1"/>
  <c r="AO952" i="2" s="1"/>
  <c r="S937" i="2"/>
  <c r="AM937" i="2" s="1"/>
  <c r="AO937" i="2" s="1"/>
  <c r="S960" i="2"/>
  <c r="AM960" i="2" s="1"/>
  <c r="AO960" i="2" s="1"/>
  <c r="S961" i="2"/>
  <c r="AM961" i="2" s="1"/>
  <c r="AO961" i="2" s="1"/>
  <c r="Z944" i="2"/>
  <c r="S944" i="2" s="1"/>
  <c r="S896" i="2"/>
  <c r="AM896" i="2" s="1"/>
  <c r="AO896" i="2" s="1"/>
  <c r="S893" i="2"/>
  <c r="AM893" i="2" s="1"/>
  <c r="AO893" i="2" s="1"/>
  <c r="S886" i="2"/>
  <c r="AM886" i="2" s="1"/>
  <c r="AO886" i="2" s="1"/>
  <c r="S875" i="2"/>
  <c r="AM875" i="2" s="1"/>
  <c r="AO875" i="2" s="1"/>
  <c r="Z876" i="2"/>
  <c r="Z894" i="2"/>
  <c r="R902" i="2"/>
  <c r="S902" i="2" s="1"/>
  <c r="AM902" i="2" s="1"/>
  <c r="AO902" i="2" s="1"/>
  <c r="S879" i="2"/>
  <c r="AM879" i="2" s="1"/>
  <c r="AO879" i="2" s="1"/>
  <c r="V900" i="2"/>
  <c r="W900" i="2" s="1"/>
  <c r="Z880" i="2"/>
  <c r="S880" i="2" s="1"/>
  <c r="AM880" i="2" s="1"/>
  <c r="AO880" i="2" s="1"/>
  <c r="Z900" i="2"/>
  <c r="S900" i="2" s="1"/>
  <c r="Z898" i="2"/>
  <c r="S898" i="2" s="1"/>
  <c r="AM898" i="2" s="1"/>
  <c r="AO898" i="2" s="1"/>
  <c r="J187" i="16"/>
  <c r="Z194" i="2"/>
  <c r="Z192" i="2"/>
  <c r="S192" i="2" s="1"/>
  <c r="AM192" i="2" s="1"/>
  <c r="AO192" i="2" s="1"/>
  <c r="M50" i="16"/>
  <c r="Z193" i="2"/>
  <c r="S193" i="2" s="1"/>
  <c r="AM193" i="2" s="1"/>
  <c r="AO193" i="2" s="1"/>
  <c r="Z200" i="2"/>
  <c r="S200" i="2" s="1"/>
  <c r="AM200" i="2" s="1"/>
  <c r="AO200" i="2" s="1"/>
  <c r="Z90" i="2"/>
  <c r="Z93" i="2"/>
  <c r="Y67" i="2"/>
  <c r="Z71" i="2"/>
  <c r="Z95" i="2"/>
  <c r="S71" i="2"/>
  <c r="AM71" i="2" s="1"/>
  <c r="AO71" i="2" s="1"/>
  <c r="Z85" i="2"/>
  <c r="S85" i="2" s="1"/>
  <c r="AM85" i="2" s="1"/>
  <c r="AO85" i="2" s="1"/>
  <c r="S100" i="2"/>
  <c r="AM100" i="2" s="1"/>
  <c r="AO100" i="2" s="1"/>
  <c r="Z86" i="2"/>
  <c r="Y86" i="2"/>
  <c r="S86" i="2" s="1"/>
  <c r="AM86" i="2" s="1"/>
  <c r="AO86" i="2" s="1"/>
  <c r="Z91" i="2"/>
  <c r="Z89" i="2"/>
  <c r="Z80" i="2"/>
  <c r="S80" i="2" s="1"/>
  <c r="AM80" i="2" s="1"/>
  <c r="AO80" i="2" s="1"/>
  <c r="Z75" i="2"/>
  <c r="Y75" i="2"/>
  <c r="Z15" i="2"/>
  <c r="Z23" i="2"/>
  <c r="Z36" i="2"/>
  <c r="S36" i="2" s="1"/>
  <c r="AM36" i="2" s="1"/>
  <c r="AO36" i="2" s="1"/>
  <c r="Z31" i="2"/>
  <c r="S31" i="2" s="1"/>
  <c r="AM31" i="2" s="1"/>
  <c r="AO31" i="2" s="1"/>
  <c r="Z575" i="2"/>
  <c r="M62" i="16"/>
  <c r="Z579" i="2"/>
  <c r="Z571" i="2"/>
  <c r="S570" i="2"/>
  <c r="AM570" i="2" s="1"/>
  <c r="AO570" i="2" s="1"/>
  <c r="V585" i="2"/>
  <c r="W585" i="2" s="1"/>
  <c r="Z574" i="2"/>
  <c r="S574" i="2" s="1"/>
  <c r="AM574" i="2" s="1"/>
  <c r="AO574" i="2" s="1"/>
  <c r="Z836" i="2"/>
  <c r="Z843" i="2"/>
  <c r="S843" i="2" s="1"/>
  <c r="AM843" i="2" s="1"/>
  <c r="AO843" i="2" s="1"/>
  <c r="Z825" i="2"/>
  <c r="Z845" i="2"/>
  <c r="Z139" i="2"/>
  <c r="Z145" i="2"/>
  <c r="Z132" i="2"/>
  <c r="S132" i="2" s="1"/>
  <c r="AM132" i="2" s="1"/>
  <c r="AO132" i="2" s="1"/>
  <c r="S152" i="2"/>
  <c r="AM152" i="2" s="1"/>
  <c r="AO152" i="2" s="1"/>
  <c r="Z129" i="2"/>
  <c r="Z130" i="2"/>
  <c r="S129" i="2"/>
  <c r="AM129" i="2" s="1"/>
  <c r="AO129" i="2" s="1"/>
  <c r="S145" i="2"/>
  <c r="AM145" i="2" s="1"/>
  <c r="AO145" i="2" s="1"/>
  <c r="Z140" i="2"/>
  <c r="Z135" i="2"/>
  <c r="Z148" i="2"/>
  <c r="Z128" i="2"/>
  <c r="Z572" i="2"/>
  <c r="Z562" i="2"/>
  <c r="S562" i="2" s="1"/>
  <c r="AM562" i="2" s="1"/>
  <c r="AO562" i="2" s="1"/>
  <c r="V587" i="2"/>
  <c r="W587" i="2" s="1"/>
  <c r="V564" i="2"/>
  <c r="W564" i="2" s="1"/>
  <c r="Z584" i="2"/>
  <c r="Z561" i="2"/>
  <c r="S561" i="2" s="1"/>
  <c r="AM561" i="2" s="1"/>
  <c r="Z583" i="2"/>
  <c r="S583" i="2" s="1"/>
  <c r="AM583" i="2" s="1"/>
  <c r="AO583" i="2" s="1"/>
  <c r="S516" i="2"/>
  <c r="AM516" i="2" s="1"/>
  <c r="AO516" i="2" s="1"/>
  <c r="P25" i="10"/>
  <c r="Z512" i="2"/>
  <c r="Z531" i="2"/>
  <c r="Z509" i="2"/>
  <c r="S511" i="2"/>
  <c r="AM511" i="2" s="1"/>
  <c r="AO511" i="2" s="1"/>
  <c r="S507" i="2"/>
  <c r="AM507" i="2" s="1"/>
  <c r="AO507" i="2" s="1"/>
  <c r="Z517" i="2"/>
  <c r="S517" i="2" s="1"/>
  <c r="AM517" i="2" s="1"/>
  <c r="AO517" i="2" s="1"/>
  <c r="Z513" i="2"/>
  <c r="Z519" i="2"/>
  <c r="S519" i="2" s="1"/>
  <c r="AM519" i="2" s="1"/>
  <c r="AO519" i="2" s="1"/>
  <c r="S512" i="2"/>
  <c r="AM512" i="2" s="1"/>
  <c r="AO512" i="2" s="1"/>
  <c r="I52" i="19"/>
  <c r="Z506" i="2"/>
  <c r="S506" i="2" s="1"/>
  <c r="AM506" i="2" s="1"/>
  <c r="AO506" i="2" s="1"/>
  <c r="S531" i="2"/>
  <c r="AM531" i="2" s="1"/>
  <c r="AO531" i="2" s="1"/>
  <c r="J33" i="10"/>
  <c r="R448" i="2"/>
  <c r="Z453" i="2"/>
  <c r="S453" i="2" s="1"/>
  <c r="AM453" i="2" s="1"/>
  <c r="AO453" i="2" s="1"/>
  <c r="Z445" i="2"/>
  <c r="S445" i="2" s="1"/>
  <c r="AM445" i="2" s="1"/>
  <c r="AO445" i="2" s="1"/>
  <c r="V443" i="2"/>
  <c r="W443" i="2" s="1"/>
  <c r="Z470" i="2"/>
  <c r="Z468" i="2"/>
  <c r="S468" i="2" s="1"/>
  <c r="AM468" i="2" s="1"/>
  <c r="AO468" i="2" s="1"/>
  <c r="Z466" i="2"/>
  <c r="S466" i="2" s="1"/>
  <c r="AM466" i="2" s="1"/>
  <c r="AO466" i="2" s="1"/>
  <c r="C58" i="16"/>
  <c r="L187" i="16"/>
  <c r="K187" i="16"/>
  <c r="L198" i="16"/>
  <c r="M187" i="16"/>
  <c r="G172" i="16"/>
  <c r="S408" i="2"/>
  <c r="AM408" i="2" s="1"/>
  <c r="AO408" i="2" s="1"/>
  <c r="R405" i="2"/>
  <c r="Z406" i="2"/>
  <c r="Z405" i="2"/>
  <c r="S401" i="2"/>
  <c r="AM401" i="2" s="1"/>
  <c r="AO401" i="2" s="1"/>
  <c r="Y172" i="16"/>
  <c r="Z386" i="2"/>
  <c r="V408" i="2"/>
  <c r="W408" i="2" s="1"/>
  <c r="O172" i="16"/>
  <c r="O194" i="16" s="1"/>
  <c r="S389" i="2"/>
  <c r="AM389" i="2" s="1"/>
  <c r="AO389" i="2" s="1"/>
  <c r="Z389" i="2"/>
  <c r="V385" i="1"/>
  <c r="W385" i="1" s="1"/>
  <c r="R391" i="1"/>
  <c r="S391" i="1" s="1"/>
  <c r="AM391" i="1" s="1"/>
  <c r="AO391" i="1" s="1"/>
  <c r="AD200" i="16"/>
  <c r="V382" i="1"/>
  <c r="W382" i="1" s="1"/>
  <c r="N26" i="9"/>
  <c r="R394" i="1"/>
  <c r="S394" i="1" s="1"/>
  <c r="AM394" i="1" s="1"/>
  <c r="AO394" i="1" s="1"/>
  <c r="G49" i="9"/>
  <c r="K34" i="9"/>
  <c r="R328" i="1"/>
  <c r="S328" i="1" s="1"/>
  <c r="AM328" i="1" s="1"/>
  <c r="AO328" i="1" s="1"/>
  <c r="V324" i="1"/>
  <c r="W324" i="1" s="1"/>
  <c r="Z23" i="16"/>
  <c r="V337" i="1"/>
  <c r="W337" i="1" s="1"/>
  <c r="R333" i="1"/>
  <c r="AK23" i="16"/>
  <c r="G23" i="16"/>
  <c r="E177" i="16"/>
  <c r="V279" i="1"/>
  <c r="W279" i="1" s="1"/>
  <c r="V285" i="1"/>
  <c r="W285" i="1" s="1"/>
  <c r="V270" i="1"/>
  <c r="W270" i="1" s="1"/>
  <c r="Y204" i="16"/>
  <c r="J34" i="9"/>
  <c r="G34" i="9"/>
  <c r="Y168" i="16"/>
  <c r="Y202" i="16" s="1"/>
  <c r="D161" i="16"/>
  <c r="H161" i="16"/>
  <c r="R272" i="1"/>
  <c r="S272" i="1" s="1"/>
  <c r="AM272" i="1" s="1"/>
  <c r="AO272" i="1" s="1"/>
  <c r="V276" i="1"/>
  <c r="W276" i="1" s="1"/>
  <c r="R282" i="1"/>
  <c r="S282" i="1" s="1"/>
  <c r="AM282" i="1" s="1"/>
  <c r="AO282" i="1" s="1"/>
  <c r="C20" i="16"/>
  <c r="S948" i="3"/>
  <c r="AM948" i="3" s="1"/>
  <c r="AO948" i="3" s="1"/>
  <c r="I990" i="3"/>
  <c r="S958" i="3"/>
  <c r="AM958" i="3" s="1"/>
  <c r="AO958" i="3" s="1"/>
  <c r="G42" i="11"/>
  <c r="I111" i="16"/>
  <c r="I42" i="11"/>
  <c r="K111" i="16"/>
  <c r="S825" i="3"/>
  <c r="AM825" i="3" s="1"/>
  <c r="AO825" i="3" s="1"/>
  <c r="Z834" i="3"/>
  <c r="V824" i="3"/>
  <c r="W824" i="3" s="1"/>
  <c r="Z838" i="3"/>
  <c r="S838" i="3" s="1"/>
  <c r="AM838" i="3" s="1"/>
  <c r="AO838" i="3" s="1"/>
  <c r="Q105" i="16"/>
  <c r="V773" i="3"/>
  <c r="W773" i="3" s="1"/>
  <c r="J167" i="16"/>
  <c r="P175" i="16"/>
  <c r="H177" i="16"/>
  <c r="W177" i="16"/>
  <c r="V177" i="16"/>
  <c r="I185" i="16"/>
  <c r="J185" i="16"/>
  <c r="R177" i="16"/>
  <c r="S832" i="1"/>
  <c r="AM832" i="1" s="1"/>
  <c r="AO832" i="1" s="1"/>
  <c r="S834" i="1"/>
  <c r="AM834" i="1" s="1"/>
  <c r="AO834" i="1" s="1"/>
  <c r="V826" i="1"/>
  <c r="W826" i="1" s="1"/>
  <c r="V819" i="1"/>
  <c r="W819" i="1" s="1"/>
  <c r="V827" i="1"/>
  <c r="W827" i="1" s="1"/>
  <c r="O177" i="16"/>
  <c r="K167" i="16"/>
  <c r="V847" i="1"/>
  <c r="W847" i="1" s="1"/>
  <c r="R851" i="1"/>
  <c r="S851" i="1" s="1"/>
  <c r="AM851" i="1" s="1"/>
  <c r="AO851" i="1" s="1"/>
  <c r="R828" i="1"/>
  <c r="S828" i="1" s="1"/>
  <c r="AM828" i="1" s="1"/>
  <c r="AO828" i="1" s="1"/>
  <c r="M177" i="16"/>
  <c r="L159" i="16"/>
  <c r="F42" i="9"/>
  <c r="T170" i="16"/>
  <c r="R844" i="1"/>
  <c r="S844" i="1" s="1"/>
  <c r="AM844" i="1" s="1"/>
  <c r="AO844" i="1" s="1"/>
  <c r="R820" i="1"/>
  <c r="S820" i="1" s="1"/>
  <c r="AM820" i="1" s="1"/>
  <c r="AO820" i="1" s="1"/>
  <c r="V818" i="1"/>
  <c r="W818" i="1" s="1"/>
  <c r="S827" i="1"/>
  <c r="AM827" i="1" s="1"/>
  <c r="AO827" i="1" s="1"/>
  <c r="S719" i="1"/>
  <c r="AM719" i="1" s="1"/>
  <c r="AO719" i="1" s="1"/>
  <c r="R715" i="1"/>
  <c r="S715" i="1" s="1"/>
  <c r="AM715" i="1" s="1"/>
  <c r="AO715" i="1" s="1"/>
  <c r="S701" i="1"/>
  <c r="AM701" i="1" s="1"/>
  <c r="AO701" i="1" s="1"/>
  <c r="N177" i="16"/>
  <c r="X177" i="16"/>
  <c r="AF4" i="18"/>
  <c r="D14" i="17"/>
  <c r="M33" i="16"/>
  <c r="K36" i="9"/>
  <c r="S639" i="1"/>
  <c r="AM639" i="1" s="1"/>
  <c r="AO639" i="1" s="1"/>
  <c r="M185" i="16"/>
  <c r="I167" i="16"/>
  <c r="U177" i="16"/>
  <c r="Y33" i="16"/>
  <c r="V655" i="1"/>
  <c r="W655" i="1" s="1"/>
  <c r="W36" i="9"/>
  <c r="K173" i="16"/>
  <c r="F25" i="19"/>
  <c r="D177" i="16"/>
  <c r="S670" i="1"/>
  <c r="AM670" i="1" s="1"/>
  <c r="AO670" i="1" s="1"/>
  <c r="R661" i="1"/>
  <c r="S661" i="1" s="1"/>
  <c r="AM661" i="1" s="1"/>
  <c r="AO661" i="1" s="1"/>
  <c r="F177" i="16"/>
  <c r="P177" i="16"/>
  <c r="K185" i="16"/>
  <c r="K33" i="16"/>
  <c r="I36" i="9"/>
  <c r="S203" i="3"/>
  <c r="AM203" i="3" s="1"/>
  <c r="AO203" i="3" s="1"/>
  <c r="S202" i="3"/>
  <c r="AM202" i="3" s="1"/>
  <c r="AO202" i="3" s="1"/>
  <c r="R211" i="3"/>
  <c r="S211" i="3" s="1"/>
  <c r="AM211" i="3" s="1"/>
  <c r="AO211" i="3" s="1"/>
  <c r="V199" i="3"/>
  <c r="W199" i="3" s="1"/>
  <c r="P14" i="11"/>
  <c r="G242" i="3"/>
  <c r="S196" i="3"/>
  <c r="AM196" i="3" s="1"/>
  <c r="AO196" i="3" s="1"/>
  <c r="R210" i="3"/>
  <c r="R212" i="3"/>
  <c r="S212" i="3" s="1"/>
  <c r="AM212" i="3" s="1"/>
  <c r="AO212" i="3" s="1"/>
  <c r="R187" i="3"/>
  <c r="S187" i="3" s="1"/>
  <c r="R191" i="3"/>
  <c r="S191" i="3" s="1"/>
  <c r="AM191" i="3" s="1"/>
  <c r="AO191" i="3" s="1"/>
  <c r="R195" i="3"/>
  <c r="S195" i="3" s="1"/>
  <c r="AM195" i="3" s="1"/>
  <c r="AO195" i="3" s="1"/>
  <c r="Q177" i="16"/>
  <c r="L185" i="16"/>
  <c r="T177" i="16"/>
  <c r="R199" i="3"/>
  <c r="S199" i="3" s="1"/>
  <c r="AM199" i="3" s="1"/>
  <c r="AO199" i="3" s="1"/>
  <c r="K242" i="3"/>
  <c r="Z210" i="3"/>
  <c r="AK176" i="16"/>
  <c r="AL177" i="16" s="1"/>
  <c r="Z205" i="3"/>
  <c r="S205" i="3" s="1"/>
  <c r="AM205" i="3" s="1"/>
  <c r="AO205" i="3" s="1"/>
  <c r="V205" i="3"/>
  <c r="W205" i="3" s="1"/>
  <c r="V203" i="3"/>
  <c r="W203" i="3" s="1"/>
  <c r="S151" i="3"/>
  <c r="AM151" i="3" s="1"/>
  <c r="AO151" i="3" s="1"/>
  <c r="S129" i="3"/>
  <c r="AM129" i="3" s="1"/>
  <c r="AO129" i="3" s="1"/>
  <c r="S131" i="3"/>
  <c r="AM131" i="3" s="1"/>
  <c r="AO131" i="3" s="1"/>
  <c r="Z139" i="3"/>
  <c r="S139" i="3" s="1"/>
  <c r="AM139" i="3" s="1"/>
  <c r="AO139" i="3" s="1"/>
  <c r="Z80" i="3"/>
  <c r="S80" i="3" s="1"/>
  <c r="AM80" i="3" s="1"/>
  <c r="AO80" i="3" s="1"/>
  <c r="BE7" i="18"/>
  <c r="S78" i="3"/>
  <c r="AM78" i="3" s="1"/>
  <c r="AO78" i="3" s="1"/>
  <c r="S87" i="3"/>
  <c r="AM87" i="3" s="1"/>
  <c r="AO87" i="3" s="1"/>
  <c r="V92" i="3"/>
  <c r="W92" i="3" s="1"/>
  <c r="Z89" i="3"/>
  <c r="S89" i="3" s="1"/>
  <c r="AM89" i="3" s="1"/>
  <c r="AO89" i="3" s="1"/>
  <c r="Z91" i="3"/>
  <c r="S91" i="3" s="1"/>
  <c r="AM91" i="3" s="1"/>
  <c r="AO91" i="3" s="1"/>
  <c r="P7" i="11"/>
  <c r="R80" i="16"/>
  <c r="I72" i="19"/>
  <c r="S18" i="3"/>
  <c r="AM18" i="3" s="1"/>
  <c r="AO18" i="3" s="1"/>
  <c r="V8" i="3"/>
  <c r="W8" i="3" s="1"/>
  <c r="G177" i="16"/>
  <c r="R8" i="11"/>
  <c r="U81" i="16"/>
  <c r="O8" i="11"/>
  <c r="Q81" i="16"/>
  <c r="R9" i="3"/>
  <c r="S9" i="3" s="1"/>
  <c r="AM9" i="3" s="1"/>
  <c r="AO9" i="3" s="1"/>
  <c r="S10" i="3"/>
  <c r="AM10" i="3" s="1"/>
  <c r="AO10" i="3" s="1"/>
  <c r="S21" i="3"/>
  <c r="AM21" i="3" s="1"/>
  <c r="AO21" i="3" s="1"/>
  <c r="S25" i="3"/>
  <c r="AM25" i="3" s="1"/>
  <c r="AO25" i="3" s="1"/>
  <c r="S22" i="3"/>
  <c r="AM22" i="3" s="1"/>
  <c r="AO22" i="3" s="1"/>
  <c r="Z20" i="3"/>
  <c r="S20" i="3" s="1"/>
  <c r="V17" i="3"/>
  <c r="W17" i="3" s="1"/>
  <c r="M8" i="11"/>
  <c r="O81" i="16"/>
  <c r="AI15" i="16"/>
  <c r="M242" i="1"/>
  <c r="R148" i="1"/>
  <c r="R90" i="1"/>
  <c r="V74" i="1"/>
  <c r="W74" i="1" s="1"/>
  <c r="V76" i="1"/>
  <c r="W76" i="1" s="1"/>
  <c r="R75" i="1"/>
  <c r="S75" i="1" s="1"/>
  <c r="AM75" i="1" s="1"/>
  <c r="AO75" i="1" s="1"/>
  <c r="E4" i="17"/>
  <c r="I5" i="19"/>
  <c r="J4" i="19" s="1"/>
  <c r="R9" i="16"/>
  <c r="S8" i="16" s="1"/>
  <c r="S575" i="3"/>
  <c r="AM575" i="3" s="1"/>
  <c r="AO575" i="3" s="1"/>
  <c r="Z568" i="3"/>
  <c r="Z581" i="3"/>
  <c r="S581" i="3" s="1"/>
  <c r="AM581" i="3" s="1"/>
  <c r="AO581" i="3" s="1"/>
  <c r="R578" i="3"/>
  <c r="Z565" i="3"/>
  <c r="S565" i="3" s="1"/>
  <c r="AM565" i="3" s="1"/>
  <c r="AO565" i="3" s="1"/>
  <c r="Z515" i="3"/>
  <c r="G97" i="16"/>
  <c r="I556" i="3"/>
  <c r="Z516" i="3"/>
  <c r="Z514" i="3"/>
  <c r="V513" i="3"/>
  <c r="W513" i="3" s="1"/>
  <c r="Z510" i="3"/>
  <c r="S516" i="3"/>
  <c r="AM516" i="3" s="1"/>
  <c r="AO516" i="3" s="1"/>
  <c r="S515" i="3"/>
  <c r="AM515" i="3" s="1"/>
  <c r="AO515" i="3" s="1"/>
  <c r="F199" i="16"/>
  <c r="R453" i="3"/>
  <c r="S453" i="3" s="1"/>
  <c r="AM453" i="3" s="1"/>
  <c r="AO453" i="3" s="1"/>
  <c r="Z459" i="3"/>
  <c r="S459" i="3" s="1"/>
  <c r="AM459" i="3" s="1"/>
  <c r="AO459" i="3" s="1"/>
  <c r="J24" i="11"/>
  <c r="L95" i="16"/>
  <c r="E199" i="16"/>
  <c r="H199" i="16"/>
  <c r="S381" i="3"/>
  <c r="AM381" i="3" s="1"/>
  <c r="AO381" i="3" s="1"/>
  <c r="G199" i="16"/>
  <c r="D199" i="16"/>
  <c r="V903" i="3"/>
  <c r="W903" i="3" s="1"/>
  <c r="Z184" i="16"/>
  <c r="AB185" i="16" s="1"/>
  <c r="AL184" i="16"/>
  <c r="C106" i="16"/>
  <c r="F36" i="11"/>
  <c r="S768" i="3"/>
  <c r="AM768" i="3" s="1"/>
  <c r="AO768" i="3" s="1"/>
  <c r="AF184" i="16"/>
  <c r="V564" i="3"/>
  <c r="W564" i="3" s="1"/>
  <c r="V575" i="3"/>
  <c r="W575" i="3" s="1"/>
  <c r="U97" i="16"/>
  <c r="AN167" i="16"/>
  <c r="AR166" i="16" s="1"/>
  <c r="C176" i="16"/>
  <c r="AG95" i="16"/>
  <c r="S456" i="3"/>
  <c r="AM456" i="3" s="1"/>
  <c r="AO456" i="3" s="1"/>
  <c r="AD14" i="11"/>
  <c r="AG87" i="16"/>
  <c r="AL14" i="11"/>
  <c r="AO87" i="16"/>
  <c r="S19" i="11"/>
  <c r="T20" i="11" s="1"/>
  <c r="AB19" i="11"/>
  <c r="AB20" i="11" s="1"/>
  <c r="B14" i="11"/>
  <c r="D87" i="16"/>
  <c r="X14" i="11"/>
  <c r="AA87" i="16"/>
  <c r="E14" i="11"/>
  <c r="G87" i="16"/>
  <c r="M12" i="11"/>
  <c r="O85" i="16"/>
  <c r="U11" i="11"/>
  <c r="L76" i="19"/>
  <c r="X84" i="16"/>
  <c r="T12" i="11"/>
  <c r="W85" i="16"/>
  <c r="C77" i="19"/>
  <c r="C40" i="17"/>
  <c r="H85" i="16"/>
  <c r="BF3" i="18"/>
  <c r="F12" i="11"/>
  <c r="M169" i="16"/>
  <c r="E161" i="16"/>
  <c r="G161" i="16"/>
  <c r="F161" i="16"/>
  <c r="M167" i="16"/>
  <c r="B10" i="11"/>
  <c r="D83" i="16"/>
  <c r="V71" i="3"/>
  <c r="W71" i="3" s="1"/>
  <c r="H10" i="11"/>
  <c r="J83" i="16"/>
  <c r="R10" i="11"/>
  <c r="U83" i="16"/>
  <c r="AF10" i="11"/>
  <c r="AI83" i="16"/>
  <c r="AH10" i="11"/>
  <c r="AK83" i="16"/>
  <c r="V99" i="3"/>
  <c r="K9" i="11"/>
  <c r="M82" i="16"/>
  <c r="F74" i="19"/>
  <c r="I376" i="3"/>
  <c r="E84" i="17" s="1"/>
  <c r="I8" i="11"/>
  <c r="K81" i="16"/>
  <c r="X8" i="11"/>
  <c r="AA81" i="16"/>
  <c r="AK8" i="11"/>
  <c r="AN81" i="16"/>
  <c r="V16" i="3"/>
  <c r="W16" i="3" s="1"/>
  <c r="V34" i="3"/>
  <c r="W34" i="3" s="1"/>
  <c r="B8" i="11"/>
  <c r="D81" i="16"/>
  <c r="V8" i="11"/>
  <c r="Y81" i="16"/>
  <c r="AD8" i="11"/>
  <c r="AG81" i="16"/>
  <c r="C80" i="16"/>
  <c r="AE7" i="11"/>
  <c r="AQ167" i="16"/>
  <c r="AP179" i="16"/>
  <c r="AO167" i="16"/>
  <c r="AK20" i="11"/>
  <c r="G8" i="11"/>
  <c r="I81" i="16"/>
  <c r="AC8" i="11"/>
  <c r="AF81" i="16"/>
  <c r="AN8" i="11"/>
  <c r="AQ81" i="16"/>
  <c r="BD7" i="18"/>
  <c r="G38" i="17"/>
  <c r="O73" i="19"/>
  <c r="Z8" i="11"/>
  <c r="AC81" i="16"/>
  <c r="C73" i="19"/>
  <c r="F8" i="11"/>
  <c r="H81" i="16"/>
  <c r="BD3" i="18"/>
  <c r="C38" i="17"/>
  <c r="V28" i="3"/>
  <c r="W28" i="3" s="1"/>
  <c r="V36" i="3"/>
  <c r="W36" i="3" s="1"/>
  <c r="G370" i="3"/>
  <c r="G368" i="3"/>
  <c r="G374" i="3"/>
  <c r="Z7" i="11"/>
  <c r="AC80" i="16"/>
  <c r="O72" i="19"/>
  <c r="AB8" i="11"/>
  <c r="AE81" i="16"/>
  <c r="G372" i="3"/>
  <c r="N1135" i="2"/>
  <c r="K41" i="10"/>
  <c r="F66" i="19"/>
  <c r="M74" i="16"/>
  <c r="AJ73" i="16"/>
  <c r="V905" i="2"/>
  <c r="B40" i="10"/>
  <c r="D73" i="16"/>
  <c r="D40" i="10"/>
  <c r="F73" i="16"/>
  <c r="V586" i="2"/>
  <c r="W586" i="2" s="1"/>
  <c r="V569" i="2"/>
  <c r="W569" i="2" s="1"/>
  <c r="AN34" i="10"/>
  <c r="G33" i="10"/>
  <c r="AN204" i="16"/>
  <c r="AS194" i="16"/>
  <c r="H24" i="10"/>
  <c r="J59" i="16"/>
  <c r="V470" i="2"/>
  <c r="W470" i="2" s="1"/>
  <c r="AS9" i="18"/>
  <c r="AU187" i="16"/>
  <c r="AW173" i="16"/>
  <c r="AT173" i="16"/>
  <c r="AW172" i="16" s="1"/>
  <c r="AS173" i="16"/>
  <c r="AV187" i="16"/>
  <c r="AT171" i="16"/>
  <c r="AT59" i="16"/>
  <c r="AO179" i="16"/>
  <c r="AP165" i="16"/>
  <c r="V33" i="10"/>
  <c r="V458" i="2"/>
  <c r="W458" i="2" s="1"/>
  <c r="AR24" i="10"/>
  <c r="AU59" i="16"/>
  <c r="O1133" i="2"/>
  <c r="V410" i="2"/>
  <c r="W410" i="2" s="1"/>
  <c r="H22" i="10"/>
  <c r="J57" i="16"/>
  <c r="I22" i="10"/>
  <c r="K57" i="16"/>
  <c r="G14" i="10"/>
  <c r="I51" i="16"/>
  <c r="I14" i="10"/>
  <c r="K51" i="16"/>
  <c r="K11" i="10"/>
  <c r="M48" i="16"/>
  <c r="F40" i="19"/>
  <c r="U180" i="16"/>
  <c r="U200" i="16" s="1"/>
  <c r="N1139" i="2"/>
  <c r="N1131" i="2"/>
  <c r="N1138" i="2"/>
  <c r="X178" i="19" s="1"/>
  <c r="AJ180" i="16"/>
  <c r="AJ200" i="16" s="1"/>
  <c r="AP45" i="16"/>
  <c r="AM8" i="10"/>
  <c r="N1137" i="2"/>
  <c r="N1133" i="2"/>
  <c r="S817" i="1"/>
  <c r="AM817" i="1" s="1"/>
  <c r="AO817" i="1" s="1"/>
  <c r="V843" i="1"/>
  <c r="W843" i="1" s="1"/>
  <c r="S816" i="1"/>
  <c r="S839" i="1"/>
  <c r="AM839" i="1" s="1"/>
  <c r="AO839" i="1" s="1"/>
  <c r="AO35" i="16"/>
  <c r="AL38" i="9"/>
  <c r="AG10" i="18"/>
  <c r="AR35" i="16"/>
  <c r="AO38" i="9"/>
  <c r="J15" i="17"/>
  <c r="X27" i="19"/>
  <c r="N1005" i="1"/>
  <c r="N999" i="1"/>
  <c r="AR34" i="16"/>
  <c r="X26" i="19"/>
  <c r="Y26" i="19" s="1"/>
  <c r="Z26" i="19" s="1"/>
  <c r="AO37" i="9"/>
  <c r="AN165" i="16"/>
  <c r="AN163" i="16"/>
  <c r="S708" i="1"/>
  <c r="AM708" i="1" s="1"/>
  <c r="AO708" i="1" s="1"/>
  <c r="AQ173" i="16"/>
  <c r="AO165" i="16"/>
  <c r="AQ163" i="16"/>
  <c r="AP173" i="16"/>
  <c r="AN173" i="16"/>
  <c r="AR185" i="16"/>
  <c r="AN185" i="16"/>
  <c r="AP185" i="16"/>
  <c r="V704" i="1"/>
  <c r="W704" i="1" s="1"/>
  <c r="V723" i="1"/>
  <c r="W723" i="1" s="1"/>
  <c r="J38" i="9"/>
  <c r="L35" i="16"/>
  <c r="S654" i="1"/>
  <c r="AM654" i="1" s="1"/>
  <c r="AO654" i="1" s="1"/>
  <c r="S655" i="1"/>
  <c r="AM655" i="1" s="1"/>
  <c r="AO655" i="1" s="1"/>
  <c r="V660" i="1"/>
  <c r="W660" i="1" s="1"/>
  <c r="AR173" i="16"/>
  <c r="AO173" i="16"/>
  <c r="V444" i="1"/>
  <c r="W444" i="1" s="1"/>
  <c r="V459" i="1"/>
  <c r="W459" i="1" s="1"/>
  <c r="V393" i="1"/>
  <c r="W393" i="1" s="1"/>
  <c r="S393" i="1"/>
  <c r="AM393" i="1" s="1"/>
  <c r="AO393" i="1" s="1"/>
  <c r="S401" i="1"/>
  <c r="AM401" i="1" s="1"/>
  <c r="AO401" i="1" s="1"/>
  <c r="V330" i="1"/>
  <c r="W330" i="1" s="1"/>
  <c r="V287" i="1"/>
  <c r="V149" i="1"/>
  <c r="W149" i="1" s="1"/>
  <c r="C12" i="16"/>
  <c r="AW186" i="16"/>
  <c r="AW159" i="16"/>
  <c r="AQ10" i="9"/>
  <c r="AQ10" i="12"/>
  <c r="AT11" i="16"/>
  <c r="X7" i="19"/>
  <c r="AO10" i="9"/>
  <c r="AR11" i="16"/>
  <c r="J5" i="17"/>
  <c r="U10" i="18"/>
  <c r="AS20" i="12"/>
  <c r="V86" i="1"/>
  <c r="W86" i="1" s="1"/>
  <c r="AM10" i="9"/>
  <c r="AP11" i="16"/>
  <c r="AV11" i="16"/>
  <c r="AS10" i="9"/>
  <c r="AO9" i="9"/>
  <c r="X6" i="19"/>
  <c r="Y6" i="19" s="1"/>
  <c r="Z6" i="19" s="1"/>
  <c r="AR10" i="16"/>
  <c r="V24" i="1"/>
  <c r="W24" i="1" s="1"/>
  <c r="D20" i="9"/>
  <c r="C52" i="19"/>
  <c r="F25" i="10"/>
  <c r="H60" i="16"/>
  <c r="C53" i="19"/>
  <c r="AT3" i="18"/>
  <c r="C28" i="17"/>
  <c r="F26" i="10"/>
  <c r="H61" i="16"/>
  <c r="F61" i="16"/>
  <c r="D26" i="10"/>
  <c r="V765" i="2"/>
  <c r="W765" i="2" s="1"/>
  <c r="AM69" i="16"/>
  <c r="U61" i="19"/>
  <c r="AO124" i="19"/>
  <c r="S132" i="1"/>
  <c r="AM132" i="1" s="1"/>
  <c r="AO132" i="1" s="1"/>
  <c r="S140" i="1"/>
  <c r="AM140" i="1" s="1"/>
  <c r="AO140" i="1" s="1"/>
  <c r="Z138" i="1"/>
  <c r="Z142" i="1"/>
  <c r="S147" i="1"/>
  <c r="AM147" i="1" s="1"/>
  <c r="Z134" i="1"/>
  <c r="S134" i="1" s="1"/>
  <c r="AM134" i="1" s="1"/>
  <c r="AO134" i="1" s="1"/>
  <c r="Z154" i="1"/>
  <c r="F20" i="9"/>
  <c r="J13" i="16"/>
  <c r="H12" i="9"/>
  <c r="C9" i="19"/>
  <c r="H13" i="16"/>
  <c r="F12" i="9"/>
  <c r="V3" i="18"/>
  <c r="C6" i="17"/>
  <c r="E13" i="16"/>
  <c r="C12" i="9"/>
  <c r="S143" i="1"/>
  <c r="AM143" i="1" s="1"/>
  <c r="AO143" i="1" s="1"/>
  <c r="S154" i="1"/>
  <c r="AM154" i="1" s="1"/>
  <c r="AO154" i="1" s="1"/>
  <c r="S12" i="16"/>
  <c r="Z133" i="1"/>
  <c r="S133" i="1" s="1"/>
  <c r="AM133" i="1" s="1"/>
  <c r="S142" i="1"/>
  <c r="AM142" i="1" s="1"/>
  <c r="AO142" i="1" s="1"/>
  <c r="D13" i="16"/>
  <c r="B12" i="9"/>
  <c r="S8" i="1"/>
  <c r="AM8" i="1" s="1"/>
  <c r="G9" i="16"/>
  <c r="E8" i="9"/>
  <c r="D8" i="9"/>
  <c r="F9" i="16"/>
  <c r="I256" i="1"/>
  <c r="I148" i="19" s="1"/>
  <c r="H8" i="16"/>
  <c r="S14" i="1"/>
  <c r="AM14" i="1" s="1"/>
  <c r="AO14" i="1" s="1"/>
  <c r="S34" i="1"/>
  <c r="AM34" i="1" s="1"/>
  <c r="AO34" i="1" s="1"/>
  <c r="E20" i="9"/>
  <c r="C20" i="9"/>
  <c r="Z17" i="1"/>
  <c r="S17" i="1" s="1"/>
  <c r="Z26" i="1"/>
  <c r="S26" i="1" s="1"/>
  <c r="AM26" i="1" s="1"/>
  <c r="AO26" i="1" s="1"/>
  <c r="B20" i="9"/>
  <c r="E9" i="16"/>
  <c r="C8" i="9"/>
  <c r="Z16" i="1"/>
  <c r="S87" i="1"/>
  <c r="AM87" i="1" s="1"/>
  <c r="AO87" i="1" s="1"/>
  <c r="S85" i="1"/>
  <c r="AM85" i="1" s="1"/>
  <c r="AO85" i="1" s="1"/>
  <c r="Z90" i="1"/>
  <c r="S90" i="1" s="1"/>
  <c r="AM90" i="1" s="1"/>
  <c r="AO90" i="1" s="1"/>
  <c r="Z192" i="1"/>
  <c r="F13" i="9"/>
  <c r="Z326" i="1"/>
  <c r="S326" i="1" s="1"/>
  <c r="AM326" i="1" s="1"/>
  <c r="AO326" i="1" s="1"/>
  <c r="S277" i="1"/>
  <c r="AM277" i="1" s="1"/>
  <c r="AO277" i="1" s="1"/>
  <c r="S281" i="1"/>
  <c r="AM281" i="1" s="1"/>
  <c r="AO281" i="1" s="1"/>
  <c r="S888" i="2"/>
  <c r="AM888" i="2" s="1"/>
  <c r="AO888" i="2" s="1"/>
  <c r="U73" i="16"/>
  <c r="R40" i="10"/>
  <c r="AZ9" i="18"/>
  <c r="L167" i="16"/>
  <c r="R901" i="2"/>
  <c r="S901" i="2" s="1"/>
  <c r="AM901" i="2" s="1"/>
  <c r="AO901" i="2" s="1"/>
  <c r="S47" i="10"/>
  <c r="J930" i="2"/>
  <c r="S878" i="2"/>
  <c r="AM878" i="2" s="1"/>
  <c r="AO878" i="2" s="1"/>
  <c r="S882" i="2"/>
  <c r="AM882" i="2" s="1"/>
  <c r="AO882" i="2" s="1"/>
  <c r="U65" i="19"/>
  <c r="V902" i="2"/>
  <c r="W902" i="2" s="1"/>
  <c r="M161" i="16"/>
  <c r="V878" i="2"/>
  <c r="W878" i="2" s="1"/>
  <c r="S884" i="2"/>
  <c r="AM884" i="2" s="1"/>
  <c r="AO884" i="2" s="1"/>
  <c r="C65" i="19"/>
  <c r="AZ3" i="18"/>
  <c r="F40" i="10"/>
  <c r="C34" i="17"/>
  <c r="H73" i="16"/>
  <c r="Z844" i="2"/>
  <c r="R825" i="2"/>
  <c r="Z839" i="2"/>
  <c r="S839" i="2" s="1"/>
  <c r="AM839" i="2" s="1"/>
  <c r="AO839" i="2" s="1"/>
  <c r="R815" i="2"/>
  <c r="S815" i="2" s="1"/>
  <c r="AM815" i="2" s="1"/>
  <c r="AO815" i="2" s="1"/>
  <c r="AB71" i="16"/>
  <c r="Z846" i="2"/>
  <c r="J71" i="16"/>
  <c r="H38" i="10"/>
  <c r="R844" i="2"/>
  <c r="M70" i="16"/>
  <c r="K37" i="10"/>
  <c r="F62" i="19"/>
  <c r="Z826" i="2"/>
  <c r="S826" i="2" s="1"/>
  <c r="AM826" i="2" s="1"/>
  <c r="AO826" i="2" s="1"/>
  <c r="R845" i="2"/>
  <c r="S845" i="2" s="1"/>
  <c r="AM845" i="2" s="1"/>
  <c r="AO845" i="2" s="1"/>
  <c r="R846" i="2"/>
  <c r="AS124" i="19"/>
  <c r="AX20" i="11"/>
  <c r="AZ49" i="10"/>
  <c r="AM34" i="9"/>
  <c r="J49" i="9"/>
  <c r="AQ49" i="9"/>
  <c r="AQ51" i="11" s="1"/>
  <c r="AO34" i="9"/>
  <c r="AK34" i="9"/>
  <c r="AT19" i="9"/>
  <c r="AW20" i="9"/>
  <c r="AU20" i="9"/>
  <c r="AS49" i="9"/>
  <c r="C49" i="9"/>
  <c r="AQ48" i="10"/>
  <c r="AV49" i="10"/>
  <c r="AK34" i="10"/>
  <c r="AT48" i="10"/>
  <c r="AP48" i="10"/>
  <c r="AX20" i="9"/>
  <c r="L49" i="9"/>
  <c r="N49" i="9"/>
  <c r="AS20" i="11"/>
  <c r="AW49" i="11"/>
  <c r="AV20" i="11"/>
  <c r="AP49" i="11"/>
  <c r="AR34" i="11"/>
  <c r="AT20" i="10"/>
  <c r="AK49" i="10"/>
  <c r="AK48" i="10"/>
  <c r="AS20" i="10"/>
  <c r="AQ20" i="11"/>
  <c r="AS81" i="19"/>
  <c r="V473" i="1"/>
  <c r="W473" i="1" s="1"/>
  <c r="S462" i="1"/>
  <c r="AM462" i="1" s="1"/>
  <c r="AO462" i="1" s="1"/>
  <c r="R459" i="1"/>
  <c r="S459" i="1" s="1"/>
  <c r="AM459" i="1" s="1"/>
  <c r="AO459" i="1" s="1"/>
  <c r="R446" i="1"/>
  <c r="S446" i="1" s="1"/>
  <c r="AM446" i="1" s="1"/>
  <c r="AO446" i="1" s="1"/>
  <c r="M497" i="1"/>
  <c r="V477" i="1"/>
  <c r="W477" i="1" s="1"/>
  <c r="V456" i="1"/>
  <c r="W456" i="1" s="1"/>
  <c r="R452" i="1"/>
  <c r="S452" i="1" s="1"/>
  <c r="AM452" i="1" s="1"/>
  <c r="AO452" i="1" s="1"/>
  <c r="AE27" i="16"/>
  <c r="L497" i="1"/>
  <c r="AE27" i="9" s="1"/>
  <c r="AD27" i="16"/>
  <c r="AC28" i="9"/>
  <c r="AF27" i="16"/>
  <c r="Z472" i="1"/>
  <c r="S472" i="1" s="1"/>
  <c r="AM472" i="1" s="1"/>
  <c r="AO472" i="1" s="1"/>
  <c r="S468" i="1"/>
  <c r="AM468" i="1" s="1"/>
  <c r="AO468" i="1" s="1"/>
  <c r="S467" i="1"/>
  <c r="AM467" i="1" s="1"/>
  <c r="AO467" i="1" s="1"/>
  <c r="Z459" i="1"/>
  <c r="K497" i="1"/>
  <c r="O18" i="19" s="1"/>
  <c r="P18" i="19" s="1"/>
  <c r="R456" i="1"/>
  <c r="S456" i="1" s="1"/>
  <c r="AM456" i="1" s="1"/>
  <c r="AO456" i="1" s="1"/>
  <c r="W33" i="9"/>
  <c r="K623" i="1"/>
  <c r="Y27" i="16"/>
  <c r="AA27" i="16"/>
  <c r="AC7" i="18"/>
  <c r="V455" i="1"/>
  <c r="W455" i="1" s="1"/>
  <c r="Z28" i="9"/>
  <c r="G11" i="17"/>
  <c r="Z453" i="1"/>
  <c r="S453" i="1" s="1"/>
  <c r="AM453" i="1" s="1"/>
  <c r="AO453" i="1" s="1"/>
  <c r="AA168" i="16"/>
  <c r="AA202" i="16" s="1"/>
  <c r="Z442" i="1"/>
  <c r="V474" i="1"/>
  <c r="W474" i="1" s="1"/>
  <c r="J497" i="1"/>
  <c r="V452" i="1"/>
  <c r="W452" i="1" s="1"/>
  <c r="T27" i="16"/>
  <c r="T28" i="9"/>
  <c r="S28" i="9"/>
  <c r="V27" i="16"/>
  <c r="V447" i="1"/>
  <c r="W447" i="1" s="1"/>
  <c r="Z475" i="1"/>
  <c r="S475" i="1" s="1"/>
  <c r="AM475" i="1" s="1"/>
  <c r="AO475" i="1" s="1"/>
  <c r="S474" i="1"/>
  <c r="AM474" i="1" s="1"/>
  <c r="AO474" i="1" s="1"/>
  <c r="Z466" i="1"/>
  <c r="S466" i="1" s="1"/>
  <c r="AM466" i="1" s="1"/>
  <c r="AO466" i="1" s="1"/>
  <c r="Z458" i="1"/>
  <c r="S458" i="1" s="1"/>
  <c r="AM458" i="1" s="1"/>
  <c r="AO458" i="1" s="1"/>
  <c r="S457" i="1"/>
  <c r="AM457" i="1" s="1"/>
  <c r="AO457" i="1" s="1"/>
  <c r="Z451" i="1"/>
  <c r="S451" i="1" s="1"/>
  <c r="AM451" i="1" s="1"/>
  <c r="AO451" i="1" s="1"/>
  <c r="S449" i="1"/>
  <c r="AM449" i="1" s="1"/>
  <c r="AO449" i="1" s="1"/>
  <c r="M28" i="9"/>
  <c r="L28" i="9"/>
  <c r="N28" i="9"/>
  <c r="O34" i="9"/>
  <c r="I497" i="1"/>
  <c r="Z445" i="1"/>
  <c r="S445" i="1" s="1"/>
  <c r="AM445" i="1" s="1"/>
  <c r="AO445" i="1" s="1"/>
  <c r="O28" i="9"/>
  <c r="Q27" i="16"/>
  <c r="I19" i="19"/>
  <c r="P28" i="9"/>
  <c r="E11" i="17"/>
  <c r="D33" i="9"/>
  <c r="D49" i="9" s="1"/>
  <c r="G497" i="1"/>
  <c r="H26" i="16" s="1"/>
  <c r="B28" i="9"/>
  <c r="D27" i="16"/>
  <c r="C26" i="16"/>
  <c r="C19" i="19"/>
  <c r="AC3" i="18"/>
  <c r="C11" i="17"/>
  <c r="E28" i="9"/>
  <c r="G27" i="16"/>
  <c r="F27" i="16"/>
  <c r="D28" i="9"/>
  <c r="Z383" i="1"/>
  <c r="V398" i="1"/>
  <c r="W398" i="1" s="1"/>
  <c r="R384" i="1"/>
  <c r="S384" i="1" s="1"/>
  <c r="AM384" i="1" s="1"/>
  <c r="AO384" i="1" s="1"/>
  <c r="V384" i="1"/>
  <c r="W384" i="1" s="1"/>
  <c r="S396" i="1"/>
  <c r="AM396" i="1" s="1"/>
  <c r="AO396" i="1" s="1"/>
  <c r="R395" i="1"/>
  <c r="AC33" i="9"/>
  <c r="AE34" i="9" s="1"/>
  <c r="R398" i="1"/>
  <c r="S398" i="1" s="1"/>
  <c r="S397" i="1"/>
  <c r="AM397" i="1" s="1"/>
  <c r="AO397" i="1" s="1"/>
  <c r="R390" i="1"/>
  <c r="Y25" i="16"/>
  <c r="AB168" i="16"/>
  <c r="AB202" i="16" s="1"/>
  <c r="U25" i="16"/>
  <c r="L17" i="19"/>
  <c r="S402" i="1"/>
  <c r="AM402" i="1" s="1"/>
  <c r="AO402" i="1" s="1"/>
  <c r="P168" i="16"/>
  <c r="P202" i="16" s="1"/>
  <c r="L34" i="9"/>
  <c r="I437" i="1"/>
  <c r="I17" i="19"/>
  <c r="P26" i="9"/>
  <c r="R25" i="16"/>
  <c r="Z395" i="1"/>
  <c r="S395" i="1" s="1"/>
  <c r="AM395" i="1" s="1"/>
  <c r="AO395" i="1" s="1"/>
  <c r="O25" i="16"/>
  <c r="Z392" i="1"/>
  <c r="S392" i="1" s="1"/>
  <c r="AM392" i="1" s="1"/>
  <c r="AO392" i="1" s="1"/>
  <c r="O26" i="9"/>
  <c r="Q25" i="16"/>
  <c r="S383" i="1"/>
  <c r="AM383" i="1" s="1"/>
  <c r="AO383" i="1" s="1"/>
  <c r="S382" i="1"/>
  <c r="AM382" i="1" s="1"/>
  <c r="AO382" i="1" s="1"/>
  <c r="Z382" i="1"/>
  <c r="D204" i="16"/>
  <c r="D168" i="16"/>
  <c r="D202" i="16" s="1"/>
  <c r="G631" i="1"/>
  <c r="C151" i="19" s="1"/>
  <c r="G625" i="1"/>
  <c r="G629" i="1"/>
  <c r="D25" i="16"/>
  <c r="E26" i="9"/>
  <c r="G25" i="16"/>
  <c r="G623" i="1"/>
  <c r="C17" i="19"/>
  <c r="H25" i="16"/>
  <c r="F26" i="9"/>
  <c r="AB3" i="18"/>
  <c r="C10" i="17"/>
  <c r="G627" i="1"/>
  <c r="C26" i="9"/>
  <c r="E25" i="16"/>
  <c r="V391" i="1"/>
  <c r="W391" i="1" s="1"/>
  <c r="S335" i="1"/>
  <c r="AM335" i="1" s="1"/>
  <c r="AO335" i="1" s="1"/>
  <c r="V323" i="1"/>
  <c r="W323" i="1" s="1"/>
  <c r="R323" i="1"/>
  <c r="S323" i="1" s="1"/>
  <c r="AM323" i="1" s="1"/>
  <c r="AO323" i="1" s="1"/>
  <c r="AC23" i="16"/>
  <c r="AA7" i="18"/>
  <c r="Z24" i="9"/>
  <c r="S334" i="1"/>
  <c r="AM334" i="1" s="1"/>
  <c r="AO334" i="1" s="1"/>
  <c r="Z330" i="1"/>
  <c r="S330" i="1" s="1"/>
  <c r="AM330" i="1" s="1"/>
  <c r="AO330" i="1" s="1"/>
  <c r="S329" i="1"/>
  <c r="AM329" i="1" s="1"/>
  <c r="AO329" i="1" s="1"/>
  <c r="W168" i="16"/>
  <c r="W202" i="16" s="1"/>
  <c r="W23" i="16"/>
  <c r="S322" i="1"/>
  <c r="AM322" i="1" s="1"/>
  <c r="Z336" i="1"/>
  <c r="S336" i="1" s="1"/>
  <c r="AM336" i="1" s="1"/>
  <c r="AO336" i="1" s="1"/>
  <c r="Q168" i="16"/>
  <c r="Q202" i="16" s="1"/>
  <c r="M34" i="9"/>
  <c r="Z333" i="1"/>
  <c r="S333" i="1" s="1"/>
  <c r="AM333" i="1" s="1"/>
  <c r="AO333" i="1" s="1"/>
  <c r="Z332" i="1"/>
  <c r="S332" i="1" s="1"/>
  <c r="AM332" i="1" s="1"/>
  <c r="AO332" i="1" s="1"/>
  <c r="P34" i="9"/>
  <c r="N23" i="16"/>
  <c r="L24" i="9"/>
  <c r="N34" i="9"/>
  <c r="N24" i="9"/>
  <c r="P23" i="16"/>
  <c r="Z327" i="1"/>
  <c r="S327" i="1" s="1"/>
  <c r="N168" i="16"/>
  <c r="N202" i="16" s="1"/>
  <c r="I15" i="19"/>
  <c r="I377" i="1"/>
  <c r="R22" i="16" s="1"/>
  <c r="S325" i="1"/>
  <c r="AM325" i="1" s="1"/>
  <c r="AO325" i="1" s="1"/>
  <c r="P24" i="9"/>
  <c r="AA5" i="18"/>
  <c r="R23" i="16"/>
  <c r="S324" i="1"/>
  <c r="AM324" i="1" s="1"/>
  <c r="AO324" i="1" s="1"/>
  <c r="C22" i="16"/>
  <c r="G377" i="1"/>
  <c r="C14" i="19" s="1"/>
  <c r="D14" i="19" s="1"/>
  <c r="H23" i="16"/>
  <c r="S22" i="16" s="1"/>
  <c r="F23" i="16"/>
  <c r="B24" i="9"/>
  <c r="E23" i="16"/>
  <c r="C24" i="9"/>
  <c r="C9" i="17"/>
  <c r="E49" i="9"/>
  <c r="H22" i="16"/>
  <c r="I8" i="17"/>
  <c r="Z8" i="18"/>
  <c r="AH21" i="16"/>
  <c r="R13" i="19"/>
  <c r="R287" i="1"/>
  <c r="S287" i="1" s="1"/>
  <c r="AM287" i="1" s="1"/>
  <c r="AO287" i="1" s="1"/>
  <c r="AC22" i="9"/>
  <c r="Z279" i="1"/>
  <c r="S279" i="1" s="1"/>
  <c r="AM279" i="1" s="1"/>
  <c r="AO279" i="1" s="1"/>
  <c r="R274" i="1"/>
  <c r="S274" i="1" s="1"/>
  <c r="AM274" i="1" s="1"/>
  <c r="AO274" i="1" s="1"/>
  <c r="R271" i="1"/>
  <c r="S264" i="1"/>
  <c r="AM264" i="1" s="1"/>
  <c r="AO264" i="1" s="1"/>
  <c r="AB204" i="16"/>
  <c r="K317" i="1"/>
  <c r="V22" i="9"/>
  <c r="R265" i="1"/>
  <c r="Z265" i="1"/>
  <c r="X22" i="9"/>
  <c r="Z271" i="1"/>
  <c r="S271" i="1" s="1"/>
  <c r="AM271" i="1" s="1"/>
  <c r="AO271" i="1" s="1"/>
  <c r="Y284" i="1"/>
  <c r="Z284" i="1"/>
  <c r="I623" i="1"/>
  <c r="R21" i="16"/>
  <c r="Z267" i="1"/>
  <c r="S267" i="1" s="1"/>
  <c r="AM267" i="1" s="1"/>
  <c r="AO267" i="1" s="1"/>
  <c r="I629" i="1"/>
  <c r="P21" i="16"/>
  <c r="N22" i="9"/>
  <c r="I13" i="19"/>
  <c r="P22" i="9"/>
  <c r="I631" i="1"/>
  <c r="E79" i="17" s="1"/>
  <c r="O21" i="16"/>
  <c r="I317" i="1"/>
  <c r="M22" i="9"/>
  <c r="O22" i="9"/>
  <c r="Q21" i="16"/>
  <c r="I627" i="1"/>
  <c r="I625" i="1"/>
  <c r="B22" i="9"/>
  <c r="G21" i="16"/>
  <c r="F22" i="9"/>
  <c r="S20" i="16"/>
  <c r="F21" i="16"/>
  <c r="D22" i="9"/>
  <c r="C22" i="9"/>
  <c r="E21" i="16"/>
  <c r="C13" i="19"/>
  <c r="D12" i="19" s="1"/>
  <c r="C8" i="17"/>
  <c r="Z3" i="18"/>
  <c r="F21" i="9"/>
  <c r="R843" i="1"/>
  <c r="V841" i="1"/>
  <c r="W841" i="1" s="1"/>
  <c r="L871" i="1"/>
  <c r="R30" i="19" s="1"/>
  <c r="S30" i="19" s="1"/>
  <c r="V828" i="1"/>
  <c r="W828" i="1" s="1"/>
  <c r="AD170" i="16"/>
  <c r="AF171" i="16" s="1"/>
  <c r="R823" i="1"/>
  <c r="S823" i="1" s="1"/>
  <c r="AM823" i="1" s="1"/>
  <c r="AO823" i="1" s="1"/>
  <c r="AD42" i="9"/>
  <c r="AG39" i="16"/>
  <c r="AE39" i="16"/>
  <c r="AB42" i="9"/>
  <c r="AH38" i="16"/>
  <c r="Z843" i="1"/>
  <c r="AA843" i="1"/>
  <c r="O31" i="19"/>
  <c r="K871" i="1"/>
  <c r="O30" i="19" s="1"/>
  <c r="Y39" i="16"/>
  <c r="AA39" i="16"/>
  <c r="Z170" i="16"/>
  <c r="Z171" i="16" s="1"/>
  <c r="G17" i="17"/>
  <c r="Z42" i="9"/>
  <c r="AC39" i="16"/>
  <c r="R850" i="1"/>
  <c r="S850" i="1" s="1"/>
  <c r="AM850" i="1" s="1"/>
  <c r="AO850" i="1" s="1"/>
  <c r="U42" i="9"/>
  <c r="X39" i="16"/>
  <c r="L31" i="19"/>
  <c r="F17" i="17"/>
  <c r="S822" i="1"/>
  <c r="AM822" i="1" s="1"/>
  <c r="AO822" i="1" s="1"/>
  <c r="J871" i="1"/>
  <c r="L30" i="19" s="1"/>
  <c r="U204" i="16"/>
  <c r="R42" i="9"/>
  <c r="Z819" i="1"/>
  <c r="S819" i="1" s="1"/>
  <c r="AM819" i="1" s="1"/>
  <c r="AO819" i="1" s="1"/>
  <c r="S42" i="9"/>
  <c r="T42" i="9"/>
  <c r="W39" i="16"/>
  <c r="T39" i="16"/>
  <c r="Q42" i="9"/>
  <c r="P41" i="9"/>
  <c r="I30" i="19"/>
  <c r="J30" i="19" s="1"/>
  <c r="R38" i="16"/>
  <c r="G48" i="9"/>
  <c r="K42" i="9"/>
  <c r="M39" i="16"/>
  <c r="K48" i="9"/>
  <c r="L39" i="16"/>
  <c r="I49" i="9"/>
  <c r="J48" i="9"/>
  <c r="G170" i="16"/>
  <c r="H171" i="16" s="1"/>
  <c r="G871" i="1"/>
  <c r="C30" i="19" s="1"/>
  <c r="D30" i="19" s="1"/>
  <c r="D39" i="16"/>
  <c r="B42" i="9"/>
  <c r="F39" i="16"/>
  <c r="D42" i="9"/>
  <c r="H15" i="17"/>
  <c r="V730" i="1"/>
  <c r="W730" i="1" s="1"/>
  <c r="AG8" i="18"/>
  <c r="AH35" i="16"/>
  <c r="V715" i="1"/>
  <c r="W715" i="1" s="1"/>
  <c r="V706" i="1"/>
  <c r="W706" i="1" s="1"/>
  <c r="S702" i="1"/>
  <c r="AM702" i="1" s="1"/>
  <c r="AO702" i="1" s="1"/>
  <c r="S699" i="1"/>
  <c r="AM699" i="1" s="1"/>
  <c r="AO699" i="1" s="1"/>
  <c r="AE182" i="16"/>
  <c r="AA35" i="16"/>
  <c r="V722" i="1"/>
  <c r="W722" i="1" s="1"/>
  <c r="Z38" i="9"/>
  <c r="AC35" i="16"/>
  <c r="R714" i="1"/>
  <c r="Y47" i="9"/>
  <c r="R729" i="1"/>
  <c r="S729" i="1" s="1"/>
  <c r="AM729" i="1" s="1"/>
  <c r="AO729" i="1" s="1"/>
  <c r="V729" i="1"/>
  <c r="W729" i="1" s="1"/>
  <c r="R728" i="1"/>
  <c r="S728" i="1" s="1"/>
  <c r="AM728" i="1" s="1"/>
  <c r="AO728" i="1" s="1"/>
  <c r="R726" i="1"/>
  <c r="S726" i="1" s="1"/>
  <c r="AM726" i="1" s="1"/>
  <c r="AO726" i="1" s="1"/>
  <c r="V707" i="1"/>
  <c r="AG6" i="18"/>
  <c r="U38" i="9"/>
  <c r="T182" i="16"/>
  <c r="U183" i="16" s="1"/>
  <c r="R698" i="1"/>
  <c r="S698" i="1" s="1"/>
  <c r="AM698" i="1" s="1"/>
  <c r="AO698" i="1" s="1"/>
  <c r="U35" i="16"/>
  <c r="R38" i="9"/>
  <c r="S723" i="1"/>
  <c r="AM723" i="1" s="1"/>
  <c r="AO723" i="1" s="1"/>
  <c r="Z721" i="1"/>
  <c r="S721" i="1" s="1"/>
  <c r="AM721" i="1" s="1"/>
  <c r="AO721" i="1" s="1"/>
  <c r="Q182" i="16"/>
  <c r="Q194" i="16" s="1"/>
  <c r="Z714" i="1"/>
  <c r="S714" i="1" s="1"/>
  <c r="AM714" i="1" s="1"/>
  <c r="AO714" i="1" s="1"/>
  <c r="I1020" i="1"/>
  <c r="I177" i="19" s="1"/>
  <c r="I1018" i="1"/>
  <c r="I1016" i="1"/>
  <c r="I1014" i="1"/>
  <c r="N48" i="9"/>
  <c r="E15" i="17"/>
  <c r="M49" i="9"/>
  <c r="O48" i="9"/>
  <c r="I1012" i="1"/>
  <c r="M38" i="9"/>
  <c r="I751" i="1"/>
  <c r="I26" i="19" s="1"/>
  <c r="J26" i="19" s="1"/>
  <c r="P38" i="9"/>
  <c r="N38" i="9"/>
  <c r="P35" i="16"/>
  <c r="R35" i="16"/>
  <c r="AG5" i="18"/>
  <c r="S34" i="16"/>
  <c r="C27" i="19"/>
  <c r="F38" i="9"/>
  <c r="D35" i="16"/>
  <c r="D48" i="9"/>
  <c r="B48" i="9"/>
  <c r="F35" i="16"/>
  <c r="C34" i="16"/>
  <c r="E38" i="9"/>
  <c r="G35" i="16"/>
  <c r="G1003" i="1"/>
  <c r="E35" i="16"/>
  <c r="G751" i="1"/>
  <c r="C38" i="9"/>
  <c r="R667" i="1"/>
  <c r="Z666" i="1"/>
  <c r="Z663" i="1"/>
  <c r="S663" i="1" s="1"/>
  <c r="AM663" i="1" s="1"/>
  <c r="AO663" i="1" s="1"/>
  <c r="V641" i="1"/>
  <c r="W641" i="1" s="1"/>
  <c r="Z647" i="1"/>
  <c r="V647" i="1"/>
  <c r="W647" i="1" s="1"/>
  <c r="V645" i="1"/>
  <c r="V642" i="1"/>
  <c r="W642" i="1" s="1"/>
  <c r="R642" i="1"/>
  <c r="S642" i="1" s="1"/>
  <c r="AM642" i="1" s="1"/>
  <c r="AO642" i="1" s="1"/>
  <c r="R641" i="1"/>
  <c r="Z646" i="1"/>
  <c r="S646" i="1" s="1"/>
  <c r="S657" i="1"/>
  <c r="AM657" i="1" s="1"/>
  <c r="AO657" i="1" s="1"/>
  <c r="Z641" i="1"/>
  <c r="V646" i="1"/>
  <c r="W646" i="1" s="1"/>
  <c r="Z667" i="1"/>
  <c r="S667" i="1" s="1"/>
  <c r="AM667" i="1" s="1"/>
  <c r="AO667" i="1" s="1"/>
  <c r="S668" i="1"/>
  <c r="AM668" i="1" s="1"/>
  <c r="AO668" i="1" s="1"/>
  <c r="R665" i="1"/>
  <c r="S665" i="1" s="1"/>
  <c r="AM665" i="1" s="1"/>
  <c r="AO665" i="1" s="1"/>
  <c r="R666" i="1"/>
  <c r="V671" i="1"/>
  <c r="R669" i="1"/>
  <c r="S669" i="1" s="1"/>
  <c r="AM669" i="1" s="1"/>
  <c r="AO669" i="1" s="1"/>
  <c r="R25" i="19"/>
  <c r="L691" i="1"/>
  <c r="AE35" i="9" s="1"/>
  <c r="AE33" i="16"/>
  <c r="AF8" i="18"/>
  <c r="AG33" i="16"/>
  <c r="AF182" i="16"/>
  <c r="R647" i="1"/>
  <c r="V648" i="1"/>
  <c r="W648" i="1" s="1"/>
  <c r="AF204" i="16"/>
  <c r="AF33" i="16"/>
  <c r="AC36" i="9"/>
  <c r="H14" i="17"/>
  <c r="AH33" i="16"/>
  <c r="AD33" i="16"/>
  <c r="AA36" i="9"/>
  <c r="Z664" i="1"/>
  <c r="R658" i="1"/>
  <c r="S658" i="1" s="1"/>
  <c r="AM658" i="1" s="1"/>
  <c r="AO658" i="1" s="1"/>
  <c r="Y36" i="9"/>
  <c r="X36" i="9"/>
  <c r="W47" i="9"/>
  <c r="Y182" i="16"/>
  <c r="V667" i="1"/>
  <c r="W667" i="1" s="1"/>
  <c r="V663" i="1"/>
  <c r="W663" i="1" s="1"/>
  <c r="Z650" i="1"/>
  <c r="S650" i="1" s="1"/>
  <c r="AM650" i="1" s="1"/>
  <c r="AO650" i="1" s="1"/>
  <c r="S648" i="1"/>
  <c r="AM648" i="1" s="1"/>
  <c r="AO648" i="1" s="1"/>
  <c r="AF5" i="18"/>
  <c r="I25" i="19"/>
  <c r="P36" i="9"/>
  <c r="I691" i="1"/>
  <c r="R32" i="16" s="1"/>
  <c r="R33" i="16"/>
  <c r="I1001" i="1"/>
  <c r="I997" i="1"/>
  <c r="I999" i="1"/>
  <c r="Z640" i="1"/>
  <c r="S640" i="1" s="1"/>
  <c r="AM640" i="1" s="1"/>
  <c r="AO640" i="1" s="1"/>
  <c r="I1003" i="1"/>
  <c r="P33" i="16"/>
  <c r="M36" i="9"/>
  <c r="O36" i="9"/>
  <c r="Q33" i="16"/>
  <c r="S638" i="1"/>
  <c r="AM638" i="1" s="1"/>
  <c r="AO638" i="1" s="1"/>
  <c r="I1005" i="1"/>
  <c r="B49" i="9"/>
  <c r="C48" i="9"/>
  <c r="E194" i="16"/>
  <c r="F48" i="9"/>
  <c r="C32" i="16"/>
  <c r="F33" i="16"/>
  <c r="B36" i="9"/>
  <c r="E48" i="9"/>
  <c r="G997" i="1"/>
  <c r="G999" i="1"/>
  <c r="G1005" i="1"/>
  <c r="I3" i="18" s="1"/>
  <c r="G1001" i="1"/>
  <c r="AF3" i="18"/>
  <c r="C25" i="19"/>
  <c r="H33" i="16"/>
  <c r="C14" i="17"/>
  <c r="G691" i="1"/>
  <c r="R592" i="3"/>
  <c r="S592" i="3" s="1"/>
  <c r="AM592" i="3" s="1"/>
  <c r="AO592" i="3" s="1"/>
  <c r="Z590" i="3"/>
  <c r="S578" i="3"/>
  <c r="AM578" i="3" s="1"/>
  <c r="AO578" i="3" s="1"/>
  <c r="AK158" i="16"/>
  <c r="V580" i="3"/>
  <c r="W580" i="3" s="1"/>
  <c r="R580" i="3"/>
  <c r="S580" i="3" s="1"/>
  <c r="AM580" i="3" s="1"/>
  <c r="AO580" i="3" s="1"/>
  <c r="Z572" i="3"/>
  <c r="L616" i="3"/>
  <c r="AH98" i="16" s="1"/>
  <c r="AE158" i="16"/>
  <c r="AE196" i="16" s="1"/>
  <c r="AE27" i="11"/>
  <c r="AD33" i="11"/>
  <c r="AC33" i="11"/>
  <c r="Y158" i="16"/>
  <c r="Y196" i="16" s="1"/>
  <c r="Z99" i="16"/>
  <c r="W28" i="11"/>
  <c r="G47" i="17"/>
  <c r="K616" i="3"/>
  <c r="AC98" i="16" s="1"/>
  <c r="Z28" i="11"/>
  <c r="Z27" i="11"/>
  <c r="Y99" i="16"/>
  <c r="Z158" i="16"/>
  <c r="J616" i="3"/>
  <c r="R576" i="3"/>
  <c r="S576" i="3" s="1"/>
  <c r="AM576" i="3" s="1"/>
  <c r="AO576" i="3" s="1"/>
  <c r="Z563" i="3"/>
  <c r="U99" i="16"/>
  <c r="S563" i="3"/>
  <c r="AM563" i="3" s="1"/>
  <c r="AO563" i="3" s="1"/>
  <c r="S590" i="3"/>
  <c r="AM590" i="3" s="1"/>
  <c r="AO590" i="3" s="1"/>
  <c r="Z588" i="3"/>
  <c r="S588" i="3" s="1"/>
  <c r="AM588" i="3" s="1"/>
  <c r="AO588" i="3" s="1"/>
  <c r="Z587" i="3"/>
  <c r="S587" i="3" s="1"/>
  <c r="AM587" i="3" s="1"/>
  <c r="AO587" i="3" s="1"/>
  <c r="S586" i="3"/>
  <c r="AM586" i="3" s="1"/>
  <c r="AO586" i="3" s="1"/>
  <c r="Z585" i="3"/>
  <c r="S582" i="3"/>
  <c r="AM582" i="3" s="1"/>
  <c r="AO582" i="3" s="1"/>
  <c r="S579" i="3"/>
  <c r="AM579" i="3" s="1"/>
  <c r="AO579" i="3" s="1"/>
  <c r="Q99" i="16"/>
  <c r="S572" i="3"/>
  <c r="AM572" i="3" s="1"/>
  <c r="AO572" i="3" s="1"/>
  <c r="N28" i="11"/>
  <c r="P99" i="16"/>
  <c r="Z569" i="3"/>
  <c r="S569" i="3" s="1"/>
  <c r="AM569" i="3" s="1"/>
  <c r="AO569" i="3" s="1"/>
  <c r="Q158" i="16"/>
  <c r="P28" i="11"/>
  <c r="BM5" i="18"/>
  <c r="Z564" i="3"/>
  <c r="S564" i="3" s="1"/>
  <c r="E158" i="16"/>
  <c r="E196" i="16" s="1"/>
  <c r="F28" i="11"/>
  <c r="BM3" i="18"/>
  <c r="C47" i="17"/>
  <c r="H99" i="16"/>
  <c r="G99" i="16"/>
  <c r="B28" i="11"/>
  <c r="D99" i="16"/>
  <c r="G616" i="3"/>
  <c r="V576" i="3"/>
  <c r="W576" i="3" s="1"/>
  <c r="V587" i="3"/>
  <c r="W587" i="3" s="1"/>
  <c r="Z529" i="3"/>
  <c r="S529" i="3" s="1"/>
  <c r="AM529" i="3" s="1"/>
  <c r="AO529" i="3" s="1"/>
  <c r="AF26" i="11"/>
  <c r="R514" i="3"/>
  <c r="S514" i="3" s="1"/>
  <c r="AM514" i="3" s="1"/>
  <c r="AO514" i="3" s="1"/>
  <c r="V514" i="3"/>
  <c r="W514" i="3" s="1"/>
  <c r="V506" i="3"/>
  <c r="W506" i="3" s="1"/>
  <c r="V508" i="3"/>
  <c r="W508" i="3" s="1"/>
  <c r="Z501" i="3"/>
  <c r="AG97" i="16"/>
  <c r="V512" i="3"/>
  <c r="W512" i="3" s="1"/>
  <c r="S508" i="3"/>
  <c r="AM508" i="3" s="1"/>
  <c r="AO508" i="3" s="1"/>
  <c r="V516" i="3"/>
  <c r="W516" i="3" s="1"/>
  <c r="AD97" i="16"/>
  <c r="L556" i="3"/>
  <c r="AH96" i="16" s="1"/>
  <c r="AE97" i="16"/>
  <c r="AE25" i="11"/>
  <c r="AC96" i="16"/>
  <c r="Z25" i="11"/>
  <c r="Z506" i="3"/>
  <c r="S506" i="3" s="1"/>
  <c r="AM506" i="3" s="1"/>
  <c r="AO506" i="3" s="1"/>
  <c r="S501" i="3"/>
  <c r="Z504" i="3"/>
  <c r="S504" i="3" s="1"/>
  <c r="AM504" i="3" s="1"/>
  <c r="AO504" i="3" s="1"/>
  <c r="R510" i="3"/>
  <c r="S510" i="3" s="1"/>
  <c r="AM510" i="3" s="1"/>
  <c r="AO510" i="3" s="1"/>
  <c r="W33" i="11"/>
  <c r="V507" i="3"/>
  <c r="W507" i="3" s="1"/>
  <c r="Y97" i="16"/>
  <c r="Z26" i="11"/>
  <c r="AC97" i="16"/>
  <c r="BL7" i="18"/>
  <c r="G46" i="17"/>
  <c r="O89" i="19"/>
  <c r="P88" i="19" s="1"/>
  <c r="J556" i="3"/>
  <c r="S519" i="3"/>
  <c r="AM519" i="3" s="1"/>
  <c r="AO519" i="3" s="1"/>
  <c r="W158" i="16"/>
  <c r="T26" i="11"/>
  <c r="W97" i="16"/>
  <c r="Q26" i="11"/>
  <c r="T97" i="16"/>
  <c r="S26" i="11"/>
  <c r="V97" i="16"/>
  <c r="N97" i="16"/>
  <c r="M26" i="11"/>
  <c r="N26" i="11"/>
  <c r="P97" i="16"/>
  <c r="P25" i="11"/>
  <c r="R96" i="16"/>
  <c r="I88" i="19"/>
  <c r="G746" i="3"/>
  <c r="G744" i="3"/>
  <c r="G748" i="3"/>
  <c r="G742" i="3"/>
  <c r="C89" i="19"/>
  <c r="C46" i="17"/>
  <c r="H97" i="16"/>
  <c r="F26" i="11"/>
  <c r="BL3" i="18"/>
  <c r="F25" i="11"/>
  <c r="H96" i="16"/>
  <c r="C88" i="19"/>
  <c r="V464" i="3"/>
  <c r="W464" i="3" s="1"/>
  <c r="AE95" i="16"/>
  <c r="L496" i="3"/>
  <c r="R451" i="3"/>
  <c r="S451" i="3" s="1"/>
  <c r="AM451" i="3" s="1"/>
  <c r="AO451" i="3" s="1"/>
  <c r="AD158" i="16"/>
  <c r="V442" i="3"/>
  <c r="W442" i="3" s="1"/>
  <c r="AB158" i="16"/>
  <c r="AB196" i="16" s="1"/>
  <c r="R457" i="3"/>
  <c r="S457" i="3" s="1"/>
  <c r="AM457" i="3" s="1"/>
  <c r="AO457" i="3" s="1"/>
  <c r="Z443" i="3"/>
  <c r="S443" i="3" s="1"/>
  <c r="AM443" i="3" s="1"/>
  <c r="AO443" i="3" s="1"/>
  <c r="V448" i="3"/>
  <c r="W448" i="3" s="1"/>
  <c r="Z463" i="3"/>
  <c r="S463" i="3" s="1"/>
  <c r="X33" i="11"/>
  <c r="O87" i="19"/>
  <c r="R458" i="3"/>
  <c r="F45" i="17"/>
  <c r="T158" i="16"/>
  <c r="T196" i="16" s="1"/>
  <c r="J496" i="3"/>
  <c r="U23" i="11" s="1"/>
  <c r="R452" i="3"/>
  <c r="S452" i="3" s="1"/>
  <c r="AM452" i="3" s="1"/>
  <c r="AO452" i="3" s="1"/>
  <c r="Z464" i="3"/>
  <c r="S464" i="3" s="1"/>
  <c r="AM464" i="3" s="1"/>
  <c r="AO464" i="3" s="1"/>
  <c r="P24" i="11"/>
  <c r="O158" i="16"/>
  <c r="I496" i="3"/>
  <c r="R94" i="16" s="1"/>
  <c r="N158" i="16"/>
  <c r="M24" i="11"/>
  <c r="O95" i="16"/>
  <c r="P23" i="11"/>
  <c r="I86" i="19"/>
  <c r="C94" i="16"/>
  <c r="D158" i="16"/>
  <c r="F158" i="16"/>
  <c r="F196" i="16" s="1"/>
  <c r="G158" i="16"/>
  <c r="G196" i="16" s="1"/>
  <c r="BK3" i="18"/>
  <c r="H95" i="16"/>
  <c r="C87" i="19"/>
  <c r="C45" i="17"/>
  <c r="F24" i="11"/>
  <c r="B24" i="11"/>
  <c r="D95" i="16"/>
  <c r="G496" i="3"/>
  <c r="AK93" i="16"/>
  <c r="Z401" i="3"/>
  <c r="S401" i="3" s="1"/>
  <c r="AM401" i="3" s="1"/>
  <c r="AO401" i="3" s="1"/>
  <c r="AJ22" i="11"/>
  <c r="Z391" i="3"/>
  <c r="L748" i="3"/>
  <c r="S391" i="3"/>
  <c r="AM391" i="3" s="1"/>
  <c r="AO391" i="3" s="1"/>
  <c r="K436" i="3"/>
  <c r="O84" i="19" s="1"/>
  <c r="P84" i="19" s="1"/>
  <c r="K742" i="3"/>
  <c r="T93" i="16"/>
  <c r="R394" i="3"/>
  <c r="S394" i="3" s="1"/>
  <c r="AM394" i="3" s="1"/>
  <c r="AO394" i="3" s="1"/>
  <c r="S22" i="11"/>
  <c r="J436" i="3"/>
  <c r="U21" i="11" s="1"/>
  <c r="U93" i="16"/>
  <c r="S396" i="3"/>
  <c r="AM396" i="3" s="1"/>
  <c r="AO396" i="3" s="1"/>
  <c r="P93" i="16"/>
  <c r="M22" i="11"/>
  <c r="O93" i="16"/>
  <c r="I750" i="3"/>
  <c r="E85" i="17" s="1"/>
  <c r="L22" i="11"/>
  <c r="I436" i="3"/>
  <c r="N93" i="16"/>
  <c r="G93" i="16"/>
  <c r="C92" i="16"/>
  <c r="G436" i="3"/>
  <c r="BJ3" i="18"/>
  <c r="C85" i="19"/>
  <c r="H93" i="16"/>
  <c r="C44" i="17"/>
  <c r="V582" i="2"/>
  <c r="W582" i="2" s="1"/>
  <c r="V576" i="2"/>
  <c r="W576" i="2" s="1"/>
  <c r="R566" i="2"/>
  <c r="S566" i="2" s="1"/>
  <c r="AM566" i="2" s="1"/>
  <c r="AO566" i="2" s="1"/>
  <c r="V563" i="2"/>
  <c r="W563" i="2" s="1"/>
  <c r="V591" i="2"/>
  <c r="W591" i="2" s="1"/>
  <c r="AE204" i="16"/>
  <c r="V572" i="2"/>
  <c r="W572" i="2" s="1"/>
  <c r="AE63" i="16"/>
  <c r="AF63" i="16"/>
  <c r="AC28" i="10"/>
  <c r="L616" i="2"/>
  <c r="AD63" i="16"/>
  <c r="AA28" i="10"/>
  <c r="AD28" i="10"/>
  <c r="AG63" i="16"/>
  <c r="V589" i="2"/>
  <c r="W589" i="2" s="1"/>
  <c r="G29" i="17"/>
  <c r="R571" i="2"/>
  <c r="S571" i="2" s="1"/>
  <c r="AM571" i="2" s="1"/>
  <c r="AO571" i="2" s="1"/>
  <c r="Z563" i="2"/>
  <c r="S563" i="2" s="1"/>
  <c r="AM563" i="2" s="1"/>
  <c r="AO563" i="2" s="1"/>
  <c r="Z590" i="2"/>
  <c r="S590" i="2" s="1"/>
  <c r="AM590" i="2" s="1"/>
  <c r="AO590" i="2" s="1"/>
  <c r="V565" i="2"/>
  <c r="W565" i="2" s="1"/>
  <c r="V580" i="2"/>
  <c r="W580" i="2" s="1"/>
  <c r="V578" i="2"/>
  <c r="W578" i="2" s="1"/>
  <c r="S577" i="2"/>
  <c r="AM577" i="2" s="1"/>
  <c r="AO577" i="2" s="1"/>
  <c r="R575" i="2"/>
  <c r="S575" i="2" s="1"/>
  <c r="AM575" i="2" s="1"/>
  <c r="AO575" i="2" s="1"/>
  <c r="S28" i="10"/>
  <c r="U63" i="16"/>
  <c r="J616" i="2"/>
  <c r="T63" i="16"/>
  <c r="Z589" i="2"/>
  <c r="S589" i="2" s="1"/>
  <c r="AM589" i="2" s="1"/>
  <c r="AO589" i="2" s="1"/>
  <c r="Z587" i="2"/>
  <c r="S587" i="2" s="1"/>
  <c r="AM587" i="2" s="1"/>
  <c r="AO587" i="2" s="1"/>
  <c r="Z585" i="2"/>
  <c r="S585" i="2" s="1"/>
  <c r="AM585" i="2" s="1"/>
  <c r="AO585" i="2" s="1"/>
  <c r="S584" i="2"/>
  <c r="AM584" i="2" s="1"/>
  <c r="AO584" i="2" s="1"/>
  <c r="Z582" i="2"/>
  <c r="S582" i="2" s="1"/>
  <c r="Z581" i="2"/>
  <c r="S581" i="2" s="1"/>
  <c r="AM581" i="2" s="1"/>
  <c r="AO581" i="2" s="1"/>
  <c r="S579" i="2"/>
  <c r="AM579" i="2" s="1"/>
  <c r="AO579" i="2" s="1"/>
  <c r="S578" i="2"/>
  <c r="AM578" i="2" s="1"/>
  <c r="AO578" i="2" s="1"/>
  <c r="Z576" i="2"/>
  <c r="S569" i="2"/>
  <c r="AM569" i="2" s="1"/>
  <c r="AO569" i="2" s="1"/>
  <c r="Z567" i="2"/>
  <c r="I616" i="2"/>
  <c r="P27" i="10" s="1"/>
  <c r="Q204" i="16"/>
  <c r="S565" i="2"/>
  <c r="AM565" i="2" s="1"/>
  <c r="AO565" i="2" s="1"/>
  <c r="G616" i="2"/>
  <c r="C29" i="17"/>
  <c r="W33" i="10"/>
  <c r="V34" i="10" s="1"/>
  <c r="O28" i="10"/>
  <c r="Q63" i="16"/>
  <c r="M28" i="10"/>
  <c r="O63" i="16"/>
  <c r="V581" i="2"/>
  <c r="W581" i="2" s="1"/>
  <c r="AF33" i="10"/>
  <c r="L556" i="2"/>
  <c r="R529" i="2"/>
  <c r="S529" i="2" s="1"/>
  <c r="AM529" i="2" s="1"/>
  <c r="AO529" i="2" s="1"/>
  <c r="V507" i="2"/>
  <c r="W507" i="2" s="1"/>
  <c r="AE61" i="16"/>
  <c r="R522" i="2"/>
  <c r="S522" i="2" s="1"/>
  <c r="AM522" i="2" s="1"/>
  <c r="AO522" i="2" s="1"/>
  <c r="O53" i="19"/>
  <c r="AC61" i="16"/>
  <c r="AB172" i="16"/>
  <c r="AA61" i="16"/>
  <c r="X26" i="10"/>
  <c r="Z172" i="16"/>
  <c r="Z194" i="16" s="1"/>
  <c r="AB61" i="16"/>
  <c r="Y26" i="10"/>
  <c r="W26" i="10"/>
  <c r="Z61" i="16"/>
  <c r="K556" i="2"/>
  <c r="R514" i="2"/>
  <c r="S514" i="2" s="1"/>
  <c r="AM514" i="2" s="1"/>
  <c r="AO514" i="2" s="1"/>
  <c r="U172" i="16"/>
  <c r="U61" i="16"/>
  <c r="T26" i="10"/>
  <c r="W61" i="16"/>
  <c r="Q26" i="10"/>
  <c r="T61" i="16"/>
  <c r="U25" i="10"/>
  <c r="X60" i="16"/>
  <c r="L52" i="19"/>
  <c r="R501" i="2"/>
  <c r="S501" i="2" s="1"/>
  <c r="V472" i="2"/>
  <c r="W472" i="2" s="1"/>
  <c r="V464" i="2"/>
  <c r="W464" i="2" s="1"/>
  <c r="Z463" i="2"/>
  <c r="R463" i="2"/>
  <c r="AD24" i="10"/>
  <c r="V462" i="2"/>
  <c r="W462" i="2" s="1"/>
  <c r="AE172" i="16"/>
  <c r="AH173" i="16" s="1"/>
  <c r="S457" i="2"/>
  <c r="AM457" i="2" s="1"/>
  <c r="AO457" i="2" s="1"/>
  <c r="R454" i="2"/>
  <c r="L496" i="2"/>
  <c r="AE23" i="10" s="1"/>
  <c r="AF59" i="16"/>
  <c r="AD59" i="16"/>
  <c r="AE59" i="16"/>
  <c r="R460" i="2"/>
  <c r="R459" i="2"/>
  <c r="S459" i="2" s="1"/>
  <c r="AM459" i="2" s="1"/>
  <c r="AO459" i="2" s="1"/>
  <c r="Z24" i="10"/>
  <c r="V455" i="2"/>
  <c r="W455" i="2" s="1"/>
  <c r="S448" i="2"/>
  <c r="AM448" i="2" s="1"/>
  <c r="AO448" i="2" s="1"/>
  <c r="R444" i="2"/>
  <c r="Z469" i="2"/>
  <c r="V468" i="2"/>
  <c r="W468" i="2" s="1"/>
  <c r="V465" i="2"/>
  <c r="W465" i="2" s="1"/>
  <c r="R456" i="2"/>
  <c r="S456" i="2" s="1"/>
  <c r="AM456" i="2" s="1"/>
  <c r="AO456" i="2" s="1"/>
  <c r="T59" i="16"/>
  <c r="V447" i="2"/>
  <c r="W447" i="2" s="1"/>
  <c r="S454" i="2"/>
  <c r="AM454" i="2" s="1"/>
  <c r="AO454" i="2" s="1"/>
  <c r="R451" i="2"/>
  <c r="S451" i="2" s="1"/>
  <c r="AM451" i="2" s="1"/>
  <c r="AO451" i="2" s="1"/>
  <c r="J496" i="2"/>
  <c r="U23" i="10" s="1"/>
  <c r="V457" i="2"/>
  <c r="W457" i="2" s="1"/>
  <c r="V454" i="2"/>
  <c r="W454" i="2" s="1"/>
  <c r="R447" i="2"/>
  <c r="T172" i="16"/>
  <c r="U59" i="16"/>
  <c r="T24" i="10"/>
  <c r="W59" i="16"/>
  <c r="V172" i="16"/>
  <c r="Z471" i="2"/>
  <c r="S471" i="2" s="1"/>
  <c r="AM471" i="2" s="1"/>
  <c r="AO471" i="2" s="1"/>
  <c r="S470" i="2"/>
  <c r="AM470" i="2" s="1"/>
  <c r="AO470" i="2" s="1"/>
  <c r="S462" i="2"/>
  <c r="AM462" i="2" s="1"/>
  <c r="AO462" i="2" s="1"/>
  <c r="Z460" i="2"/>
  <c r="S460" i="2" s="1"/>
  <c r="AM460" i="2" s="1"/>
  <c r="AO460" i="2" s="1"/>
  <c r="Z444" i="2"/>
  <c r="Z442" i="2"/>
  <c r="S442" i="2" s="1"/>
  <c r="AM442" i="2" s="1"/>
  <c r="AO442" i="2" s="1"/>
  <c r="L24" i="10"/>
  <c r="N59" i="16"/>
  <c r="O59" i="16"/>
  <c r="N24" i="10"/>
  <c r="P59" i="16"/>
  <c r="I496" i="2"/>
  <c r="P23" i="10" s="1"/>
  <c r="Z450" i="2"/>
  <c r="S450" i="2" s="1"/>
  <c r="AM450" i="2" s="1"/>
  <c r="AO450" i="2" s="1"/>
  <c r="S447" i="2"/>
  <c r="AM447" i="2" s="1"/>
  <c r="AO447" i="2" s="1"/>
  <c r="D24" i="10"/>
  <c r="F172" i="16"/>
  <c r="C24" i="10"/>
  <c r="E24" i="10"/>
  <c r="G59" i="16"/>
  <c r="Z411" i="2"/>
  <c r="S411" i="2" s="1"/>
  <c r="AM411" i="2" s="1"/>
  <c r="AO411" i="2" s="1"/>
  <c r="AH22" i="10"/>
  <c r="Z400" i="2"/>
  <c r="R406" i="2"/>
  <c r="R385" i="2"/>
  <c r="S385" i="2" s="1"/>
  <c r="AM385" i="2" s="1"/>
  <c r="AO385" i="2" s="1"/>
  <c r="AI172" i="16"/>
  <c r="L436" i="2"/>
  <c r="S400" i="2"/>
  <c r="AM400" i="2" s="1"/>
  <c r="AO400" i="2" s="1"/>
  <c r="V397" i="2"/>
  <c r="W397" i="2" s="1"/>
  <c r="R393" i="2"/>
  <c r="AD57" i="16"/>
  <c r="AD22" i="10"/>
  <c r="AG57" i="16"/>
  <c r="AC22" i="10"/>
  <c r="AF57" i="16"/>
  <c r="S398" i="2"/>
  <c r="AM398" i="2" s="1"/>
  <c r="AO398" i="2" s="1"/>
  <c r="Z397" i="2"/>
  <c r="S397" i="2" s="1"/>
  <c r="AM397" i="2" s="1"/>
  <c r="AO397" i="2" s="1"/>
  <c r="K436" i="2"/>
  <c r="Z21" i="10" s="1"/>
  <c r="V394" i="2"/>
  <c r="W394" i="2" s="1"/>
  <c r="Z57" i="16"/>
  <c r="V387" i="2"/>
  <c r="W387" i="2" s="1"/>
  <c r="S382" i="2"/>
  <c r="AM382" i="2" s="1"/>
  <c r="AO382" i="2" s="1"/>
  <c r="AA172" i="16"/>
  <c r="V389" i="2"/>
  <c r="W389" i="2" s="1"/>
  <c r="V385" i="2"/>
  <c r="W385" i="2" s="1"/>
  <c r="R392" i="2"/>
  <c r="S392" i="2" s="1"/>
  <c r="AM392" i="2" s="1"/>
  <c r="AO392" i="2" s="1"/>
  <c r="Z22" i="10"/>
  <c r="O49" i="19"/>
  <c r="AR7" i="18"/>
  <c r="J750" i="2"/>
  <c r="L157" i="19" s="1"/>
  <c r="Z393" i="2"/>
  <c r="R391" i="2"/>
  <c r="S391" i="2" s="1"/>
  <c r="AM391" i="2" s="1"/>
  <c r="AO391" i="2" s="1"/>
  <c r="U57" i="16"/>
  <c r="W57" i="16"/>
  <c r="R384" i="2"/>
  <c r="Q22" i="10"/>
  <c r="J436" i="2"/>
  <c r="T57" i="16"/>
  <c r="S22" i="10"/>
  <c r="V57" i="16"/>
  <c r="S406" i="2"/>
  <c r="AM406" i="2" s="1"/>
  <c r="AO406" i="2" s="1"/>
  <c r="Z396" i="2"/>
  <c r="S396" i="2" s="1"/>
  <c r="AM396" i="2" s="1"/>
  <c r="AO396" i="2" s="1"/>
  <c r="S394" i="2"/>
  <c r="AM394" i="2" s="1"/>
  <c r="AO394" i="2" s="1"/>
  <c r="S393" i="2"/>
  <c r="AM393" i="2" s="1"/>
  <c r="AO393" i="2" s="1"/>
  <c r="S386" i="2"/>
  <c r="AM386" i="2" s="1"/>
  <c r="AO386" i="2" s="1"/>
  <c r="Q167" i="16"/>
  <c r="I750" i="2"/>
  <c r="E82" i="17" s="1"/>
  <c r="Z384" i="2"/>
  <c r="M22" i="10"/>
  <c r="O57" i="16"/>
  <c r="I436" i="2"/>
  <c r="D22" i="10"/>
  <c r="G750" i="2"/>
  <c r="K3" i="18" s="1"/>
  <c r="C56" i="16"/>
  <c r="E34" i="10"/>
  <c r="G742" i="2"/>
  <c r="E22" i="10"/>
  <c r="G57" i="16"/>
  <c r="C48" i="19"/>
  <c r="F21" i="10"/>
  <c r="H56" i="16"/>
  <c r="C49" i="19"/>
  <c r="AR3" i="18"/>
  <c r="C26" i="17"/>
  <c r="F22" i="10"/>
  <c r="H57" i="16"/>
  <c r="Y838" i="2"/>
  <c r="Z838" i="2"/>
  <c r="S837" i="2"/>
  <c r="AM837" i="2" s="1"/>
  <c r="AO837" i="2" s="1"/>
  <c r="Z834" i="2"/>
  <c r="Z830" i="2"/>
  <c r="S830" i="2" s="1"/>
  <c r="AM830" i="2" s="1"/>
  <c r="AO830" i="2" s="1"/>
  <c r="R167" i="16"/>
  <c r="I870" i="2"/>
  <c r="R70" i="16" s="1"/>
  <c r="Z829" i="2"/>
  <c r="S829" i="2" s="1"/>
  <c r="AM829" i="2" s="1"/>
  <c r="AO829" i="2" s="1"/>
  <c r="Z828" i="2"/>
  <c r="S828" i="2" s="1"/>
  <c r="AM828" i="2" s="1"/>
  <c r="AO828" i="2" s="1"/>
  <c r="P204" i="16"/>
  <c r="P167" i="16"/>
  <c r="O167" i="16"/>
  <c r="N167" i="16"/>
  <c r="Z817" i="2"/>
  <c r="Q71" i="16"/>
  <c r="N38" i="10"/>
  <c r="P71" i="16"/>
  <c r="O204" i="16"/>
  <c r="F38" i="10"/>
  <c r="G1120" i="2"/>
  <c r="AY3" i="18"/>
  <c r="G1122" i="2"/>
  <c r="D71" i="16"/>
  <c r="H71" i="16"/>
  <c r="C63" i="19"/>
  <c r="G1124" i="2"/>
  <c r="C159" i="19" s="1"/>
  <c r="G1118" i="2"/>
  <c r="C83" i="17"/>
  <c r="E204" i="16"/>
  <c r="G1116" i="2"/>
  <c r="C166" i="16"/>
  <c r="G870" i="2"/>
  <c r="G71" i="16"/>
  <c r="E38" i="10"/>
  <c r="AU3" i="18"/>
  <c r="G746" i="2"/>
  <c r="D63" i="16"/>
  <c r="G744" i="2"/>
  <c r="G748" i="2"/>
  <c r="C55" i="19"/>
  <c r="H63" i="16"/>
  <c r="E28" i="10"/>
  <c r="G63" i="16"/>
  <c r="C28" i="10"/>
  <c r="E63" i="16"/>
  <c r="Z149" i="2"/>
  <c r="S149" i="2" s="1"/>
  <c r="AM149" i="2" s="1"/>
  <c r="AO149" i="2" s="1"/>
  <c r="S148" i="2"/>
  <c r="AM148" i="2" s="1"/>
  <c r="AO148" i="2" s="1"/>
  <c r="Z141" i="2"/>
  <c r="I182" i="2"/>
  <c r="P11" i="10" s="1"/>
  <c r="S136" i="2"/>
  <c r="AM136" i="2" s="1"/>
  <c r="AO136" i="2" s="1"/>
  <c r="S135" i="2"/>
  <c r="AM135" i="2" s="1"/>
  <c r="AO135" i="2" s="1"/>
  <c r="Z134" i="2"/>
  <c r="Z131" i="2"/>
  <c r="N12" i="10"/>
  <c r="P49" i="16"/>
  <c r="C48" i="16"/>
  <c r="C22" i="17"/>
  <c r="AN3" i="18"/>
  <c r="G180" i="16"/>
  <c r="G200" i="16" s="1"/>
  <c r="H49" i="16"/>
  <c r="F12" i="10"/>
  <c r="E12" i="10"/>
  <c r="G49" i="16"/>
  <c r="F49" i="16"/>
  <c r="D12" i="10"/>
  <c r="C40" i="19"/>
  <c r="D40" i="19" s="1"/>
  <c r="F11" i="10"/>
  <c r="H48" i="16"/>
  <c r="AM110" i="16"/>
  <c r="AJ168" i="16"/>
  <c r="AJ202" i="16" s="1"/>
  <c r="V944" i="3"/>
  <c r="W944" i="3" s="1"/>
  <c r="AE168" i="16"/>
  <c r="AE202" i="16" s="1"/>
  <c r="AA111" i="16"/>
  <c r="Z42" i="11"/>
  <c r="Z111" i="16"/>
  <c r="BS7" i="18"/>
  <c r="K990" i="3"/>
  <c r="S968" i="3"/>
  <c r="AM968" i="3" s="1"/>
  <c r="AO968" i="3" s="1"/>
  <c r="Z956" i="3"/>
  <c r="S956" i="3" s="1"/>
  <c r="AM956" i="3" s="1"/>
  <c r="AO956" i="3" s="1"/>
  <c r="J990" i="3"/>
  <c r="V945" i="3"/>
  <c r="W945" i="3" s="1"/>
  <c r="S42" i="11"/>
  <c r="Q42" i="11"/>
  <c r="T111" i="16"/>
  <c r="S971" i="3"/>
  <c r="AM971" i="3" s="1"/>
  <c r="AO971" i="3" s="1"/>
  <c r="S959" i="3"/>
  <c r="AM959" i="3" s="1"/>
  <c r="AO959" i="3" s="1"/>
  <c r="L47" i="11"/>
  <c r="N47" i="11"/>
  <c r="P41" i="11"/>
  <c r="R110" i="16"/>
  <c r="I102" i="19"/>
  <c r="M42" i="11"/>
  <c r="O111" i="16"/>
  <c r="G111" i="16"/>
  <c r="D111" i="16"/>
  <c r="G990" i="3"/>
  <c r="B42" i="11"/>
  <c r="S888" i="3"/>
  <c r="AM888" i="3" s="1"/>
  <c r="AO888" i="3" s="1"/>
  <c r="V878" i="3"/>
  <c r="W878" i="3" s="1"/>
  <c r="Z878" i="3"/>
  <c r="V897" i="3"/>
  <c r="W897" i="3" s="1"/>
  <c r="Z892" i="3"/>
  <c r="V892" i="3"/>
  <c r="W892" i="3" s="1"/>
  <c r="S892" i="3"/>
  <c r="AM892" i="3" s="1"/>
  <c r="AO892" i="3" s="1"/>
  <c r="AF109" i="16"/>
  <c r="S878" i="3"/>
  <c r="AM878" i="3" s="1"/>
  <c r="AO878" i="3" s="1"/>
  <c r="AE109" i="16"/>
  <c r="L930" i="3"/>
  <c r="V900" i="3"/>
  <c r="W900" i="3" s="1"/>
  <c r="R898" i="3"/>
  <c r="S898" i="3" s="1"/>
  <c r="AM898" i="3" s="1"/>
  <c r="AO898" i="3" s="1"/>
  <c r="G52" i="17"/>
  <c r="R881" i="3"/>
  <c r="Z40" i="11"/>
  <c r="O101" i="19"/>
  <c r="BR7" i="18"/>
  <c r="K930" i="3"/>
  <c r="Z109" i="16"/>
  <c r="Z901" i="3"/>
  <c r="Z896" i="3"/>
  <c r="S896" i="3" s="1"/>
  <c r="AM896" i="3" s="1"/>
  <c r="AO896" i="3" s="1"/>
  <c r="V894" i="3"/>
  <c r="W894" i="3" s="1"/>
  <c r="Z894" i="3"/>
  <c r="S894" i="3" s="1"/>
  <c r="AM894" i="3" s="1"/>
  <c r="AO894" i="3" s="1"/>
  <c r="V891" i="3"/>
  <c r="W891" i="3" s="1"/>
  <c r="Z890" i="3"/>
  <c r="S890" i="3" s="1"/>
  <c r="AM890" i="3" s="1"/>
  <c r="AO890" i="3" s="1"/>
  <c r="R889" i="3"/>
  <c r="S889" i="3" s="1"/>
  <c r="AM889" i="3" s="1"/>
  <c r="AO889" i="3" s="1"/>
  <c r="J930" i="3"/>
  <c r="X108" i="16" s="1"/>
  <c r="V109" i="16"/>
  <c r="T109" i="16"/>
  <c r="W184" i="16"/>
  <c r="W185" i="16" s="1"/>
  <c r="W109" i="16"/>
  <c r="S901" i="3"/>
  <c r="AM901" i="3" s="1"/>
  <c r="AO901" i="3" s="1"/>
  <c r="Z900" i="3"/>
  <c r="S900" i="3" s="1"/>
  <c r="AM900" i="3" s="1"/>
  <c r="AO900" i="3" s="1"/>
  <c r="Q187" i="16"/>
  <c r="R187" i="16"/>
  <c r="N40" i="11"/>
  <c r="P109" i="16"/>
  <c r="P39" i="11"/>
  <c r="I100" i="19"/>
  <c r="R108" i="16"/>
  <c r="M40" i="11"/>
  <c r="O109" i="16"/>
  <c r="O40" i="11"/>
  <c r="Q109" i="16"/>
  <c r="G930" i="3"/>
  <c r="H108" i="16" s="1"/>
  <c r="H109" i="16"/>
  <c r="B40" i="11"/>
  <c r="G109" i="16"/>
  <c r="C100" i="19"/>
  <c r="D100" i="19" s="1"/>
  <c r="S834" i="3"/>
  <c r="AM834" i="3" s="1"/>
  <c r="AO834" i="3" s="1"/>
  <c r="V840" i="3"/>
  <c r="W840" i="3" s="1"/>
  <c r="S833" i="3"/>
  <c r="AM833" i="3" s="1"/>
  <c r="AO833" i="3" s="1"/>
  <c r="AD184" i="16"/>
  <c r="H51" i="17"/>
  <c r="L870" i="3"/>
  <c r="R98" i="19" s="1"/>
  <c r="Z837" i="3"/>
  <c r="Z107" i="16"/>
  <c r="AB107" i="16"/>
  <c r="AA107" i="16"/>
  <c r="K870" i="3"/>
  <c r="Z820" i="3"/>
  <c r="V819" i="3"/>
  <c r="W819" i="3" s="1"/>
  <c r="G51" i="17"/>
  <c r="Z38" i="11"/>
  <c r="Z836" i="3"/>
  <c r="R835" i="3"/>
  <c r="R829" i="3"/>
  <c r="V826" i="3"/>
  <c r="W826" i="3" s="1"/>
  <c r="V825" i="3"/>
  <c r="W825" i="3" s="1"/>
  <c r="Q38" i="11"/>
  <c r="T107" i="16"/>
  <c r="S837" i="3"/>
  <c r="AM837" i="3" s="1"/>
  <c r="AO837" i="3" s="1"/>
  <c r="S836" i="3"/>
  <c r="AM836" i="3" s="1"/>
  <c r="AO836" i="3" s="1"/>
  <c r="S835" i="3"/>
  <c r="AM835" i="3" s="1"/>
  <c r="AO835" i="3" s="1"/>
  <c r="S829" i="3"/>
  <c r="AM829" i="3" s="1"/>
  <c r="AO829" i="3" s="1"/>
  <c r="Z826" i="3"/>
  <c r="S826" i="3" s="1"/>
  <c r="AM826" i="3" s="1"/>
  <c r="AO826" i="3" s="1"/>
  <c r="O187" i="16"/>
  <c r="S820" i="3"/>
  <c r="AM820" i="3" s="1"/>
  <c r="AO820" i="3" s="1"/>
  <c r="P187" i="16"/>
  <c r="Z819" i="3"/>
  <c r="S819" i="3" s="1"/>
  <c r="AM819" i="3" s="1"/>
  <c r="AO819" i="3" s="1"/>
  <c r="Q184" i="16"/>
  <c r="S817" i="3"/>
  <c r="AM817" i="3" s="1"/>
  <c r="AO817" i="3" s="1"/>
  <c r="P196" i="16"/>
  <c r="P37" i="11"/>
  <c r="I98" i="19"/>
  <c r="R106" i="16"/>
  <c r="O184" i="16"/>
  <c r="H107" i="16"/>
  <c r="C186" i="16"/>
  <c r="F38" i="11"/>
  <c r="C99" i="19"/>
  <c r="E187" i="16"/>
  <c r="F187" i="16"/>
  <c r="D184" i="16"/>
  <c r="D187" i="16"/>
  <c r="G107" i="16"/>
  <c r="D107" i="16"/>
  <c r="B38" i="11"/>
  <c r="G870" i="3"/>
  <c r="S202" i="2"/>
  <c r="AM202" i="2" s="1"/>
  <c r="AO202" i="2" s="1"/>
  <c r="S197" i="2"/>
  <c r="AM197" i="2" s="1"/>
  <c r="AO197" i="2" s="1"/>
  <c r="Z195" i="2"/>
  <c r="S195" i="2" s="1"/>
  <c r="S194" i="2"/>
  <c r="AM194" i="2" s="1"/>
  <c r="AO194" i="2" s="1"/>
  <c r="S190" i="2"/>
  <c r="AM190" i="2" s="1"/>
  <c r="AO190" i="2" s="1"/>
  <c r="I242" i="2"/>
  <c r="P13" i="10" s="1"/>
  <c r="AA187" i="2"/>
  <c r="Z187" i="2"/>
  <c r="C19" i="10"/>
  <c r="C49" i="10" s="1"/>
  <c r="G51" i="16"/>
  <c r="D14" i="10"/>
  <c r="C50" i="16"/>
  <c r="H187" i="16"/>
  <c r="C14" i="10"/>
  <c r="E51" i="16"/>
  <c r="L45" i="16"/>
  <c r="H62" i="2"/>
  <c r="M44" i="16" s="1"/>
  <c r="H8" i="10"/>
  <c r="J45" i="16"/>
  <c r="S23" i="2"/>
  <c r="AM23" i="2" s="1"/>
  <c r="AO23" i="2" s="1"/>
  <c r="I62" i="2"/>
  <c r="I36" i="19" s="1"/>
  <c r="Q180" i="16"/>
  <c r="Q200" i="16" s="1"/>
  <c r="J159" i="16"/>
  <c r="I159" i="16"/>
  <c r="M159" i="16"/>
  <c r="K159" i="16"/>
  <c r="J177" i="16"/>
  <c r="K177" i="16"/>
  <c r="L177" i="16"/>
  <c r="S75" i="2"/>
  <c r="AM75" i="2" s="1"/>
  <c r="AO75" i="2" s="1"/>
  <c r="N10" i="10"/>
  <c r="O19" i="10"/>
  <c r="O49" i="10" s="1"/>
  <c r="P180" i="16"/>
  <c r="P200" i="16" s="1"/>
  <c r="G122" i="2"/>
  <c r="F9" i="10" s="1"/>
  <c r="G376" i="2"/>
  <c r="J3" i="18" s="1"/>
  <c r="E19" i="10"/>
  <c r="K7" i="10"/>
  <c r="G8" i="10"/>
  <c r="I45" i="16"/>
  <c r="Z25" i="2"/>
  <c r="S25" i="2" s="1"/>
  <c r="AM25" i="2" s="1"/>
  <c r="AO25" i="2" s="1"/>
  <c r="S24" i="2"/>
  <c r="AM24" i="2" s="1"/>
  <c r="AO24" i="2" s="1"/>
  <c r="S22" i="2"/>
  <c r="AM22" i="2" s="1"/>
  <c r="AO22" i="2" s="1"/>
  <c r="S19" i="2"/>
  <c r="AM19" i="2" s="1"/>
  <c r="AO19" i="2" s="1"/>
  <c r="Z12" i="2"/>
  <c r="S12" i="2" s="1"/>
  <c r="AM12" i="2" s="1"/>
  <c r="AO12" i="2" s="1"/>
  <c r="O180" i="16"/>
  <c r="O200" i="16" s="1"/>
  <c r="S10" i="2"/>
  <c r="AM10" i="2" s="1"/>
  <c r="AO10" i="2" s="1"/>
  <c r="N180" i="16"/>
  <c r="F180" i="16"/>
  <c r="F200" i="16" s="1"/>
  <c r="D180" i="16"/>
  <c r="G1135" i="2"/>
  <c r="G372" i="2"/>
  <c r="G1133" i="2"/>
  <c r="G62" i="2"/>
  <c r="F7" i="10" s="1"/>
  <c r="C44" i="16"/>
  <c r="G1131" i="2"/>
  <c r="G1139" i="2"/>
  <c r="G1137" i="2"/>
  <c r="G374" i="2"/>
  <c r="F45" i="16"/>
  <c r="G370" i="2"/>
  <c r="G368" i="2"/>
  <c r="C37" i="19"/>
  <c r="C20" i="17"/>
  <c r="AL3" i="18"/>
  <c r="F8" i="10"/>
  <c r="H45" i="16"/>
  <c r="C36" i="19"/>
  <c r="L169" i="16"/>
  <c r="I169" i="16"/>
  <c r="K161" i="16"/>
  <c r="I173" i="16"/>
  <c r="I161" i="16"/>
  <c r="J173" i="16"/>
  <c r="M173" i="16"/>
  <c r="L163" i="16"/>
  <c r="J161" i="16"/>
  <c r="L173" i="16"/>
  <c r="J169" i="16"/>
  <c r="I163" i="16"/>
  <c r="H1135" i="2"/>
  <c r="H122" i="2"/>
  <c r="K9" i="10" s="1"/>
  <c r="Z99" i="2"/>
  <c r="S99" i="2" s="1"/>
  <c r="AM99" i="2" s="1"/>
  <c r="AO99" i="2" s="1"/>
  <c r="Z96" i="2"/>
  <c r="S96" i="2" s="1"/>
  <c r="AM96" i="2" s="1"/>
  <c r="AO96" i="2" s="1"/>
  <c r="S95" i="2"/>
  <c r="AM95" i="2" s="1"/>
  <c r="AO95" i="2" s="1"/>
  <c r="S90" i="2"/>
  <c r="AM90" i="2" s="1"/>
  <c r="AO90" i="2" s="1"/>
  <c r="C164" i="16"/>
  <c r="L10" i="10"/>
  <c r="N47" i="16"/>
  <c r="S70" i="2"/>
  <c r="AM70" i="2" s="1"/>
  <c r="AO70" i="2" s="1"/>
  <c r="O165" i="16"/>
  <c r="Z69" i="2"/>
  <c r="S69" i="2" s="1"/>
  <c r="AM69" i="2" s="1"/>
  <c r="AO69" i="2" s="1"/>
  <c r="O47" i="16"/>
  <c r="M10" i="10"/>
  <c r="Z67" i="2"/>
  <c r="S67" i="2" s="1"/>
  <c r="I122" i="2"/>
  <c r="C46" i="16"/>
  <c r="C10" i="10"/>
  <c r="E10" i="10"/>
  <c r="G47" i="16"/>
  <c r="AD14" i="10"/>
  <c r="L242" i="2"/>
  <c r="AE13" i="10" s="1"/>
  <c r="AF51" i="16"/>
  <c r="AF187" i="16"/>
  <c r="AA14" i="10"/>
  <c r="AD51" i="16"/>
  <c r="AE51" i="16"/>
  <c r="AB14" i="10"/>
  <c r="V51" i="16"/>
  <c r="J242" i="2"/>
  <c r="X50" i="16" s="1"/>
  <c r="X187" i="16"/>
  <c r="R14" i="10"/>
  <c r="T14" i="10"/>
  <c r="W51" i="16"/>
  <c r="AO7" i="18"/>
  <c r="K242" i="2"/>
  <c r="Z13" i="10" s="1"/>
  <c r="Z14" i="10"/>
  <c r="Y14" i="10"/>
  <c r="AB51" i="16"/>
  <c r="AB200" i="16"/>
  <c r="AF14" i="10"/>
  <c r="I23" i="17"/>
  <c r="V199" i="2"/>
  <c r="W199" i="2" s="1"/>
  <c r="L182" i="2"/>
  <c r="R40" i="19" s="1"/>
  <c r="AE180" i="16"/>
  <c r="AE200" i="16" s="1"/>
  <c r="AF180" i="16"/>
  <c r="AF200" i="16" s="1"/>
  <c r="AD49" i="16"/>
  <c r="AA12" i="10"/>
  <c r="AG49" i="16"/>
  <c r="AD12" i="10"/>
  <c r="AF49" i="16"/>
  <c r="AC12" i="10"/>
  <c r="V148" i="2"/>
  <c r="W148" i="2" s="1"/>
  <c r="R134" i="2"/>
  <c r="S134" i="2" s="1"/>
  <c r="AM134" i="2" s="1"/>
  <c r="AO134" i="2" s="1"/>
  <c r="T180" i="16"/>
  <c r="T200" i="16" s="1"/>
  <c r="J182" i="2"/>
  <c r="X48" i="16" s="1"/>
  <c r="T19" i="10"/>
  <c r="U11" i="10"/>
  <c r="R144" i="2"/>
  <c r="S144" i="2" s="1"/>
  <c r="AM144" i="2" s="1"/>
  <c r="AO144" i="2" s="1"/>
  <c r="AA49" i="16"/>
  <c r="G22" i="17"/>
  <c r="Y180" i="16"/>
  <c r="Y200" i="16" s="1"/>
  <c r="V133" i="2"/>
  <c r="W133" i="2" s="1"/>
  <c r="AB49" i="16"/>
  <c r="W12" i="10"/>
  <c r="Z49" i="16"/>
  <c r="V131" i="2"/>
  <c r="W131" i="2" s="1"/>
  <c r="K182" i="2"/>
  <c r="AC48" i="16" s="1"/>
  <c r="Z12" i="10"/>
  <c r="O41" i="19"/>
  <c r="AN7" i="18"/>
  <c r="V129" i="2"/>
  <c r="W129" i="2" s="1"/>
  <c r="V132" i="2"/>
  <c r="W132" i="2" s="1"/>
  <c r="V127" i="2"/>
  <c r="W127" i="2" s="1"/>
  <c r="AG47" i="16"/>
  <c r="AE47" i="16"/>
  <c r="AG180" i="16"/>
  <c r="AG200" i="16" s="1"/>
  <c r="V74" i="2"/>
  <c r="W74" i="2" s="1"/>
  <c r="AD47" i="16"/>
  <c r="L122" i="2"/>
  <c r="V128" i="2"/>
  <c r="W128" i="2" s="1"/>
  <c r="V153" i="2"/>
  <c r="W153" i="2" s="1"/>
  <c r="Q10" i="10"/>
  <c r="J122" i="2"/>
  <c r="V80" i="2"/>
  <c r="W80" i="2" s="1"/>
  <c r="V180" i="16"/>
  <c r="R19" i="10"/>
  <c r="Q20" i="10" s="1"/>
  <c r="L38" i="19"/>
  <c r="U47" i="16"/>
  <c r="R10" i="10"/>
  <c r="V96" i="2"/>
  <c r="W96" i="2" s="1"/>
  <c r="R91" i="2"/>
  <c r="S91" i="2" s="1"/>
  <c r="AM91" i="2" s="1"/>
  <c r="AO91" i="2" s="1"/>
  <c r="Z47" i="16"/>
  <c r="Z180" i="16"/>
  <c r="AA181" i="16" s="1"/>
  <c r="V72" i="2"/>
  <c r="W72" i="2" s="1"/>
  <c r="G21" i="17"/>
  <c r="V68" i="2"/>
  <c r="W68" i="2" s="1"/>
  <c r="V99" i="2"/>
  <c r="W99" i="2" s="1"/>
  <c r="R93" i="2"/>
  <c r="S93" i="2" s="1"/>
  <c r="AM93" i="2" s="1"/>
  <c r="AO93" i="2" s="1"/>
  <c r="AI19" i="10"/>
  <c r="AH20" i="10" s="1"/>
  <c r="AJ47" i="16"/>
  <c r="I21" i="17"/>
  <c r="V92" i="2"/>
  <c r="W92" i="2" s="1"/>
  <c r="V101" i="2"/>
  <c r="W101" i="2" s="1"/>
  <c r="AG45" i="16"/>
  <c r="L62" i="2"/>
  <c r="AE7" i="10" s="1"/>
  <c r="AC8" i="10"/>
  <c r="AE45" i="16"/>
  <c r="AB8" i="10"/>
  <c r="V40" i="2"/>
  <c r="W40" i="2" s="1"/>
  <c r="V35" i="2"/>
  <c r="W35" i="2" s="1"/>
  <c r="V31" i="2"/>
  <c r="W31" i="2" s="1"/>
  <c r="W45" i="16"/>
  <c r="J376" i="2"/>
  <c r="L155" i="19" s="1"/>
  <c r="V11" i="2"/>
  <c r="W11" i="2" s="1"/>
  <c r="J62" i="2"/>
  <c r="X44" i="16" s="1"/>
  <c r="U45" i="16"/>
  <c r="T45" i="16"/>
  <c r="Q8" i="10"/>
  <c r="U7" i="10"/>
  <c r="R40" i="2"/>
  <c r="S40" i="2" s="1"/>
  <c r="AM40" i="2" s="1"/>
  <c r="AO40" i="2" s="1"/>
  <c r="R35" i="2"/>
  <c r="S35" i="2" s="1"/>
  <c r="AM35" i="2" s="1"/>
  <c r="AO35" i="2" s="1"/>
  <c r="R29" i="2"/>
  <c r="S29" i="2" s="1"/>
  <c r="AM29" i="2" s="1"/>
  <c r="AO29" i="2" s="1"/>
  <c r="AA45" i="16"/>
  <c r="V9" i="2"/>
  <c r="W9" i="2" s="1"/>
  <c r="Z45" i="16"/>
  <c r="W8" i="10"/>
  <c r="AL7" i="18"/>
  <c r="G20" i="17"/>
  <c r="O37" i="19"/>
  <c r="Z8" i="10"/>
  <c r="AC45" i="16"/>
  <c r="V583" i="3"/>
  <c r="W583" i="3" s="1"/>
  <c r="V582" i="3"/>
  <c r="W582" i="3" s="1"/>
  <c r="AI158" i="16"/>
  <c r="AJ97" i="16"/>
  <c r="AL97" i="16"/>
  <c r="M556" i="3"/>
  <c r="V503" i="3"/>
  <c r="W503" i="3" s="1"/>
  <c r="V452" i="3"/>
  <c r="W452" i="3" s="1"/>
  <c r="AF33" i="11"/>
  <c r="AH33" i="11"/>
  <c r="AI22" i="11"/>
  <c r="V395" i="3"/>
  <c r="W395" i="3" s="1"/>
  <c r="R395" i="3"/>
  <c r="S395" i="3" s="1"/>
  <c r="AM395" i="3" s="1"/>
  <c r="AO395" i="3" s="1"/>
  <c r="U85" i="19"/>
  <c r="BJ9" i="18"/>
  <c r="M436" i="3"/>
  <c r="AM92" i="16" s="1"/>
  <c r="AI93" i="16"/>
  <c r="AF22" i="11"/>
  <c r="AM93" i="16"/>
  <c r="AG22" i="11"/>
  <c r="AL158" i="16"/>
  <c r="R782" i="2"/>
  <c r="S782" i="2" s="1"/>
  <c r="AM782" i="2" s="1"/>
  <c r="AO782" i="2" s="1"/>
  <c r="AX9" i="18"/>
  <c r="R759" i="2"/>
  <c r="S759" i="2" s="1"/>
  <c r="AM759" i="2" s="1"/>
  <c r="V758" i="2"/>
  <c r="W758" i="2" s="1"/>
  <c r="M810" i="2"/>
  <c r="U60" i="19" s="1"/>
  <c r="AI36" i="10"/>
  <c r="AL69" i="16"/>
  <c r="AP80" i="19"/>
  <c r="AO80" i="19"/>
  <c r="AP124" i="19"/>
  <c r="V584" i="2"/>
  <c r="W584" i="2" s="1"/>
  <c r="R580" i="2"/>
  <c r="S580" i="2" s="1"/>
  <c r="AM580" i="2" s="1"/>
  <c r="AO580" i="2" s="1"/>
  <c r="M616" i="2"/>
  <c r="AM62" i="16" s="1"/>
  <c r="R576" i="2"/>
  <c r="R572" i="2"/>
  <c r="S572" i="2" s="1"/>
  <c r="AM572" i="2" s="1"/>
  <c r="AO572" i="2" s="1"/>
  <c r="AL170" i="16"/>
  <c r="AL171" i="16" s="1"/>
  <c r="R567" i="2"/>
  <c r="S567" i="2" s="1"/>
  <c r="AM567" i="2" s="1"/>
  <c r="AO567" i="2" s="1"/>
  <c r="AJ63" i="16"/>
  <c r="V523" i="2"/>
  <c r="W523" i="2" s="1"/>
  <c r="V517" i="2"/>
  <c r="W517" i="2" s="1"/>
  <c r="R510" i="2"/>
  <c r="S510" i="2" s="1"/>
  <c r="AM510" i="2" s="1"/>
  <c r="AO510" i="2" s="1"/>
  <c r="V508" i="2"/>
  <c r="W508" i="2" s="1"/>
  <c r="AI33" i="10"/>
  <c r="AH26" i="10"/>
  <c r="AK61" i="16"/>
  <c r="V463" i="2"/>
  <c r="W463" i="2" s="1"/>
  <c r="V444" i="2"/>
  <c r="W444" i="2" s="1"/>
  <c r="V441" i="2"/>
  <c r="W441" i="2" s="1"/>
  <c r="V442" i="2"/>
  <c r="W442" i="2" s="1"/>
  <c r="R469" i="2"/>
  <c r="V460" i="2"/>
  <c r="W460" i="2" s="1"/>
  <c r="V456" i="2"/>
  <c r="W456" i="2" s="1"/>
  <c r="V451" i="2"/>
  <c r="W451" i="2" s="1"/>
  <c r="AK172" i="16"/>
  <c r="AK59" i="16"/>
  <c r="AJ59" i="16"/>
  <c r="AJ24" i="10"/>
  <c r="AI24" i="10"/>
  <c r="AL59" i="16"/>
  <c r="AL172" i="16"/>
  <c r="R441" i="2"/>
  <c r="S441" i="2" s="1"/>
  <c r="AM441" i="2" s="1"/>
  <c r="AJ172" i="16"/>
  <c r="M496" i="2"/>
  <c r="AF24" i="10"/>
  <c r="AI59" i="16"/>
  <c r="R404" i="2"/>
  <c r="S404" i="2" s="1"/>
  <c r="AM404" i="2" s="1"/>
  <c r="AO404" i="2" s="1"/>
  <c r="V384" i="2"/>
  <c r="W384" i="2" s="1"/>
  <c r="R383" i="2"/>
  <c r="R402" i="2"/>
  <c r="S402" i="2" s="1"/>
  <c r="AM402" i="2" s="1"/>
  <c r="AO402" i="2" s="1"/>
  <c r="R399" i="2"/>
  <c r="S399" i="2" s="1"/>
  <c r="AM399" i="2" s="1"/>
  <c r="AO399" i="2" s="1"/>
  <c r="V399" i="2"/>
  <c r="W399" i="2" s="1"/>
  <c r="U49" i="19"/>
  <c r="AM57" i="16"/>
  <c r="R388" i="2"/>
  <c r="S388" i="2" s="1"/>
  <c r="AM388" i="2" s="1"/>
  <c r="AO388" i="2" s="1"/>
  <c r="V386" i="2"/>
  <c r="W386" i="2" s="1"/>
  <c r="S383" i="2"/>
  <c r="AM383" i="2" s="1"/>
  <c r="AO383" i="2" s="1"/>
  <c r="V383" i="2"/>
  <c r="W383" i="2" s="1"/>
  <c r="M436" i="2"/>
  <c r="AJ21" i="10" s="1"/>
  <c r="V961" i="2"/>
  <c r="U67" i="19"/>
  <c r="V894" i="2"/>
  <c r="W894" i="2" s="1"/>
  <c r="R894" i="2"/>
  <c r="S894" i="2" s="1"/>
  <c r="AM894" i="2" s="1"/>
  <c r="AO894" i="2" s="1"/>
  <c r="R876" i="2"/>
  <c r="S876" i="2" s="1"/>
  <c r="R442" i="1"/>
  <c r="S442" i="1" s="1"/>
  <c r="AJ27" i="16"/>
  <c r="AF28" i="9"/>
  <c r="AI27" i="16"/>
  <c r="AI28" i="9"/>
  <c r="AL27" i="16"/>
  <c r="AJ28" i="9"/>
  <c r="AH28" i="9"/>
  <c r="AK27" i="16"/>
  <c r="V341" i="1"/>
  <c r="W341" i="1" s="1"/>
  <c r="AA9" i="18"/>
  <c r="AM23" i="16"/>
  <c r="V329" i="1"/>
  <c r="W329" i="1" s="1"/>
  <c r="AI23" i="16"/>
  <c r="I9" i="17"/>
  <c r="M377" i="1"/>
  <c r="AJ23" i="9" s="1"/>
  <c r="R286" i="1"/>
  <c r="S286" i="1" s="1"/>
  <c r="AM286" i="1" s="1"/>
  <c r="AO286" i="1" s="1"/>
  <c r="AH22" i="9"/>
  <c r="AI21" i="16"/>
  <c r="M317" i="1"/>
  <c r="AJ21" i="9" s="1"/>
  <c r="AJ22" i="9"/>
  <c r="AK168" i="16"/>
  <c r="AK202" i="16" s="1"/>
  <c r="U13" i="19"/>
  <c r="AM21" i="16"/>
  <c r="V390" i="1"/>
  <c r="W390" i="1" s="1"/>
  <c r="R407" i="1"/>
  <c r="S407" i="1" s="1"/>
  <c r="AM407" i="1" s="1"/>
  <c r="AO407" i="1" s="1"/>
  <c r="AJ25" i="16"/>
  <c r="S388" i="1"/>
  <c r="M625" i="1"/>
  <c r="AF26" i="9"/>
  <c r="AI25" i="16"/>
  <c r="R967" i="3"/>
  <c r="S967" i="3" s="1"/>
  <c r="AM967" i="3" s="1"/>
  <c r="AO967" i="3" s="1"/>
  <c r="AH42" i="11"/>
  <c r="V947" i="3"/>
  <c r="W947" i="3" s="1"/>
  <c r="BS9" i="18"/>
  <c r="AL168" i="16"/>
  <c r="AL202" i="16" s="1"/>
  <c r="AJ111" i="16"/>
  <c r="AG42" i="11"/>
  <c r="U102" i="19"/>
  <c r="AI168" i="16"/>
  <c r="AI202" i="16" s="1"/>
  <c r="AF40" i="11"/>
  <c r="AK184" i="16"/>
  <c r="AJ109" i="16"/>
  <c r="R882" i="3"/>
  <c r="S882" i="3" s="1"/>
  <c r="AM882" i="3" s="1"/>
  <c r="AO882" i="3" s="1"/>
  <c r="M930" i="3"/>
  <c r="AK109" i="16"/>
  <c r="V832" i="3"/>
  <c r="W832" i="3" s="1"/>
  <c r="R821" i="3"/>
  <c r="S821" i="3" s="1"/>
  <c r="AM821" i="3" s="1"/>
  <c r="AO821" i="3" s="1"/>
  <c r="V818" i="3"/>
  <c r="W818" i="3" s="1"/>
  <c r="V828" i="3"/>
  <c r="W828" i="3" s="1"/>
  <c r="V820" i="3"/>
  <c r="W820" i="3" s="1"/>
  <c r="AF47" i="11"/>
  <c r="R773" i="3"/>
  <c r="S773" i="3" s="1"/>
  <c r="AM773" i="3" s="1"/>
  <c r="AO773" i="3" s="1"/>
  <c r="Z769" i="3"/>
  <c r="S769" i="3" s="1"/>
  <c r="AM769" i="3" s="1"/>
  <c r="AO769" i="3" s="1"/>
  <c r="V768" i="3"/>
  <c r="W768" i="3" s="1"/>
  <c r="AD36" i="11"/>
  <c r="L1137" i="3"/>
  <c r="AB36" i="11"/>
  <c r="U105" i="16"/>
  <c r="T105" i="16"/>
  <c r="V771" i="3"/>
  <c r="W771" i="3" s="1"/>
  <c r="R771" i="3"/>
  <c r="R47" i="11"/>
  <c r="R49" i="11" s="1"/>
  <c r="J1118" i="3"/>
  <c r="J810" i="3"/>
  <c r="L96" i="19" s="1"/>
  <c r="X105" i="16"/>
  <c r="V105" i="16"/>
  <c r="U36" i="11"/>
  <c r="BP6" i="18"/>
  <c r="Z767" i="3"/>
  <c r="S767" i="3" s="1"/>
  <c r="AM767" i="3" s="1"/>
  <c r="AO767" i="3" s="1"/>
  <c r="J1116" i="3"/>
  <c r="J1120" i="3"/>
  <c r="W105" i="16"/>
  <c r="J1122" i="3"/>
  <c r="J1124" i="3"/>
  <c r="F86" i="17" s="1"/>
  <c r="T47" i="11"/>
  <c r="Z778" i="3"/>
  <c r="S778" i="3" s="1"/>
  <c r="AM778" i="3" s="1"/>
  <c r="AO778" i="3" s="1"/>
  <c r="Z105" i="16"/>
  <c r="K810" i="3"/>
  <c r="Z35" i="11" s="1"/>
  <c r="Z36" i="11"/>
  <c r="G50" i="17"/>
  <c r="AA196" i="16"/>
  <c r="AI184" i="16"/>
  <c r="Z776" i="3"/>
  <c r="S776" i="3" s="1"/>
  <c r="AM776" i="3" s="1"/>
  <c r="AO776" i="3" s="1"/>
  <c r="AK105" i="16"/>
  <c r="AK204" i="16"/>
  <c r="AJ36" i="11"/>
  <c r="U97" i="19"/>
  <c r="AM105" i="16"/>
  <c r="I50" i="17"/>
  <c r="AG36" i="11"/>
  <c r="AI105" i="16"/>
  <c r="AI47" i="11"/>
  <c r="Z777" i="3"/>
  <c r="S777" i="3" s="1"/>
  <c r="AM777" i="3" s="1"/>
  <c r="AO777" i="3" s="1"/>
  <c r="S771" i="3"/>
  <c r="AM771" i="3" s="1"/>
  <c r="AO771" i="3" s="1"/>
  <c r="Z762" i="3"/>
  <c r="S762" i="3" s="1"/>
  <c r="AM762" i="3" s="1"/>
  <c r="AO762" i="3" s="1"/>
  <c r="Q171" i="16"/>
  <c r="P171" i="16"/>
  <c r="O171" i="16"/>
  <c r="S761" i="3"/>
  <c r="AM761" i="3" s="1"/>
  <c r="AO761" i="3" s="1"/>
  <c r="M36" i="11"/>
  <c r="Z759" i="3"/>
  <c r="N36" i="11"/>
  <c r="P105" i="16"/>
  <c r="S758" i="3"/>
  <c r="AM758" i="3" s="1"/>
  <c r="AO758" i="3" s="1"/>
  <c r="N165" i="16"/>
  <c r="N105" i="16"/>
  <c r="L36" i="11"/>
  <c r="P165" i="16"/>
  <c r="R165" i="16"/>
  <c r="S164" i="16" s="1"/>
  <c r="Q165" i="16"/>
  <c r="R171" i="16"/>
  <c r="N171" i="16"/>
  <c r="N204" i="16"/>
  <c r="I810" i="3"/>
  <c r="I1139" i="3"/>
  <c r="D5" i="18" s="1"/>
  <c r="Z755" i="3"/>
  <c r="G1120" i="3"/>
  <c r="G1139" i="3"/>
  <c r="C96" i="17" s="1"/>
  <c r="G1122" i="3"/>
  <c r="H167" i="16"/>
  <c r="H164" i="16"/>
  <c r="G1131" i="3"/>
  <c r="G1118" i="3"/>
  <c r="G1124" i="3"/>
  <c r="O3" i="18" s="1"/>
  <c r="C162" i="16"/>
  <c r="H178" i="16"/>
  <c r="C104" i="16"/>
  <c r="C97" i="19"/>
  <c r="BP3" i="18"/>
  <c r="G1135" i="3"/>
  <c r="G1116" i="3"/>
  <c r="G1137" i="3"/>
  <c r="G810" i="3"/>
  <c r="F35" i="11" s="1"/>
  <c r="D105" i="16"/>
  <c r="G1133" i="3"/>
  <c r="D163" i="16"/>
  <c r="C96" i="19"/>
  <c r="R849" i="1"/>
  <c r="S849" i="1" s="1"/>
  <c r="AM849" i="1" s="1"/>
  <c r="AO849" i="1" s="1"/>
  <c r="V848" i="1"/>
  <c r="W848" i="1" s="1"/>
  <c r="V830" i="1"/>
  <c r="W830" i="1" s="1"/>
  <c r="S829" i="1"/>
  <c r="AM829" i="1" s="1"/>
  <c r="AO829" i="1" s="1"/>
  <c r="I17" i="17"/>
  <c r="U31" i="19"/>
  <c r="M871" i="1"/>
  <c r="U30" i="19" s="1"/>
  <c r="AJ42" i="9"/>
  <c r="AM39" i="16"/>
  <c r="AL39" i="16"/>
  <c r="AH42" i="9"/>
  <c r="AK39" i="16"/>
  <c r="AG42" i="9"/>
  <c r="AJ39" i="16"/>
  <c r="V726" i="1"/>
  <c r="W726" i="1" s="1"/>
  <c r="I15" i="17"/>
  <c r="M751" i="1"/>
  <c r="AJ37" i="9" s="1"/>
  <c r="AJ38" i="9"/>
  <c r="AK35" i="16"/>
  <c r="R704" i="1"/>
  <c r="S704" i="1" s="1"/>
  <c r="AM704" i="1" s="1"/>
  <c r="AO704" i="1" s="1"/>
  <c r="AM35" i="16"/>
  <c r="U27" i="19"/>
  <c r="AL182" i="16"/>
  <c r="AI38" i="9"/>
  <c r="V696" i="1"/>
  <c r="W696" i="1" s="1"/>
  <c r="V664" i="1"/>
  <c r="W664" i="1" s="1"/>
  <c r="R664" i="1"/>
  <c r="S664" i="1" s="1"/>
  <c r="AM664" i="1" s="1"/>
  <c r="AO664" i="1" s="1"/>
  <c r="U25" i="19"/>
  <c r="M997" i="1"/>
  <c r="M999" i="1"/>
  <c r="AJ36" i="9"/>
  <c r="AI182" i="16"/>
  <c r="M1005" i="1"/>
  <c r="U153" i="19" s="1"/>
  <c r="AL33" i="16"/>
  <c r="M691" i="1"/>
  <c r="AJ35" i="9" s="1"/>
  <c r="AG36" i="9"/>
  <c r="AK182" i="16"/>
  <c r="AH36" i="9"/>
  <c r="AK33" i="16"/>
  <c r="AH14" i="10"/>
  <c r="V192" i="2"/>
  <c r="W192" i="2" s="1"/>
  <c r="AM187" i="16"/>
  <c r="AL187" i="16"/>
  <c r="AI187" i="16"/>
  <c r="AK187" i="16"/>
  <c r="AI200" i="16"/>
  <c r="V188" i="2"/>
  <c r="W188" i="2" s="1"/>
  <c r="AG14" i="10"/>
  <c r="AJ51" i="16"/>
  <c r="M242" i="2"/>
  <c r="R151" i="2"/>
  <c r="S151" i="2" s="1"/>
  <c r="AM151" i="2" s="1"/>
  <c r="AO151" i="2" s="1"/>
  <c r="R150" i="2"/>
  <c r="S150" i="2" s="1"/>
  <c r="AM150" i="2" s="1"/>
  <c r="AO150" i="2" s="1"/>
  <c r="R138" i="2"/>
  <c r="S138" i="2" s="1"/>
  <c r="AM138" i="2" s="1"/>
  <c r="AO138" i="2" s="1"/>
  <c r="V149" i="2"/>
  <c r="W149" i="2" s="1"/>
  <c r="V140" i="2"/>
  <c r="W140" i="2" s="1"/>
  <c r="R141" i="2"/>
  <c r="S141" i="2" s="1"/>
  <c r="AM141" i="2" s="1"/>
  <c r="AO141" i="2" s="1"/>
  <c r="R140" i="2"/>
  <c r="S140" i="2" s="1"/>
  <c r="AM140" i="2" s="1"/>
  <c r="AO140" i="2" s="1"/>
  <c r="V157" i="2"/>
  <c r="W157" i="2" s="1"/>
  <c r="V135" i="2"/>
  <c r="W135" i="2" s="1"/>
  <c r="R130" i="2"/>
  <c r="S130" i="2" s="1"/>
  <c r="AM130" i="2" s="1"/>
  <c r="AO130" i="2" s="1"/>
  <c r="R128" i="2"/>
  <c r="S128" i="2" s="1"/>
  <c r="AM128" i="2" s="1"/>
  <c r="AO128" i="2" s="1"/>
  <c r="R127" i="2"/>
  <c r="S127" i="2" s="1"/>
  <c r="V154" i="2"/>
  <c r="W154" i="2" s="1"/>
  <c r="R139" i="2"/>
  <c r="S139" i="2" s="1"/>
  <c r="AM139" i="2" s="1"/>
  <c r="AO139" i="2" s="1"/>
  <c r="M182" i="2"/>
  <c r="AK47" i="16"/>
  <c r="AK180" i="16"/>
  <c r="AK200" i="16" s="1"/>
  <c r="M122" i="2"/>
  <c r="AM46" i="16" s="1"/>
  <c r="AF10" i="10"/>
  <c r="AI47" i="16"/>
  <c r="V29" i="2"/>
  <c r="W29" i="2" s="1"/>
  <c r="R15" i="2"/>
  <c r="S15" i="2" s="1"/>
  <c r="AM15" i="2" s="1"/>
  <c r="AO15" i="2" s="1"/>
  <c r="U37" i="19"/>
  <c r="AL9" i="18"/>
  <c r="AM45" i="16"/>
  <c r="M62" i="2"/>
  <c r="M182" i="1"/>
  <c r="U8" i="19" s="1"/>
  <c r="S148" i="1"/>
  <c r="AM148" i="1" s="1"/>
  <c r="AO148" i="1" s="1"/>
  <c r="V148" i="1"/>
  <c r="W148" i="1" s="1"/>
  <c r="AM13" i="16"/>
  <c r="S137" i="1"/>
  <c r="AM137" i="1" s="1"/>
  <c r="AO137" i="1" s="1"/>
  <c r="U9" i="19"/>
  <c r="I6" i="17"/>
  <c r="AJ12" i="9"/>
  <c r="R145" i="1"/>
  <c r="S145" i="1" s="1"/>
  <c r="AM145" i="1" s="1"/>
  <c r="AO145" i="1" s="1"/>
  <c r="G6" i="17"/>
  <c r="AA174" i="16"/>
  <c r="V7" i="18"/>
  <c r="S150" i="1"/>
  <c r="AM150" i="1" s="1"/>
  <c r="AO150" i="1" s="1"/>
  <c r="V145" i="1"/>
  <c r="W145" i="1" s="1"/>
  <c r="R138" i="1"/>
  <c r="S138" i="1" s="1"/>
  <c r="AM138" i="1" s="1"/>
  <c r="AO138" i="1" s="1"/>
  <c r="Z12" i="9"/>
  <c r="AC13" i="16"/>
  <c r="Z13" i="16"/>
  <c r="K182" i="1"/>
  <c r="O8" i="19" s="1"/>
  <c r="P8" i="19" s="1"/>
  <c r="R146" i="1"/>
  <c r="S146" i="1" s="1"/>
  <c r="AM146" i="1" s="1"/>
  <c r="AO146" i="1" s="1"/>
  <c r="V136" i="1"/>
  <c r="H6" i="17"/>
  <c r="AB12" i="9"/>
  <c r="AA12" i="9"/>
  <c r="AD13" i="16"/>
  <c r="AH13" i="16"/>
  <c r="V127" i="1"/>
  <c r="W127" i="1" s="1"/>
  <c r="J182" i="1"/>
  <c r="U11" i="9" s="1"/>
  <c r="Q12" i="9"/>
  <c r="W174" i="16"/>
  <c r="W194" i="16" s="1"/>
  <c r="T174" i="16"/>
  <c r="U12" i="9"/>
  <c r="V6" i="18"/>
  <c r="W13" i="16"/>
  <c r="X13" i="16"/>
  <c r="S12" i="9"/>
  <c r="V13" i="16"/>
  <c r="U174" i="16"/>
  <c r="AM11" i="16"/>
  <c r="AG19" i="9"/>
  <c r="AG49" i="9" s="1"/>
  <c r="V90" i="1"/>
  <c r="W90" i="1" s="1"/>
  <c r="R86" i="1"/>
  <c r="S86" i="1" s="1"/>
  <c r="AM86" i="1" s="1"/>
  <c r="AO86" i="1" s="1"/>
  <c r="AI11" i="16"/>
  <c r="AH19" i="9"/>
  <c r="AH49" i="9" s="1"/>
  <c r="AK11" i="16"/>
  <c r="M122" i="1"/>
  <c r="AM10" i="16" s="1"/>
  <c r="AI10" i="9"/>
  <c r="AL11" i="16"/>
  <c r="AJ10" i="9"/>
  <c r="U7" i="19"/>
  <c r="I5" i="17"/>
  <c r="AG10" i="9"/>
  <c r="AJ11" i="16"/>
  <c r="W19" i="9"/>
  <c r="V19" i="9"/>
  <c r="R76" i="1"/>
  <c r="S76" i="1" s="1"/>
  <c r="AM76" i="1" s="1"/>
  <c r="AO76" i="1" s="1"/>
  <c r="R93" i="1"/>
  <c r="S93" i="1" s="1"/>
  <c r="AM93" i="1" s="1"/>
  <c r="AO93" i="1" s="1"/>
  <c r="Z9" i="9"/>
  <c r="AC10" i="16"/>
  <c r="O6" i="19"/>
  <c r="AB174" i="16"/>
  <c r="Y19" i="9"/>
  <c r="V91" i="1"/>
  <c r="W91" i="1" s="1"/>
  <c r="R91" i="1"/>
  <c r="S91" i="1" s="1"/>
  <c r="AM91" i="1" s="1"/>
  <c r="AO91" i="1" s="1"/>
  <c r="AF174" i="16"/>
  <c r="AE10" i="9"/>
  <c r="R7" i="19"/>
  <c r="V80" i="1"/>
  <c r="W80" i="1" s="1"/>
  <c r="R80" i="1"/>
  <c r="S80" i="1" s="1"/>
  <c r="AM80" i="1" s="1"/>
  <c r="AO80" i="1" s="1"/>
  <c r="AB10" i="9"/>
  <c r="L122" i="1"/>
  <c r="AE9" i="9" s="1"/>
  <c r="U8" i="18"/>
  <c r="AH11" i="16"/>
  <c r="AD11" i="16"/>
  <c r="AC10" i="9"/>
  <c r="AF11" i="16"/>
  <c r="R69" i="1"/>
  <c r="S69" i="1" s="1"/>
  <c r="AM69" i="1" s="1"/>
  <c r="AO69" i="1" s="1"/>
  <c r="V69" i="1"/>
  <c r="W69" i="1" s="1"/>
  <c r="V87" i="1"/>
  <c r="W87" i="1" s="1"/>
  <c r="R79" i="1"/>
  <c r="S79" i="1" s="1"/>
  <c r="AM79" i="1" s="1"/>
  <c r="AO79" i="1" s="1"/>
  <c r="W204" i="16"/>
  <c r="Q10" i="9"/>
  <c r="R10" i="9"/>
  <c r="V196" i="16"/>
  <c r="U6" i="18"/>
  <c r="F5" i="17"/>
  <c r="L7" i="19"/>
  <c r="X11" i="16"/>
  <c r="W11" i="16"/>
  <c r="T10" i="9"/>
  <c r="V11" i="16"/>
  <c r="S10" i="9"/>
  <c r="J122" i="1"/>
  <c r="S33" i="1"/>
  <c r="AM33" i="1" s="1"/>
  <c r="AO33" i="1" s="1"/>
  <c r="M62" i="1"/>
  <c r="AJ7" i="9" s="1"/>
  <c r="R31" i="1"/>
  <c r="S31" i="1" s="1"/>
  <c r="AM31" i="1" s="1"/>
  <c r="AO31" i="1" s="1"/>
  <c r="AI9" i="16"/>
  <c r="R16" i="1"/>
  <c r="S16" i="1" s="1"/>
  <c r="AM16" i="1" s="1"/>
  <c r="AO16" i="1" s="1"/>
  <c r="V11" i="1"/>
  <c r="W11" i="1" s="1"/>
  <c r="AA200" i="16"/>
  <c r="V16" i="1"/>
  <c r="W16" i="1" s="1"/>
  <c r="V15" i="1"/>
  <c r="W15" i="1" s="1"/>
  <c r="V13" i="1"/>
  <c r="W13" i="1" s="1"/>
  <c r="S32" i="1"/>
  <c r="AM32" i="1" s="1"/>
  <c r="AO32" i="1" s="1"/>
  <c r="L5" i="19"/>
  <c r="R15" i="1"/>
  <c r="S15" i="1" s="1"/>
  <c r="AM15" i="1" s="1"/>
  <c r="AO15" i="1" s="1"/>
  <c r="BK163" i="16"/>
  <c r="V8" i="1"/>
  <c r="W8" i="1" s="1"/>
  <c r="V174" i="16"/>
  <c r="N1016" i="1"/>
  <c r="N1012" i="1"/>
  <c r="AK8" i="9"/>
  <c r="AN9" i="16"/>
  <c r="AR8" i="16"/>
  <c r="AO7" i="9"/>
  <c r="X4" i="19"/>
  <c r="Y4" i="19" s="1"/>
  <c r="Z4" i="19" s="1"/>
  <c r="V14" i="1"/>
  <c r="W14" i="1" s="1"/>
  <c r="N1020" i="1"/>
  <c r="AM8" i="9"/>
  <c r="AP9" i="16"/>
  <c r="Y15" i="16"/>
  <c r="K242" i="1"/>
  <c r="AX199" i="16"/>
  <c r="R37" i="1"/>
  <c r="S37" i="1" s="1"/>
  <c r="AM37" i="1" s="1"/>
  <c r="AO37" i="1" s="1"/>
  <c r="M251" i="1"/>
  <c r="T9" i="18"/>
  <c r="AM9" i="16"/>
  <c r="AM163" i="16"/>
  <c r="M249" i="1"/>
  <c r="AK163" i="16"/>
  <c r="AJ204" i="16"/>
  <c r="AJ163" i="16"/>
  <c r="AL163" i="16"/>
  <c r="AI165" i="16"/>
  <c r="K253" i="1"/>
  <c r="AC165" i="16"/>
  <c r="Z165" i="16"/>
  <c r="AB187" i="16"/>
  <c r="T7" i="18"/>
  <c r="AB165" i="16"/>
  <c r="Y165" i="16"/>
  <c r="Z9" i="16"/>
  <c r="W8" i="9"/>
  <c r="AC187" i="16"/>
  <c r="S35" i="1"/>
  <c r="AM35" i="1" s="1"/>
  <c r="AO35" i="1" s="1"/>
  <c r="AG204" i="16"/>
  <c r="AE8" i="9"/>
  <c r="AD163" i="16"/>
  <c r="AD9" i="16"/>
  <c r="BH163" i="16"/>
  <c r="AH187" i="16"/>
  <c r="AE9" i="16"/>
  <c r="R5" i="19"/>
  <c r="AF163" i="16"/>
  <c r="AG163" i="16"/>
  <c r="L257" i="1"/>
  <c r="G8" i="18" s="1"/>
  <c r="AH9" i="16"/>
  <c r="T8" i="18"/>
  <c r="AE163" i="16"/>
  <c r="J257" i="1"/>
  <c r="L149" i="19" s="1"/>
  <c r="V187" i="16"/>
  <c r="J253" i="1"/>
  <c r="J251" i="1"/>
  <c r="W179" i="16"/>
  <c r="V179" i="16"/>
  <c r="BP163" i="16"/>
  <c r="BN163" i="16"/>
  <c r="X163" i="16"/>
  <c r="T163" i="16"/>
  <c r="W165" i="16"/>
  <c r="U163" i="16"/>
  <c r="U179" i="16"/>
  <c r="BH179" i="16"/>
  <c r="BL179" i="16"/>
  <c r="BR178" i="16" s="1"/>
  <c r="T179" i="16"/>
  <c r="BO163" i="16"/>
  <c r="J249" i="1"/>
  <c r="J255" i="1"/>
  <c r="U165" i="16"/>
  <c r="BI179" i="16"/>
  <c r="W187" i="16"/>
  <c r="T165" i="16"/>
  <c r="T187" i="16"/>
  <c r="BJ179" i="16"/>
  <c r="R8" i="9"/>
  <c r="W200" i="16"/>
  <c r="V9" i="16"/>
  <c r="BJ163" i="16"/>
  <c r="BJ44" i="10"/>
  <c r="BM77" i="16"/>
  <c r="W585" i="1"/>
  <c r="T561" i="1" s="1"/>
  <c r="V246" i="3"/>
  <c r="T295" i="3" s="1"/>
  <c r="T246" i="3"/>
  <c r="V20" i="12"/>
  <c r="Z20" i="12"/>
  <c r="AW20" i="12"/>
  <c r="AX20" i="12"/>
  <c r="AY20" i="12"/>
  <c r="E12" i="18"/>
  <c r="AD183" i="19"/>
  <c r="L97" i="17"/>
  <c r="AP49" i="9"/>
  <c r="AP34" i="10"/>
  <c r="AT34" i="10"/>
  <c r="AS34" i="10"/>
  <c r="AQ34" i="10"/>
  <c r="AT33" i="10" s="1"/>
  <c r="BD20" i="12"/>
  <c r="AZ20" i="12"/>
  <c r="BB20" i="12"/>
  <c r="AR34" i="10"/>
  <c r="V1054" i="3"/>
  <c r="T1103" i="3" s="1"/>
  <c r="AW20" i="10"/>
  <c r="AV51" i="12"/>
  <c r="T1054" i="3"/>
  <c r="M48" i="12"/>
  <c r="O49" i="12"/>
  <c r="O48" i="12"/>
  <c r="AV194" i="16"/>
  <c r="AW183" i="16"/>
  <c r="AS183" i="16"/>
  <c r="AT183" i="16"/>
  <c r="AV183" i="16"/>
  <c r="AU198" i="16"/>
  <c r="AV199" i="16" s="1"/>
  <c r="AU161" i="16"/>
  <c r="AS161" i="16"/>
  <c r="BA20" i="12"/>
  <c r="BC20" i="12"/>
  <c r="AJ34" i="12"/>
  <c r="AF34" i="12"/>
  <c r="AI34" i="12"/>
  <c r="V500" i="4"/>
  <c r="T549" i="4" s="1"/>
  <c r="AU183" i="16"/>
  <c r="BH9" i="18"/>
  <c r="AJ16" i="11"/>
  <c r="AM89" i="16"/>
  <c r="I42" i="17"/>
  <c r="U81" i="19"/>
  <c r="AG8" i="11"/>
  <c r="AJ81" i="16"/>
  <c r="AG28" i="11"/>
  <c r="AJ99" i="16"/>
  <c r="AK103" i="16"/>
  <c r="AH32" i="11"/>
  <c r="AI32" i="11"/>
  <c r="AL103" i="16"/>
  <c r="M1139" i="4"/>
  <c r="M1138" i="4"/>
  <c r="U182" i="19" s="1"/>
  <c r="M1131" i="4"/>
  <c r="M1133" i="4"/>
  <c r="AM150" i="16"/>
  <c r="U142" i="19"/>
  <c r="AJ45" i="12"/>
  <c r="AJ41" i="12"/>
  <c r="U138" i="19"/>
  <c r="AM146" i="16"/>
  <c r="AK143" i="16"/>
  <c r="AH38" i="12"/>
  <c r="CI9" i="18"/>
  <c r="AJ38" i="12"/>
  <c r="I69" i="17"/>
  <c r="AM143" i="16"/>
  <c r="U135" i="19"/>
  <c r="AJ32" i="12"/>
  <c r="AM139" i="16"/>
  <c r="U131" i="19"/>
  <c r="AJ27" i="12"/>
  <c r="U126" i="19"/>
  <c r="AM134" i="16"/>
  <c r="CE9" i="18"/>
  <c r="I65" i="17"/>
  <c r="AJ28" i="12"/>
  <c r="AM135" i="16"/>
  <c r="U127" i="19"/>
  <c r="AJ23" i="12"/>
  <c r="AM130" i="16"/>
  <c r="U122" i="19"/>
  <c r="AI127" i="16"/>
  <c r="AF18" i="12"/>
  <c r="AH14" i="12"/>
  <c r="AK123" i="16"/>
  <c r="AF19" i="12"/>
  <c r="AG46" i="12"/>
  <c r="AJ151" i="16"/>
  <c r="AG34" i="12"/>
  <c r="AF44" i="12"/>
  <c r="AI149" i="16"/>
  <c r="AG36" i="12"/>
  <c r="AJ141" i="16"/>
  <c r="AM136" i="16"/>
  <c r="U128" i="19"/>
  <c r="AJ29" i="12"/>
  <c r="AG26" i="12"/>
  <c r="AJ133" i="16"/>
  <c r="CD9" i="18"/>
  <c r="AJ26" i="12"/>
  <c r="AM133" i="16"/>
  <c r="U125" i="19"/>
  <c r="I64" i="17"/>
  <c r="AJ21" i="12"/>
  <c r="U120" i="19"/>
  <c r="AM128" i="16"/>
  <c r="AG16" i="12"/>
  <c r="AJ125" i="16"/>
  <c r="AF12" i="12"/>
  <c r="AI121" i="16"/>
  <c r="AH8" i="12"/>
  <c r="AK117" i="16"/>
  <c r="BV9" i="18"/>
  <c r="AJ8" i="12"/>
  <c r="I56" i="17"/>
  <c r="AM117" i="16"/>
  <c r="U109" i="19"/>
  <c r="AI36" i="12"/>
  <c r="AL141" i="16"/>
  <c r="AI8" i="12"/>
  <c r="AL117" i="16"/>
  <c r="AK22" i="12"/>
  <c r="AN129" i="16"/>
  <c r="AN16" i="12"/>
  <c r="AQ125" i="16"/>
  <c r="AM12" i="12"/>
  <c r="AP121" i="16"/>
  <c r="AN8" i="12"/>
  <c r="AQ117" i="16"/>
  <c r="Z34" i="12"/>
  <c r="E175" i="16"/>
  <c r="D194" i="16"/>
  <c r="F204" i="16"/>
  <c r="F167" i="16"/>
  <c r="G167" i="16"/>
  <c r="AB16" i="12"/>
  <c r="AE125" i="16"/>
  <c r="AG121" i="16"/>
  <c r="AD12" i="12"/>
  <c r="AA8" i="12"/>
  <c r="AD117" i="16"/>
  <c r="BL36" i="12"/>
  <c r="BO141" i="16"/>
  <c r="W561" i="1"/>
  <c r="AA159" i="19"/>
  <c r="AB158" i="19" s="1"/>
  <c r="AC158" i="19" s="1"/>
  <c r="K83" i="17"/>
  <c r="L11" i="18"/>
  <c r="AA179" i="19"/>
  <c r="AB178" i="19" s="1"/>
  <c r="C11" i="18"/>
  <c r="CN11" i="18" s="1"/>
  <c r="BP89" i="16"/>
  <c r="BM16" i="11"/>
  <c r="BL44" i="12"/>
  <c r="BO149" i="16"/>
  <c r="BN149" i="16"/>
  <c r="BK44" i="12"/>
  <c r="BN15" i="12"/>
  <c r="AM116" i="19"/>
  <c r="AN116" i="19" s="1"/>
  <c r="BQ124" i="16"/>
  <c r="BN129" i="16"/>
  <c r="BK22" i="12"/>
  <c r="AA151" i="19"/>
  <c r="H11" i="18"/>
  <c r="K79" i="17"/>
  <c r="O43" i="17"/>
  <c r="BI15" i="18"/>
  <c r="AM83" i="19"/>
  <c r="AN82" i="19" s="1"/>
  <c r="BQ91" i="16"/>
  <c r="BN18" i="11"/>
  <c r="BO91" i="16"/>
  <c r="BL18" i="11"/>
  <c r="O37" i="17"/>
  <c r="BC15" i="18"/>
  <c r="AM71" i="19"/>
  <c r="AN70" i="19" s="1"/>
  <c r="BQ79" i="16"/>
  <c r="BN46" i="10"/>
  <c r="V901" i="3"/>
  <c r="W901" i="3" s="1"/>
  <c r="AM22" i="19"/>
  <c r="BQ30" i="16"/>
  <c r="BN31" i="9"/>
  <c r="BM32" i="9"/>
  <c r="BP31" i="16"/>
  <c r="S1133" i="4"/>
  <c r="S1139" i="4"/>
  <c r="BN137" i="16"/>
  <c r="BK30" i="12"/>
  <c r="S1137" i="4"/>
  <c r="E167" i="16"/>
  <c r="AY196" i="16"/>
  <c r="AO196" i="16"/>
  <c r="AO197" i="16" s="1"/>
  <c r="AH60" i="19"/>
  <c r="AI60" i="19" s="1"/>
  <c r="AR48" i="10"/>
  <c r="S1135" i="4"/>
  <c r="BO55" i="16"/>
  <c r="BL18" i="10"/>
  <c r="BN145" i="16"/>
  <c r="BK40" i="12"/>
  <c r="Q257" i="1"/>
  <c r="O63" i="17"/>
  <c r="AM123" i="19"/>
  <c r="BQ131" i="16"/>
  <c r="AS49" i="10"/>
  <c r="AN49" i="12"/>
  <c r="AN48" i="12"/>
  <c r="R49" i="12"/>
  <c r="AH815" i="3"/>
  <c r="AJ815" i="3"/>
  <c r="AE815" i="3"/>
  <c r="AI815" i="3"/>
  <c r="AD815" i="3"/>
  <c r="AF815" i="3"/>
  <c r="AA815" i="3" s="1"/>
  <c r="AC815" i="3"/>
  <c r="Z815" i="3" s="1"/>
  <c r="AK815" i="3"/>
  <c r="AK875" i="3"/>
  <c r="AF875" i="3"/>
  <c r="AA875" i="3" s="1"/>
  <c r="AE875" i="3"/>
  <c r="AJ875" i="3"/>
  <c r="AI875" i="3"/>
  <c r="AD875" i="3"/>
  <c r="AC875" i="3"/>
  <c r="AH875" i="3"/>
  <c r="AK965" i="3"/>
  <c r="AC965" i="3"/>
  <c r="AE965" i="3"/>
  <c r="AJ965" i="3"/>
  <c r="AD965" i="3"/>
  <c r="AF965" i="3"/>
  <c r="AA965" i="3" s="1"/>
  <c r="AH965" i="3"/>
  <c r="AI965" i="3"/>
  <c r="AK963" i="3"/>
  <c r="AJ963" i="3"/>
  <c r="AE963" i="3"/>
  <c r="AF963" i="3"/>
  <c r="AA963" i="3" s="1"/>
  <c r="AI963" i="3"/>
  <c r="AC963" i="3"/>
  <c r="AH963" i="3"/>
  <c r="AD963" i="3"/>
  <c r="AK943" i="3"/>
  <c r="AJ943" i="3"/>
  <c r="AE943" i="3"/>
  <c r="AH943" i="3"/>
  <c r="AI943" i="3"/>
  <c r="AF943" i="3"/>
  <c r="AA943" i="3" s="1"/>
  <c r="AD943" i="3"/>
  <c r="AC943" i="3"/>
  <c r="Z943" i="3" s="1"/>
  <c r="AK941" i="3"/>
  <c r="AJ941" i="3"/>
  <c r="AE941" i="3"/>
  <c r="AH941" i="3"/>
  <c r="AI941" i="3"/>
  <c r="AD941" i="3"/>
  <c r="AC941" i="3"/>
  <c r="AF941" i="3"/>
  <c r="AA941" i="3" s="1"/>
  <c r="AK939" i="3"/>
  <c r="AJ939" i="3"/>
  <c r="AE939" i="3"/>
  <c r="AH939" i="3"/>
  <c r="AI939" i="3"/>
  <c r="AF939" i="3"/>
  <c r="AA939" i="3" s="1"/>
  <c r="AD939" i="3"/>
  <c r="AC939" i="3"/>
  <c r="Z939" i="3" s="1"/>
  <c r="AK937" i="3"/>
  <c r="AE937" i="3"/>
  <c r="AJ937" i="3"/>
  <c r="AH937" i="3"/>
  <c r="AI937" i="3"/>
  <c r="AD937" i="3"/>
  <c r="AC937" i="3"/>
  <c r="AF937" i="3"/>
  <c r="AA937" i="3" s="1"/>
  <c r="AE935" i="3"/>
  <c r="AJ935" i="3"/>
  <c r="AF935" i="3"/>
  <c r="AA935" i="3" s="1"/>
  <c r="AI935" i="3"/>
  <c r="AH935" i="3"/>
  <c r="AD935" i="3"/>
  <c r="AK935" i="3"/>
  <c r="AC935" i="3"/>
  <c r="AK1012" i="3"/>
  <c r="AJ1012" i="3"/>
  <c r="AE1012" i="3"/>
  <c r="AC1012" i="3"/>
  <c r="AD1012" i="3"/>
  <c r="AF1012" i="3"/>
  <c r="AH1012" i="3"/>
  <c r="V1012" i="3" s="1"/>
  <c r="AI1012" i="3"/>
  <c r="AJ1010" i="3"/>
  <c r="AE1010" i="3"/>
  <c r="AC1010" i="3"/>
  <c r="AD1010" i="3"/>
  <c r="AF1010" i="3"/>
  <c r="AI1010" i="3"/>
  <c r="AH1010" i="3"/>
  <c r="V1010" i="3" s="1"/>
  <c r="AK1010" i="3"/>
  <c r="AK407" i="3"/>
  <c r="AE407" i="3"/>
  <c r="AJ407" i="3"/>
  <c r="AI407" i="3"/>
  <c r="AF407" i="3"/>
  <c r="AA407" i="3" s="1"/>
  <c r="AH407" i="3"/>
  <c r="AC407" i="3"/>
  <c r="AF390" i="3"/>
  <c r="AA390" i="3" s="1"/>
  <c r="AE390" i="3"/>
  <c r="AJ390" i="3"/>
  <c r="AK390" i="3"/>
  <c r="AD390" i="3"/>
  <c r="AH390" i="3"/>
  <c r="AI390" i="3"/>
  <c r="AC390" i="3"/>
  <c r="AH388" i="3"/>
  <c r="AC388" i="3"/>
  <c r="AD388" i="3"/>
  <c r="AE388" i="3"/>
  <c r="AI388" i="3"/>
  <c r="AJ388" i="3"/>
  <c r="AK388" i="3"/>
  <c r="R388" i="3" s="1"/>
  <c r="AF388" i="3"/>
  <c r="AA388" i="3" s="1"/>
  <c r="AJ386" i="3"/>
  <c r="AE386" i="3"/>
  <c r="AF386" i="3"/>
  <c r="AA386" i="3" s="1"/>
  <c r="AC386" i="3"/>
  <c r="AK386" i="3"/>
  <c r="AD386" i="3"/>
  <c r="AI386" i="3"/>
  <c r="AH386" i="3"/>
  <c r="AE384" i="3"/>
  <c r="AJ384" i="3"/>
  <c r="AF384" i="3"/>
  <c r="AA384" i="3" s="1"/>
  <c r="AC384" i="3"/>
  <c r="AK384" i="3"/>
  <c r="AD384" i="3"/>
  <c r="AH384" i="3"/>
  <c r="AI384" i="3"/>
  <c r="AH470" i="3"/>
  <c r="AC470" i="3"/>
  <c r="AD470" i="3"/>
  <c r="AF470" i="3"/>
  <c r="AJ470" i="3"/>
  <c r="AE470" i="3"/>
  <c r="AK470" i="3"/>
  <c r="AI470" i="3"/>
  <c r="AK528" i="3"/>
  <c r="AF528" i="3"/>
  <c r="AA528" i="3" s="1"/>
  <c r="AJ528" i="3"/>
  <c r="AC528" i="3"/>
  <c r="AD528" i="3"/>
  <c r="AE528" i="3"/>
  <c r="AI528" i="3"/>
  <c r="AH528" i="3"/>
  <c r="BM43" i="10"/>
  <c r="BP76" i="16"/>
  <c r="S1049" i="2"/>
  <c r="S1045" i="2"/>
  <c r="S1051" i="2"/>
  <c r="S1047" i="2"/>
  <c r="C58" i="19"/>
  <c r="D58" i="19" s="1"/>
  <c r="E58" i="19" s="1"/>
  <c r="F31" i="10"/>
  <c r="H66" i="16"/>
  <c r="C125" i="19"/>
  <c r="D124" i="19" s="1"/>
  <c r="E124" i="19" s="1"/>
  <c r="C64" i="17"/>
  <c r="F26" i="12"/>
  <c r="H133" i="16"/>
  <c r="CD3" i="18"/>
  <c r="C141" i="19"/>
  <c r="D140" i="19" s="1"/>
  <c r="E140" i="19" s="1"/>
  <c r="C72" i="17"/>
  <c r="F44" i="12"/>
  <c r="CL3" i="18"/>
  <c r="H149" i="16"/>
  <c r="S148" i="16" s="1"/>
  <c r="C129" i="19"/>
  <c r="D128" i="19" s="1"/>
  <c r="E128" i="19" s="1"/>
  <c r="CF3" i="18"/>
  <c r="C66" i="17"/>
  <c r="F30" i="12"/>
  <c r="H137" i="16"/>
  <c r="S136" i="16" s="1"/>
  <c r="AQ5" i="18"/>
  <c r="P18" i="10"/>
  <c r="E25" i="17"/>
  <c r="I47" i="19"/>
  <c r="R55" i="16"/>
  <c r="CH6" i="18"/>
  <c r="F68" i="17"/>
  <c r="X141" i="16"/>
  <c r="L133" i="19"/>
  <c r="M132" i="19" s="1"/>
  <c r="N132" i="19" s="1"/>
  <c r="U36" i="12"/>
  <c r="CB6" i="18"/>
  <c r="F62" i="17"/>
  <c r="U22" i="12"/>
  <c r="X129" i="16"/>
  <c r="L121" i="19"/>
  <c r="BV6" i="18"/>
  <c r="F56" i="17"/>
  <c r="U8" i="12"/>
  <c r="X117" i="16"/>
  <c r="L109" i="19"/>
  <c r="H30" i="17"/>
  <c r="AE30" i="10"/>
  <c r="AV8" i="18"/>
  <c r="AH65" i="16"/>
  <c r="R57" i="19"/>
  <c r="S56" i="19" s="1"/>
  <c r="T56" i="19" s="1"/>
  <c r="BN9" i="18"/>
  <c r="I48" i="17"/>
  <c r="U93" i="19"/>
  <c r="V92" i="19" s="1"/>
  <c r="W92" i="19" s="1"/>
  <c r="AJ30" i="11"/>
  <c r="AM101" i="16"/>
  <c r="AS10" i="18"/>
  <c r="X51" i="19"/>
  <c r="J27" i="17"/>
  <c r="AO24" i="10"/>
  <c r="AR59" i="16"/>
  <c r="CH4" i="18"/>
  <c r="K36" i="12"/>
  <c r="F133" i="19"/>
  <c r="G132" i="19" s="1"/>
  <c r="H132" i="19" s="1"/>
  <c r="D68" i="17"/>
  <c r="M141" i="16"/>
  <c r="CB4" i="18"/>
  <c r="D62" i="17"/>
  <c r="M129" i="16"/>
  <c r="K22" i="12"/>
  <c r="F121" i="19"/>
  <c r="G120" i="19" s="1"/>
  <c r="H120" i="19" s="1"/>
  <c r="G12" i="12"/>
  <c r="I121" i="16"/>
  <c r="G8" i="12"/>
  <c r="I117" i="16"/>
  <c r="H12" i="12"/>
  <c r="J121" i="16"/>
  <c r="I368" i="2"/>
  <c r="I372" i="2"/>
  <c r="I370" i="2"/>
  <c r="V14" i="12"/>
  <c r="Y123" i="16"/>
  <c r="W10" i="12"/>
  <c r="Z119" i="16"/>
  <c r="Z15" i="12"/>
  <c r="AC124" i="16"/>
  <c r="O116" i="19"/>
  <c r="P116" i="19" s="1"/>
  <c r="Q116" i="19" s="1"/>
  <c r="X12" i="12"/>
  <c r="AA121" i="16"/>
  <c r="V12" i="12"/>
  <c r="Y121" i="16"/>
  <c r="V8" i="12"/>
  <c r="Y117" i="16"/>
  <c r="X20" i="12"/>
  <c r="BB9" i="18"/>
  <c r="I36" i="17"/>
  <c r="AM77" i="16"/>
  <c r="AJ44" i="10"/>
  <c r="U69" i="19"/>
  <c r="V68" i="19" s="1"/>
  <c r="W68" i="19" s="1"/>
  <c r="AM79" i="16"/>
  <c r="AJ46" i="10"/>
  <c r="U71" i="19"/>
  <c r="BS10" i="18"/>
  <c r="AR111" i="16"/>
  <c r="X103" i="19"/>
  <c r="BF10" i="18"/>
  <c r="AR85" i="16"/>
  <c r="X77" i="19"/>
  <c r="Y76" i="19" s="1"/>
  <c r="Z76" i="19" s="1"/>
  <c r="J40" i="17"/>
  <c r="AO12" i="11"/>
  <c r="BU10" i="18"/>
  <c r="AO46" i="11"/>
  <c r="AR115" i="16"/>
  <c r="X107" i="19"/>
  <c r="Y106" i="19" s="1"/>
  <c r="Z106" i="19" s="1"/>
  <c r="J55" i="17"/>
  <c r="BN11" i="18"/>
  <c r="K48" i="17"/>
  <c r="AW101" i="16"/>
  <c r="AA93" i="19"/>
  <c r="AB92" i="19" s="1"/>
  <c r="AC92" i="19" s="1"/>
  <c r="AT30" i="11"/>
  <c r="BD11" i="18"/>
  <c r="K38" i="17"/>
  <c r="AA73" i="19"/>
  <c r="AB72" i="19" s="1"/>
  <c r="AC72" i="19" s="1"/>
  <c r="AT8" i="11"/>
  <c r="AW81" i="16"/>
  <c r="L31" i="17"/>
  <c r="AD59" i="19"/>
  <c r="AE58" i="19" s="1"/>
  <c r="AF58" i="19" s="1"/>
  <c r="AW12" i="18"/>
  <c r="BB67" i="16"/>
  <c r="AY32" i="10"/>
  <c r="AY18" i="10"/>
  <c r="AD47" i="19"/>
  <c r="AQ12" i="18"/>
  <c r="BB55" i="16"/>
  <c r="L25" i="17"/>
  <c r="AV24" i="11"/>
  <c r="AY95" i="16"/>
  <c r="AY46" i="12"/>
  <c r="AD143" i="19"/>
  <c r="AE142" i="19" s="1"/>
  <c r="AF142" i="19" s="1"/>
  <c r="BB151" i="16"/>
  <c r="AD135" i="19"/>
  <c r="AE134" i="19" s="1"/>
  <c r="AF134" i="19" s="1"/>
  <c r="L69" i="17"/>
  <c r="AY38" i="12"/>
  <c r="CI12" i="18"/>
  <c r="BB143" i="16"/>
  <c r="AY28" i="12"/>
  <c r="L65" i="17"/>
  <c r="BB135" i="16"/>
  <c r="AD127" i="19"/>
  <c r="AE126" i="19" s="1"/>
  <c r="AF126" i="19" s="1"/>
  <c r="CE12" i="18"/>
  <c r="AY18" i="12"/>
  <c r="BB127" i="16"/>
  <c r="L61" i="17"/>
  <c r="CA12" i="18"/>
  <c r="AD119" i="19"/>
  <c r="AE118" i="19" s="1"/>
  <c r="AF118" i="19" s="1"/>
  <c r="AU10" i="12"/>
  <c r="AX119" i="16"/>
  <c r="AY10" i="12"/>
  <c r="BB119" i="16"/>
  <c r="L57" i="17"/>
  <c r="BW12" i="18"/>
  <c r="AD111" i="19"/>
  <c r="P376" i="4"/>
  <c r="P374" i="4"/>
  <c r="P375" i="4"/>
  <c r="AD166" i="19" s="1"/>
  <c r="P368" i="4"/>
  <c r="P372" i="4"/>
  <c r="P370" i="4"/>
  <c r="AU20" i="12"/>
  <c r="AV20" i="12"/>
  <c r="AW16" i="12"/>
  <c r="AZ125" i="16"/>
  <c r="AU16" i="12"/>
  <c r="AX125" i="16"/>
  <c r="P1135" i="4"/>
  <c r="P1138" i="4"/>
  <c r="AD182" i="19" s="1"/>
  <c r="AE182" i="19" s="1"/>
  <c r="AF182" i="19" s="1"/>
  <c r="P1137" i="4"/>
  <c r="P34" i="12"/>
  <c r="L34" i="12"/>
  <c r="AW49" i="12"/>
  <c r="J12" i="10"/>
  <c r="L49" i="16"/>
  <c r="J22" i="10"/>
  <c r="L57" i="16"/>
  <c r="G26" i="10"/>
  <c r="I61" i="16"/>
  <c r="H32" i="10"/>
  <c r="J67" i="16"/>
  <c r="J53" i="16"/>
  <c r="H16" i="10"/>
  <c r="J10" i="10"/>
  <c r="L47" i="16"/>
  <c r="H10" i="10"/>
  <c r="J47" i="16"/>
  <c r="I24" i="10"/>
  <c r="K59" i="16"/>
  <c r="K23" i="10"/>
  <c r="M58" i="16"/>
  <c r="F50" i="19"/>
  <c r="J28" i="10"/>
  <c r="L63" i="16"/>
  <c r="H28" i="10"/>
  <c r="J63" i="16"/>
  <c r="G30" i="10"/>
  <c r="I65" i="16"/>
  <c r="J42" i="12"/>
  <c r="L147" i="16"/>
  <c r="I38" i="12"/>
  <c r="K143" i="16"/>
  <c r="M142" i="16"/>
  <c r="K37" i="12"/>
  <c r="F134" i="19"/>
  <c r="J32" i="12"/>
  <c r="L139" i="16"/>
  <c r="H32" i="12"/>
  <c r="J139" i="16"/>
  <c r="G28" i="12"/>
  <c r="I135" i="16"/>
  <c r="CE4" i="18"/>
  <c r="D65" i="17"/>
  <c r="K28" i="12"/>
  <c r="F127" i="19"/>
  <c r="G126" i="19" s="1"/>
  <c r="H126" i="19" s="1"/>
  <c r="M135" i="16"/>
  <c r="D63" i="17"/>
  <c r="M131" i="16"/>
  <c r="CC4" i="18"/>
  <c r="K24" i="12"/>
  <c r="F123" i="19"/>
  <c r="G122" i="19" s="1"/>
  <c r="H122" i="19" s="1"/>
  <c r="J18" i="12"/>
  <c r="L127" i="16"/>
  <c r="K17" i="12"/>
  <c r="M126" i="16"/>
  <c r="F118" i="19"/>
  <c r="G118" i="19" s="1"/>
  <c r="H118" i="19" s="1"/>
  <c r="K13" i="12"/>
  <c r="M122" i="16"/>
  <c r="F114" i="19"/>
  <c r="J14" i="12"/>
  <c r="L123" i="16"/>
  <c r="K9" i="12"/>
  <c r="M118" i="16"/>
  <c r="F110" i="19"/>
  <c r="G110" i="19" s="1"/>
  <c r="H110" i="19" s="1"/>
  <c r="G10" i="12"/>
  <c r="I119" i="16"/>
  <c r="D57" i="17"/>
  <c r="K10" i="12"/>
  <c r="F111" i="19"/>
  <c r="BW4" i="18"/>
  <c r="M119" i="16"/>
  <c r="I40" i="19"/>
  <c r="R48" i="16"/>
  <c r="O22" i="10"/>
  <c r="Q57" i="16"/>
  <c r="N57" i="16"/>
  <c r="L22" i="10"/>
  <c r="L26" i="10"/>
  <c r="N61" i="16"/>
  <c r="I744" i="2"/>
  <c r="I748" i="2"/>
  <c r="I746" i="2"/>
  <c r="I742" i="2"/>
  <c r="L18" i="10"/>
  <c r="N55" i="16"/>
  <c r="L24" i="11"/>
  <c r="N95" i="16"/>
  <c r="P17" i="11"/>
  <c r="I82" i="19"/>
  <c r="R90" i="16"/>
  <c r="M44" i="11"/>
  <c r="O113" i="16"/>
  <c r="M14" i="11"/>
  <c r="O87" i="16"/>
  <c r="P111" i="16"/>
  <c r="N42" i="11"/>
  <c r="N38" i="11"/>
  <c r="P107" i="16"/>
  <c r="P95" i="16"/>
  <c r="N24" i="11"/>
  <c r="P91" i="16"/>
  <c r="N18" i="11"/>
  <c r="N10" i="11"/>
  <c r="P83" i="16"/>
  <c r="O24" i="11"/>
  <c r="Q95" i="16"/>
  <c r="P39" i="12"/>
  <c r="R144" i="16"/>
  <c r="I136" i="19"/>
  <c r="P29" i="12"/>
  <c r="R136" i="16"/>
  <c r="I128" i="19"/>
  <c r="P25" i="12"/>
  <c r="I124" i="19"/>
  <c r="R132" i="16"/>
  <c r="L22" i="12"/>
  <c r="N129" i="16"/>
  <c r="P7" i="12"/>
  <c r="I108" i="19"/>
  <c r="R116" i="16"/>
  <c r="R145" i="16"/>
  <c r="I137" i="19"/>
  <c r="M30" i="12"/>
  <c r="O137" i="16"/>
  <c r="M26" i="12"/>
  <c r="O133" i="16"/>
  <c r="O129" i="16"/>
  <c r="M22" i="12"/>
  <c r="R129" i="16"/>
  <c r="I121" i="19"/>
  <c r="J120" i="19" s="1"/>
  <c r="K120" i="19" s="1"/>
  <c r="M12" i="12"/>
  <c r="O121" i="16"/>
  <c r="I113" i="19"/>
  <c r="R121" i="16"/>
  <c r="S120" i="16" s="1"/>
  <c r="R117" i="16"/>
  <c r="S116" i="16" s="1"/>
  <c r="I109" i="19"/>
  <c r="N16" i="12"/>
  <c r="P125" i="16"/>
  <c r="N12" i="12"/>
  <c r="P121" i="16"/>
  <c r="O36" i="12"/>
  <c r="Q141" i="16"/>
  <c r="Q129" i="16"/>
  <c r="O22" i="12"/>
  <c r="O12" i="12"/>
  <c r="Q121" i="16"/>
  <c r="Q28" i="11"/>
  <c r="T99" i="16"/>
  <c r="Q10" i="11"/>
  <c r="T83" i="16"/>
  <c r="R38" i="11"/>
  <c r="U107" i="16"/>
  <c r="R14" i="11"/>
  <c r="J242" i="3"/>
  <c r="U87" i="16"/>
  <c r="BI6" i="18"/>
  <c r="F43" i="17"/>
  <c r="U18" i="11"/>
  <c r="X91" i="16"/>
  <c r="L83" i="19"/>
  <c r="M82" i="19" s="1"/>
  <c r="N82" i="19" s="1"/>
  <c r="U45" i="12"/>
  <c r="L142" i="19"/>
  <c r="X150" i="16"/>
  <c r="T42" i="12"/>
  <c r="W147" i="16"/>
  <c r="U37" i="12"/>
  <c r="X142" i="16"/>
  <c r="L134" i="19"/>
  <c r="T32" i="12"/>
  <c r="W139" i="16"/>
  <c r="T18" i="12"/>
  <c r="W127" i="16"/>
  <c r="X126" i="16"/>
  <c r="U17" i="12"/>
  <c r="L118" i="19"/>
  <c r="Q14" i="12"/>
  <c r="T123" i="16"/>
  <c r="R18" i="12"/>
  <c r="U127" i="16"/>
  <c r="S18" i="12"/>
  <c r="V127" i="16"/>
  <c r="R36" i="12"/>
  <c r="U141" i="16"/>
  <c r="T30" i="12"/>
  <c r="W137" i="16"/>
  <c r="U29" i="12"/>
  <c r="X136" i="16"/>
  <c r="L128" i="19"/>
  <c r="R26" i="12"/>
  <c r="U133" i="16"/>
  <c r="W129" i="16"/>
  <c r="T22" i="12"/>
  <c r="U129" i="16"/>
  <c r="R22" i="12"/>
  <c r="T16" i="12"/>
  <c r="W125" i="16"/>
  <c r="U15" i="12"/>
  <c r="L116" i="19"/>
  <c r="X124" i="16"/>
  <c r="U11" i="12"/>
  <c r="X120" i="16"/>
  <c r="L112" i="19"/>
  <c r="R12" i="12"/>
  <c r="U121" i="16"/>
  <c r="S8" i="12"/>
  <c r="V117" i="16"/>
  <c r="U7" i="12"/>
  <c r="X116" i="16"/>
  <c r="L108" i="19"/>
  <c r="M108" i="19" s="1"/>
  <c r="N108" i="19" s="1"/>
  <c r="AM30" i="10"/>
  <c r="AP65" i="16"/>
  <c r="AO29" i="10"/>
  <c r="AR64" i="16"/>
  <c r="X56" i="19"/>
  <c r="Y56" i="19" s="1"/>
  <c r="Z56" i="19" s="1"/>
  <c r="AP53" i="16"/>
  <c r="AM16" i="10"/>
  <c r="AO15" i="10"/>
  <c r="AR52" i="16"/>
  <c r="X44" i="19"/>
  <c r="AO47" i="16"/>
  <c r="AL10" i="10"/>
  <c r="AO23" i="10"/>
  <c r="X50" i="19"/>
  <c r="Y50" i="19" s="1"/>
  <c r="Z50" i="19" s="1"/>
  <c r="AM28" i="10"/>
  <c r="AP63" i="16"/>
  <c r="AM10" i="11"/>
  <c r="AP83" i="16"/>
  <c r="AN44" i="11"/>
  <c r="AQ113" i="16"/>
  <c r="BT10" i="18"/>
  <c r="AO44" i="11"/>
  <c r="AR113" i="16"/>
  <c r="J54" i="17"/>
  <c r="X105" i="19"/>
  <c r="Y104" i="19" s="1"/>
  <c r="Z104" i="19" s="1"/>
  <c r="AM38" i="11"/>
  <c r="AP107" i="16"/>
  <c r="AO31" i="11"/>
  <c r="X94" i="19"/>
  <c r="AR102" i="16"/>
  <c r="BO10" i="18"/>
  <c r="J49" i="17"/>
  <c r="AR103" i="16"/>
  <c r="AO32" i="11"/>
  <c r="X95" i="19"/>
  <c r="Y94" i="19" s="1"/>
  <c r="Z94" i="19" s="1"/>
  <c r="AL18" i="11"/>
  <c r="AO91" i="16"/>
  <c r="AN14" i="11"/>
  <c r="AQ87" i="16"/>
  <c r="BG10" i="18"/>
  <c r="AO14" i="11"/>
  <c r="AR87" i="16"/>
  <c r="X79" i="19"/>
  <c r="J41" i="17"/>
  <c r="AO45" i="12"/>
  <c r="AR150" i="16"/>
  <c r="X142" i="19"/>
  <c r="AK42" i="12"/>
  <c r="AN147" i="16"/>
  <c r="AN38" i="12"/>
  <c r="AQ143" i="16"/>
  <c r="AN28" i="12"/>
  <c r="AQ135" i="16"/>
  <c r="AK24" i="12"/>
  <c r="AN131" i="16"/>
  <c r="AK18" i="12"/>
  <c r="AN127" i="16"/>
  <c r="AN14" i="12"/>
  <c r="AQ123" i="16"/>
  <c r="AO9" i="12"/>
  <c r="AR118" i="16"/>
  <c r="X110" i="19"/>
  <c r="Y110" i="19" s="1"/>
  <c r="Z110" i="19" s="1"/>
  <c r="AL38" i="12"/>
  <c r="AO143" i="16"/>
  <c r="AL33" i="12"/>
  <c r="AP151" i="16"/>
  <c r="AM46" i="12"/>
  <c r="AR151" i="16"/>
  <c r="X143" i="19"/>
  <c r="Y142" i="19" s="1"/>
  <c r="Z142" i="19" s="1"/>
  <c r="CM10" i="18"/>
  <c r="AO46" i="12"/>
  <c r="J73" i="17"/>
  <c r="AM18" i="12"/>
  <c r="AP127" i="16"/>
  <c r="X119" i="19"/>
  <c r="CA10" i="18"/>
  <c r="AO18" i="12"/>
  <c r="AR127" i="16"/>
  <c r="J61" i="17"/>
  <c r="N1122" i="4"/>
  <c r="N1120" i="4"/>
  <c r="N1118" i="4"/>
  <c r="AP42" i="12"/>
  <c r="AP42" i="9"/>
  <c r="AS39" i="16"/>
  <c r="AP44" i="12"/>
  <c r="AP44" i="9"/>
  <c r="AS41" i="16"/>
  <c r="AR33" i="9"/>
  <c r="AS47" i="16"/>
  <c r="AP10" i="10"/>
  <c r="AS63" i="16"/>
  <c r="AP28" i="10"/>
  <c r="AP30" i="10"/>
  <c r="AS65" i="16"/>
  <c r="AV53" i="16"/>
  <c r="AS16" i="10"/>
  <c r="AT47" i="16"/>
  <c r="AQ10" i="10"/>
  <c r="AU47" i="16"/>
  <c r="AR10" i="10"/>
  <c r="AU63" i="16"/>
  <c r="AR28" i="10"/>
  <c r="AP10" i="11"/>
  <c r="AS83" i="16"/>
  <c r="O746" i="4"/>
  <c r="O750" i="4"/>
  <c r="AL12" i="18"/>
  <c r="L20" i="17"/>
  <c r="AY8" i="10"/>
  <c r="BB45" i="16"/>
  <c r="AD37" i="19"/>
  <c r="AY21" i="10"/>
  <c r="BB56" i="16"/>
  <c r="AD48" i="19"/>
  <c r="AE48" i="19" s="1"/>
  <c r="AF48" i="19" s="1"/>
  <c r="BB12" i="18"/>
  <c r="L36" i="17"/>
  <c r="AY44" i="10"/>
  <c r="BB77" i="16"/>
  <c r="AD69" i="19"/>
  <c r="AE68" i="19" s="1"/>
  <c r="AF68" i="19" s="1"/>
  <c r="AW32" i="10"/>
  <c r="AZ67" i="16"/>
  <c r="BE194" i="16"/>
  <c r="BG44" i="16"/>
  <c r="AG36" i="19"/>
  <c r="AH36" i="19" s="1"/>
  <c r="AI36" i="19" s="1"/>
  <c r="BD7" i="10"/>
  <c r="BC26" i="10"/>
  <c r="BF61" i="16"/>
  <c r="BD45" i="16"/>
  <c r="BA8" i="10"/>
  <c r="BD103" i="16"/>
  <c r="BA32" i="11"/>
  <c r="BD43" i="11"/>
  <c r="BG112" i="16"/>
  <c r="AG104" i="19"/>
  <c r="AH104" i="19" s="1"/>
  <c r="AI104" i="19" s="1"/>
  <c r="AZ38" i="11"/>
  <c r="BC107" i="16"/>
  <c r="BC14" i="11"/>
  <c r="BF87" i="16"/>
  <c r="BD45" i="12"/>
  <c r="AG142" i="19"/>
  <c r="AH142" i="19" s="1"/>
  <c r="AI142" i="19" s="1"/>
  <c r="BG150" i="16"/>
  <c r="BC38" i="12"/>
  <c r="BF143" i="16"/>
  <c r="AZ38" i="12"/>
  <c r="BC143" i="16"/>
  <c r="AZ32" i="12"/>
  <c r="BC139" i="16"/>
  <c r="AZ28" i="12"/>
  <c r="BC135" i="16"/>
  <c r="BD17" i="12"/>
  <c r="BG126" i="16"/>
  <c r="AG118" i="19"/>
  <c r="AH118" i="19" s="1"/>
  <c r="AI118" i="19" s="1"/>
  <c r="BB14" i="12"/>
  <c r="BE123" i="16"/>
  <c r="BA49" i="12"/>
  <c r="BA44" i="12"/>
  <c r="BD149" i="16"/>
  <c r="BD43" i="12"/>
  <c r="BG148" i="16"/>
  <c r="AG140" i="19"/>
  <c r="AH140" i="19" s="1"/>
  <c r="AI140" i="19" s="1"/>
  <c r="BB40" i="12"/>
  <c r="BE145" i="16"/>
  <c r="BD39" i="12"/>
  <c r="AG136" i="19"/>
  <c r="AH136" i="19" s="1"/>
  <c r="AI136" i="19" s="1"/>
  <c r="BG144" i="16"/>
  <c r="BB36" i="12"/>
  <c r="BE141" i="16"/>
  <c r="BC141" i="16"/>
  <c r="AZ36" i="12"/>
  <c r="BE129" i="16"/>
  <c r="BB22" i="12"/>
  <c r="BC129" i="16"/>
  <c r="AZ22" i="12"/>
  <c r="BA16" i="12"/>
  <c r="BD125" i="16"/>
  <c r="BD15" i="12"/>
  <c r="AG116" i="19"/>
  <c r="AH116" i="19" s="1"/>
  <c r="AI116" i="19" s="1"/>
  <c r="BG124" i="16"/>
  <c r="BA8" i="12"/>
  <c r="BD117" i="16"/>
  <c r="Q1122" i="4"/>
  <c r="Q1116" i="4"/>
  <c r="BC33" i="12"/>
  <c r="BC49" i="12" s="1"/>
  <c r="Q374" i="4"/>
  <c r="Q376" i="4"/>
  <c r="Q370" i="4"/>
  <c r="Q368" i="4"/>
  <c r="BC12" i="12"/>
  <c r="BF121" i="16"/>
  <c r="BM38" i="12"/>
  <c r="BP143" i="16"/>
  <c r="AJ18" i="10"/>
  <c r="I25" i="17"/>
  <c r="U47" i="19"/>
  <c r="AM55" i="16"/>
  <c r="AQ9" i="18"/>
  <c r="AH18" i="10"/>
  <c r="AK55" i="16"/>
  <c r="AJ45" i="16"/>
  <c r="AG8" i="10"/>
  <c r="AI8" i="10"/>
  <c r="AL45" i="16"/>
  <c r="AF8" i="10"/>
  <c r="AI45" i="16"/>
  <c r="AJ49" i="16"/>
  <c r="AG12" i="10"/>
  <c r="AI12" i="10"/>
  <c r="AL49" i="16"/>
  <c r="AF12" i="10"/>
  <c r="AI49" i="16"/>
  <c r="AI22" i="10"/>
  <c r="AL57" i="16"/>
  <c r="AL61" i="16"/>
  <c r="AI26" i="10"/>
  <c r="AG26" i="10"/>
  <c r="AJ61" i="16"/>
  <c r="AJ26" i="10"/>
  <c r="U53" i="19"/>
  <c r="AM61" i="16"/>
  <c r="AJ31" i="10"/>
  <c r="AM66" i="16"/>
  <c r="U58" i="19"/>
  <c r="AF32" i="10"/>
  <c r="AI67" i="16"/>
  <c r="AF44" i="11"/>
  <c r="AI113" i="16"/>
  <c r="BT9" i="18"/>
  <c r="I54" i="17"/>
  <c r="AJ44" i="11"/>
  <c r="U105" i="19"/>
  <c r="AM113" i="16"/>
  <c r="AF8" i="11"/>
  <c r="AI81" i="16"/>
  <c r="AF12" i="11"/>
  <c r="AI85" i="16"/>
  <c r="M870" i="3"/>
  <c r="AI107" i="16"/>
  <c r="AF38" i="11"/>
  <c r="AJ46" i="11"/>
  <c r="U107" i="19"/>
  <c r="V106" i="19" s="1"/>
  <c r="W106" i="19" s="1"/>
  <c r="AM115" i="16"/>
  <c r="AF32" i="11"/>
  <c r="AI103" i="16"/>
  <c r="AJ32" i="11"/>
  <c r="U95" i="19"/>
  <c r="V94" i="19" s="1"/>
  <c r="W94" i="19" s="1"/>
  <c r="AM103" i="16"/>
  <c r="M616" i="3"/>
  <c r="AI99" i="16"/>
  <c r="AF16" i="11"/>
  <c r="AI89" i="16"/>
  <c r="AJ113" i="16"/>
  <c r="AG44" i="11"/>
  <c r="AK95" i="16"/>
  <c r="AH24" i="11"/>
  <c r="AH46" i="11"/>
  <c r="AK115" i="16"/>
  <c r="AI12" i="11"/>
  <c r="AL85" i="16"/>
  <c r="AI28" i="11"/>
  <c r="AL99" i="16"/>
  <c r="AF46" i="12"/>
  <c r="AI151" i="16"/>
  <c r="CM9" i="18"/>
  <c r="I73" i="17"/>
  <c r="AJ46" i="12"/>
  <c r="AM151" i="16"/>
  <c r="U143" i="19"/>
  <c r="AJ42" i="12"/>
  <c r="U139" i="19"/>
  <c r="AM147" i="16"/>
  <c r="U134" i="19"/>
  <c r="V134" i="19" s="1"/>
  <c r="W134" i="19" s="1"/>
  <c r="AM142" i="16"/>
  <c r="AJ37" i="12"/>
  <c r="AH32" i="12"/>
  <c r="AK139" i="16"/>
  <c r="AJ31" i="12"/>
  <c r="U130" i="19"/>
  <c r="V130" i="19" s="1"/>
  <c r="W130" i="19" s="1"/>
  <c r="AM138" i="16"/>
  <c r="AH28" i="12"/>
  <c r="AK135" i="16"/>
  <c r="AF24" i="12"/>
  <c r="AI131" i="16"/>
  <c r="AJ24" i="12"/>
  <c r="AM131" i="16"/>
  <c r="U123" i="19"/>
  <c r="AI18" i="12"/>
  <c r="AL127" i="16"/>
  <c r="AI14" i="12"/>
  <c r="AL123" i="16"/>
  <c r="AM123" i="16"/>
  <c r="U115" i="19"/>
  <c r="AH10" i="12"/>
  <c r="AK119" i="16"/>
  <c r="I57" i="17"/>
  <c r="AM119" i="16"/>
  <c r="U111" i="19"/>
  <c r="V110" i="19" s="1"/>
  <c r="W110" i="19" s="1"/>
  <c r="AG47" i="12"/>
  <c r="AH44" i="12"/>
  <c r="AK149" i="16"/>
  <c r="AF40" i="12"/>
  <c r="AI145" i="16"/>
  <c r="AF36" i="12"/>
  <c r="AI141" i="16"/>
  <c r="AH30" i="12"/>
  <c r="AK137" i="16"/>
  <c r="AJ30" i="12"/>
  <c r="AM137" i="16"/>
  <c r="U129" i="19"/>
  <c r="AJ25" i="12"/>
  <c r="U124" i="19"/>
  <c r="V124" i="19" s="1"/>
  <c r="W124" i="19" s="1"/>
  <c r="AM132" i="16"/>
  <c r="CB9" i="18"/>
  <c r="I62" i="17"/>
  <c r="AJ22" i="12"/>
  <c r="AM129" i="16"/>
  <c r="U121" i="19"/>
  <c r="AH12" i="12"/>
  <c r="AK121" i="16"/>
  <c r="AG8" i="12"/>
  <c r="AJ117" i="16"/>
  <c r="M1137" i="4"/>
  <c r="AO21" i="12"/>
  <c r="AR128" i="16"/>
  <c r="X120" i="19"/>
  <c r="Y120" i="19" s="1"/>
  <c r="Z120" i="19" s="1"/>
  <c r="AP129" i="16"/>
  <c r="AM22" i="12"/>
  <c r="AM16" i="12"/>
  <c r="AP125" i="16"/>
  <c r="AO15" i="12"/>
  <c r="X116" i="19"/>
  <c r="Y116" i="19" s="1"/>
  <c r="Z116" i="19" s="1"/>
  <c r="AR124" i="16"/>
  <c r="AL12" i="12"/>
  <c r="AO121" i="16"/>
  <c r="AM8" i="12"/>
  <c r="AP117" i="16"/>
  <c r="AO7" i="12"/>
  <c r="AR116" i="16"/>
  <c r="X108" i="19"/>
  <c r="AB49" i="12"/>
  <c r="L42" i="19"/>
  <c r="U13" i="10"/>
  <c r="G202" i="16"/>
  <c r="B188" i="16"/>
  <c r="AT204" i="16"/>
  <c r="AW165" i="16"/>
  <c r="Q1124" i="4"/>
  <c r="AH108" i="19"/>
  <c r="AI108" i="19" s="1"/>
  <c r="E11" i="18"/>
  <c r="K97" i="17"/>
  <c r="AA183" i="19"/>
  <c r="AB182" i="19" s="1"/>
  <c r="AC182" i="19" s="1"/>
  <c r="AB41" i="16"/>
  <c r="Y44" i="9"/>
  <c r="V44" i="9"/>
  <c r="Y41" i="16"/>
  <c r="W32" i="9"/>
  <c r="Z31" i="16"/>
  <c r="W28" i="9"/>
  <c r="Z27" i="16"/>
  <c r="AD7" i="18"/>
  <c r="G12" i="17"/>
  <c r="O21" i="19"/>
  <c r="P20" i="19" s="1"/>
  <c r="Q20" i="19" s="1"/>
  <c r="AC29" i="16"/>
  <c r="Z30" i="9"/>
  <c r="X30" i="9"/>
  <c r="AA29" i="16"/>
  <c r="Y10" i="10"/>
  <c r="AB47" i="16"/>
  <c r="V24" i="10"/>
  <c r="Y59" i="16"/>
  <c r="Z23" i="10"/>
  <c r="AC58" i="16"/>
  <c r="O50" i="19"/>
  <c r="Y28" i="10"/>
  <c r="AB63" i="16"/>
  <c r="V28" i="10"/>
  <c r="Y63" i="16"/>
  <c r="Y46" i="10"/>
  <c r="AB79" i="16"/>
  <c r="G35" i="17"/>
  <c r="BA7" i="18"/>
  <c r="AC75" i="16"/>
  <c r="O67" i="19"/>
  <c r="V30" i="10"/>
  <c r="Y65" i="16"/>
  <c r="K376" i="2"/>
  <c r="K374" i="2"/>
  <c r="K368" i="2"/>
  <c r="Y16" i="10"/>
  <c r="AB53" i="16"/>
  <c r="W28" i="10"/>
  <c r="Z63" i="16"/>
  <c r="W16" i="10"/>
  <c r="Z53" i="16"/>
  <c r="AA18" i="10"/>
  <c r="AD55" i="16"/>
  <c r="AD18" i="10"/>
  <c r="AG55" i="16"/>
  <c r="AE17" i="10"/>
  <c r="R46" i="19"/>
  <c r="AH54" i="16"/>
  <c r="AE43" i="11"/>
  <c r="AH112" i="16"/>
  <c r="R104" i="19"/>
  <c r="AE41" i="11"/>
  <c r="AH110" i="16"/>
  <c r="R102" i="19"/>
  <c r="AE37" i="11"/>
  <c r="AA32" i="11"/>
  <c r="AD103" i="16"/>
  <c r="AD176" i="16"/>
  <c r="AB42" i="11"/>
  <c r="AE111" i="16"/>
  <c r="AB38" i="11"/>
  <c r="AE107" i="16"/>
  <c r="AB28" i="11"/>
  <c r="AE99" i="16"/>
  <c r="AD38" i="11"/>
  <c r="AG107" i="16"/>
  <c r="AD32" i="11"/>
  <c r="AG103" i="16"/>
  <c r="AA46" i="12"/>
  <c r="AD151" i="16"/>
  <c r="AD42" i="12"/>
  <c r="AG147" i="16"/>
  <c r="AA42" i="12"/>
  <c r="AD147" i="16"/>
  <c r="AA38" i="12"/>
  <c r="AD143" i="16"/>
  <c r="AH142" i="16"/>
  <c r="R134" i="19"/>
  <c r="AE37" i="12"/>
  <c r="AA24" i="12"/>
  <c r="AD131" i="16"/>
  <c r="AA18" i="12"/>
  <c r="AD127" i="16"/>
  <c r="AD14" i="12"/>
  <c r="AG123" i="16"/>
  <c r="AA14" i="12"/>
  <c r="AD123" i="16"/>
  <c r="AA10" i="12"/>
  <c r="AD119" i="16"/>
  <c r="AD10" i="12"/>
  <c r="AG119" i="16"/>
  <c r="AE46" i="12"/>
  <c r="AH151" i="16"/>
  <c r="R143" i="19"/>
  <c r="CK8" i="18"/>
  <c r="H71" i="17"/>
  <c r="AE42" i="12"/>
  <c r="AH147" i="16"/>
  <c r="R139" i="19"/>
  <c r="S138" i="19" s="1"/>
  <c r="T138" i="19" s="1"/>
  <c r="AE38" i="12"/>
  <c r="AH143" i="16"/>
  <c r="R135" i="19"/>
  <c r="AB28" i="12"/>
  <c r="AE135" i="16"/>
  <c r="AH135" i="16"/>
  <c r="AE28" i="12"/>
  <c r="R127" i="19"/>
  <c r="S126" i="19" s="1"/>
  <c r="T126" i="19" s="1"/>
  <c r="AE131" i="16"/>
  <c r="AB24" i="12"/>
  <c r="CC8" i="18"/>
  <c r="H63" i="17"/>
  <c r="AE24" i="12"/>
  <c r="AH131" i="16"/>
  <c r="R123" i="19"/>
  <c r="AB14" i="12"/>
  <c r="AE123" i="16"/>
  <c r="BY8" i="18"/>
  <c r="H59" i="17"/>
  <c r="AE14" i="12"/>
  <c r="AH123" i="16"/>
  <c r="R115" i="19"/>
  <c r="S114" i="19" s="1"/>
  <c r="T114" i="19" s="1"/>
  <c r="AB10" i="12"/>
  <c r="AE119" i="16"/>
  <c r="AE10" i="12"/>
  <c r="AH119" i="16"/>
  <c r="R111" i="19"/>
  <c r="AC28" i="12"/>
  <c r="AF135" i="16"/>
  <c r="AC14" i="12"/>
  <c r="AF123" i="16"/>
  <c r="AE43" i="12"/>
  <c r="R140" i="19"/>
  <c r="AH148" i="16"/>
  <c r="AB44" i="12"/>
  <c r="AE149" i="16"/>
  <c r="AH149" i="16"/>
  <c r="R141" i="19"/>
  <c r="S140" i="19" s="1"/>
  <c r="T140" i="19" s="1"/>
  <c r="AE44" i="12"/>
  <c r="AB40" i="12"/>
  <c r="AE145" i="16"/>
  <c r="AA40" i="12"/>
  <c r="AD145" i="16"/>
  <c r="CJ8" i="18"/>
  <c r="AE40" i="12"/>
  <c r="AH145" i="16"/>
  <c r="R137" i="19"/>
  <c r="H70" i="17"/>
  <c r="AC36" i="12"/>
  <c r="AF141" i="16"/>
  <c r="AA36" i="12"/>
  <c r="AD141" i="16"/>
  <c r="AE36" i="12"/>
  <c r="AH141" i="16"/>
  <c r="R133" i="19"/>
  <c r="S132" i="19" s="1"/>
  <c r="T132" i="19" s="1"/>
  <c r="AD30" i="12"/>
  <c r="AG137" i="16"/>
  <c r="CF8" i="18"/>
  <c r="H66" i="17"/>
  <c r="AH137" i="16"/>
  <c r="R129" i="19"/>
  <c r="AE30" i="12"/>
  <c r="AD26" i="12"/>
  <c r="AG133" i="16"/>
  <c r="AB26" i="12"/>
  <c r="AE133" i="16"/>
  <c r="AE21" i="12"/>
  <c r="AH128" i="16"/>
  <c r="R120" i="19"/>
  <c r="AB22" i="12"/>
  <c r="AE129" i="16"/>
  <c r="AC16" i="12"/>
  <c r="AF125" i="16"/>
  <c r="R116" i="19"/>
  <c r="AH124" i="16"/>
  <c r="AE15" i="12"/>
  <c r="AB12" i="12"/>
  <c r="AE121" i="16"/>
  <c r="AE7" i="12"/>
  <c r="AH116" i="16"/>
  <c r="R108" i="19"/>
  <c r="AH34" i="12"/>
  <c r="S122" i="19"/>
  <c r="T122" i="19" s="1"/>
  <c r="O36" i="19"/>
  <c r="P36" i="19" s="1"/>
  <c r="AC44" i="16"/>
  <c r="Z7" i="10"/>
  <c r="X42" i="19"/>
  <c r="AR50" i="16"/>
  <c r="AO13" i="10"/>
  <c r="O742" i="4"/>
  <c r="O744" i="4"/>
  <c r="BQ141" i="16"/>
  <c r="CH15" i="18"/>
  <c r="BN36" i="12"/>
  <c r="AM133" i="19"/>
  <c r="O68" i="17"/>
  <c r="J128" i="19"/>
  <c r="K128" i="19" s="1"/>
  <c r="Q1118" i="4"/>
  <c r="N1123" i="4"/>
  <c r="X170" i="19" s="1"/>
  <c r="BL48" i="12"/>
  <c r="I376" i="2"/>
  <c r="E81" i="17" s="1"/>
  <c r="V828" i="2"/>
  <c r="W828" i="2" s="1"/>
  <c r="BI33" i="12"/>
  <c r="P40" i="12"/>
  <c r="CJ5" i="18"/>
  <c r="E62" i="17"/>
  <c r="P12" i="12"/>
  <c r="BX5" i="18"/>
  <c r="E56" i="17"/>
  <c r="Z44" i="11"/>
  <c r="Z14" i="11"/>
  <c r="AJ10" i="10"/>
  <c r="BM11" i="18"/>
  <c r="AY10" i="10"/>
  <c r="AY30" i="11"/>
  <c r="AW26" i="16"/>
  <c r="AA30" i="19"/>
  <c r="AB30" i="19" s="1"/>
  <c r="AC30" i="19" s="1"/>
  <c r="R236" i="2"/>
  <c r="BF13" i="10" s="1"/>
  <c r="S23" i="3"/>
  <c r="AM23" i="3" s="1"/>
  <c r="AO23" i="3" s="1"/>
  <c r="S30" i="3"/>
  <c r="AM30" i="3" s="1"/>
  <c r="AO30" i="3" s="1"/>
  <c r="S12" i="3"/>
  <c r="AM12" i="3" s="1"/>
  <c r="AO12" i="3" s="1"/>
  <c r="AG74" i="19"/>
  <c r="AH74" i="19" s="1"/>
  <c r="AI74" i="19" s="1"/>
  <c r="R180" i="3"/>
  <c r="BH11" i="11" s="1"/>
  <c r="AG78" i="19"/>
  <c r="AH78" i="19" s="1"/>
  <c r="AI78" i="19" s="1"/>
  <c r="AG90" i="19"/>
  <c r="AH90" i="19" s="1"/>
  <c r="AI90" i="19" s="1"/>
  <c r="AD407" i="3"/>
  <c r="G122" i="3"/>
  <c r="V679" i="1"/>
  <c r="V228" i="1"/>
  <c r="V423" i="2"/>
  <c r="V907" i="2"/>
  <c r="V915" i="2"/>
  <c r="V473" i="3"/>
  <c r="V475" i="3"/>
  <c r="V477" i="3"/>
  <c r="V479" i="3"/>
  <c r="V481" i="3"/>
  <c r="V483" i="3"/>
  <c r="V485" i="3"/>
  <c r="V544" i="3"/>
  <c r="V605" i="3"/>
  <c r="V682" i="3"/>
  <c r="V684" i="3"/>
  <c r="V686" i="3"/>
  <c r="V688" i="3"/>
  <c r="V690" i="3"/>
  <c r="V692" i="3"/>
  <c r="V694" i="3"/>
  <c r="V696" i="3"/>
  <c r="V698" i="3"/>
  <c r="V700" i="3"/>
  <c r="V702" i="3"/>
  <c r="V704" i="3"/>
  <c r="V706" i="3"/>
  <c r="V708" i="3"/>
  <c r="V710" i="3"/>
  <c r="V712" i="3"/>
  <c r="V714" i="3"/>
  <c r="V716" i="3"/>
  <c r="V718" i="3"/>
  <c r="V720" i="3"/>
  <c r="V722" i="3"/>
  <c r="V724" i="3"/>
  <c r="AE1036" i="4"/>
  <c r="AC1032" i="4"/>
  <c r="AE998" i="4"/>
  <c r="AF959" i="4"/>
  <c r="AF947" i="4"/>
  <c r="AC718" i="4"/>
  <c r="AC710" i="4"/>
  <c r="H1137" i="2"/>
  <c r="H748" i="3"/>
  <c r="H1137" i="4"/>
  <c r="H374" i="4"/>
  <c r="H744" i="4"/>
  <c r="J1137" i="4"/>
  <c r="J374" i="4"/>
  <c r="L372" i="2"/>
  <c r="AW48" i="11"/>
  <c r="P1122" i="4"/>
  <c r="I37" i="17"/>
  <c r="I55" i="17"/>
  <c r="I49" i="17"/>
  <c r="H49" i="12"/>
  <c r="AF28" i="11"/>
  <c r="CM8" i="18"/>
  <c r="CI8" i="18"/>
  <c r="CE8" i="18"/>
  <c r="BW8" i="18"/>
  <c r="CL8" i="18"/>
  <c r="CH8" i="18"/>
  <c r="AT9" i="18"/>
  <c r="CK9" i="18"/>
  <c r="CG9" i="18"/>
  <c r="CC9" i="18"/>
  <c r="I59" i="17"/>
  <c r="AJ10" i="12"/>
  <c r="I66" i="17"/>
  <c r="L73" i="17"/>
  <c r="V49" i="12"/>
  <c r="S69" i="3"/>
  <c r="AM69" i="3" s="1"/>
  <c r="AO69" i="3" s="1"/>
  <c r="BL28" i="12"/>
  <c r="P1133" i="4"/>
  <c r="S200" i="3"/>
  <c r="AM200" i="3" s="1"/>
  <c r="AO200" i="3" s="1"/>
  <c r="S189" i="3"/>
  <c r="AM189" i="3" s="1"/>
  <c r="AO189" i="3" s="1"/>
  <c r="S193" i="3"/>
  <c r="AM193" i="3" s="1"/>
  <c r="AO193" i="3" s="1"/>
  <c r="D167" i="16"/>
  <c r="L161" i="16"/>
  <c r="M163" i="16"/>
  <c r="BM163" i="16"/>
  <c r="BC165" i="16"/>
  <c r="AR165" i="16"/>
  <c r="AQ188" i="16"/>
  <c r="W163" i="16"/>
  <c r="Q255" i="1"/>
  <c r="O249" i="1"/>
  <c r="AR48" i="12"/>
  <c r="AE176" i="19"/>
  <c r="AF176" i="19" s="1"/>
  <c r="AS48" i="12"/>
  <c r="V561" i="1"/>
  <c r="BN34" i="12"/>
  <c r="Q173" i="16"/>
  <c r="N160" i="16"/>
  <c r="N198" i="16" s="1"/>
  <c r="P194" i="16"/>
  <c r="J163" i="16"/>
  <c r="I177" i="16"/>
  <c r="K169" i="16"/>
  <c r="I48" i="9"/>
  <c r="H48" i="9"/>
  <c r="AO185" i="16"/>
  <c r="I11" i="17"/>
  <c r="AM27" i="16"/>
  <c r="T171" i="16"/>
  <c r="BL163" i="16"/>
  <c r="BR162" i="16" s="1"/>
  <c r="BI163" i="16"/>
  <c r="U187" i="16"/>
  <c r="V165" i="16"/>
  <c r="AA187" i="16"/>
  <c r="Z187" i="16"/>
  <c r="Y187" i="16"/>
  <c r="AD187" i="16"/>
  <c r="AG187" i="16"/>
  <c r="AE187" i="16"/>
  <c r="AH163" i="16"/>
  <c r="AL165" i="16"/>
  <c r="AK165" i="16"/>
  <c r="AM165" i="16"/>
  <c r="V8" i="18"/>
  <c r="V14" i="9"/>
  <c r="AC21" i="16"/>
  <c r="AE21" i="16"/>
  <c r="V33" i="9"/>
  <c r="V315" i="2"/>
  <c r="V788" i="2"/>
  <c r="V999" i="2"/>
  <c r="V1008" i="2"/>
  <c r="V1031" i="2"/>
  <c r="V346" i="3"/>
  <c r="V306" i="3" s="1"/>
  <c r="T355" i="3" s="1"/>
  <c r="V571" i="4"/>
  <c r="V694" i="4"/>
  <c r="S372" i="4"/>
  <c r="BQ134" i="16"/>
  <c r="CP29" i="13"/>
  <c r="BZ29" i="13"/>
  <c r="BI18" i="12"/>
  <c r="CA14" i="18"/>
  <c r="BN9" i="12"/>
  <c r="V672" i="1"/>
  <c r="V733" i="1"/>
  <c r="V739" i="1"/>
  <c r="V673" i="1"/>
  <c r="V680" i="1"/>
  <c r="V734" i="1"/>
  <c r="V852" i="1"/>
  <c r="V943" i="1"/>
  <c r="W943" i="1" s="1"/>
  <c r="V49" i="1"/>
  <c r="V105" i="1"/>
  <c r="V107" i="1"/>
  <c r="V109" i="1"/>
  <c r="V908" i="1"/>
  <c r="V936" i="1"/>
  <c r="W936" i="1" s="1"/>
  <c r="V942" i="1"/>
  <c r="W942" i="1" s="1"/>
  <c r="V48" i="1"/>
  <c r="V104" i="1"/>
  <c r="V106" i="1"/>
  <c r="V108" i="1"/>
  <c r="V717" i="4"/>
  <c r="V699" i="4"/>
  <c r="V685" i="4"/>
  <c r="BA188" i="16"/>
  <c r="J32" i="19"/>
  <c r="K32" i="19" s="1"/>
  <c r="AE34" i="19"/>
  <c r="AF34" i="19" s="1"/>
  <c r="S831" i="2"/>
  <c r="AM831" i="2" s="1"/>
  <c r="AO831" i="2" s="1"/>
  <c r="V827" i="2"/>
  <c r="W827" i="2" s="1"/>
  <c r="S712" i="1"/>
  <c r="AM712" i="1" s="1"/>
  <c r="AO712" i="1" s="1"/>
  <c r="S700" i="1"/>
  <c r="AM700" i="1" s="1"/>
  <c r="AO700" i="1" s="1"/>
  <c r="AO19" i="9"/>
  <c r="BE175" i="16"/>
  <c r="W875" i="1"/>
  <c r="S703" i="1"/>
  <c r="AM703" i="1" s="1"/>
  <c r="AO703" i="1" s="1"/>
  <c r="S197" i="3"/>
  <c r="AM197" i="3" s="1"/>
  <c r="AO197" i="3" s="1"/>
  <c r="S1138" i="4"/>
  <c r="AM182" i="19" s="1"/>
  <c r="AO163" i="16"/>
  <c r="AR162" i="16" s="1"/>
  <c r="BE165" i="16"/>
  <c r="AP188" i="16"/>
  <c r="Q251" i="1"/>
  <c r="O255" i="1"/>
  <c r="AN34" i="9"/>
  <c r="K78" i="17"/>
  <c r="S769" i="1"/>
  <c r="Z166" i="16"/>
  <c r="AI204" i="16"/>
  <c r="AA204" i="16"/>
  <c r="O63" i="19"/>
  <c r="AC71" i="16"/>
  <c r="V47" i="10"/>
  <c r="Z48" i="10" s="1"/>
  <c r="AL160" i="16"/>
  <c r="AL198" i="16" s="1"/>
  <c r="AM199" i="16" s="1"/>
  <c r="L744" i="3"/>
  <c r="AB33" i="11"/>
  <c r="AB34" i="11" s="1"/>
  <c r="L746" i="3"/>
  <c r="AQ165" i="16"/>
  <c r="AR164" i="16" s="1"/>
  <c r="AQ204" i="16"/>
  <c r="J53" i="17"/>
  <c r="AO42" i="11"/>
  <c r="BD200" i="16"/>
  <c r="BF201" i="16" s="1"/>
  <c r="AT165" i="16"/>
  <c r="BB177" i="16"/>
  <c r="AQ179" i="16"/>
  <c r="AR163" i="16"/>
  <c r="AU49" i="11"/>
  <c r="AV171" i="16"/>
  <c r="AW170" i="16" s="1"/>
  <c r="AU159" i="16"/>
  <c r="BG165" i="16"/>
  <c r="BD161" i="16"/>
  <c r="AT161" i="16"/>
  <c r="AS171" i="16"/>
  <c r="AY14" i="11"/>
  <c r="L41" i="17"/>
  <c r="AZ177" i="16"/>
  <c r="BB176" i="16" s="1"/>
  <c r="BF199" i="16"/>
  <c r="BB49" i="16"/>
  <c r="L22" i="17"/>
  <c r="AR58" i="16"/>
  <c r="BB61" i="16"/>
  <c r="AD53" i="19"/>
  <c r="AE52" i="19" s="1"/>
  <c r="AF52" i="19" s="1"/>
  <c r="AW161" i="16"/>
  <c r="AV161" i="16"/>
  <c r="P19" i="9"/>
  <c r="AN48" i="10"/>
  <c r="AR49" i="10"/>
  <c r="AT50" i="10" s="1"/>
  <c r="AN49" i="10"/>
  <c r="AM48" i="10"/>
  <c r="Y20" i="12"/>
  <c r="AO48" i="10"/>
  <c r="AS196" i="16"/>
  <c r="AV197" i="16" s="1"/>
  <c r="S38" i="3"/>
  <c r="AM38" i="3" s="1"/>
  <c r="AO38" i="3" s="1"/>
  <c r="S73" i="3"/>
  <c r="AM73" i="3" s="1"/>
  <c r="AO73" i="3" s="1"/>
  <c r="AH816" i="3"/>
  <c r="AE816" i="3"/>
  <c r="AJ816" i="3"/>
  <c r="AI816" i="3"/>
  <c r="AC816" i="3"/>
  <c r="AF816" i="3"/>
  <c r="AA816" i="3" s="1"/>
  <c r="AD816" i="3"/>
  <c r="AK816" i="3"/>
  <c r="AE899" i="3"/>
  <c r="AC899" i="3"/>
  <c r="AJ899" i="3"/>
  <c r="AD899" i="3"/>
  <c r="AI899" i="3"/>
  <c r="AF899" i="3"/>
  <c r="AA899" i="3" s="1"/>
  <c r="AH899" i="3"/>
  <c r="AK899" i="3"/>
  <c r="AK966" i="3"/>
  <c r="AJ966" i="3"/>
  <c r="AE966" i="3"/>
  <c r="AC966" i="3"/>
  <c r="AF966" i="3"/>
  <c r="AA966" i="3" s="1"/>
  <c r="AD966" i="3"/>
  <c r="AH966" i="3"/>
  <c r="AI966" i="3"/>
  <c r="AK964" i="3"/>
  <c r="AF964" i="3"/>
  <c r="AA964" i="3" s="1"/>
  <c r="AJ964" i="3"/>
  <c r="AE964" i="3"/>
  <c r="AC964" i="3"/>
  <c r="AD964" i="3"/>
  <c r="AH964" i="3"/>
  <c r="AI964" i="3"/>
  <c r="AK942" i="3"/>
  <c r="AE942" i="3"/>
  <c r="AJ942" i="3"/>
  <c r="AH942" i="3"/>
  <c r="AI942" i="3"/>
  <c r="AF942" i="3"/>
  <c r="AA942" i="3" s="1"/>
  <c r="AD942" i="3"/>
  <c r="AC942" i="3"/>
  <c r="AK940" i="3"/>
  <c r="AJ940" i="3"/>
  <c r="AE940" i="3"/>
  <c r="AH940" i="3"/>
  <c r="AI940" i="3"/>
  <c r="AF940" i="3"/>
  <c r="AA940" i="3" s="1"/>
  <c r="AD940" i="3"/>
  <c r="AC940" i="3"/>
  <c r="AK938" i="3"/>
  <c r="AJ938" i="3"/>
  <c r="AE938" i="3"/>
  <c r="AH938" i="3"/>
  <c r="AI938" i="3"/>
  <c r="AF938" i="3"/>
  <c r="AA938" i="3" s="1"/>
  <c r="AD938" i="3"/>
  <c r="AC938" i="3"/>
  <c r="Z938" i="3" s="1"/>
  <c r="AK936" i="3"/>
  <c r="AJ936" i="3"/>
  <c r="AD936" i="3"/>
  <c r="AC936" i="3"/>
  <c r="AE936" i="3"/>
  <c r="AH936" i="3"/>
  <c r="AI936" i="3"/>
  <c r="AF936" i="3"/>
  <c r="AA936" i="3" s="1"/>
  <c r="AK1013" i="3"/>
  <c r="AF1013" i="3"/>
  <c r="AD1013" i="3"/>
  <c r="AE1013" i="3"/>
  <c r="AJ1013" i="3"/>
  <c r="AC1013" i="3"/>
  <c r="AI1013" i="3"/>
  <c r="V1013" i="3" s="1"/>
  <c r="AH1013" i="3"/>
  <c r="AK1011" i="3"/>
  <c r="AF1011" i="3"/>
  <c r="AD1011" i="3"/>
  <c r="AJ1011" i="3"/>
  <c r="AE1011" i="3"/>
  <c r="AC1011" i="3"/>
  <c r="AH1011" i="3"/>
  <c r="AI1011" i="3"/>
  <c r="AC408" i="3"/>
  <c r="AJ408" i="3"/>
  <c r="AD408" i="3"/>
  <c r="AI408" i="3"/>
  <c r="AE408" i="3"/>
  <c r="AF408" i="3"/>
  <c r="AE406" i="3"/>
  <c r="AJ406" i="3"/>
  <c r="AD406" i="3"/>
  <c r="Z406" i="3" s="1"/>
  <c r="AH406" i="3"/>
  <c r="AH389" i="3"/>
  <c r="AD389" i="3"/>
  <c r="AC389" i="3"/>
  <c r="AE389" i="3"/>
  <c r="AK389" i="3"/>
  <c r="AF389" i="3"/>
  <c r="AA389" i="3" s="1"/>
  <c r="AJ389" i="3"/>
  <c r="AI389" i="3"/>
  <c r="AJ387" i="3"/>
  <c r="AE387" i="3"/>
  <c r="AF387" i="3"/>
  <c r="AA387" i="3" s="1"/>
  <c r="AI387" i="3"/>
  <c r="AH387" i="3"/>
  <c r="AD387" i="3"/>
  <c r="AK387" i="3"/>
  <c r="AC387" i="3"/>
  <c r="AJ385" i="3"/>
  <c r="AE385" i="3"/>
  <c r="AF385" i="3"/>
  <c r="AA385" i="3" s="1"/>
  <c r="AI385" i="3"/>
  <c r="AH385" i="3"/>
  <c r="AC385" i="3"/>
  <c r="AK385" i="3"/>
  <c r="AD385" i="3"/>
  <c r="AJ383" i="3"/>
  <c r="AF383" i="3"/>
  <c r="AA383" i="3" s="1"/>
  <c r="AI383" i="3"/>
  <c r="AH383" i="3"/>
  <c r="AC383" i="3"/>
  <c r="AD383" i="3"/>
  <c r="AE383" i="3"/>
  <c r="AK383" i="3"/>
  <c r="AK530" i="3"/>
  <c r="AD530" i="3"/>
  <c r="AF530" i="3"/>
  <c r="AC530" i="3"/>
  <c r="AJ530" i="3"/>
  <c r="AE530" i="3"/>
  <c r="AI530" i="3"/>
  <c r="AH530" i="3"/>
  <c r="C46" i="19"/>
  <c r="F17" i="10"/>
  <c r="H54" i="16"/>
  <c r="C117" i="19"/>
  <c r="D116" i="19" s="1"/>
  <c r="E116" i="19" s="1"/>
  <c r="C60" i="17"/>
  <c r="F16" i="12"/>
  <c r="BZ3" i="18"/>
  <c r="H125" i="16"/>
  <c r="S124" i="16" s="1"/>
  <c r="C133" i="19"/>
  <c r="D132" i="19" s="1"/>
  <c r="E132" i="19" s="1"/>
  <c r="C68" i="17"/>
  <c r="Q68" i="17" s="1"/>
  <c r="CH3" i="18"/>
  <c r="CH17" i="18" s="1"/>
  <c r="F36" i="12"/>
  <c r="H141" i="16"/>
  <c r="S140" i="16" s="1"/>
  <c r="C121" i="19"/>
  <c r="D120" i="19" s="1"/>
  <c r="E120" i="19" s="1"/>
  <c r="CB3" i="18"/>
  <c r="C62" i="17"/>
  <c r="F22" i="12"/>
  <c r="H129" i="16"/>
  <c r="C137" i="19"/>
  <c r="D136" i="19" s="1"/>
  <c r="E136" i="19" s="1"/>
  <c r="CJ3" i="18"/>
  <c r="C70" i="17"/>
  <c r="Q70" i="17" s="1"/>
  <c r="F40" i="12"/>
  <c r="H145" i="16"/>
  <c r="V160" i="1"/>
  <c r="V231" i="1"/>
  <c r="V110" i="1"/>
  <c r="AQ4" i="18"/>
  <c r="D25" i="17"/>
  <c r="M55" i="16"/>
  <c r="K18" i="10"/>
  <c r="F47" i="19"/>
  <c r="G46" i="19" s="1"/>
  <c r="H46" i="19" s="1"/>
  <c r="I374" i="2"/>
  <c r="F70" i="17"/>
  <c r="L137" i="19"/>
  <c r="M136" i="19" s="1"/>
  <c r="N136" i="19" s="1"/>
  <c r="CJ6" i="18"/>
  <c r="U40" i="12"/>
  <c r="X145" i="16"/>
  <c r="F64" i="17"/>
  <c r="CD6" i="18"/>
  <c r="U26" i="12"/>
  <c r="X133" i="16"/>
  <c r="L125" i="19"/>
  <c r="M124" i="19" s="1"/>
  <c r="N124" i="19" s="1"/>
  <c r="F58" i="17"/>
  <c r="BX6" i="18"/>
  <c r="X121" i="16"/>
  <c r="L113" i="19"/>
  <c r="M112" i="19" s="1"/>
  <c r="N112" i="19" s="1"/>
  <c r="U12" i="12"/>
  <c r="K370" i="2"/>
  <c r="M370" i="2"/>
  <c r="M368" i="2"/>
  <c r="M376" i="2"/>
  <c r="M372" i="2"/>
  <c r="AJ18" i="11"/>
  <c r="AM91" i="16"/>
  <c r="U83" i="19"/>
  <c r="V82" i="19" s="1"/>
  <c r="W82" i="19" s="1"/>
  <c r="J21" i="17"/>
  <c r="X39" i="19"/>
  <c r="Y38" i="19" s="1"/>
  <c r="Z38" i="19" s="1"/>
  <c r="AM10" i="18"/>
  <c r="AR47" i="16"/>
  <c r="AO10" i="10"/>
  <c r="AR63" i="16"/>
  <c r="X55" i="19"/>
  <c r="Y54" i="19" s="1"/>
  <c r="Z54" i="19" s="1"/>
  <c r="J29" i="17"/>
  <c r="AU10" i="18"/>
  <c r="AO28" i="10"/>
  <c r="AP20" i="12"/>
  <c r="AR20" i="12"/>
  <c r="AT20" i="12"/>
  <c r="AQ20" i="12"/>
  <c r="V903" i="2"/>
  <c r="W903" i="2" s="1"/>
  <c r="BV26" i="13"/>
  <c r="CO26" i="13"/>
  <c r="CV26" i="13" s="1"/>
  <c r="CW26" i="13"/>
  <c r="DD26" i="13" s="1"/>
  <c r="CG26" i="13"/>
  <c r="CN26" i="13" s="1"/>
  <c r="BW26" i="13"/>
  <c r="BY26" i="13"/>
  <c r="CF26" i="13" s="1"/>
  <c r="BX26" i="13" s="1"/>
  <c r="CH35" i="13"/>
  <c r="BZ35" i="13"/>
  <c r="CX35" i="13"/>
  <c r="CP35" i="13"/>
  <c r="CJ4" i="18"/>
  <c r="D70" i="17"/>
  <c r="K40" i="12"/>
  <c r="M145" i="16"/>
  <c r="F137" i="19"/>
  <c r="G136" i="19" s="1"/>
  <c r="H136" i="19" s="1"/>
  <c r="CD4" i="18"/>
  <c r="D64" i="17"/>
  <c r="K26" i="12"/>
  <c r="M133" i="16"/>
  <c r="F125" i="19"/>
  <c r="G124" i="19" s="1"/>
  <c r="H124" i="19" s="1"/>
  <c r="K15" i="12"/>
  <c r="M124" i="16"/>
  <c r="F116" i="19"/>
  <c r="J12" i="12"/>
  <c r="L121" i="16"/>
  <c r="BX4" i="18"/>
  <c r="K12" i="12"/>
  <c r="F113" i="19"/>
  <c r="G112" i="19" s="1"/>
  <c r="H112" i="19" s="1"/>
  <c r="D58" i="17"/>
  <c r="M121" i="16"/>
  <c r="K8" i="12"/>
  <c r="BV4" i="18"/>
  <c r="D56" i="17"/>
  <c r="M117" i="16"/>
  <c r="F109" i="19"/>
  <c r="G108" i="19" s="1"/>
  <c r="H108" i="19" s="1"/>
  <c r="Z17" i="12"/>
  <c r="AC126" i="16"/>
  <c r="O118" i="19"/>
  <c r="P118" i="19" s="1"/>
  <c r="Q118" i="19" s="1"/>
  <c r="X14" i="12"/>
  <c r="AA123" i="16"/>
  <c r="Y10" i="12"/>
  <c r="AB119" i="16"/>
  <c r="W20" i="12"/>
  <c r="W12" i="12"/>
  <c r="Z121" i="16"/>
  <c r="X8" i="12"/>
  <c r="AA117" i="16"/>
  <c r="AB121" i="16"/>
  <c r="Y12" i="12"/>
  <c r="BB8" i="18"/>
  <c r="H36" i="17"/>
  <c r="AE44" i="10"/>
  <c r="R69" i="19"/>
  <c r="S68" i="19" s="1"/>
  <c r="T68" i="19" s="1"/>
  <c r="AH77" i="16"/>
  <c r="AJ32" i="10"/>
  <c r="AM67" i="16"/>
  <c r="U59" i="19"/>
  <c r="V58" i="19" s="1"/>
  <c r="W58" i="19" s="1"/>
  <c r="AJ30" i="10"/>
  <c r="AM65" i="16"/>
  <c r="U57" i="19"/>
  <c r="V56" i="19" s="1"/>
  <c r="W56" i="19" s="1"/>
  <c r="BH10" i="18"/>
  <c r="J42" i="17"/>
  <c r="AO16" i="11"/>
  <c r="AR89" i="16"/>
  <c r="X81" i="19"/>
  <c r="Y80" i="19" s="1"/>
  <c r="Z80" i="19" s="1"/>
  <c r="BT11" i="18"/>
  <c r="K54" i="17"/>
  <c r="AT44" i="11"/>
  <c r="AA105" i="19"/>
  <c r="AB104" i="19" s="1"/>
  <c r="AC104" i="19" s="1"/>
  <c r="AW113" i="16"/>
  <c r="BE12" i="18"/>
  <c r="AY10" i="11"/>
  <c r="L39" i="17"/>
  <c r="AD75" i="19"/>
  <c r="BB83" i="16"/>
  <c r="AY18" i="11"/>
  <c r="AD83" i="19"/>
  <c r="AE82" i="19" s="1"/>
  <c r="AF82" i="19" s="1"/>
  <c r="BB91" i="16"/>
  <c r="AY42" i="12"/>
  <c r="L71" i="17"/>
  <c r="BB147" i="16"/>
  <c r="CK12" i="18"/>
  <c r="AD139" i="19"/>
  <c r="AE138" i="19" s="1"/>
  <c r="AF138" i="19" s="1"/>
  <c r="P749" i="4"/>
  <c r="AD168" i="19" s="1"/>
  <c r="P750" i="4"/>
  <c r="P742" i="4"/>
  <c r="CC12" i="18"/>
  <c r="AY24" i="12"/>
  <c r="L63" i="17"/>
  <c r="BB131" i="16"/>
  <c r="AD123" i="19"/>
  <c r="AE122" i="19" s="1"/>
  <c r="AF122" i="19" s="1"/>
  <c r="AX14" i="12"/>
  <c r="BA123" i="16"/>
  <c r="AY9" i="12"/>
  <c r="AD110" i="19"/>
  <c r="BB118" i="16"/>
  <c r="AV14" i="12"/>
  <c r="AY123" i="16"/>
  <c r="P746" i="4"/>
  <c r="AV16" i="12"/>
  <c r="AY125" i="16"/>
  <c r="AY15" i="12"/>
  <c r="BB124" i="16"/>
  <c r="AD116" i="19"/>
  <c r="AE116" i="19" s="1"/>
  <c r="AF116" i="19" s="1"/>
  <c r="AU12" i="12"/>
  <c r="AX121" i="16"/>
  <c r="N34" i="12"/>
  <c r="CH25" i="13"/>
  <c r="BZ25" i="13"/>
  <c r="CX25" i="13"/>
  <c r="BW25" i="13"/>
  <c r="CP25" i="13"/>
  <c r="F48" i="19"/>
  <c r="K21" i="10"/>
  <c r="M56" i="16"/>
  <c r="I26" i="10"/>
  <c r="K61" i="16"/>
  <c r="M60" i="16"/>
  <c r="F52" i="19"/>
  <c r="K25" i="10"/>
  <c r="J32" i="10"/>
  <c r="L67" i="16"/>
  <c r="I47" i="16"/>
  <c r="G10" i="10"/>
  <c r="G24" i="10"/>
  <c r="I59" i="16"/>
  <c r="I33" i="10"/>
  <c r="I49" i="10" s="1"/>
  <c r="K63" i="16"/>
  <c r="I28" i="10"/>
  <c r="I63" i="16"/>
  <c r="G28" i="10"/>
  <c r="I30" i="10"/>
  <c r="K65" i="16"/>
  <c r="K29" i="10"/>
  <c r="M64" i="16"/>
  <c r="F56" i="19"/>
  <c r="H42" i="12"/>
  <c r="J147" i="16"/>
  <c r="CK4" i="18"/>
  <c r="D71" i="17"/>
  <c r="K42" i="12"/>
  <c r="F139" i="19"/>
  <c r="G138" i="19" s="1"/>
  <c r="H138" i="19" s="1"/>
  <c r="M147" i="16"/>
  <c r="G38" i="12"/>
  <c r="I143" i="16"/>
  <c r="D69" i="17"/>
  <c r="K38" i="12"/>
  <c r="F135" i="19"/>
  <c r="CI4" i="18"/>
  <c r="M143" i="16"/>
  <c r="I32" i="12"/>
  <c r="K139" i="16"/>
  <c r="G32" i="12"/>
  <c r="I139" i="16"/>
  <c r="I28" i="12"/>
  <c r="K135" i="16"/>
  <c r="J33" i="12"/>
  <c r="J49" i="12" s="1"/>
  <c r="G18" i="12"/>
  <c r="I127" i="16"/>
  <c r="H18" i="12"/>
  <c r="J127" i="16"/>
  <c r="G14" i="12"/>
  <c r="I123" i="16"/>
  <c r="BY4" i="18"/>
  <c r="K14" i="12"/>
  <c r="D59" i="17"/>
  <c r="F115" i="19"/>
  <c r="M123" i="16"/>
  <c r="H14" i="12"/>
  <c r="J123" i="16"/>
  <c r="H10" i="12"/>
  <c r="J119" i="16"/>
  <c r="I10" i="12"/>
  <c r="K119" i="16"/>
  <c r="J19" i="12"/>
  <c r="J20" i="12" s="1"/>
  <c r="O8" i="10"/>
  <c r="Q45" i="16"/>
  <c r="M8" i="10"/>
  <c r="O45" i="16"/>
  <c r="M12" i="10"/>
  <c r="O49" i="16"/>
  <c r="N22" i="10"/>
  <c r="P57" i="16"/>
  <c r="N26" i="10"/>
  <c r="P61" i="16"/>
  <c r="N18" i="10"/>
  <c r="P55" i="16"/>
  <c r="R54" i="16"/>
  <c r="I46" i="19"/>
  <c r="P17" i="10"/>
  <c r="L42" i="11"/>
  <c r="N111" i="16"/>
  <c r="N107" i="16"/>
  <c r="L38" i="11"/>
  <c r="R98" i="16"/>
  <c r="I90" i="19"/>
  <c r="P27" i="11"/>
  <c r="N91" i="16"/>
  <c r="L18" i="11"/>
  <c r="I242" i="3"/>
  <c r="M28" i="11"/>
  <c r="O99" i="16"/>
  <c r="M18" i="11"/>
  <c r="O91" i="16"/>
  <c r="M10" i="11"/>
  <c r="O83" i="16"/>
  <c r="I122" i="3"/>
  <c r="P48" i="12"/>
  <c r="N48" i="12"/>
  <c r="L48" i="12"/>
  <c r="P15" i="12"/>
  <c r="I116" i="19"/>
  <c r="J116" i="19" s="1"/>
  <c r="K116" i="19" s="1"/>
  <c r="R124" i="16"/>
  <c r="P11" i="12"/>
  <c r="R120" i="16"/>
  <c r="I112" i="19"/>
  <c r="L8" i="12"/>
  <c r="N117" i="16"/>
  <c r="L19" i="12"/>
  <c r="M36" i="12"/>
  <c r="O141" i="16"/>
  <c r="R141" i="16"/>
  <c r="I133" i="19"/>
  <c r="J132" i="19" s="1"/>
  <c r="K132" i="19" s="1"/>
  <c r="R133" i="16"/>
  <c r="S132" i="16" s="1"/>
  <c r="I125" i="19"/>
  <c r="J124" i="19" s="1"/>
  <c r="K124" i="19" s="1"/>
  <c r="M34" i="12"/>
  <c r="M16" i="12"/>
  <c r="O125" i="16"/>
  <c r="M19" i="12"/>
  <c r="M20" i="12" s="1"/>
  <c r="N22" i="12"/>
  <c r="P129" i="16"/>
  <c r="N8" i="12"/>
  <c r="P117" i="16"/>
  <c r="O34" i="12"/>
  <c r="O16" i="12"/>
  <c r="Q125" i="16"/>
  <c r="U31" i="11"/>
  <c r="L94" i="19"/>
  <c r="X102" i="16"/>
  <c r="T91" i="16"/>
  <c r="Q18" i="11"/>
  <c r="R44" i="11"/>
  <c r="U113" i="16"/>
  <c r="R42" i="11"/>
  <c r="U111" i="16"/>
  <c r="R18" i="11"/>
  <c r="U91" i="16"/>
  <c r="S28" i="11"/>
  <c r="V99" i="16"/>
  <c r="V91" i="16"/>
  <c r="S18" i="11"/>
  <c r="S14" i="11"/>
  <c r="V87" i="16"/>
  <c r="S10" i="11"/>
  <c r="V83" i="16"/>
  <c r="T44" i="11"/>
  <c r="W113" i="16"/>
  <c r="Q46" i="12"/>
  <c r="T151" i="16"/>
  <c r="T147" i="16"/>
  <c r="Q42" i="12"/>
  <c r="Q24" i="12"/>
  <c r="T131" i="16"/>
  <c r="Q18" i="12"/>
  <c r="T127" i="16"/>
  <c r="T14" i="12"/>
  <c r="W123" i="16"/>
  <c r="Q10" i="12"/>
  <c r="T119" i="16"/>
  <c r="R42" i="12"/>
  <c r="U147" i="16"/>
  <c r="R32" i="12"/>
  <c r="U139" i="16"/>
  <c r="R14" i="12"/>
  <c r="U123" i="16"/>
  <c r="S46" i="12"/>
  <c r="V151" i="16"/>
  <c r="T36" i="12"/>
  <c r="W141" i="16"/>
  <c r="R30" i="12"/>
  <c r="U137" i="16"/>
  <c r="T26" i="12"/>
  <c r="W133" i="16"/>
  <c r="S22" i="12"/>
  <c r="V129" i="16"/>
  <c r="Q22" i="12"/>
  <c r="T129" i="16"/>
  <c r="S16" i="12"/>
  <c r="V125" i="16"/>
  <c r="R16" i="12"/>
  <c r="U125" i="16"/>
  <c r="S12" i="12"/>
  <c r="V121" i="16"/>
  <c r="T12" i="12"/>
  <c r="W121" i="16"/>
  <c r="Q8" i="12"/>
  <c r="T117" i="16"/>
  <c r="T19" i="12"/>
  <c r="T49" i="12" s="1"/>
  <c r="AK30" i="10"/>
  <c r="AN65" i="16"/>
  <c r="AN53" i="16"/>
  <c r="AK16" i="10"/>
  <c r="AN10" i="10"/>
  <c r="AQ47" i="16"/>
  <c r="AO51" i="16"/>
  <c r="AL14" i="10"/>
  <c r="AQ59" i="16"/>
  <c r="AN24" i="10"/>
  <c r="AL24" i="10"/>
  <c r="AO59" i="16"/>
  <c r="AK28" i="10"/>
  <c r="AN63" i="16"/>
  <c r="J37" i="17"/>
  <c r="X71" i="19"/>
  <c r="Y70" i="19" s="1"/>
  <c r="Z70" i="19" s="1"/>
  <c r="BC10" i="18"/>
  <c r="AR79" i="16"/>
  <c r="AO46" i="10"/>
  <c r="AL10" i="11"/>
  <c r="AO83" i="16"/>
  <c r="AL44" i="11"/>
  <c r="AO113" i="16"/>
  <c r="AK42" i="11"/>
  <c r="AN111" i="16"/>
  <c r="AN38" i="11"/>
  <c r="AQ107" i="16"/>
  <c r="AK38" i="11"/>
  <c r="AN107" i="16"/>
  <c r="AL32" i="11"/>
  <c r="AO103" i="16"/>
  <c r="AO27" i="11"/>
  <c r="X90" i="19"/>
  <c r="BM10" i="18"/>
  <c r="AR99" i="16"/>
  <c r="X91" i="19"/>
  <c r="Y90" i="19" s="1"/>
  <c r="Z90" i="19" s="1"/>
  <c r="J47" i="17"/>
  <c r="N242" i="3"/>
  <c r="AN87" i="16"/>
  <c r="AN151" i="16"/>
  <c r="AK46" i="12"/>
  <c r="AR147" i="16"/>
  <c r="J71" i="17"/>
  <c r="X139" i="19"/>
  <c r="Y138" i="19" s="1"/>
  <c r="Z138" i="19" s="1"/>
  <c r="CK10" i="18"/>
  <c r="AO42" i="12"/>
  <c r="AO37" i="12"/>
  <c r="AR142" i="16"/>
  <c r="X134" i="19"/>
  <c r="X131" i="19"/>
  <c r="Y130" i="19" s="1"/>
  <c r="Z130" i="19" s="1"/>
  <c r="J67" i="17"/>
  <c r="AR139" i="16"/>
  <c r="AO32" i="12"/>
  <c r="CG10" i="18"/>
  <c r="AN24" i="12"/>
  <c r="AQ131" i="16"/>
  <c r="X123" i="19"/>
  <c r="Y122" i="19" s="1"/>
  <c r="Z122" i="19" s="1"/>
  <c r="J63" i="17"/>
  <c r="AR131" i="16"/>
  <c r="CC10" i="18"/>
  <c r="AO24" i="12"/>
  <c r="AO17" i="12"/>
  <c r="AR126" i="16"/>
  <c r="X118" i="19"/>
  <c r="Y118" i="19" s="1"/>
  <c r="Z118" i="19" s="1"/>
  <c r="AK19" i="12"/>
  <c r="AN20" i="12" s="1"/>
  <c r="AL46" i="12"/>
  <c r="AO151" i="16"/>
  <c r="AL28" i="12"/>
  <c r="AO135" i="16"/>
  <c r="AL24" i="12"/>
  <c r="AO131" i="16"/>
  <c r="AL14" i="12"/>
  <c r="AO123" i="16"/>
  <c r="AM42" i="12"/>
  <c r="AP147" i="16"/>
  <c r="AR143" i="16"/>
  <c r="CI10" i="18"/>
  <c r="AO38" i="12"/>
  <c r="X135" i="19"/>
  <c r="J69" i="17"/>
  <c r="AN46" i="12"/>
  <c r="AQ151" i="16"/>
  <c r="AQ33" i="12"/>
  <c r="AR49" i="12"/>
  <c r="AR50" i="12" s="1"/>
  <c r="AS30" i="10"/>
  <c r="AV65" i="16"/>
  <c r="AW64" i="16"/>
  <c r="AT29" i="10"/>
  <c r="AA56" i="19"/>
  <c r="AV11" i="18"/>
  <c r="AW65" i="16"/>
  <c r="AA57" i="19"/>
  <c r="AT30" i="10"/>
  <c r="K30" i="17"/>
  <c r="AP16" i="10"/>
  <c r="AS53" i="16"/>
  <c r="AP11" i="18"/>
  <c r="K24" i="17"/>
  <c r="AT16" i="10"/>
  <c r="AA45" i="19"/>
  <c r="AB44" i="19" s="1"/>
  <c r="AC44" i="19" s="1"/>
  <c r="AW53" i="16"/>
  <c r="AD36" i="19"/>
  <c r="AE36" i="19" s="1"/>
  <c r="AF36" i="19" s="1"/>
  <c r="BB44" i="16"/>
  <c r="AY7" i="10"/>
  <c r="AY11" i="10"/>
  <c r="AD40" i="19"/>
  <c r="AE40" i="19" s="1"/>
  <c r="AF40" i="19" s="1"/>
  <c r="BB48" i="16"/>
  <c r="AX22" i="10"/>
  <c r="BA57" i="16"/>
  <c r="AU26" i="10"/>
  <c r="AX61" i="16"/>
  <c r="BA67" i="16"/>
  <c r="AX32" i="10"/>
  <c r="AU32" i="10"/>
  <c r="AX67" i="16"/>
  <c r="BB54" i="16"/>
  <c r="AD46" i="19"/>
  <c r="AY17" i="10"/>
  <c r="AV22" i="10"/>
  <c r="AY57" i="16"/>
  <c r="AW26" i="10"/>
  <c r="AZ61" i="16"/>
  <c r="BC8" i="10"/>
  <c r="BF45" i="16"/>
  <c r="BC22" i="10"/>
  <c r="BF57" i="16"/>
  <c r="Q556" i="2"/>
  <c r="AZ26" i="10"/>
  <c r="BC61" i="16"/>
  <c r="BA22" i="10"/>
  <c r="BD57" i="16"/>
  <c r="BF103" i="16"/>
  <c r="BC32" i="11"/>
  <c r="AZ32" i="11"/>
  <c r="BC103" i="16"/>
  <c r="BA10" i="11"/>
  <c r="BD83" i="16"/>
  <c r="BA44" i="11"/>
  <c r="BD113" i="16"/>
  <c r="BC44" i="11"/>
  <c r="BF113" i="16"/>
  <c r="BC19" i="11"/>
  <c r="BC49" i="11" s="1"/>
  <c r="BC46" i="12"/>
  <c r="BF151" i="16"/>
  <c r="AZ47" i="12"/>
  <c r="AZ49" i="12" s="1"/>
  <c r="BB38" i="12"/>
  <c r="BE143" i="16"/>
  <c r="BG142" i="16"/>
  <c r="BD37" i="12"/>
  <c r="AG134" i="19"/>
  <c r="BB32" i="12"/>
  <c r="BE139" i="16"/>
  <c r="BG138" i="16"/>
  <c r="AG130" i="19"/>
  <c r="AH130" i="19" s="1"/>
  <c r="AI130" i="19" s="1"/>
  <c r="BD31" i="12"/>
  <c r="BB28" i="12"/>
  <c r="BE135" i="16"/>
  <c r="BC24" i="12"/>
  <c r="BF131" i="16"/>
  <c r="BC14" i="12"/>
  <c r="BF123" i="16"/>
  <c r="AZ14" i="12"/>
  <c r="BC123" i="16"/>
  <c r="BA24" i="12"/>
  <c r="BD131" i="16"/>
  <c r="BD123" i="16"/>
  <c r="BA14" i="12"/>
  <c r="BE149" i="16"/>
  <c r="BB44" i="12"/>
  <c r="BC149" i="16"/>
  <c r="AZ44" i="12"/>
  <c r="AZ40" i="12"/>
  <c r="BC145" i="16"/>
  <c r="BA36" i="12"/>
  <c r="BD141" i="16"/>
  <c r="BD29" i="12"/>
  <c r="BG136" i="16"/>
  <c r="AG128" i="19"/>
  <c r="AH128" i="19" s="1"/>
  <c r="AI128" i="19" s="1"/>
  <c r="BA26" i="12"/>
  <c r="BD133" i="16"/>
  <c r="BA22" i="12"/>
  <c r="BD129" i="16"/>
  <c r="BB16" i="12"/>
  <c r="BE125" i="16"/>
  <c r="AZ16" i="12"/>
  <c r="BC125" i="16"/>
  <c r="BD7" i="12"/>
  <c r="BG116" i="16"/>
  <c r="AG108" i="19"/>
  <c r="BC44" i="12"/>
  <c r="BF149" i="16"/>
  <c r="BC36" i="12"/>
  <c r="BF141" i="16"/>
  <c r="BC26" i="12"/>
  <c r="BF133" i="16"/>
  <c r="BC22" i="12"/>
  <c r="BF129" i="16"/>
  <c r="BC16" i="12"/>
  <c r="BF125" i="16"/>
  <c r="BC8" i="12"/>
  <c r="BF117" i="16"/>
  <c r="W34" i="12"/>
  <c r="W48" i="12"/>
  <c r="Z48" i="12"/>
  <c r="AM49" i="10"/>
  <c r="BP119" i="16"/>
  <c r="BM10" i="12"/>
  <c r="O69" i="17"/>
  <c r="BQ143" i="16"/>
  <c r="BN38" i="12"/>
  <c r="BL46" i="12"/>
  <c r="BO151" i="16"/>
  <c r="AF18" i="10"/>
  <c r="AI55" i="16"/>
  <c r="AM54" i="16"/>
  <c r="U46" i="19"/>
  <c r="AJ17" i="10"/>
  <c r="AH8" i="10"/>
  <c r="AK45" i="16"/>
  <c r="AN9" i="18"/>
  <c r="I22" i="17"/>
  <c r="AJ12" i="10"/>
  <c r="AM49" i="16"/>
  <c r="U41" i="19"/>
  <c r="AH12" i="10"/>
  <c r="AK49" i="16"/>
  <c r="AI57" i="16"/>
  <c r="AF22" i="10"/>
  <c r="AG22" i="10"/>
  <c r="AJ57" i="16"/>
  <c r="AF26" i="10"/>
  <c r="AI61" i="16"/>
  <c r="AJ25" i="10"/>
  <c r="AM60" i="16"/>
  <c r="U52" i="19"/>
  <c r="AG32" i="10"/>
  <c r="AJ67" i="16"/>
  <c r="AH32" i="10"/>
  <c r="AK67" i="16"/>
  <c r="M744" i="2"/>
  <c r="M750" i="2"/>
  <c r="M746" i="2"/>
  <c r="M742" i="2"/>
  <c r="M748" i="2"/>
  <c r="M374" i="2"/>
  <c r="AJ43" i="11"/>
  <c r="U104" i="19"/>
  <c r="V104" i="19" s="1"/>
  <c r="W104" i="19" s="1"/>
  <c r="AM112" i="16"/>
  <c r="M182" i="3"/>
  <c r="AF46" i="11"/>
  <c r="AI115" i="16"/>
  <c r="AJ15" i="11"/>
  <c r="AM88" i="16"/>
  <c r="U80" i="19"/>
  <c r="AG38" i="11"/>
  <c r="AJ107" i="16"/>
  <c r="AG46" i="11"/>
  <c r="AJ115" i="16"/>
  <c r="AG32" i="11"/>
  <c r="AJ103" i="16"/>
  <c r="AG16" i="11"/>
  <c r="AJ89" i="16"/>
  <c r="AH44" i="11"/>
  <c r="AK113" i="16"/>
  <c r="AH12" i="11"/>
  <c r="AK85" i="16"/>
  <c r="AH28" i="11"/>
  <c r="AK99" i="16"/>
  <c r="AL113" i="16"/>
  <c r="AI44" i="11"/>
  <c r="AI16" i="11"/>
  <c r="AL89" i="16"/>
  <c r="AI46" i="12"/>
  <c r="AL151" i="16"/>
  <c r="AI42" i="12"/>
  <c r="AL147" i="16"/>
  <c r="AI38" i="12"/>
  <c r="AL143" i="16"/>
  <c r="AF38" i="12"/>
  <c r="AI143" i="16"/>
  <c r="AF47" i="12"/>
  <c r="AI32" i="12"/>
  <c r="AL139" i="16"/>
  <c r="AF32" i="12"/>
  <c r="AI139" i="16"/>
  <c r="AL135" i="16"/>
  <c r="AI28" i="12"/>
  <c r="AF28" i="12"/>
  <c r="AI135" i="16"/>
  <c r="AI24" i="12"/>
  <c r="AL131" i="16"/>
  <c r="M376" i="4"/>
  <c r="M375" i="4"/>
  <c r="U166" i="19" s="1"/>
  <c r="M370" i="4"/>
  <c r="M368" i="4"/>
  <c r="AK127" i="16"/>
  <c r="AH18" i="12"/>
  <c r="AJ17" i="12"/>
  <c r="U118" i="19"/>
  <c r="AM126" i="16"/>
  <c r="I61" i="17"/>
  <c r="AM127" i="16"/>
  <c r="U119" i="19"/>
  <c r="AJ13" i="12"/>
  <c r="U114" i="19"/>
  <c r="AM122" i="16"/>
  <c r="AI10" i="12"/>
  <c r="AL119" i="16"/>
  <c r="AF10" i="12"/>
  <c r="AI119" i="16"/>
  <c r="AG42" i="12"/>
  <c r="AJ147" i="16"/>
  <c r="AG38" i="12"/>
  <c r="AJ143" i="16"/>
  <c r="AJ135" i="16"/>
  <c r="AG28" i="12"/>
  <c r="AG24" i="12"/>
  <c r="AJ131" i="16"/>
  <c r="AG18" i="12"/>
  <c r="AJ127" i="16"/>
  <c r="AG14" i="12"/>
  <c r="AJ123" i="16"/>
  <c r="AG10" i="12"/>
  <c r="AJ119" i="16"/>
  <c r="M1135" i="4"/>
  <c r="AJ43" i="12"/>
  <c r="AM148" i="16"/>
  <c r="U140" i="19"/>
  <c r="AJ149" i="16"/>
  <c r="AG44" i="12"/>
  <c r="CL9" i="18"/>
  <c r="AJ44" i="12"/>
  <c r="I72" i="17"/>
  <c r="U141" i="19"/>
  <c r="AM149" i="16"/>
  <c r="AH40" i="12"/>
  <c r="AK145" i="16"/>
  <c r="AJ39" i="12"/>
  <c r="AM144" i="16"/>
  <c r="U136" i="19"/>
  <c r="V136" i="19" s="1"/>
  <c r="W136" i="19" s="1"/>
  <c r="AJ40" i="12"/>
  <c r="AM145" i="16"/>
  <c r="U137" i="19"/>
  <c r="AH47" i="12"/>
  <c r="CH9" i="18"/>
  <c r="I68" i="17"/>
  <c r="AJ36" i="12"/>
  <c r="AM141" i="16"/>
  <c r="U133" i="19"/>
  <c r="V132" i="19" s="1"/>
  <c r="W132" i="19" s="1"/>
  <c r="AG30" i="12"/>
  <c r="AJ137" i="16"/>
  <c r="AF30" i="12"/>
  <c r="AI137" i="16"/>
  <c r="AH26" i="12"/>
  <c r="AK133" i="16"/>
  <c r="AF26" i="12"/>
  <c r="AI133" i="16"/>
  <c r="AF22" i="12"/>
  <c r="AI129" i="16"/>
  <c r="AG22" i="12"/>
  <c r="AJ129" i="16"/>
  <c r="M372" i="4"/>
  <c r="AH16" i="12"/>
  <c r="AK125" i="16"/>
  <c r="AJ15" i="12"/>
  <c r="AM124" i="16"/>
  <c r="U116" i="19"/>
  <c r="AM125" i="16"/>
  <c r="U117" i="19"/>
  <c r="I60" i="17"/>
  <c r="AJ11" i="12"/>
  <c r="U112" i="19"/>
  <c r="V112" i="19" s="1"/>
  <c r="W112" i="19" s="1"/>
  <c r="AM120" i="16"/>
  <c r="AG12" i="12"/>
  <c r="AJ121" i="16"/>
  <c r="I58" i="17"/>
  <c r="U113" i="19"/>
  <c r="AM121" i="16"/>
  <c r="AJ7" i="12"/>
  <c r="U108" i="19"/>
  <c r="V108" i="19" s="1"/>
  <c r="W108" i="19" s="1"/>
  <c r="AM116" i="16"/>
  <c r="AF8" i="12"/>
  <c r="AI117" i="16"/>
  <c r="AL149" i="16"/>
  <c r="AI44" i="12"/>
  <c r="M1122" i="4"/>
  <c r="AI47" i="12"/>
  <c r="AI26" i="12"/>
  <c r="AL133" i="16"/>
  <c r="AI22" i="12"/>
  <c r="AL129" i="16"/>
  <c r="AI16" i="12"/>
  <c r="AL125" i="16"/>
  <c r="M374" i="4"/>
  <c r="AL121" i="16"/>
  <c r="AI12" i="12"/>
  <c r="AI19" i="12"/>
  <c r="AN22" i="12"/>
  <c r="AQ129" i="16"/>
  <c r="AL22" i="12"/>
  <c r="AO129" i="16"/>
  <c r="AL16" i="12"/>
  <c r="AO125" i="16"/>
  <c r="AN12" i="12"/>
  <c r="AQ121" i="16"/>
  <c r="AO11" i="12"/>
  <c r="AR120" i="16"/>
  <c r="X112" i="19"/>
  <c r="Y112" i="19" s="1"/>
  <c r="Z112" i="19" s="1"/>
  <c r="AK12" i="12"/>
  <c r="AN121" i="16"/>
  <c r="J56" i="17"/>
  <c r="X109" i="19"/>
  <c r="BV10" i="18"/>
  <c r="AR117" i="16"/>
  <c r="AO8" i="12"/>
  <c r="AL8" i="12"/>
  <c r="AO117" i="16"/>
  <c r="M120" i="19"/>
  <c r="N120" i="19" s="1"/>
  <c r="AC22" i="12"/>
  <c r="AF129" i="16"/>
  <c r="AY20" i="9"/>
  <c r="AV20" i="9"/>
  <c r="U7" i="11"/>
  <c r="X80" i="16"/>
  <c r="L72" i="19"/>
  <c r="AJ9" i="11"/>
  <c r="AM82" i="16"/>
  <c r="U74" i="19"/>
  <c r="V70" i="19"/>
  <c r="W70" i="19" s="1"/>
  <c r="AU204" i="16"/>
  <c r="E163" i="16"/>
  <c r="F163" i="16"/>
  <c r="F202" i="16"/>
  <c r="Q1123" i="4"/>
  <c r="AG170" i="19" s="1"/>
  <c r="P744" i="4"/>
  <c r="P1131" i="4"/>
  <c r="O748" i="4"/>
  <c r="Q375" i="4"/>
  <c r="AG166" i="19" s="1"/>
  <c r="AG183" i="19"/>
  <c r="AH182" i="19" s="1"/>
  <c r="AI182" i="19" s="1"/>
  <c r="M97" i="17"/>
  <c r="E13" i="18"/>
  <c r="AH76" i="19"/>
  <c r="AI76" i="19" s="1"/>
  <c r="AG161" i="19"/>
  <c r="AH160" i="19" s="1"/>
  <c r="M84" i="17"/>
  <c r="AE104" i="19"/>
  <c r="AF104" i="19" s="1"/>
  <c r="AB106" i="19"/>
  <c r="AC106" i="19" s="1"/>
  <c r="X44" i="9"/>
  <c r="AA41" i="16"/>
  <c r="Z31" i="9"/>
  <c r="O22" i="19"/>
  <c r="P22" i="19" s="1"/>
  <c r="Q22" i="19" s="1"/>
  <c r="AC30" i="16"/>
  <c r="AK7" i="18"/>
  <c r="Z46" i="9"/>
  <c r="AC43" i="16"/>
  <c r="O35" i="19"/>
  <c r="P34" i="19" s="1"/>
  <c r="Q34" i="19" s="1"/>
  <c r="G19" i="17"/>
  <c r="W46" i="9"/>
  <c r="Z43" i="16"/>
  <c r="W42" i="9"/>
  <c r="Z39" i="16"/>
  <c r="V30" i="9"/>
  <c r="Y29" i="16"/>
  <c r="AA15" i="16"/>
  <c r="X14" i="9"/>
  <c r="Z10" i="9"/>
  <c r="U7" i="18"/>
  <c r="O7" i="19"/>
  <c r="P6" i="19" s="1"/>
  <c r="AC11" i="16"/>
  <c r="G5" i="17"/>
  <c r="V10" i="9"/>
  <c r="Y11" i="16"/>
  <c r="AB43" i="16"/>
  <c r="Y46" i="9"/>
  <c r="Y42" i="9"/>
  <c r="AB39" i="16"/>
  <c r="V10" i="10"/>
  <c r="Y47" i="16"/>
  <c r="AB59" i="16"/>
  <c r="Y24" i="10"/>
  <c r="Z27" i="10"/>
  <c r="O54" i="19"/>
  <c r="AC62" i="16"/>
  <c r="Z46" i="10"/>
  <c r="G37" i="17"/>
  <c r="O71" i="19"/>
  <c r="P70" i="19" s="1"/>
  <c r="Q70" i="19" s="1"/>
  <c r="AC79" i="16"/>
  <c r="BC7" i="18"/>
  <c r="AC64" i="16"/>
  <c r="O56" i="19"/>
  <c r="P56" i="19" s="1"/>
  <c r="Q56" i="19" s="1"/>
  <c r="Z29" i="10"/>
  <c r="O44" i="19"/>
  <c r="P44" i="19" s="1"/>
  <c r="Q44" i="19" s="1"/>
  <c r="AC52" i="16"/>
  <c r="Z15" i="10"/>
  <c r="W14" i="10"/>
  <c r="Z51" i="16"/>
  <c r="W24" i="10"/>
  <c r="Z59" i="16"/>
  <c r="W46" i="10"/>
  <c r="Z79" i="16"/>
  <c r="W30" i="10"/>
  <c r="Z65" i="16"/>
  <c r="X10" i="10"/>
  <c r="AA47" i="16"/>
  <c r="X14" i="10"/>
  <c r="AA51" i="16"/>
  <c r="X30" i="10"/>
  <c r="AA65" i="16"/>
  <c r="X16" i="10"/>
  <c r="AA53" i="16"/>
  <c r="K372" i="2"/>
  <c r="AB18" i="10"/>
  <c r="AE55" i="16"/>
  <c r="AA44" i="11"/>
  <c r="AD113" i="16"/>
  <c r="AH113" i="16"/>
  <c r="AE44" i="11"/>
  <c r="R105" i="19"/>
  <c r="AA42" i="11"/>
  <c r="AD111" i="16"/>
  <c r="AA38" i="11"/>
  <c r="AD107" i="16"/>
  <c r="AE31" i="11"/>
  <c r="R94" i="19"/>
  <c r="AH102" i="16"/>
  <c r="BO8" i="18"/>
  <c r="AE32" i="11"/>
  <c r="AH103" i="16"/>
  <c r="H49" i="17"/>
  <c r="R95" i="19"/>
  <c r="AE17" i="11"/>
  <c r="AH90" i="16"/>
  <c r="R82" i="19"/>
  <c r="BI8" i="18"/>
  <c r="H43" i="17"/>
  <c r="R83" i="19"/>
  <c r="S82" i="19" s="1"/>
  <c r="T82" i="19" s="1"/>
  <c r="AE18" i="11"/>
  <c r="AH91" i="16"/>
  <c r="L122" i="3"/>
  <c r="AD83" i="16"/>
  <c r="AA10" i="11"/>
  <c r="AB32" i="11"/>
  <c r="AE103" i="16"/>
  <c r="AB18" i="11"/>
  <c r="AE91" i="16"/>
  <c r="AB14" i="11"/>
  <c r="AE87" i="16"/>
  <c r="AB10" i="11"/>
  <c r="AE83" i="16"/>
  <c r="AC44" i="11"/>
  <c r="AF113" i="16"/>
  <c r="AF99" i="16"/>
  <c r="AC28" i="11"/>
  <c r="AC18" i="11"/>
  <c r="AF91" i="16"/>
  <c r="AC14" i="11"/>
  <c r="AF87" i="16"/>
  <c r="AF176" i="16"/>
  <c r="AC10" i="11"/>
  <c r="AF83" i="16"/>
  <c r="AD44" i="11"/>
  <c r="AG113" i="16"/>
  <c r="AD28" i="11"/>
  <c r="AG99" i="16"/>
  <c r="AD18" i="11"/>
  <c r="AG91" i="16"/>
  <c r="AD10" i="11"/>
  <c r="AG83" i="16"/>
  <c r="AD46" i="12"/>
  <c r="AG151" i="16"/>
  <c r="R142" i="19"/>
  <c r="S142" i="19" s="1"/>
  <c r="T142" i="19" s="1"/>
  <c r="AE45" i="12"/>
  <c r="AH150" i="16"/>
  <c r="AD38" i="12"/>
  <c r="AG143" i="16"/>
  <c r="AA32" i="12"/>
  <c r="AD139" i="16"/>
  <c r="AD28" i="12"/>
  <c r="AG135" i="16"/>
  <c r="AG131" i="16"/>
  <c r="AD24" i="12"/>
  <c r="AD18" i="12"/>
  <c r="AG127" i="16"/>
  <c r="AE17" i="12"/>
  <c r="AH126" i="16"/>
  <c r="R118" i="19"/>
  <c r="AE9" i="12"/>
  <c r="AH118" i="16"/>
  <c r="R110" i="19"/>
  <c r="AE151" i="16"/>
  <c r="AB46" i="12"/>
  <c r="AB38" i="12"/>
  <c r="AE143" i="16"/>
  <c r="CG8" i="18"/>
  <c r="H67" i="17"/>
  <c r="AE32" i="12"/>
  <c r="R131" i="19"/>
  <c r="S130" i="19" s="1"/>
  <c r="T130" i="19" s="1"/>
  <c r="AH139" i="16"/>
  <c r="AB33" i="12"/>
  <c r="AB18" i="12"/>
  <c r="AE127" i="16"/>
  <c r="AE18" i="12"/>
  <c r="R119" i="19"/>
  <c r="AH127" i="16"/>
  <c r="AB19" i="12"/>
  <c r="AC46" i="12"/>
  <c r="AF151" i="16"/>
  <c r="AC42" i="12"/>
  <c r="AF147" i="16"/>
  <c r="AC32" i="12"/>
  <c r="AF139" i="16"/>
  <c r="AC44" i="12"/>
  <c r="AF149" i="16"/>
  <c r="AD44" i="12"/>
  <c r="AG149" i="16"/>
  <c r="AC40" i="12"/>
  <c r="AF145" i="16"/>
  <c r="AE39" i="12"/>
  <c r="AH144" i="16"/>
  <c r="R136" i="19"/>
  <c r="AG141" i="16"/>
  <c r="AD36" i="12"/>
  <c r="AE141" i="16"/>
  <c r="AB36" i="12"/>
  <c r="AD47" i="12"/>
  <c r="AD49" i="12" s="1"/>
  <c r="AB30" i="12"/>
  <c r="AE137" i="16"/>
  <c r="AE29" i="12"/>
  <c r="AH136" i="16"/>
  <c r="R128" i="19"/>
  <c r="AE25" i="12"/>
  <c r="AH132" i="16"/>
  <c r="R124" i="19"/>
  <c r="AC26" i="12"/>
  <c r="AF133" i="16"/>
  <c r="AA26" i="12"/>
  <c r="AD133" i="16"/>
  <c r="AA22" i="12"/>
  <c r="AD129" i="16"/>
  <c r="AD22" i="12"/>
  <c r="AG129" i="16"/>
  <c r="AD33" i="12"/>
  <c r="AD16" i="12"/>
  <c r="AG125" i="16"/>
  <c r="AE11" i="12"/>
  <c r="AH120" i="16"/>
  <c r="R112" i="19"/>
  <c r="AC12" i="12"/>
  <c r="AF121" i="16"/>
  <c r="AA12" i="12"/>
  <c r="AD121" i="16"/>
  <c r="AD8" i="12"/>
  <c r="AG117" i="16"/>
  <c r="AC8" i="12"/>
  <c r="AF117" i="16"/>
  <c r="P11" i="11"/>
  <c r="I76" i="19"/>
  <c r="R84" i="16"/>
  <c r="O749" i="4"/>
  <c r="AA168" i="19" s="1"/>
  <c r="Q372" i="4"/>
  <c r="AM132" i="19"/>
  <c r="BQ140" i="16"/>
  <c r="BN35" i="12"/>
  <c r="BM141" i="16"/>
  <c r="BJ36" i="12"/>
  <c r="BP141" i="16"/>
  <c r="BM36" i="12"/>
  <c r="AK108" i="19"/>
  <c r="AL108" i="19" s="1"/>
  <c r="M1116" i="4"/>
  <c r="AH106" i="19"/>
  <c r="AI106" i="19" s="1"/>
  <c r="N1124" i="4"/>
  <c r="AM120" i="19"/>
  <c r="BQ128" i="16"/>
  <c r="BN21" i="12"/>
  <c r="BP22" i="12" s="1"/>
  <c r="AV159" i="16"/>
  <c r="BN89" i="16"/>
  <c r="BK16" i="11"/>
  <c r="CL15" i="18"/>
  <c r="BQ149" i="16"/>
  <c r="BN44" i="12"/>
  <c r="AM141" i="19"/>
  <c r="AN140" i="19" s="1"/>
  <c r="O72" i="17"/>
  <c r="BM125" i="16"/>
  <c r="BJ16" i="12"/>
  <c r="BM16" i="12"/>
  <c r="BP125" i="16"/>
  <c r="V132" i="4"/>
  <c r="S14" i="16"/>
  <c r="BJ22" i="12"/>
  <c r="BM129" i="16"/>
  <c r="CB15" i="18"/>
  <c r="O62" i="17"/>
  <c r="BN22" i="12"/>
  <c r="AM121" i="19"/>
  <c r="AN120" i="19" s="1"/>
  <c r="BQ129" i="16"/>
  <c r="V44" i="4"/>
  <c r="Y20" i="19"/>
  <c r="Z20" i="19" s="1"/>
  <c r="AE10" i="19"/>
  <c r="AF10" i="19" s="1"/>
  <c r="V823" i="3"/>
  <c r="W823" i="3" s="1"/>
  <c r="V829" i="3"/>
  <c r="W829" i="3" s="1"/>
  <c r="V831" i="3"/>
  <c r="W831" i="3" s="1"/>
  <c r="BM91" i="16"/>
  <c r="BJ18" i="11"/>
  <c r="BL32" i="9"/>
  <c r="BO31" i="16"/>
  <c r="BW35" i="13"/>
  <c r="P32" i="19"/>
  <c r="Q32" i="19" s="1"/>
  <c r="V395" i="2"/>
  <c r="W395" i="2" s="1"/>
  <c r="BO137" i="16"/>
  <c r="BL30" i="12"/>
  <c r="BN117" i="16"/>
  <c r="BK8" i="12"/>
  <c r="O56" i="17"/>
  <c r="BQ117" i="16"/>
  <c r="BV15" i="18"/>
  <c r="BN8" i="12"/>
  <c r="AM109" i="19"/>
  <c r="AN108" i="19" s="1"/>
  <c r="V845" i="2"/>
  <c r="W845" i="2" s="1"/>
  <c r="V260" i="4"/>
  <c r="H163" i="16"/>
  <c r="S162" i="16" s="1"/>
  <c r="O256" i="1"/>
  <c r="AA148" i="19" s="1"/>
  <c r="AB148" i="19" s="1"/>
  <c r="AC148" i="19" s="1"/>
  <c r="AB150" i="19"/>
  <c r="O67" i="17"/>
  <c r="CG15" i="18"/>
  <c r="B198" i="16"/>
  <c r="N1116" i="4"/>
  <c r="Q1120" i="4"/>
  <c r="M1124" i="4"/>
  <c r="J34" i="19"/>
  <c r="K34" i="19" s="1"/>
  <c r="S1050" i="2"/>
  <c r="G163" i="16"/>
  <c r="C78" i="19"/>
  <c r="D78" i="19" s="1"/>
  <c r="F13" i="11"/>
  <c r="H86" i="16"/>
  <c r="V98" i="3"/>
  <c r="W98" i="3" s="1"/>
  <c r="R98" i="3"/>
  <c r="Z98" i="3"/>
  <c r="Z86" i="3"/>
  <c r="S86" i="3" s="1"/>
  <c r="AM86" i="3" s="1"/>
  <c r="AO86" i="3" s="1"/>
  <c r="Z85" i="3"/>
  <c r="S85" i="3" s="1"/>
  <c r="AM85" i="3" s="1"/>
  <c r="AO85" i="3" s="1"/>
  <c r="Z84" i="3"/>
  <c r="C74" i="19"/>
  <c r="D74" i="19" s="1"/>
  <c r="F9" i="11"/>
  <c r="H82" i="16"/>
  <c r="C72" i="19"/>
  <c r="D72" i="19" s="1"/>
  <c r="F7" i="11"/>
  <c r="H80" i="16"/>
  <c r="Z132" i="3"/>
  <c r="S132" i="3" s="1"/>
  <c r="C76" i="19"/>
  <c r="D76" i="19" s="1"/>
  <c r="F11" i="11"/>
  <c r="H84" i="16"/>
  <c r="F20" i="12"/>
  <c r="AD20" i="12"/>
  <c r="R34" i="12"/>
  <c r="C49" i="12"/>
  <c r="AY19" i="12"/>
  <c r="D42" i="11"/>
  <c r="F111" i="16"/>
  <c r="BS8" i="18"/>
  <c r="H53" i="17"/>
  <c r="AE42" i="11"/>
  <c r="AH111" i="16"/>
  <c r="R103" i="19"/>
  <c r="AJ42" i="11"/>
  <c r="AM111" i="16"/>
  <c r="U103" i="19"/>
  <c r="V102" i="19" s="1"/>
  <c r="V907" i="3"/>
  <c r="D40" i="11"/>
  <c r="F109" i="16"/>
  <c r="BR9" i="18"/>
  <c r="I52" i="17"/>
  <c r="AJ40" i="11"/>
  <c r="AM109" i="16"/>
  <c r="U101" i="19"/>
  <c r="D38" i="11"/>
  <c r="F107" i="16"/>
  <c r="AE38" i="11"/>
  <c r="AH107" i="16"/>
  <c r="R99" i="19"/>
  <c r="BQ9" i="18"/>
  <c r="I51" i="17"/>
  <c r="AJ38" i="11"/>
  <c r="AM107" i="16"/>
  <c r="U99" i="19"/>
  <c r="V765" i="3"/>
  <c r="W765" i="3" s="1"/>
  <c r="D36" i="11"/>
  <c r="F105" i="16"/>
  <c r="D28" i="11"/>
  <c r="F99" i="16"/>
  <c r="BM8" i="18"/>
  <c r="H47" i="17"/>
  <c r="AE28" i="11"/>
  <c r="AH99" i="16"/>
  <c r="R91" i="19"/>
  <c r="AJ28" i="11"/>
  <c r="AM99" i="16"/>
  <c r="U91" i="19"/>
  <c r="D26" i="11"/>
  <c r="F97" i="16"/>
  <c r="BL9" i="18"/>
  <c r="I46" i="17"/>
  <c r="AJ26" i="11"/>
  <c r="AM97" i="16"/>
  <c r="U89" i="19"/>
  <c r="D24" i="11"/>
  <c r="F95" i="16"/>
  <c r="D22" i="11"/>
  <c r="F93" i="16"/>
  <c r="D14" i="11"/>
  <c r="F87" i="16"/>
  <c r="BG6" i="18"/>
  <c r="F41" i="17"/>
  <c r="U14" i="11"/>
  <c r="X87" i="16"/>
  <c r="L79" i="19"/>
  <c r="BG8" i="18"/>
  <c r="H41" i="17"/>
  <c r="AE14" i="11"/>
  <c r="AH87" i="16"/>
  <c r="R79" i="19"/>
  <c r="AJ14" i="11"/>
  <c r="AM87" i="16"/>
  <c r="U79" i="19"/>
  <c r="V78" i="19" s="1"/>
  <c r="M376" i="3"/>
  <c r="M368" i="3"/>
  <c r="M374" i="3"/>
  <c r="M370" i="3"/>
  <c r="M372" i="3"/>
  <c r="D12" i="11"/>
  <c r="F85" i="16"/>
  <c r="BF9" i="18"/>
  <c r="I40" i="17"/>
  <c r="AJ12" i="11"/>
  <c r="AM85" i="16"/>
  <c r="U77" i="19"/>
  <c r="D10" i="11"/>
  <c r="F83" i="16"/>
  <c r="BE6" i="18"/>
  <c r="F39" i="17"/>
  <c r="U10" i="11"/>
  <c r="X83" i="16"/>
  <c r="L75" i="19"/>
  <c r="M74" i="19" s="1"/>
  <c r="BE9" i="18"/>
  <c r="I39" i="17"/>
  <c r="AJ10" i="11"/>
  <c r="AM83" i="16"/>
  <c r="U75" i="19"/>
  <c r="V74" i="19" s="1"/>
  <c r="D8" i="11"/>
  <c r="F81" i="16"/>
  <c r="AJ8" i="11"/>
  <c r="AM81" i="16"/>
  <c r="U73" i="19"/>
  <c r="C66" i="19"/>
  <c r="D66" i="19" s="1"/>
  <c r="H74" i="16"/>
  <c r="F41" i="10"/>
  <c r="H72" i="16"/>
  <c r="C64" i="19"/>
  <c r="D64" i="19" s="1"/>
  <c r="F39" i="10"/>
  <c r="D34" i="17"/>
  <c r="K40" i="10"/>
  <c r="M73" i="16"/>
  <c r="AZ4" i="18"/>
  <c r="F65" i="19"/>
  <c r="G64" i="19" s="1"/>
  <c r="H64" i="19" s="1"/>
  <c r="V842" i="2"/>
  <c r="W842" i="2" s="1"/>
  <c r="S834" i="2"/>
  <c r="AM834" i="2" s="1"/>
  <c r="AO834" i="2" s="1"/>
  <c r="S825" i="2"/>
  <c r="AM825" i="2" s="1"/>
  <c r="AO825" i="2" s="1"/>
  <c r="V823" i="2"/>
  <c r="W823" i="2" s="1"/>
  <c r="V836" i="2"/>
  <c r="W836" i="2" s="1"/>
  <c r="AU8" i="18"/>
  <c r="H29" i="17"/>
  <c r="AE28" i="10"/>
  <c r="AH63" i="16"/>
  <c r="R55" i="19"/>
  <c r="AU9" i="18"/>
  <c r="I29" i="17"/>
  <c r="AJ28" i="10"/>
  <c r="AM63" i="16"/>
  <c r="U55" i="19"/>
  <c r="V520" i="2"/>
  <c r="W520" i="2" s="1"/>
  <c r="C26" i="10"/>
  <c r="E61" i="16"/>
  <c r="AT8" i="18"/>
  <c r="H28" i="17"/>
  <c r="AE26" i="10"/>
  <c r="AH61" i="16"/>
  <c r="R53" i="19"/>
  <c r="C50" i="19"/>
  <c r="F23" i="10"/>
  <c r="H58" i="16"/>
  <c r="B24" i="10"/>
  <c r="D59" i="16"/>
  <c r="AS8" i="18"/>
  <c r="H27" i="17"/>
  <c r="AE24" i="10"/>
  <c r="AH59" i="16"/>
  <c r="R51" i="19"/>
  <c r="C22" i="10"/>
  <c r="E57" i="16"/>
  <c r="AR8" i="18"/>
  <c r="H26" i="17"/>
  <c r="AE22" i="10"/>
  <c r="AH57" i="16"/>
  <c r="R49" i="19"/>
  <c r="C42" i="19"/>
  <c r="F13" i="10"/>
  <c r="H50" i="16"/>
  <c r="B14" i="10"/>
  <c r="D51" i="16"/>
  <c r="AO8" i="18"/>
  <c r="H23" i="17"/>
  <c r="AE14" i="10"/>
  <c r="AH51" i="16"/>
  <c r="R43" i="19"/>
  <c r="C12" i="10"/>
  <c r="E49" i="16"/>
  <c r="AN8" i="18"/>
  <c r="H22" i="17"/>
  <c r="AE12" i="10"/>
  <c r="AH49" i="16"/>
  <c r="R41" i="19"/>
  <c r="C38" i="19"/>
  <c r="B10" i="10"/>
  <c r="D47" i="16"/>
  <c r="AM8" i="18"/>
  <c r="H21" i="17"/>
  <c r="AE10" i="10"/>
  <c r="AH47" i="16"/>
  <c r="R39" i="19"/>
  <c r="H372" i="2"/>
  <c r="C8" i="10"/>
  <c r="E45" i="16"/>
  <c r="AL8" i="18"/>
  <c r="H20" i="17"/>
  <c r="AE8" i="10"/>
  <c r="AH45" i="16"/>
  <c r="R37" i="19"/>
  <c r="J170" i="16"/>
  <c r="C38" i="16"/>
  <c r="V850" i="1"/>
  <c r="W850" i="1" s="1"/>
  <c r="S705" i="1"/>
  <c r="AM705" i="1" s="1"/>
  <c r="AO705" i="1" s="1"/>
  <c r="H1005" i="1"/>
  <c r="D80" i="17" s="1"/>
  <c r="S155" i="1"/>
  <c r="AM155" i="1" s="1"/>
  <c r="AO155" i="1" s="1"/>
  <c r="I174" i="16"/>
  <c r="I188" i="16" s="1"/>
  <c r="C10" i="16"/>
  <c r="V101" i="1"/>
  <c r="V103" i="1"/>
  <c r="V102" i="1"/>
  <c r="BC34" i="10"/>
  <c r="AV34" i="10"/>
  <c r="AV51" i="11"/>
  <c r="AQ20" i="10"/>
  <c r="AU49" i="10"/>
  <c r="AO34" i="10"/>
  <c r="AU34" i="10"/>
  <c r="AT47" i="10"/>
  <c r="AR49" i="11"/>
  <c r="AL20" i="11"/>
  <c r="AT20" i="11"/>
  <c r="AP20" i="11"/>
  <c r="AT19" i="11" s="1"/>
  <c r="AP34" i="11"/>
  <c r="AT33" i="11" s="1"/>
  <c r="AS34" i="11"/>
  <c r="AM20" i="11"/>
  <c r="BM34" i="12"/>
  <c r="BJ34" i="12"/>
  <c r="BL34" i="12"/>
  <c r="BB203" i="16"/>
  <c r="BD19" i="12"/>
  <c r="AN34" i="12"/>
  <c r="AN20" i="11"/>
  <c r="AO20" i="11"/>
  <c r="J48" i="10"/>
  <c r="AY20" i="10"/>
  <c r="AR20" i="10"/>
  <c r="AZ34" i="10"/>
  <c r="BA34" i="10"/>
  <c r="L49" i="10"/>
  <c r="S34" i="10"/>
  <c r="AP20" i="10"/>
  <c r="AP49" i="10"/>
  <c r="BD33" i="9"/>
  <c r="AY199" i="16"/>
  <c r="AZ203" i="16"/>
  <c r="AY203" i="16"/>
  <c r="AN199" i="16"/>
  <c r="AX203" i="16"/>
  <c r="BD199" i="16"/>
  <c r="BE199" i="16"/>
  <c r="BG199" i="16"/>
  <c r="S836" i="1"/>
  <c r="AM836" i="1" s="1"/>
  <c r="AO836" i="1" s="1"/>
  <c r="AR181" i="16"/>
  <c r="AV188" i="16"/>
  <c r="BA204" i="16"/>
  <c r="BB205" i="16" s="1"/>
  <c r="BE159" i="16"/>
  <c r="R847" i="1"/>
  <c r="S847" i="1" s="1"/>
  <c r="M80" i="17"/>
  <c r="AG153" i="19"/>
  <c r="AH152" i="19" s="1"/>
  <c r="I13" i="18"/>
  <c r="BB181" i="16"/>
  <c r="AL34" i="9"/>
  <c r="AO33" i="9" s="1"/>
  <c r="AL34" i="10"/>
  <c r="AW34" i="10"/>
  <c r="V509" i="2"/>
  <c r="W509" i="2" s="1"/>
  <c r="V513" i="2"/>
  <c r="W513" i="2" s="1"/>
  <c r="AW49" i="10"/>
  <c r="AY50" i="10" s="1"/>
  <c r="BB34" i="10"/>
  <c r="AX34" i="10"/>
  <c r="AY34" i="10"/>
  <c r="AT11" i="18"/>
  <c r="K28" i="17"/>
  <c r="AT26" i="10"/>
  <c r="AW61" i="16"/>
  <c r="AA53" i="19"/>
  <c r="BG186" i="16"/>
  <c r="AO33" i="10"/>
  <c r="O744" i="2"/>
  <c r="O750" i="2"/>
  <c r="O742" i="2"/>
  <c r="O746" i="2"/>
  <c r="BD205" i="16"/>
  <c r="BB170" i="16"/>
  <c r="AR174" i="16"/>
  <c r="AN181" i="16"/>
  <c r="O748" i="2"/>
  <c r="V391" i="2"/>
  <c r="W391" i="2" s="1"/>
  <c r="V403" i="2"/>
  <c r="W403" i="2" s="1"/>
  <c r="V396" i="2"/>
  <c r="W396" i="2" s="1"/>
  <c r="AZ181" i="16"/>
  <c r="BB186" i="16"/>
  <c r="R240" i="2"/>
  <c r="BH13" i="10" s="1"/>
  <c r="BB184" i="16"/>
  <c r="BG172" i="16"/>
  <c r="BA181" i="16"/>
  <c r="AX20" i="10"/>
  <c r="AU20" i="10"/>
  <c r="AX188" i="16"/>
  <c r="AO14" i="10"/>
  <c r="AR51" i="16"/>
  <c r="J23" i="17"/>
  <c r="X43" i="19"/>
  <c r="Y42" i="19" s="1"/>
  <c r="Z42" i="19" s="1"/>
  <c r="AO10" i="18"/>
  <c r="N368" i="2"/>
  <c r="N372" i="2"/>
  <c r="N370" i="2"/>
  <c r="N374" i="2"/>
  <c r="N376" i="2"/>
  <c r="AL12" i="10"/>
  <c r="AO49" i="16"/>
  <c r="AX49" i="16"/>
  <c r="AU12" i="10"/>
  <c r="BD49" i="16"/>
  <c r="BA12" i="10"/>
  <c r="AX12" i="10"/>
  <c r="BA49" i="16"/>
  <c r="AX181" i="16"/>
  <c r="AP181" i="16"/>
  <c r="AW169" i="16"/>
  <c r="AO199" i="16"/>
  <c r="AZ199" i="16"/>
  <c r="BG159" i="16"/>
  <c r="BC159" i="16"/>
  <c r="BC199" i="16"/>
  <c r="AO200" i="16"/>
  <c r="AQ181" i="16"/>
  <c r="AY181" i="16"/>
  <c r="AV20" i="10"/>
  <c r="AO11" i="10"/>
  <c r="AR48" i="16"/>
  <c r="X40" i="19"/>
  <c r="BC49" i="16"/>
  <c r="AZ12" i="10"/>
  <c r="AN12" i="10"/>
  <c r="AQ49" i="16"/>
  <c r="BC12" i="10"/>
  <c r="BF49" i="16"/>
  <c r="AR158" i="16"/>
  <c r="BG164" i="16"/>
  <c r="BG180" i="16"/>
  <c r="P372" i="2"/>
  <c r="P370" i="2"/>
  <c r="P368" i="2"/>
  <c r="P374" i="2"/>
  <c r="P375" i="2"/>
  <c r="AD154" i="19" s="1"/>
  <c r="P376" i="2"/>
  <c r="J20" i="17"/>
  <c r="BG166" i="16"/>
  <c r="BA20" i="10"/>
  <c r="BC20" i="10"/>
  <c r="AZ20" i="10"/>
  <c r="BB20" i="10"/>
  <c r="AM20" i="10"/>
  <c r="AN20" i="10"/>
  <c r="AL49" i="10"/>
  <c r="AO20" i="10"/>
  <c r="AL20" i="10"/>
  <c r="AK20" i="10"/>
  <c r="AW180" i="16"/>
  <c r="BB159" i="16"/>
  <c r="BB199" i="16"/>
  <c r="AT169" i="16"/>
  <c r="BB182" i="16"/>
  <c r="AP199" i="16"/>
  <c r="AR199" i="16"/>
  <c r="BA199" i="16"/>
  <c r="BD159" i="16"/>
  <c r="BF159" i="16"/>
  <c r="BB178" i="16"/>
  <c r="X181" i="19"/>
  <c r="Y180" i="19" s="1"/>
  <c r="AM49" i="11"/>
  <c r="AH180" i="19"/>
  <c r="AI180" i="19" s="1"/>
  <c r="D10" i="18"/>
  <c r="BD10" i="18"/>
  <c r="J38" i="17"/>
  <c r="AO8" i="11"/>
  <c r="AR81" i="16"/>
  <c r="X73" i="19"/>
  <c r="Y72" i="19" s="1"/>
  <c r="Z72" i="19" s="1"/>
  <c r="R84" i="3"/>
  <c r="R174" i="3"/>
  <c r="AZ159" i="16"/>
  <c r="BF11" i="18"/>
  <c r="AT12" i="11"/>
  <c r="K40" i="17"/>
  <c r="AW85" i="16"/>
  <c r="AA77" i="19"/>
  <c r="AB76" i="19" s="1"/>
  <c r="AC76" i="19" s="1"/>
  <c r="R224" i="3"/>
  <c r="R238" i="3" s="1"/>
  <c r="AY159" i="16"/>
  <c r="BA196" i="16"/>
  <c r="AP26" i="11"/>
  <c r="AS97" i="16"/>
  <c r="AN97" i="16"/>
  <c r="AK26" i="11"/>
  <c r="AN26" i="11"/>
  <c r="AQ97" i="16"/>
  <c r="BC26" i="11"/>
  <c r="BF97" i="16"/>
  <c r="BG170" i="16"/>
  <c r="AR186" i="16"/>
  <c r="AR160" i="16"/>
  <c r="BL11" i="18"/>
  <c r="AW97" i="16"/>
  <c r="AA89" i="19"/>
  <c r="AB88" i="19" s="1"/>
  <c r="AC88" i="19" s="1"/>
  <c r="K46" i="17"/>
  <c r="AT26" i="11"/>
  <c r="AM26" i="11"/>
  <c r="AP97" i="16"/>
  <c r="AX26" i="11"/>
  <c r="BA97" i="16"/>
  <c r="R595" i="3"/>
  <c r="S595" i="3" s="1"/>
  <c r="AM595" i="3" s="1"/>
  <c r="AO595" i="3" s="1"/>
  <c r="V586" i="3"/>
  <c r="W586" i="3" s="1"/>
  <c r="BD33" i="11"/>
  <c r="AW178" i="16"/>
  <c r="AW176" i="16"/>
  <c r="AW162" i="16"/>
  <c r="R585" i="3"/>
  <c r="S585" i="3" s="1"/>
  <c r="AM585" i="3" s="1"/>
  <c r="AO585" i="3" s="1"/>
  <c r="V599" i="3"/>
  <c r="W599" i="3" s="1"/>
  <c r="BG184" i="16"/>
  <c r="BB99" i="16"/>
  <c r="AD91" i="19"/>
  <c r="BM12" i="18"/>
  <c r="AY28" i="11"/>
  <c r="L47" i="17"/>
  <c r="AP28" i="11"/>
  <c r="AS99" i="16"/>
  <c r="AV28" i="11"/>
  <c r="AY99" i="16"/>
  <c r="AM28" i="11"/>
  <c r="AP99" i="16"/>
  <c r="AR28" i="11"/>
  <c r="AU99" i="16"/>
  <c r="AY27" i="11"/>
  <c r="BB98" i="16"/>
  <c r="AD90" i="19"/>
  <c r="AE90" i="19" s="1"/>
  <c r="AF90" i="19" s="1"/>
  <c r="AS111" i="16"/>
  <c r="AP42" i="11"/>
  <c r="AV42" i="11"/>
  <c r="AY111" i="16"/>
  <c r="BC42" i="11"/>
  <c r="BF111" i="16"/>
  <c r="BD42" i="11"/>
  <c r="M53" i="17"/>
  <c r="BG111" i="16"/>
  <c r="BS13" i="18"/>
  <c r="AG103" i="19"/>
  <c r="AL42" i="11"/>
  <c r="AO111" i="16"/>
  <c r="AR42" i="11"/>
  <c r="AU111" i="16"/>
  <c r="AY41" i="11"/>
  <c r="BB110" i="16"/>
  <c r="AD102" i="19"/>
  <c r="AE102" i="19" s="1"/>
  <c r="AF102" i="19" s="1"/>
  <c r="AX42" i="11"/>
  <c r="BA111" i="16"/>
  <c r="Q990" i="3"/>
  <c r="BA42" i="11"/>
  <c r="BD111" i="16"/>
  <c r="BR10" i="18"/>
  <c r="J52" i="17"/>
  <c r="AO40" i="11"/>
  <c r="AR109" i="16"/>
  <c r="X101" i="19"/>
  <c r="P1137" i="3"/>
  <c r="P1139" i="3"/>
  <c r="P1133" i="3"/>
  <c r="P1135" i="3"/>
  <c r="P1131" i="3"/>
  <c r="P1138" i="3"/>
  <c r="AD180" i="19" s="1"/>
  <c r="N1122" i="3"/>
  <c r="N1118" i="3"/>
  <c r="N1124" i="3"/>
  <c r="N1120" i="3"/>
  <c r="N1116" i="3"/>
  <c r="N1123" i="3"/>
  <c r="X164" i="19" s="1"/>
  <c r="O1124" i="3"/>
  <c r="O1120" i="3"/>
  <c r="O1118" i="3"/>
  <c r="O1122" i="3"/>
  <c r="M810" i="3"/>
  <c r="AM104" i="16" s="1"/>
  <c r="V776" i="3"/>
  <c r="W776" i="3" s="1"/>
  <c r="AD105" i="16"/>
  <c r="L810" i="3"/>
  <c r="AH104" i="16" s="1"/>
  <c r="R765" i="3"/>
  <c r="S765" i="3" s="1"/>
  <c r="AM765" i="3" s="1"/>
  <c r="AO765" i="3" s="1"/>
  <c r="R759" i="3"/>
  <c r="S759" i="3" s="1"/>
  <c r="AM759" i="3" s="1"/>
  <c r="AO759" i="3" s="1"/>
  <c r="V777" i="3"/>
  <c r="W777" i="3" s="1"/>
  <c r="R774" i="3"/>
  <c r="S774" i="3" s="1"/>
  <c r="AM774" i="3" s="1"/>
  <c r="AO774" i="3" s="1"/>
  <c r="V762" i="3"/>
  <c r="W762" i="3" s="1"/>
  <c r="V759" i="3"/>
  <c r="W759" i="3" s="1"/>
  <c r="X36" i="11"/>
  <c r="AA105" i="16"/>
  <c r="O96" i="19"/>
  <c r="P96" i="19" s="1"/>
  <c r="R755" i="3"/>
  <c r="S755" i="3" s="1"/>
  <c r="AM755" i="3" s="1"/>
  <c r="AO755" i="3" s="1"/>
  <c r="V755" i="3"/>
  <c r="W755" i="3" s="1"/>
  <c r="V774" i="3"/>
  <c r="W774" i="3" s="1"/>
  <c r="V770" i="3"/>
  <c r="W770" i="3" s="1"/>
  <c r="R770" i="3"/>
  <c r="S770" i="3" s="1"/>
  <c r="AM770" i="3" s="1"/>
  <c r="AO770" i="3" s="1"/>
  <c r="M96" i="19"/>
  <c r="V769" i="3"/>
  <c r="W769" i="3" s="1"/>
  <c r="V761" i="3"/>
  <c r="W761" i="3" s="1"/>
  <c r="X104" i="16"/>
  <c r="V757" i="3"/>
  <c r="W757" i="3" s="1"/>
  <c r="M1139" i="3"/>
  <c r="U181" i="19" s="1"/>
  <c r="M1133" i="3"/>
  <c r="M1135" i="3"/>
  <c r="M1137" i="3"/>
  <c r="M1131" i="3"/>
  <c r="AI95" i="16"/>
  <c r="AG24" i="11"/>
  <c r="AJ95" i="16"/>
  <c r="M496" i="3"/>
  <c r="AI24" i="11"/>
  <c r="AL95" i="16"/>
  <c r="AJ24" i="11"/>
  <c r="AM95" i="16"/>
  <c r="BK9" i="18"/>
  <c r="U87" i="19"/>
  <c r="I45" i="17"/>
  <c r="R86" i="19"/>
  <c r="AE23" i="11"/>
  <c r="AH94" i="16"/>
  <c r="L742" i="3"/>
  <c r="L749" i="3" s="1"/>
  <c r="R162" i="19" s="1"/>
  <c r="BK8" i="18"/>
  <c r="R87" i="19"/>
  <c r="AE24" i="11"/>
  <c r="H45" i="17"/>
  <c r="AH95" i="16"/>
  <c r="V24" i="11"/>
  <c r="AC95" i="16"/>
  <c r="K496" i="3"/>
  <c r="BK7" i="18"/>
  <c r="G45" i="17"/>
  <c r="K1135" i="3"/>
  <c r="AC94" i="16"/>
  <c r="Z95" i="16"/>
  <c r="AB95" i="16"/>
  <c r="X24" i="11"/>
  <c r="AA95" i="16"/>
  <c r="K744" i="3"/>
  <c r="K1137" i="3"/>
  <c r="R492" i="3"/>
  <c r="BG23" i="11" s="1"/>
  <c r="R488" i="3"/>
  <c r="Q34" i="11"/>
  <c r="J1137" i="3"/>
  <c r="T34" i="11"/>
  <c r="S34" i="11"/>
  <c r="R34" i="11"/>
  <c r="U34" i="11"/>
  <c r="R408" i="3"/>
  <c r="S408" i="3" s="1"/>
  <c r="AM408" i="3" s="1"/>
  <c r="AO408" i="3" s="1"/>
  <c r="L750" i="3"/>
  <c r="R163" i="19" s="1"/>
  <c r="R406" i="3"/>
  <c r="L1133" i="3"/>
  <c r="L1131" i="3"/>
  <c r="L1135" i="3"/>
  <c r="L1139" i="3"/>
  <c r="D8" i="18" s="1"/>
  <c r="AF93" i="16"/>
  <c r="AD22" i="11"/>
  <c r="AG93" i="16"/>
  <c r="AA22" i="11"/>
  <c r="AD93" i="16"/>
  <c r="AE21" i="11"/>
  <c r="R84" i="19"/>
  <c r="S84" i="19" s="1"/>
  <c r="K750" i="3"/>
  <c r="O163" i="19" s="1"/>
  <c r="K748" i="3"/>
  <c r="K746" i="3"/>
  <c r="K1133" i="3"/>
  <c r="K1139" i="3"/>
  <c r="D7" i="18" s="1"/>
  <c r="K1131" i="3"/>
  <c r="Y93" i="16"/>
  <c r="V22" i="11"/>
  <c r="Z21" i="11"/>
  <c r="AC92" i="16"/>
  <c r="J1139" i="3"/>
  <c r="D6" i="18" s="1"/>
  <c r="J1133" i="3"/>
  <c r="J1135" i="3"/>
  <c r="J1131" i="3"/>
  <c r="V408" i="3"/>
  <c r="W408" i="3" s="1"/>
  <c r="V406" i="3"/>
  <c r="AI75" i="16"/>
  <c r="AL75" i="16"/>
  <c r="M990" i="2"/>
  <c r="U66" i="19" s="1"/>
  <c r="AK75" i="16"/>
  <c r="AM74" i="16"/>
  <c r="AH74" i="16"/>
  <c r="S66" i="19"/>
  <c r="AE41" i="10"/>
  <c r="AD75" i="16"/>
  <c r="AA42" i="10"/>
  <c r="R988" i="2"/>
  <c r="BK74" i="16" s="1"/>
  <c r="R982" i="2"/>
  <c r="BE41" i="10" s="1"/>
  <c r="W42" i="10"/>
  <c r="Z75" i="16"/>
  <c r="K990" i="2"/>
  <c r="R984" i="2"/>
  <c r="BI74" i="16" s="1"/>
  <c r="R986" i="2"/>
  <c r="T42" i="10"/>
  <c r="W75" i="16"/>
  <c r="U41" i="10"/>
  <c r="L66" i="19"/>
  <c r="M66" i="19" s="1"/>
  <c r="X74" i="16"/>
  <c r="AI73" i="16"/>
  <c r="M930" i="2"/>
  <c r="R926" i="2"/>
  <c r="BJ72" i="16" s="1"/>
  <c r="AF73" i="16"/>
  <c r="AB40" i="10"/>
  <c r="AE73" i="16"/>
  <c r="AA40" i="10"/>
  <c r="AD73" i="16"/>
  <c r="L930" i="2"/>
  <c r="AD40" i="10"/>
  <c r="AG73" i="16"/>
  <c r="X40" i="10"/>
  <c r="AA73" i="16"/>
  <c r="Z40" i="10"/>
  <c r="AZ7" i="18"/>
  <c r="G34" i="17"/>
  <c r="AC73" i="16"/>
  <c r="AA198" i="16"/>
  <c r="AB161" i="16"/>
  <c r="Y161" i="16"/>
  <c r="Z161" i="16"/>
  <c r="AA161" i="16"/>
  <c r="AC161" i="16"/>
  <c r="R928" i="2"/>
  <c r="BK72" i="16" s="1"/>
  <c r="AB73" i="16"/>
  <c r="K930" i="2"/>
  <c r="W40" i="10"/>
  <c r="Z73" i="16"/>
  <c r="X72" i="16"/>
  <c r="U39" i="10"/>
  <c r="L64" i="19"/>
  <c r="M64" i="19" s="1"/>
  <c r="W73" i="16"/>
  <c r="T40" i="10"/>
  <c r="M1131" i="2"/>
  <c r="AF38" i="10"/>
  <c r="AL166" i="16"/>
  <c r="AL71" i="16"/>
  <c r="M870" i="2"/>
  <c r="AJ37" i="10" s="1"/>
  <c r="AH38" i="10"/>
  <c r="AK71" i="16"/>
  <c r="AG38" i="10"/>
  <c r="AJ71" i="16"/>
  <c r="M1120" i="2"/>
  <c r="M1118" i="2"/>
  <c r="M1122" i="2"/>
  <c r="M1116" i="2"/>
  <c r="M1124" i="2"/>
  <c r="L9" i="18" s="1"/>
  <c r="AG167" i="16"/>
  <c r="AD167" i="16"/>
  <c r="L870" i="2"/>
  <c r="R62" i="19" s="1"/>
  <c r="V840" i="2"/>
  <c r="W840" i="2" s="1"/>
  <c r="H33" i="17"/>
  <c r="R63" i="19"/>
  <c r="AY8" i="18"/>
  <c r="AH71" i="16"/>
  <c r="AE38" i="10"/>
  <c r="V832" i="2"/>
  <c r="W832" i="2" s="1"/>
  <c r="AE167" i="16"/>
  <c r="V826" i="2"/>
  <c r="W826" i="2" s="1"/>
  <c r="V822" i="2"/>
  <c r="W822" i="2" s="1"/>
  <c r="V821" i="2"/>
  <c r="W821" i="2" s="1"/>
  <c r="L1118" i="2"/>
  <c r="L1120" i="2"/>
  <c r="AE48" i="10"/>
  <c r="AD38" i="10"/>
  <c r="AG71" i="16"/>
  <c r="R819" i="2"/>
  <c r="S819" i="2" s="1"/>
  <c r="AM819" i="2" s="1"/>
  <c r="AO819" i="2" s="1"/>
  <c r="L1122" i="2"/>
  <c r="L1131" i="2"/>
  <c r="AD48" i="10"/>
  <c r="AE71" i="16"/>
  <c r="AB38" i="10"/>
  <c r="L1124" i="2"/>
  <c r="H83" i="17" s="1"/>
  <c r="AC48" i="10"/>
  <c r="AA48" i="10"/>
  <c r="AF167" i="16"/>
  <c r="AH167" i="16"/>
  <c r="AB48" i="10"/>
  <c r="L1116" i="2"/>
  <c r="L1137" i="2"/>
  <c r="L1139" i="2"/>
  <c r="R179" i="19" s="1"/>
  <c r="L1135" i="2"/>
  <c r="L1133" i="2"/>
  <c r="V38" i="10"/>
  <c r="Y71" i="16"/>
  <c r="K1122" i="2"/>
  <c r="K1139" i="2"/>
  <c r="O179" i="19" s="1"/>
  <c r="V838" i="2"/>
  <c r="W838" i="2" s="1"/>
  <c r="R824" i="2"/>
  <c r="S824" i="2" s="1"/>
  <c r="AM824" i="2" s="1"/>
  <c r="AO824" i="2" s="1"/>
  <c r="X38" i="10"/>
  <c r="AA71" i="16"/>
  <c r="W38" i="10"/>
  <c r="K870" i="2"/>
  <c r="Z71" i="16"/>
  <c r="R820" i="2"/>
  <c r="S820" i="2" s="1"/>
  <c r="AM820" i="2" s="1"/>
  <c r="AO820" i="2" s="1"/>
  <c r="R836" i="2"/>
  <c r="S836" i="2" s="1"/>
  <c r="AM836" i="2" s="1"/>
  <c r="AO836" i="2" s="1"/>
  <c r="V835" i="2"/>
  <c r="W835" i="2" s="1"/>
  <c r="R835" i="2"/>
  <c r="S835" i="2" s="1"/>
  <c r="AM835" i="2" s="1"/>
  <c r="AO835" i="2" s="1"/>
  <c r="V833" i="2"/>
  <c r="W833" i="2" s="1"/>
  <c r="R833" i="2"/>
  <c r="S833" i="2" s="1"/>
  <c r="AM833" i="2" s="1"/>
  <c r="AO833" i="2" s="1"/>
  <c r="R827" i="2"/>
  <c r="R821" i="2"/>
  <c r="S821" i="2" s="1"/>
  <c r="AM821" i="2" s="1"/>
  <c r="V820" i="2"/>
  <c r="W820" i="2" s="1"/>
  <c r="J1122" i="2"/>
  <c r="R818" i="2"/>
  <c r="S818" i="2" s="1"/>
  <c r="AM818" i="2" s="1"/>
  <c r="AO818" i="2" s="1"/>
  <c r="R817" i="2"/>
  <c r="S817" i="2" s="1"/>
  <c r="AM817" i="2" s="1"/>
  <c r="AO817" i="2" s="1"/>
  <c r="S38" i="10"/>
  <c r="J870" i="2"/>
  <c r="V71" i="16"/>
  <c r="AJ69" i="16"/>
  <c r="AG36" i="10"/>
  <c r="V780" i="2"/>
  <c r="W780" i="2" s="1"/>
  <c r="Z772" i="2"/>
  <c r="AK69" i="16"/>
  <c r="M1135" i="2"/>
  <c r="M1139" i="2"/>
  <c r="M1133" i="2"/>
  <c r="M1137" i="2"/>
  <c r="AM68" i="16"/>
  <c r="AJ35" i="10"/>
  <c r="V60" i="19"/>
  <c r="V755" i="2"/>
  <c r="W755" i="2" s="1"/>
  <c r="AC36" i="10"/>
  <c r="AF69" i="16"/>
  <c r="AB36" i="10"/>
  <c r="AE69" i="16"/>
  <c r="R772" i="2"/>
  <c r="V772" i="2"/>
  <c r="W772" i="2" s="1"/>
  <c r="V774" i="2"/>
  <c r="W774" i="2" s="1"/>
  <c r="R773" i="2"/>
  <c r="S773" i="2" s="1"/>
  <c r="AM773" i="2" s="1"/>
  <c r="AO773" i="2" s="1"/>
  <c r="K1137" i="2"/>
  <c r="Z36" i="10"/>
  <c r="K1131" i="2"/>
  <c r="K1118" i="2"/>
  <c r="AC69" i="16"/>
  <c r="K1120" i="2"/>
  <c r="Z69" i="16"/>
  <c r="K1135" i="2"/>
  <c r="V761" i="2"/>
  <c r="W761" i="2" s="1"/>
  <c r="V760" i="2"/>
  <c r="W760" i="2" s="1"/>
  <c r="G32" i="17"/>
  <c r="K1133" i="2"/>
  <c r="Y36" i="10"/>
  <c r="AB69" i="16"/>
  <c r="K1124" i="2"/>
  <c r="K1116" i="2"/>
  <c r="K810" i="2"/>
  <c r="J1116" i="2"/>
  <c r="J810" i="2"/>
  <c r="J1124" i="2"/>
  <c r="L6" i="18" s="1"/>
  <c r="J1118" i="2"/>
  <c r="J1120" i="2"/>
  <c r="R776" i="2"/>
  <c r="S776" i="2" s="1"/>
  <c r="AM776" i="2" s="1"/>
  <c r="AO776" i="2" s="1"/>
  <c r="V776" i="2"/>
  <c r="W776" i="2" s="1"/>
  <c r="V775" i="2"/>
  <c r="W775" i="2" s="1"/>
  <c r="R775" i="2"/>
  <c r="S775" i="2" s="1"/>
  <c r="AM775" i="2" s="1"/>
  <c r="AO775" i="2" s="1"/>
  <c r="V769" i="2"/>
  <c r="W769" i="2" s="1"/>
  <c r="R769" i="2"/>
  <c r="S769" i="2" s="1"/>
  <c r="AM769" i="2" s="1"/>
  <c r="AO769" i="2" s="1"/>
  <c r="V768" i="2"/>
  <c r="W768" i="2" s="1"/>
  <c r="R768" i="2"/>
  <c r="S768" i="2" s="1"/>
  <c r="AM768" i="2" s="1"/>
  <c r="AO768" i="2" s="1"/>
  <c r="V767" i="2"/>
  <c r="W767" i="2" s="1"/>
  <c r="R767" i="2"/>
  <c r="S767" i="2" s="1"/>
  <c r="AM767" i="2" s="1"/>
  <c r="AO767" i="2" s="1"/>
  <c r="S48" i="10"/>
  <c r="V766" i="2"/>
  <c r="W766" i="2" s="1"/>
  <c r="AX6" i="18"/>
  <c r="U36" i="10"/>
  <c r="R766" i="2"/>
  <c r="S766" i="2" s="1"/>
  <c r="AM766" i="2" s="1"/>
  <c r="AO766" i="2" s="1"/>
  <c r="R48" i="10"/>
  <c r="X69" i="16"/>
  <c r="U69" i="16"/>
  <c r="R36" i="10"/>
  <c r="R764" i="2"/>
  <c r="S764" i="2" s="1"/>
  <c r="AM764" i="2" s="1"/>
  <c r="AO764" i="2" s="1"/>
  <c r="V763" i="2"/>
  <c r="W763" i="2" s="1"/>
  <c r="R763" i="2"/>
  <c r="S763" i="2" s="1"/>
  <c r="AM763" i="2" s="1"/>
  <c r="AO763" i="2" s="1"/>
  <c r="V762" i="2"/>
  <c r="W762" i="2" s="1"/>
  <c r="R762" i="2"/>
  <c r="S762" i="2" s="1"/>
  <c r="AM762" i="2" s="1"/>
  <c r="AO762" i="2" s="1"/>
  <c r="R760" i="2"/>
  <c r="S760" i="2" s="1"/>
  <c r="AM760" i="2" s="1"/>
  <c r="AO760" i="2" s="1"/>
  <c r="J1131" i="2"/>
  <c r="J1133" i="2"/>
  <c r="J1137" i="2"/>
  <c r="Q48" i="10"/>
  <c r="T48" i="10"/>
  <c r="U48" i="10"/>
  <c r="Q36" i="10"/>
  <c r="T69" i="16"/>
  <c r="J1135" i="2"/>
  <c r="V759" i="2"/>
  <c r="W759" i="2" s="1"/>
  <c r="J1139" i="2"/>
  <c r="W69" i="16"/>
  <c r="R758" i="2"/>
  <c r="S758" i="2" s="1"/>
  <c r="AM758" i="2" s="1"/>
  <c r="AO758" i="2" s="1"/>
  <c r="V757" i="2"/>
  <c r="W757" i="2" s="1"/>
  <c r="R757" i="2"/>
  <c r="X68" i="16"/>
  <c r="I80" i="17"/>
  <c r="M1003" i="1"/>
  <c r="M1001" i="1"/>
  <c r="AE48" i="9"/>
  <c r="AC48" i="9"/>
  <c r="AB40" i="9"/>
  <c r="AE37" i="16"/>
  <c r="L811" i="1"/>
  <c r="AE39" i="9" s="1"/>
  <c r="AA48" i="9"/>
  <c r="AD48" i="9"/>
  <c r="AB48" i="9"/>
  <c r="K1005" i="1"/>
  <c r="O153" i="19" s="1"/>
  <c r="W40" i="9"/>
  <c r="AA37" i="16"/>
  <c r="X40" i="9"/>
  <c r="K811" i="1"/>
  <c r="Z39" i="9" s="1"/>
  <c r="K1003" i="1"/>
  <c r="AC36" i="16"/>
  <c r="AB37" i="16"/>
  <c r="Y40" i="9"/>
  <c r="R40" i="9"/>
  <c r="J811" i="1"/>
  <c r="L28" i="19" s="1"/>
  <c r="M28" i="19" s="1"/>
  <c r="AM769" i="1"/>
  <c r="AO769" i="1" s="1"/>
  <c r="U39" i="9"/>
  <c r="T37" i="16"/>
  <c r="Q40" i="9"/>
  <c r="R758" i="1"/>
  <c r="R809" i="1" s="1"/>
  <c r="V758" i="1"/>
  <c r="V755" i="1" s="1"/>
  <c r="R807" i="1"/>
  <c r="AJ35" i="16"/>
  <c r="AG38" i="9"/>
  <c r="R749" i="1"/>
  <c r="BK34" i="16" s="1"/>
  <c r="AF35" i="16"/>
  <c r="AD194" i="16"/>
  <c r="AE35" i="16"/>
  <c r="AB38" i="9"/>
  <c r="AD38" i="9"/>
  <c r="AA38" i="9"/>
  <c r="L751" i="1"/>
  <c r="AD35" i="16"/>
  <c r="R747" i="1"/>
  <c r="BJ34" i="16" s="1"/>
  <c r="K997" i="1"/>
  <c r="K1001" i="1"/>
  <c r="K999" i="1"/>
  <c r="K751" i="1"/>
  <c r="Y35" i="16"/>
  <c r="V38" i="9"/>
  <c r="Z35" i="16"/>
  <c r="W38" i="9"/>
  <c r="Y38" i="9"/>
  <c r="AB35" i="16"/>
  <c r="L27" i="19"/>
  <c r="J751" i="1"/>
  <c r="L26" i="19" s="1"/>
  <c r="Q38" i="9"/>
  <c r="T49" i="9"/>
  <c r="S38" i="9"/>
  <c r="W35" i="16"/>
  <c r="T38" i="9"/>
  <c r="R687" i="1"/>
  <c r="BG35" i="9" s="1"/>
  <c r="AM32" i="16"/>
  <c r="R685" i="1"/>
  <c r="V36" i="9"/>
  <c r="AC32" i="16"/>
  <c r="Z35" i="9"/>
  <c r="O24" i="19"/>
  <c r="R48" i="9"/>
  <c r="Q48" i="9"/>
  <c r="J1003" i="1"/>
  <c r="U48" i="9"/>
  <c r="V33" i="16"/>
  <c r="S36" i="9"/>
  <c r="T48" i="9"/>
  <c r="S48" i="9"/>
  <c r="J691" i="1"/>
  <c r="U35" i="9" s="1"/>
  <c r="Q36" i="9"/>
  <c r="T36" i="9"/>
  <c r="W33" i="16"/>
  <c r="AF6" i="18"/>
  <c r="X33" i="16"/>
  <c r="F14" i="17"/>
  <c r="U36" i="9"/>
  <c r="L25" i="19"/>
  <c r="J999" i="1"/>
  <c r="J1001" i="1"/>
  <c r="J1005" i="1"/>
  <c r="J997" i="1"/>
  <c r="AL25" i="16"/>
  <c r="U16" i="19"/>
  <c r="V16" i="19" s="1"/>
  <c r="AM24" i="16"/>
  <c r="M627" i="1"/>
  <c r="M629" i="1"/>
  <c r="AB9" i="18"/>
  <c r="AM25" i="16"/>
  <c r="I10" i="17"/>
  <c r="AJ26" i="9"/>
  <c r="AJ25" i="9"/>
  <c r="AH26" i="9"/>
  <c r="AK25" i="16"/>
  <c r="AE25" i="16"/>
  <c r="AF25" i="16"/>
  <c r="L623" i="1"/>
  <c r="R17" i="19"/>
  <c r="L631" i="1"/>
  <c r="H8" i="18" s="1"/>
  <c r="AC49" i="9"/>
  <c r="AF168" i="16"/>
  <c r="AF202" i="16" s="1"/>
  <c r="AB8" i="18"/>
  <c r="AH25" i="16"/>
  <c r="AE26" i="9"/>
  <c r="AA26" i="9"/>
  <c r="L437" i="1"/>
  <c r="AD25" i="16"/>
  <c r="AD26" i="9"/>
  <c r="AG25" i="16"/>
  <c r="R429" i="1"/>
  <c r="BH24" i="16" s="1"/>
  <c r="X26" i="9"/>
  <c r="AA25" i="16"/>
  <c r="Z26" i="9"/>
  <c r="O17" i="19"/>
  <c r="G10" i="17"/>
  <c r="Y26" i="9"/>
  <c r="AB25" i="16"/>
  <c r="AC24" i="16"/>
  <c r="Z25" i="9"/>
  <c r="O16" i="19"/>
  <c r="F10" i="17"/>
  <c r="R431" i="1"/>
  <c r="U26" i="9"/>
  <c r="X25" i="16"/>
  <c r="R435" i="1"/>
  <c r="J437" i="1"/>
  <c r="X24" i="16" s="1"/>
  <c r="W25" i="16"/>
  <c r="Q26" i="9"/>
  <c r="T25" i="16"/>
  <c r="U25" i="9"/>
  <c r="BE205" i="16"/>
  <c r="S26" i="9"/>
  <c r="V25" i="16"/>
  <c r="S49" i="9"/>
  <c r="M631" i="1"/>
  <c r="I79" i="17" s="1"/>
  <c r="M623" i="1"/>
  <c r="AG24" i="9"/>
  <c r="AJ23" i="16"/>
  <c r="R373" i="1"/>
  <c r="BJ22" i="16" s="1"/>
  <c r="L627" i="1"/>
  <c r="AG23" i="16"/>
  <c r="BG205" i="16"/>
  <c r="L625" i="1"/>
  <c r="L629" i="1"/>
  <c r="AC24" i="9"/>
  <c r="AF23" i="16"/>
  <c r="L377" i="1"/>
  <c r="BF205" i="16"/>
  <c r="BC205" i="16"/>
  <c r="S567" i="3"/>
  <c r="AM567" i="3" s="1"/>
  <c r="AO567" i="3" s="1"/>
  <c r="T1054" i="2"/>
  <c r="V1054" i="2"/>
  <c r="T1103" i="2" s="1"/>
  <c r="AO821" i="2"/>
  <c r="S881" i="3"/>
  <c r="AM881" i="3" s="1"/>
  <c r="AO881" i="3" s="1"/>
  <c r="S89" i="2"/>
  <c r="AM89" i="2" s="1"/>
  <c r="AO89" i="2" s="1"/>
  <c r="R114" i="2"/>
  <c r="BE9" i="10" s="1"/>
  <c r="V875" i="1"/>
  <c r="T875" i="1"/>
  <c r="V935" i="1"/>
  <c r="BM48" i="12"/>
  <c r="BJ48" i="12"/>
  <c r="AC18" i="19"/>
  <c r="R120" i="2"/>
  <c r="BH9" i="10" s="1"/>
  <c r="R238" i="2"/>
  <c r="BG13" i="10" s="1"/>
  <c r="R234" i="2"/>
  <c r="BH50" i="16" s="1"/>
  <c r="BH186" i="16" s="1"/>
  <c r="R178" i="3"/>
  <c r="BG11" i="11" s="1"/>
  <c r="AC40" i="19"/>
  <c r="F7" i="9"/>
  <c r="H14" i="16"/>
  <c r="H20" i="16"/>
  <c r="F23" i="9"/>
  <c r="I10" i="9"/>
  <c r="H999" i="1"/>
  <c r="AA49" i="9"/>
  <c r="AE12" i="9"/>
  <c r="U14" i="9"/>
  <c r="AB21" i="16"/>
  <c r="V585" i="3"/>
  <c r="W585" i="3" s="1"/>
  <c r="R8" i="3"/>
  <c r="S8" i="3" s="1"/>
  <c r="AM8" i="3" s="1"/>
  <c r="AO8" i="3" s="1"/>
  <c r="V84" i="3"/>
  <c r="R131" i="2"/>
  <c r="V901" i="2"/>
  <c r="W901" i="2" s="1"/>
  <c r="W874" i="2" s="1"/>
  <c r="V909" i="2"/>
  <c r="V916" i="2"/>
  <c r="V1000" i="2"/>
  <c r="V1007" i="2"/>
  <c r="V1016" i="2"/>
  <c r="V1023" i="2"/>
  <c r="V1032" i="2"/>
  <c r="V1039" i="2"/>
  <c r="V789" i="2"/>
  <c r="V797" i="2"/>
  <c r="V908" i="2"/>
  <c r="V1015" i="2"/>
  <c r="V1024" i="2"/>
  <c r="V603" i="3"/>
  <c r="AI448" i="4"/>
  <c r="V784" i="2"/>
  <c r="V782" i="2"/>
  <c r="V773" i="2"/>
  <c r="W773" i="2" s="1"/>
  <c r="Z771" i="2"/>
  <c r="S771" i="2" s="1"/>
  <c r="AM771" i="2" s="1"/>
  <c r="AO771" i="2" s="1"/>
  <c r="S374" i="4"/>
  <c r="V882" i="3"/>
  <c r="W882" i="3" s="1"/>
  <c r="BL45" i="11"/>
  <c r="S1110" i="3"/>
  <c r="S1111" i="3"/>
  <c r="S1105" i="3"/>
  <c r="S1109" i="3"/>
  <c r="BO114" i="16"/>
  <c r="S1103" i="3"/>
  <c r="S1107" i="3"/>
  <c r="BK31" i="10"/>
  <c r="BN66" i="16"/>
  <c r="S736" i="2"/>
  <c r="S737" i="2"/>
  <c r="S733" i="2"/>
  <c r="S729" i="2"/>
  <c r="S731" i="2"/>
  <c r="BK43" i="9"/>
  <c r="BN40" i="16"/>
  <c r="BM29" i="10"/>
  <c r="BP64" i="16"/>
  <c r="S675" i="2"/>
  <c r="BJ29" i="10"/>
  <c r="BM64" i="16"/>
  <c r="S669" i="2"/>
  <c r="S676" i="2"/>
  <c r="S673" i="2"/>
  <c r="S677" i="2"/>
  <c r="AF20" i="4"/>
  <c r="AD20" i="4"/>
  <c r="AC20" i="4"/>
  <c r="AH20" i="4"/>
  <c r="AE20" i="4"/>
  <c r="AI20" i="4"/>
  <c r="AJ20" i="4"/>
  <c r="AK20" i="4"/>
  <c r="AI165" i="4"/>
  <c r="AE165" i="4"/>
  <c r="AC165" i="4"/>
  <c r="AF165" i="4"/>
  <c r="AD165" i="4"/>
  <c r="AJ165" i="4"/>
  <c r="AK165" i="4"/>
  <c r="AH165" i="4"/>
  <c r="AI212" i="4"/>
  <c r="AE212" i="4"/>
  <c r="AC212" i="4"/>
  <c r="AF212" i="4"/>
  <c r="AJ212" i="4"/>
  <c r="AD212" i="4"/>
  <c r="AH212" i="4"/>
  <c r="AK212" i="4"/>
  <c r="AF258" i="4"/>
  <c r="AD258" i="4"/>
  <c r="AC258" i="4"/>
  <c r="AH258" i="4"/>
  <c r="AE258" i="4"/>
  <c r="AJ258" i="4"/>
  <c r="AI258" i="4"/>
  <c r="AK258" i="4"/>
  <c r="AE290" i="4"/>
  <c r="AC290" i="4"/>
  <c r="AF290" i="4"/>
  <c r="AD290" i="4"/>
  <c r="AH290" i="4"/>
  <c r="AJ290" i="4"/>
  <c r="AI290" i="4"/>
  <c r="AK290" i="4"/>
  <c r="AK325" i="4"/>
  <c r="AE325" i="4"/>
  <c r="AC325" i="4"/>
  <c r="AF325" i="4"/>
  <c r="AD325" i="4"/>
  <c r="AJ325" i="4"/>
  <c r="AH325" i="4"/>
  <c r="AI325" i="4"/>
  <c r="AK391" i="4"/>
  <c r="AF391" i="4"/>
  <c r="AD391" i="4"/>
  <c r="AE391" i="4"/>
  <c r="AC391" i="4"/>
  <c r="AH391" i="4"/>
  <c r="AJ391" i="4"/>
  <c r="AI391" i="4"/>
  <c r="AF444" i="4"/>
  <c r="AD444" i="4"/>
  <c r="AE444" i="4"/>
  <c r="AC444" i="4"/>
  <c r="AH444" i="4"/>
  <c r="AK444" i="4"/>
  <c r="AJ444" i="4"/>
  <c r="AI454" i="4"/>
  <c r="AF454" i="4"/>
  <c r="AD454" i="4"/>
  <c r="AE454" i="4"/>
  <c r="AC454" i="4"/>
  <c r="AK454" i="4"/>
  <c r="AH454" i="4"/>
  <c r="AJ454" i="4"/>
  <c r="AE467" i="4"/>
  <c r="AC467" i="4"/>
  <c r="AF467" i="4"/>
  <c r="AD467" i="4"/>
  <c r="AK467" i="4"/>
  <c r="AH467" i="4"/>
  <c r="AJ467" i="4"/>
  <c r="AE475" i="4"/>
  <c r="AC475" i="4"/>
  <c r="AF475" i="4"/>
  <c r="AD475" i="4"/>
  <c r="AK475" i="4"/>
  <c r="AH475" i="4"/>
  <c r="V475" i="4" s="1"/>
  <c r="AJ475" i="4"/>
  <c r="AI484" i="4"/>
  <c r="AF484" i="4"/>
  <c r="AD484" i="4"/>
  <c r="AE484" i="4"/>
  <c r="AC484" i="4"/>
  <c r="AK484" i="4"/>
  <c r="AH484" i="4"/>
  <c r="AJ484" i="4"/>
  <c r="AE573" i="4"/>
  <c r="AC573" i="4"/>
  <c r="AF573" i="4"/>
  <c r="AD573" i="4"/>
  <c r="AJ573" i="4"/>
  <c r="AK573" i="4"/>
  <c r="AH573" i="4"/>
  <c r="V573" i="4" s="1"/>
  <c r="AE581" i="4"/>
  <c r="AC581" i="4"/>
  <c r="AF581" i="4"/>
  <c r="AD581" i="4"/>
  <c r="AJ581" i="4"/>
  <c r="AK581" i="4"/>
  <c r="AH581" i="4"/>
  <c r="AI589" i="4"/>
  <c r="AE589" i="4"/>
  <c r="AC589" i="4"/>
  <c r="AF589" i="4"/>
  <c r="AD589" i="4"/>
  <c r="AJ589" i="4"/>
  <c r="AK589" i="4"/>
  <c r="AH589" i="4"/>
  <c r="AH621" i="4"/>
  <c r="AF621" i="4"/>
  <c r="AD621" i="4"/>
  <c r="AE621" i="4"/>
  <c r="AC621" i="4"/>
  <c r="AJ621" i="4"/>
  <c r="AK621" i="4"/>
  <c r="AI621" i="4"/>
  <c r="AH629" i="4"/>
  <c r="AF629" i="4"/>
  <c r="AD629" i="4"/>
  <c r="AE629" i="4"/>
  <c r="AC629" i="4"/>
  <c r="AJ629" i="4"/>
  <c r="AK629" i="4"/>
  <c r="AI629" i="4"/>
  <c r="AH637" i="4"/>
  <c r="AF637" i="4"/>
  <c r="AD637" i="4"/>
  <c r="AE637" i="4"/>
  <c r="AC637" i="4"/>
  <c r="AJ637" i="4"/>
  <c r="AK637" i="4"/>
  <c r="AI637" i="4"/>
  <c r="AI645" i="4"/>
  <c r="AF645" i="4"/>
  <c r="AD645" i="4"/>
  <c r="AE645" i="4"/>
  <c r="AC645" i="4"/>
  <c r="AJ645" i="4"/>
  <c r="AK645" i="4"/>
  <c r="AH645" i="4"/>
  <c r="AI653" i="4"/>
  <c r="AF653" i="4"/>
  <c r="AD653" i="4"/>
  <c r="AE653" i="4"/>
  <c r="AC653" i="4"/>
  <c r="AJ653" i="4"/>
  <c r="AK653" i="4"/>
  <c r="AH653" i="4"/>
  <c r="AI661" i="4"/>
  <c r="AF661" i="4"/>
  <c r="AD661" i="4"/>
  <c r="AE661" i="4"/>
  <c r="AC661" i="4"/>
  <c r="AJ661" i="4"/>
  <c r="AK661" i="4"/>
  <c r="AH661" i="4"/>
  <c r="AH681" i="4"/>
  <c r="AE681" i="4"/>
  <c r="AC681" i="4"/>
  <c r="AF681" i="4"/>
  <c r="AD681" i="4"/>
  <c r="AI681" i="4"/>
  <c r="AJ681" i="4"/>
  <c r="AF684" i="4"/>
  <c r="AD684" i="4"/>
  <c r="AE684" i="4"/>
  <c r="AC684" i="4"/>
  <c r="AK684" i="4"/>
  <c r="AI684" i="4"/>
  <c r="AJ684" i="4"/>
  <c r="AH688" i="4"/>
  <c r="AF688" i="4"/>
  <c r="AD688" i="4"/>
  <c r="AE688" i="4"/>
  <c r="AC688" i="4"/>
  <c r="AK688" i="4"/>
  <c r="AI688" i="4"/>
  <c r="AJ688" i="4"/>
  <c r="AH703" i="4"/>
  <c r="AE703" i="4"/>
  <c r="AC703" i="4"/>
  <c r="AF703" i="4"/>
  <c r="AD703" i="4"/>
  <c r="AJ703" i="4"/>
  <c r="AH707" i="4"/>
  <c r="AH710" i="4"/>
  <c r="AF710" i="4"/>
  <c r="AD710" i="4"/>
  <c r="AI710" i="4"/>
  <c r="AJ710" i="4"/>
  <c r="AI715" i="4"/>
  <c r="AE715" i="4"/>
  <c r="AC715" i="4"/>
  <c r="AF715" i="4"/>
  <c r="AD715" i="4"/>
  <c r="AJ715" i="4"/>
  <c r="AH725" i="4"/>
  <c r="AI765" i="4"/>
  <c r="AF765" i="4"/>
  <c r="AD765" i="4"/>
  <c r="AE765" i="4"/>
  <c r="AC765" i="4"/>
  <c r="AH765" i="4"/>
  <c r="AJ765" i="4"/>
  <c r="AK765" i="4"/>
  <c r="AE772" i="4"/>
  <c r="AC772" i="4"/>
  <c r="AF772" i="4"/>
  <c r="AD772" i="4"/>
  <c r="AH772" i="4"/>
  <c r="AJ772" i="4"/>
  <c r="AK772" i="4"/>
  <c r="AF778" i="4"/>
  <c r="AC778" i="4"/>
  <c r="AE778" i="4"/>
  <c r="AK778" i="4"/>
  <c r="AH778" i="4"/>
  <c r="AI778" i="4"/>
  <c r="AJ778" i="4"/>
  <c r="AF786" i="4"/>
  <c r="AC786" i="4"/>
  <c r="AE786" i="4"/>
  <c r="AK786" i="4"/>
  <c r="AH786" i="4"/>
  <c r="AI786" i="4"/>
  <c r="AJ786" i="4"/>
  <c r="AI791" i="4"/>
  <c r="AF791" i="4"/>
  <c r="AD791" i="4"/>
  <c r="AH791" i="4"/>
  <c r="AK791" i="4"/>
  <c r="AJ791" i="4"/>
  <c r="AF798" i="4"/>
  <c r="AC798" i="4"/>
  <c r="AE798" i="4"/>
  <c r="AI798" i="4"/>
  <c r="AH798" i="4"/>
  <c r="AK798" i="4"/>
  <c r="AJ798" i="4"/>
  <c r="AI820" i="4"/>
  <c r="AF820" i="4"/>
  <c r="AD820" i="4"/>
  <c r="AE820" i="4"/>
  <c r="AC820" i="4"/>
  <c r="AH820" i="4"/>
  <c r="AJ820" i="4"/>
  <c r="AK820" i="4"/>
  <c r="AE828" i="4"/>
  <c r="AF828" i="4"/>
  <c r="AD828" i="4"/>
  <c r="AH828" i="4"/>
  <c r="AJ828" i="4"/>
  <c r="AK828" i="4"/>
  <c r="AI828" i="4"/>
  <c r="AI836" i="4"/>
  <c r="AF836" i="4"/>
  <c r="AD836" i="4"/>
  <c r="AC836" i="4"/>
  <c r="AE836" i="4"/>
  <c r="AH836" i="4"/>
  <c r="AJ836" i="4"/>
  <c r="AK836" i="4"/>
  <c r="AI844" i="4"/>
  <c r="AF844" i="4"/>
  <c r="AD844" i="4"/>
  <c r="AE844" i="4"/>
  <c r="AC844" i="4"/>
  <c r="AH844" i="4"/>
  <c r="AJ844" i="4"/>
  <c r="AK844" i="4"/>
  <c r="AI852" i="4"/>
  <c r="AF852" i="4"/>
  <c r="AD852" i="4"/>
  <c r="AH852" i="4"/>
  <c r="AJ852" i="4"/>
  <c r="AK852" i="4"/>
  <c r="AF858" i="4"/>
  <c r="AD858" i="4"/>
  <c r="AE858" i="4"/>
  <c r="AC858" i="4"/>
  <c r="AK858" i="4"/>
  <c r="AH858" i="4"/>
  <c r="AJ858" i="4"/>
  <c r="AC1097" i="4"/>
  <c r="AH1096" i="4"/>
  <c r="AC1096" i="4"/>
  <c r="AI1096" i="4"/>
  <c r="AE1096" i="4"/>
  <c r="AJ1096" i="4"/>
  <c r="AK1096" i="4"/>
  <c r="AF1096" i="4"/>
  <c r="AH1094" i="4"/>
  <c r="AI1094" i="4"/>
  <c r="AC1094" i="4"/>
  <c r="AE1094" i="4"/>
  <c r="AJ1094" i="4"/>
  <c r="AK1094" i="4"/>
  <c r="AF1094" i="4"/>
  <c r="AH1092" i="4"/>
  <c r="AC1092" i="4"/>
  <c r="AI1092" i="4"/>
  <c r="AE1092" i="4"/>
  <c r="AJ1092" i="4"/>
  <c r="AF1092" i="4"/>
  <c r="AD1092" i="4"/>
  <c r="AK1092" i="4"/>
  <c r="AH1090" i="4"/>
  <c r="AK1090" i="4"/>
  <c r="AI1090" i="4"/>
  <c r="AC1090" i="4"/>
  <c r="AE1090" i="4"/>
  <c r="AJ1090" i="4"/>
  <c r="AH1087" i="4"/>
  <c r="AD1087" i="4"/>
  <c r="AJ1087" i="4"/>
  <c r="AF1087" i="4"/>
  <c r="AI1087" i="4"/>
  <c r="AC1087" i="4"/>
  <c r="AK1087" i="4"/>
  <c r="V1087" i="4" s="1"/>
  <c r="AH1083" i="4"/>
  <c r="AD1083" i="4"/>
  <c r="AJ1083" i="4"/>
  <c r="AF1083" i="4"/>
  <c r="AE1083" i="4"/>
  <c r="AK1083" i="4"/>
  <c r="AI1083" i="4"/>
  <c r="AC1083" i="4"/>
  <c r="AI1079" i="4"/>
  <c r="AH1079" i="4"/>
  <c r="AJ1079" i="4"/>
  <c r="AD1079" i="4"/>
  <c r="AK1079" i="4"/>
  <c r="AE1079" i="4"/>
  <c r="AC1079" i="4"/>
  <c r="AI1075" i="4"/>
  <c r="AC1075" i="4"/>
  <c r="AH1075" i="4"/>
  <c r="AJ1075" i="4"/>
  <c r="AK1075" i="4"/>
  <c r="AI1071" i="4"/>
  <c r="AE1071" i="4"/>
  <c r="AH1071" i="4"/>
  <c r="AJ1071" i="4"/>
  <c r="AD1071" i="4"/>
  <c r="AK1071" i="4"/>
  <c r="AF1071" i="4"/>
  <c r="AI1068" i="4"/>
  <c r="AC1068" i="4"/>
  <c r="AH1068" i="4"/>
  <c r="AE1068" i="4"/>
  <c r="AJ1068" i="4"/>
  <c r="AD1068" i="4"/>
  <c r="AK1068" i="4"/>
  <c r="V1068" i="4" s="1"/>
  <c r="AF1066" i="4"/>
  <c r="AI1066" i="4"/>
  <c r="AK1066" i="4"/>
  <c r="AC1066" i="4"/>
  <c r="AH1066" i="4"/>
  <c r="AE1066" i="4"/>
  <c r="AJ1066" i="4"/>
  <c r="AC1063" i="4"/>
  <c r="AI1063" i="4"/>
  <c r="AH1063" i="4"/>
  <c r="AJ1063" i="4"/>
  <c r="AD1063" i="4"/>
  <c r="AK1063" i="4"/>
  <c r="AF1063" i="4"/>
  <c r="AI1060" i="4"/>
  <c r="AC1060" i="4"/>
  <c r="AH1060" i="4"/>
  <c r="AE1060" i="4"/>
  <c r="AJ1060" i="4"/>
  <c r="AD1060" i="4"/>
  <c r="AK1060" i="4"/>
  <c r="V1060" i="4" s="1"/>
  <c r="AC1056" i="4"/>
  <c r="AH1056" i="4"/>
  <c r="AE1056" i="4"/>
  <c r="AJ1056" i="4"/>
  <c r="AK1056" i="4"/>
  <c r="AI1056" i="4"/>
  <c r="AD1056" i="4"/>
  <c r="AI1036" i="4"/>
  <c r="AD1036" i="4"/>
  <c r="AH1036" i="4"/>
  <c r="AK1036" i="4"/>
  <c r="AF1036" i="4"/>
  <c r="AJ1036" i="4"/>
  <c r="AI1032" i="4"/>
  <c r="AK1032" i="4"/>
  <c r="AD1032" i="4"/>
  <c r="AH1032" i="4"/>
  <c r="AF1032" i="4"/>
  <c r="AJ1032" i="4"/>
  <c r="AI1028" i="4"/>
  <c r="AC1028" i="4"/>
  <c r="AD1028" i="4"/>
  <c r="AH1028" i="4"/>
  <c r="AK1028" i="4"/>
  <c r="AF1028" i="4"/>
  <c r="AJ1028" i="4"/>
  <c r="AI1024" i="4"/>
  <c r="AE1024" i="4"/>
  <c r="AK1024" i="4"/>
  <c r="AD1024" i="4"/>
  <c r="AH1024" i="4"/>
  <c r="AF1024" i="4"/>
  <c r="AJ1024" i="4"/>
  <c r="AI1020" i="4"/>
  <c r="AC1020" i="4"/>
  <c r="AD1020" i="4"/>
  <c r="AH1020" i="4"/>
  <c r="AK1020" i="4"/>
  <c r="AF1020" i="4"/>
  <c r="AJ1020" i="4"/>
  <c r="AI1016" i="4"/>
  <c r="AE1016" i="4"/>
  <c r="AK1016" i="4"/>
  <c r="AD1016" i="4"/>
  <c r="AH1016" i="4"/>
  <c r="AF1016" i="4"/>
  <c r="AJ1016" i="4"/>
  <c r="AE1011" i="4"/>
  <c r="AD1011" i="4"/>
  <c r="AH1011" i="4"/>
  <c r="AJ1011" i="4"/>
  <c r="AK1011" i="4"/>
  <c r="AI1011" i="4"/>
  <c r="AC1002" i="4"/>
  <c r="AD1002" i="4"/>
  <c r="AH1002" i="4"/>
  <c r="AF1002" i="4"/>
  <c r="AJ1002" i="4"/>
  <c r="AK1002" i="4"/>
  <c r="AI1002" i="4"/>
  <c r="AI998" i="4"/>
  <c r="AD998" i="4"/>
  <c r="AH998" i="4"/>
  <c r="AF998" i="4"/>
  <c r="AJ998" i="4"/>
  <c r="AK998" i="4"/>
  <c r="AI978" i="4"/>
  <c r="AF978" i="4"/>
  <c r="AK978" i="4"/>
  <c r="AC978" i="4"/>
  <c r="AH978" i="4"/>
  <c r="AE978" i="4"/>
  <c r="AJ978" i="4"/>
  <c r="AI974" i="4"/>
  <c r="AF974" i="4"/>
  <c r="AC974" i="4"/>
  <c r="AH974" i="4"/>
  <c r="AK974" i="4"/>
  <c r="AE974" i="4"/>
  <c r="AJ974" i="4"/>
  <c r="AF969" i="4"/>
  <c r="AE969" i="4"/>
  <c r="AH969" i="4"/>
  <c r="AJ969" i="4"/>
  <c r="AK969" i="4"/>
  <c r="AI969" i="4"/>
  <c r="AI963" i="4"/>
  <c r="AC963" i="4"/>
  <c r="AH963" i="4"/>
  <c r="AJ963" i="4"/>
  <c r="AK963" i="4"/>
  <c r="AI959" i="4"/>
  <c r="AC959" i="4"/>
  <c r="AH959" i="4"/>
  <c r="AJ959" i="4"/>
  <c r="AK959" i="4"/>
  <c r="AI955" i="4"/>
  <c r="AF955" i="4"/>
  <c r="AD955" i="4"/>
  <c r="AH955" i="4"/>
  <c r="AJ955" i="4"/>
  <c r="AK955" i="4"/>
  <c r="AI951" i="4"/>
  <c r="AD951" i="4"/>
  <c r="AF951" i="4"/>
  <c r="AH951" i="4"/>
  <c r="AJ951" i="4"/>
  <c r="AK951" i="4"/>
  <c r="AI947" i="4"/>
  <c r="AC947" i="4"/>
  <c r="AH947" i="4"/>
  <c r="AJ947" i="4"/>
  <c r="AK947" i="4"/>
  <c r="AI943" i="4"/>
  <c r="AE943" i="4"/>
  <c r="AH943" i="4"/>
  <c r="AJ943" i="4"/>
  <c r="AK943" i="4"/>
  <c r="AC940" i="4"/>
  <c r="AI940" i="4"/>
  <c r="AE940" i="4"/>
  <c r="AH940" i="4"/>
  <c r="AJ940" i="4"/>
  <c r="AK940" i="4"/>
  <c r="AC938" i="4"/>
  <c r="AI938" i="4"/>
  <c r="AE938" i="4"/>
  <c r="AK938" i="4"/>
  <c r="AH938" i="4"/>
  <c r="AJ938" i="4"/>
  <c r="AD935" i="4"/>
  <c r="AI935" i="4"/>
  <c r="AF935" i="4"/>
  <c r="AC935" i="4"/>
  <c r="AH935" i="4"/>
  <c r="AJ935" i="4"/>
  <c r="AK935" i="4"/>
  <c r="AF918" i="4"/>
  <c r="AD918" i="4"/>
  <c r="AI918" i="4"/>
  <c r="AE918" i="4"/>
  <c r="AC918" i="4"/>
  <c r="AH918" i="4"/>
  <c r="AJ918" i="4"/>
  <c r="AK918" i="4"/>
  <c r="AE915" i="4"/>
  <c r="AC915" i="4"/>
  <c r="AF915" i="4"/>
  <c r="AD915" i="4"/>
  <c r="AH915" i="4"/>
  <c r="AJ915" i="4"/>
  <c r="AK915" i="4"/>
  <c r="AI915" i="4"/>
  <c r="AE911" i="4"/>
  <c r="AC911" i="4"/>
  <c r="AF911" i="4"/>
  <c r="AD911" i="4"/>
  <c r="AH911" i="4"/>
  <c r="AJ911" i="4"/>
  <c r="AK911" i="4"/>
  <c r="AI911" i="4"/>
  <c r="AE909" i="4"/>
  <c r="AC909" i="4"/>
  <c r="AI909" i="4"/>
  <c r="AF909" i="4"/>
  <c r="AD909" i="4"/>
  <c r="AH909" i="4"/>
  <c r="AJ909" i="4"/>
  <c r="AK909" i="4"/>
  <c r="AF906" i="4"/>
  <c r="AD906" i="4"/>
  <c r="AE906" i="4"/>
  <c r="AC906" i="4"/>
  <c r="AH906" i="4"/>
  <c r="AJ906" i="4"/>
  <c r="AI906" i="4"/>
  <c r="AK906" i="4"/>
  <c r="AF904" i="4"/>
  <c r="AD904" i="4"/>
  <c r="AI904" i="4"/>
  <c r="AE904" i="4"/>
  <c r="AC904" i="4"/>
  <c r="AK904" i="4"/>
  <c r="AH904" i="4"/>
  <c r="AJ904" i="4"/>
  <c r="AI900" i="4"/>
  <c r="AE900" i="4"/>
  <c r="AC900" i="4"/>
  <c r="AH900" i="4"/>
  <c r="AK900" i="4"/>
  <c r="AJ900" i="4"/>
  <c r="AI896" i="4"/>
  <c r="AE896" i="4"/>
  <c r="AC896" i="4"/>
  <c r="AK896" i="4"/>
  <c r="AH896" i="4"/>
  <c r="AJ896" i="4"/>
  <c r="AI892" i="4"/>
  <c r="AF892" i="4"/>
  <c r="AD892" i="4"/>
  <c r="AE892" i="4"/>
  <c r="AC892" i="4"/>
  <c r="AH892" i="4"/>
  <c r="AK892" i="4"/>
  <c r="AJ892" i="4"/>
  <c r="AI888" i="4"/>
  <c r="AF888" i="4"/>
  <c r="AD888" i="4"/>
  <c r="AE888" i="4"/>
  <c r="AC888" i="4"/>
  <c r="AK888" i="4"/>
  <c r="AH888" i="4"/>
  <c r="AJ888" i="4"/>
  <c r="AI884" i="4"/>
  <c r="AC884" i="4"/>
  <c r="AE884" i="4"/>
  <c r="AH884" i="4"/>
  <c r="AK884" i="4"/>
  <c r="AJ884" i="4"/>
  <c r="AI880" i="4"/>
  <c r="AC880" i="4"/>
  <c r="AE880" i="4"/>
  <c r="AK880" i="4"/>
  <c r="AH880" i="4"/>
  <c r="AJ880" i="4"/>
  <c r="AE875" i="4"/>
  <c r="AF875" i="4"/>
  <c r="AD875" i="4"/>
  <c r="AH875" i="4"/>
  <c r="AJ875" i="4"/>
  <c r="AK875" i="4"/>
  <c r="AI875" i="4"/>
  <c r="AI858" i="4"/>
  <c r="AF853" i="4"/>
  <c r="AC853" i="4"/>
  <c r="AE853" i="4"/>
  <c r="AH853" i="4"/>
  <c r="AJ853" i="4"/>
  <c r="AI853" i="4"/>
  <c r="AK853" i="4"/>
  <c r="AE849" i="4"/>
  <c r="AC849" i="4"/>
  <c r="AD849" i="4"/>
  <c r="AF849" i="4"/>
  <c r="AH849" i="4"/>
  <c r="AJ849" i="4"/>
  <c r="AK849" i="4"/>
  <c r="AI849" i="4"/>
  <c r="AE845" i="4"/>
  <c r="AC845" i="4"/>
  <c r="AD845" i="4"/>
  <c r="AF845" i="4"/>
  <c r="AH845" i="4"/>
  <c r="AJ845" i="4"/>
  <c r="AK845" i="4"/>
  <c r="AI845" i="4"/>
  <c r="AE841" i="4"/>
  <c r="AC841" i="4"/>
  <c r="AF841" i="4"/>
  <c r="AD841" i="4"/>
  <c r="AH841" i="4"/>
  <c r="AJ841" i="4"/>
  <c r="AK841" i="4"/>
  <c r="AI841" i="4"/>
  <c r="AE837" i="4"/>
  <c r="AC837" i="4"/>
  <c r="AF837" i="4"/>
  <c r="AD837" i="4"/>
  <c r="AH837" i="4"/>
  <c r="AJ837" i="4"/>
  <c r="AK837" i="4"/>
  <c r="AI837" i="4"/>
  <c r="AI833" i="4"/>
  <c r="AE833" i="4"/>
  <c r="AC833" i="4"/>
  <c r="AF833" i="4"/>
  <c r="AD833" i="4"/>
  <c r="AH833" i="4"/>
  <c r="AJ833" i="4"/>
  <c r="AK833" i="4"/>
  <c r="AI829" i="4"/>
  <c r="AE829" i="4"/>
  <c r="AC829" i="4"/>
  <c r="AD829" i="4"/>
  <c r="AF829" i="4"/>
  <c r="AH829" i="4"/>
  <c r="AJ829" i="4"/>
  <c r="AK829" i="4"/>
  <c r="AE825" i="4"/>
  <c r="AC825" i="4"/>
  <c r="AD825" i="4"/>
  <c r="AF825" i="4"/>
  <c r="AH825" i="4"/>
  <c r="AJ825" i="4"/>
  <c r="AI825" i="4"/>
  <c r="AK825" i="4"/>
  <c r="AI821" i="4"/>
  <c r="AE821" i="4"/>
  <c r="AC821" i="4"/>
  <c r="AD821" i="4"/>
  <c r="AF821" i="4"/>
  <c r="AH821" i="4"/>
  <c r="AJ821" i="4"/>
  <c r="AK821" i="4"/>
  <c r="AI817" i="4"/>
  <c r="AC817" i="4"/>
  <c r="AE817" i="4"/>
  <c r="AH817" i="4"/>
  <c r="AJ817" i="4"/>
  <c r="AK817" i="4"/>
  <c r="AI799" i="4"/>
  <c r="AF799" i="4"/>
  <c r="AD799" i="4"/>
  <c r="AC799" i="4"/>
  <c r="AE799" i="4"/>
  <c r="AH799" i="4"/>
  <c r="AK799" i="4"/>
  <c r="AJ799" i="4"/>
  <c r="AI796" i="4"/>
  <c r="AE796" i="4"/>
  <c r="AC796" i="4"/>
  <c r="AF796" i="4"/>
  <c r="AD796" i="4"/>
  <c r="AH796" i="4"/>
  <c r="AJ796" i="4"/>
  <c r="AK796" i="4"/>
  <c r="AI792" i="4"/>
  <c r="AC792" i="4"/>
  <c r="AE792" i="4"/>
  <c r="AH792" i="4"/>
  <c r="AJ792" i="4"/>
  <c r="AK792" i="4"/>
  <c r="AI789" i="4"/>
  <c r="AF789" i="4"/>
  <c r="AD789" i="4"/>
  <c r="AE789" i="4"/>
  <c r="AC789" i="4"/>
  <c r="AH789" i="4"/>
  <c r="AJ789" i="4"/>
  <c r="AK789" i="4"/>
  <c r="AI787" i="4"/>
  <c r="AF787" i="4"/>
  <c r="AD787" i="4"/>
  <c r="AE787" i="4"/>
  <c r="AC787" i="4"/>
  <c r="AK787" i="4"/>
  <c r="AH787" i="4"/>
  <c r="V787" i="4" s="1"/>
  <c r="AJ787" i="4"/>
  <c r="AI783" i="4"/>
  <c r="AF783" i="4"/>
  <c r="AD783" i="4"/>
  <c r="AH783" i="4"/>
  <c r="AK783" i="4"/>
  <c r="AJ783" i="4"/>
  <c r="AI779" i="4"/>
  <c r="AF779" i="4"/>
  <c r="AD779" i="4"/>
  <c r="AE779" i="4"/>
  <c r="AC779" i="4"/>
  <c r="AK779" i="4"/>
  <c r="AH779" i="4"/>
  <c r="V779" i="4" s="1"/>
  <c r="AJ779" i="4"/>
  <c r="AI775" i="4"/>
  <c r="AF775" i="4"/>
  <c r="AD775" i="4"/>
  <c r="AH775" i="4"/>
  <c r="AK775" i="4"/>
  <c r="AJ775" i="4"/>
  <c r="AI772" i="4"/>
  <c r="AF770" i="4"/>
  <c r="AC770" i="4"/>
  <c r="AE770" i="4"/>
  <c r="AK770" i="4"/>
  <c r="AH770" i="4"/>
  <c r="AI770" i="4"/>
  <c r="AJ770" i="4"/>
  <c r="AE766" i="4"/>
  <c r="AC766" i="4"/>
  <c r="AF766" i="4"/>
  <c r="AD766" i="4"/>
  <c r="AI766" i="4"/>
  <c r="AH766" i="4"/>
  <c r="AK766" i="4"/>
  <c r="AJ766" i="4"/>
  <c r="AF762" i="4"/>
  <c r="AC762" i="4"/>
  <c r="AE762" i="4"/>
  <c r="AK762" i="4"/>
  <c r="AH762" i="4"/>
  <c r="AI762" i="4"/>
  <c r="AJ762" i="4"/>
  <c r="AE758" i="4"/>
  <c r="AC758" i="4"/>
  <c r="AF758" i="4"/>
  <c r="AD758" i="4"/>
  <c r="AI758" i="4"/>
  <c r="AH758" i="4"/>
  <c r="AK758" i="4"/>
  <c r="AJ758" i="4"/>
  <c r="AI756" i="4"/>
  <c r="AE756" i="4"/>
  <c r="AC756" i="4"/>
  <c r="AF756" i="4"/>
  <c r="AD756" i="4"/>
  <c r="AH756" i="4"/>
  <c r="AJ756" i="4"/>
  <c r="AK756" i="4"/>
  <c r="V756" i="4" s="1"/>
  <c r="AH724" i="4"/>
  <c r="AF724" i="4"/>
  <c r="AD724" i="4"/>
  <c r="AE724" i="4"/>
  <c r="AC724" i="4"/>
  <c r="AK724" i="4"/>
  <c r="AI724" i="4"/>
  <c r="AJ724" i="4"/>
  <c r="V724" i="4" s="1"/>
  <c r="AH723" i="4"/>
  <c r="AE723" i="4"/>
  <c r="AC723" i="4"/>
  <c r="AF723" i="4"/>
  <c r="AD723" i="4"/>
  <c r="AJ723" i="4"/>
  <c r="V723" i="4" s="1"/>
  <c r="AH721" i="4"/>
  <c r="AK721" i="4"/>
  <c r="AE721" i="4"/>
  <c r="AC721" i="4"/>
  <c r="AF721" i="4"/>
  <c r="AD721" i="4"/>
  <c r="AI721" i="4"/>
  <c r="AJ721" i="4"/>
  <c r="V721" i="4" s="1"/>
  <c r="AH718" i="4"/>
  <c r="AF718" i="4"/>
  <c r="AD718" i="4"/>
  <c r="AI718" i="4"/>
  <c r="AJ718" i="4"/>
  <c r="AH715" i="4"/>
  <c r="AH711" i="4"/>
  <c r="AI711" i="4"/>
  <c r="V711" i="4" s="1"/>
  <c r="AE711" i="4"/>
  <c r="AC711" i="4"/>
  <c r="AF711" i="4"/>
  <c r="AD711" i="4"/>
  <c r="AJ711" i="4"/>
  <c r="AH709" i="4"/>
  <c r="AE709" i="4"/>
  <c r="AC709" i="4"/>
  <c r="AF709" i="4"/>
  <c r="AD709" i="4"/>
  <c r="AI709" i="4"/>
  <c r="AJ709" i="4"/>
  <c r="V709" i="4" s="1"/>
  <c r="AH706" i="4"/>
  <c r="AK706" i="4"/>
  <c r="AF706" i="4"/>
  <c r="AD706" i="4"/>
  <c r="AE706" i="4"/>
  <c r="AC706" i="4"/>
  <c r="AI706" i="4"/>
  <c r="AJ706" i="4"/>
  <c r="V706" i="4" s="1"/>
  <c r="AI703" i="4"/>
  <c r="AH696" i="4"/>
  <c r="AF696" i="4"/>
  <c r="AD696" i="4"/>
  <c r="AE696" i="4"/>
  <c r="AC696" i="4"/>
  <c r="AK696" i="4"/>
  <c r="AI696" i="4"/>
  <c r="AJ696" i="4"/>
  <c r="AH692" i="4"/>
  <c r="AF692" i="4"/>
  <c r="AD692" i="4"/>
  <c r="AE692" i="4"/>
  <c r="AC692" i="4"/>
  <c r="AK692" i="4"/>
  <c r="AI692" i="4"/>
  <c r="AJ692" i="4"/>
  <c r="AH691" i="4"/>
  <c r="AE691" i="4"/>
  <c r="AC691" i="4"/>
  <c r="AF691" i="4"/>
  <c r="AD691" i="4"/>
  <c r="AJ691" i="4"/>
  <c r="AH689" i="4"/>
  <c r="AK689" i="4"/>
  <c r="AE689" i="4"/>
  <c r="AC689" i="4"/>
  <c r="AF689" i="4"/>
  <c r="AD689" i="4"/>
  <c r="AI689" i="4"/>
  <c r="AJ689" i="4"/>
  <c r="AH686" i="4"/>
  <c r="AF686" i="4"/>
  <c r="AD686" i="4"/>
  <c r="AE686" i="4"/>
  <c r="AC686" i="4"/>
  <c r="AI686" i="4"/>
  <c r="AJ686" i="4"/>
  <c r="AH684" i="4"/>
  <c r="AK681" i="4"/>
  <c r="AI662" i="4"/>
  <c r="AE662" i="4"/>
  <c r="AC662" i="4"/>
  <c r="AF662" i="4"/>
  <c r="AD662" i="4"/>
  <c r="AJ662" i="4"/>
  <c r="AK662" i="4"/>
  <c r="AH662" i="4"/>
  <c r="V662" i="4" s="1"/>
  <c r="AI658" i="4"/>
  <c r="AE658" i="4"/>
  <c r="AC658" i="4"/>
  <c r="AF658" i="4"/>
  <c r="AD658" i="4"/>
  <c r="AJ658" i="4"/>
  <c r="AK658" i="4"/>
  <c r="AH658" i="4"/>
  <c r="V658" i="4" s="1"/>
  <c r="AI654" i="4"/>
  <c r="AE654" i="4"/>
  <c r="AC654" i="4"/>
  <c r="AF654" i="4"/>
  <c r="AD654" i="4"/>
  <c r="AJ654" i="4"/>
  <c r="AK654" i="4"/>
  <c r="AH654" i="4"/>
  <c r="V654" i="4" s="1"/>
  <c r="AI650" i="4"/>
  <c r="AE650" i="4"/>
  <c r="AC650" i="4"/>
  <c r="AF650" i="4"/>
  <c r="AD650" i="4"/>
  <c r="AJ650" i="4"/>
  <c r="AK650" i="4"/>
  <c r="AH650" i="4"/>
  <c r="V650" i="4" s="1"/>
  <c r="AI646" i="4"/>
  <c r="AE646" i="4"/>
  <c r="AC646" i="4"/>
  <c r="AF646" i="4"/>
  <c r="AD646" i="4"/>
  <c r="AJ646" i="4"/>
  <c r="AK646" i="4"/>
  <c r="AH646" i="4"/>
  <c r="V646" i="4" s="1"/>
  <c r="AI642" i="4"/>
  <c r="AE642" i="4"/>
  <c r="AC642" i="4"/>
  <c r="AF642" i="4"/>
  <c r="AD642" i="4"/>
  <c r="AJ642" i="4"/>
  <c r="AK642" i="4"/>
  <c r="AH642" i="4"/>
  <c r="V642" i="4" s="1"/>
  <c r="AH638" i="4"/>
  <c r="AE638" i="4"/>
  <c r="AC638" i="4"/>
  <c r="AF638" i="4"/>
  <c r="AD638" i="4"/>
  <c r="AJ638" i="4"/>
  <c r="AI638" i="4"/>
  <c r="AK638" i="4"/>
  <c r="V638" i="4" s="1"/>
  <c r="AH634" i="4"/>
  <c r="AE634" i="4"/>
  <c r="AC634" i="4"/>
  <c r="AF634" i="4"/>
  <c r="AD634" i="4"/>
  <c r="AJ634" i="4"/>
  <c r="AI634" i="4"/>
  <c r="AK634" i="4"/>
  <c r="V634" i="4" s="1"/>
  <c r="AH630" i="4"/>
  <c r="AE630" i="4"/>
  <c r="AC630" i="4"/>
  <c r="AF630" i="4"/>
  <c r="AD630" i="4"/>
  <c r="AJ630" i="4"/>
  <c r="AI630" i="4"/>
  <c r="AK630" i="4"/>
  <c r="V630" i="4" s="1"/>
  <c r="AH626" i="4"/>
  <c r="AE626" i="4"/>
  <c r="AC626" i="4"/>
  <c r="AF626" i="4"/>
  <c r="AD626" i="4"/>
  <c r="AJ626" i="4"/>
  <c r="AI626" i="4"/>
  <c r="AK626" i="4"/>
  <c r="V626" i="4" s="1"/>
  <c r="AH622" i="4"/>
  <c r="AE622" i="4"/>
  <c r="AC622" i="4"/>
  <c r="AF622" i="4"/>
  <c r="AD622" i="4"/>
  <c r="AJ622" i="4"/>
  <c r="AI622" i="4"/>
  <c r="AK622" i="4"/>
  <c r="V622" i="4" s="1"/>
  <c r="AI591" i="4"/>
  <c r="AE591" i="4"/>
  <c r="AC591" i="4"/>
  <c r="AF591" i="4"/>
  <c r="AD591" i="4"/>
  <c r="AK591" i="4"/>
  <c r="AJ591" i="4"/>
  <c r="AH591" i="4"/>
  <c r="V591" i="4" s="1"/>
  <c r="AF586" i="4"/>
  <c r="AD586" i="4"/>
  <c r="AE586" i="4"/>
  <c r="AC586" i="4"/>
  <c r="AK586" i="4"/>
  <c r="AJ586" i="4"/>
  <c r="V586" i="4" s="1"/>
  <c r="AH586" i="4"/>
  <c r="AF582" i="4"/>
  <c r="AD582" i="4"/>
  <c r="AE582" i="4"/>
  <c r="AC582" i="4"/>
  <c r="AK582" i="4"/>
  <c r="AJ582" i="4"/>
  <c r="AH582" i="4"/>
  <c r="AF578" i="4"/>
  <c r="AD578" i="4"/>
  <c r="AE578" i="4"/>
  <c r="AC578" i="4"/>
  <c r="AK578" i="4"/>
  <c r="AJ578" i="4"/>
  <c r="V578" i="4" s="1"/>
  <c r="AH578" i="4"/>
  <c r="AF574" i="4"/>
  <c r="AD574" i="4"/>
  <c r="AE574" i="4"/>
  <c r="AC574" i="4"/>
  <c r="AK574" i="4"/>
  <c r="AJ574" i="4"/>
  <c r="AH574" i="4"/>
  <c r="AI569" i="4"/>
  <c r="AE569" i="4"/>
  <c r="AC569" i="4"/>
  <c r="AF569" i="4"/>
  <c r="AD569" i="4"/>
  <c r="AK569" i="4"/>
  <c r="AJ569" i="4"/>
  <c r="AH569" i="4"/>
  <c r="V569" i="4" s="1"/>
  <c r="AI561" i="4"/>
  <c r="AE561" i="4"/>
  <c r="AC561" i="4"/>
  <c r="AF561" i="4"/>
  <c r="AD561" i="4"/>
  <c r="AK561" i="4"/>
  <c r="AJ561" i="4"/>
  <c r="AH561" i="4"/>
  <c r="V561" i="4" s="1"/>
  <c r="AK480" i="4"/>
  <c r="AF480" i="4"/>
  <c r="AD480" i="4"/>
  <c r="AE480" i="4"/>
  <c r="AC480" i="4"/>
  <c r="AH480" i="4"/>
  <c r="V480" i="4" s="1"/>
  <c r="AJ480" i="4"/>
  <c r="AF476" i="4"/>
  <c r="AD476" i="4"/>
  <c r="AE476" i="4"/>
  <c r="AC476" i="4"/>
  <c r="AH476" i="4"/>
  <c r="AK476" i="4"/>
  <c r="AJ476" i="4"/>
  <c r="AF472" i="4"/>
  <c r="AD472" i="4"/>
  <c r="AE472" i="4"/>
  <c r="AC472" i="4"/>
  <c r="AH472" i="4"/>
  <c r="AK472" i="4"/>
  <c r="V472" i="4" s="1"/>
  <c r="AJ472" i="4"/>
  <c r="AF468" i="4"/>
  <c r="AD468" i="4"/>
  <c r="AE468" i="4"/>
  <c r="AC468" i="4"/>
  <c r="AK468" i="4"/>
  <c r="AH468" i="4"/>
  <c r="AJ468" i="4"/>
  <c r="V468" i="4" s="1"/>
  <c r="AI464" i="4"/>
  <c r="AF464" i="4"/>
  <c r="AD464" i="4"/>
  <c r="AE464" i="4"/>
  <c r="AC464" i="4"/>
  <c r="AH464" i="4"/>
  <c r="V464" i="4" s="1"/>
  <c r="AJ464" i="4"/>
  <c r="AI456" i="4"/>
  <c r="AF456" i="4"/>
  <c r="AD456" i="4"/>
  <c r="AE456" i="4"/>
  <c r="AC456" i="4"/>
  <c r="AK456" i="4"/>
  <c r="AH456" i="4"/>
  <c r="V456" i="4" s="1"/>
  <c r="AJ456" i="4"/>
  <c r="AE445" i="4"/>
  <c r="AC445" i="4"/>
  <c r="AF445" i="4"/>
  <c r="AD445" i="4"/>
  <c r="AK445" i="4"/>
  <c r="AH445" i="4"/>
  <c r="AJ445" i="4"/>
  <c r="V445" i="4" s="1"/>
  <c r="AE441" i="4"/>
  <c r="AC441" i="4"/>
  <c r="AF441" i="4"/>
  <c r="AD441" i="4"/>
  <c r="AH441" i="4"/>
  <c r="AK441" i="4"/>
  <c r="V441" i="4" s="1"/>
  <c r="AJ441" i="4"/>
  <c r="AK411" i="4"/>
  <c r="AF411" i="4"/>
  <c r="AD411" i="4"/>
  <c r="AE411" i="4"/>
  <c r="AC411" i="4"/>
  <c r="AH411" i="4"/>
  <c r="AJ411" i="4"/>
  <c r="AI411" i="4"/>
  <c r="AK395" i="4"/>
  <c r="AF395" i="4"/>
  <c r="AD395" i="4"/>
  <c r="AE395" i="4"/>
  <c r="AC395" i="4"/>
  <c r="AH395" i="4"/>
  <c r="AJ395" i="4"/>
  <c r="AI395" i="4"/>
  <c r="AE345" i="4"/>
  <c r="AC345" i="4"/>
  <c r="AF345" i="4"/>
  <c r="AD345" i="4"/>
  <c r="AJ345" i="4"/>
  <c r="AH345" i="4"/>
  <c r="AI345" i="4"/>
  <c r="V345" i="4" s="1"/>
  <c r="AE329" i="4"/>
  <c r="AC329" i="4"/>
  <c r="AF329" i="4"/>
  <c r="AD329" i="4"/>
  <c r="AJ329" i="4"/>
  <c r="AH329" i="4"/>
  <c r="V329" i="4" s="1"/>
  <c r="AI329" i="4"/>
  <c r="AE313" i="4"/>
  <c r="AC313" i="4"/>
  <c r="AF313" i="4"/>
  <c r="AD313" i="4"/>
  <c r="AJ313" i="4"/>
  <c r="AH313" i="4"/>
  <c r="AI313" i="4"/>
  <c r="V313" i="4" s="1"/>
  <c r="AE278" i="4"/>
  <c r="AC278" i="4"/>
  <c r="AF278" i="4"/>
  <c r="AD278" i="4"/>
  <c r="AH278" i="4"/>
  <c r="AI278" i="4"/>
  <c r="AJ278" i="4"/>
  <c r="AK278" i="4"/>
  <c r="AF262" i="4"/>
  <c r="AD262" i="4"/>
  <c r="AC262" i="4"/>
  <c r="AH262" i="4"/>
  <c r="AI262" i="4"/>
  <c r="AE262" i="4"/>
  <c r="AJ262" i="4"/>
  <c r="AK262" i="4"/>
  <c r="V262" i="4" s="1"/>
  <c r="AF227" i="4"/>
  <c r="AD227" i="4"/>
  <c r="AC227" i="4"/>
  <c r="AJ227" i="4"/>
  <c r="AE227" i="4"/>
  <c r="AH227" i="4"/>
  <c r="V227" i="4" s="1"/>
  <c r="AI227" i="4"/>
  <c r="AE214" i="4"/>
  <c r="AC214" i="4"/>
  <c r="AF214" i="4"/>
  <c r="AD214" i="4"/>
  <c r="AJ214" i="4"/>
  <c r="AH214" i="4"/>
  <c r="AK214" i="4"/>
  <c r="AE198" i="4"/>
  <c r="AC198" i="4"/>
  <c r="AF198" i="4"/>
  <c r="AD198" i="4"/>
  <c r="AJ198" i="4"/>
  <c r="AK198" i="4"/>
  <c r="AH198" i="4"/>
  <c r="AE171" i="4"/>
  <c r="AC171" i="4"/>
  <c r="AF171" i="4"/>
  <c r="AJ171" i="4"/>
  <c r="AD171" i="4"/>
  <c r="AK171" i="4"/>
  <c r="AH171" i="4"/>
  <c r="V171" i="4" s="1"/>
  <c r="AF85" i="4"/>
  <c r="AD85" i="4"/>
  <c r="AC85" i="4"/>
  <c r="AI85" i="4"/>
  <c r="AE85" i="4"/>
  <c r="AH85" i="4"/>
  <c r="AJ85" i="4"/>
  <c r="AK85" i="4"/>
  <c r="V85" i="4" s="1"/>
  <c r="AF28" i="4"/>
  <c r="AD28" i="4"/>
  <c r="AC28" i="4"/>
  <c r="AH28" i="4"/>
  <c r="AJ28" i="4"/>
  <c r="AE28" i="4"/>
  <c r="AI28" i="4"/>
  <c r="AK28" i="4"/>
  <c r="AJ11" i="4"/>
  <c r="AF11" i="4"/>
  <c r="AE11" i="4"/>
  <c r="AD11" i="4"/>
  <c r="AK11" i="4"/>
  <c r="AI11" i="4"/>
  <c r="AC11" i="4"/>
  <c r="AH11" i="4"/>
  <c r="V11" i="4" s="1"/>
  <c r="O25" i="19"/>
  <c r="G14" i="17"/>
  <c r="AC33" i="16"/>
  <c r="Z36" i="9"/>
  <c r="AF7" i="18"/>
  <c r="AD11" i="18"/>
  <c r="AT30" i="9"/>
  <c r="AT30" i="12"/>
  <c r="K12" i="17"/>
  <c r="AW29" i="16"/>
  <c r="AA21" i="19"/>
  <c r="AB20" i="19" s="1"/>
  <c r="AC20" i="19" s="1"/>
  <c r="BH103" i="16"/>
  <c r="BE32" i="11"/>
  <c r="P11" i="9"/>
  <c r="I8" i="19"/>
  <c r="J8" i="19" s="1"/>
  <c r="R12" i="16"/>
  <c r="P39" i="9"/>
  <c r="R36" i="16"/>
  <c r="I28" i="19"/>
  <c r="J28" i="19" s="1"/>
  <c r="V756" i="2"/>
  <c r="W756" i="2" s="1"/>
  <c r="V783" i="2"/>
  <c r="V401" i="2"/>
  <c r="W401" i="2" s="1"/>
  <c r="V392" i="2"/>
  <c r="W392" i="2" s="1"/>
  <c r="BO121" i="16"/>
  <c r="BL12" i="12"/>
  <c r="S750" i="4"/>
  <c r="S744" i="4"/>
  <c r="S742" i="4"/>
  <c r="S748" i="4"/>
  <c r="S746" i="4"/>
  <c r="S749" i="4"/>
  <c r="AM168" i="19" s="1"/>
  <c r="V831" i="2"/>
  <c r="W831" i="2" s="1"/>
  <c r="V839" i="2"/>
  <c r="W839" i="2" s="1"/>
  <c r="V825" i="2"/>
  <c r="W825" i="2" s="1"/>
  <c r="AP48" i="9"/>
  <c r="AR48" i="9"/>
  <c r="AS48" i="9"/>
  <c r="AQ48" i="9"/>
  <c r="R568" i="3"/>
  <c r="S568" i="3" s="1"/>
  <c r="AM568" i="3" s="1"/>
  <c r="AO568" i="3" s="1"/>
  <c r="BP44" i="11"/>
  <c r="AT48" i="9"/>
  <c r="BG176" i="16"/>
  <c r="H256" i="1"/>
  <c r="F148" i="19" s="1"/>
  <c r="V198" i="4"/>
  <c r="V574" i="4"/>
  <c r="V582" i="4"/>
  <c r="V703" i="4"/>
  <c r="BM31" i="10"/>
  <c r="BP66" i="16"/>
  <c r="S735" i="2"/>
  <c r="BM43" i="9"/>
  <c r="BP40" i="16"/>
  <c r="BJ43" i="9"/>
  <c r="S928" i="1"/>
  <c r="BM40" i="16"/>
  <c r="S931" i="1"/>
  <c r="BK29" i="10"/>
  <c r="BN64" i="16"/>
  <c r="S671" i="2"/>
  <c r="V851" i="1"/>
  <c r="AF109" i="4"/>
  <c r="AD109" i="4"/>
  <c r="AC109" i="4"/>
  <c r="AI109" i="4"/>
  <c r="AJ109" i="4"/>
  <c r="AE109" i="4"/>
  <c r="AH109" i="4"/>
  <c r="AK109" i="4"/>
  <c r="AI196" i="4"/>
  <c r="AE196" i="4"/>
  <c r="AC196" i="4"/>
  <c r="AF196" i="4"/>
  <c r="AJ196" i="4"/>
  <c r="AD196" i="4"/>
  <c r="AK196" i="4"/>
  <c r="AH196" i="4"/>
  <c r="AK223" i="4"/>
  <c r="AF223" i="4"/>
  <c r="AD223" i="4"/>
  <c r="AC223" i="4"/>
  <c r="AJ223" i="4"/>
  <c r="AE223" i="4"/>
  <c r="AH223" i="4"/>
  <c r="AI223" i="4"/>
  <c r="AF274" i="4"/>
  <c r="AD274" i="4"/>
  <c r="AC274" i="4"/>
  <c r="AH274" i="4"/>
  <c r="AE274" i="4"/>
  <c r="AJ274" i="4"/>
  <c r="AI274" i="4"/>
  <c r="AK274" i="4"/>
  <c r="AK309" i="4"/>
  <c r="AE309" i="4"/>
  <c r="AC309" i="4"/>
  <c r="AF309" i="4"/>
  <c r="AD309" i="4"/>
  <c r="AJ309" i="4"/>
  <c r="AH309" i="4"/>
  <c r="AI309" i="4"/>
  <c r="AK341" i="4"/>
  <c r="AE341" i="4"/>
  <c r="AC341" i="4"/>
  <c r="AF341" i="4"/>
  <c r="AD341" i="4"/>
  <c r="AJ341" i="4"/>
  <c r="AH341" i="4"/>
  <c r="AI341" i="4"/>
  <c r="AK407" i="4"/>
  <c r="AF407" i="4"/>
  <c r="AD407" i="4"/>
  <c r="AE407" i="4"/>
  <c r="AC407" i="4"/>
  <c r="AH407" i="4"/>
  <c r="AJ407" i="4"/>
  <c r="AI407" i="4"/>
  <c r="AF448" i="4"/>
  <c r="AD448" i="4"/>
  <c r="AE448" i="4"/>
  <c r="AC448" i="4"/>
  <c r="AH448" i="4"/>
  <c r="AJ448" i="4"/>
  <c r="AI462" i="4"/>
  <c r="AF462" i="4"/>
  <c r="AD462" i="4"/>
  <c r="AE462" i="4"/>
  <c r="AC462" i="4"/>
  <c r="AK462" i="4"/>
  <c r="AH462" i="4"/>
  <c r="AJ462" i="4"/>
  <c r="AE471" i="4"/>
  <c r="AC471" i="4"/>
  <c r="AF471" i="4"/>
  <c r="AD471" i="4"/>
  <c r="AK471" i="4"/>
  <c r="AH471" i="4"/>
  <c r="AJ471" i="4"/>
  <c r="AE479" i="4"/>
  <c r="AC479" i="4"/>
  <c r="AF479" i="4"/>
  <c r="AD479" i="4"/>
  <c r="AK479" i="4"/>
  <c r="AH479" i="4"/>
  <c r="V479" i="4" s="1"/>
  <c r="AJ479" i="4"/>
  <c r="AI567" i="4"/>
  <c r="AE567" i="4"/>
  <c r="AC567" i="4"/>
  <c r="AF567" i="4"/>
  <c r="AD567" i="4"/>
  <c r="AK567" i="4"/>
  <c r="AJ567" i="4"/>
  <c r="AH567" i="4"/>
  <c r="AE577" i="4"/>
  <c r="AC577" i="4"/>
  <c r="AF577" i="4"/>
  <c r="AD577" i="4"/>
  <c r="AJ577" i="4"/>
  <c r="AK577" i="4"/>
  <c r="AH577" i="4"/>
  <c r="V577" i="4" s="1"/>
  <c r="AE585" i="4"/>
  <c r="AC585" i="4"/>
  <c r="AF585" i="4"/>
  <c r="AD585" i="4"/>
  <c r="AJ585" i="4"/>
  <c r="AK585" i="4"/>
  <c r="AH585" i="4"/>
  <c r="AH601" i="4"/>
  <c r="AE601" i="4"/>
  <c r="AC601" i="4"/>
  <c r="AF601" i="4"/>
  <c r="AD601" i="4"/>
  <c r="AI601" i="4"/>
  <c r="AK601" i="4"/>
  <c r="AJ601" i="4"/>
  <c r="AH625" i="4"/>
  <c r="AF625" i="4"/>
  <c r="AD625" i="4"/>
  <c r="AE625" i="4"/>
  <c r="AC625" i="4"/>
  <c r="AJ625" i="4"/>
  <c r="AK625" i="4"/>
  <c r="AI625" i="4"/>
  <c r="AH633" i="4"/>
  <c r="AF633" i="4"/>
  <c r="AD633" i="4"/>
  <c r="AE633" i="4"/>
  <c r="AC633" i="4"/>
  <c r="AJ633" i="4"/>
  <c r="AK633" i="4"/>
  <c r="AI633" i="4"/>
  <c r="AH641" i="4"/>
  <c r="AF641" i="4"/>
  <c r="AD641" i="4"/>
  <c r="AE641" i="4"/>
  <c r="AC641" i="4"/>
  <c r="AJ641" i="4"/>
  <c r="AK641" i="4"/>
  <c r="AI641" i="4"/>
  <c r="AI649" i="4"/>
  <c r="AF649" i="4"/>
  <c r="AD649" i="4"/>
  <c r="AE649" i="4"/>
  <c r="AC649" i="4"/>
  <c r="AJ649" i="4"/>
  <c r="AK649" i="4"/>
  <c r="AH649" i="4"/>
  <c r="AI657" i="4"/>
  <c r="AF657" i="4"/>
  <c r="AD657" i="4"/>
  <c r="AE657" i="4"/>
  <c r="AC657" i="4"/>
  <c r="AJ657" i="4"/>
  <c r="AK657" i="4"/>
  <c r="AH657" i="4"/>
  <c r="AI665" i="4"/>
  <c r="AF665" i="4"/>
  <c r="AD665" i="4"/>
  <c r="AE665" i="4"/>
  <c r="AC665" i="4"/>
  <c r="AJ665" i="4"/>
  <c r="AK665" i="4"/>
  <c r="AH665" i="4"/>
  <c r="AI683" i="4"/>
  <c r="AE683" i="4"/>
  <c r="AC683" i="4"/>
  <c r="AF683" i="4"/>
  <c r="AD683" i="4"/>
  <c r="AJ683" i="4"/>
  <c r="AH698" i="4"/>
  <c r="AF698" i="4"/>
  <c r="AD698" i="4"/>
  <c r="AE698" i="4"/>
  <c r="AC698" i="4"/>
  <c r="AI698" i="4"/>
  <c r="AJ698" i="4"/>
  <c r="AK701" i="4"/>
  <c r="AE701" i="4"/>
  <c r="AC701" i="4"/>
  <c r="AF701" i="4"/>
  <c r="AD701" i="4"/>
  <c r="AI701" i="4"/>
  <c r="AJ701" i="4"/>
  <c r="AH713" i="4"/>
  <c r="AE713" i="4"/>
  <c r="AC713" i="4"/>
  <c r="AF713" i="4"/>
  <c r="AD713" i="4"/>
  <c r="AI713" i="4"/>
  <c r="AJ713" i="4"/>
  <c r="AF716" i="4"/>
  <c r="AD716" i="4"/>
  <c r="AE716" i="4"/>
  <c r="AC716" i="4"/>
  <c r="AK716" i="4"/>
  <c r="AI716" i="4"/>
  <c r="AJ716" i="4"/>
  <c r="AH720" i="4"/>
  <c r="AF720" i="4"/>
  <c r="AD720" i="4"/>
  <c r="AE720" i="4"/>
  <c r="AC720" i="4"/>
  <c r="AK720" i="4"/>
  <c r="AI720" i="4"/>
  <c r="AJ720" i="4"/>
  <c r="AI761" i="4"/>
  <c r="AF761" i="4"/>
  <c r="AD761" i="4"/>
  <c r="AH761" i="4"/>
  <c r="AJ761" i="4"/>
  <c r="AK761" i="4"/>
  <c r="AI769" i="4"/>
  <c r="AF769" i="4"/>
  <c r="AD769" i="4"/>
  <c r="AH769" i="4"/>
  <c r="AJ769" i="4"/>
  <c r="AK769" i="4"/>
  <c r="AE774" i="4"/>
  <c r="AC774" i="4"/>
  <c r="AF774" i="4"/>
  <c r="AD774" i="4"/>
  <c r="AI774" i="4"/>
  <c r="AH774" i="4"/>
  <c r="AK774" i="4"/>
  <c r="AJ774" i="4"/>
  <c r="AE782" i="4"/>
  <c r="AC782" i="4"/>
  <c r="AF782" i="4"/>
  <c r="AD782" i="4"/>
  <c r="AI782" i="4"/>
  <c r="AH782" i="4"/>
  <c r="AK782" i="4"/>
  <c r="AJ782" i="4"/>
  <c r="AI795" i="4"/>
  <c r="AF795" i="4"/>
  <c r="AD795" i="4"/>
  <c r="AE795" i="4"/>
  <c r="AC795" i="4"/>
  <c r="AK795" i="4"/>
  <c r="AH795" i="4"/>
  <c r="AJ795" i="4"/>
  <c r="AF816" i="4"/>
  <c r="AD816" i="4"/>
  <c r="AE816" i="4"/>
  <c r="AC816" i="4"/>
  <c r="AH816" i="4"/>
  <c r="AJ816" i="4"/>
  <c r="AK816" i="4"/>
  <c r="AI816" i="4"/>
  <c r="AI824" i="4"/>
  <c r="AF824" i="4"/>
  <c r="AD824" i="4"/>
  <c r="AE824" i="4"/>
  <c r="AC824" i="4"/>
  <c r="AH824" i="4"/>
  <c r="AJ824" i="4"/>
  <c r="AK824" i="4"/>
  <c r="AE832" i="4"/>
  <c r="AF832" i="4"/>
  <c r="AD832" i="4"/>
  <c r="AH832" i="4"/>
  <c r="AJ832" i="4"/>
  <c r="AK832" i="4"/>
  <c r="AI832" i="4"/>
  <c r="AE840" i="4"/>
  <c r="AF840" i="4"/>
  <c r="AD840" i="4"/>
  <c r="AH840" i="4"/>
  <c r="AJ840" i="4"/>
  <c r="AK840" i="4"/>
  <c r="AI840" i="4"/>
  <c r="AE848" i="4"/>
  <c r="AF848" i="4"/>
  <c r="AD848" i="4"/>
  <c r="AH848" i="4"/>
  <c r="AJ848" i="4"/>
  <c r="AK848" i="4"/>
  <c r="AI848" i="4"/>
  <c r="AE855" i="4"/>
  <c r="AC855" i="4"/>
  <c r="AF855" i="4"/>
  <c r="AD855" i="4"/>
  <c r="AH855" i="4"/>
  <c r="AJ855" i="4"/>
  <c r="AK855" i="4"/>
  <c r="AH1099" i="4"/>
  <c r="AD1099" i="4"/>
  <c r="AJ1099" i="4"/>
  <c r="AF1099" i="4"/>
  <c r="AE1099" i="4"/>
  <c r="AK1099" i="4"/>
  <c r="AI1099" i="4"/>
  <c r="AC1099" i="4"/>
  <c r="AH1097" i="4"/>
  <c r="AE1097" i="4"/>
  <c r="AD1097" i="4"/>
  <c r="AJ1097" i="4"/>
  <c r="AF1097" i="4"/>
  <c r="AK1097" i="4"/>
  <c r="AH1095" i="4"/>
  <c r="AD1095" i="4"/>
  <c r="AJ1095" i="4"/>
  <c r="AF1095" i="4"/>
  <c r="AI1095" i="4"/>
  <c r="AC1095" i="4"/>
  <c r="AK1095" i="4"/>
  <c r="V1095" i="4" s="1"/>
  <c r="AH1093" i="4"/>
  <c r="AD1093" i="4"/>
  <c r="AJ1093" i="4"/>
  <c r="AF1093" i="4"/>
  <c r="AI1093" i="4"/>
  <c r="AC1093" i="4"/>
  <c r="AK1093" i="4"/>
  <c r="V1093" i="4" s="1"/>
  <c r="AH1091" i="4"/>
  <c r="AD1091" i="4"/>
  <c r="AJ1091" i="4"/>
  <c r="AF1091" i="4"/>
  <c r="AE1091" i="4"/>
  <c r="AI1091" i="4"/>
  <c r="AK1091" i="4"/>
  <c r="AC1091" i="4"/>
  <c r="AH1089" i="4"/>
  <c r="AI1089" i="4"/>
  <c r="AD1089" i="4"/>
  <c r="AJ1089" i="4"/>
  <c r="AF1089" i="4"/>
  <c r="AK1089" i="4"/>
  <c r="AH1085" i="4"/>
  <c r="AD1085" i="4"/>
  <c r="AJ1085" i="4"/>
  <c r="AF1085" i="4"/>
  <c r="AC1085" i="4"/>
  <c r="AI1085" i="4"/>
  <c r="AK1085" i="4"/>
  <c r="AF1081" i="4"/>
  <c r="AH1081" i="4"/>
  <c r="AJ1081" i="4"/>
  <c r="AK1081" i="4"/>
  <c r="AI1081" i="4"/>
  <c r="AE1081" i="4"/>
  <c r="AC1081" i="4"/>
  <c r="AC1077" i="4"/>
  <c r="AE1077" i="4"/>
  <c r="AH1077" i="4"/>
  <c r="AJ1077" i="4"/>
  <c r="AK1077" i="4"/>
  <c r="AD1077" i="4"/>
  <c r="AI1077" i="4"/>
  <c r="AF1077" i="4"/>
  <c r="AC1073" i="4"/>
  <c r="AE1073" i="4"/>
  <c r="AH1073" i="4"/>
  <c r="AJ1073" i="4"/>
  <c r="AK1073" i="4"/>
  <c r="AI1073" i="4"/>
  <c r="AE1069" i="4"/>
  <c r="AH1069" i="4"/>
  <c r="AJ1069" i="4"/>
  <c r="AK1069" i="4"/>
  <c r="AI1069" i="4"/>
  <c r="AD1069" i="4"/>
  <c r="AF1069" i="4"/>
  <c r="AI1067" i="4"/>
  <c r="AC1067" i="4"/>
  <c r="AE1067" i="4"/>
  <c r="AH1067" i="4"/>
  <c r="AJ1067" i="4"/>
  <c r="AK1067" i="4"/>
  <c r="AC1064" i="4"/>
  <c r="AH1064" i="4"/>
  <c r="AE1064" i="4"/>
  <c r="AJ1064" i="4"/>
  <c r="AK1064" i="4"/>
  <c r="AD1064" i="4"/>
  <c r="AI1064" i="4"/>
  <c r="AI1062" i="4"/>
  <c r="AF1062" i="4"/>
  <c r="AC1062" i="4"/>
  <c r="AH1062" i="4"/>
  <c r="AK1062" i="4"/>
  <c r="AE1062" i="4"/>
  <c r="AJ1062" i="4"/>
  <c r="AI1058" i="4"/>
  <c r="AF1058" i="4"/>
  <c r="AK1058" i="4"/>
  <c r="AC1058" i="4"/>
  <c r="AH1058" i="4"/>
  <c r="AE1058" i="4"/>
  <c r="AJ1058" i="4"/>
  <c r="AI1038" i="4"/>
  <c r="AC1038" i="4"/>
  <c r="AD1038" i="4"/>
  <c r="AH1038" i="4"/>
  <c r="AF1038" i="4"/>
  <c r="AJ1038" i="4"/>
  <c r="AK1038" i="4"/>
  <c r="AE1038" i="4"/>
  <c r="AC1034" i="4"/>
  <c r="AD1034" i="4"/>
  <c r="AH1034" i="4"/>
  <c r="AF1034" i="4"/>
  <c r="AJ1034" i="4"/>
  <c r="AK1034" i="4"/>
  <c r="AI1034" i="4"/>
  <c r="AE1034" i="4"/>
  <c r="AI1030" i="4"/>
  <c r="AC1030" i="4"/>
  <c r="AD1030" i="4"/>
  <c r="AH1030" i="4"/>
  <c r="AF1030" i="4"/>
  <c r="AJ1030" i="4"/>
  <c r="AK1030" i="4"/>
  <c r="AE1030" i="4"/>
  <c r="AD1026" i="4"/>
  <c r="AH1026" i="4"/>
  <c r="AF1026" i="4"/>
  <c r="AJ1026" i="4"/>
  <c r="AI1026" i="4"/>
  <c r="AK1026" i="4"/>
  <c r="AE1026" i="4"/>
  <c r="AI1022" i="4"/>
  <c r="AD1022" i="4"/>
  <c r="AH1022" i="4"/>
  <c r="AF1022" i="4"/>
  <c r="AJ1022" i="4"/>
  <c r="AK1022" i="4"/>
  <c r="AE1022" i="4"/>
  <c r="AC1018" i="4"/>
  <c r="AD1018" i="4"/>
  <c r="AH1018" i="4"/>
  <c r="AF1018" i="4"/>
  <c r="AJ1018" i="4"/>
  <c r="AK1018" i="4"/>
  <c r="AE1018" i="4"/>
  <c r="AI1018" i="4"/>
  <c r="AF1007" i="4"/>
  <c r="AD1007" i="4"/>
  <c r="AH1007" i="4"/>
  <c r="AJ1007" i="4"/>
  <c r="AK1007" i="4"/>
  <c r="AC1007" i="4"/>
  <c r="AI1007" i="4"/>
  <c r="AE1007" i="4"/>
  <c r="AI1004" i="4"/>
  <c r="AC1004" i="4"/>
  <c r="AD1004" i="4"/>
  <c r="AH1004" i="4"/>
  <c r="AK1004" i="4"/>
  <c r="AF1004" i="4"/>
  <c r="AJ1004" i="4"/>
  <c r="AI1000" i="4"/>
  <c r="AC1000" i="4"/>
  <c r="AK1000" i="4"/>
  <c r="AD1000" i="4"/>
  <c r="AH1000" i="4"/>
  <c r="AF1000" i="4"/>
  <c r="AJ1000" i="4"/>
  <c r="AI996" i="4"/>
  <c r="AC996" i="4"/>
  <c r="AD996" i="4"/>
  <c r="AH996" i="4"/>
  <c r="AK996" i="4"/>
  <c r="AF996" i="4"/>
  <c r="AJ996" i="4"/>
  <c r="AD976" i="4"/>
  <c r="AC976" i="4"/>
  <c r="AH976" i="4"/>
  <c r="AE976" i="4"/>
  <c r="AJ976" i="4"/>
  <c r="AK976" i="4"/>
  <c r="AI976" i="4"/>
  <c r="AF965" i="4"/>
  <c r="AE965" i="4"/>
  <c r="AH965" i="4"/>
  <c r="AJ965" i="4"/>
  <c r="AK965" i="4"/>
  <c r="AI965" i="4"/>
  <c r="AD961" i="4"/>
  <c r="AF961" i="4"/>
  <c r="AH961" i="4"/>
  <c r="AJ961" i="4"/>
  <c r="AK961" i="4"/>
  <c r="AI961" i="4"/>
  <c r="AD957" i="4"/>
  <c r="AF957" i="4"/>
  <c r="AH957" i="4"/>
  <c r="AJ957" i="4"/>
  <c r="AK957" i="4"/>
  <c r="AI957" i="4"/>
  <c r="AF953" i="4"/>
  <c r="AE953" i="4"/>
  <c r="AH953" i="4"/>
  <c r="AJ953" i="4"/>
  <c r="AK953" i="4"/>
  <c r="AI953" i="4"/>
  <c r="AF949" i="4"/>
  <c r="AE949" i="4"/>
  <c r="AH949" i="4"/>
  <c r="AJ949" i="4"/>
  <c r="AK949" i="4"/>
  <c r="AI949" i="4"/>
  <c r="AD945" i="4"/>
  <c r="AF945" i="4"/>
  <c r="AH945" i="4"/>
  <c r="AJ945" i="4"/>
  <c r="AI945" i="4"/>
  <c r="AK945" i="4"/>
  <c r="AF941" i="4"/>
  <c r="AD941" i="4"/>
  <c r="AH941" i="4"/>
  <c r="AJ941" i="4"/>
  <c r="AI941" i="4"/>
  <c r="AK941" i="4"/>
  <c r="AI939" i="4"/>
  <c r="AF939" i="4"/>
  <c r="AD939" i="4"/>
  <c r="AH939" i="4"/>
  <c r="AJ939" i="4"/>
  <c r="AK939" i="4"/>
  <c r="AE936" i="4"/>
  <c r="AC936" i="4"/>
  <c r="AH936" i="4"/>
  <c r="AJ936" i="4"/>
  <c r="AK936" i="4"/>
  <c r="AI936" i="4"/>
  <c r="AE919" i="4"/>
  <c r="AC919" i="4"/>
  <c r="AF919" i="4"/>
  <c r="AD919" i="4"/>
  <c r="AH919" i="4"/>
  <c r="AJ919" i="4"/>
  <c r="AK919" i="4"/>
  <c r="AI919" i="4"/>
  <c r="AI917" i="4"/>
  <c r="AK917" i="4"/>
  <c r="AD917" i="4"/>
  <c r="AF917" i="4"/>
  <c r="AH917" i="4"/>
  <c r="AJ917" i="4"/>
  <c r="AI913" i="4"/>
  <c r="AD913" i="4"/>
  <c r="AF913" i="4"/>
  <c r="AH913" i="4"/>
  <c r="AJ913" i="4"/>
  <c r="AK913" i="4"/>
  <c r="AI910" i="4"/>
  <c r="AF910" i="4"/>
  <c r="AD910" i="4"/>
  <c r="AE910" i="4"/>
  <c r="AC910" i="4"/>
  <c r="AH910" i="4"/>
  <c r="AJ910" i="4"/>
  <c r="AK910" i="4"/>
  <c r="AI908" i="4"/>
  <c r="AF908" i="4"/>
  <c r="AD908" i="4"/>
  <c r="AE908" i="4"/>
  <c r="AC908" i="4"/>
  <c r="AH908" i="4"/>
  <c r="AK908" i="4"/>
  <c r="AJ908" i="4"/>
  <c r="AI905" i="4"/>
  <c r="AE905" i="4"/>
  <c r="AC905" i="4"/>
  <c r="AF905" i="4"/>
  <c r="AD905" i="4"/>
  <c r="AH905" i="4"/>
  <c r="AJ905" i="4"/>
  <c r="AK905" i="4"/>
  <c r="AI902" i="4"/>
  <c r="AE902" i="4"/>
  <c r="AC902" i="4"/>
  <c r="AH902" i="4"/>
  <c r="AJ902" i="4"/>
  <c r="AK902" i="4"/>
  <c r="AF898" i="4"/>
  <c r="AE898" i="4"/>
  <c r="AC898" i="4"/>
  <c r="AH898" i="4"/>
  <c r="AJ898" i="4"/>
  <c r="AK898" i="4"/>
  <c r="AI898" i="4"/>
  <c r="AI894" i="4"/>
  <c r="AF894" i="4"/>
  <c r="AD894" i="4"/>
  <c r="AE894" i="4"/>
  <c r="AC894" i="4"/>
  <c r="AH894" i="4"/>
  <c r="AJ894" i="4"/>
  <c r="AK894" i="4"/>
  <c r="AF890" i="4"/>
  <c r="AD890" i="4"/>
  <c r="AE890" i="4"/>
  <c r="AC890" i="4"/>
  <c r="AH890" i="4"/>
  <c r="AJ890" i="4"/>
  <c r="AK890" i="4"/>
  <c r="AI890" i="4"/>
  <c r="AI886" i="4"/>
  <c r="AE886" i="4"/>
  <c r="AC886" i="4"/>
  <c r="AH886" i="4"/>
  <c r="AJ886" i="4"/>
  <c r="AK886" i="4"/>
  <c r="AF882" i="4"/>
  <c r="AC882" i="4"/>
  <c r="AE882" i="4"/>
  <c r="AH882" i="4"/>
  <c r="AJ882" i="4"/>
  <c r="AK882" i="4"/>
  <c r="AI882" i="4"/>
  <c r="AF857" i="4"/>
  <c r="AC857" i="4"/>
  <c r="AE857" i="4"/>
  <c r="AH857" i="4"/>
  <c r="AJ857" i="4"/>
  <c r="AI857" i="4"/>
  <c r="AK857" i="4"/>
  <c r="AI851" i="4"/>
  <c r="AC851" i="4"/>
  <c r="AE851" i="4"/>
  <c r="AH851" i="4"/>
  <c r="AJ851" i="4"/>
  <c r="AK851" i="4"/>
  <c r="AI847" i="4"/>
  <c r="AC847" i="4"/>
  <c r="AE847" i="4"/>
  <c r="AH847" i="4"/>
  <c r="AJ847" i="4"/>
  <c r="AK847" i="4"/>
  <c r="AI843" i="4"/>
  <c r="AC843" i="4"/>
  <c r="AE843" i="4"/>
  <c r="AH843" i="4"/>
  <c r="V843" i="4" s="1"/>
  <c r="AJ843" i="4"/>
  <c r="AI839" i="4"/>
  <c r="AC839" i="4"/>
  <c r="AE839" i="4"/>
  <c r="AH839" i="4"/>
  <c r="AJ839" i="4"/>
  <c r="AK839" i="4"/>
  <c r="AI835" i="4"/>
  <c r="AE835" i="4"/>
  <c r="AC835" i="4"/>
  <c r="AF835" i="4"/>
  <c r="AD835" i="4"/>
  <c r="AH835" i="4"/>
  <c r="AJ835" i="4"/>
  <c r="AK835" i="4"/>
  <c r="AE831" i="4"/>
  <c r="AC831" i="4"/>
  <c r="AD831" i="4"/>
  <c r="AF831" i="4"/>
  <c r="AH831" i="4"/>
  <c r="AJ831" i="4"/>
  <c r="AI831" i="4"/>
  <c r="AK831" i="4"/>
  <c r="AI827" i="4"/>
  <c r="AC827" i="4"/>
  <c r="AE827" i="4"/>
  <c r="AH827" i="4"/>
  <c r="AJ827" i="4"/>
  <c r="AK827" i="4"/>
  <c r="AI823" i="4"/>
  <c r="AE823" i="4"/>
  <c r="AC823" i="4"/>
  <c r="AD823" i="4"/>
  <c r="AF823" i="4"/>
  <c r="AH823" i="4"/>
  <c r="AJ823" i="4"/>
  <c r="AK823" i="4"/>
  <c r="AF819" i="4"/>
  <c r="AC819" i="4"/>
  <c r="AE819" i="4"/>
  <c r="AH819" i="4"/>
  <c r="AJ819" i="4"/>
  <c r="AI819" i="4"/>
  <c r="AK819" i="4"/>
  <c r="AF815" i="4"/>
  <c r="AC815" i="4"/>
  <c r="AE815" i="4"/>
  <c r="AH815" i="4"/>
  <c r="AJ815" i="4"/>
  <c r="AK815" i="4"/>
  <c r="AI815" i="4"/>
  <c r="AF794" i="4"/>
  <c r="AC794" i="4"/>
  <c r="AE794" i="4"/>
  <c r="AK794" i="4"/>
  <c r="AH794" i="4"/>
  <c r="AI794" i="4"/>
  <c r="AJ794" i="4"/>
  <c r="AE790" i="4"/>
  <c r="AC790" i="4"/>
  <c r="AF790" i="4"/>
  <c r="AD790" i="4"/>
  <c r="AI790" i="4"/>
  <c r="AH790" i="4"/>
  <c r="AK790" i="4"/>
  <c r="AJ790" i="4"/>
  <c r="AE788" i="4"/>
  <c r="AC788" i="4"/>
  <c r="AF788" i="4"/>
  <c r="AD788" i="4"/>
  <c r="AH788" i="4"/>
  <c r="AJ788" i="4"/>
  <c r="AK788" i="4"/>
  <c r="AI785" i="4"/>
  <c r="AF785" i="4"/>
  <c r="AD785" i="4"/>
  <c r="AH785" i="4"/>
  <c r="AJ785" i="4"/>
  <c r="AK785" i="4"/>
  <c r="AI781" i="4"/>
  <c r="AF781" i="4"/>
  <c r="AD781" i="4"/>
  <c r="AE781" i="4"/>
  <c r="AC781" i="4"/>
  <c r="AH781" i="4"/>
  <c r="AJ781" i="4"/>
  <c r="AK781" i="4"/>
  <c r="AI777" i="4"/>
  <c r="AF777" i="4"/>
  <c r="AD777" i="4"/>
  <c r="AH777" i="4"/>
  <c r="AJ777" i="4"/>
  <c r="AK777" i="4"/>
  <c r="AI768" i="4"/>
  <c r="AC768" i="4"/>
  <c r="AE768" i="4"/>
  <c r="AH768" i="4"/>
  <c r="AJ768" i="4"/>
  <c r="AK768" i="4"/>
  <c r="AI764" i="4"/>
  <c r="AE764" i="4"/>
  <c r="AC764" i="4"/>
  <c r="AF764" i="4"/>
  <c r="AD764" i="4"/>
  <c r="AH764" i="4"/>
  <c r="AJ764" i="4"/>
  <c r="AK764" i="4"/>
  <c r="AI760" i="4"/>
  <c r="AC760" i="4"/>
  <c r="AE760" i="4"/>
  <c r="AH760" i="4"/>
  <c r="AJ760" i="4"/>
  <c r="AK760" i="4"/>
  <c r="AF757" i="4"/>
  <c r="AD757" i="4"/>
  <c r="AE757" i="4"/>
  <c r="AC757" i="4"/>
  <c r="AH757" i="4"/>
  <c r="AJ757" i="4"/>
  <c r="AK757" i="4"/>
  <c r="AF755" i="4"/>
  <c r="AD755" i="4"/>
  <c r="AE755" i="4"/>
  <c r="AC755" i="4"/>
  <c r="AK755" i="4"/>
  <c r="AH755" i="4"/>
  <c r="AJ755" i="4"/>
  <c r="AE725" i="4"/>
  <c r="AC725" i="4"/>
  <c r="AF725" i="4"/>
  <c r="AD725" i="4"/>
  <c r="AI725" i="4"/>
  <c r="AJ725" i="4"/>
  <c r="AH722" i="4"/>
  <c r="AF722" i="4"/>
  <c r="AD722" i="4"/>
  <c r="AI722" i="4"/>
  <c r="AJ722" i="4"/>
  <c r="AH712" i="4"/>
  <c r="AF712" i="4"/>
  <c r="AD712" i="4"/>
  <c r="AE712" i="4"/>
  <c r="AC712" i="4"/>
  <c r="AK712" i="4"/>
  <c r="AI712" i="4"/>
  <c r="AJ712" i="4"/>
  <c r="AF708" i="4"/>
  <c r="AD708" i="4"/>
  <c r="AE708" i="4"/>
  <c r="AC708" i="4"/>
  <c r="AK708" i="4"/>
  <c r="AI708" i="4"/>
  <c r="AJ708" i="4"/>
  <c r="AK707" i="4"/>
  <c r="AE707" i="4"/>
  <c r="AC707" i="4"/>
  <c r="AF707" i="4"/>
  <c r="AD707" i="4"/>
  <c r="AJ707" i="4"/>
  <c r="AH705" i="4"/>
  <c r="AE705" i="4"/>
  <c r="AC705" i="4"/>
  <c r="AF705" i="4"/>
  <c r="AD705" i="4"/>
  <c r="AI705" i="4"/>
  <c r="AJ705" i="4"/>
  <c r="AH702" i="4"/>
  <c r="AF702" i="4"/>
  <c r="AD702" i="4"/>
  <c r="AE702" i="4"/>
  <c r="AC702" i="4"/>
  <c r="AI702" i="4"/>
  <c r="AJ702" i="4"/>
  <c r="AH695" i="4"/>
  <c r="V695" i="4" s="1"/>
  <c r="AE695" i="4"/>
  <c r="AC695" i="4"/>
  <c r="AF695" i="4"/>
  <c r="AD695" i="4"/>
  <c r="AJ695" i="4"/>
  <c r="AE693" i="4"/>
  <c r="AC693" i="4"/>
  <c r="AF693" i="4"/>
  <c r="AD693" i="4"/>
  <c r="AI693" i="4"/>
  <c r="AJ693" i="4"/>
  <c r="AH690" i="4"/>
  <c r="AF690" i="4"/>
  <c r="AD690" i="4"/>
  <c r="AE690" i="4"/>
  <c r="AC690" i="4"/>
  <c r="AI690" i="4"/>
  <c r="AJ690" i="4"/>
  <c r="AK683" i="4"/>
  <c r="AI664" i="4"/>
  <c r="AE664" i="4"/>
  <c r="AC664" i="4"/>
  <c r="AF664" i="4"/>
  <c r="AD664" i="4"/>
  <c r="AJ664" i="4"/>
  <c r="AK664" i="4"/>
  <c r="AH664" i="4"/>
  <c r="AI660" i="4"/>
  <c r="AE660" i="4"/>
  <c r="AC660" i="4"/>
  <c r="AF660" i="4"/>
  <c r="AD660" i="4"/>
  <c r="AJ660" i="4"/>
  <c r="AK660" i="4"/>
  <c r="AH660" i="4"/>
  <c r="AI656" i="4"/>
  <c r="AE656" i="4"/>
  <c r="AC656" i="4"/>
  <c r="AF656" i="4"/>
  <c r="AD656" i="4"/>
  <c r="AJ656" i="4"/>
  <c r="AK656" i="4"/>
  <c r="AH656" i="4"/>
  <c r="AI652" i="4"/>
  <c r="AE652" i="4"/>
  <c r="AC652" i="4"/>
  <c r="AF652" i="4"/>
  <c r="AD652" i="4"/>
  <c r="AJ652" i="4"/>
  <c r="AK652" i="4"/>
  <c r="AH652" i="4"/>
  <c r="AI648" i="4"/>
  <c r="AE648" i="4"/>
  <c r="AC648" i="4"/>
  <c r="AF648" i="4"/>
  <c r="AD648" i="4"/>
  <c r="AJ648" i="4"/>
  <c r="AK648" i="4"/>
  <c r="AH648" i="4"/>
  <c r="AI644" i="4"/>
  <c r="AE644" i="4"/>
  <c r="AC644" i="4"/>
  <c r="AF644" i="4"/>
  <c r="AD644" i="4"/>
  <c r="AJ644" i="4"/>
  <c r="AK644" i="4"/>
  <c r="AH644" i="4"/>
  <c r="AH640" i="4"/>
  <c r="AE640" i="4"/>
  <c r="AC640" i="4"/>
  <c r="AF640" i="4"/>
  <c r="AD640" i="4"/>
  <c r="AJ640" i="4"/>
  <c r="AI640" i="4"/>
  <c r="AK640" i="4"/>
  <c r="AH636" i="4"/>
  <c r="AE636" i="4"/>
  <c r="AC636" i="4"/>
  <c r="AF636" i="4"/>
  <c r="AD636" i="4"/>
  <c r="AJ636" i="4"/>
  <c r="AI636" i="4"/>
  <c r="AK636" i="4"/>
  <c r="AH632" i="4"/>
  <c r="AE632" i="4"/>
  <c r="AC632" i="4"/>
  <c r="AF632" i="4"/>
  <c r="AD632" i="4"/>
  <c r="AJ632" i="4"/>
  <c r="AI632" i="4"/>
  <c r="AK632" i="4"/>
  <c r="AH628" i="4"/>
  <c r="AE628" i="4"/>
  <c r="AC628" i="4"/>
  <c r="AF628" i="4"/>
  <c r="AD628" i="4"/>
  <c r="AJ628" i="4"/>
  <c r="AI628" i="4"/>
  <c r="AK628" i="4"/>
  <c r="AH624" i="4"/>
  <c r="AE624" i="4"/>
  <c r="AC624" i="4"/>
  <c r="AF624" i="4"/>
  <c r="AD624" i="4"/>
  <c r="AJ624" i="4"/>
  <c r="AI624" i="4"/>
  <c r="AK624" i="4"/>
  <c r="AH599" i="4"/>
  <c r="AE599" i="4"/>
  <c r="AC599" i="4"/>
  <c r="AF599" i="4"/>
  <c r="AD599" i="4"/>
  <c r="AJ599" i="4"/>
  <c r="AK599" i="4"/>
  <c r="AI599" i="4"/>
  <c r="AF584" i="4"/>
  <c r="AD584" i="4"/>
  <c r="AE584" i="4"/>
  <c r="AC584" i="4"/>
  <c r="AK584" i="4"/>
  <c r="AJ584" i="4"/>
  <c r="AH584" i="4"/>
  <c r="V584" i="4" s="1"/>
  <c r="AF580" i="4"/>
  <c r="AD580" i="4"/>
  <c r="AE580" i="4"/>
  <c r="AC580" i="4"/>
  <c r="AJ580" i="4"/>
  <c r="AK580" i="4"/>
  <c r="AH580" i="4"/>
  <c r="AF576" i="4"/>
  <c r="AD576" i="4"/>
  <c r="AE576" i="4"/>
  <c r="AC576" i="4"/>
  <c r="AK576" i="4"/>
  <c r="AJ576" i="4"/>
  <c r="AH576" i="4"/>
  <c r="V576" i="4" s="1"/>
  <c r="AF572" i="4"/>
  <c r="AD572" i="4"/>
  <c r="AE572" i="4"/>
  <c r="AC572" i="4"/>
  <c r="AJ572" i="4"/>
  <c r="AK572" i="4"/>
  <c r="AH572" i="4"/>
  <c r="AI565" i="4"/>
  <c r="AE565" i="4"/>
  <c r="AC565" i="4"/>
  <c r="AF565" i="4"/>
  <c r="AD565" i="4"/>
  <c r="AJ565" i="4"/>
  <c r="AK565" i="4"/>
  <c r="AH565" i="4"/>
  <c r="AI482" i="4"/>
  <c r="AF482" i="4"/>
  <c r="AD482" i="4"/>
  <c r="AE482" i="4"/>
  <c r="AC482" i="4"/>
  <c r="AH482" i="4"/>
  <c r="AK482" i="4"/>
  <c r="AJ482" i="4"/>
  <c r="AF478" i="4"/>
  <c r="AD478" i="4"/>
  <c r="AE478" i="4"/>
  <c r="AC478" i="4"/>
  <c r="AH478" i="4"/>
  <c r="AK478" i="4"/>
  <c r="AJ478" i="4"/>
  <c r="AF474" i="4"/>
  <c r="AD474" i="4"/>
  <c r="AE474" i="4"/>
  <c r="AC474" i="4"/>
  <c r="AH474" i="4"/>
  <c r="AK474" i="4"/>
  <c r="AJ474" i="4"/>
  <c r="AF470" i="4"/>
  <c r="AD470" i="4"/>
  <c r="AE470" i="4"/>
  <c r="AC470" i="4"/>
  <c r="AH470" i="4"/>
  <c r="AK470" i="4"/>
  <c r="AJ470" i="4"/>
  <c r="AF466" i="4"/>
  <c r="AD466" i="4"/>
  <c r="AE466" i="4"/>
  <c r="AC466" i="4"/>
  <c r="AH466" i="4"/>
  <c r="AK466" i="4"/>
  <c r="AJ466" i="4"/>
  <c r="AI460" i="4"/>
  <c r="AF460" i="4"/>
  <c r="AD460" i="4"/>
  <c r="AE460" i="4"/>
  <c r="AC460" i="4"/>
  <c r="AK460" i="4"/>
  <c r="AH460" i="4"/>
  <c r="AJ460" i="4"/>
  <c r="AI452" i="4"/>
  <c r="AF452" i="4"/>
  <c r="AD452" i="4"/>
  <c r="AE452" i="4"/>
  <c r="AC452" i="4"/>
  <c r="AK452" i="4"/>
  <c r="AH452" i="4"/>
  <c r="AJ452" i="4"/>
  <c r="AE447" i="4"/>
  <c r="AC447" i="4"/>
  <c r="AF447" i="4"/>
  <c r="AD447" i="4"/>
  <c r="AK447" i="4"/>
  <c r="AH447" i="4"/>
  <c r="AJ447" i="4"/>
  <c r="AE443" i="4"/>
  <c r="AC443" i="4"/>
  <c r="AF443" i="4"/>
  <c r="AD443" i="4"/>
  <c r="AK443" i="4"/>
  <c r="AH443" i="4"/>
  <c r="V443" i="4" s="1"/>
  <c r="AJ443" i="4"/>
  <c r="AK419" i="4"/>
  <c r="AF419" i="4"/>
  <c r="AD419" i="4"/>
  <c r="AE419" i="4"/>
  <c r="AC419" i="4"/>
  <c r="AH419" i="4"/>
  <c r="AJ419" i="4"/>
  <c r="AI419" i="4"/>
  <c r="AK403" i="4"/>
  <c r="AF403" i="4"/>
  <c r="AD403" i="4"/>
  <c r="AE403" i="4"/>
  <c r="AC403" i="4"/>
  <c r="AH403" i="4"/>
  <c r="AJ403" i="4"/>
  <c r="AI403" i="4"/>
  <c r="AK387" i="4"/>
  <c r="AF387" i="4"/>
  <c r="AD387" i="4"/>
  <c r="AE387" i="4"/>
  <c r="AC387" i="4"/>
  <c r="AH387" i="4"/>
  <c r="AJ387" i="4"/>
  <c r="AI387" i="4"/>
  <c r="AF336" i="4"/>
  <c r="AD336" i="4"/>
  <c r="AE336" i="4"/>
  <c r="AC336" i="4"/>
  <c r="AH336" i="4"/>
  <c r="AJ336" i="4"/>
  <c r="AI336" i="4"/>
  <c r="AK336" i="4"/>
  <c r="AF320" i="4"/>
  <c r="AD320" i="4"/>
  <c r="AE320" i="4"/>
  <c r="AC320" i="4"/>
  <c r="AH320" i="4"/>
  <c r="AJ320" i="4"/>
  <c r="AI320" i="4"/>
  <c r="AK320" i="4"/>
  <c r="AF287" i="4"/>
  <c r="AD287" i="4"/>
  <c r="AE287" i="4"/>
  <c r="AC287" i="4"/>
  <c r="AH287" i="4"/>
  <c r="AJ287" i="4"/>
  <c r="AI287" i="4"/>
  <c r="AE271" i="4"/>
  <c r="AC271" i="4"/>
  <c r="AF271" i="4"/>
  <c r="AH271" i="4"/>
  <c r="AD271" i="4"/>
  <c r="AJ271" i="4"/>
  <c r="AI271" i="4"/>
  <c r="AE255" i="4"/>
  <c r="AC255" i="4"/>
  <c r="AF255" i="4"/>
  <c r="AH255" i="4"/>
  <c r="AD255" i="4"/>
  <c r="AJ255" i="4"/>
  <c r="AI255" i="4"/>
  <c r="AF221" i="4"/>
  <c r="AD221" i="4"/>
  <c r="AC221" i="4"/>
  <c r="AH221" i="4"/>
  <c r="AE221" i="4"/>
  <c r="AI221" i="4"/>
  <c r="AJ221" i="4"/>
  <c r="AK221" i="4"/>
  <c r="AF205" i="4"/>
  <c r="AD205" i="4"/>
  <c r="AC205" i="4"/>
  <c r="AH205" i="4"/>
  <c r="AE205" i="4"/>
  <c r="AI205" i="4"/>
  <c r="AJ205" i="4"/>
  <c r="AK205" i="4"/>
  <c r="AF189" i="4"/>
  <c r="AD189" i="4"/>
  <c r="AC189" i="4"/>
  <c r="AH189" i="4"/>
  <c r="AE189" i="4"/>
  <c r="AI189" i="4"/>
  <c r="AJ189" i="4"/>
  <c r="AK189" i="4"/>
  <c r="AF101" i="4"/>
  <c r="AD101" i="4"/>
  <c r="AC101" i="4"/>
  <c r="AI101" i="4"/>
  <c r="AE101" i="4"/>
  <c r="AH101" i="4"/>
  <c r="AJ101" i="4"/>
  <c r="AK101" i="4"/>
  <c r="AI45" i="4"/>
  <c r="AE45" i="4"/>
  <c r="AC45" i="4"/>
  <c r="AF45" i="4"/>
  <c r="AJ45" i="4"/>
  <c r="AD45" i="4"/>
  <c r="AH45" i="4"/>
  <c r="AK45" i="4"/>
  <c r="AF12" i="4"/>
  <c r="AD12" i="4"/>
  <c r="AC12" i="4"/>
  <c r="AH12" i="4"/>
  <c r="AJ12" i="4"/>
  <c r="AE12" i="4"/>
  <c r="AI12" i="4"/>
  <c r="AK12" i="4"/>
  <c r="P256" i="1"/>
  <c r="AD148" i="19" s="1"/>
  <c r="P251" i="1"/>
  <c r="P255" i="1"/>
  <c r="P257" i="1"/>
  <c r="P253" i="1"/>
  <c r="P249" i="1"/>
  <c r="BH26" i="12"/>
  <c r="BK133" i="16"/>
  <c r="BE16" i="10"/>
  <c r="BH53" i="16"/>
  <c r="U27" i="9"/>
  <c r="X26" i="16"/>
  <c r="L18" i="19"/>
  <c r="AX165" i="16"/>
  <c r="AZ165" i="16"/>
  <c r="AY165" i="16"/>
  <c r="BB165" i="16"/>
  <c r="BA165" i="16"/>
  <c r="BM123" i="16"/>
  <c r="BJ14" i="12"/>
  <c r="V398" i="2"/>
  <c r="W398" i="2" s="1"/>
  <c r="BM32" i="12"/>
  <c r="BP139" i="16"/>
  <c r="BP123" i="16"/>
  <c r="BM14" i="12"/>
  <c r="Z827" i="2"/>
  <c r="V818" i="2"/>
  <c r="W818" i="2" s="1"/>
  <c r="V824" i="2"/>
  <c r="W824" i="2" s="1"/>
  <c r="BF202" i="16"/>
  <c r="BF188" i="16"/>
  <c r="BD175" i="16"/>
  <c r="BC175" i="16"/>
  <c r="BG175" i="16"/>
  <c r="BF175" i="16"/>
  <c r="R509" i="2"/>
  <c r="S509" i="2" s="1"/>
  <c r="AM509" i="2" s="1"/>
  <c r="AO509" i="2" s="1"/>
  <c r="R513" i="2"/>
  <c r="S513" i="2" s="1"/>
  <c r="AM513" i="2" s="1"/>
  <c r="AO513" i="2" s="1"/>
  <c r="BC194" i="16"/>
  <c r="BB168" i="16"/>
  <c r="BC188" i="16"/>
  <c r="R612" i="2"/>
  <c r="BG27" i="10" s="1"/>
  <c r="R608" i="2"/>
  <c r="BH62" i="16" s="1"/>
  <c r="BJ49" i="12"/>
  <c r="BJ20" i="12"/>
  <c r="BK20" i="12"/>
  <c r="BN20" i="12"/>
  <c r="BM20" i="12"/>
  <c r="R369" i="1"/>
  <c r="BH22" i="16" s="1"/>
  <c r="V571" i="2"/>
  <c r="W571" i="2" s="1"/>
  <c r="W560" i="2" s="1"/>
  <c r="V660" i="2"/>
  <c r="V698" i="2"/>
  <c r="V917" i="2"/>
  <c r="V874" i="2" s="1"/>
  <c r="R1135" i="4"/>
  <c r="R1137" i="4"/>
  <c r="R1139" i="4"/>
  <c r="R1133" i="4"/>
  <c r="R7" i="3"/>
  <c r="S7" i="3" s="1"/>
  <c r="AM7" i="3" s="1"/>
  <c r="V786" i="2"/>
  <c r="AT202" i="16"/>
  <c r="AV169" i="16"/>
  <c r="AS169" i="16"/>
  <c r="S1122" i="4"/>
  <c r="S1124" i="4"/>
  <c r="S1116" i="4"/>
  <c r="S1123" i="4"/>
  <c r="AM170" i="19" s="1"/>
  <c r="S1118" i="4"/>
  <c r="S1120" i="4"/>
  <c r="V388" i="2"/>
  <c r="W388" i="2" s="1"/>
  <c r="V393" i="2"/>
  <c r="W393" i="2" s="1"/>
  <c r="W126" i="3"/>
  <c r="AP130" i="19"/>
  <c r="AS130" i="19"/>
  <c r="AS131" i="19"/>
  <c r="AO130" i="19"/>
  <c r="AN134" i="19"/>
  <c r="Z757" i="2"/>
  <c r="AU169" i="16"/>
  <c r="R368" i="4"/>
  <c r="R370" i="4"/>
  <c r="R374" i="4"/>
  <c r="BL20" i="12"/>
  <c r="R8" i="2"/>
  <c r="S8" i="2" s="1"/>
  <c r="AM8" i="2" s="1"/>
  <c r="AO8" i="2" s="1"/>
  <c r="AO104" i="19"/>
  <c r="AS104" i="19"/>
  <c r="BD202" i="16"/>
  <c r="BD169" i="16"/>
  <c r="BC169" i="16"/>
  <c r="BE169" i="16"/>
  <c r="BF169" i="16"/>
  <c r="BG169" i="16"/>
  <c r="AO169" i="16"/>
  <c r="AN169" i="16"/>
  <c r="AO188" i="16"/>
  <c r="AP169" i="16"/>
  <c r="AQ169" i="16"/>
  <c r="S375" i="4"/>
  <c r="AM166" i="19" s="1"/>
  <c r="S368" i="4"/>
  <c r="S370" i="4"/>
  <c r="S376" i="4"/>
  <c r="V381" i="2"/>
  <c r="W381" i="2" s="1"/>
  <c r="V406" i="2"/>
  <c r="W406" i="2" s="1"/>
  <c r="AP92" i="19"/>
  <c r="AS92" i="19"/>
  <c r="W210" i="2"/>
  <c r="W218" i="3"/>
  <c r="W186" i="3" s="1"/>
  <c r="AC502" i="2"/>
  <c r="AJ502" i="2"/>
  <c r="AE502" i="2"/>
  <c r="AH502" i="2"/>
  <c r="AK502" i="2"/>
  <c r="AD502" i="2"/>
  <c r="AF502" i="2"/>
  <c r="AA502" i="2" s="1"/>
  <c r="AI502" i="2"/>
  <c r="AJ778" i="2"/>
  <c r="AE778" i="2"/>
  <c r="AF778" i="2"/>
  <c r="AA778" i="2" s="1"/>
  <c r="AK778" i="2"/>
  <c r="AD778" i="2"/>
  <c r="AH778" i="2"/>
  <c r="AI778" i="2"/>
  <c r="AC778" i="2"/>
  <c r="AF14" i="4"/>
  <c r="AD14" i="4"/>
  <c r="AE14" i="4"/>
  <c r="AH14" i="4"/>
  <c r="AK14" i="4"/>
  <c r="AC14" i="4"/>
  <c r="AI14" i="4"/>
  <c r="AJ14" i="4"/>
  <c r="AF22" i="4"/>
  <c r="AD22" i="4"/>
  <c r="AE22" i="4"/>
  <c r="AI22" i="4"/>
  <c r="AJ22" i="4"/>
  <c r="AC22" i="4"/>
  <c r="AH22" i="4"/>
  <c r="AK22" i="4"/>
  <c r="AF30" i="4"/>
  <c r="AD30" i="4"/>
  <c r="AE30" i="4"/>
  <c r="AH30" i="4"/>
  <c r="AK30" i="4"/>
  <c r="AJ30" i="4"/>
  <c r="AC30" i="4"/>
  <c r="AI30" i="4"/>
  <c r="AI43" i="4"/>
  <c r="AE43" i="4"/>
  <c r="AC43" i="4"/>
  <c r="AD43" i="4"/>
  <c r="AJ43" i="4"/>
  <c r="AF43" i="4"/>
  <c r="AK43" i="4"/>
  <c r="AH43" i="4"/>
  <c r="AI51" i="4"/>
  <c r="AE51" i="4"/>
  <c r="AC51" i="4"/>
  <c r="AD51" i="4"/>
  <c r="AJ51" i="4"/>
  <c r="AF51" i="4"/>
  <c r="AH51" i="4"/>
  <c r="AK51" i="4"/>
  <c r="AI68" i="4"/>
  <c r="AE68" i="4"/>
  <c r="AC68" i="4"/>
  <c r="AD68" i="4"/>
  <c r="AF68" i="4"/>
  <c r="AJ68" i="4"/>
  <c r="AK68" i="4"/>
  <c r="AH68" i="4"/>
  <c r="AI70" i="4"/>
  <c r="AE70" i="4"/>
  <c r="AC70" i="4"/>
  <c r="AD70" i="4"/>
  <c r="AJ70" i="4"/>
  <c r="AF70" i="4"/>
  <c r="AH70" i="4"/>
  <c r="AK70" i="4"/>
  <c r="AI76" i="4"/>
  <c r="AE76" i="4"/>
  <c r="AC76" i="4"/>
  <c r="AD76" i="4"/>
  <c r="AF76" i="4"/>
  <c r="AJ76" i="4"/>
  <c r="AK76" i="4"/>
  <c r="AH76" i="4"/>
  <c r="AI78" i="4"/>
  <c r="AE78" i="4"/>
  <c r="AC78" i="4"/>
  <c r="AD78" i="4"/>
  <c r="AJ78" i="4"/>
  <c r="AF78" i="4"/>
  <c r="AH78" i="4"/>
  <c r="AK78" i="4"/>
  <c r="AE84" i="4"/>
  <c r="AC84" i="4"/>
  <c r="AD84" i="4"/>
  <c r="AF84" i="4"/>
  <c r="AJ84" i="4"/>
  <c r="AI84" i="4"/>
  <c r="AK84" i="4"/>
  <c r="AH84" i="4"/>
  <c r="AF87" i="4"/>
  <c r="AD87" i="4"/>
  <c r="AE87" i="4"/>
  <c r="AH87" i="4"/>
  <c r="AK87" i="4"/>
  <c r="AC87" i="4"/>
  <c r="AI87" i="4"/>
  <c r="AJ87" i="4"/>
  <c r="AF95" i="4"/>
  <c r="AD95" i="4"/>
  <c r="AE95" i="4"/>
  <c r="AI95" i="4"/>
  <c r="AJ95" i="4"/>
  <c r="AC95" i="4"/>
  <c r="AH95" i="4"/>
  <c r="AK95" i="4"/>
  <c r="AF103" i="4"/>
  <c r="AD103" i="4"/>
  <c r="AE103" i="4"/>
  <c r="AH103" i="4"/>
  <c r="AK103" i="4"/>
  <c r="AJ103" i="4"/>
  <c r="AC103" i="4"/>
  <c r="AI103" i="4"/>
  <c r="AF111" i="4"/>
  <c r="AD111" i="4"/>
  <c r="AE111" i="4"/>
  <c r="AI111" i="4"/>
  <c r="AC111" i="4"/>
  <c r="AH111" i="4"/>
  <c r="AK111" i="4"/>
  <c r="AJ111" i="4"/>
  <c r="AI133" i="4"/>
  <c r="AE133" i="4"/>
  <c r="AC133" i="4"/>
  <c r="AD133" i="4"/>
  <c r="AJ133" i="4"/>
  <c r="AF133" i="4"/>
  <c r="AH133" i="4"/>
  <c r="AK133" i="4"/>
  <c r="AI139" i="4"/>
  <c r="AE139" i="4"/>
  <c r="AC139" i="4"/>
  <c r="AD139" i="4"/>
  <c r="AF139" i="4"/>
  <c r="AJ139" i="4"/>
  <c r="AK139" i="4"/>
  <c r="AH139" i="4"/>
  <c r="AI141" i="4"/>
  <c r="AE141" i="4"/>
  <c r="AC141" i="4"/>
  <c r="AD141" i="4"/>
  <c r="AJ141" i="4"/>
  <c r="AF141" i="4"/>
  <c r="AH141" i="4"/>
  <c r="AK141" i="4"/>
  <c r="AI147" i="4"/>
  <c r="AE147" i="4"/>
  <c r="AC147" i="4"/>
  <c r="AD147" i="4"/>
  <c r="AF147" i="4"/>
  <c r="AJ147" i="4"/>
  <c r="AK147" i="4"/>
  <c r="AH147" i="4"/>
  <c r="AI149" i="4"/>
  <c r="AE149" i="4"/>
  <c r="AC149" i="4"/>
  <c r="AD149" i="4"/>
  <c r="AJ149" i="4"/>
  <c r="AF149" i="4"/>
  <c r="AH149" i="4"/>
  <c r="AK149" i="4"/>
  <c r="AI155" i="4"/>
  <c r="AE155" i="4"/>
  <c r="AC155" i="4"/>
  <c r="AD155" i="4"/>
  <c r="AF155" i="4"/>
  <c r="AJ155" i="4"/>
  <c r="AK155" i="4"/>
  <c r="AH155" i="4"/>
  <c r="AI157" i="4"/>
  <c r="AE157" i="4"/>
  <c r="AC157" i="4"/>
  <c r="AD157" i="4"/>
  <c r="AJ157" i="4"/>
  <c r="AF157" i="4"/>
  <c r="AH157" i="4"/>
  <c r="AK157" i="4"/>
  <c r="AI163" i="4"/>
  <c r="AE163" i="4"/>
  <c r="AC163" i="4"/>
  <c r="AD163" i="4"/>
  <c r="AF163" i="4"/>
  <c r="AJ163" i="4"/>
  <c r="AK163" i="4"/>
  <c r="AH163" i="4"/>
  <c r="AF164" i="4"/>
  <c r="AD164" i="4"/>
  <c r="AE164" i="4"/>
  <c r="AH164" i="4"/>
  <c r="AJ164" i="4"/>
  <c r="AC164" i="4"/>
  <c r="AI164" i="4"/>
  <c r="AK164" i="4"/>
  <c r="AF166" i="4"/>
  <c r="AD166" i="4"/>
  <c r="AE166" i="4"/>
  <c r="AH166" i="4"/>
  <c r="AK166" i="4"/>
  <c r="AC166" i="4"/>
  <c r="AI166" i="4"/>
  <c r="AJ166" i="4"/>
  <c r="AI188" i="4"/>
  <c r="AE188" i="4"/>
  <c r="AC188" i="4"/>
  <c r="AD188" i="4"/>
  <c r="AF188" i="4"/>
  <c r="AJ188" i="4"/>
  <c r="AK188" i="4"/>
  <c r="AH188" i="4"/>
  <c r="AI190" i="4"/>
  <c r="AE190" i="4"/>
  <c r="AC190" i="4"/>
  <c r="AD190" i="4"/>
  <c r="AF190" i="4"/>
  <c r="AJ190" i="4"/>
  <c r="AH190" i="4"/>
  <c r="AK190" i="4"/>
  <c r="AF191" i="4"/>
  <c r="AD191" i="4"/>
  <c r="AE191" i="4"/>
  <c r="AI191" i="4"/>
  <c r="AC191" i="4"/>
  <c r="AH191" i="4"/>
  <c r="AK191" i="4"/>
  <c r="AJ191" i="4"/>
  <c r="AF197" i="4"/>
  <c r="AD197" i="4"/>
  <c r="AE197" i="4"/>
  <c r="AI197" i="4"/>
  <c r="AC197" i="4"/>
  <c r="AH197" i="4"/>
  <c r="AJ197" i="4"/>
  <c r="AK197" i="4"/>
  <c r="AI204" i="4"/>
  <c r="AE204" i="4"/>
  <c r="AC204" i="4"/>
  <c r="AD204" i="4"/>
  <c r="AJ204" i="4"/>
  <c r="AF204" i="4"/>
  <c r="AK204" i="4"/>
  <c r="AH204" i="4"/>
  <c r="AI206" i="4"/>
  <c r="AE206" i="4"/>
  <c r="AC206" i="4"/>
  <c r="AD206" i="4"/>
  <c r="AJ206" i="4"/>
  <c r="AF206" i="4"/>
  <c r="AH206" i="4"/>
  <c r="AK206" i="4"/>
  <c r="AF207" i="4"/>
  <c r="AD207" i="4"/>
  <c r="AE207" i="4"/>
  <c r="AI207" i="4"/>
  <c r="AJ207" i="4"/>
  <c r="AC207" i="4"/>
  <c r="AH207" i="4"/>
  <c r="AK207" i="4"/>
  <c r="AF213" i="4"/>
  <c r="AD213" i="4"/>
  <c r="AE213" i="4"/>
  <c r="AI213" i="4"/>
  <c r="AJ213" i="4"/>
  <c r="AC213" i="4"/>
  <c r="AH213" i="4"/>
  <c r="AK213" i="4"/>
  <c r="AI220" i="4"/>
  <c r="AE220" i="4"/>
  <c r="AC220" i="4"/>
  <c r="AD220" i="4"/>
  <c r="AF220" i="4"/>
  <c r="AJ220" i="4"/>
  <c r="AK220" i="4"/>
  <c r="AH220" i="4"/>
  <c r="AE222" i="4"/>
  <c r="AC222" i="4"/>
  <c r="AD222" i="4"/>
  <c r="AJ222" i="4"/>
  <c r="AF222" i="4"/>
  <c r="AH222" i="4"/>
  <c r="AI222" i="4"/>
  <c r="AK222" i="4"/>
  <c r="AE226" i="4"/>
  <c r="AC226" i="4"/>
  <c r="AD226" i="4"/>
  <c r="AJ226" i="4"/>
  <c r="AI226" i="4"/>
  <c r="AF226" i="4"/>
  <c r="AH226" i="4"/>
  <c r="AK226" i="4"/>
  <c r="AK231" i="4"/>
  <c r="AF231" i="4"/>
  <c r="AD231" i="4"/>
  <c r="AE231" i="4"/>
  <c r="AJ231" i="4"/>
  <c r="AC231" i="4"/>
  <c r="AH231" i="4"/>
  <c r="AI231" i="4"/>
  <c r="AK247" i="4"/>
  <c r="AE247" i="4"/>
  <c r="AC247" i="4"/>
  <c r="AD247" i="4"/>
  <c r="AJ247" i="4"/>
  <c r="AF247" i="4"/>
  <c r="AH247" i="4"/>
  <c r="AI247" i="4"/>
  <c r="AF250" i="4"/>
  <c r="AD250" i="4"/>
  <c r="AE250" i="4"/>
  <c r="AJ250" i="4"/>
  <c r="AI250" i="4"/>
  <c r="AC250" i="4"/>
  <c r="AH250" i="4"/>
  <c r="AK250" i="4"/>
  <c r="AF254" i="4"/>
  <c r="AD254" i="4"/>
  <c r="AE254" i="4"/>
  <c r="AJ254" i="4"/>
  <c r="AC254" i="4"/>
  <c r="AH254" i="4"/>
  <c r="AI254" i="4"/>
  <c r="AK254" i="4"/>
  <c r="AK259" i="4"/>
  <c r="AE259" i="4"/>
  <c r="AC259" i="4"/>
  <c r="AD259" i="4"/>
  <c r="AH259" i="4"/>
  <c r="AF259" i="4"/>
  <c r="AJ259" i="4"/>
  <c r="AI259" i="4"/>
  <c r="AK263" i="4"/>
  <c r="AE263" i="4"/>
  <c r="AC263" i="4"/>
  <c r="AD263" i="4"/>
  <c r="AJ263" i="4"/>
  <c r="AF263" i="4"/>
  <c r="AH263" i="4"/>
  <c r="AI263" i="4"/>
  <c r="AF266" i="4"/>
  <c r="AD266" i="4"/>
  <c r="AE266" i="4"/>
  <c r="AJ266" i="4"/>
  <c r="AI266" i="4"/>
  <c r="AC266" i="4"/>
  <c r="AH266" i="4"/>
  <c r="AK266" i="4"/>
  <c r="AF270" i="4"/>
  <c r="AD270" i="4"/>
  <c r="AE270" i="4"/>
  <c r="AJ270" i="4"/>
  <c r="AC270" i="4"/>
  <c r="AH270" i="4"/>
  <c r="AI270" i="4"/>
  <c r="AK270" i="4"/>
  <c r="AK275" i="4"/>
  <c r="AE275" i="4"/>
  <c r="AC275" i="4"/>
  <c r="AD275" i="4"/>
  <c r="AH275" i="4"/>
  <c r="AF275" i="4"/>
  <c r="AJ275" i="4"/>
  <c r="AI275" i="4"/>
  <c r="AK279" i="4"/>
  <c r="AE279" i="4"/>
  <c r="AC279" i="4"/>
  <c r="AD279" i="4"/>
  <c r="AJ279" i="4"/>
  <c r="AF279" i="4"/>
  <c r="AH279" i="4"/>
  <c r="AI279" i="4"/>
  <c r="AF282" i="4"/>
  <c r="AD282" i="4"/>
  <c r="AE282" i="4"/>
  <c r="AJ282" i="4"/>
  <c r="AI282" i="4"/>
  <c r="AC282" i="4"/>
  <c r="AH282" i="4"/>
  <c r="AK282" i="4"/>
  <c r="AF286" i="4"/>
  <c r="AD286" i="4"/>
  <c r="AE286" i="4"/>
  <c r="AJ286" i="4"/>
  <c r="AC286" i="4"/>
  <c r="AH286" i="4"/>
  <c r="AI286" i="4"/>
  <c r="AK286" i="4"/>
  <c r="AK291" i="4"/>
  <c r="AE291" i="4"/>
  <c r="AC291" i="4"/>
  <c r="AD291" i="4"/>
  <c r="AH291" i="4"/>
  <c r="AF291" i="4"/>
  <c r="AJ291" i="4"/>
  <c r="AI291" i="4"/>
  <c r="AE308" i="4"/>
  <c r="AC308" i="4"/>
  <c r="AD308" i="4"/>
  <c r="AJ308" i="4"/>
  <c r="AF308" i="4"/>
  <c r="AH308" i="4"/>
  <c r="AI308" i="4"/>
  <c r="AK308" i="4"/>
  <c r="AF312" i="4"/>
  <c r="AE312" i="4"/>
  <c r="AC312" i="4"/>
  <c r="AD312" i="4"/>
  <c r="AJ312" i="4"/>
  <c r="AI312" i="4"/>
  <c r="AH312" i="4"/>
  <c r="AK312" i="4"/>
  <c r="AK317" i="4"/>
  <c r="AE317" i="4"/>
  <c r="AC317" i="4"/>
  <c r="AF317" i="4"/>
  <c r="AD317" i="4"/>
  <c r="AJ317" i="4"/>
  <c r="AH317" i="4"/>
  <c r="AI317" i="4"/>
  <c r="AK321" i="4"/>
  <c r="AE321" i="4"/>
  <c r="AC321" i="4"/>
  <c r="AF321" i="4"/>
  <c r="AD321" i="4"/>
  <c r="AH321" i="4"/>
  <c r="AJ321" i="4"/>
  <c r="AI321" i="4"/>
  <c r="AF324" i="4"/>
  <c r="AD324" i="4"/>
  <c r="AE324" i="4"/>
  <c r="AC324" i="4"/>
  <c r="AJ324" i="4"/>
  <c r="AH324" i="4"/>
  <c r="AI324" i="4"/>
  <c r="AK324" i="4"/>
  <c r="AF328" i="4"/>
  <c r="AD328" i="4"/>
  <c r="AE328" i="4"/>
  <c r="AC328" i="4"/>
  <c r="AJ328" i="4"/>
  <c r="AI328" i="4"/>
  <c r="AH328" i="4"/>
  <c r="AK328" i="4"/>
  <c r="AK333" i="4"/>
  <c r="AE333" i="4"/>
  <c r="AC333" i="4"/>
  <c r="AF333" i="4"/>
  <c r="AD333" i="4"/>
  <c r="AJ333" i="4"/>
  <c r="AH333" i="4"/>
  <c r="AI333" i="4"/>
  <c r="AK337" i="4"/>
  <c r="AE337" i="4"/>
  <c r="AC337" i="4"/>
  <c r="AF337" i="4"/>
  <c r="AD337" i="4"/>
  <c r="AH337" i="4"/>
  <c r="AJ337" i="4"/>
  <c r="AI337" i="4"/>
  <c r="AF340" i="4"/>
  <c r="AD340" i="4"/>
  <c r="AE340" i="4"/>
  <c r="AC340" i="4"/>
  <c r="AJ340" i="4"/>
  <c r="AH340" i="4"/>
  <c r="AI340" i="4"/>
  <c r="AK340" i="4"/>
  <c r="AF344" i="4"/>
  <c r="AD344" i="4"/>
  <c r="AE344" i="4"/>
  <c r="AC344" i="4"/>
  <c r="AJ344" i="4"/>
  <c r="AI344" i="4"/>
  <c r="AH344" i="4"/>
  <c r="AK344" i="4"/>
  <c r="AK349" i="4"/>
  <c r="AE349" i="4"/>
  <c r="AC349" i="4"/>
  <c r="AF349" i="4"/>
  <c r="AD349" i="4"/>
  <c r="AJ349" i="4"/>
  <c r="AH349" i="4"/>
  <c r="AI349" i="4"/>
  <c r="AE382" i="4"/>
  <c r="AC382" i="4"/>
  <c r="AF382" i="4"/>
  <c r="AD382" i="4"/>
  <c r="AJ382" i="4"/>
  <c r="AH382" i="4"/>
  <c r="AI382" i="4"/>
  <c r="AK382" i="4"/>
  <c r="AK385" i="4"/>
  <c r="AF385" i="4"/>
  <c r="AD385" i="4"/>
  <c r="AE385" i="4"/>
  <c r="AC385" i="4"/>
  <c r="AJ385" i="4"/>
  <c r="AH385" i="4"/>
  <c r="AI385" i="4"/>
  <c r="AK389" i="4"/>
  <c r="AF389" i="4"/>
  <c r="AD389" i="4"/>
  <c r="AE389" i="4"/>
  <c r="AC389" i="4"/>
  <c r="AJ389" i="4"/>
  <c r="AH389" i="4"/>
  <c r="AI389" i="4"/>
  <c r="AK393" i="4"/>
  <c r="AF393" i="4"/>
  <c r="AD393" i="4"/>
  <c r="AE393" i="4"/>
  <c r="AC393" i="4"/>
  <c r="AJ393" i="4"/>
  <c r="AH393" i="4"/>
  <c r="AI393" i="4"/>
  <c r="AK397" i="4"/>
  <c r="AF397" i="4"/>
  <c r="AD397" i="4"/>
  <c r="AE397" i="4"/>
  <c r="AC397" i="4"/>
  <c r="AJ397" i="4"/>
  <c r="AH397" i="4"/>
  <c r="AI397" i="4"/>
  <c r="AK401" i="4"/>
  <c r="AF401" i="4"/>
  <c r="AD401" i="4"/>
  <c r="AE401" i="4"/>
  <c r="AC401" i="4"/>
  <c r="AJ401" i="4"/>
  <c r="AH401" i="4"/>
  <c r="AI401" i="4"/>
  <c r="AK405" i="4"/>
  <c r="AF405" i="4"/>
  <c r="AD405" i="4"/>
  <c r="AE405" i="4"/>
  <c r="AC405" i="4"/>
  <c r="AJ405" i="4"/>
  <c r="AH405" i="4"/>
  <c r="AI405" i="4"/>
  <c r="AK409" i="4"/>
  <c r="AF409" i="4"/>
  <c r="AD409" i="4"/>
  <c r="AE409" i="4"/>
  <c r="AC409" i="4"/>
  <c r="AJ409" i="4"/>
  <c r="AH409" i="4"/>
  <c r="AI409" i="4"/>
  <c r="AK413" i="4"/>
  <c r="AF413" i="4"/>
  <c r="AD413" i="4"/>
  <c r="AE413" i="4"/>
  <c r="AC413" i="4"/>
  <c r="AJ413" i="4"/>
  <c r="AH413" i="4"/>
  <c r="AI413" i="4"/>
  <c r="AK417" i="4"/>
  <c r="AF417" i="4"/>
  <c r="AD417" i="4"/>
  <c r="AE417" i="4"/>
  <c r="AC417" i="4"/>
  <c r="AJ417" i="4"/>
  <c r="AH417" i="4"/>
  <c r="AI417" i="4"/>
  <c r="AI449" i="4"/>
  <c r="AE449" i="4"/>
  <c r="AC449" i="4"/>
  <c r="AF449" i="4"/>
  <c r="AD449" i="4"/>
  <c r="AJ449" i="4"/>
  <c r="AK449" i="4"/>
  <c r="AH449" i="4"/>
  <c r="AI451" i="4"/>
  <c r="AE451" i="4"/>
  <c r="AC451" i="4"/>
  <c r="AF451" i="4"/>
  <c r="AD451" i="4"/>
  <c r="AJ451" i="4"/>
  <c r="AK451" i="4"/>
  <c r="AH451" i="4"/>
  <c r="AI453" i="4"/>
  <c r="AE453" i="4"/>
  <c r="AC453" i="4"/>
  <c r="AF453" i="4"/>
  <c r="AD453" i="4"/>
  <c r="AK453" i="4"/>
  <c r="AJ453" i="4"/>
  <c r="AH453" i="4"/>
  <c r="AI455" i="4"/>
  <c r="AE455" i="4"/>
  <c r="AC455" i="4"/>
  <c r="AF455" i="4"/>
  <c r="AD455" i="4"/>
  <c r="AJ455" i="4"/>
  <c r="AK455" i="4"/>
  <c r="AH455" i="4"/>
  <c r="AI457" i="4"/>
  <c r="AE457" i="4"/>
  <c r="AC457" i="4"/>
  <c r="AF457" i="4"/>
  <c r="AD457" i="4"/>
  <c r="AJ457" i="4"/>
  <c r="AK457" i="4"/>
  <c r="AH457" i="4"/>
  <c r="AI459" i="4"/>
  <c r="AE459" i="4"/>
  <c r="AC459" i="4"/>
  <c r="AF459" i="4"/>
  <c r="AD459" i="4"/>
  <c r="AJ459" i="4"/>
  <c r="AK459" i="4"/>
  <c r="AH459" i="4"/>
  <c r="AI461" i="4"/>
  <c r="AE461" i="4"/>
  <c r="AC461" i="4"/>
  <c r="AF461" i="4"/>
  <c r="AD461" i="4"/>
  <c r="AK461" i="4"/>
  <c r="AJ461" i="4"/>
  <c r="AH461" i="4"/>
  <c r="AI463" i="4"/>
  <c r="AE463" i="4"/>
  <c r="AC463" i="4"/>
  <c r="AF463" i="4"/>
  <c r="AD463" i="4"/>
  <c r="AJ463" i="4"/>
  <c r="AK463" i="4"/>
  <c r="AH463" i="4"/>
  <c r="AI481" i="4"/>
  <c r="AE481" i="4"/>
  <c r="AC481" i="4"/>
  <c r="AF481" i="4"/>
  <c r="AD481" i="4"/>
  <c r="AJ481" i="4"/>
  <c r="AK481" i="4"/>
  <c r="AH481" i="4"/>
  <c r="AI483" i="4"/>
  <c r="AE483" i="4"/>
  <c r="AC483" i="4"/>
  <c r="AF483" i="4"/>
  <c r="AD483" i="4"/>
  <c r="AJ483" i="4"/>
  <c r="AK483" i="4"/>
  <c r="AH483" i="4"/>
  <c r="AI485" i="4"/>
  <c r="AE485" i="4"/>
  <c r="AC485" i="4"/>
  <c r="AF485" i="4"/>
  <c r="AD485" i="4"/>
  <c r="AK485" i="4"/>
  <c r="AJ485" i="4"/>
  <c r="AH485" i="4"/>
  <c r="AI562" i="4"/>
  <c r="AF562" i="4"/>
  <c r="AD562" i="4"/>
  <c r="AE562" i="4"/>
  <c r="AC562" i="4"/>
  <c r="AH562" i="4"/>
  <c r="AK562" i="4"/>
  <c r="AJ562" i="4"/>
  <c r="AI564" i="4"/>
  <c r="AF564" i="4"/>
  <c r="AD564" i="4"/>
  <c r="AE564" i="4"/>
  <c r="AC564" i="4"/>
  <c r="AH564" i="4"/>
  <c r="AK564" i="4"/>
  <c r="AJ564" i="4"/>
  <c r="AI566" i="4"/>
  <c r="AF566" i="4"/>
  <c r="AD566" i="4"/>
  <c r="AE566" i="4"/>
  <c r="AC566" i="4"/>
  <c r="AH566" i="4"/>
  <c r="AK566" i="4"/>
  <c r="AJ566" i="4"/>
  <c r="AI568" i="4"/>
  <c r="AF568" i="4"/>
  <c r="AD568" i="4"/>
  <c r="AE568" i="4"/>
  <c r="AC568" i="4"/>
  <c r="AK568" i="4"/>
  <c r="AH568" i="4"/>
  <c r="AJ568" i="4"/>
  <c r="AI570" i="4"/>
  <c r="AF570" i="4"/>
  <c r="AD570" i="4"/>
  <c r="AE570" i="4"/>
  <c r="AC570" i="4"/>
  <c r="AH570" i="4"/>
  <c r="AK570" i="4"/>
  <c r="AJ570" i="4"/>
  <c r="AI588" i="4"/>
  <c r="AF588" i="4"/>
  <c r="AD588" i="4"/>
  <c r="AE588" i="4"/>
  <c r="AC588" i="4"/>
  <c r="AH588" i="4"/>
  <c r="AK588" i="4"/>
  <c r="AJ588" i="4"/>
  <c r="AI590" i="4"/>
  <c r="AF590" i="4"/>
  <c r="AD590" i="4"/>
  <c r="AE590" i="4"/>
  <c r="AC590" i="4"/>
  <c r="AH590" i="4"/>
  <c r="AK590" i="4"/>
  <c r="AJ590" i="4"/>
  <c r="AI592" i="4"/>
  <c r="AF592" i="4"/>
  <c r="AD592" i="4"/>
  <c r="AE592" i="4"/>
  <c r="AC592" i="4"/>
  <c r="AJ592" i="4"/>
  <c r="AK592" i="4"/>
  <c r="AH592" i="4"/>
  <c r="AH594" i="4"/>
  <c r="AK594" i="4"/>
  <c r="AF594" i="4"/>
  <c r="AD594" i="4"/>
  <c r="AE594" i="4"/>
  <c r="AC594" i="4"/>
  <c r="AI594" i="4"/>
  <c r="AJ594" i="4"/>
  <c r="AH595" i="4"/>
  <c r="AE595" i="4"/>
  <c r="AC595" i="4"/>
  <c r="AF595" i="4"/>
  <c r="AD595" i="4"/>
  <c r="AJ595" i="4"/>
  <c r="AK595" i="4"/>
  <c r="AI595" i="4"/>
  <c r="AH596" i="4"/>
  <c r="AF596" i="4"/>
  <c r="AD596" i="4"/>
  <c r="AE596" i="4"/>
  <c r="AC596" i="4"/>
  <c r="AI596" i="4"/>
  <c r="AJ596" i="4"/>
  <c r="AK596" i="4"/>
  <c r="AH597" i="4"/>
  <c r="AE597" i="4"/>
  <c r="AC597" i="4"/>
  <c r="AF597" i="4"/>
  <c r="AD597" i="4"/>
  <c r="AK597" i="4"/>
  <c r="AI597" i="4"/>
  <c r="AJ597" i="4"/>
  <c r="AH598" i="4"/>
  <c r="AF598" i="4"/>
  <c r="AD598" i="4"/>
  <c r="AE598" i="4"/>
  <c r="AC598" i="4"/>
  <c r="AJ598" i="4"/>
  <c r="AI598" i="4"/>
  <c r="AH600" i="4"/>
  <c r="AF600" i="4"/>
  <c r="AD600" i="4"/>
  <c r="AE600" i="4"/>
  <c r="AC600" i="4"/>
  <c r="AK600" i="4"/>
  <c r="AI600" i="4"/>
  <c r="AJ600" i="4"/>
  <c r="AH602" i="4"/>
  <c r="AK602" i="4"/>
  <c r="AF602" i="4"/>
  <c r="AD602" i="4"/>
  <c r="AE602" i="4"/>
  <c r="AC602" i="4"/>
  <c r="AI602" i="4"/>
  <c r="AJ602" i="4"/>
  <c r="AH603" i="4"/>
  <c r="AE603" i="4"/>
  <c r="AC603" i="4"/>
  <c r="AF603" i="4"/>
  <c r="AD603" i="4"/>
  <c r="AJ603" i="4"/>
  <c r="AK603" i="4"/>
  <c r="AI603" i="4"/>
  <c r="AH604" i="4"/>
  <c r="AF604" i="4"/>
  <c r="AD604" i="4"/>
  <c r="AE604" i="4"/>
  <c r="AC604" i="4"/>
  <c r="AI604" i="4"/>
  <c r="AJ604" i="4"/>
  <c r="AK604" i="4"/>
  <c r="AH605" i="4"/>
  <c r="AE605" i="4"/>
  <c r="AC605" i="4"/>
  <c r="AF605" i="4"/>
  <c r="AD605" i="4"/>
  <c r="AK605" i="4"/>
  <c r="AI605" i="4"/>
  <c r="AJ605" i="4"/>
  <c r="BL114" i="16"/>
  <c r="AJ106" i="19"/>
  <c r="AK106" i="19" s="1"/>
  <c r="AL106" i="19" s="1"/>
  <c r="BI45" i="11"/>
  <c r="BI149" i="16"/>
  <c r="BF44" i="12"/>
  <c r="BH141" i="16"/>
  <c r="BE36" i="12"/>
  <c r="BK137" i="16"/>
  <c r="BH30" i="12"/>
  <c r="BJ139" i="16"/>
  <c r="BG32" i="12"/>
  <c r="BF40" i="12"/>
  <c r="BI145" i="16"/>
  <c r="BG42" i="12"/>
  <c r="BJ147" i="16"/>
  <c r="BF18" i="11"/>
  <c r="BI91" i="16"/>
  <c r="BE46" i="11"/>
  <c r="BH115" i="16"/>
  <c r="BF46" i="11"/>
  <c r="BI115" i="16"/>
  <c r="BH46" i="11"/>
  <c r="BK115" i="16"/>
  <c r="BG16" i="10"/>
  <c r="BJ53" i="16"/>
  <c r="BI17" i="10"/>
  <c r="AJ46" i="19"/>
  <c r="AK46" i="19" s="1"/>
  <c r="AL46" i="19" s="1"/>
  <c r="BL54" i="16"/>
  <c r="BH18" i="10"/>
  <c r="BK55" i="16"/>
  <c r="BG30" i="10"/>
  <c r="BJ65" i="16"/>
  <c r="BG32" i="10"/>
  <c r="BJ67" i="16"/>
  <c r="BG46" i="10"/>
  <c r="BJ79" i="16"/>
  <c r="BH123" i="16"/>
  <c r="BE14" i="12"/>
  <c r="BK117" i="16"/>
  <c r="BH8" i="12"/>
  <c r="BE10" i="12"/>
  <c r="BH119" i="16"/>
  <c r="R375" i="4"/>
  <c r="AJ166" i="19" s="1"/>
  <c r="R376" i="4"/>
  <c r="R372" i="4"/>
  <c r="R1131" i="4"/>
  <c r="R1138" i="4"/>
  <c r="AJ182" i="19" s="1"/>
  <c r="BO123" i="16"/>
  <c r="BL14" i="12"/>
  <c r="AM115" i="19"/>
  <c r="AN114" i="19" s="1"/>
  <c r="BN14" i="12"/>
  <c r="O59" i="17"/>
  <c r="BY15" i="18"/>
  <c r="BQ123" i="16"/>
  <c r="BN123" i="16"/>
  <c r="BK14" i="12"/>
  <c r="BN23" i="12"/>
  <c r="AM122" i="19"/>
  <c r="AN122" i="19" s="1"/>
  <c r="AS122" i="19" s="1"/>
  <c r="BQ130" i="16"/>
  <c r="BK24" i="12"/>
  <c r="BN131" i="16"/>
  <c r="BP131" i="16"/>
  <c r="BM24" i="12"/>
  <c r="BO139" i="16"/>
  <c r="BL32" i="12"/>
  <c r="BM139" i="16"/>
  <c r="BJ32" i="12"/>
  <c r="BO147" i="16"/>
  <c r="BL42" i="12"/>
  <c r="BM147" i="16"/>
  <c r="BJ42" i="12"/>
  <c r="BN41" i="12"/>
  <c r="AM138" i="19"/>
  <c r="AN138" i="19" s="1"/>
  <c r="BQ146" i="16"/>
  <c r="BM55" i="16"/>
  <c r="BJ18" i="10"/>
  <c r="AQ15" i="18"/>
  <c r="AM47" i="19"/>
  <c r="AN46" i="19" s="1"/>
  <c r="BN18" i="10"/>
  <c r="BP18" i="10" s="1"/>
  <c r="O25" i="17"/>
  <c r="BQ55" i="16"/>
  <c r="BX15" i="18"/>
  <c r="BN12" i="12"/>
  <c r="AM113" i="19"/>
  <c r="AN112" i="19" s="1"/>
  <c r="O58" i="17"/>
  <c r="BQ121" i="16"/>
  <c r="AM136" i="19"/>
  <c r="AN136" i="19" s="1"/>
  <c r="BN39" i="12"/>
  <c r="BP39" i="12" s="1"/>
  <c r="BQ144" i="16"/>
  <c r="AS105" i="19"/>
  <c r="AP104" i="19"/>
  <c r="AO202" i="16"/>
  <c r="AR169" i="16"/>
  <c r="BJ10" i="12"/>
  <c r="BM119" i="16"/>
  <c r="BW15" i="18"/>
  <c r="AM111" i="19"/>
  <c r="AN110" i="19" s="1"/>
  <c r="BQ119" i="16"/>
  <c r="BN10" i="12"/>
  <c r="BP10" i="12" s="1"/>
  <c r="O57" i="17"/>
  <c r="BK10" i="12"/>
  <c r="BN119" i="16"/>
  <c r="BO127" i="16"/>
  <c r="BL18" i="12"/>
  <c r="BM18" i="12"/>
  <c r="BP127" i="16"/>
  <c r="AM119" i="19"/>
  <c r="BN18" i="12"/>
  <c r="BQ127" i="16"/>
  <c r="O61" i="17"/>
  <c r="CA15" i="18"/>
  <c r="BQ126" i="16"/>
  <c r="AM118" i="19"/>
  <c r="AN118" i="19" s="1"/>
  <c r="BN17" i="12"/>
  <c r="BK18" i="12"/>
  <c r="BN127" i="16"/>
  <c r="BM28" i="12"/>
  <c r="BP135" i="16"/>
  <c r="BM135" i="16"/>
  <c r="BJ28" i="12"/>
  <c r="CE15" i="18"/>
  <c r="BN28" i="12"/>
  <c r="BP27" i="12" s="1"/>
  <c r="AM127" i="19"/>
  <c r="AN126" i="19" s="1"/>
  <c r="BQ135" i="16"/>
  <c r="O65" i="17"/>
  <c r="BK28" i="12"/>
  <c r="BN135" i="16"/>
  <c r="BJ38" i="12"/>
  <c r="BM143" i="16"/>
  <c r="CM15" i="18"/>
  <c r="O73" i="17"/>
  <c r="AM143" i="19"/>
  <c r="BQ151" i="16"/>
  <c r="BN46" i="12"/>
  <c r="AM142" i="19"/>
  <c r="BN45" i="12"/>
  <c r="BP45" i="12" s="1"/>
  <c r="BQ150" i="16"/>
  <c r="BK46" i="12"/>
  <c r="BN151" i="16"/>
  <c r="BO53" i="16"/>
  <c r="BL16" i="10"/>
  <c r="BN16" i="10"/>
  <c r="O24" i="17"/>
  <c r="AM45" i="19"/>
  <c r="AN44" i="19" s="1"/>
  <c r="BQ53" i="16"/>
  <c r="BM16" i="10"/>
  <c r="BP53" i="16"/>
  <c r="BO103" i="16"/>
  <c r="BL32" i="11"/>
  <c r="BM103" i="16"/>
  <c r="BJ32" i="11"/>
  <c r="BN31" i="11"/>
  <c r="AM94" i="19"/>
  <c r="AN94" i="19" s="1"/>
  <c r="BQ102" i="16"/>
  <c r="AO92" i="19"/>
  <c r="AS93" i="19"/>
  <c r="BP17" i="10"/>
  <c r="BP32" i="12"/>
  <c r="BP31" i="12"/>
  <c r="BP38" i="12"/>
  <c r="BP37" i="12"/>
  <c r="BP9" i="12"/>
  <c r="AA23" i="16"/>
  <c r="X49" i="9"/>
  <c r="K377" i="1"/>
  <c r="O14" i="19" s="1"/>
  <c r="P14" i="19" s="1"/>
  <c r="K625" i="1"/>
  <c r="K631" i="1"/>
  <c r="H7" i="18" s="1"/>
  <c r="K629" i="1"/>
  <c r="K627" i="1"/>
  <c r="R371" i="1"/>
  <c r="BI22" i="16" s="1"/>
  <c r="Q49" i="9"/>
  <c r="R375" i="1"/>
  <c r="J627" i="1"/>
  <c r="S24" i="9"/>
  <c r="V23" i="16"/>
  <c r="R24" i="9"/>
  <c r="U23" i="16"/>
  <c r="AA6" i="18"/>
  <c r="F9" i="17"/>
  <c r="L15" i="19"/>
  <c r="U24" i="9"/>
  <c r="Q24" i="9"/>
  <c r="T23" i="16"/>
  <c r="J377" i="1"/>
  <c r="AL21" i="16"/>
  <c r="L317" i="1"/>
  <c r="AA22" i="9"/>
  <c r="AD21" i="16"/>
  <c r="T21" i="16"/>
  <c r="J623" i="1"/>
  <c r="G8" i="17"/>
  <c r="O13" i="19"/>
  <c r="Z7" i="18"/>
  <c r="Z21" i="9"/>
  <c r="AC20" i="16"/>
  <c r="O12" i="19"/>
  <c r="U22" i="9"/>
  <c r="J631" i="1"/>
  <c r="H6" i="18" s="1"/>
  <c r="J629" i="1"/>
  <c r="J625" i="1"/>
  <c r="J317" i="1"/>
  <c r="U21" i="9" s="1"/>
  <c r="W21" i="16"/>
  <c r="F8" i="17"/>
  <c r="Z6" i="18"/>
  <c r="V168" i="16"/>
  <c r="V202" i="16" s="1"/>
  <c r="S34" i="9"/>
  <c r="R34" i="9"/>
  <c r="U34" i="9"/>
  <c r="T34" i="9"/>
  <c r="S262" i="1"/>
  <c r="R313" i="1"/>
  <c r="S22" i="9"/>
  <c r="V21" i="16"/>
  <c r="R22" i="9"/>
  <c r="U21" i="16"/>
  <c r="Q34" i="9"/>
  <c r="AE13" i="9"/>
  <c r="R10" i="19"/>
  <c r="S10" i="19" s="1"/>
  <c r="AH14" i="16"/>
  <c r="W6" i="18"/>
  <c r="W15" i="16"/>
  <c r="J242" i="1"/>
  <c r="R14" i="9"/>
  <c r="U15" i="16"/>
  <c r="S14" i="9"/>
  <c r="V15" i="16"/>
  <c r="T166" i="16"/>
  <c r="T168" i="16"/>
  <c r="U20" i="9"/>
  <c r="V207" i="1"/>
  <c r="W207" i="1" s="1"/>
  <c r="R207" i="1"/>
  <c r="S207" i="1" s="1"/>
  <c r="AM207" i="1" s="1"/>
  <c r="AO207" i="1" s="1"/>
  <c r="V194" i="1"/>
  <c r="W194" i="1" s="1"/>
  <c r="R194" i="1"/>
  <c r="S194" i="1" s="1"/>
  <c r="AM194" i="1" s="1"/>
  <c r="AO194" i="1" s="1"/>
  <c r="V193" i="1"/>
  <c r="W193" i="1" s="1"/>
  <c r="R193" i="1"/>
  <c r="S193" i="1" s="1"/>
  <c r="AM193" i="1" s="1"/>
  <c r="AO193" i="1" s="1"/>
  <c r="V192" i="1"/>
  <c r="W192" i="1" s="1"/>
  <c r="R192" i="1"/>
  <c r="S192" i="1" s="1"/>
  <c r="AM192" i="1" s="1"/>
  <c r="AO192" i="1" s="1"/>
  <c r="V191" i="1"/>
  <c r="W191" i="1" s="1"/>
  <c r="R191" i="1"/>
  <c r="V189" i="1"/>
  <c r="W189" i="1" s="1"/>
  <c r="R189" i="1"/>
  <c r="AH12" i="9"/>
  <c r="AK13" i="16"/>
  <c r="AL13" i="16"/>
  <c r="AI12" i="9"/>
  <c r="M253" i="1"/>
  <c r="M255" i="1"/>
  <c r="AI19" i="9"/>
  <c r="AI49" i="9" s="1"/>
  <c r="M257" i="1"/>
  <c r="G9" i="18" s="1"/>
  <c r="AJ11" i="9"/>
  <c r="AM12" i="16"/>
  <c r="AC12" i="9"/>
  <c r="AF13" i="16"/>
  <c r="L182" i="1"/>
  <c r="Y12" i="9"/>
  <c r="Y13" i="16"/>
  <c r="AA13" i="16"/>
  <c r="X12" i="9"/>
  <c r="AO147" i="1"/>
  <c r="T20" i="9"/>
  <c r="S20" i="9"/>
  <c r="R20" i="9"/>
  <c r="Q20" i="9"/>
  <c r="R49" i="9"/>
  <c r="X12" i="16"/>
  <c r="R178" i="1"/>
  <c r="R174" i="1"/>
  <c r="V67" i="1"/>
  <c r="W67" i="1" s="1"/>
  <c r="R67" i="1"/>
  <c r="AH8" i="9"/>
  <c r="AK9" i="16"/>
  <c r="M1014" i="1"/>
  <c r="M1018" i="1"/>
  <c r="M1016" i="1"/>
  <c r="M1012" i="1"/>
  <c r="AI8" i="9"/>
  <c r="AL9" i="16"/>
  <c r="M1020" i="1"/>
  <c r="AM178" i="16"/>
  <c r="R60" i="1"/>
  <c r="BH7" i="9" s="1"/>
  <c r="U4" i="19"/>
  <c r="V4" i="19" s="1"/>
  <c r="AH178" i="16"/>
  <c r="R58" i="1"/>
  <c r="BJ8" i="16" s="1"/>
  <c r="AH164" i="16"/>
  <c r="L249" i="1"/>
  <c r="L251" i="1"/>
  <c r="L253" i="1"/>
  <c r="AC8" i="9"/>
  <c r="AF9" i="16"/>
  <c r="L62" i="1"/>
  <c r="L1014" i="1"/>
  <c r="L1012" i="1"/>
  <c r="L1016" i="1"/>
  <c r="L1020" i="1"/>
  <c r="L1018" i="1"/>
  <c r="AD8" i="9"/>
  <c r="AG9" i="16"/>
  <c r="L255" i="1"/>
  <c r="K257" i="1"/>
  <c r="G78" i="17" s="1"/>
  <c r="G4" i="17"/>
  <c r="O5" i="19"/>
  <c r="Z8" i="9"/>
  <c r="R56" i="1"/>
  <c r="K255" i="1"/>
  <c r="K251" i="1"/>
  <c r="AC178" i="16"/>
  <c r="K1014" i="1"/>
  <c r="K249" i="1"/>
  <c r="V8" i="9"/>
  <c r="Y9" i="16"/>
  <c r="K62" i="1"/>
  <c r="K1016" i="1"/>
  <c r="AB9" i="16"/>
  <c r="Y8" i="9"/>
  <c r="K1012" i="1"/>
  <c r="K1020" i="1"/>
  <c r="X8" i="9"/>
  <c r="AA9" i="16"/>
  <c r="K1018" i="1"/>
  <c r="J1020" i="1"/>
  <c r="B6" i="18" s="1"/>
  <c r="U8" i="9"/>
  <c r="J1018" i="1"/>
  <c r="T6" i="18"/>
  <c r="F4" i="17"/>
  <c r="W9" i="16"/>
  <c r="BL164" i="16"/>
  <c r="J1016" i="1"/>
  <c r="J1012" i="1"/>
  <c r="T9" i="16"/>
  <c r="J62" i="1"/>
  <c r="J1014" i="1"/>
  <c r="R491" i="1"/>
  <c r="BI26" i="16" s="1"/>
  <c r="BB174" i="16"/>
  <c r="AS28" i="9"/>
  <c r="AV27" i="16"/>
  <c r="AS28" i="12"/>
  <c r="R18" i="19"/>
  <c r="V442" i="1"/>
  <c r="B12" i="18"/>
  <c r="L94" i="17"/>
  <c r="AT27" i="16"/>
  <c r="AQ28" i="12"/>
  <c r="AQ28" i="9"/>
  <c r="Z27" i="9"/>
  <c r="AJ27" i="9"/>
  <c r="AM26" i="16"/>
  <c r="U18" i="19"/>
  <c r="V18" i="19" s="1"/>
  <c r="M204" i="16"/>
  <c r="M194" i="16"/>
  <c r="M200" i="16"/>
  <c r="M196" i="16"/>
  <c r="M202" i="16"/>
  <c r="H997" i="1"/>
  <c r="H1001" i="1"/>
  <c r="H1003" i="1"/>
  <c r="I39" i="16"/>
  <c r="K39" i="16"/>
  <c r="H871" i="1"/>
  <c r="F30" i="19" s="1"/>
  <c r="G30" i="19" s="1"/>
  <c r="J39" i="16"/>
  <c r="H42" i="9"/>
  <c r="K174" i="16"/>
  <c r="K188" i="16" s="1"/>
  <c r="I20" i="9"/>
  <c r="K20" i="9"/>
  <c r="H122" i="1"/>
  <c r="K9" i="9" s="1"/>
  <c r="H49" i="9"/>
  <c r="H20" i="9"/>
  <c r="K19" i="9" s="1"/>
  <c r="L188" i="16"/>
  <c r="J10" i="9"/>
  <c r="L11" i="16"/>
  <c r="M178" i="16"/>
  <c r="J9" i="16"/>
  <c r="H8" i="9"/>
  <c r="H62" i="1"/>
  <c r="D26" i="9"/>
  <c r="F25" i="16"/>
  <c r="G437" i="1"/>
  <c r="C62" i="19"/>
  <c r="F37" i="10"/>
  <c r="H70" i="16"/>
  <c r="D38" i="10"/>
  <c r="F71" i="16"/>
  <c r="F35" i="10"/>
  <c r="H68" i="16"/>
  <c r="D36" i="10"/>
  <c r="F69" i="16"/>
  <c r="D12" i="9"/>
  <c r="F13" i="16"/>
  <c r="G182" i="1"/>
  <c r="Z67" i="1"/>
  <c r="Y67" i="1"/>
  <c r="H1014" i="1"/>
  <c r="C72" i="16"/>
  <c r="N40" i="10"/>
  <c r="P73" i="16"/>
  <c r="I930" i="2"/>
  <c r="P39" i="10" s="1"/>
  <c r="O73" i="16"/>
  <c r="C74" i="16"/>
  <c r="BQ178" i="16"/>
  <c r="I990" i="2"/>
  <c r="R74" i="16" s="1"/>
  <c r="N75" i="16"/>
  <c r="O42" i="10"/>
  <c r="Q75" i="16"/>
  <c r="M42" i="10"/>
  <c r="O75" i="16"/>
  <c r="BQ164" i="16"/>
  <c r="R162" i="16"/>
  <c r="N48" i="10"/>
  <c r="P198" i="16"/>
  <c r="V186" i="1"/>
  <c r="T306" i="2"/>
  <c r="V306" i="2"/>
  <c r="T355" i="2" s="1"/>
  <c r="T680" i="3"/>
  <c r="V680" i="3"/>
  <c r="T729" i="3" s="1"/>
  <c r="V501" i="1"/>
  <c r="T550" i="1" s="1"/>
  <c r="T501" i="1"/>
  <c r="Z10" i="10"/>
  <c r="AJ14" i="10"/>
  <c r="AO8" i="10"/>
  <c r="G255" i="1"/>
  <c r="G1016" i="1"/>
  <c r="C39" i="19"/>
  <c r="AM3" i="18"/>
  <c r="C21" i="17"/>
  <c r="F10" i="10"/>
  <c r="H47" i="16"/>
  <c r="C43" i="19"/>
  <c r="AO3" i="18"/>
  <c r="C23" i="17"/>
  <c r="F14" i="10"/>
  <c r="H51" i="16"/>
  <c r="C47" i="19"/>
  <c r="D46" i="19" s="1"/>
  <c r="E46" i="19" s="1"/>
  <c r="AQ3" i="18"/>
  <c r="H55" i="16"/>
  <c r="S54" i="16" s="1"/>
  <c r="C25" i="17"/>
  <c r="F18" i="10"/>
  <c r="C51" i="19"/>
  <c r="D50" i="19" s="1"/>
  <c r="AS3" i="18"/>
  <c r="C27" i="17"/>
  <c r="F24" i="10"/>
  <c r="H59" i="16"/>
  <c r="C36" i="10"/>
  <c r="E69" i="16"/>
  <c r="C8" i="11"/>
  <c r="E81" i="16"/>
  <c r="E85" i="16"/>
  <c r="C12" i="11"/>
  <c r="C22" i="11"/>
  <c r="E93" i="16"/>
  <c r="E97" i="16"/>
  <c r="C26" i="11"/>
  <c r="C36" i="11"/>
  <c r="E105" i="16"/>
  <c r="E109" i="16"/>
  <c r="C40" i="11"/>
  <c r="N76" i="31"/>
  <c r="N75" i="31"/>
  <c r="N31" i="31"/>
  <c r="N30" i="31"/>
  <c r="N3" i="18"/>
  <c r="C85" i="17"/>
  <c r="C163" i="19"/>
  <c r="P3" i="18"/>
  <c r="C87" i="17"/>
  <c r="C167" i="19"/>
  <c r="D166" i="19" s="1"/>
  <c r="E166" i="19" s="1"/>
  <c r="R3" i="18"/>
  <c r="C89" i="17"/>
  <c r="C171" i="19"/>
  <c r="D170" i="19" s="1"/>
  <c r="E170" i="19" s="1"/>
  <c r="H629" i="1"/>
  <c r="H1137" i="3"/>
  <c r="H374" i="3"/>
  <c r="H748" i="4"/>
  <c r="N91" i="31"/>
  <c r="N90" i="31"/>
  <c r="BU42" i="13"/>
  <c r="BQ42" i="13" s="1"/>
  <c r="BP49" i="13" s="1"/>
  <c r="BO49" i="13" s="1"/>
  <c r="BO48" i="13"/>
  <c r="BU44" i="13"/>
  <c r="BU46" i="13"/>
  <c r="BQ46" i="13" s="1"/>
  <c r="AL4" i="18"/>
  <c r="D20" i="17"/>
  <c r="K8" i="10"/>
  <c r="M45" i="16"/>
  <c r="F37" i="19"/>
  <c r="AR4" i="18"/>
  <c r="D26" i="17"/>
  <c r="K22" i="10"/>
  <c r="M57" i="16"/>
  <c r="F49" i="19"/>
  <c r="G48" i="19" s="1"/>
  <c r="H48" i="19" s="1"/>
  <c r="AX4" i="18"/>
  <c r="D32" i="17"/>
  <c r="K36" i="10"/>
  <c r="M69" i="16"/>
  <c r="H60" i="19"/>
  <c r="AW4" i="18"/>
  <c r="D31" i="17"/>
  <c r="M67" i="16"/>
  <c r="K32" i="10"/>
  <c r="F59" i="19"/>
  <c r="G58" i="19" s="1"/>
  <c r="H58" i="19" s="1"/>
  <c r="H1124" i="3"/>
  <c r="H1116" i="3"/>
  <c r="H1123" i="3"/>
  <c r="F164" i="19" s="1"/>
  <c r="H1118" i="3"/>
  <c r="H1122" i="3"/>
  <c r="H749" i="3"/>
  <c r="F162" i="19" s="1"/>
  <c r="H742" i="3"/>
  <c r="H746" i="3"/>
  <c r="H750" i="3"/>
  <c r="BH4" i="18"/>
  <c r="D42" i="17"/>
  <c r="K16" i="11"/>
  <c r="M89" i="16"/>
  <c r="F81" i="19"/>
  <c r="G80" i="19" s="1"/>
  <c r="H80" i="19" s="1"/>
  <c r="BF4" i="18"/>
  <c r="D40" i="17"/>
  <c r="F77" i="19"/>
  <c r="G76" i="19" s="1"/>
  <c r="H76" i="19" s="1"/>
  <c r="K12" i="11"/>
  <c r="M85" i="16"/>
  <c r="H1133" i="4"/>
  <c r="H370" i="4"/>
  <c r="AL5" i="18"/>
  <c r="E20" i="17"/>
  <c r="R45" i="16"/>
  <c r="P8" i="10"/>
  <c r="I37" i="19"/>
  <c r="AR5" i="18"/>
  <c r="E26" i="17"/>
  <c r="I49" i="19"/>
  <c r="P22" i="10"/>
  <c r="R57" i="16"/>
  <c r="AX5" i="18"/>
  <c r="E32" i="17"/>
  <c r="P36" i="10"/>
  <c r="R69" i="16"/>
  <c r="S68" i="16" s="1"/>
  <c r="BB5" i="18"/>
  <c r="E36" i="17"/>
  <c r="R77" i="16"/>
  <c r="S76" i="16" s="1"/>
  <c r="P44" i="10"/>
  <c r="I69" i="19"/>
  <c r="J68" i="19" s="1"/>
  <c r="K68" i="19" s="1"/>
  <c r="W22" i="9"/>
  <c r="Z21" i="16"/>
  <c r="AC91" i="16"/>
  <c r="O83" i="19"/>
  <c r="P82" i="19" s="1"/>
  <c r="Q82" i="19" s="1"/>
  <c r="AC141" i="16"/>
  <c r="O133" i="19"/>
  <c r="P132" i="19" s="1"/>
  <c r="Q132" i="19" s="1"/>
  <c r="AC129" i="16"/>
  <c r="O121" i="19"/>
  <c r="P120" i="19" s="1"/>
  <c r="Q120" i="19" s="1"/>
  <c r="AC117" i="16"/>
  <c r="O109" i="19"/>
  <c r="P108" i="19" s="1"/>
  <c r="Q108" i="19" s="1"/>
  <c r="R121" i="19"/>
  <c r="S120" i="19" s="1"/>
  <c r="T120" i="19" s="1"/>
  <c r="AH129" i="16"/>
  <c r="CB8" i="18"/>
  <c r="CB17" i="18" s="1"/>
  <c r="AE22" i="12"/>
  <c r="H62" i="17"/>
  <c r="AH121" i="16"/>
  <c r="R113" i="19"/>
  <c r="S112" i="19" s="1"/>
  <c r="T112" i="19" s="1"/>
  <c r="BX8" i="18"/>
  <c r="AE12" i="12"/>
  <c r="H58" i="17"/>
  <c r="Q58" i="17" s="1"/>
  <c r="A528" i="34"/>
  <c r="H1012" i="1"/>
  <c r="H1020" i="1"/>
  <c r="H1016" i="1"/>
  <c r="AM4" i="18"/>
  <c r="D21" i="17"/>
  <c r="M47" i="16"/>
  <c r="K10" i="10"/>
  <c r="F39" i="19"/>
  <c r="AS4" i="18"/>
  <c r="D27" i="17"/>
  <c r="M59" i="16"/>
  <c r="K24" i="10"/>
  <c r="F51" i="19"/>
  <c r="AY4" i="18"/>
  <c r="M71" i="16"/>
  <c r="F63" i="19"/>
  <c r="G62" i="19" s="1"/>
  <c r="H62" i="19" s="1"/>
  <c r="D33" i="17"/>
  <c r="K38" i="10"/>
  <c r="H1124" i="2"/>
  <c r="H1118" i="2"/>
  <c r="H1122" i="2"/>
  <c r="H1123" i="2"/>
  <c r="F158" i="19" s="1"/>
  <c r="H1116" i="2"/>
  <c r="H1120" i="2"/>
  <c r="BA4" i="18"/>
  <c r="D35" i="17"/>
  <c r="M75" i="16"/>
  <c r="F67" i="19"/>
  <c r="G66" i="19" s="1"/>
  <c r="H66" i="19" s="1"/>
  <c r="K42" i="10"/>
  <c r="H744" i="2"/>
  <c r="H750" i="2"/>
  <c r="H742" i="2"/>
  <c r="H746" i="2"/>
  <c r="H748" i="2"/>
  <c r="H370" i="2"/>
  <c r="H368" i="2"/>
  <c r="H374" i="2"/>
  <c r="H376" i="2"/>
  <c r="R147" i="16"/>
  <c r="S146" i="16" s="1"/>
  <c r="I139" i="19"/>
  <c r="J138" i="19" s="1"/>
  <c r="K138" i="19" s="1"/>
  <c r="R139" i="16"/>
  <c r="S138" i="16" s="1"/>
  <c r="I131" i="19"/>
  <c r="J130" i="19" s="1"/>
  <c r="K130" i="19" s="1"/>
  <c r="R131" i="16"/>
  <c r="S130" i="16" s="1"/>
  <c r="I123" i="19"/>
  <c r="J122" i="19" s="1"/>
  <c r="K122" i="19" s="1"/>
  <c r="I115" i="19"/>
  <c r="J114" i="19" s="1"/>
  <c r="K114" i="19" s="1"/>
  <c r="R123" i="16"/>
  <c r="S122" i="16" s="1"/>
  <c r="I1124" i="4"/>
  <c r="I1122" i="4"/>
  <c r="I1123" i="4"/>
  <c r="I170" i="19" s="1"/>
  <c r="I1120" i="4"/>
  <c r="I1118" i="4"/>
  <c r="I1116" i="4"/>
  <c r="AL6" i="18"/>
  <c r="F20" i="17"/>
  <c r="L37" i="19"/>
  <c r="U8" i="10"/>
  <c r="X45" i="16"/>
  <c r="AR6" i="18"/>
  <c r="U22" i="10"/>
  <c r="X57" i="16"/>
  <c r="F26" i="17"/>
  <c r="L49" i="19"/>
  <c r="AW6" i="18"/>
  <c r="F31" i="17"/>
  <c r="U32" i="10"/>
  <c r="X67" i="16"/>
  <c r="L59" i="19"/>
  <c r="M58" i="19" s="1"/>
  <c r="N58" i="19" s="1"/>
  <c r="AQ6" i="18"/>
  <c r="F25" i="17"/>
  <c r="U18" i="10"/>
  <c r="X55" i="16"/>
  <c r="L47" i="19"/>
  <c r="M46" i="19" s="1"/>
  <c r="N46" i="19" s="1"/>
  <c r="AM6" i="18"/>
  <c r="F21" i="17"/>
  <c r="U10" i="10"/>
  <c r="X47" i="16"/>
  <c r="L39" i="19"/>
  <c r="AS6" i="18"/>
  <c r="U24" i="10"/>
  <c r="L51" i="19"/>
  <c r="F27" i="17"/>
  <c r="X59" i="16"/>
  <c r="AP6" i="18"/>
  <c r="F24" i="17"/>
  <c r="U16" i="10"/>
  <c r="X53" i="16"/>
  <c r="L45" i="19"/>
  <c r="M44" i="19" s="1"/>
  <c r="N44" i="19" s="1"/>
  <c r="BD6" i="18"/>
  <c r="F38" i="17"/>
  <c r="X81" i="16"/>
  <c r="U8" i="11"/>
  <c r="L73" i="19"/>
  <c r="BR6" i="18"/>
  <c r="F52" i="17"/>
  <c r="X109" i="16"/>
  <c r="L101" i="19"/>
  <c r="U40" i="11"/>
  <c r="BL6" i="18"/>
  <c r="X97" i="16"/>
  <c r="F46" i="17"/>
  <c r="U26" i="11"/>
  <c r="L89" i="19"/>
  <c r="CL6" i="18"/>
  <c r="F72" i="17"/>
  <c r="U44" i="12"/>
  <c r="X149" i="16"/>
  <c r="L141" i="19"/>
  <c r="M140" i="19" s="1"/>
  <c r="N140" i="19" s="1"/>
  <c r="J1138" i="4"/>
  <c r="L182" i="19" s="1"/>
  <c r="J1131" i="4"/>
  <c r="J1135" i="4"/>
  <c r="J750" i="4"/>
  <c r="J749" i="4"/>
  <c r="L168" i="19" s="1"/>
  <c r="J742" i="4"/>
  <c r="J746" i="4"/>
  <c r="J375" i="4"/>
  <c r="L166" i="19" s="1"/>
  <c r="J368" i="4"/>
  <c r="J372" i="4"/>
  <c r="K1118" i="4"/>
  <c r="K1116" i="4"/>
  <c r="K1120" i="4"/>
  <c r="K1124" i="4"/>
  <c r="K1122" i="4"/>
  <c r="K1123" i="4"/>
  <c r="O170" i="19" s="1"/>
  <c r="K744" i="4"/>
  <c r="K749" i="4"/>
  <c r="O168" i="19" s="1"/>
  <c r="K742" i="4"/>
  <c r="K746" i="4"/>
  <c r="K750" i="4"/>
  <c r="K748" i="4"/>
  <c r="L374" i="3"/>
  <c r="L376" i="3"/>
  <c r="L372" i="3"/>
  <c r="L368" i="3"/>
  <c r="L370" i="3"/>
  <c r="L1116" i="3"/>
  <c r="L1122" i="3"/>
  <c r="L1120" i="3"/>
  <c r="L1118" i="3"/>
  <c r="L1124" i="3"/>
  <c r="M750" i="4"/>
  <c r="M748" i="4"/>
  <c r="M746" i="4"/>
  <c r="M744" i="4"/>
  <c r="M749" i="4"/>
  <c r="U168" i="19" s="1"/>
  <c r="M742" i="4"/>
  <c r="K25" i="17"/>
  <c r="AA47" i="19"/>
  <c r="AB46" i="19" s="1"/>
  <c r="AC46" i="19" s="1"/>
  <c r="AT18" i="10"/>
  <c r="AQ11" i="18"/>
  <c r="AW55" i="16"/>
  <c r="P1123" i="4"/>
  <c r="AD170" i="19" s="1"/>
  <c r="P1116" i="4"/>
  <c r="P1120" i="4"/>
  <c r="P1124" i="4"/>
  <c r="P1118" i="4"/>
  <c r="BT4" i="18"/>
  <c r="D54" i="17"/>
  <c r="K44" i="11"/>
  <c r="M113" i="16"/>
  <c r="F105" i="19"/>
  <c r="G104" i="19" s="1"/>
  <c r="H104" i="19" s="1"/>
  <c r="H1133" i="3"/>
  <c r="BO4" i="18"/>
  <c r="M103" i="16"/>
  <c r="D49" i="17"/>
  <c r="K32" i="11"/>
  <c r="F95" i="19"/>
  <c r="G94" i="19" s="1"/>
  <c r="H94" i="19" s="1"/>
  <c r="H744" i="3"/>
  <c r="BI4" i="18"/>
  <c r="D43" i="17"/>
  <c r="M91" i="16"/>
  <c r="K18" i="11"/>
  <c r="F83" i="19"/>
  <c r="G82" i="19" s="1"/>
  <c r="H82" i="19" s="1"/>
  <c r="H370" i="3"/>
  <c r="H1120" i="3"/>
  <c r="CL4" i="18"/>
  <c r="CL17" i="18" s="1"/>
  <c r="D72" i="17"/>
  <c r="Q72" i="17" s="1"/>
  <c r="K44" i="12"/>
  <c r="M149" i="16"/>
  <c r="F141" i="19"/>
  <c r="G140" i="19" s="1"/>
  <c r="H140" i="19" s="1"/>
  <c r="H1138" i="4"/>
  <c r="F182" i="19" s="1"/>
  <c r="H1131" i="4"/>
  <c r="H1135" i="4"/>
  <c r="H1139" i="4"/>
  <c r="H742" i="4"/>
  <c r="H746" i="4"/>
  <c r="H749" i="4"/>
  <c r="F168" i="19" s="1"/>
  <c r="H750" i="4"/>
  <c r="H368" i="4"/>
  <c r="H372" i="4"/>
  <c r="H375" i="4"/>
  <c r="F166" i="19" s="1"/>
  <c r="H376" i="4"/>
  <c r="AM5" i="18"/>
  <c r="E21" i="17"/>
  <c r="P10" i="10"/>
  <c r="R47" i="16"/>
  <c r="I39" i="19"/>
  <c r="AS5" i="18"/>
  <c r="E27" i="17"/>
  <c r="R59" i="16"/>
  <c r="I51" i="19"/>
  <c r="P24" i="10"/>
  <c r="BA5" i="18"/>
  <c r="R75" i="16"/>
  <c r="S74" i="16" s="1"/>
  <c r="E35" i="17"/>
  <c r="P42" i="10"/>
  <c r="I67" i="19"/>
  <c r="R99" i="16"/>
  <c r="S98" i="16" s="1"/>
  <c r="I91" i="19"/>
  <c r="J90" i="19" s="1"/>
  <c r="I83" i="19"/>
  <c r="J82" i="19" s="1"/>
  <c r="K82" i="19" s="1"/>
  <c r="R91" i="16"/>
  <c r="S90" i="16" s="1"/>
  <c r="I75" i="19"/>
  <c r="R83" i="16"/>
  <c r="S82" i="16" s="1"/>
  <c r="BC6" i="18"/>
  <c r="F37" i="17"/>
  <c r="U46" i="10"/>
  <c r="X79" i="16"/>
  <c r="L71" i="19"/>
  <c r="M70" i="19" s="1"/>
  <c r="N70" i="19" s="1"/>
  <c r="AV6" i="18"/>
  <c r="F30" i="17"/>
  <c r="U30" i="10"/>
  <c r="X65" i="16"/>
  <c r="L57" i="19"/>
  <c r="M56" i="19" s="1"/>
  <c r="N56" i="19" s="1"/>
  <c r="BT6" i="18"/>
  <c r="L105" i="19"/>
  <c r="M104" i="19" s="1"/>
  <c r="N104" i="19" s="1"/>
  <c r="F54" i="17"/>
  <c r="U44" i="11"/>
  <c r="X113" i="16"/>
  <c r="BQ6" i="18"/>
  <c r="U38" i="11"/>
  <c r="F51" i="17"/>
  <c r="X107" i="16"/>
  <c r="L99" i="19"/>
  <c r="BM6" i="18"/>
  <c r="F47" i="17"/>
  <c r="L91" i="19"/>
  <c r="U28" i="11"/>
  <c r="X99" i="16"/>
  <c r="CK6" i="18"/>
  <c r="F71" i="17"/>
  <c r="Q71" i="17" s="1"/>
  <c r="U42" i="12"/>
  <c r="X147" i="16"/>
  <c r="L139" i="19"/>
  <c r="M138" i="19" s="1"/>
  <c r="N138" i="19" s="1"/>
  <c r="CI6" i="18"/>
  <c r="U38" i="12"/>
  <c r="X143" i="16"/>
  <c r="F69" i="17"/>
  <c r="L135" i="19"/>
  <c r="M134" i="19" s="1"/>
  <c r="N134" i="19" s="1"/>
  <c r="CE6" i="18"/>
  <c r="U28" i="12"/>
  <c r="F65" i="17"/>
  <c r="X135" i="16"/>
  <c r="L127" i="19"/>
  <c r="M126" i="19" s="1"/>
  <c r="N126" i="19" s="1"/>
  <c r="CC6" i="18"/>
  <c r="F63" i="17"/>
  <c r="X131" i="16"/>
  <c r="L123" i="19"/>
  <c r="M122" i="19" s="1"/>
  <c r="N122" i="19" s="1"/>
  <c r="U24" i="12"/>
  <c r="BY6" i="18"/>
  <c r="F59" i="17"/>
  <c r="Q59" i="17" s="1"/>
  <c r="U14" i="12"/>
  <c r="X123" i="16"/>
  <c r="L115" i="19"/>
  <c r="M114" i="19" s="1"/>
  <c r="N114" i="19" s="1"/>
  <c r="BW6" i="18"/>
  <c r="BW17" i="18" s="1"/>
  <c r="U10" i="12"/>
  <c r="F57" i="17"/>
  <c r="Q57" i="17" s="1"/>
  <c r="X119" i="16"/>
  <c r="L111" i="19"/>
  <c r="M110" i="19" s="1"/>
  <c r="N110" i="19" s="1"/>
  <c r="AC113" i="16"/>
  <c r="O105" i="19"/>
  <c r="P104" i="19" s="1"/>
  <c r="Q104" i="19" s="1"/>
  <c r="L997" i="1"/>
  <c r="L1001" i="1"/>
  <c r="L1005" i="1"/>
  <c r="L999" i="1"/>
  <c r="L1003" i="1"/>
  <c r="AA8" i="18"/>
  <c r="H9" i="17"/>
  <c r="AH23" i="16"/>
  <c r="R15" i="19"/>
  <c r="AE24" i="9"/>
  <c r="AP8" i="18"/>
  <c r="AH53" i="16"/>
  <c r="H24" i="17"/>
  <c r="AE16" i="10"/>
  <c r="R45" i="19"/>
  <c r="S44" i="19" s="1"/>
  <c r="T44" i="19" s="1"/>
  <c r="AQ8" i="18"/>
  <c r="H25" i="17"/>
  <c r="AE18" i="10"/>
  <c r="AH55" i="16"/>
  <c r="R47" i="19"/>
  <c r="S46" i="19" s="1"/>
  <c r="T46" i="19" s="1"/>
  <c r="BD8" i="18"/>
  <c r="H38" i="17"/>
  <c r="AE8" i="11"/>
  <c r="AH81" i="16"/>
  <c r="R73" i="19"/>
  <c r="L1138" i="4"/>
  <c r="R182" i="19" s="1"/>
  <c r="L1131" i="4"/>
  <c r="L1133" i="4"/>
  <c r="L1137" i="4"/>
  <c r="L1139" i="4"/>
  <c r="L1135" i="4"/>
  <c r="L376" i="2"/>
  <c r="L368" i="2"/>
  <c r="L370" i="2"/>
  <c r="L374" i="2"/>
  <c r="AI69" i="16"/>
  <c r="AF36" i="10"/>
  <c r="AN35" i="16"/>
  <c r="AK38" i="9"/>
  <c r="AO18" i="10"/>
  <c r="AR55" i="16"/>
  <c r="X47" i="19"/>
  <c r="Y46" i="19" s="1"/>
  <c r="Z46" i="19" s="1"/>
  <c r="AQ10" i="18"/>
  <c r="J25" i="17"/>
  <c r="X45" i="19"/>
  <c r="Y44" i="19" s="1"/>
  <c r="Z44" i="19" s="1"/>
  <c r="J24" i="17"/>
  <c r="AR53" i="16"/>
  <c r="AP10" i="18"/>
  <c r="AO16" i="10"/>
  <c r="N1139" i="4"/>
  <c r="N1133" i="4"/>
  <c r="N1138" i="4"/>
  <c r="X182" i="19" s="1"/>
  <c r="N1131" i="4"/>
  <c r="N1137" i="4"/>
  <c r="N1135" i="4"/>
  <c r="N376" i="4"/>
  <c r="N375" i="4"/>
  <c r="X166" i="19" s="1"/>
  <c r="N370" i="4"/>
  <c r="N368" i="4"/>
  <c r="N372" i="4"/>
  <c r="N374" i="4"/>
  <c r="AW91" i="16"/>
  <c r="AA83" i="19"/>
  <c r="AB82" i="19" s="1"/>
  <c r="AC82" i="19" s="1"/>
  <c r="BI11" i="18"/>
  <c r="AT18" i="11"/>
  <c r="K43" i="17"/>
  <c r="O370" i="4"/>
  <c r="O374" i="4"/>
  <c r="O375" i="4"/>
  <c r="AA166" i="19" s="1"/>
  <c r="O368" i="4"/>
  <c r="O372" i="4"/>
  <c r="O376" i="4"/>
  <c r="L37" i="17"/>
  <c r="AD71" i="19"/>
  <c r="AE70" i="19" s="1"/>
  <c r="AF70" i="19" s="1"/>
  <c r="BC12" i="18"/>
  <c r="BB79" i="16"/>
  <c r="AY46" i="10"/>
  <c r="L52" i="17"/>
  <c r="AD101" i="19"/>
  <c r="AE100" i="19" s="1"/>
  <c r="AF100" i="19" s="1"/>
  <c r="BB109" i="16"/>
  <c r="BR12" i="18"/>
  <c r="AY40" i="11"/>
  <c r="AD93" i="19"/>
  <c r="AE92" i="19" s="1"/>
  <c r="AF92" i="19" s="1"/>
  <c r="BB101" i="16"/>
  <c r="AY34" i="11"/>
  <c r="AX34" i="11"/>
  <c r="AU34" i="11"/>
  <c r="AV34" i="11"/>
  <c r="P746" i="2"/>
  <c r="P744" i="2"/>
  <c r="P750" i="2"/>
  <c r="P742" i="2"/>
  <c r="P748" i="2"/>
  <c r="P749" i="2"/>
  <c r="AD156" i="19" s="1"/>
  <c r="BB95" i="16"/>
  <c r="L45" i="17"/>
  <c r="AD87" i="19"/>
  <c r="AE86" i="19" s="1"/>
  <c r="AF86" i="19" s="1"/>
  <c r="BK12" i="18"/>
  <c r="AY24" i="11"/>
  <c r="Q750" i="2"/>
  <c r="Q746" i="2"/>
  <c r="Q744" i="2"/>
  <c r="Q742" i="2"/>
  <c r="Q748" i="2"/>
  <c r="Q749" i="2"/>
  <c r="AG156" i="19" s="1"/>
  <c r="BG147" i="16"/>
  <c r="AG139" i="19"/>
  <c r="AH138" i="19" s="1"/>
  <c r="AI138" i="19" s="1"/>
  <c r="BD42" i="12"/>
  <c r="M71" i="17"/>
  <c r="CK13" i="18"/>
  <c r="BG135" i="16"/>
  <c r="AG127" i="19"/>
  <c r="AH126" i="19" s="1"/>
  <c r="AI126" i="19" s="1"/>
  <c r="CE13" i="18"/>
  <c r="BD28" i="12"/>
  <c r="M65" i="17"/>
  <c r="AG115" i="19"/>
  <c r="AH114" i="19" s="1"/>
  <c r="AI114" i="19" s="1"/>
  <c r="BG123" i="16"/>
  <c r="BD14" i="12"/>
  <c r="M59" i="17"/>
  <c r="BY13" i="18"/>
  <c r="BH117" i="16"/>
  <c r="BE8" i="12"/>
  <c r="BH20" i="12"/>
  <c r="AG49" i="12"/>
  <c r="AJ20" i="12"/>
  <c r="AI20" i="12"/>
  <c r="AH20" i="12"/>
  <c r="AF20" i="12"/>
  <c r="AG20" i="12"/>
  <c r="AJ7" i="11"/>
  <c r="AM80" i="16"/>
  <c r="U72" i="19"/>
  <c r="V72" i="19" s="1"/>
  <c r="Z9" i="11"/>
  <c r="AC82" i="16"/>
  <c r="O74" i="19"/>
  <c r="X96" i="16"/>
  <c r="L88" i="19"/>
  <c r="M88" i="19" s="1"/>
  <c r="U25" i="11"/>
  <c r="AW98" i="16"/>
  <c r="AT27" i="11"/>
  <c r="AA90" i="19"/>
  <c r="X106" i="16"/>
  <c r="L98" i="19"/>
  <c r="M98" i="19" s="1"/>
  <c r="U37" i="11"/>
  <c r="AT37" i="11"/>
  <c r="AW106" i="16"/>
  <c r="AA98" i="19"/>
  <c r="AO39" i="11"/>
  <c r="AR108" i="16"/>
  <c r="X100" i="19"/>
  <c r="Y100" i="19" s="1"/>
  <c r="Z100" i="19" s="1"/>
  <c r="X110" i="16"/>
  <c r="L102" i="19"/>
  <c r="U41" i="11"/>
  <c r="AT41" i="11"/>
  <c r="AW110" i="16"/>
  <c r="AA102" i="19"/>
  <c r="Z9" i="10"/>
  <c r="AC46" i="16"/>
  <c r="O38" i="19"/>
  <c r="AH48" i="16"/>
  <c r="AC50" i="16"/>
  <c r="AA48" i="19"/>
  <c r="AB48" i="19" s="1"/>
  <c r="AC48" i="19" s="1"/>
  <c r="AT21" i="10"/>
  <c r="AW56" i="16"/>
  <c r="X58" i="16"/>
  <c r="AA52" i="19"/>
  <c r="AB52" i="19" s="1"/>
  <c r="AC52" i="19" s="1"/>
  <c r="AT25" i="10"/>
  <c r="AW60" i="16"/>
  <c r="X18" i="19"/>
  <c r="AO27" i="9"/>
  <c r="AR26" i="16"/>
  <c r="BE12" i="12"/>
  <c r="BH121" i="16"/>
  <c r="Z33" i="12"/>
  <c r="Z47" i="12"/>
  <c r="X50" i="12"/>
  <c r="Y50" i="12"/>
  <c r="BB173" i="16"/>
  <c r="AZ173" i="16"/>
  <c r="AZ194" i="16"/>
  <c r="AY173" i="16"/>
  <c r="BA173" i="16"/>
  <c r="AX173" i="16"/>
  <c r="BC179" i="16"/>
  <c r="BF179" i="16"/>
  <c r="BD179" i="16"/>
  <c r="BE179" i="16"/>
  <c r="BG179" i="16"/>
  <c r="AZ188" i="16"/>
  <c r="AZ200" i="16"/>
  <c r="AY163" i="16"/>
  <c r="AX163" i="16"/>
  <c r="BB163" i="16"/>
  <c r="AZ163" i="16"/>
  <c r="S72" i="19"/>
  <c r="AW34" i="11"/>
  <c r="V6" i="3"/>
  <c r="R954" i="3"/>
  <c r="BP11" i="12"/>
  <c r="BP12" i="12"/>
  <c r="V956" i="3"/>
  <c r="W956" i="3" s="1"/>
  <c r="BP40" i="12"/>
  <c r="BH49" i="12"/>
  <c r="BH50" i="12" s="1"/>
  <c r="R446" i="2"/>
  <c r="V446" i="2"/>
  <c r="M164" i="16"/>
  <c r="AC162" i="16"/>
  <c r="AO322" i="1"/>
  <c r="AY47" i="10"/>
  <c r="F149" i="19"/>
  <c r="G4" i="18"/>
  <c r="D78" i="17"/>
  <c r="AT47" i="12"/>
  <c r="V597" i="3"/>
  <c r="W597" i="3" s="1"/>
  <c r="V536" i="3"/>
  <c r="W536" i="3" s="1"/>
  <c r="AO8" i="1"/>
  <c r="T1110" i="2"/>
  <c r="C83" i="14" s="1"/>
  <c r="B82" i="14"/>
  <c r="T1107" i="2"/>
  <c r="V186" i="3"/>
  <c r="BB166" i="16"/>
  <c r="T1133" i="4"/>
  <c r="C174" i="14" s="1"/>
  <c r="L54" i="12" s="1"/>
  <c r="C144" i="14"/>
  <c r="B52" i="14"/>
  <c r="T299" i="2"/>
  <c r="BI47" i="12"/>
  <c r="AO759" i="2"/>
  <c r="T556" i="4"/>
  <c r="C151" i="14" s="1"/>
  <c r="B150" i="14"/>
  <c r="T553" i="4"/>
  <c r="BG158" i="16"/>
  <c r="Q43" i="17"/>
  <c r="Q62" i="17"/>
  <c r="BX17" i="18"/>
  <c r="CE17" i="18"/>
  <c r="AJ763" i="3"/>
  <c r="AE763" i="3"/>
  <c r="AI763" i="3"/>
  <c r="AH763" i="3"/>
  <c r="AK763" i="3"/>
  <c r="AD763" i="3"/>
  <c r="AF763" i="3"/>
  <c r="AA763" i="3" s="1"/>
  <c r="AJ756" i="3"/>
  <c r="AE756" i="3"/>
  <c r="AK756" i="3"/>
  <c r="AD756" i="3"/>
  <c r="AI756" i="3"/>
  <c r="AC756" i="3"/>
  <c r="Y756" i="3" s="1"/>
  <c r="AF756" i="3"/>
  <c r="AA756" i="3" s="1"/>
  <c r="AH756" i="3"/>
  <c r="G249" i="1"/>
  <c r="G253" i="1"/>
  <c r="G251" i="1"/>
  <c r="G257" i="1"/>
  <c r="G1014" i="1"/>
  <c r="G1018" i="1"/>
  <c r="G1012" i="1"/>
  <c r="G1020" i="1"/>
  <c r="B8" i="10"/>
  <c r="D45" i="16"/>
  <c r="D49" i="16"/>
  <c r="B12" i="10"/>
  <c r="C44" i="19"/>
  <c r="D44" i="19" s="1"/>
  <c r="E44" i="19" s="1"/>
  <c r="F15" i="10"/>
  <c r="H52" i="16"/>
  <c r="B22" i="10"/>
  <c r="D57" i="16"/>
  <c r="B26" i="10"/>
  <c r="D61" i="16"/>
  <c r="C38" i="10"/>
  <c r="E71" i="16"/>
  <c r="E83" i="16"/>
  <c r="C10" i="11"/>
  <c r="C14" i="11"/>
  <c r="E87" i="16"/>
  <c r="E95" i="16"/>
  <c r="C24" i="11"/>
  <c r="C28" i="11"/>
  <c r="E99" i="16"/>
  <c r="C38" i="11"/>
  <c r="E107" i="16"/>
  <c r="C42" i="11"/>
  <c r="E111" i="16"/>
  <c r="T874" i="2"/>
  <c r="N16" i="31"/>
  <c r="N15" i="31"/>
  <c r="E3" i="18"/>
  <c r="C97" i="17"/>
  <c r="C183" i="19"/>
  <c r="D182" i="19" s="1"/>
  <c r="E182" i="19" s="1"/>
  <c r="M3" i="18"/>
  <c r="C84" i="17"/>
  <c r="C161" i="19"/>
  <c r="Q3" i="18"/>
  <c r="C88" i="17"/>
  <c r="C169" i="19"/>
  <c r="D168" i="19" s="1"/>
  <c r="E168" i="19" s="1"/>
  <c r="H625" i="1"/>
  <c r="H627" i="1"/>
  <c r="H631" i="1"/>
  <c r="H630" i="1"/>
  <c r="F150" i="19" s="1"/>
  <c r="H623" i="1"/>
  <c r="N106" i="31"/>
  <c r="N105" i="31"/>
  <c r="N46" i="31"/>
  <c r="N45" i="31"/>
  <c r="AS42" i="13"/>
  <c r="AO42" i="13" s="1"/>
  <c r="AN49" i="13" s="1"/>
  <c r="AM49" i="13" s="1"/>
  <c r="AS44" i="13"/>
  <c r="AO44" i="13" s="1"/>
  <c r="AM48" i="13"/>
  <c r="AS46" i="13"/>
  <c r="AO46" i="13" s="1"/>
  <c r="BO44" i="13"/>
  <c r="BR44" i="13"/>
  <c r="AN4" i="18"/>
  <c r="D22" i="17"/>
  <c r="K12" i="10"/>
  <c r="M49" i="16"/>
  <c r="F41" i="19"/>
  <c r="G40" i="19" s="1"/>
  <c r="H40" i="19" s="1"/>
  <c r="AT4" i="18"/>
  <c r="D28" i="17"/>
  <c r="K26" i="10"/>
  <c r="M61" i="16"/>
  <c r="F53" i="19"/>
  <c r="BB4" i="18"/>
  <c r="D36" i="17"/>
  <c r="K44" i="10"/>
  <c r="M77" i="16"/>
  <c r="F69" i="19"/>
  <c r="G68" i="19" s="1"/>
  <c r="H68" i="19" s="1"/>
  <c r="H1133" i="2"/>
  <c r="H1131" i="3"/>
  <c r="H1135" i="3"/>
  <c r="H1138" i="3"/>
  <c r="F180" i="19" s="1"/>
  <c r="H1139" i="3"/>
  <c r="BJ4" i="18"/>
  <c r="D44" i="17"/>
  <c r="M93" i="16"/>
  <c r="K22" i="11"/>
  <c r="F85" i="19"/>
  <c r="G84" i="19" s="1"/>
  <c r="H84" i="19" s="1"/>
  <c r="H368" i="3"/>
  <c r="H375" i="3"/>
  <c r="F160" i="19" s="1"/>
  <c r="H376" i="3"/>
  <c r="BD4" i="18"/>
  <c r="F73" i="19"/>
  <c r="G72" i="19" s="1"/>
  <c r="H72" i="19" s="1"/>
  <c r="D38" i="17"/>
  <c r="K8" i="11"/>
  <c r="M81" i="16"/>
  <c r="AN5" i="18"/>
  <c r="E22" i="17"/>
  <c r="P12" i="10"/>
  <c r="R49" i="16"/>
  <c r="I41" i="19"/>
  <c r="AT5" i="18"/>
  <c r="E28" i="17"/>
  <c r="I53" i="19"/>
  <c r="J52" i="19" s="1"/>
  <c r="P26" i="10"/>
  <c r="R61" i="16"/>
  <c r="E34" i="17"/>
  <c r="I65" i="19"/>
  <c r="R73" i="16"/>
  <c r="S72" i="16" s="1"/>
  <c r="AZ5" i="18"/>
  <c r="P40" i="10"/>
  <c r="AW5" i="18"/>
  <c r="E31" i="17"/>
  <c r="P32" i="10"/>
  <c r="R67" i="16"/>
  <c r="S66" i="16" s="1"/>
  <c r="I59" i="19"/>
  <c r="J58" i="19" s="1"/>
  <c r="K58" i="19" s="1"/>
  <c r="AC103" i="16"/>
  <c r="O95" i="19"/>
  <c r="P94" i="19" s="1"/>
  <c r="Q94" i="19" s="1"/>
  <c r="AC145" i="16"/>
  <c r="O137" i="19"/>
  <c r="P136" i="19" s="1"/>
  <c r="Q136" i="19" s="1"/>
  <c r="AC133" i="16"/>
  <c r="O125" i="19"/>
  <c r="P124" i="19" s="1"/>
  <c r="Q124" i="19" s="1"/>
  <c r="O113" i="19"/>
  <c r="P112" i="19" s="1"/>
  <c r="Q112" i="19" s="1"/>
  <c r="AC121" i="16"/>
  <c r="R125" i="19"/>
  <c r="S124" i="19" s="1"/>
  <c r="T124" i="19" s="1"/>
  <c r="AH133" i="16"/>
  <c r="H64" i="17"/>
  <c r="Q64" i="17" s="1"/>
  <c r="CD8" i="18"/>
  <c r="CD17" i="18" s="1"/>
  <c r="AE26" i="12"/>
  <c r="AH125" i="16"/>
  <c r="R117" i="19"/>
  <c r="S116" i="19" s="1"/>
  <c r="T116" i="19" s="1"/>
  <c r="H60" i="17"/>
  <c r="BZ8" i="18"/>
  <c r="AE16" i="12"/>
  <c r="AH117" i="16"/>
  <c r="R109" i="19"/>
  <c r="S108" i="19" s="1"/>
  <c r="T108" i="19" s="1"/>
  <c r="H56" i="17"/>
  <c r="Q56" i="17" s="1"/>
  <c r="BV8" i="18"/>
  <c r="BV17" i="18" s="1"/>
  <c r="AE8" i="12"/>
  <c r="H1018" i="1"/>
  <c r="AO4" i="18"/>
  <c r="K14" i="10"/>
  <c r="M51" i="16"/>
  <c r="D23" i="17"/>
  <c r="F43" i="19"/>
  <c r="AU4" i="18"/>
  <c r="D29" i="17"/>
  <c r="K28" i="10"/>
  <c r="M63" i="16"/>
  <c r="F55" i="19"/>
  <c r="G54" i="19" s="1"/>
  <c r="H54" i="19" s="1"/>
  <c r="BC4" i="18"/>
  <c r="M79" i="16"/>
  <c r="F71" i="19"/>
  <c r="G70" i="19" s="1"/>
  <c r="H70" i="19" s="1"/>
  <c r="D37" i="17"/>
  <c r="K46" i="10"/>
  <c r="H1131" i="2"/>
  <c r="H1139" i="2"/>
  <c r="AV4" i="18"/>
  <c r="M65" i="16"/>
  <c r="D30" i="17"/>
  <c r="K30" i="10"/>
  <c r="F57" i="19"/>
  <c r="G56" i="19" s="1"/>
  <c r="H56" i="19" s="1"/>
  <c r="AP4" i="18"/>
  <c r="AP17" i="18" s="1"/>
  <c r="D24" i="17"/>
  <c r="M53" i="16"/>
  <c r="K16" i="10"/>
  <c r="F45" i="19"/>
  <c r="G44" i="19" s="1"/>
  <c r="H44" i="19" s="1"/>
  <c r="I1124" i="2"/>
  <c r="I1118" i="2"/>
  <c r="I1120" i="2"/>
  <c r="I1122" i="2"/>
  <c r="I1116" i="2"/>
  <c r="R151" i="16"/>
  <c r="S150" i="16" s="1"/>
  <c r="I143" i="19"/>
  <c r="J142" i="19" s="1"/>
  <c r="K142" i="19" s="1"/>
  <c r="R143" i="16"/>
  <c r="S142" i="16" s="1"/>
  <c r="I135" i="19"/>
  <c r="J134" i="19" s="1"/>
  <c r="K134" i="19" s="1"/>
  <c r="R135" i="16"/>
  <c r="S134" i="16" s="1"/>
  <c r="I127" i="19"/>
  <c r="J126" i="19" s="1"/>
  <c r="K126" i="19" s="1"/>
  <c r="R127" i="16"/>
  <c r="S126" i="16" s="1"/>
  <c r="I119" i="19"/>
  <c r="J118" i="19" s="1"/>
  <c r="K118" i="19" s="1"/>
  <c r="I111" i="19"/>
  <c r="J110" i="19" s="1"/>
  <c r="K110" i="19" s="1"/>
  <c r="R119" i="16"/>
  <c r="S118" i="16" s="1"/>
  <c r="R12" i="9"/>
  <c r="U13" i="16"/>
  <c r="AN6" i="18"/>
  <c r="F22" i="17"/>
  <c r="U12" i="10"/>
  <c r="X49" i="16"/>
  <c r="L41" i="19"/>
  <c r="AT6" i="18"/>
  <c r="F28" i="17"/>
  <c r="U26" i="10"/>
  <c r="X61" i="16"/>
  <c r="L53" i="19"/>
  <c r="M52" i="19" s="1"/>
  <c r="J742" i="2"/>
  <c r="J746" i="2"/>
  <c r="J748" i="2"/>
  <c r="J370" i="2"/>
  <c r="J368" i="2"/>
  <c r="J372" i="2"/>
  <c r="J374" i="2"/>
  <c r="AO6" i="18"/>
  <c r="F23" i="17"/>
  <c r="X51" i="16"/>
  <c r="L43" i="19"/>
  <c r="U14" i="10"/>
  <c r="AU6" i="18"/>
  <c r="U28" i="10"/>
  <c r="L55" i="19"/>
  <c r="F29" i="17"/>
  <c r="X63" i="16"/>
  <c r="BH6" i="18"/>
  <c r="F42" i="17"/>
  <c r="Q42" i="17" s="1"/>
  <c r="X89" i="16"/>
  <c r="U16" i="11"/>
  <c r="L81" i="19"/>
  <c r="M80" i="19" s="1"/>
  <c r="N80" i="19" s="1"/>
  <c r="BF6" i="18"/>
  <c r="F40" i="17"/>
  <c r="X85" i="16"/>
  <c r="U12" i="11"/>
  <c r="L77" i="19"/>
  <c r="M76" i="19" s="1"/>
  <c r="BU6" i="18"/>
  <c r="F55" i="17"/>
  <c r="X115" i="16"/>
  <c r="L107" i="19"/>
  <c r="M106" i="19" s="1"/>
  <c r="N106" i="19" s="1"/>
  <c r="U46" i="11"/>
  <c r="BN6" i="18"/>
  <c r="BN17" i="18" s="1"/>
  <c r="X101" i="16"/>
  <c r="F48" i="17"/>
  <c r="Q48" i="17" s="1"/>
  <c r="U30" i="11"/>
  <c r="L93" i="19"/>
  <c r="M92" i="19" s="1"/>
  <c r="N92" i="19" s="1"/>
  <c r="J746" i="3"/>
  <c r="J742" i="3"/>
  <c r="J750" i="3"/>
  <c r="J744" i="3"/>
  <c r="J748" i="3"/>
  <c r="J1124" i="4"/>
  <c r="J1120" i="4"/>
  <c r="J1123" i="4"/>
  <c r="L170" i="19" s="1"/>
  <c r="J1116" i="4"/>
  <c r="J1118" i="4"/>
  <c r="J1122" i="4"/>
  <c r="CF6" i="18"/>
  <c r="F66" i="17"/>
  <c r="X137" i="16"/>
  <c r="U30" i="12"/>
  <c r="L129" i="19"/>
  <c r="M128" i="19" s="1"/>
  <c r="N128" i="19" s="1"/>
  <c r="BZ6" i="18"/>
  <c r="F60" i="17"/>
  <c r="X125" i="16"/>
  <c r="U16" i="12"/>
  <c r="L117" i="19"/>
  <c r="M116" i="19" s="1"/>
  <c r="N116" i="19" s="1"/>
  <c r="K376" i="3"/>
  <c r="K374" i="3"/>
  <c r="K368" i="3"/>
  <c r="K370" i="3"/>
  <c r="K1138" i="4"/>
  <c r="O182" i="19" s="1"/>
  <c r="K1133" i="4"/>
  <c r="K1131" i="4"/>
  <c r="K1135" i="4"/>
  <c r="K1139" i="4"/>
  <c r="K1137" i="4"/>
  <c r="K370" i="4"/>
  <c r="K375" i="4"/>
  <c r="O166" i="19" s="1"/>
  <c r="K368" i="4"/>
  <c r="K376" i="4"/>
  <c r="K374" i="4"/>
  <c r="K372" i="4"/>
  <c r="BE8" i="18"/>
  <c r="H39" i="17"/>
  <c r="AE10" i="11"/>
  <c r="R75" i="19"/>
  <c r="AH83" i="16"/>
  <c r="L368" i="4"/>
  <c r="L375" i="4"/>
  <c r="R166" i="19" s="1"/>
  <c r="L370" i="4"/>
  <c r="L376" i="4"/>
  <c r="L372" i="4"/>
  <c r="L374" i="4"/>
  <c r="J36" i="17"/>
  <c r="AR77" i="16"/>
  <c r="X69" i="19"/>
  <c r="Y68" i="19" s="1"/>
  <c r="Z68" i="19" s="1"/>
  <c r="AO44" i="10"/>
  <c r="BB10" i="18"/>
  <c r="AY36" i="10"/>
  <c r="L32" i="17"/>
  <c r="BB69" i="16"/>
  <c r="AX12" i="18"/>
  <c r="AD61" i="19"/>
  <c r="AE60" i="19" s="1"/>
  <c r="AF60" i="19" s="1"/>
  <c r="AV12" i="12"/>
  <c r="AY121" i="16"/>
  <c r="BV22" i="13"/>
  <c r="BY22" i="13"/>
  <c r="CF22" i="13" s="1"/>
  <c r="BX22" i="13" s="1"/>
  <c r="CO22" i="13"/>
  <c r="CV22" i="13" s="1"/>
  <c r="CG22" i="13"/>
  <c r="CN22" i="13" s="1"/>
  <c r="CW22" i="13"/>
  <c r="DD22" i="13" s="1"/>
  <c r="BW22" i="13"/>
  <c r="CH23" i="13"/>
  <c r="BZ23" i="13"/>
  <c r="CX23" i="13"/>
  <c r="CP23" i="13"/>
  <c r="BW23" i="13"/>
  <c r="BV30" i="13"/>
  <c r="BY30" i="13"/>
  <c r="CF30" i="13" s="1"/>
  <c r="CO30" i="13"/>
  <c r="CV30" i="13" s="1"/>
  <c r="CG30" i="13"/>
  <c r="CN30" i="13" s="1"/>
  <c r="CW30" i="13"/>
  <c r="DD30" i="13" s="1"/>
  <c r="BW30" i="13"/>
  <c r="CH31" i="13"/>
  <c r="BZ31" i="13"/>
  <c r="CX31" i="13"/>
  <c r="CP31" i="13"/>
  <c r="BW31" i="13"/>
  <c r="BV38" i="13"/>
  <c r="BY38" i="13"/>
  <c r="CF38" i="13" s="1"/>
  <c r="BX38" i="13" s="1"/>
  <c r="CO38" i="13"/>
  <c r="CV38" i="13" s="1"/>
  <c r="CG38" i="13"/>
  <c r="CN38" i="13" s="1"/>
  <c r="CW38" i="13"/>
  <c r="DD38" i="13" s="1"/>
  <c r="BW38" i="13"/>
  <c r="CH39" i="13"/>
  <c r="BZ39" i="13"/>
  <c r="CX39" i="13"/>
  <c r="CP39" i="13"/>
  <c r="BW39" i="13"/>
  <c r="BS4" i="18"/>
  <c r="D53" i="17"/>
  <c r="K42" i="11"/>
  <c r="M111" i="16"/>
  <c r="F103" i="19"/>
  <c r="G102" i="19" s="1"/>
  <c r="H102" i="19" s="1"/>
  <c r="BQ4" i="18"/>
  <c r="D51" i="17"/>
  <c r="K38" i="11"/>
  <c r="M107" i="16"/>
  <c r="F99" i="19"/>
  <c r="G98" i="19" s="1"/>
  <c r="H98" i="19" s="1"/>
  <c r="BM4" i="18"/>
  <c r="M99" i="16"/>
  <c r="D47" i="17"/>
  <c r="K28" i="11"/>
  <c r="F91" i="19"/>
  <c r="G90" i="19" s="1"/>
  <c r="H90" i="19" s="1"/>
  <c r="BK4" i="18"/>
  <c r="D45" i="17"/>
  <c r="K24" i="11"/>
  <c r="M95" i="16"/>
  <c r="F87" i="19"/>
  <c r="G86" i="19" s="1"/>
  <c r="H86" i="19" s="1"/>
  <c r="BG4" i="18"/>
  <c r="D41" i="17"/>
  <c r="M87" i="16"/>
  <c r="F79" i="19"/>
  <c r="G78" i="19" s="1"/>
  <c r="H78" i="19" s="1"/>
  <c r="K14" i="11"/>
  <c r="BE4" i="18"/>
  <c r="D39" i="17"/>
  <c r="K10" i="11"/>
  <c r="F75" i="19"/>
  <c r="G74" i="19" s="1"/>
  <c r="H74" i="19" s="1"/>
  <c r="M83" i="16"/>
  <c r="H372" i="3"/>
  <c r="H1124" i="4"/>
  <c r="H1120" i="4"/>
  <c r="H1123" i="4"/>
  <c r="F170" i="19" s="1"/>
  <c r="H1122" i="4"/>
  <c r="H1116" i="4"/>
  <c r="H1118" i="4"/>
  <c r="CF4" i="18"/>
  <c r="D66" i="17"/>
  <c r="Q66" i="17" s="1"/>
  <c r="K30" i="12"/>
  <c r="M137" i="16"/>
  <c r="F129" i="19"/>
  <c r="G128" i="19" s="1"/>
  <c r="H128" i="19" s="1"/>
  <c r="BZ4" i="18"/>
  <c r="BZ17" i="18" s="1"/>
  <c r="K16" i="12"/>
  <c r="D60" i="17"/>
  <c r="Q60" i="17" s="1"/>
  <c r="M125" i="16"/>
  <c r="F117" i="19"/>
  <c r="G116" i="19" s="1"/>
  <c r="H116" i="19" s="1"/>
  <c r="AO5" i="18"/>
  <c r="E23" i="17"/>
  <c r="P14" i="10"/>
  <c r="R51" i="16"/>
  <c r="I43" i="19"/>
  <c r="AY5" i="18"/>
  <c r="E33" i="17"/>
  <c r="P38" i="10"/>
  <c r="R71" i="16"/>
  <c r="S70" i="16" s="1"/>
  <c r="I63" i="19"/>
  <c r="R103" i="16"/>
  <c r="S102" i="16" s="1"/>
  <c r="I95" i="19"/>
  <c r="J94" i="19" s="1"/>
  <c r="K94" i="19" s="1"/>
  <c r="R95" i="16"/>
  <c r="S94" i="16" s="1"/>
  <c r="I87" i="19"/>
  <c r="J86" i="19" s="1"/>
  <c r="R87" i="16"/>
  <c r="S86" i="16" s="1"/>
  <c r="I79" i="19"/>
  <c r="I1124" i="3"/>
  <c r="I1122" i="3"/>
  <c r="I1116" i="3"/>
  <c r="I1118" i="3"/>
  <c r="I1120" i="3"/>
  <c r="AC6" i="18"/>
  <c r="U28" i="9"/>
  <c r="X27" i="16"/>
  <c r="F11" i="17"/>
  <c r="L19" i="19"/>
  <c r="BB6" i="18"/>
  <c r="U44" i="10"/>
  <c r="F36" i="17"/>
  <c r="X77" i="16"/>
  <c r="L69" i="19"/>
  <c r="M68" i="19" s="1"/>
  <c r="N68" i="19" s="1"/>
  <c r="J744" i="2"/>
  <c r="BS6" i="18"/>
  <c r="F53" i="17"/>
  <c r="U42" i="11"/>
  <c r="X111" i="16"/>
  <c r="L103" i="19"/>
  <c r="BO6" i="18"/>
  <c r="F49" i="17"/>
  <c r="U32" i="11"/>
  <c r="X103" i="16"/>
  <c r="L95" i="19"/>
  <c r="M94" i="19" s="1"/>
  <c r="N94" i="19" s="1"/>
  <c r="CM6" i="18"/>
  <c r="CM17" i="18" s="1"/>
  <c r="F73" i="17"/>
  <c r="Q73" i="17" s="1"/>
  <c r="U46" i="12"/>
  <c r="X151" i="16"/>
  <c r="L143" i="19"/>
  <c r="M142" i="19" s="1"/>
  <c r="N142" i="19" s="1"/>
  <c r="J1133" i="4"/>
  <c r="CG6" i="18"/>
  <c r="CG17" i="18" s="1"/>
  <c r="F67" i="17"/>
  <c r="Q67" i="17" s="1"/>
  <c r="X139" i="16"/>
  <c r="U32" i="12"/>
  <c r="L131" i="19"/>
  <c r="M130" i="19" s="1"/>
  <c r="N130" i="19" s="1"/>
  <c r="J744" i="4"/>
  <c r="CA6" i="18"/>
  <c r="CA17" i="18" s="1"/>
  <c r="U18" i="12"/>
  <c r="F61" i="17"/>
  <c r="Q61" i="17" s="1"/>
  <c r="X127" i="16"/>
  <c r="L119" i="19"/>
  <c r="M118" i="19" s="1"/>
  <c r="N118" i="19" s="1"/>
  <c r="J370" i="4"/>
  <c r="K742" i="2"/>
  <c r="K748" i="2"/>
  <c r="K750" i="2"/>
  <c r="K746" i="2"/>
  <c r="K744" i="2"/>
  <c r="K1118" i="3"/>
  <c r="K1116" i="3"/>
  <c r="K1120" i="3"/>
  <c r="K1122" i="3"/>
  <c r="K1124" i="3"/>
  <c r="AE8" i="18"/>
  <c r="AE32" i="9"/>
  <c r="AH31" i="16"/>
  <c r="H13" i="17"/>
  <c r="R23" i="19"/>
  <c r="S22" i="19" s="1"/>
  <c r="T22" i="19" s="1"/>
  <c r="AD49" i="9"/>
  <c r="BC8" i="18"/>
  <c r="H37" i="17"/>
  <c r="AH79" i="16"/>
  <c r="AE46" i="10"/>
  <c r="R71" i="19"/>
  <c r="S70" i="19" s="1"/>
  <c r="T70" i="19" s="1"/>
  <c r="L1116" i="4"/>
  <c r="L1118" i="4"/>
  <c r="L1122" i="4"/>
  <c r="L1124" i="4"/>
  <c r="L1120" i="4"/>
  <c r="L1123" i="4"/>
  <c r="R170" i="19" s="1"/>
  <c r="L750" i="4"/>
  <c r="L746" i="4"/>
  <c r="L742" i="4"/>
  <c r="L749" i="4"/>
  <c r="R168" i="19" s="1"/>
  <c r="L744" i="4"/>
  <c r="L748" i="4"/>
  <c r="L750" i="2"/>
  <c r="L744" i="2"/>
  <c r="L742" i="2"/>
  <c r="L746" i="2"/>
  <c r="L748" i="2"/>
  <c r="AY9" i="18"/>
  <c r="I33" i="17"/>
  <c r="U63" i="19"/>
  <c r="AJ38" i="10"/>
  <c r="AM71" i="16"/>
  <c r="J31" i="17"/>
  <c r="X59" i="19"/>
  <c r="Y58" i="19" s="1"/>
  <c r="Z58" i="19" s="1"/>
  <c r="AW10" i="18"/>
  <c r="AR67" i="16"/>
  <c r="AO32" i="10"/>
  <c r="N744" i="2"/>
  <c r="N742" i="2"/>
  <c r="N746" i="2"/>
  <c r="N748" i="2"/>
  <c r="N750" i="2"/>
  <c r="AO34" i="11"/>
  <c r="AK34" i="11"/>
  <c r="AL34" i="11"/>
  <c r="AN34" i="11"/>
  <c r="AM34" i="11"/>
  <c r="N746" i="4"/>
  <c r="N748" i="4"/>
  <c r="N750" i="4"/>
  <c r="N744" i="4"/>
  <c r="N749" i="4"/>
  <c r="X168" i="19" s="1"/>
  <c r="N742" i="4"/>
  <c r="O368" i="2"/>
  <c r="O372" i="2"/>
  <c r="O370" i="2"/>
  <c r="O374" i="2"/>
  <c r="O376" i="2"/>
  <c r="O1122" i="4"/>
  <c r="O1118" i="4"/>
  <c r="O1120" i="4"/>
  <c r="O1124" i="4"/>
  <c r="O1116" i="4"/>
  <c r="O1123" i="4"/>
  <c r="AA170" i="19" s="1"/>
  <c r="L33" i="17"/>
  <c r="AY38" i="10"/>
  <c r="BB71" i="16"/>
  <c r="AY12" i="18"/>
  <c r="AD63" i="19"/>
  <c r="AE62" i="19" s="1"/>
  <c r="AF62" i="19" s="1"/>
  <c r="BB75" i="16"/>
  <c r="AY42" i="10"/>
  <c r="BA12" i="18"/>
  <c r="L35" i="17"/>
  <c r="AD67" i="19"/>
  <c r="AE66" i="19" s="1"/>
  <c r="AF66" i="19" s="1"/>
  <c r="AU48" i="11"/>
  <c r="AY48" i="11"/>
  <c r="AX48" i="11"/>
  <c r="AV48" i="11"/>
  <c r="BB97" i="16"/>
  <c r="AD89" i="19"/>
  <c r="AE88" i="19" s="1"/>
  <c r="AF88" i="19" s="1"/>
  <c r="BB89" i="16"/>
  <c r="AD81" i="19"/>
  <c r="AE80" i="19" s="1"/>
  <c r="AF80" i="19" s="1"/>
  <c r="L49" i="17"/>
  <c r="BB103" i="16"/>
  <c r="AD95" i="19"/>
  <c r="AE94" i="19" s="1"/>
  <c r="AF94" i="19" s="1"/>
  <c r="BO12" i="18"/>
  <c r="AY32" i="11"/>
  <c r="Q368" i="2"/>
  <c r="Q374" i="2"/>
  <c r="Q370" i="2"/>
  <c r="Q372" i="2"/>
  <c r="Q376" i="2"/>
  <c r="BG143" i="16"/>
  <c r="AG135" i="19"/>
  <c r="AH134" i="19" s="1"/>
  <c r="AI134" i="19" s="1"/>
  <c r="CI13" i="18"/>
  <c r="CI17" i="18" s="1"/>
  <c r="BD38" i="12"/>
  <c r="M69" i="17"/>
  <c r="BG131" i="16"/>
  <c r="AG123" i="19"/>
  <c r="AH122" i="19" s="1"/>
  <c r="AI122" i="19" s="1"/>
  <c r="BD24" i="12"/>
  <c r="M63" i="17"/>
  <c r="Q63" i="17" s="1"/>
  <c r="CC13" i="18"/>
  <c r="Q748" i="4"/>
  <c r="Q749" i="4"/>
  <c r="AG168" i="19" s="1"/>
  <c r="Q742" i="4"/>
  <c r="Q750" i="4"/>
  <c r="Q744" i="4"/>
  <c r="Q746" i="4"/>
  <c r="BK127" i="16"/>
  <c r="BH18" i="12"/>
  <c r="BI127" i="16"/>
  <c r="BF18" i="12"/>
  <c r="AH84" i="16"/>
  <c r="R76" i="19"/>
  <c r="S76" i="19" s="1"/>
  <c r="AE11" i="11"/>
  <c r="AH86" i="16"/>
  <c r="AE13" i="11"/>
  <c r="R78" i="19"/>
  <c r="AR96" i="16"/>
  <c r="X88" i="19"/>
  <c r="Y88" i="19" s="1"/>
  <c r="Z88" i="19" s="1"/>
  <c r="AO25" i="11"/>
  <c r="U27" i="11"/>
  <c r="X98" i="16"/>
  <c r="L90" i="19"/>
  <c r="AR106" i="16"/>
  <c r="X98" i="19"/>
  <c r="Y98" i="19" s="1"/>
  <c r="Z98" i="19" s="1"/>
  <c r="AO37" i="11"/>
  <c r="U39" i="11"/>
  <c r="AR110" i="16"/>
  <c r="AO41" i="11"/>
  <c r="X102" i="19"/>
  <c r="Y102" i="19" s="1"/>
  <c r="Z102" i="19" s="1"/>
  <c r="R36" i="19"/>
  <c r="S36" i="19" s="1"/>
  <c r="AH44" i="16"/>
  <c r="AG38" i="19"/>
  <c r="AH38" i="19" s="1"/>
  <c r="AI38" i="19" s="1"/>
  <c r="BD9" i="10"/>
  <c r="BG46" i="16"/>
  <c r="R48" i="19"/>
  <c r="AE21" i="10"/>
  <c r="AH56" i="16"/>
  <c r="AG48" i="19"/>
  <c r="AH48" i="19" s="1"/>
  <c r="AI48" i="19" s="1"/>
  <c r="BD21" i="10"/>
  <c r="BG56" i="16"/>
  <c r="BG58" i="16"/>
  <c r="BD23" i="10"/>
  <c r="AG50" i="19"/>
  <c r="AH50" i="19" s="1"/>
  <c r="AI50" i="19" s="1"/>
  <c r="R52" i="19"/>
  <c r="AE25" i="10"/>
  <c r="AH60" i="16"/>
  <c r="AJ27" i="10"/>
  <c r="BH10" i="12"/>
  <c r="BK119" i="16"/>
  <c r="BG20" i="12"/>
  <c r="BE20" i="12"/>
  <c r="BF20" i="12"/>
  <c r="BI20" i="12"/>
  <c r="V50" i="12"/>
  <c r="Z50" i="12"/>
  <c r="W50" i="12"/>
  <c r="Z185" i="16"/>
  <c r="R179" i="16"/>
  <c r="S178" i="16" s="1"/>
  <c r="O179" i="16"/>
  <c r="Q179" i="16"/>
  <c r="N179" i="16"/>
  <c r="P179" i="16"/>
  <c r="C178" i="16"/>
  <c r="J198" i="16"/>
  <c r="L183" i="16"/>
  <c r="K183" i="16"/>
  <c r="M183" i="16"/>
  <c r="I183" i="16"/>
  <c r="J183" i="16"/>
  <c r="AI177" i="16"/>
  <c r="AM177" i="16"/>
  <c r="AJ196" i="16"/>
  <c r="W136" i="1"/>
  <c r="AS175" i="16"/>
  <c r="AW175" i="16"/>
  <c r="AU188" i="16"/>
  <c r="AT175" i="16"/>
  <c r="AU175" i="16"/>
  <c r="AV175" i="16"/>
  <c r="AU194" i="16"/>
  <c r="AX49" i="11"/>
  <c r="R955" i="3"/>
  <c r="S955" i="3" s="1"/>
  <c r="AM955" i="3" s="1"/>
  <c r="AO955" i="3" s="1"/>
  <c r="V126" i="3"/>
  <c r="T126" i="3"/>
  <c r="BA163" i="16"/>
  <c r="AA34" i="9"/>
  <c r="V593" i="3"/>
  <c r="V532" i="3"/>
  <c r="W532" i="3" s="1"/>
  <c r="T1107" i="3"/>
  <c r="T1110" i="3"/>
  <c r="C127" i="14" s="1"/>
  <c r="B126" i="14"/>
  <c r="T299" i="3"/>
  <c r="T302" i="3"/>
  <c r="C97" i="14" s="1"/>
  <c r="B96" i="14"/>
  <c r="AO936" i="2"/>
  <c r="AO759" i="1"/>
  <c r="AO637" i="1"/>
  <c r="BD19" i="9"/>
  <c r="C158" i="14"/>
  <c r="B110" i="14"/>
  <c r="T676" i="3"/>
  <c r="C111" i="14" s="1"/>
  <c r="T673" i="3"/>
  <c r="BN33" i="12"/>
  <c r="BD196" i="16"/>
  <c r="AC111" i="16"/>
  <c r="O103" i="19"/>
  <c r="M1124" i="3"/>
  <c r="M1118" i="3"/>
  <c r="M1116" i="3"/>
  <c r="M1120" i="3"/>
  <c r="M1122" i="3"/>
  <c r="AW111" i="16"/>
  <c r="AA103" i="19"/>
  <c r="AB102" i="19" s="1"/>
  <c r="AC102" i="19" s="1"/>
  <c r="BS11" i="18"/>
  <c r="K53" i="17"/>
  <c r="AT42" i="11"/>
  <c r="AC107" i="16"/>
  <c r="O99" i="19"/>
  <c r="AW107" i="16"/>
  <c r="AA99" i="19"/>
  <c r="AB98" i="19" s="1"/>
  <c r="AC98" i="19" s="1"/>
  <c r="BQ11" i="18"/>
  <c r="K51" i="17"/>
  <c r="AT38" i="11"/>
  <c r="P1124" i="3"/>
  <c r="P1118" i="3"/>
  <c r="P1123" i="3"/>
  <c r="AD164" i="19" s="1"/>
  <c r="P1122" i="3"/>
  <c r="P1116" i="3"/>
  <c r="P1120" i="3"/>
  <c r="AV38" i="11"/>
  <c r="AY107" i="16"/>
  <c r="AC99" i="16"/>
  <c r="O91" i="19"/>
  <c r="M744" i="3"/>
  <c r="M746" i="3"/>
  <c r="M750" i="3"/>
  <c r="M742" i="3"/>
  <c r="AW99" i="16"/>
  <c r="AA91" i="19"/>
  <c r="AB90" i="19" s="1"/>
  <c r="AC90" i="19" s="1"/>
  <c r="AM561" i="3"/>
  <c r="M748" i="3"/>
  <c r="P742" i="3"/>
  <c r="P744" i="3"/>
  <c r="P746" i="3"/>
  <c r="P749" i="3"/>
  <c r="AD162" i="19" s="1"/>
  <c r="BA26" i="11"/>
  <c r="BD97" i="16"/>
  <c r="Q556" i="3"/>
  <c r="AM501" i="3"/>
  <c r="P748" i="3"/>
  <c r="P750" i="3"/>
  <c r="AC87" i="16"/>
  <c r="O79" i="19"/>
  <c r="AW87" i="16"/>
  <c r="AA79" i="19"/>
  <c r="AU14" i="11"/>
  <c r="AX87" i="16"/>
  <c r="AM187" i="3"/>
  <c r="AB78" i="19"/>
  <c r="AC78" i="19" s="1"/>
  <c r="BK84" i="16"/>
  <c r="BJ84" i="16"/>
  <c r="BI84" i="16"/>
  <c r="BF11" i="11"/>
  <c r="R175" i="3"/>
  <c r="AM127" i="3"/>
  <c r="AC83" i="16"/>
  <c r="O75" i="19"/>
  <c r="P74" i="19" s="1"/>
  <c r="AT10" i="11"/>
  <c r="AW83" i="16"/>
  <c r="AA75" i="19"/>
  <c r="BE11" i="18"/>
  <c r="K39" i="17"/>
  <c r="AY9" i="11"/>
  <c r="BB82" i="16"/>
  <c r="AD74" i="19"/>
  <c r="AE74" i="19" s="1"/>
  <c r="AF74" i="19" s="1"/>
  <c r="AV10" i="11"/>
  <c r="AY83" i="16"/>
  <c r="AM67" i="3"/>
  <c r="AB74" i="19"/>
  <c r="AC74" i="19" s="1"/>
  <c r="J368" i="3"/>
  <c r="J370" i="3"/>
  <c r="J372" i="3"/>
  <c r="N376" i="3"/>
  <c r="N368" i="3"/>
  <c r="N372" i="3"/>
  <c r="N370" i="3"/>
  <c r="O376" i="3"/>
  <c r="O368" i="3"/>
  <c r="O374" i="3"/>
  <c r="O370" i="3"/>
  <c r="P376" i="3"/>
  <c r="P368" i="3"/>
  <c r="P372" i="3"/>
  <c r="P370" i="3"/>
  <c r="P375" i="3"/>
  <c r="AD160" i="19" s="1"/>
  <c r="P374" i="3"/>
  <c r="J374" i="3"/>
  <c r="J376" i="3"/>
  <c r="N374" i="3"/>
  <c r="O372" i="3"/>
  <c r="R60" i="3"/>
  <c r="C54" i="19"/>
  <c r="F27" i="10"/>
  <c r="H62" i="16"/>
  <c r="C82" i="17"/>
  <c r="AU5" i="18"/>
  <c r="E29" i="17"/>
  <c r="P28" i="10"/>
  <c r="R63" i="16"/>
  <c r="S62" i="16" s="1"/>
  <c r="I55" i="19"/>
  <c r="Z28" i="10"/>
  <c r="AC63" i="16"/>
  <c r="O55" i="19"/>
  <c r="K29" i="17"/>
  <c r="AT28" i="10"/>
  <c r="AA55" i="19"/>
  <c r="AB54" i="19" s="1"/>
  <c r="AC54" i="19" s="1"/>
  <c r="AU11" i="18"/>
  <c r="AW63" i="16"/>
  <c r="BB63" i="16"/>
  <c r="AD55" i="19"/>
  <c r="AE54" i="19" s="1"/>
  <c r="AF54" i="19" s="1"/>
  <c r="AU12" i="18"/>
  <c r="L29" i="17"/>
  <c r="AY28" i="10"/>
  <c r="J28" i="17"/>
  <c r="AR61" i="16"/>
  <c r="X53" i="19"/>
  <c r="Y52" i="19" s="1"/>
  <c r="Z52" i="19" s="1"/>
  <c r="AT10" i="18"/>
  <c r="AO26" i="10"/>
  <c r="AM501" i="2"/>
  <c r="AC59" i="16"/>
  <c r="O51" i="19"/>
  <c r="P50" i="19" s="1"/>
  <c r="AM59" i="16"/>
  <c r="U51" i="19"/>
  <c r="K27" i="17"/>
  <c r="AT24" i="10"/>
  <c r="AA51" i="19"/>
  <c r="AB50" i="19" s="1"/>
  <c r="AC50" i="19" s="1"/>
  <c r="AS11" i="18"/>
  <c r="AW59" i="16"/>
  <c r="BB59" i="16"/>
  <c r="AD51" i="19"/>
  <c r="AE50" i="19" s="1"/>
  <c r="AF50" i="19" s="1"/>
  <c r="AS12" i="18"/>
  <c r="L27" i="17"/>
  <c r="AY24" i="10"/>
  <c r="AO22" i="10"/>
  <c r="X49" i="19"/>
  <c r="Y48" i="19" s="1"/>
  <c r="Z48" i="19" s="1"/>
  <c r="AR10" i="18"/>
  <c r="J26" i="17"/>
  <c r="AR57" i="16"/>
  <c r="AM381" i="2"/>
  <c r="AC51" i="16"/>
  <c r="O43" i="19"/>
  <c r="AM51" i="16"/>
  <c r="U43" i="19"/>
  <c r="AA43" i="19"/>
  <c r="AB42" i="19" s="1"/>
  <c r="AC42" i="19" s="1"/>
  <c r="AO11" i="18"/>
  <c r="AW51" i="16"/>
  <c r="AD43" i="19"/>
  <c r="AE42" i="19" s="1"/>
  <c r="AF42" i="19" s="1"/>
  <c r="AO12" i="18"/>
  <c r="L23" i="17"/>
  <c r="AY14" i="10"/>
  <c r="BB51" i="16"/>
  <c r="AO12" i="10"/>
  <c r="AR49" i="16"/>
  <c r="X41" i="19"/>
  <c r="Y40" i="19" s="1"/>
  <c r="Z40" i="19" s="1"/>
  <c r="AN10" i="18"/>
  <c r="J22" i="17"/>
  <c r="AM127" i="2"/>
  <c r="AC47" i="16"/>
  <c r="O39" i="19"/>
  <c r="P38" i="19" s="1"/>
  <c r="AM47" i="16"/>
  <c r="U39" i="19"/>
  <c r="AT10" i="10"/>
  <c r="AA39" i="19"/>
  <c r="AB38" i="19" s="1"/>
  <c r="AC38" i="19" s="1"/>
  <c r="AM11" i="18"/>
  <c r="K21" i="17"/>
  <c r="AW47" i="16"/>
  <c r="BB47" i="16"/>
  <c r="AD39" i="19"/>
  <c r="AE38" i="19" s="1"/>
  <c r="AF38" i="19" s="1"/>
  <c r="AR45" i="16"/>
  <c r="X37" i="19"/>
  <c r="Y36" i="19" s="1"/>
  <c r="Z36" i="19" s="1"/>
  <c r="S7" i="2"/>
  <c r="R58" i="2"/>
  <c r="AM816" i="1"/>
  <c r="AC8" i="18"/>
  <c r="H11" i="17"/>
  <c r="AH27" i="16"/>
  <c r="R19" i="19"/>
  <c r="S18" i="19" s="1"/>
  <c r="AE28" i="9"/>
  <c r="AO28" i="9"/>
  <c r="AR27" i="16"/>
  <c r="X19" i="19"/>
  <c r="AC10" i="18"/>
  <c r="J11" i="17"/>
  <c r="P623" i="1"/>
  <c r="P627" i="1"/>
  <c r="P625" i="1"/>
  <c r="P630" i="1"/>
  <c r="AD150" i="19" s="1"/>
  <c r="P629" i="1"/>
  <c r="P631" i="1"/>
  <c r="AM443" i="1"/>
  <c r="I1135" i="2"/>
  <c r="I1131" i="2"/>
  <c r="I1133" i="2"/>
  <c r="I1137" i="2"/>
  <c r="I1139" i="2"/>
  <c r="I163" i="19"/>
  <c r="M5" i="18"/>
  <c r="I161" i="19"/>
  <c r="BR5" i="18"/>
  <c r="E52" i="17"/>
  <c r="P40" i="11"/>
  <c r="R109" i="16"/>
  <c r="S108" i="16" s="1"/>
  <c r="I101" i="19"/>
  <c r="BP5" i="18"/>
  <c r="E50" i="17"/>
  <c r="P36" i="11"/>
  <c r="R105" i="16"/>
  <c r="S104" i="16" s="1"/>
  <c r="I97" i="19"/>
  <c r="BL5" i="18"/>
  <c r="E46" i="17"/>
  <c r="P26" i="11"/>
  <c r="R97" i="16"/>
  <c r="S96" i="16" s="1"/>
  <c r="I89" i="19"/>
  <c r="J88" i="19" s="1"/>
  <c r="BJ5" i="18"/>
  <c r="E44" i="17"/>
  <c r="P22" i="11"/>
  <c r="R93" i="16"/>
  <c r="S92" i="16" s="1"/>
  <c r="I85" i="19"/>
  <c r="BF5" i="18"/>
  <c r="E40" i="17"/>
  <c r="P12" i="11"/>
  <c r="R85" i="16"/>
  <c r="I77" i="19"/>
  <c r="BD5" i="18"/>
  <c r="E38" i="17"/>
  <c r="P8" i="11"/>
  <c r="R81" i="16"/>
  <c r="S80" i="16" s="1"/>
  <c r="I73" i="19"/>
  <c r="J72" i="19" s="1"/>
  <c r="BT5" i="18"/>
  <c r="BT17" i="18" s="1"/>
  <c r="E54" i="17"/>
  <c r="Q54" i="17" s="1"/>
  <c r="P44" i="11"/>
  <c r="R113" i="16"/>
  <c r="S112" i="16" s="1"/>
  <c r="I105" i="19"/>
  <c r="J104" i="19" s="1"/>
  <c r="K104" i="19" s="1"/>
  <c r="I1131" i="3"/>
  <c r="I1133" i="3"/>
  <c r="I1135" i="3"/>
  <c r="I1137" i="3"/>
  <c r="BS5" i="18"/>
  <c r="E53" i="17"/>
  <c r="P42" i="11"/>
  <c r="R111" i="16"/>
  <c r="S110" i="16" s="1"/>
  <c r="I103" i="19"/>
  <c r="BQ5" i="18"/>
  <c r="E51" i="17"/>
  <c r="P38" i="11"/>
  <c r="R107" i="16"/>
  <c r="S106" i="16" s="1"/>
  <c r="I99" i="19"/>
  <c r="I742" i="3"/>
  <c r="I744" i="3"/>
  <c r="I746" i="3"/>
  <c r="I748" i="3"/>
  <c r="I368" i="3"/>
  <c r="I370" i="3"/>
  <c r="I372" i="3"/>
  <c r="I374" i="3"/>
  <c r="I1138" i="4"/>
  <c r="I182" i="19" s="1"/>
  <c r="I1131" i="4"/>
  <c r="I1133" i="4"/>
  <c r="I1135" i="4"/>
  <c r="I1137" i="4"/>
  <c r="I749" i="4"/>
  <c r="I168" i="19" s="1"/>
  <c r="I742" i="4"/>
  <c r="I744" i="4"/>
  <c r="I746" i="4"/>
  <c r="I748" i="4"/>
  <c r="I375" i="4"/>
  <c r="I166" i="19" s="1"/>
  <c r="I368" i="4"/>
  <c r="I370" i="4"/>
  <c r="I372" i="4"/>
  <c r="I374" i="4"/>
  <c r="I157" i="19"/>
  <c r="R1124" i="4"/>
  <c r="R1116" i="4"/>
  <c r="R1120" i="4"/>
  <c r="R1118" i="4"/>
  <c r="R1123" i="4"/>
  <c r="AJ170" i="19" s="1"/>
  <c r="R1122" i="4"/>
  <c r="B20" i="12"/>
  <c r="D20" i="12"/>
  <c r="C20" i="12"/>
  <c r="H20" i="12"/>
  <c r="K20" i="12"/>
  <c r="G20" i="12"/>
  <c r="R20" i="12"/>
  <c r="U20" i="12"/>
  <c r="Q20" i="12"/>
  <c r="T20" i="12"/>
  <c r="AB20" i="12"/>
  <c r="AE20" i="12"/>
  <c r="AA20" i="12"/>
  <c r="C34" i="12"/>
  <c r="D34" i="12"/>
  <c r="F34" i="12"/>
  <c r="B34" i="12"/>
  <c r="G34" i="12"/>
  <c r="J34" i="12"/>
  <c r="H34" i="12"/>
  <c r="K34" i="12"/>
  <c r="Q34" i="12"/>
  <c r="T34" i="12"/>
  <c r="U34" i="12"/>
  <c r="AA34" i="12"/>
  <c r="AD34" i="12"/>
  <c r="AB34" i="12"/>
  <c r="AE34" i="12"/>
  <c r="BA34" i="12"/>
  <c r="BB34" i="12"/>
  <c r="BC34" i="12"/>
  <c r="AZ34" i="12"/>
  <c r="BD33" i="12" s="1"/>
  <c r="BD34" i="12"/>
  <c r="AK34" i="12"/>
  <c r="AO34" i="12"/>
  <c r="AM34" i="12"/>
  <c r="AL34" i="12"/>
  <c r="AU34" i="12"/>
  <c r="AX34" i="12"/>
  <c r="AW34" i="12"/>
  <c r="AV34" i="12"/>
  <c r="AY34" i="12"/>
  <c r="C48" i="12"/>
  <c r="B48" i="12"/>
  <c r="F47" i="12" s="1"/>
  <c r="F48" i="12"/>
  <c r="E48" i="12"/>
  <c r="E49" i="12"/>
  <c r="G49" i="12"/>
  <c r="J48" i="12"/>
  <c r="G48" i="12"/>
  <c r="H48" i="12"/>
  <c r="K48" i="12"/>
  <c r="I49" i="12"/>
  <c r="I48" i="12"/>
  <c r="Q48" i="12"/>
  <c r="R48" i="12"/>
  <c r="U48" i="12"/>
  <c r="Q49" i="12"/>
  <c r="T48" i="12"/>
  <c r="S48" i="12"/>
  <c r="S49" i="12"/>
  <c r="AA49" i="12"/>
  <c r="AD48" i="12"/>
  <c r="AA48" i="12"/>
  <c r="AB48" i="12"/>
  <c r="AE48" i="12"/>
  <c r="AC49" i="12"/>
  <c r="AC48" i="12"/>
  <c r="AK48" i="12"/>
  <c r="AO48" i="12"/>
  <c r="AK49" i="12"/>
  <c r="AM48" i="12"/>
  <c r="AM49" i="12"/>
  <c r="AZ48" i="12"/>
  <c r="BB49" i="12"/>
  <c r="BA48" i="12"/>
  <c r="BB48" i="12"/>
  <c r="BD48" i="12"/>
  <c r="AL49" i="12"/>
  <c r="AL48" i="12"/>
  <c r="AX48" i="12"/>
  <c r="AW48" i="12"/>
  <c r="AU48" i="12"/>
  <c r="AV48" i="12"/>
  <c r="AY47" i="12" s="1"/>
  <c r="AY48" i="12"/>
  <c r="AX49" i="12"/>
  <c r="C34" i="11"/>
  <c r="B49" i="11"/>
  <c r="B34" i="11"/>
  <c r="E34" i="11"/>
  <c r="F34" i="11"/>
  <c r="F34" i="10"/>
  <c r="B34" i="10"/>
  <c r="C34" i="10"/>
  <c r="B49" i="10"/>
  <c r="D48" i="11"/>
  <c r="B48" i="11"/>
  <c r="C49" i="11"/>
  <c r="F48" i="11"/>
  <c r="C48" i="11"/>
  <c r="F20" i="11"/>
  <c r="D20" i="11"/>
  <c r="C20" i="11"/>
  <c r="B20" i="11"/>
  <c r="C48" i="10"/>
  <c r="F48" i="10"/>
  <c r="B48" i="10"/>
  <c r="D49" i="11"/>
  <c r="D34" i="11"/>
  <c r="D48" i="10"/>
  <c r="D49" i="10"/>
  <c r="E49" i="11"/>
  <c r="E50" i="11" s="1"/>
  <c r="E48" i="11"/>
  <c r="E49" i="10"/>
  <c r="E48" i="10"/>
  <c r="J48" i="11"/>
  <c r="G49" i="11"/>
  <c r="K48" i="11"/>
  <c r="H48" i="11"/>
  <c r="G48" i="11"/>
  <c r="H20" i="11"/>
  <c r="G20" i="11"/>
  <c r="J20" i="11"/>
  <c r="K20" i="11"/>
  <c r="G49" i="10"/>
  <c r="G48" i="10"/>
  <c r="K48" i="10"/>
  <c r="J20" i="10"/>
  <c r="G20" i="10"/>
  <c r="H20" i="10"/>
  <c r="K20" i="10"/>
  <c r="I34" i="11"/>
  <c r="G34" i="11"/>
  <c r="H49" i="11"/>
  <c r="K34" i="11"/>
  <c r="H34" i="11"/>
  <c r="H49" i="10"/>
  <c r="H48" i="10"/>
  <c r="I49" i="11"/>
  <c r="I48" i="11"/>
  <c r="J49" i="11"/>
  <c r="J34" i="11"/>
  <c r="J49" i="10"/>
  <c r="M34" i="11"/>
  <c r="O34" i="11"/>
  <c r="P34" i="11"/>
  <c r="L34" i="11"/>
  <c r="P48" i="10"/>
  <c r="L48" i="10"/>
  <c r="P34" i="10"/>
  <c r="M34" i="10"/>
  <c r="L34" i="10"/>
  <c r="O34" i="10"/>
  <c r="M49" i="11"/>
  <c r="P20" i="11"/>
  <c r="L20" i="11"/>
  <c r="M20" i="11"/>
  <c r="N20" i="11"/>
  <c r="M49" i="10"/>
  <c r="M48" i="10"/>
  <c r="N20" i="10"/>
  <c r="N34" i="11"/>
  <c r="N49" i="10"/>
  <c r="N34" i="10"/>
  <c r="O49" i="11"/>
  <c r="U20" i="11"/>
  <c r="R20" i="11"/>
  <c r="Q49" i="11"/>
  <c r="R34" i="10"/>
  <c r="U34" i="10"/>
  <c r="Q34" i="10"/>
  <c r="S49" i="11"/>
  <c r="S49" i="10"/>
  <c r="T34" i="10"/>
  <c r="V49" i="11"/>
  <c r="W48" i="11"/>
  <c r="V48" i="11"/>
  <c r="Z48" i="11"/>
  <c r="X20" i="11"/>
  <c r="W20" i="11"/>
  <c r="Z20" i="11"/>
  <c r="V20" i="11"/>
  <c r="W49" i="11"/>
  <c r="X20" i="10"/>
  <c r="Z20" i="10"/>
  <c r="V20" i="10"/>
  <c r="W20" i="10"/>
  <c r="X49" i="11"/>
  <c r="X48" i="11"/>
  <c r="X49" i="10"/>
  <c r="Y49" i="11"/>
  <c r="Y48" i="11"/>
  <c r="Y20" i="10"/>
  <c r="Y49" i="10"/>
  <c r="AA49" i="11"/>
  <c r="AA20" i="11"/>
  <c r="AE20" i="11"/>
  <c r="AA20" i="10"/>
  <c r="AD20" i="10"/>
  <c r="AE20" i="10"/>
  <c r="AB20" i="10"/>
  <c r="AA49" i="10"/>
  <c r="AB20" i="9"/>
  <c r="AE20" i="9"/>
  <c r="AA20" i="9"/>
  <c r="AD20" i="9"/>
  <c r="AC20" i="9"/>
  <c r="AB49" i="9"/>
  <c r="AA48" i="11"/>
  <c r="AB48" i="11"/>
  <c r="AE48" i="11"/>
  <c r="AE34" i="10"/>
  <c r="AB34" i="10"/>
  <c r="AC34" i="10"/>
  <c r="AA34" i="10"/>
  <c r="AB49" i="10"/>
  <c r="AC49" i="11"/>
  <c r="AC48" i="11"/>
  <c r="AC20" i="10"/>
  <c r="AC49" i="10"/>
  <c r="AD48" i="11"/>
  <c r="AD49" i="11"/>
  <c r="AD49" i="10"/>
  <c r="AD34" i="10"/>
  <c r="AF49" i="9"/>
  <c r="AJ34" i="9"/>
  <c r="AF34" i="9"/>
  <c r="AG34" i="9"/>
  <c r="AH34" i="9"/>
  <c r="AF49" i="10"/>
  <c r="AH48" i="9"/>
  <c r="AG48" i="9"/>
  <c r="AF48" i="9"/>
  <c r="AJ48" i="9"/>
  <c r="AI48" i="9"/>
  <c r="AG49" i="11"/>
  <c r="AG20" i="11"/>
  <c r="AJ20" i="11"/>
  <c r="AF20" i="11"/>
  <c r="AH20" i="11"/>
  <c r="AG49" i="10"/>
  <c r="AH49" i="10"/>
  <c r="AI48" i="10"/>
  <c r="AF48" i="10"/>
  <c r="AG48" i="10"/>
  <c r="AJ48" i="10"/>
  <c r="AH48" i="10"/>
  <c r="AI20" i="11"/>
  <c r="AN49" i="9"/>
  <c r="AK48" i="9"/>
  <c r="AL48" i="9"/>
  <c r="AO48" i="9"/>
  <c r="AM48" i="9"/>
  <c r="AN48" i="9"/>
  <c r="AU34" i="9"/>
  <c r="AY34" i="9"/>
  <c r="AW34" i="9"/>
  <c r="AV34" i="9"/>
  <c r="AX34" i="9"/>
  <c r="AU49" i="9"/>
  <c r="AZ48" i="9"/>
  <c r="AZ49" i="9"/>
  <c r="AZ51" i="12" s="1"/>
  <c r="BB48" i="9"/>
  <c r="BD48" i="9"/>
  <c r="BC48" i="9"/>
  <c r="BA48" i="9"/>
  <c r="E6" i="18"/>
  <c r="F97" i="17"/>
  <c r="L183" i="19"/>
  <c r="M182" i="19" s="1"/>
  <c r="N182" i="19" s="1"/>
  <c r="P6" i="18"/>
  <c r="F87" i="17"/>
  <c r="L167" i="19"/>
  <c r="M166" i="19" s="1"/>
  <c r="N166" i="19" s="1"/>
  <c r="W10" i="1"/>
  <c r="W332" i="1"/>
  <c r="W321" i="1" s="1"/>
  <c r="V321" i="1"/>
  <c r="W721" i="1"/>
  <c r="W645" i="1"/>
  <c r="W635" i="1" s="1"/>
  <c r="V635" i="1"/>
  <c r="W819" i="2"/>
  <c r="W814" i="2" s="1"/>
  <c r="B22" i="14"/>
  <c r="AO47" i="12"/>
  <c r="AO33" i="12"/>
  <c r="E20" i="12"/>
  <c r="I20" i="12"/>
  <c r="S20" i="12"/>
  <c r="AC20" i="12"/>
  <c r="AE19" i="12" s="1"/>
  <c r="E34" i="12"/>
  <c r="I34" i="12"/>
  <c r="S34" i="12"/>
  <c r="U33" i="12" s="1"/>
  <c r="AC34" i="12"/>
  <c r="D34" i="10"/>
  <c r="E20" i="11"/>
  <c r="I20" i="11"/>
  <c r="I48" i="10"/>
  <c r="I20" i="10"/>
  <c r="O20" i="11"/>
  <c r="O48" i="10"/>
  <c r="O20" i="10"/>
  <c r="Y20" i="11"/>
  <c r="AC20" i="11"/>
  <c r="I1139" i="4"/>
  <c r="I750" i="4"/>
  <c r="I376" i="4"/>
  <c r="BC48" i="12"/>
  <c r="Q49" i="10"/>
  <c r="AI34" i="9"/>
  <c r="U198" i="16"/>
  <c r="X161" i="16"/>
  <c r="V198" i="16"/>
  <c r="AD198" i="16"/>
  <c r="AF161" i="16"/>
  <c r="AH161" i="16"/>
  <c r="AD161" i="16"/>
  <c r="AE161" i="16"/>
  <c r="AG198" i="16"/>
  <c r="AG161" i="16"/>
  <c r="AM175" i="16"/>
  <c r="AJ175" i="16"/>
  <c r="AK175" i="16"/>
  <c r="AL175" i="16"/>
  <c r="AI175" i="16"/>
  <c r="AR183" i="16"/>
  <c r="AN194" i="16"/>
  <c r="AO183" i="16"/>
  <c r="AP183" i="16"/>
  <c r="AN183" i="16"/>
  <c r="AQ183" i="16"/>
  <c r="AN188" i="16"/>
  <c r="AS204" i="16"/>
  <c r="AS188" i="16"/>
  <c r="AT167" i="16"/>
  <c r="AV167" i="16"/>
  <c r="AU167" i="16"/>
  <c r="AW167" i="16"/>
  <c r="AS167" i="16"/>
  <c r="BD194" i="16"/>
  <c r="BD188" i="16"/>
  <c r="BF183" i="16"/>
  <c r="BD183" i="16"/>
  <c r="BG183" i="16"/>
  <c r="BE183" i="16"/>
  <c r="BC183" i="16"/>
  <c r="AZ51" i="11"/>
  <c r="AM48" i="11"/>
  <c r="AL48" i="11"/>
  <c r="AN48" i="11"/>
  <c r="AK49" i="11"/>
  <c r="AK48" i="11"/>
  <c r="AO48" i="11"/>
  <c r="AS48" i="11"/>
  <c r="AP48" i="11"/>
  <c r="AR48" i="11"/>
  <c r="AS49" i="11"/>
  <c r="AT48" i="11"/>
  <c r="AQ48" i="11"/>
  <c r="BD48" i="11"/>
  <c r="AZ48" i="11"/>
  <c r="BC48" i="11"/>
  <c r="BA49" i="11"/>
  <c r="BA48" i="11"/>
  <c r="BB49" i="10"/>
  <c r="BC48" i="10"/>
  <c r="BB48" i="10"/>
  <c r="BA48" i="10"/>
  <c r="BD48" i="10"/>
  <c r="AZ48" i="10"/>
  <c r="BB49" i="11"/>
  <c r="BB48" i="11"/>
  <c r="AL50" i="12"/>
  <c r="AO50" i="12"/>
  <c r="AK50" i="12"/>
  <c r="AN50" i="12"/>
  <c r="AM50" i="12"/>
  <c r="C50" i="12"/>
  <c r="D50" i="12"/>
  <c r="F50" i="12"/>
  <c r="B50" i="12"/>
  <c r="E50" i="12"/>
  <c r="BN50" i="12"/>
  <c r="BJ50" i="12"/>
  <c r="BM50" i="12"/>
  <c r="BK50" i="12"/>
  <c r="BL50" i="12"/>
  <c r="BC20" i="11"/>
  <c r="BD20" i="11"/>
  <c r="BN47" i="12"/>
  <c r="AY47" i="9" l="1"/>
  <c r="BB160" i="16"/>
  <c r="S988" i="1"/>
  <c r="AP201" i="16"/>
  <c r="W935" i="1"/>
  <c r="H175" i="16"/>
  <c r="D175" i="16"/>
  <c r="BE46" i="9"/>
  <c r="BH43" i="16"/>
  <c r="BI45" i="9"/>
  <c r="BL42" i="16"/>
  <c r="AJ34" i="19"/>
  <c r="BL43" i="9"/>
  <c r="BO40" i="16"/>
  <c r="BL46" i="9"/>
  <c r="BO43" i="16"/>
  <c r="M94" i="17"/>
  <c r="B13" i="18"/>
  <c r="CN13" i="18" s="1"/>
  <c r="AG177" i="19"/>
  <c r="AH176" i="19" s="1"/>
  <c r="I12" i="18"/>
  <c r="AD153" i="19"/>
  <c r="L80" i="17"/>
  <c r="AA153" i="19"/>
  <c r="AB152" i="19" s="1"/>
  <c r="I11" i="18"/>
  <c r="K80" i="17"/>
  <c r="BK45" i="9"/>
  <c r="BN42" i="16"/>
  <c r="S986" i="1"/>
  <c r="BM45" i="9"/>
  <c r="BP42" i="16"/>
  <c r="S990" i="1"/>
  <c r="BH44" i="9"/>
  <c r="BK41" i="16"/>
  <c r="V161" i="16"/>
  <c r="T161" i="16"/>
  <c r="AJ177" i="16"/>
  <c r="S924" i="1"/>
  <c r="BJ44" i="9" s="1"/>
  <c r="S932" i="1"/>
  <c r="S930" i="1"/>
  <c r="BM44" i="9" s="1"/>
  <c r="S926" i="1"/>
  <c r="T935" i="1"/>
  <c r="T924" i="1"/>
  <c r="BB158" i="16"/>
  <c r="L48" i="9"/>
  <c r="P48" i="9"/>
  <c r="BF44" i="9"/>
  <c r="BI41" i="16"/>
  <c r="AK14" i="18"/>
  <c r="AJ35" i="19"/>
  <c r="BL43" i="16"/>
  <c r="BR42" i="16" s="1"/>
  <c r="N19" i="17"/>
  <c r="BI46" i="9"/>
  <c r="BF46" i="9"/>
  <c r="BI43" i="16"/>
  <c r="AO876" i="1"/>
  <c r="AM875" i="1"/>
  <c r="T926" i="1" s="1"/>
  <c r="BG44" i="9"/>
  <c r="BJ41" i="16"/>
  <c r="AE152" i="19"/>
  <c r="AF152" i="19" s="1"/>
  <c r="BJ45" i="9"/>
  <c r="S991" i="1"/>
  <c r="S984" i="1"/>
  <c r="S992" i="1"/>
  <c r="BM42" i="16"/>
  <c r="AO937" i="1"/>
  <c r="AM935" i="1"/>
  <c r="T986" i="1" s="1"/>
  <c r="C38" i="14" s="1"/>
  <c r="BH46" i="9"/>
  <c r="BK43" i="16"/>
  <c r="N18" i="17"/>
  <c r="AJ14" i="18"/>
  <c r="BL41" i="16"/>
  <c r="BR40" i="16" s="1"/>
  <c r="AJ33" i="19"/>
  <c r="BI44" i="9"/>
  <c r="BH41" i="16"/>
  <c r="BE44" i="9"/>
  <c r="BI43" i="9"/>
  <c r="AJ32" i="19"/>
  <c r="AK32" i="19" s="1"/>
  <c r="AL32" i="19" s="1"/>
  <c r="BL40" i="16"/>
  <c r="R176" i="16"/>
  <c r="BG160" i="16"/>
  <c r="G175" i="16"/>
  <c r="T610" i="1"/>
  <c r="BN31" i="16"/>
  <c r="BK32" i="9"/>
  <c r="AE15" i="18"/>
  <c r="AE17" i="18" s="1"/>
  <c r="BQ31" i="16"/>
  <c r="AM23" i="19"/>
  <c r="AN22" i="19" s="1"/>
  <c r="BN32" i="9"/>
  <c r="O13" i="17"/>
  <c r="BM29" i="9"/>
  <c r="BP28" i="16"/>
  <c r="S556" i="1"/>
  <c r="BJ29" i="9"/>
  <c r="S550" i="1"/>
  <c r="BM28" i="16"/>
  <c r="S558" i="1"/>
  <c r="S557" i="1"/>
  <c r="BF30" i="9"/>
  <c r="BI29" i="16"/>
  <c r="BH30" i="9"/>
  <c r="BK29" i="16"/>
  <c r="AH22" i="19"/>
  <c r="AI22" i="19" s="1"/>
  <c r="AJ20" i="19"/>
  <c r="BI29" i="9"/>
  <c r="BL28" i="16"/>
  <c r="U161" i="16"/>
  <c r="W161" i="16"/>
  <c r="X160" i="16" s="1"/>
  <c r="AK177" i="16"/>
  <c r="Q13" i="17"/>
  <c r="AR34" i="12"/>
  <c r="AW158" i="16"/>
  <c r="AW164" i="16"/>
  <c r="L181" i="16"/>
  <c r="U171" i="16"/>
  <c r="BM31" i="16"/>
  <c r="BJ32" i="9"/>
  <c r="BL29" i="9"/>
  <c r="BO28" i="16"/>
  <c r="S554" i="1"/>
  <c r="BN28" i="16"/>
  <c r="BK29" i="9"/>
  <c r="S552" i="1"/>
  <c r="AO502" i="1"/>
  <c r="AM501" i="1"/>
  <c r="T552" i="1" s="1"/>
  <c r="BE30" i="9"/>
  <c r="BH29" i="16"/>
  <c r="N12" i="17"/>
  <c r="AJ21" i="19"/>
  <c r="BI30" i="9"/>
  <c r="BL29" i="16"/>
  <c r="BR28" i="16" s="1"/>
  <c r="AD14" i="18"/>
  <c r="BJ29" i="16"/>
  <c r="BG30" i="9"/>
  <c r="AV201" i="16"/>
  <c r="AT201" i="16"/>
  <c r="AW201" i="16"/>
  <c r="AS201" i="16"/>
  <c r="S102" i="19"/>
  <c r="R173" i="16"/>
  <c r="P173" i="16"/>
  <c r="AA177" i="16"/>
  <c r="Y177" i="16"/>
  <c r="AC177" i="16"/>
  <c r="AB177" i="16"/>
  <c r="R181" i="3"/>
  <c r="J76" i="19"/>
  <c r="R177" i="3"/>
  <c r="T175" i="3"/>
  <c r="B92" i="14" s="1"/>
  <c r="W6" i="3"/>
  <c r="X159" i="19"/>
  <c r="Y158" i="19" s="1"/>
  <c r="Z158" i="19" s="1"/>
  <c r="L10" i="18"/>
  <c r="J83" i="17"/>
  <c r="V66" i="19"/>
  <c r="V49" i="10"/>
  <c r="R924" i="2"/>
  <c r="BF39" i="10" s="1"/>
  <c r="R922" i="2"/>
  <c r="BH72" i="16" s="1"/>
  <c r="AO47" i="10"/>
  <c r="V814" i="2"/>
  <c r="D62" i="19"/>
  <c r="AH70" i="16"/>
  <c r="J34" i="10"/>
  <c r="I34" i="10"/>
  <c r="G52" i="19"/>
  <c r="S463" i="2"/>
  <c r="AM463" i="2" s="1"/>
  <c r="AO463" i="2" s="1"/>
  <c r="S384" i="2"/>
  <c r="AR178" i="16"/>
  <c r="AR184" i="16"/>
  <c r="J181" i="16"/>
  <c r="K181" i="16"/>
  <c r="M181" i="16"/>
  <c r="R116" i="2"/>
  <c r="R118" i="2"/>
  <c r="BG9" i="10" s="1"/>
  <c r="H183" i="16"/>
  <c r="R54" i="2"/>
  <c r="T6" i="2"/>
  <c r="V815" i="1"/>
  <c r="S641" i="1"/>
  <c r="AM641" i="1" s="1"/>
  <c r="AO641" i="1" s="1"/>
  <c r="N175" i="16"/>
  <c r="S24" i="16"/>
  <c r="AB14" i="19"/>
  <c r="AC14" i="19" s="1"/>
  <c r="AW182" i="16"/>
  <c r="V126" i="1"/>
  <c r="R176" i="1"/>
  <c r="R180" i="1"/>
  <c r="L8" i="19"/>
  <c r="M8" i="19" s="1"/>
  <c r="F183" i="16"/>
  <c r="N194" i="16"/>
  <c r="R195" i="16" s="1"/>
  <c r="O175" i="16"/>
  <c r="R175" i="16"/>
  <c r="S174" i="16" s="1"/>
  <c r="W6" i="1"/>
  <c r="AM8" i="16"/>
  <c r="G194" i="16"/>
  <c r="S191" i="1"/>
  <c r="AM191" i="1" s="1"/>
  <c r="AO191" i="1" s="1"/>
  <c r="J148" i="19"/>
  <c r="S838" i="2"/>
  <c r="AM838" i="2" s="1"/>
  <c r="AO838" i="2" s="1"/>
  <c r="V6" i="1"/>
  <c r="R54" i="1"/>
  <c r="BE7" i="9" s="1"/>
  <c r="V171" i="16"/>
  <c r="S390" i="1"/>
  <c r="AM390" i="1" s="1"/>
  <c r="AO390" i="1" s="1"/>
  <c r="S276" i="1"/>
  <c r="AM276" i="1" s="1"/>
  <c r="AO276" i="1" s="1"/>
  <c r="AC185" i="16"/>
  <c r="W171" i="16"/>
  <c r="X171" i="16"/>
  <c r="Z196" i="16"/>
  <c r="AB197" i="16" s="1"/>
  <c r="Y194" i="16"/>
  <c r="F42" i="19"/>
  <c r="G42" i="19" s="1"/>
  <c r="M186" i="16"/>
  <c r="G183" i="16"/>
  <c r="E183" i="16"/>
  <c r="K37" i="9"/>
  <c r="M34" i="16"/>
  <c r="F26" i="19"/>
  <c r="G26" i="19" s="1"/>
  <c r="T635" i="1"/>
  <c r="K35" i="9"/>
  <c r="F24" i="19"/>
  <c r="G24" i="19" s="1"/>
  <c r="M32" i="16"/>
  <c r="G51" i="11"/>
  <c r="I50" i="9"/>
  <c r="X48" i="9"/>
  <c r="H38" i="16"/>
  <c r="K5" i="18"/>
  <c r="AG175" i="16"/>
  <c r="G5" i="18"/>
  <c r="E78" i="17"/>
  <c r="AM944" i="2"/>
  <c r="S988" i="2"/>
  <c r="S984" i="2"/>
  <c r="S986" i="2"/>
  <c r="BO74" i="16" s="1"/>
  <c r="S982" i="2"/>
  <c r="BM74" i="16" s="1"/>
  <c r="AM900" i="2"/>
  <c r="AO900" i="2" s="1"/>
  <c r="S926" i="2"/>
  <c r="BO72" i="16" s="1"/>
  <c r="S922" i="2"/>
  <c r="BJ39" i="10" s="1"/>
  <c r="S928" i="2"/>
  <c r="S187" i="2"/>
  <c r="AM187" i="2" s="1"/>
  <c r="O173" i="16"/>
  <c r="N173" i="16"/>
  <c r="S176" i="16"/>
  <c r="J5" i="18"/>
  <c r="R614" i="2"/>
  <c r="BK62" i="16" s="1"/>
  <c r="Z502" i="2"/>
  <c r="AJ34" i="10"/>
  <c r="H173" i="16"/>
  <c r="S444" i="2"/>
  <c r="AM444" i="2" s="1"/>
  <c r="AO444" i="2" s="1"/>
  <c r="S405" i="2"/>
  <c r="AM405" i="2" s="1"/>
  <c r="AO405" i="2" s="1"/>
  <c r="M184" i="16"/>
  <c r="X176" i="16"/>
  <c r="M166" i="16"/>
  <c r="K33" i="9"/>
  <c r="R309" i="1"/>
  <c r="V261" i="1"/>
  <c r="W287" i="1"/>
  <c r="W261" i="1" s="1"/>
  <c r="T310" i="1" s="1"/>
  <c r="R311" i="1"/>
  <c r="R624" i="1" s="1"/>
  <c r="Z169" i="16"/>
  <c r="H176" i="16"/>
  <c r="Z964" i="3"/>
  <c r="R935" i="3"/>
  <c r="Z937" i="3"/>
  <c r="Z966" i="3"/>
  <c r="Z816" i="3"/>
  <c r="AI48" i="11"/>
  <c r="AR205" i="16"/>
  <c r="D96" i="19"/>
  <c r="W851" i="1"/>
  <c r="W815" i="1" s="1"/>
  <c r="T864" i="1" s="1"/>
  <c r="B34" i="14" s="1"/>
  <c r="AC34" i="14" s="1"/>
  <c r="S707" i="1"/>
  <c r="AM707" i="1" s="1"/>
  <c r="AO707" i="1" s="1"/>
  <c r="W707" i="1"/>
  <c r="W695" i="1" s="1"/>
  <c r="H160" i="16"/>
  <c r="AC86" i="16"/>
  <c r="Z13" i="11"/>
  <c r="O78" i="19"/>
  <c r="P78" i="19" s="1"/>
  <c r="S210" i="3"/>
  <c r="AM210" i="3" s="1"/>
  <c r="AO210" i="3" s="1"/>
  <c r="AD20" i="11"/>
  <c r="S84" i="16"/>
  <c r="BE11" i="11"/>
  <c r="AA185" i="16"/>
  <c r="Y185" i="16"/>
  <c r="E169" i="16"/>
  <c r="J375" i="3"/>
  <c r="L160" i="19" s="1"/>
  <c r="R118" i="3"/>
  <c r="BJ82" i="16" s="1"/>
  <c r="AM20" i="3"/>
  <c r="AO20" i="3" s="1"/>
  <c r="S54" i="3"/>
  <c r="S20" i="11"/>
  <c r="Q20" i="11"/>
  <c r="R56" i="3"/>
  <c r="S60" i="3"/>
  <c r="BM7" i="11" s="1"/>
  <c r="C182" i="16"/>
  <c r="T6" i="3"/>
  <c r="AF185" i="16"/>
  <c r="G375" i="3"/>
  <c r="C160" i="19" s="1"/>
  <c r="D160" i="19" s="1"/>
  <c r="AM14" i="16"/>
  <c r="U10" i="19"/>
  <c r="V10" i="19" s="1"/>
  <c r="AJ13" i="9"/>
  <c r="Z528" i="3"/>
  <c r="H198" i="16"/>
  <c r="R407" i="3"/>
  <c r="V937" i="3"/>
  <c r="W937" i="3" s="1"/>
  <c r="V941" i="3"/>
  <c r="W941" i="3" s="1"/>
  <c r="R494" i="3"/>
  <c r="BH23" i="11" s="1"/>
  <c r="S458" i="3"/>
  <c r="AM458" i="3" s="1"/>
  <c r="AO458" i="3" s="1"/>
  <c r="X34" i="11"/>
  <c r="S78" i="19"/>
  <c r="I375" i="3"/>
  <c r="I160" i="19" s="1"/>
  <c r="R114" i="3"/>
  <c r="S98" i="3"/>
  <c r="AM98" i="3" s="1"/>
  <c r="AO98" i="3" s="1"/>
  <c r="G169" i="16"/>
  <c r="M51" i="12"/>
  <c r="R54" i="3"/>
  <c r="R58" i="3"/>
  <c r="S58" i="3"/>
  <c r="S56" i="3"/>
  <c r="BN80" i="16" s="1"/>
  <c r="M72" i="19"/>
  <c r="P72" i="19"/>
  <c r="S846" i="2"/>
  <c r="AM846" i="2" s="1"/>
  <c r="AO846" i="2" s="1"/>
  <c r="S62" i="19"/>
  <c r="S844" i="2"/>
  <c r="AM844" i="2" s="1"/>
  <c r="AO844" i="2" s="1"/>
  <c r="V560" i="2"/>
  <c r="AF34" i="10"/>
  <c r="AL51" i="12"/>
  <c r="V52" i="19"/>
  <c r="K34" i="10"/>
  <c r="G50" i="19"/>
  <c r="H50" i="19" s="1"/>
  <c r="H749" i="2"/>
  <c r="F156" i="19" s="1"/>
  <c r="G749" i="2"/>
  <c r="C156" i="19" s="1"/>
  <c r="AN51" i="12"/>
  <c r="AR172" i="16"/>
  <c r="X179" i="19"/>
  <c r="Y178" i="19" s="1"/>
  <c r="J95" i="17"/>
  <c r="C10" i="18"/>
  <c r="Z41" i="9"/>
  <c r="F169" i="16"/>
  <c r="C168" i="16"/>
  <c r="D169" i="16"/>
  <c r="H169" i="16"/>
  <c r="S843" i="1"/>
  <c r="AM843" i="1" s="1"/>
  <c r="AO843" i="1" s="1"/>
  <c r="R865" i="1"/>
  <c r="BF41" i="9" s="1"/>
  <c r="X153" i="19"/>
  <c r="Y152" i="19" s="1"/>
  <c r="J80" i="17"/>
  <c r="I10" i="18"/>
  <c r="S647" i="1"/>
  <c r="AM647" i="1" s="1"/>
  <c r="AO647" i="1" s="1"/>
  <c r="BF35" i="9"/>
  <c r="S666" i="1"/>
  <c r="AM666" i="1" s="1"/>
  <c r="AO666" i="1" s="1"/>
  <c r="Y18" i="19"/>
  <c r="Z18" i="19" s="1"/>
  <c r="AM398" i="1"/>
  <c r="AO398" i="1" s="1"/>
  <c r="S431" i="1"/>
  <c r="BN24" i="16" s="1"/>
  <c r="S433" i="1"/>
  <c r="J50" i="9"/>
  <c r="J51" i="12"/>
  <c r="R315" i="1"/>
  <c r="BH21" i="9" s="1"/>
  <c r="AH183" i="16"/>
  <c r="AH10" i="16"/>
  <c r="M10" i="16"/>
  <c r="AT19" i="12"/>
  <c r="G256" i="1"/>
  <c r="C148" i="19" s="1"/>
  <c r="BF7" i="9"/>
  <c r="J256" i="1"/>
  <c r="L148" i="19" s="1"/>
  <c r="O50" i="9"/>
  <c r="F19" i="9"/>
  <c r="AY19" i="9"/>
  <c r="Y34" i="9"/>
  <c r="N50" i="9"/>
  <c r="G34" i="10"/>
  <c r="H34" i="10"/>
  <c r="S60" i="16"/>
  <c r="D52" i="19"/>
  <c r="AO133" i="1"/>
  <c r="AM126" i="1"/>
  <c r="T177" i="1" s="1"/>
  <c r="C8" i="14" s="1"/>
  <c r="AM17" i="1"/>
  <c r="AO17" i="1" s="1"/>
  <c r="S60" i="1"/>
  <c r="BP8" i="16" s="1"/>
  <c r="S54" i="1"/>
  <c r="BM8" i="16" s="1"/>
  <c r="G148" i="19"/>
  <c r="B5" i="18"/>
  <c r="BH74" i="16"/>
  <c r="V934" i="2"/>
  <c r="W961" i="2"/>
  <c r="AY19" i="11"/>
  <c r="C51" i="12"/>
  <c r="O51" i="12"/>
  <c r="X48" i="10"/>
  <c r="G51" i="12"/>
  <c r="H51" i="12"/>
  <c r="AP51" i="12"/>
  <c r="AP52" i="12" s="1"/>
  <c r="O51" i="11"/>
  <c r="M51" i="11"/>
  <c r="E51" i="12"/>
  <c r="C51" i="11"/>
  <c r="I51" i="12"/>
  <c r="J51" i="11"/>
  <c r="L50" i="9"/>
  <c r="G50" i="9"/>
  <c r="AD34" i="9"/>
  <c r="AC34" i="9"/>
  <c r="I51" i="11"/>
  <c r="M50" i="9"/>
  <c r="C34" i="9"/>
  <c r="E34" i="9"/>
  <c r="V48" i="10"/>
  <c r="AT19" i="10"/>
  <c r="AQ50" i="10"/>
  <c r="BA20" i="11"/>
  <c r="AZ20" i="11"/>
  <c r="BB20" i="11"/>
  <c r="Y48" i="10"/>
  <c r="W48" i="10"/>
  <c r="AM51" i="11"/>
  <c r="Y34" i="10"/>
  <c r="S447" i="1"/>
  <c r="AM447" i="1" s="1"/>
  <c r="AO447" i="1" s="1"/>
  <c r="AB34" i="9"/>
  <c r="AH26" i="16"/>
  <c r="AC26" i="16"/>
  <c r="AA169" i="16"/>
  <c r="AC169" i="16"/>
  <c r="Y169" i="16"/>
  <c r="AB169" i="16"/>
  <c r="Y203" i="16"/>
  <c r="M18" i="19"/>
  <c r="R489" i="1"/>
  <c r="BE27" i="9" s="1"/>
  <c r="AA203" i="16"/>
  <c r="AC203" i="16"/>
  <c r="I151" i="19"/>
  <c r="R26" i="16"/>
  <c r="I18" i="19"/>
  <c r="J18" i="19" s="1"/>
  <c r="P27" i="9"/>
  <c r="D34" i="9"/>
  <c r="F27" i="9"/>
  <c r="D51" i="11"/>
  <c r="D51" i="12"/>
  <c r="F34" i="9"/>
  <c r="B34" i="9"/>
  <c r="C18" i="19"/>
  <c r="D18" i="19" s="1"/>
  <c r="H3" i="18"/>
  <c r="G630" i="1"/>
  <c r="C150" i="19" s="1"/>
  <c r="D150" i="19" s="1"/>
  <c r="T381" i="1"/>
  <c r="Z203" i="16"/>
  <c r="V381" i="1"/>
  <c r="W381" i="1"/>
  <c r="AB203" i="16"/>
  <c r="AD204" i="16"/>
  <c r="AF205" i="16" s="1"/>
  <c r="P25" i="9"/>
  <c r="R24" i="16"/>
  <c r="I16" i="19"/>
  <c r="J16" i="19" s="1"/>
  <c r="Q183" i="16"/>
  <c r="C79" i="17"/>
  <c r="E171" i="16"/>
  <c r="G204" i="16"/>
  <c r="E205" i="16" s="1"/>
  <c r="D50" i="9"/>
  <c r="E51" i="11"/>
  <c r="W34" i="9"/>
  <c r="Z23" i="9"/>
  <c r="AA171" i="16"/>
  <c r="N203" i="16"/>
  <c r="Q203" i="16"/>
  <c r="R203" i="16"/>
  <c r="O203" i="16"/>
  <c r="O169" i="16"/>
  <c r="Q169" i="16"/>
  <c r="P203" i="16"/>
  <c r="P33" i="9"/>
  <c r="P169" i="16"/>
  <c r="R169" i="16"/>
  <c r="N169" i="16"/>
  <c r="AM327" i="1"/>
  <c r="S369" i="1"/>
  <c r="BM22" i="16" s="1"/>
  <c r="S373" i="1"/>
  <c r="BL23" i="9" s="1"/>
  <c r="S371" i="1"/>
  <c r="BN22" i="16" s="1"/>
  <c r="S375" i="1"/>
  <c r="P23" i="9"/>
  <c r="I14" i="19"/>
  <c r="J14" i="19" s="1"/>
  <c r="S265" i="1"/>
  <c r="AM265" i="1" s="1"/>
  <c r="AO265" i="1" s="1"/>
  <c r="S284" i="1"/>
  <c r="AM284" i="1" s="1"/>
  <c r="AO284" i="1" s="1"/>
  <c r="AE171" i="16"/>
  <c r="H79" i="17"/>
  <c r="L630" i="1"/>
  <c r="R150" i="19" s="1"/>
  <c r="R151" i="19"/>
  <c r="X34" i="9"/>
  <c r="Z34" i="9"/>
  <c r="V34" i="9"/>
  <c r="AB171" i="16"/>
  <c r="V49" i="9"/>
  <c r="V51" i="11" s="1"/>
  <c r="H5" i="18"/>
  <c r="I630" i="1"/>
  <c r="I150" i="19" s="1"/>
  <c r="P21" i="9"/>
  <c r="R20" i="16"/>
  <c r="I12" i="19"/>
  <c r="J12" i="19" s="1"/>
  <c r="R183" i="16"/>
  <c r="C170" i="16"/>
  <c r="F171" i="16"/>
  <c r="D171" i="16"/>
  <c r="G171" i="16"/>
  <c r="AM20" i="16"/>
  <c r="R867" i="1"/>
  <c r="BG41" i="9" s="1"/>
  <c r="AD171" i="16"/>
  <c r="AH171" i="16"/>
  <c r="AG171" i="16"/>
  <c r="AE41" i="9"/>
  <c r="AE173" i="16"/>
  <c r="AB183" i="16"/>
  <c r="AC38" i="16"/>
  <c r="P30" i="19"/>
  <c r="Z183" i="16"/>
  <c r="AA183" i="16"/>
  <c r="Z159" i="16"/>
  <c r="Y48" i="9"/>
  <c r="W49" i="9"/>
  <c r="Z204" i="16"/>
  <c r="AB205" i="16" s="1"/>
  <c r="AC171" i="16"/>
  <c r="Y171" i="16"/>
  <c r="Y49" i="9"/>
  <c r="Y51" i="11" s="1"/>
  <c r="I7" i="18"/>
  <c r="W183" i="16"/>
  <c r="X38" i="16"/>
  <c r="M30" i="19"/>
  <c r="T183" i="16"/>
  <c r="X183" i="16"/>
  <c r="U41" i="9"/>
  <c r="V183" i="16"/>
  <c r="K47" i="9"/>
  <c r="I4" i="18"/>
  <c r="F153" i="19"/>
  <c r="F41" i="9"/>
  <c r="B50" i="9"/>
  <c r="E188" i="16"/>
  <c r="R745" i="1"/>
  <c r="BF37" i="9" s="1"/>
  <c r="R743" i="1"/>
  <c r="BH34" i="16" s="1"/>
  <c r="V695" i="1"/>
  <c r="V48" i="9"/>
  <c r="Z48" i="9"/>
  <c r="W48" i="9"/>
  <c r="AC183" i="16"/>
  <c r="Y183" i="16"/>
  <c r="S745" i="1"/>
  <c r="BN34" i="16" s="1"/>
  <c r="U37" i="9"/>
  <c r="O183" i="16"/>
  <c r="P183" i="16"/>
  <c r="N183" i="16"/>
  <c r="E94" i="17"/>
  <c r="I1019" i="1"/>
  <c r="I176" i="19" s="1"/>
  <c r="J176" i="19" s="1"/>
  <c r="P47" i="9"/>
  <c r="P50" i="9"/>
  <c r="Q196" i="16"/>
  <c r="P37" i="9"/>
  <c r="R34" i="16"/>
  <c r="B51" i="11"/>
  <c r="B51" i="12"/>
  <c r="E50" i="9"/>
  <c r="F50" i="9"/>
  <c r="F47" i="9"/>
  <c r="AM695" i="1"/>
  <c r="T746" i="1" s="1"/>
  <c r="C30" i="14" s="1"/>
  <c r="S747" i="1"/>
  <c r="BO34" i="16" s="1"/>
  <c r="G1019" i="1"/>
  <c r="C176" i="19" s="1"/>
  <c r="C50" i="9"/>
  <c r="H34" i="16"/>
  <c r="C26" i="19"/>
  <c r="D26" i="19" s="1"/>
  <c r="F37" i="9"/>
  <c r="AE183" i="16"/>
  <c r="R689" i="1"/>
  <c r="BH35" i="9" s="1"/>
  <c r="R683" i="1"/>
  <c r="R24" i="19"/>
  <c r="S24" i="19" s="1"/>
  <c r="AG183" i="16"/>
  <c r="AD183" i="16"/>
  <c r="AH32" i="16"/>
  <c r="AF183" i="16"/>
  <c r="AM646" i="1"/>
  <c r="S689" i="1"/>
  <c r="BM35" i="9" s="1"/>
  <c r="S687" i="1"/>
  <c r="BL35" i="9" s="1"/>
  <c r="S683" i="1"/>
  <c r="BM32" i="16" s="1"/>
  <c r="S685" i="1"/>
  <c r="BK35" i="9" s="1"/>
  <c r="AE47" i="9"/>
  <c r="AD159" i="16"/>
  <c r="P24" i="19"/>
  <c r="I24" i="19"/>
  <c r="J24" i="19" s="1"/>
  <c r="P35" i="9"/>
  <c r="I1004" i="1"/>
  <c r="I152" i="19" s="1"/>
  <c r="Q159" i="16"/>
  <c r="S32" i="16"/>
  <c r="E80" i="17"/>
  <c r="I5" i="18"/>
  <c r="I153" i="19"/>
  <c r="C80" i="17"/>
  <c r="G1004" i="1"/>
  <c r="C152" i="19" s="1"/>
  <c r="C153" i="19"/>
  <c r="D196" i="16"/>
  <c r="E197" i="16" s="1"/>
  <c r="C24" i="19"/>
  <c r="D24" i="19" s="1"/>
  <c r="H32" i="16"/>
  <c r="F35" i="9"/>
  <c r="AK196" i="16"/>
  <c r="AF159" i="16"/>
  <c r="R90" i="19"/>
  <c r="S90" i="19" s="1"/>
  <c r="R610" i="3"/>
  <c r="BF27" i="11" s="1"/>
  <c r="AA159" i="16"/>
  <c r="O90" i="19"/>
  <c r="P90" i="19" s="1"/>
  <c r="N5" i="18"/>
  <c r="N196" i="16"/>
  <c r="N159" i="16"/>
  <c r="O159" i="16"/>
  <c r="R159" i="16"/>
  <c r="P159" i="16"/>
  <c r="O196" i="16"/>
  <c r="AM564" i="3"/>
  <c r="AO564" i="3" s="1"/>
  <c r="S608" i="3"/>
  <c r="S612" i="3"/>
  <c r="BL27" i="11" s="1"/>
  <c r="S610" i="3"/>
  <c r="BK27" i="11" s="1"/>
  <c r="S614" i="3"/>
  <c r="BM27" i="11" s="1"/>
  <c r="H98" i="16"/>
  <c r="C90" i="19"/>
  <c r="D90" i="19" s="1"/>
  <c r="F27" i="11"/>
  <c r="R88" i="19"/>
  <c r="S88" i="19" s="1"/>
  <c r="Y159" i="16"/>
  <c r="AB159" i="16"/>
  <c r="AC159" i="16"/>
  <c r="X159" i="16"/>
  <c r="T159" i="16"/>
  <c r="W159" i="16"/>
  <c r="G749" i="3"/>
  <c r="C162" i="19" s="1"/>
  <c r="D88" i="19"/>
  <c r="AE34" i="11"/>
  <c r="R490" i="3"/>
  <c r="R497" i="3" s="1"/>
  <c r="N45" i="17" s="1"/>
  <c r="AG159" i="16"/>
  <c r="AE159" i="16"/>
  <c r="AH159" i="16"/>
  <c r="S86" i="19"/>
  <c r="W34" i="11"/>
  <c r="V34" i="11"/>
  <c r="AM463" i="3"/>
  <c r="AO463" i="3" s="1"/>
  <c r="S494" i="3"/>
  <c r="BP94" i="16" s="1"/>
  <c r="S492" i="3"/>
  <c r="BL23" i="11" s="1"/>
  <c r="Y34" i="11"/>
  <c r="Z34" i="11"/>
  <c r="G85" i="17"/>
  <c r="X94" i="16"/>
  <c r="L86" i="19"/>
  <c r="M86" i="19" s="1"/>
  <c r="S488" i="3"/>
  <c r="BJ23" i="11" s="1"/>
  <c r="S490" i="3"/>
  <c r="BN94" i="16" s="1"/>
  <c r="U159" i="16"/>
  <c r="V159" i="16"/>
  <c r="D162" i="19"/>
  <c r="C158" i="16"/>
  <c r="D159" i="16"/>
  <c r="G159" i="16"/>
  <c r="F159" i="16"/>
  <c r="E159" i="16"/>
  <c r="H159" i="16"/>
  <c r="S158" i="16" s="1"/>
  <c r="F23" i="11"/>
  <c r="C86" i="19"/>
  <c r="D86" i="19" s="1"/>
  <c r="H94" i="16"/>
  <c r="AJ173" i="16"/>
  <c r="AD34" i="11"/>
  <c r="AB49" i="11"/>
  <c r="AD50" i="11" s="1"/>
  <c r="AA34" i="11"/>
  <c r="AC34" i="11"/>
  <c r="K749" i="3"/>
  <c r="O162" i="19" s="1"/>
  <c r="P162" i="19" s="1"/>
  <c r="X92" i="16"/>
  <c r="Z389" i="3"/>
  <c r="L84" i="19"/>
  <c r="M84" i="19" s="1"/>
  <c r="S407" i="3"/>
  <c r="AM407" i="3" s="1"/>
  <c r="AO407" i="3" s="1"/>
  <c r="S388" i="3"/>
  <c r="AM388" i="3" s="1"/>
  <c r="AO388" i="3" s="1"/>
  <c r="I749" i="3"/>
  <c r="I162" i="19" s="1"/>
  <c r="J162" i="19" s="1"/>
  <c r="Z383" i="3"/>
  <c r="Z387" i="3"/>
  <c r="Z386" i="3"/>
  <c r="Z385" i="3"/>
  <c r="P21" i="11"/>
  <c r="R92" i="16"/>
  <c r="I84" i="19"/>
  <c r="J84" i="19" s="1"/>
  <c r="S166" i="16"/>
  <c r="C172" i="16"/>
  <c r="F21" i="11"/>
  <c r="C84" i="19"/>
  <c r="D84" i="19" s="1"/>
  <c r="H92" i="16"/>
  <c r="T560" i="2"/>
  <c r="AE27" i="10"/>
  <c r="R54" i="19"/>
  <c r="S54" i="19" s="1"/>
  <c r="AH62" i="16"/>
  <c r="S576" i="2"/>
  <c r="AM576" i="2" s="1"/>
  <c r="AO576" i="2" s="1"/>
  <c r="P54" i="19"/>
  <c r="W49" i="10"/>
  <c r="Y50" i="10" s="1"/>
  <c r="Z34" i="10"/>
  <c r="X34" i="10"/>
  <c r="W34" i="10"/>
  <c r="U194" i="16"/>
  <c r="AM582" i="2"/>
  <c r="AO582" i="2" s="1"/>
  <c r="S608" i="2"/>
  <c r="BJ27" i="10" s="1"/>
  <c r="R610" i="2"/>
  <c r="R611" i="2" s="1"/>
  <c r="BF28" i="10" s="1"/>
  <c r="S614" i="2"/>
  <c r="BM27" i="10" s="1"/>
  <c r="BH27" i="10"/>
  <c r="L54" i="19"/>
  <c r="M54" i="19" s="1"/>
  <c r="U27" i="10"/>
  <c r="X62" i="16"/>
  <c r="R62" i="16"/>
  <c r="I54" i="19"/>
  <c r="J54" i="19" s="1"/>
  <c r="G173" i="16"/>
  <c r="D173" i="16"/>
  <c r="F194" i="16"/>
  <c r="S52" i="19"/>
  <c r="AB194" i="16"/>
  <c r="Y173" i="16"/>
  <c r="O52" i="19"/>
  <c r="P52" i="19" s="1"/>
  <c r="AC60" i="16"/>
  <c r="Z25" i="10"/>
  <c r="S469" i="2"/>
  <c r="AM469" i="2" s="1"/>
  <c r="AO469" i="2" s="1"/>
  <c r="AE194" i="16"/>
  <c r="AF173" i="16"/>
  <c r="AD173" i="16"/>
  <c r="AG173" i="16"/>
  <c r="R50" i="19"/>
  <c r="S50" i="19" s="1"/>
  <c r="AH58" i="16"/>
  <c r="AD188" i="16"/>
  <c r="AA173" i="16"/>
  <c r="L50" i="19"/>
  <c r="M50" i="19" s="1"/>
  <c r="V194" i="16"/>
  <c r="F82" i="17"/>
  <c r="W173" i="16"/>
  <c r="U173" i="16"/>
  <c r="V173" i="16"/>
  <c r="X173" i="16"/>
  <c r="T173" i="16"/>
  <c r="T194" i="16"/>
  <c r="O185" i="16"/>
  <c r="P185" i="16"/>
  <c r="R58" i="16"/>
  <c r="I50" i="19"/>
  <c r="J50" i="19" s="1"/>
  <c r="E173" i="16"/>
  <c r="F173" i="16"/>
  <c r="AI194" i="16"/>
  <c r="R432" i="2"/>
  <c r="BG21" i="10" s="1"/>
  <c r="S48" i="19"/>
  <c r="L749" i="2"/>
  <c r="R156" i="19" s="1"/>
  <c r="Z173" i="16"/>
  <c r="AB173" i="16"/>
  <c r="AC56" i="16"/>
  <c r="O48" i="19"/>
  <c r="P48" i="19" s="1"/>
  <c r="AC173" i="16"/>
  <c r="AA194" i="16"/>
  <c r="V185" i="16"/>
  <c r="K6" i="18"/>
  <c r="J749" i="2"/>
  <c r="L156" i="19" s="1"/>
  <c r="M156" i="19" s="1"/>
  <c r="R434" i="2"/>
  <c r="U21" i="10"/>
  <c r="X56" i="16"/>
  <c r="L48" i="19"/>
  <c r="M48" i="19" s="1"/>
  <c r="AM384" i="2"/>
  <c r="AO384" i="2" s="1"/>
  <c r="S430" i="2"/>
  <c r="BN56" i="16" s="1"/>
  <c r="S434" i="2"/>
  <c r="BP56" i="16" s="1"/>
  <c r="S432" i="2"/>
  <c r="BO56" i="16" s="1"/>
  <c r="I749" i="2"/>
  <c r="I156" i="19" s="1"/>
  <c r="J156" i="19" s="1"/>
  <c r="P21" i="10"/>
  <c r="I48" i="19"/>
  <c r="J48" i="19" s="1"/>
  <c r="R56" i="16"/>
  <c r="C157" i="19"/>
  <c r="S56" i="16"/>
  <c r="D48" i="19"/>
  <c r="R166" i="16"/>
  <c r="I62" i="19"/>
  <c r="P37" i="10"/>
  <c r="J62" i="19"/>
  <c r="Q205" i="16"/>
  <c r="G1123" i="2"/>
  <c r="C158" i="19" s="1"/>
  <c r="L3" i="18"/>
  <c r="D158" i="19"/>
  <c r="D54" i="19"/>
  <c r="J40" i="19"/>
  <c r="S48" i="16"/>
  <c r="E20" i="10"/>
  <c r="G188" i="16"/>
  <c r="AD185" i="16"/>
  <c r="AH185" i="16"/>
  <c r="V939" i="3"/>
  <c r="W939" i="3" s="1"/>
  <c r="V965" i="3"/>
  <c r="W965" i="3" s="1"/>
  <c r="V943" i="3"/>
  <c r="W943" i="3" s="1"/>
  <c r="O102" i="19"/>
  <c r="P102" i="19" s="1"/>
  <c r="Z41" i="11"/>
  <c r="AC110" i="16"/>
  <c r="Z965" i="3"/>
  <c r="V942" i="3"/>
  <c r="W942" i="3" s="1"/>
  <c r="N48" i="11"/>
  <c r="L49" i="11"/>
  <c r="L51" i="11" s="1"/>
  <c r="J102" i="19"/>
  <c r="E96" i="17"/>
  <c r="M48" i="11"/>
  <c r="L48" i="11"/>
  <c r="O48" i="11"/>
  <c r="N49" i="11"/>
  <c r="N50" i="11" s="1"/>
  <c r="P48" i="11"/>
  <c r="Z941" i="3"/>
  <c r="F41" i="11"/>
  <c r="C102" i="19"/>
  <c r="D102" i="19" s="1"/>
  <c r="H110" i="16"/>
  <c r="AJ159" i="16"/>
  <c r="AG185" i="16"/>
  <c r="AE185" i="16"/>
  <c r="AE39" i="11"/>
  <c r="AH108" i="16"/>
  <c r="R100" i="19"/>
  <c r="S100" i="19" s="1"/>
  <c r="AC108" i="16"/>
  <c r="Z39" i="11"/>
  <c r="O100" i="19"/>
  <c r="P100" i="19" s="1"/>
  <c r="R899" i="3"/>
  <c r="S899" i="3" s="1"/>
  <c r="AM899" i="3" s="1"/>
  <c r="AO899" i="3" s="1"/>
  <c r="L181" i="19"/>
  <c r="L100" i="19"/>
  <c r="M100" i="19" s="1"/>
  <c r="W196" i="16"/>
  <c r="U197" i="16" s="1"/>
  <c r="T185" i="16"/>
  <c r="X185" i="16"/>
  <c r="U185" i="16"/>
  <c r="U48" i="11"/>
  <c r="R186" i="16"/>
  <c r="S186" i="16"/>
  <c r="J100" i="19"/>
  <c r="Q185" i="16"/>
  <c r="F39" i="11"/>
  <c r="C184" i="16"/>
  <c r="H185" i="16"/>
  <c r="AF194" i="16"/>
  <c r="AH106" i="16"/>
  <c r="S98" i="19"/>
  <c r="R816" i="3"/>
  <c r="S816" i="3" s="1"/>
  <c r="AM816" i="3" s="1"/>
  <c r="AO816" i="3" s="1"/>
  <c r="AC106" i="16"/>
  <c r="Z37" i="11"/>
  <c r="O98" i="19"/>
  <c r="P98" i="19" s="1"/>
  <c r="S818" i="3"/>
  <c r="AM818" i="3" s="1"/>
  <c r="AO818" i="3" s="1"/>
  <c r="J98" i="19"/>
  <c r="R185" i="16"/>
  <c r="N185" i="16"/>
  <c r="H186" i="16"/>
  <c r="C86" i="17"/>
  <c r="D3" i="18"/>
  <c r="G185" i="16"/>
  <c r="F185" i="16"/>
  <c r="C181" i="19"/>
  <c r="D185" i="16"/>
  <c r="E185" i="16"/>
  <c r="D188" i="16"/>
  <c r="G1123" i="3"/>
  <c r="C164" i="19" s="1"/>
  <c r="C98" i="19"/>
  <c r="D98" i="19" s="1"/>
  <c r="H106" i="16"/>
  <c r="F37" i="11"/>
  <c r="AM195" i="2"/>
  <c r="AO195" i="2" s="1"/>
  <c r="S236" i="2"/>
  <c r="S240" i="2"/>
  <c r="S238" i="2"/>
  <c r="S234" i="2"/>
  <c r="R50" i="16"/>
  <c r="I42" i="19"/>
  <c r="J42" i="19" s="1"/>
  <c r="F20" i="10"/>
  <c r="D42" i="19"/>
  <c r="F36" i="19"/>
  <c r="G36" i="19" s="1"/>
  <c r="P7" i="10"/>
  <c r="J36" i="19"/>
  <c r="R44" i="16"/>
  <c r="P20" i="10"/>
  <c r="L20" i="10"/>
  <c r="M20" i="10"/>
  <c r="Q188" i="16"/>
  <c r="Q181" i="16"/>
  <c r="S44" i="16"/>
  <c r="D20" i="10"/>
  <c r="F188" i="16"/>
  <c r="S170" i="16"/>
  <c r="M158" i="16"/>
  <c r="M176" i="16"/>
  <c r="M160" i="16"/>
  <c r="O188" i="16"/>
  <c r="P188" i="16"/>
  <c r="R181" i="16"/>
  <c r="O181" i="16"/>
  <c r="N181" i="16"/>
  <c r="C20" i="10"/>
  <c r="H46" i="16"/>
  <c r="C81" i="17"/>
  <c r="B20" i="10"/>
  <c r="C155" i="19"/>
  <c r="I155" i="19"/>
  <c r="R164" i="16"/>
  <c r="P181" i="16"/>
  <c r="C160" i="16"/>
  <c r="N200" i="16"/>
  <c r="N201" i="16" s="1"/>
  <c r="F181" i="16"/>
  <c r="C180" i="16"/>
  <c r="D200" i="16"/>
  <c r="H201" i="16" s="1"/>
  <c r="D181" i="16"/>
  <c r="G181" i="16"/>
  <c r="H181" i="16"/>
  <c r="E181" i="16"/>
  <c r="G1138" i="2"/>
  <c r="C178" i="19" s="1"/>
  <c r="H44" i="16"/>
  <c r="C179" i="19"/>
  <c r="C3" i="18"/>
  <c r="C95" i="17"/>
  <c r="D36" i="19"/>
  <c r="G375" i="2"/>
  <c r="C154" i="19" s="1"/>
  <c r="M168" i="16"/>
  <c r="M172" i="16"/>
  <c r="G50" i="10"/>
  <c r="J50" i="10"/>
  <c r="F38" i="19"/>
  <c r="G38" i="19" s="1"/>
  <c r="K171" i="16"/>
  <c r="M46" i="16"/>
  <c r="M162" i="16"/>
  <c r="H375" i="2"/>
  <c r="F154" i="19" s="1"/>
  <c r="M175" i="16"/>
  <c r="H1138" i="2"/>
  <c r="F178" i="19" s="1"/>
  <c r="J188" i="16"/>
  <c r="J189" i="16" s="1"/>
  <c r="J171" i="16"/>
  <c r="L171" i="16"/>
  <c r="M171" i="16"/>
  <c r="I171" i="16"/>
  <c r="I375" i="2"/>
  <c r="I154" i="19" s="1"/>
  <c r="N50" i="10"/>
  <c r="N188" i="16"/>
  <c r="P161" i="16"/>
  <c r="AM67" i="2"/>
  <c r="S120" i="2"/>
  <c r="BM9" i="10" s="1"/>
  <c r="I38" i="19"/>
  <c r="J38" i="19" s="1"/>
  <c r="R46" i="16"/>
  <c r="P9" i="10"/>
  <c r="D38" i="19"/>
  <c r="R42" i="19"/>
  <c r="S42" i="19" s="1"/>
  <c r="AH50" i="16"/>
  <c r="BK50" i="16"/>
  <c r="BK186" i="16" s="1"/>
  <c r="M42" i="19"/>
  <c r="BE13" i="10"/>
  <c r="V186" i="2"/>
  <c r="W186" i="2"/>
  <c r="Y188" i="16"/>
  <c r="O42" i="19"/>
  <c r="P42" i="19" s="1"/>
  <c r="AE11" i="10"/>
  <c r="AH181" i="16"/>
  <c r="AE188" i="16"/>
  <c r="S40" i="19"/>
  <c r="W126" i="2"/>
  <c r="W181" i="16"/>
  <c r="T20" i="10"/>
  <c r="T49" i="10"/>
  <c r="S20" i="10"/>
  <c r="U20" i="10"/>
  <c r="T126" i="2"/>
  <c r="L40" i="19"/>
  <c r="M40" i="19" s="1"/>
  <c r="F81" i="17"/>
  <c r="V200" i="16"/>
  <c r="W201" i="16" s="1"/>
  <c r="T181" i="16"/>
  <c r="V126" i="2"/>
  <c r="Z11" i="10"/>
  <c r="O40" i="19"/>
  <c r="P40" i="19" s="1"/>
  <c r="Z181" i="16"/>
  <c r="AG20" i="10"/>
  <c r="AE181" i="16"/>
  <c r="AG188" i="16"/>
  <c r="AD181" i="16"/>
  <c r="AF181" i="16"/>
  <c r="AG181" i="16"/>
  <c r="T66" i="2"/>
  <c r="R38" i="19"/>
  <c r="S38" i="19" s="1"/>
  <c r="AE9" i="10"/>
  <c r="AH46" i="16"/>
  <c r="W66" i="2"/>
  <c r="V66" i="2"/>
  <c r="U9" i="10"/>
  <c r="X46" i="16"/>
  <c r="M38" i="19"/>
  <c r="X181" i="16"/>
  <c r="R49" i="10"/>
  <c r="U50" i="10" s="1"/>
  <c r="R20" i="10"/>
  <c r="U19" i="10" s="1"/>
  <c r="U181" i="16"/>
  <c r="V181" i="16"/>
  <c r="Z200" i="16"/>
  <c r="AC201" i="16" s="1"/>
  <c r="AC181" i="16"/>
  <c r="Y181" i="16"/>
  <c r="AB181" i="16"/>
  <c r="AF20" i="10"/>
  <c r="S116" i="2"/>
  <c r="BN46" i="16" s="1"/>
  <c r="AI20" i="10"/>
  <c r="AJ19" i="10" s="1"/>
  <c r="AJ20" i="10"/>
  <c r="AI159" i="16"/>
  <c r="AJ9" i="10"/>
  <c r="S114" i="2"/>
  <c r="BJ9" i="10" s="1"/>
  <c r="S118" i="2"/>
  <c r="BL9" i="10" s="1"/>
  <c r="L375" i="2"/>
  <c r="R154" i="19" s="1"/>
  <c r="W6" i="2"/>
  <c r="L36" i="19"/>
  <c r="M36" i="19" s="1"/>
  <c r="J6" i="18"/>
  <c r="V6" i="2"/>
  <c r="T55" i="2" s="1"/>
  <c r="B44" i="14" s="1"/>
  <c r="R60" i="2"/>
  <c r="BH7" i="10" s="1"/>
  <c r="R56" i="2"/>
  <c r="BI44" i="16" s="1"/>
  <c r="K375" i="2"/>
  <c r="O154" i="19" s="1"/>
  <c r="AJ25" i="11"/>
  <c r="U88" i="19"/>
  <c r="V88" i="19" s="1"/>
  <c r="AM96" i="16"/>
  <c r="AI34" i="11"/>
  <c r="AH49" i="11"/>
  <c r="AH51" i="12" s="1"/>
  <c r="AF34" i="11"/>
  <c r="BK94" i="16"/>
  <c r="AJ34" i="11"/>
  <c r="AM159" i="16"/>
  <c r="AL159" i="16"/>
  <c r="AF49" i="11"/>
  <c r="AF51" i="12" s="1"/>
  <c r="AG34" i="11"/>
  <c r="AH34" i="11"/>
  <c r="AJ21" i="11"/>
  <c r="AK159" i="16"/>
  <c r="AL196" i="16"/>
  <c r="U84" i="19"/>
  <c r="V84" i="19" s="1"/>
  <c r="R383" i="3"/>
  <c r="S383" i="3" s="1"/>
  <c r="AM383" i="3" s="1"/>
  <c r="AO383" i="3" s="1"/>
  <c r="V390" i="3"/>
  <c r="W390" i="3" s="1"/>
  <c r="R390" i="3"/>
  <c r="S390" i="3" s="1"/>
  <c r="AM390" i="3" s="1"/>
  <c r="AO390" i="3" s="1"/>
  <c r="R389" i="3"/>
  <c r="S389" i="3" s="1"/>
  <c r="AM389" i="3" s="1"/>
  <c r="AO389" i="3" s="1"/>
  <c r="R387" i="3"/>
  <c r="S387" i="3" s="1"/>
  <c r="AM387" i="3" s="1"/>
  <c r="AO387" i="3" s="1"/>
  <c r="V386" i="3"/>
  <c r="W386" i="3" s="1"/>
  <c r="R386" i="3"/>
  <c r="S386" i="3" s="1"/>
  <c r="AM386" i="3" s="1"/>
  <c r="AO386" i="3" s="1"/>
  <c r="R385" i="3"/>
  <c r="S385" i="3" s="1"/>
  <c r="AM385" i="3" s="1"/>
  <c r="AO385" i="3" s="1"/>
  <c r="R384" i="3"/>
  <c r="AK185" i="16"/>
  <c r="S757" i="2"/>
  <c r="AM757" i="2" s="1"/>
  <c r="G1138" i="3"/>
  <c r="C180" i="19" s="1"/>
  <c r="AI171" i="16"/>
  <c r="AJ171" i="16"/>
  <c r="U54" i="19"/>
  <c r="V54" i="19" s="1"/>
  <c r="BE27" i="10"/>
  <c r="AK171" i="16"/>
  <c r="AM171" i="16"/>
  <c r="BJ62" i="16"/>
  <c r="AH34" i="10"/>
  <c r="AI34" i="10"/>
  <c r="AI49" i="10"/>
  <c r="AI50" i="10" s="1"/>
  <c r="AG34" i="10"/>
  <c r="AJ188" i="16"/>
  <c r="AI173" i="16"/>
  <c r="AK173" i="16"/>
  <c r="AJ194" i="16"/>
  <c r="AL173" i="16"/>
  <c r="AM173" i="16"/>
  <c r="AK194" i="16"/>
  <c r="AL194" i="16"/>
  <c r="AJ23" i="10"/>
  <c r="U50" i="19"/>
  <c r="V50" i="19" s="1"/>
  <c r="AM58" i="16"/>
  <c r="S428" i="2"/>
  <c r="BJ21" i="10" s="1"/>
  <c r="V380" i="2"/>
  <c r="R430" i="2"/>
  <c r="BI56" i="16" s="1"/>
  <c r="AM56" i="16"/>
  <c r="R428" i="2"/>
  <c r="U48" i="19"/>
  <c r="V48" i="19" s="1"/>
  <c r="M749" i="2"/>
  <c r="U156" i="19" s="1"/>
  <c r="BF41" i="10"/>
  <c r="BH41" i="10"/>
  <c r="S989" i="2"/>
  <c r="BP75" i="16" s="1"/>
  <c r="BO160" i="16"/>
  <c r="BO198" i="16" s="1"/>
  <c r="BL41" i="10"/>
  <c r="S987" i="2"/>
  <c r="BL42" i="10" s="1"/>
  <c r="BP74" i="16"/>
  <c r="S985" i="2"/>
  <c r="BK42" i="10" s="1"/>
  <c r="BM41" i="10"/>
  <c r="S983" i="2"/>
  <c r="BM75" i="16" s="1"/>
  <c r="AM876" i="2"/>
  <c r="S924" i="2"/>
  <c r="AM442" i="1"/>
  <c r="AO442" i="1" s="1"/>
  <c r="S491" i="1"/>
  <c r="R495" i="1"/>
  <c r="BH27" i="9" s="1"/>
  <c r="R493" i="1"/>
  <c r="BG27" i="9" s="1"/>
  <c r="AW197" i="16"/>
  <c r="AT197" i="16"/>
  <c r="AU197" i="16"/>
  <c r="BF27" i="9"/>
  <c r="T321" i="1"/>
  <c r="AM22" i="16"/>
  <c r="U14" i="19"/>
  <c r="V14" i="19" s="1"/>
  <c r="U12" i="19"/>
  <c r="AM203" i="16"/>
  <c r="V12" i="19"/>
  <c r="R433" i="1"/>
  <c r="BJ24" i="16" s="1"/>
  <c r="AK203" i="16"/>
  <c r="AM388" i="1"/>
  <c r="S435" i="1"/>
  <c r="M630" i="1"/>
  <c r="U150" i="19" s="1"/>
  <c r="R966" i="3"/>
  <c r="S966" i="3" s="1"/>
  <c r="AM966" i="3" s="1"/>
  <c r="AO966" i="3" s="1"/>
  <c r="R965" i="3"/>
  <c r="S965" i="3" s="1"/>
  <c r="AM965" i="3" s="1"/>
  <c r="AO965" i="3" s="1"/>
  <c r="R964" i="3"/>
  <c r="S964" i="3" s="1"/>
  <c r="AM964" i="3" s="1"/>
  <c r="AO964" i="3" s="1"/>
  <c r="R963" i="3"/>
  <c r="S963" i="3" s="1"/>
  <c r="AM963" i="3" s="1"/>
  <c r="AO963" i="3" s="1"/>
  <c r="AJ203" i="16"/>
  <c r="AL169" i="16"/>
  <c r="R943" i="3"/>
  <c r="S943" i="3" s="1"/>
  <c r="AM943" i="3" s="1"/>
  <c r="AO943" i="3" s="1"/>
  <c r="R942" i="3"/>
  <c r="S942" i="3" s="1"/>
  <c r="AM942" i="3" s="1"/>
  <c r="AO942" i="3" s="1"/>
  <c r="AL203" i="16"/>
  <c r="AM169" i="16"/>
  <c r="R941" i="3"/>
  <c r="S941" i="3" s="1"/>
  <c r="AM941" i="3" s="1"/>
  <c r="AO941" i="3" s="1"/>
  <c r="V940" i="3"/>
  <c r="W940" i="3" s="1"/>
  <c r="R940" i="3"/>
  <c r="S940" i="3" s="1"/>
  <c r="AM940" i="3" s="1"/>
  <c r="AO940" i="3" s="1"/>
  <c r="R939" i="3"/>
  <c r="S939" i="3" s="1"/>
  <c r="AM939" i="3" s="1"/>
  <c r="AO939" i="3" s="1"/>
  <c r="V938" i="3"/>
  <c r="W938" i="3" s="1"/>
  <c r="R938" i="3"/>
  <c r="S938" i="3" s="1"/>
  <c r="AM938" i="3" s="1"/>
  <c r="AO938" i="3" s="1"/>
  <c r="R937" i="3"/>
  <c r="S937" i="3" s="1"/>
  <c r="AM937" i="3" s="1"/>
  <c r="AO937" i="3" s="1"/>
  <c r="AI203" i="16"/>
  <c r="AK169" i="16"/>
  <c r="AJ169" i="16"/>
  <c r="AI169" i="16"/>
  <c r="R936" i="3"/>
  <c r="S936" i="3" s="1"/>
  <c r="AM936" i="3" s="1"/>
  <c r="AO936" i="3" s="1"/>
  <c r="V899" i="3"/>
  <c r="W899" i="3" s="1"/>
  <c r="U100" i="19"/>
  <c r="V100" i="19" s="1"/>
  <c r="AM108" i="16"/>
  <c r="AJ39" i="11"/>
  <c r="V815" i="3"/>
  <c r="W815" i="3" s="1"/>
  <c r="AI196" i="16"/>
  <c r="AI185" i="16"/>
  <c r="AM185" i="16"/>
  <c r="AL185" i="16"/>
  <c r="R815" i="3"/>
  <c r="AH175" i="16"/>
  <c r="AF175" i="16"/>
  <c r="AE35" i="11"/>
  <c r="AE175" i="16"/>
  <c r="AD175" i="16"/>
  <c r="U35" i="11"/>
  <c r="R48" i="11"/>
  <c r="T48" i="11"/>
  <c r="J1123" i="3"/>
  <c r="L164" i="19" s="1"/>
  <c r="O6" i="18"/>
  <c r="U188" i="16"/>
  <c r="W188" i="16"/>
  <c r="S48" i="11"/>
  <c r="Q48" i="11"/>
  <c r="T49" i="11"/>
  <c r="L165" i="19"/>
  <c r="S50" i="11"/>
  <c r="U175" i="16"/>
  <c r="AC104" i="16"/>
  <c r="AI49" i="11"/>
  <c r="AH48" i="11"/>
  <c r="AG48" i="11"/>
  <c r="AJ185" i="16"/>
  <c r="AJ48" i="11"/>
  <c r="AF48" i="11"/>
  <c r="R205" i="16"/>
  <c r="Z763" i="3"/>
  <c r="N205" i="16"/>
  <c r="D9" i="18"/>
  <c r="Z756" i="3"/>
  <c r="O205" i="16"/>
  <c r="Q161" i="16"/>
  <c r="P205" i="16"/>
  <c r="R161" i="16"/>
  <c r="S160" i="16" s="1"/>
  <c r="N161" i="16"/>
  <c r="R170" i="16"/>
  <c r="I181" i="19"/>
  <c r="O161" i="16"/>
  <c r="I1138" i="3"/>
  <c r="I180" i="19" s="1"/>
  <c r="J180" i="19" s="1"/>
  <c r="I1123" i="3"/>
  <c r="I164" i="19" s="1"/>
  <c r="R104" i="16"/>
  <c r="P35" i="11"/>
  <c r="I96" i="19"/>
  <c r="J96" i="19" s="1"/>
  <c r="C165" i="19"/>
  <c r="H104" i="16"/>
  <c r="H166" i="16"/>
  <c r="H162" i="16"/>
  <c r="AM38" i="16"/>
  <c r="V30" i="19"/>
  <c r="AJ41" i="9"/>
  <c r="I9" i="18"/>
  <c r="AM34" i="16"/>
  <c r="U26" i="19"/>
  <c r="V26" i="19" s="1"/>
  <c r="AI181" i="16"/>
  <c r="M1004" i="1"/>
  <c r="U152" i="19" s="1"/>
  <c r="V152" i="19" s="1"/>
  <c r="AK183" i="16"/>
  <c r="AK188" i="16"/>
  <c r="AI188" i="16"/>
  <c r="AI183" i="16"/>
  <c r="AM183" i="16"/>
  <c r="AJ183" i="16"/>
  <c r="BJ32" i="16"/>
  <c r="R690" i="1"/>
  <c r="BH36" i="9" s="1"/>
  <c r="U24" i="19"/>
  <c r="V24" i="19" s="1"/>
  <c r="AL183" i="16"/>
  <c r="AM186" i="16"/>
  <c r="BI50" i="16"/>
  <c r="BI186" i="16" s="1"/>
  <c r="R241" i="2"/>
  <c r="BK51" i="16" s="1"/>
  <c r="R243" i="2"/>
  <c r="N23" i="17" s="1"/>
  <c r="R235" i="2"/>
  <c r="BH51" i="16" s="1"/>
  <c r="BJ50" i="16"/>
  <c r="BJ186" i="16" s="1"/>
  <c r="R237" i="2"/>
  <c r="BI51" i="16" s="1"/>
  <c r="R239" i="2"/>
  <c r="BG14" i="10" s="1"/>
  <c r="AJ13" i="10"/>
  <c r="AM50" i="16"/>
  <c r="U42" i="19"/>
  <c r="V42" i="19" s="1"/>
  <c r="AK181" i="16"/>
  <c r="AJ181" i="16"/>
  <c r="AM181" i="16"/>
  <c r="AL181" i="16"/>
  <c r="AM48" i="16"/>
  <c r="AJ11" i="10"/>
  <c r="U40" i="19"/>
  <c r="V40" i="19" s="1"/>
  <c r="BK46" i="16"/>
  <c r="R119" i="2"/>
  <c r="BG10" i="10" s="1"/>
  <c r="BH46" i="16"/>
  <c r="U38" i="19"/>
  <c r="V38" i="19" s="1"/>
  <c r="R121" i="2"/>
  <c r="BK47" i="16" s="1"/>
  <c r="R123" i="2"/>
  <c r="N21" i="17" s="1"/>
  <c r="R115" i="2"/>
  <c r="BH47" i="16" s="1"/>
  <c r="BI46" i="16"/>
  <c r="BF9" i="10"/>
  <c r="R117" i="2"/>
  <c r="BI47" i="16" s="1"/>
  <c r="BJ46" i="16"/>
  <c r="M375" i="2"/>
  <c r="U154" i="19" s="1"/>
  <c r="AM44" i="16"/>
  <c r="U36" i="19"/>
  <c r="V36" i="19" s="1"/>
  <c r="AJ7" i="10"/>
  <c r="V8" i="19"/>
  <c r="S180" i="1"/>
  <c r="BP12" i="16" s="1"/>
  <c r="S174" i="1"/>
  <c r="BJ11" i="9" s="1"/>
  <c r="AA188" i="16"/>
  <c r="Z11" i="9"/>
  <c r="AC12" i="16"/>
  <c r="T126" i="1"/>
  <c r="W126" i="1"/>
  <c r="T175" i="1" s="1"/>
  <c r="G6" i="18"/>
  <c r="U6" i="19"/>
  <c r="AJ9" i="9"/>
  <c r="V6" i="19"/>
  <c r="X20" i="9"/>
  <c r="T66" i="1"/>
  <c r="Y175" i="16"/>
  <c r="Y20" i="9"/>
  <c r="Z20" i="9"/>
  <c r="V20" i="9"/>
  <c r="W20" i="9"/>
  <c r="Z175" i="16"/>
  <c r="AB188" i="16"/>
  <c r="AA175" i="16"/>
  <c r="AC175" i="16"/>
  <c r="AB175" i="16"/>
  <c r="W66" i="1"/>
  <c r="R6" i="19"/>
  <c r="S6" i="19" s="1"/>
  <c r="V66" i="1"/>
  <c r="T115" i="1" s="1"/>
  <c r="X10" i="16"/>
  <c r="U9" i="9"/>
  <c r="L6" i="19"/>
  <c r="M6" i="19" s="1"/>
  <c r="M256" i="1"/>
  <c r="U148" i="19" s="1"/>
  <c r="AM161" i="16"/>
  <c r="AC167" i="16"/>
  <c r="AB167" i="16"/>
  <c r="R149" i="19"/>
  <c r="S58" i="1"/>
  <c r="BL7" i="9" s="1"/>
  <c r="X175" i="16"/>
  <c r="S56" i="1"/>
  <c r="BN8" i="16" s="1"/>
  <c r="F78" i="17"/>
  <c r="V175" i="16"/>
  <c r="W175" i="16"/>
  <c r="T175" i="16"/>
  <c r="X177" i="19"/>
  <c r="Y176" i="19" s="1"/>
  <c r="B10" i="18"/>
  <c r="J94" i="17"/>
  <c r="Z13" i="9"/>
  <c r="O10" i="19"/>
  <c r="P10" i="19" s="1"/>
  <c r="AC14" i="16"/>
  <c r="AM201" i="16"/>
  <c r="AM162" i="16"/>
  <c r="AJ201" i="16"/>
  <c r="AL201" i="16"/>
  <c r="AI201" i="16"/>
  <c r="AK201" i="16"/>
  <c r="AM164" i="16"/>
  <c r="AL188" i="16"/>
  <c r="AL161" i="16"/>
  <c r="AK161" i="16"/>
  <c r="AJ161" i="16"/>
  <c r="AI161" i="16"/>
  <c r="AC186" i="16"/>
  <c r="AC164" i="16"/>
  <c r="Z188" i="16"/>
  <c r="Z167" i="16"/>
  <c r="Y167" i="16"/>
  <c r="AA167" i="16"/>
  <c r="H78" i="17"/>
  <c r="AH186" i="16"/>
  <c r="BL162" i="16"/>
  <c r="AH162" i="16"/>
  <c r="AF177" i="16"/>
  <c r="AH169" i="16"/>
  <c r="AF188" i="16"/>
  <c r="AQ197" i="16"/>
  <c r="AL199" i="16"/>
  <c r="X178" i="16"/>
  <c r="BC201" i="16"/>
  <c r="AP197" i="16"/>
  <c r="X186" i="16"/>
  <c r="BL178" i="16"/>
  <c r="N195" i="16"/>
  <c r="X164" i="16"/>
  <c r="X162" i="16"/>
  <c r="BQ162" i="16"/>
  <c r="AO205" i="16"/>
  <c r="BD201" i="16"/>
  <c r="BK8" i="16"/>
  <c r="BE201" i="16"/>
  <c r="BG201" i="16"/>
  <c r="AR197" i="16"/>
  <c r="AJ199" i="16"/>
  <c r="AI199" i="16"/>
  <c r="AN205" i="16"/>
  <c r="AK199" i="16"/>
  <c r="AQ201" i="16"/>
  <c r="AS197" i="16"/>
  <c r="AN197" i="16"/>
  <c r="AQ205" i="16"/>
  <c r="AP205" i="16"/>
  <c r="G203" i="16"/>
  <c r="AM847" i="1"/>
  <c r="AO847" i="1" s="1"/>
  <c r="S863" i="1"/>
  <c r="BM38" i="16" s="1"/>
  <c r="S869" i="1"/>
  <c r="BP38" i="16" s="1"/>
  <c r="S867" i="1"/>
  <c r="BL41" i="9" s="1"/>
  <c r="S865" i="1"/>
  <c r="BN38" i="16" s="1"/>
  <c r="T362" i="3"/>
  <c r="C99" i="14" s="1"/>
  <c r="T359" i="3"/>
  <c r="B98" i="14"/>
  <c r="BJ86" i="16"/>
  <c r="BG13" i="11"/>
  <c r="BC51" i="12"/>
  <c r="BC51" i="11"/>
  <c r="BO17" i="18"/>
  <c r="CF17" i="18"/>
  <c r="T55" i="3"/>
  <c r="B88" i="14" s="1"/>
  <c r="AC88" i="14" s="1"/>
  <c r="BY17" i="18"/>
  <c r="CK17" i="18"/>
  <c r="BI17" i="18"/>
  <c r="BH17" i="18"/>
  <c r="T380" i="2"/>
  <c r="W186" i="1"/>
  <c r="R72" i="16"/>
  <c r="S176" i="1"/>
  <c r="BK11" i="9" s="1"/>
  <c r="S178" i="1"/>
  <c r="BL11" i="9" s="1"/>
  <c r="R614" i="3"/>
  <c r="S827" i="2"/>
  <c r="V45" i="4"/>
  <c r="V255" i="4"/>
  <c r="V320" i="4"/>
  <c r="V336" i="4"/>
  <c r="V387" i="4"/>
  <c r="V403" i="4"/>
  <c r="V419" i="4"/>
  <c r="V447" i="4"/>
  <c r="V466" i="4"/>
  <c r="V474" i="4"/>
  <c r="V565" i="4"/>
  <c r="V572" i="4"/>
  <c r="V580" i="4"/>
  <c r="V624" i="4"/>
  <c r="V628" i="4"/>
  <c r="V632" i="4"/>
  <c r="V636" i="4"/>
  <c r="V640" i="4"/>
  <c r="V644" i="4"/>
  <c r="V648" i="4"/>
  <c r="V652" i="4"/>
  <c r="V656" i="4"/>
  <c r="V660" i="4"/>
  <c r="V664" i="4"/>
  <c r="V693" i="4"/>
  <c r="V702" i="4"/>
  <c r="V707" i="4"/>
  <c r="V708" i="4"/>
  <c r="V725" i="4"/>
  <c r="V764" i="4"/>
  <c r="V768" i="4"/>
  <c r="V777" i="4"/>
  <c r="V781" i="4"/>
  <c r="V785" i="4"/>
  <c r="V788" i="4"/>
  <c r="V823" i="4"/>
  <c r="V827" i="4"/>
  <c r="V835" i="4"/>
  <c r="V839" i="4"/>
  <c r="V902" i="4"/>
  <c r="V905" i="4"/>
  <c r="V910" i="4"/>
  <c r="V913" i="4"/>
  <c r="V939" i="4"/>
  <c r="V996" i="4"/>
  <c r="V1004" i="4"/>
  <c r="V1062" i="4"/>
  <c r="V1089" i="4"/>
  <c r="V1097" i="4"/>
  <c r="V1099" i="4"/>
  <c r="V855" i="4"/>
  <c r="V824" i="4"/>
  <c r="V769" i="4"/>
  <c r="V761" i="4"/>
  <c r="V720" i="4"/>
  <c r="V716" i="4"/>
  <c r="V701" i="4"/>
  <c r="V665" i="4"/>
  <c r="V657" i="4"/>
  <c r="V649" i="4"/>
  <c r="V601" i="4"/>
  <c r="V585" i="4"/>
  <c r="V567" i="4"/>
  <c r="V471" i="4"/>
  <c r="V407" i="4"/>
  <c r="V341" i="4"/>
  <c r="V309" i="4"/>
  <c r="V223" i="4"/>
  <c r="V196" i="4"/>
  <c r="V109" i="4"/>
  <c r="V214" i="4"/>
  <c r="V718" i="4"/>
  <c r="V904" i="4"/>
  <c r="V955" i="4"/>
  <c r="V1036" i="4"/>
  <c r="V1063" i="4"/>
  <c r="V1079" i="4"/>
  <c r="V1090" i="4"/>
  <c r="V1092" i="4"/>
  <c r="V1096" i="4"/>
  <c r="V852" i="4"/>
  <c r="V844" i="4"/>
  <c r="V836" i="4"/>
  <c r="V710" i="4"/>
  <c r="V688" i="4"/>
  <c r="V661" i="4"/>
  <c r="V653" i="4"/>
  <c r="V645" i="4"/>
  <c r="V589" i="4"/>
  <c r="V581" i="4"/>
  <c r="V467" i="4"/>
  <c r="V444" i="4"/>
  <c r="V325" i="4"/>
  <c r="V212" i="4"/>
  <c r="V994" i="2"/>
  <c r="T1043" i="2" s="1"/>
  <c r="S749" i="1"/>
  <c r="BP34" i="16" s="1"/>
  <c r="R863" i="1"/>
  <c r="R869" i="1"/>
  <c r="G80" i="17"/>
  <c r="S743" i="1"/>
  <c r="BM34" i="16" s="1"/>
  <c r="R803" i="1"/>
  <c r="X36" i="16"/>
  <c r="AE37" i="10"/>
  <c r="BE39" i="10"/>
  <c r="AU50" i="10"/>
  <c r="R9" i="18"/>
  <c r="U171" i="19"/>
  <c r="V170" i="19" s="1"/>
  <c r="W170" i="19" s="1"/>
  <c r="I89" i="17"/>
  <c r="AS109" i="19"/>
  <c r="AO108" i="19"/>
  <c r="AS108" i="19"/>
  <c r="AP108" i="19"/>
  <c r="AO120" i="19"/>
  <c r="AS120" i="19"/>
  <c r="AP120" i="19"/>
  <c r="AS121" i="19"/>
  <c r="BP44" i="12"/>
  <c r="BP43" i="12"/>
  <c r="S94" i="19"/>
  <c r="T94" i="19" s="1"/>
  <c r="AH49" i="12"/>
  <c r="AH48" i="12"/>
  <c r="V140" i="19"/>
  <c r="W140" i="19" s="1"/>
  <c r="P9" i="18"/>
  <c r="I87" i="17"/>
  <c r="U167" i="19"/>
  <c r="AR86" i="16"/>
  <c r="X78" i="19"/>
  <c r="Y78" i="19" s="1"/>
  <c r="Z78" i="19" s="1"/>
  <c r="AO13" i="11"/>
  <c r="L20" i="12"/>
  <c r="P20" i="12"/>
  <c r="L49" i="12"/>
  <c r="P13" i="11"/>
  <c r="R86" i="16"/>
  <c r="I78" i="19"/>
  <c r="J78" i="19" s="1"/>
  <c r="L88" i="17"/>
  <c r="Q12" i="18"/>
  <c r="AD169" i="19"/>
  <c r="J9" i="18"/>
  <c r="U155" i="19"/>
  <c r="I81" i="17"/>
  <c r="V385" i="3"/>
  <c r="W385" i="3" s="1"/>
  <c r="V387" i="3"/>
  <c r="W387" i="3" s="1"/>
  <c r="V389" i="3"/>
  <c r="W389" i="3" s="1"/>
  <c r="V816" i="3"/>
  <c r="CJ17" i="18"/>
  <c r="S104" i="19"/>
  <c r="T104" i="19" s="1"/>
  <c r="G81" i="17"/>
  <c r="O155" i="19"/>
  <c r="J7" i="18"/>
  <c r="AG48" i="12"/>
  <c r="AM98" i="16"/>
  <c r="AJ27" i="11"/>
  <c r="U90" i="19"/>
  <c r="V90" i="19" s="1"/>
  <c r="V46" i="19"/>
  <c r="W46" i="19" s="1"/>
  <c r="Q11" i="18"/>
  <c r="AA169" i="19"/>
  <c r="K88" i="17"/>
  <c r="AR34" i="9"/>
  <c r="AR49" i="9"/>
  <c r="AQ34" i="9"/>
  <c r="S144" i="16"/>
  <c r="P33" i="12"/>
  <c r="P12" i="18"/>
  <c r="AD167" i="19"/>
  <c r="AE166" i="19" s="1"/>
  <c r="AF166" i="19" s="1"/>
  <c r="L87" i="17"/>
  <c r="BO77" i="16"/>
  <c r="BL44" i="10"/>
  <c r="BK44" i="10"/>
  <c r="BN77" i="16"/>
  <c r="R528" i="3"/>
  <c r="V528" i="3"/>
  <c r="W528" i="3" s="1"/>
  <c r="V935" i="3"/>
  <c r="W935" i="3" s="1"/>
  <c r="V963" i="3"/>
  <c r="W963" i="3" s="1"/>
  <c r="M78" i="17"/>
  <c r="AG149" i="19"/>
  <c r="AH148" i="19" s="1"/>
  <c r="AI148" i="19" s="1"/>
  <c r="G13" i="18"/>
  <c r="BP18" i="11"/>
  <c r="BP17" i="11"/>
  <c r="AS83" i="19"/>
  <c r="AO82" i="19"/>
  <c r="AS82" i="19"/>
  <c r="AP82" i="19"/>
  <c r="BP16" i="12"/>
  <c r="BP15" i="12"/>
  <c r="V126" i="19"/>
  <c r="W126" i="19" s="1"/>
  <c r="V142" i="19"/>
  <c r="W142" i="19" s="1"/>
  <c r="V182" i="19"/>
  <c r="W182" i="19" s="1"/>
  <c r="V80" i="19"/>
  <c r="W80" i="19" s="1"/>
  <c r="AJ33" i="12"/>
  <c r="AW160" i="16"/>
  <c r="AU199" i="16"/>
  <c r="AW199" i="16"/>
  <c r="AT199" i="16"/>
  <c r="AS34" i="12"/>
  <c r="AL20" i="12"/>
  <c r="AF196" i="16"/>
  <c r="AS34" i="9"/>
  <c r="K19" i="12"/>
  <c r="CC17" i="18"/>
  <c r="V271" i="4"/>
  <c r="V287" i="4"/>
  <c r="V470" i="4"/>
  <c r="V478" i="4"/>
  <c r="V476" i="4"/>
  <c r="V686" i="4"/>
  <c r="AM68" i="19"/>
  <c r="BQ76" i="16"/>
  <c r="BN43" i="10"/>
  <c r="BP8" i="12"/>
  <c r="BP7" i="12"/>
  <c r="BP21" i="12"/>
  <c r="AO140" i="19"/>
  <c r="AP140" i="19"/>
  <c r="AS141" i="19"/>
  <c r="AS140" i="19"/>
  <c r="R10" i="18"/>
  <c r="X171" i="19"/>
  <c r="J89" i="17"/>
  <c r="BP35" i="12"/>
  <c r="BP36" i="12"/>
  <c r="AB168" i="19"/>
  <c r="AC168" i="19" s="1"/>
  <c r="S118" i="19"/>
  <c r="T118" i="19" s="1"/>
  <c r="AE9" i="11"/>
  <c r="AH82" i="16"/>
  <c r="R74" i="19"/>
  <c r="S74" i="19" s="1"/>
  <c r="AH170" i="19"/>
  <c r="AI170" i="19" s="1"/>
  <c r="H203" i="16"/>
  <c r="D203" i="16"/>
  <c r="C202" i="16"/>
  <c r="F203" i="16"/>
  <c r="E203" i="16"/>
  <c r="AI49" i="12"/>
  <c r="AI48" i="12"/>
  <c r="V116" i="19"/>
  <c r="W116" i="19" s="1"/>
  <c r="V114" i="19"/>
  <c r="W114" i="19" s="1"/>
  <c r="V118" i="19"/>
  <c r="W118" i="19" s="1"/>
  <c r="V166" i="19"/>
  <c r="W166" i="19" s="1"/>
  <c r="AF49" i="12"/>
  <c r="AF48" i="12"/>
  <c r="AJ48" i="12"/>
  <c r="AJ11" i="11"/>
  <c r="U76" i="19"/>
  <c r="V76" i="19" s="1"/>
  <c r="AM84" i="16"/>
  <c r="K9" i="18"/>
  <c r="U157" i="19"/>
  <c r="I82" i="17"/>
  <c r="BD25" i="10"/>
  <c r="AG52" i="19"/>
  <c r="AH52" i="19" s="1"/>
  <c r="AI52" i="19" s="1"/>
  <c r="BG60" i="16"/>
  <c r="AB56" i="19"/>
  <c r="AC56" i="19" s="1"/>
  <c r="AQ34" i="12"/>
  <c r="AP34" i="12"/>
  <c r="AQ49" i="12"/>
  <c r="AT34" i="12"/>
  <c r="AK20" i="12"/>
  <c r="AO19" i="12" s="1"/>
  <c r="AO20" i="12"/>
  <c r="Y134" i="19"/>
  <c r="Z134" i="19" s="1"/>
  <c r="N20" i="12"/>
  <c r="J112" i="19"/>
  <c r="K112" i="19" s="1"/>
  <c r="P47" i="12"/>
  <c r="P9" i="11"/>
  <c r="R82" i="16"/>
  <c r="I74" i="19"/>
  <c r="J74" i="19" s="1"/>
  <c r="J46" i="19"/>
  <c r="K46" i="19" s="1"/>
  <c r="AE168" i="19"/>
  <c r="AF168" i="19" s="1"/>
  <c r="S128" i="16"/>
  <c r="R530" i="3"/>
  <c r="S530" i="3" s="1"/>
  <c r="AM530" i="3" s="1"/>
  <c r="AO530" i="3" s="1"/>
  <c r="V530" i="3"/>
  <c r="W530" i="3" s="1"/>
  <c r="V383" i="3"/>
  <c r="W383" i="3" s="1"/>
  <c r="V1011" i="3"/>
  <c r="T994" i="3" s="1"/>
  <c r="V936" i="3"/>
  <c r="W936" i="3" s="1"/>
  <c r="V964" i="3"/>
  <c r="W964" i="3" s="1"/>
  <c r="V966" i="3"/>
  <c r="W966" i="3" s="1"/>
  <c r="T306" i="3"/>
  <c r="Y170" i="19"/>
  <c r="Z170" i="19" s="1"/>
  <c r="AN132" i="19"/>
  <c r="S128" i="19"/>
  <c r="T128" i="19" s="1"/>
  <c r="S136" i="19"/>
  <c r="T136" i="19" s="1"/>
  <c r="S110" i="19"/>
  <c r="T110" i="19" s="1"/>
  <c r="S134" i="19"/>
  <c r="T134" i="19" s="1"/>
  <c r="AE177" i="16"/>
  <c r="AD196" i="16"/>
  <c r="AD177" i="16"/>
  <c r="AH177" i="16"/>
  <c r="AG177" i="16"/>
  <c r="R13" i="18"/>
  <c r="M89" i="17"/>
  <c r="AG171" i="19"/>
  <c r="Y108" i="19"/>
  <c r="Z108" i="19" s="1"/>
  <c r="AJ37" i="11"/>
  <c r="U98" i="19"/>
  <c r="V98" i="19" s="1"/>
  <c r="AM106" i="16"/>
  <c r="M87" i="17"/>
  <c r="AG167" i="19"/>
  <c r="AH166" i="19" s="1"/>
  <c r="AI166" i="19" s="1"/>
  <c r="P13" i="18"/>
  <c r="U13" i="11"/>
  <c r="L78" i="19"/>
  <c r="M78" i="19" s="1"/>
  <c r="X86" i="16"/>
  <c r="J108" i="19"/>
  <c r="K108" i="19" s="1"/>
  <c r="J136" i="19"/>
  <c r="K136" i="19" s="1"/>
  <c r="G114" i="19"/>
  <c r="H114" i="19" s="1"/>
  <c r="G134" i="19"/>
  <c r="H134" i="19" s="1"/>
  <c r="AE110" i="19"/>
  <c r="AF110" i="19" s="1"/>
  <c r="AE46" i="19"/>
  <c r="AF46" i="19" s="1"/>
  <c r="BN44" i="10"/>
  <c r="O36" i="17"/>
  <c r="AM69" i="19"/>
  <c r="BQ77" i="16"/>
  <c r="BB15" i="18"/>
  <c r="BM44" i="10"/>
  <c r="BP77" i="16"/>
  <c r="V470" i="3"/>
  <c r="V384" i="3"/>
  <c r="W384" i="3" s="1"/>
  <c r="V388" i="3"/>
  <c r="W388" i="3" s="1"/>
  <c r="V407" i="3"/>
  <c r="W407" i="3" s="1"/>
  <c r="R875" i="3"/>
  <c r="V875" i="3"/>
  <c r="AM183" i="19"/>
  <c r="AN182" i="19" s="1"/>
  <c r="E15" i="18"/>
  <c r="O97" i="17"/>
  <c r="BP31" i="9"/>
  <c r="BP32" i="9"/>
  <c r="BP45" i="10"/>
  <c r="BP46" i="10"/>
  <c r="AO70" i="19"/>
  <c r="AP70" i="19"/>
  <c r="AS71" i="19"/>
  <c r="AS70" i="19"/>
  <c r="AO116" i="19"/>
  <c r="AS116" i="19"/>
  <c r="AS117" i="19"/>
  <c r="AP116" i="19"/>
  <c r="H174" i="16"/>
  <c r="V120" i="19"/>
  <c r="W120" i="19" s="1"/>
  <c r="V128" i="19"/>
  <c r="W128" i="19" s="1"/>
  <c r="V122" i="19"/>
  <c r="W122" i="19" s="1"/>
  <c r="V138" i="19"/>
  <c r="W138" i="19" s="1"/>
  <c r="I97" i="17"/>
  <c r="E9" i="18"/>
  <c r="U183" i="19"/>
  <c r="AS199" i="16"/>
  <c r="AM20" i="12"/>
  <c r="O20" i="12"/>
  <c r="M49" i="12"/>
  <c r="M50" i="12" s="1"/>
  <c r="AT34" i="9"/>
  <c r="AP34" i="9"/>
  <c r="Z19" i="12"/>
  <c r="R868" i="3"/>
  <c r="M375" i="3"/>
  <c r="U160" i="19" s="1"/>
  <c r="AM132" i="3"/>
  <c r="AO132" i="3" s="1"/>
  <c r="S174" i="3"/>
  <c r="S177" i="3" s="1"/>
  <c r="S176" i="3"/>
  <c r="S180" i="3"/>
  <c r="BM11" i="11" s="1"/>
  <c r="S178" i="3"/>
  <c r="BL11" i="11" s="1"/>
  <c r="BD33" i="10"/>
  <c r="M9" i="18"/>
  <c r="I84" i="17"/>
  <c r="U161" i="19"/>
  <c r="R179" i="3"/>
  <c r="BG12" i="11" s="1"/>
  <c r="K375" i="3"/>
  <c r="O160" i="19" s="1"/>
  <c r="L375" i="3"/>
  <c r="R160" i="19" s="1"/>
  <c r="S772" i="2"/>
  <c r="AM772" i="2" s="1"/>
  <c r="AO772" i="2" s="1"/>
  <c r="K749" i="2"/>
  <c r="O156" i="19" s="1"/>
  <c r="D50" i="10"/>
  <c r="J375" i="2"/>
  <c r="L154" i="19" s="1"/>
  <c r="M154" i="19" s="1"/>
  <c r="S758" i="1"/>
  <c r="I198" i="16"/>
  <c r="C174" i="16"/>
  <c r="K50" i="10"/>
  <c r="AW50" i="10"/>
  <c r="C50" i="10"/>
  <c r="AV50" i="10"/>
  <c r="H50" i="10"/>
  <c r="E50" i="10"/>
  <c r="I50" i="10"/>
  <c r="AM51" i="12"/>
  <c r="AZ189" i="16"/>
  <c r="Q24" i="17"/>
  <c r="Q65" i="17"/>
  <c r="Q69" i="17"/>
  <c r="Q49" i="17"/>
  <c r="BB50" i="11"/>
  <c r="AO19" i="11"/>
  <c r="AY19" i="10"/>
  <c r="AX50" i="10"/>
  <c r="F50" i="10"/>
  <c r="B50" i="10"/>
  <c r="F33" i="10"/>
  <c r="U33" i="10"/>
  <c r="K47" i="10"/>
  <c r="AY33" i="10"/>
  <c r="AS50" i="10"/>
  <c r="AR50" i="10"/>
  <c r="AP50" i="10"/>
  <c r="AP51" i="11"/>
  <c r="BA205" i="16"/>
  <c r="BB198" i="16"/>
  <c r="BB202" i="16"/>
  <c r="AR198" i="16"/>
  <c r="AZ205" i="16"/>
  <c r="AY205" i="16"/>
  <c r="AX205" i="16"/>
  <c r="BG198" i="16"/>
  <c r="AO201" i="16"/>
  <c r="M90" i="19"/>
  <c r="M26" i="19"/>
  <c r="AN201" i="16"/>
  <c r="AR201" i="16"/>
  <c r="R1000" i="1"/>
  <c r="AW51" i="11"/>
  <c r="AW51" i="12"/>
  <c r="N749" i="2"/>
  <c r="X156" i="19" s="1"/>
  <c r="AR180" i="16"/>
  <c r="O749" i="2"/>
  <c r="AA156" i="19" s="1"/>
  <c r="K82" i="17"/>
  <c r="K11" i="18"/>
  <c r="AA157" i="19"/>
  <c r="X155" i="19"/>
  <c r="Y154" i="19" s="1"/>
  <c r="J81" i="17"/>
  <c r="J10" i="18"/>
  <c r="BB180" i="16"/>
  <c r="AO19" i="10"/>
  <c r="BD19" i="10"/>
  <c r="O375" i="2"/>
  <c r="AA154" i="19" s="1"/>
  <c r="AD155" i="19"/>
  <c r="AE154" i="19" s="1"/>
  <c r="AF154" i="19" s="1"/>
  <c r="L81" i="17"/>
  <c r="J12" i="18"/>
  <c r="AK50" i="10"/>
  <c r="AO50" i="10"/>
  <c r="AN50" i="10"/>
  <c r="AM50" i="10"/>
  <c r="AL50" i="10"/>
  <c r="AL51" i="11"/>
  <c r="BH82" i="16"/>
  <c r="BE9" i="11"/>
  <c r="S84" i="3"/>
  <c r="R116" i="3"/>
  <c r="R120" i="3"/>
  <c r="O375" i="3"/>
  <c r="AA160" i="19" s="1"/>
  <c r="BH84" i="16"/>
  <c r="R183" i="3"/>
  <c r="AJ77" i="19" s="1"/>
  <c r="N375" i="3"/>
  <c r="X160" i="19" s="1"/>
  <c r="S224" i="3"/>
  <c r="R236" i="3"/>
  <c r="R240" i="3"/>
  <c r="R234" i="3"/>
  <c r="BA197" i="16"/>
  <c r="AY197" i="16"/>
  <c r="BB197" i="16"/>
  <c r="AX197" i="16"/>
  <c r="AZ197" i="16"/>
  <c r="AG102" i="19"/>
  <c r="AH102" i="19" s="1"/>
  <c r="AI102" i="19" s="1"/>
  <c r="BD41" i="11"/>
  <c r="BG110" i="16"/>
  <c r="D12" i="18"/>
  <c r="CN12" i="18" s="1"/>
  <c r="AD181" i="19"/>
  <c r="AE180" i="19" s="1"/>
  <c r="AF180" i="19" s="1"/>
  <c r="L96" i="17"/>
  <c r="O1123" i="3"/>
  <c r="AA164" i="19" s="1"/>
  <c r="O11" i="18"/>
  <c r="K86" i="17"/>
  <c r="AA165" i="19"/>
  <c r="O10" i="18"/>
  <c r="J86" i="17"/>
  <c r="X165" i="19"/>
  <c r="AW168" i="16"/>
  <c r="Y164" i="19"/>
  <c r="U96" i="19"/>
  <c r="V96" i="19" s="1"/>
  <c r="AJ35" i="11"/>
  <c r="M1138" i="3"/>
  <c r="U180" i="19" s="1"/>
  <c r="V180" i="19" s="1"/>
  <c r="M1123" i="3"/>
  <c r="U164" i="19" s="1"/>
  <c r="R96" i="19"/>
  <c r="S96" i="19" s="1"/>
  <c r="L1123" i="3"/>
  <c r="R164" i="19" s="1"/>
  <c r="K1123" i="3"/>
  <c r="O164" i="19" s="1"/>
  <c r="R763" i="3"/>
  <c r="S763" i="3" s="1"/>
  <c r="AM763" i="3" s="1"/>
  <c r="AO763" i="3" s="1"/>
  <c r="R756" i="3"/>
  <c r="V756" i="3"/>
  <c r="I96" i="17"/>
  <c r="AM94" i="16"/>
  <c r="AJ23" i="11"/>
  <c r="U86" i="19"/>
  <c r="V86" i="19" s="1"/>
  <c r="N8" i="18"/>
  <c r="R493" i="3"/>
  <c r="BG24" i="11" s="1"/>
  <c r="H85" i="17"/>
  <c r="Y50" i="11"/>
  <c r="K1138" i="3"/>
  <c r="O180" i="19" s="1"/>
  <c r="O86" i="19"/>
  <c r="P86" i="19" s="1"/>
  <c r="Z23" i="11"/>
  <c r="N7" i="18"/>
  <c r="G96" i="17"/>
  <c r="O181" i="19"/>
  <c r="BJ94" i="16"/>
  <c r="BE23" i="11"/>
  <c r="BH94" i="16"/>
  <c r="U33" i="11"/>
  <c r="F96" i="17"/>
  <c r="R428" i="3"/>
  <c r="M749" i="3"/>
  <c r="U162" i="19" s="1"/>
  <c r="R181" i="19"/>
  <c r="H96" i="17"/>
  <c r="L1138" i="3"/>
  <c r="R180" i="19" s="1"/>
  <c r="S180" i="19" s="1"/>
  <c r="S406" i="3"/>
  <c r="R434" i="3"/>
  <c r="S162" i="19"/>
  <c r="J1138" i="3"/>
  <c r="L180" i="19" s="1"/>
  <c r="W406" i="3"/>
  <c r="J749" i="3"/>
  <c r="L162" i="19" s="1"/>
  <c r="AJ41" i="10"/>
  <c r="AH166" i="16"/>
  <c r="AC160" i="16"/>
  <c r="C7" i="18"/>
  <c r="R985" i="2"/>
  <c r="BI75" i="16" s="1"/>
  <c r="R991" i="2"/>
  <c r="BL75" i="16" s="1"/>
  <c r="BR74" i="16" s="1"/>
  <c r="BG41" i="10"/>
  <c r="R987" i="2"/>
  <c r="BJ75" i="16" s="1"/>
  <c r="BJ74" i="16"/>
  <c r="BJ160" i="16" s="1"/>
  <c r="BJ198" i="16" s="1"/>
  <c r="R983" i="2"/>
  <c r="AC74" i="16"/>
  <c r="O66" i="19"/>
  <c r="P66" i="19" s="1"/>
  <c r="Z41" i="10"/>
  <c r="R989" i="2"/>
  <c r="BH42" i="10" s="1"/>
  <c r="BK160" i="16"/>
  <c r="BK198" i="16" s="1"/>
  <c r="BH160" i="16"/>
  <c r="BH198" i="16" s="1"/>
  <c r="BF42" i="10"/>
  <c r="S990" i="2"/>
  <c r="AM66" i="19" s="1"/>
  <c r="BL39" i="10"/>
  <c r="S923" i="2"/>
  <c r="BM73" i="16" s="1"/>
  <c r="AJ39" i="10"/>
  <c r="U64" i="19"/>
  <c r="V64" i="19" s="1"/>
  <c r="AM72" i="16"/>
  <c r="T923" i="2"/>
  <c r="B76" i="14" s="1"/>
  <c r="BG39" i="10"/>
  <c r="I83" i="17"/>
  <c r="C8" i="18"/>
  <c r="AE39" i="10"/>
  <c r="AH72" i="16"/>
  <c r="R64" i="19"/>
  <c r="S64" i="19" s="1"/>
  <c r="L8" i="18"/>
  <c r="R929" i="2"/>
  <c r="BK73" i="16" s="1"/>
  <c r="R931" i="2"/>
  <c r="N34" i="17" s="1"/>
  <c r="S929" i="2"/>
  <c r="BP73" i="16" s="1"/>
  <c r="BM72" i="16"/>
  <c r="S931" i="2"/>
  <c r="BN40" i="10" s="1"/>
  <c r="R925" i="2"/>
  <c r="BF40" i="10" s="1"/>
  <c r="BH39" i="10"/>
  <c r="BI73" i="16"/>
  <c r="R927" i="2"/>
  <c r="BJ73" i="16" s="1"/>
  <c r="BI72" i="16"/>
  <c r="BI160" i="16" s="1"/>
  <c r="BI198" i="16" s="1"/>
  <c r="R923" i="2"/>
  <c r="AB199" i="16"/>
  <c r="AA199" i="16"/>
  <c r="AC199" i="16"/>
  <c r="Y199" i="16"/>
  <c r="Z199" i="16"/>
  <c r="Z39" i="10"/>
  <c r="AC72" i="16"/>
  <c r="O64" i="19"/>
  <c r="P64" i="19" s="1"/>
  <c r="G95" i="17"/>
  <c r="BH40" i="10"/>
  <c r="AJ65" i="19"/>
  <c r="M1138" i="2"/>
  <c r="U178" i="19" s="1"/>
  <c r="AL204" i="16"/>
  <c r="AI167" i="16"/>
  <c r="AL167" i="16"/>
  <c r="AK167" i="16"/>
  <c r="AJ167" i="16"/>
  <c r="AM167" i="16"/>
  <c r="M1123" i="2"/>
  <c r="U158" i="19" s="1"/>
  <c r="AM70" i="16"/>
  <c r="U159" i="19"/>
  <c r="U62" i="19"/>
  <c r="V62" i="19" s="1"/>
  <c r="H95" i="17"/>
  <c r="R159" i="19"/>
  <c r="L1138" i="2"/>
  <c r="R178" i="19" s="1"/>
  <c r="S178" i="19" s="1"/>
  <c r="L1123" i="2"/>
  <c r="R158" i="19" s="1"/>
  <c r="S158" i="19" s="1"/>
  <c r="AE47" i="10"/>
  <c r="S864" i="2"/>
  <c r="BN70" i="16" s="1"/>
  <c r="AC70" i="16"/>
  <c r="Z37" i="10"/>
  <c r="O62" i="19"/>
  <c r="P62" i="19" s="1"/>
  <c r="F83" i="17"/>
  <c r="R862" i="2"/>
  <c r="R868" i="2"/>
  <c r="R864" i="2"/>
  <c r="R866" i="2"/>
  <c r="X70" i="16"/>
  <c r="L62" i="19"/>
  <c r="M62" i="19" s="1"/>
  <c r="U37" i="10"/>
  <c r="L159" i="19"/>
  <c r="C9" i="18"/>
  <c r="U179" i="19"/>
  <c r="I95" i="17"/>
  <c r="K1123" i="2"/>
  <c r="O158" i="19" s="1"/>
  <c r="K1138" i="2"/>
  <c r="O178" i="19" s="1"/>
  <c r="P178" i="19" s="1"/>
  <c r="Z35" i="10"/>
  <c r="AC68" i="16"/>
  <c r="G83" i="17"/>
  <c r="L7" i="18"/>
  <c r="O159" i="19"/>
  <c r="U35" i="10"/>
  <c r="R778" i="2"/>
  <c r="S778" i="2" s="1"/>
  <c r="J1123" i="2"/>
  <c r="L158" i="19" s="1"/>
  <c r="U47" i="10"/>
  <c r="C6" i="18"/>
  <c r="CN6" i="18" s="1"/>
  <c r="F95" i="17"/>
  <c r="L179" i="19"/>
  <c r="J1138" i="2"/>
  <c r="L178" i="19" s="1"/>
  <c r="R802" i="2"/>
  <c r="R28" i="19"/>
  <c r="S28" i="19" s="1"/>
  <c r="AH36" i="16"/>
  <c r="O28" i="19"/>
  <c r="P28" i="19" s="1"/>
  <c r="R805" i="1"/>
  <c r="BI36" i="16" s="1"/>
  <c r="W758" i="1"/>
  <c r="W755" i="1" s="1"/>
  <c r="T804" i="1" s="1"/>
  <c r="B32" i="14" s="1"/>
  <c r="AC33" i="14" s="1"/>
  <c r="BH39" i="9"/>
  <c r="BK36" i="16"/>
  <c r="BE39" i="9"/>
  <c r="BH36" i="16"/>
  <c r="BG39" i="9"/>
  <c r="BJ36" i="16"/>
  <c r="BJ182" i="16" s="1"/>
  <c r="BH37" i="9"/>
  <c r="BI34" i="16"/>
  <c r="R26" i="19"/>
  <c r="S26" i="19" s="1"/>
  <c r="AE37" i="9"/>
  <c r="AH34" i="16"/>
  <c r="BG37" i="9"/>
  <c r="K1004" i="1"/>
  <c r="O152" i="19" s="1"/>
  <c r="P152" i="19" s="1"/>
  <c r="AC34" i="16"/>
  <c r="Z37" i="9"/>
  <c r="O26" i="19"/>
  <c r="P26" i="19" s="1"/>
  <c r="T695" i="1"/>
  <c r="X34" i="16"/>
  <c r="BI32" i="16"/>
  <c r="AD169" i="16"/>
  <c r="AF169" i="16"/>
  <c r="BH32" i="16"/>
  <c r="AE169" i="16"/>
  <c r="AG169" i="16"/>
  <c r="BE35" i="9"/>
  <c r="R686" i="1"/>
  <c r="BI33" i="16" s="1"/>
  <c r="L1004" i="1"/>
  <c r="R152" i="19" s="1"/>
  <c r="J1004" i="1"/>
  <c r="L152" i="19" s="1"/>
  <c r="U47" i="9"/>
  <c r="X32" i="16"/>
  <c r="L24" i="19"/>
  <c r="M24" i="19" s="1"/>
  <c r="I6" i="18"/>
  <c r="L153" i="19"/>
  <c r="F80" i="17"/>
  <c r="AE203" i="16"/>
  <c r="AE25" i="9"/>
  <c r="R16" i="19"/>
  <c r="S16" i="19" s="1"/>
  <c r="AH24" i="16"/>
  <c r="BE25" i="9"/>
  <c r="P16" i="19"/>
  <c r="G79" i="17"/>
  <c r="BF25" i="9"/>
  <c r="BO24" i="16"/>
  <c r="BL25" i="9"/>
  <c r="BI24" i="16"/>
  <c r="BK24" i="16"/>
  <c r="BH25" i="9"/>
  <c r="L16" i="19"/>
  <c r="M16" i="19" s="1"/>
  <c r="U50" i="9"/>
  <c r="V188" i="16"/>
  <c r="R50" i="9"/>
  <c r="U151" i="19"/>
  <c r="BG23" i="9"/>
  <c r="H9" i="18"/>
  <c r="BE23" i="9"/>
  <c r="BG204" i="16"/>
  <c r="R14" i="19"/>
  <c r="S14" i="19" s="1"/>
  <c r="AE23" i="9"/>
  <c r="AH22" i="16"/>
  <c r="T1050" i="2"/>
  <c r="C81" i="14" s="1"/>
  <c r="B80" i="14"/>
  <c r="AC81" i="14" s="1"/>
  <c r="T1047" i="2"/>
  <c r="BB164" i="16"/>
  <c r="V482" i="4"/>
  <c r="V599" i="4"/>
  <c r="V760" i="4"/>
  <c r="V819" i="4"/>
  <c r="V857" i="4"/>
  <c r="V890" i="4"/>
  <c r="V898" i="4"/>
  <c r="V908" i="4"/>
  <c r="V976" i="4"/>
  <c r="V1000" i="4"/>
  <c r="V1022" i="4"/>
  <c r="V1026" i="4"/>
  <c r="V1030" i="4"/>
  <c r="V1038" i="4"/>
  <c r="V1058" i="4"/>
  <c r="V1069" i="4"/>
  <c r="V848" i="4"/>
  <c r="V832" i="4"/>
  <c r="V782" i="4"/>
  <c r="V774" i="4"/>
  <c r="V683" i="4"/>
  <c r="V274" i="4"/>
  <c r="BM41" i="16"/>
  <c r="O18" i="17"/>
  <c r="BN44" i="9"/>
  <c r="AJ15" i="18"/>
  <c r="AJ17" i="18" s="1"/>
  <c r="AM33" i="19"/>
  <c r="BQ41" i="16"/>
  <c r="BP41" i="16"/>
  <c r="O88" i="17"/>
  <c r="AM169" i="19"/>
  <c r="AN168" i="19" s="1"/>
  <c r="Q15" i="18"/>
  <c r="V28" i="4"/>
  <c r="V758" i="4"/>
  <c r="V762" i="4"/>
  <c r="V825" i="4"/>
  <c r="V837" i="4"/>
  <c r="V841" i="4"/>
  <c r="V845" i="4"/>
  <c r="V849" i="4"/>
  <c r="V853" i="4"/>
  <c r="V875" i="4"/>
  <c r="V884" i="4"/>
  <c r="V892" i="4"/>
  <c r="V900" i="4"/>
  <c r="V909" i="4"/>
  <c r="V918" i="4"/>
  <c r="V935" i="4"/>
  <c r="V938" i="4"/>
  <c r="V947" i="4"/>
  <c r="V963" i="4"/>
  <c r="V969" i="4"/>
  <c r="V974" i="4"/>
  <c r="V978" i="4"/>
  <c r="V998" i="4"/>
  <c r="V1016" i="4"/>
  <c r="V1020" i="4"/>
  <c r="V1024" i="4"/>
  <c r="V1028" i="4"/>
  <c r="V1032" i="4"/>
  <c r="V1071" i="4"/>
  <c r="V1075" i="4"/>
  <c r="V1083" i="4"/>
  <c r="V828" i="4"/>
  <c r="V820" i="4"/>
  <c r="V798" i="4"/>
  <c r="V778" i="4"/>
  <c r="V765" i="4"/>
  <c r="V681" i="4"/>
  <c r="V637" i="4"/>
  <c r="V629" i="4"/>
  <c r="V621" i="4"/>
  <c r="V484" i="4"/>
  <c r="V454" i="4"/>
  <c r="V391" i="4"/>
  <c r="V290" i="4"/>
  <c r="V258" i="4"/>
  <c r="V165" i="4"/>
  <c r="V20" i="4"/>
  <c r="BQ65" i="16"/>
  <c r="AV15" i="18"/>
  <c r="AV17" i="18" s="1"/>
  <c r="O30" i="17"/>
  <c r="AM57" i="19"/>
  <c r="BN30" i="10"/>
  <c r="BN29" i="10"/>
  <c r="BQ64" i="16"/>
  <c r="AM56" i="19"/>
  <c r="AN56" i="19" s="1"/>
  <c r="BP65" i="16"/>
  <c r="BM30" i="10"/>
  <c r="BK32" i="10"/>
  <c r="BN67" i="16"/>
  <c r="BL32" i="10"/>
  <c r="BO67" i="16"/>
  <c r="BN31" i="10"/>
  <c r="AM58" i="19"/>
  <c r="BQ66" i="16"/>
  <c r="BJ46" i="11"/>
  <c r="BM115" i="16"/>
  <c r="BM46" i="11"/>
  <c r="BP115" i="16"/>
  <c r="AM107" i="19"/>
  <c r="BU15" i="18"/>
  <c r="O55" i="17"/>
  <c r="Q55" i="17" s="1"/>
  <c r="BN46" i="11"/>
  <c r="BQ115" i="16"/>
  <c r="V448" i="4"/>
  <c r="S131" i="2"/>
  <c r="R174" i="2"/>
  <c r="R367" i="2" s="1"/>
  <c r="R178" i="2"/>
  <c r="R371" i="2" s="1"/>
  <c r="R176" i="2"/>
  <c r="R180" i="2"/>
  <c r="T984" i="1"/>
  <c r="T994" i="2"/>
  <c r="BU17" i="18"/>
  <c r="Q30" i="17"/>
  <c r="S67" i="1"/>
  <c r="AM67" i="1" s="1"/>
  <c r="K41" i="9"/>
  <c r="H1004" i="1"/>
  <c r="F152" i="19" s="1"/>
  <c r="L12" i="19"/>
  <c r="M12" i="19" s="1"/>
  <c r="V568" i="4"/>
  <c r="V413" i="4"/>
  <c r="V405" i="4"/>
  <c r="V397" i="4"/>
  <c r="V389" i="4"/>
  <c r="V344" i="4"/>
  <c r="V328" i="4"/>
  <c r="V312" i="4"/>
  <c r="V279" i="4"/>
  <c r="V263" i="4"/>
  <c r="V247" i="4"/>
  <c r="V231" i="4"/>
  <c r="V213" i="4"/>
  <c r="V207" i="4"/>
  <c r="V206" i="4"/>
  <c r="V190" i="4"/>
  <c r="V157" i="4"/>
  <c r="V149" i="4"/>
  <c r="V141" i="4"/>
  <c r="V133" i="4"/>
  <c r="V95" i="4"/>
  <c r="V78" i="4"/>
  <c r="V70" i="4"/>
  <c r="V51" i="4"/>
  <c r="V22" i="4"/>
  <c r="R502" i="2"/>
  <c r="T186" i="3"/>
  <c r="T186" i="2"/>
  <c r="W380" i="2"/>
  <c r="BG174" i="16"/>
  <c r="AM827" i="2"/>
  <c r="S866" i="2"/>
  <c r="S868" i="2"/>
  <c r="G12" i="18"/>
  <c r="AD149" i="19"/>
  <c r="AE148" i="19" s="1"/>
  <c r="AF148" i="19" s="1"/>
  <c r="L78" i="17"/>
  <c r="V12" i="4"/>
  <c r="V101" i="4"/>
  <c r="V189" i="4"/>
  <c r="V205" i="4"/>
  <c r="V221" i="4"/>
  <c r="V452" i="4"/>
  <c r="V460" i="4"/>
  <c r="V690" i="4"/>
  <c r="V705" i="4"/>
  <c r="V712" i="4"/>
  <c r="V722" i="4"/>
  <c r="V755" i="4"/>
  <c r="V757" i="4"/>
  <c r="V790" i="4"/>
  <c r="V794" i="4"/>
  <c r="V815" i="4"/>
  <c r="V831" i="4"/>
  <c r="V847" i="4"/>
  <c r="V851" i="4"/>
  <c r="V882" i="4"/>
  <c r="V886" i="4"/>
  <c r="V894" i="4"/>
  <c r="V917" i="4"/>
  <c r="V919" i="4"/>
  <c r="V936" i="4"/>
  <c r="V941" i="4"/>
  <c r="V945" i="4"/>
  <c r="V949" i="4"/>
  <c r="V953" i="4"/>
  <c r="V957" i="4"/>
  <c r="V961" i="4"/>
  <c r="V965" i="4"/>
  <c r="V1007" i="4"/>
  <c r="V1018" i="4"/>
  <c r="V1034" i="4"/>
  <c r="V1064" i="4"/>
  <c r="V1067" i="4"/>
  <c r="V1073" i="4"/>
  <c r="V1077" i="4"/>
  <c r="V1081" i="4"/>
  <c r="V1085" i="4"/>
  <c r="V1091" i="4"/>
  <c r="V840" i="4"/>
  <c r="V816" i="4"/>
  <c r="V795" i="4"/>
  <c r="V713" i="4"/>
  <c r="V698" i="4"/>
  <c r="V641" i="4"/>
  <c r="V633" i="4"/>
  <c r="V625" i="4"/>
  <c r="V462" i="4"/>
  <c r="BK30" i="10"/>
  <c r="BN65" i="16"/>
  <c r="AM32" i="19"/>
  <c r="BQ40" i="16"/>
  <c r="BN43" i="9"/>
  <c r="BO41" i="16"/>
  <c r="BL44" i="9"/>
  <c r="BP67" i="16"/>
  <c r="BM32" i="10"/>
  <c r="AT47" i="9"/>
  <c r="V278" i="4"/>
  <c r="V395" i="4"/>
  <c r="V411" i="4"/>
  <c r="V689" i="4"/>
  <c r="V691" i="4"/>
  <c r="V692" i="4"/>
  <c r="V696" i="4"/>
  <c r="V766" i="4"/>
  <c r="V770" i="4"/>
  <c r="V775" i="4"/>
  <c r="V783" i="4"/>
  <c r="V789" i="4"/>
  <c r="V792" i="4"/>
  <c r="V796" i="4"/>
  <c r="V799" i="4"/>
  <c r="V817" i="4"/>
  <c r="V821" i="4"/>
  <c r="V829" i="4"/>
  <c r="V833" i="4"/>
  <c r="V880" i="4"/>
  <c r="V888" i="4"/>
  <c r="V896" i="4"/>
  <c r="V906" i="4"/>
  <c r="V911" i="4"/>
  <c r="V915" i="4"/>
  <c r="V940" i="4"/>
  <c r="V943" i="4"/>
  <c r="V951" i="4"/>
  <c r="V959" i="4"/>
  <c r="V1002" i="4"/>
  <c r="V1011" i="4"/>
  <c r="V1056" i="4"/>
  <c r="V1066" i="4"/>
  <c r="V1094" i="4"/>
  <c r="V858" i="4"/>
  <c r="V791" i="4"/>
  <c r="V786" i="4"/>
  <c r="V772" i="4"/>
  <c r="V715" i="4"/>
  <c r="V684" i="4"/>
  <c r="BL30" i="10"/>
  <c r="BO65" i="16"/>
  <c r="BJ30" i="10"/>
  <c r="BM65" i="16"/>
  <c r="BK44" i="9"/>
  <c r="BN41" i="16"/>
  <c r="BM67" i="16"/>
  <c r="BJ32" i="10"/>
  <c r="AM59" i="19"/>
  <c r="O31" i="17"/>
  <c r="BQ67" i="16"/>
  <c r="BN32" i="10"/>
  <c r="AW15" i="18"/>
  <c r="AW17" i="18" s="1"/>
  <c r="BL46" i="11"/>
  <c r="BO115" i="16"/>
  <c r="BK46" i="11"/>
  <c r="BN115" i="16"/>
  <c r="AM106" i="19"/>
  <c r="BQ114" i="16"/>
  <c r="BN45" i="11"/>
  <c r="W84" i="3"/>
  <c r="W66" i="3" s="1"/>
  <c r="V66" i="3"/>
  <c r="S862" i="2"/>
  <c r="R612" i="3"/>
  <c r="R608" i="3"/>
  <c r="AS95" i="19"/>
  <c r="AP94" i="19"/>
  <c r="AS94" i="19"/>
  <c r="AO94" i="19"/>
  <c r="AS110" i="19"/>
  <c r="AO110" i="19"/>
  <c r="AP110" i="19"/>
  <c r="AS111" i="19"/>
  <c r="AO112" i="19"/>
  <c r="AS113" i="19"/>
  <c r="AS112" i="19"/>
  <c r="AP112" i="19"/>
  <c r="AS46" i="19"/>
  <c r="AS47" i="19"/>
  <c r="AP46" i="19"/>
  <c r="AO46" i="19"/>
  <c r="AS115" i="19"/>
  <c r="AS114" i="19"/>
  <c r="AP114" i="19"/>
  <c r="AO114" i="19"/>
  <c r="T609" i="2"/>
  <c r="B64" i="14" s="1"/>
  <c r="AC65" i="14" s="1"/>
  <c r="BB172" i="16"/>
  <c r="R372" i="1"/>
  <c r="BF24" i="9" s="1"/>
  <c r="K630" i="1"/>
  <c r="O150" i="19" s="1"/>
  <c r="AN142" i="19"/>
  <c r="AS143" i="19" s="1"/>
  <c r="AS126" i="19"/>
  <c r="AP126" i="19"/>
  <c r="AS127" i="19"/>
  <c r="AO126" i="19"/>
  <c r="AO118" i="19"/>
  <c r="AP118" i="19"/>
  <c r="AS119" i="19"/>
  <c r="AS118" i="19"/>
  <c r="BP28" i="12"/>
  <c r="AS137" i="19"/>
  <c r="AO136" i="19"/>
  <c r="AP136" i="19"/>
  <c r="AS136" i="19"/>
  <c r="BP14" i="12"/>
  <c r="BP13" i="12"/>
  <c r="V605" i="4"/>
  <c r="V604" i="4"/>
  <c r="V603" i="4"/>
  <c r="V602" i="4"/>
  <c r="V600" i="4"/>
  <c r="V592" i="4"/>
  <c r="V590" i="4"/>
  <c r="V588" i="4"/>
  <c r="V570" i="4"/>
  <c r="V566" i="4"/>
  <c r="V564" i="4"/>
  <c r="V562" i="4"/>
  <c r="V485" i="4"/>
  <c r="V483" i="4"/>
  <c r="V481" i="4"/>
  <c r="V463" i="4"/>
  <c r="V461" i="4"/>
  <c r="V459" i="4"/>
  <c r="V457" i="4"/>
  <c r="V455" i="4"/>
  <c r="V453" i="4"/>
  <c r="V451" i="4"/>
  <c r="V449" i="4"/>
  <c r="V417" i="4"/>
  <c r="V409" i="4"/>
  <c r="V401" i="4"/>
  <c r="V393" i="4"/>
  <c r="V385" i="4"/>
  <c r="V382" i="4"/>
  <c r="V349" i="4"/>
  <c r="V340" i="4"/>
  <c r="V337" i="4"/>
  <c r="V333" i="4"/>
  <c r="V324" i="4"/>
  <c r="V321" i="4"/>
  <c r="V317" i="4"/>
  <c r="V308" i="4"/>
  <c r="V286" i="4"/>
  <c r="V282" i="4"/>
  <c r="V270" i="4"/>
  <c r="V266" i="4"/>
  <c r="V254" i="4"/>
  <c r="V250" i="4"/>
  <c r="V226" i="4"/>
  <c r="V222" i="4"/>
  <c r="V220" i="4"/>
  <c r="V204" i="4"/>
  <c r="V197" i="4"/>
  <c r="V191" i="4"/>
  <c r="V188" i="4"/>
  <c r="V166" i="4"/>
  <c r="V164" i="4"/>
  <c r="V163" i="4"/>
  <c r="V155" i="4"/>
  <c r="V147" i="4"/>
  <c r="V139" i="4"/>
  <c r="V111" i="4"/>
  <c r="V103" i="4"/>
  <c r="V87" i="4"/>
  <c r="V84" i="4"/>
  <c r="V76" i="4"/>
  <c r="V68" i="4"/>
  <c r="V43" i="4"/>
  <c r="V30" i="4"/>
  <c r="V14" i="4"/>
  <c r="V778" i="2"/>
  <c r="V502" i="2"/>
  <c r="O87" i="17"/>
  <c r="P15" i="18"/>
  <c r="AM167" i="19"/>
  <c r="AN166" i="19" s="1"/>
  <c r="BG168" i="16"/>
  <c r="BE203" i="16"/>
  <c r="BG203" i="16"/>
  <c r="BF203" i="16"/>
  <c r="BD203" i="16"/>
  <c r="BC203" i="16"/>
  <c r="AS135" i="19"/>
  <c r="AO134" i="19"/>
  <c r="AP134" i="19"/>
  <c r="AS134" i="19"/>
  <c r="AM171" i="19"/>
  <c r="AN170" i="19" s="1"/>
  <c r="O89" i="17"/>
  <c r="R15" i="18"/>
  <c r="AT203" i="16"/>
  <c r="AS203" i="16"/>
  <c r="AV203" i="16"/>
  <c r="AW203" i="16"/>
  <c r="AU203" i="16"/>
  <c r="V620" i="2"/>
  <c r="T669" i="2" s="1"/>
  <c r="T620" i="2"/>
  <c r="T235" i="3"/>
  <c r="B94" i="14" s="1"/>
  <c r="AC95" i="14" s="1"/>
  <c r="BP31" i="11"/>
  <c r="BP32" i="11"/>
  <c r="AO44" i="19"/>
  <c r="AS44" i="19"/>
  <c r="AP44" i="19"/>
  <c r="AS45" i="19"/>
  <c r="BP46" i="12"/>
  <c r="AR203" i="16"/>
  <c r="AQ203" i="16"/>
  <c r="AO203" i="16"/>
  <c r="AN203" i="16"/>
  <c r="AP203" i="16"/>
  <c r="AJ167" i="19"/>
  <c r="AK166" i="19" s="1"/>
  <c r="AL166" i="19" s="1"/>
  <c r="N87" i="17"/>
  <c r="P14" i="18"/>
  <c r="V598" i="4"/>
  <c r="V597" i="4"/>
  <c r="V596" i="4"/>
  <c r="V595" i="4"/>
  <c r="V594" i="4"/>
  <c r="V291" i="4"/>
  <c r="V275" i="4"/>
  <c r="V259" i="4"/>
  <c r="T126" i="4"/>
  <c r="AR168" i="16"/>
  <c r="E14" i="18"/>
  <c r="N97" i="17"/>
  <c r="AJ183" i="19"/>
  <c r="AK182" i="19" s="1"/>
  <c r="AL182" i="19" s="1"/>
  <c r="V680" i="2"/>
  <c r="T729" i="2" s="1"/>
  <c r="T680" i="2"/>
  <c r="BN19" i="12"/>
  <c r="V560" i="3"/>
  <c r="W593" i="3"/>
  <c r="W560" i="3" s="1"/>
  <c r="V440" i="2"/>
  <c r="W446" i="2"/>
  <c r="BP15" i="10"/>
  <c r="BP16" i="10"/>
  <c r="BP18" i="12"/>
  <c r="BP17" i="12"/>
  <c r="AP138" i="19"/>
  <c r="AO138" i="19"/>
  <c r="AS139" i="19"/>
  <c r="AS138" i="19"/>
  <c r="BP41" i="12"/>
  <c r="BP42" i="12"/>
  <c r="AO122" i="19"/>
  <c r="AS123" i="19"/>
  <c r="AP122" i="19"/>
  <c r="BP24" i="12"/>
  <c r="BP23" i="12"/>
  <c r="AC22" i="16"/>
  <c r="O151" i="19"/>
  <c r="BF23" i="9"/>
  <c r="J630" i="1"/>
  <c r="L150" i="19" s="1"/>
  <c r="BH23" i="9"/>
  <c r="BK22" i="16"/>
  <c r="R374" i="1"/>
  <c r="R370" i="1"/>
  <c r="BH23" i="16" s="1"/>
  <c r="R376" i="1"/>
  <c r="R378" i="1"/>
  <c r="AA14" i="18" s="1"/>
  <c r="X22" i="16"/>
  <c r="U23" i="9"/>
  <c r="L14" i="19"/>
  <c r="M14" i="19" s="1"/>
  <c r="L151" i="19"/>
  <c r="AH203" i="16"/>
  <c r="AF203" i="16"/>
  <c r="AD203" i="16"/>
  <c r="AG203" i="16"/>
  <c r="AH20" i="16"/>
  <c r="R12" i="19"/>
  <c r="S12" i="19" s="1"/>
  <c r="AE21" i="9"/>
  <c r="F79" i="17"/>
  <c r="P12" i="19"/>
  <c r="X20" i="16"/>
  <c r="U33" i="9"/>
  <c r="BI20" i="16"/>
  <c r="BG21" i="9"/>
  <c r="BJ20" i="16"/>
  <c r="AM262" i="1"/>
  <c r="S309" i="1"/>
  <c r="R312" i="1"/>
  <c r="R316" i="1"/>
  <c r="BH20" i="16"/>
  <c r="R318" i="1"/>
  <c r="T188" i="16"/>
  <c r="Q50" i="9"/>
  <c r="T167" i="16"/>
  <c r="V167" i="16"/>
  <c r="U167" i="16"/>
  <c r="T204" i="16"/>
  <c r="X167" i="16"/>
  <c r="W167" i="16"/>
  <c r="T202" i="16"/>
  <c r="X169" i="16"/>
  <c r="T169" i="16"/>
  <c r="U169" i="16"/>
  <c r="W169" i="16"/>
  <c r="V169" i="16"/>
  <c r="L10" i="19"/>
  <c r="M10" i="19" s="1"/>
  <c r="U13" i="9"/>
  <c r="X14" i="16"/>
  <c r="L177" i="19"/>
  <c r="S189" i="1"/>
  <c r="R238" i="1"/>
  <c r="R240" i="1"/>
  <c r="R236" i="1"/>
  <c r="R234" i="1"/>
  <c r="I78" i="17"/>
  <c r="AG20" i="9"/>
  <c r="AI20" i="9"/>
  <c r="AF20" i="9"/>
  <c r="AH20" i="9"/>
  <c r="AJ20" i="9"/>
  <c r="U149" i="19"/>
  <c r="AE11" i="9"/>
  <c r="AH12" i="16"/>
  <c r="R8" i="19"/>
  <c r="S8" i="19" s="1"/>
  <c r="O149" i="19"/>
  <c r="U19" i="9"/>
  <c r="T50" i="9"/>
  <c r="S50" i="9"/>
  <c r="F94" i="17"/>
  <c r="BH12" i="16"/>
  <c r="R175" i="1"/>
  <c r="BE11" i="9"/>
  <c r="R183" i="1"/>
  <c r="BJ12" i="16"/>
  <c r="R179" i="1"/>
  <c r="BG11" i="9"/>
  <c r="BI12" i="16"/>
  <c r="BF11" i="9"/>
  <c r="R177" i="1"/>
  <c r="BH11" i="9"/>
  <c r="BK12" i="16"/>
  <c r="R181" i="1"/>
  <c r="R120" i="1"/>
  <c r="R118" i="1"/>
  <c r="R114" i="1"/>
  <c r="R116" i="1"/>
  <c r="M1019" i="1"/>
  <c r="U176" i="19" s="1"/>
  <c r="I94" i="17"/>
  <c r="U177" i="19"/>
  <c r="B9" i="18"/>
  <c r="R63" i="1"/>
  <c r="BL9" i="16" s="1"/>
  <c r="BR8" i="16" s="1"/>
  <c r="BG7" i="9"/>
  <c r="L1019" i="1"/>
  <c r="R176" i="19" s="1"/>
  <c r="L256" i="1"/>
  <c r="R148" i="19" s="1"/>
  <c r="B8" i="18"/>
  <c r="H94" i="17"/>
  <c r="R177" i="19"/>
  <c r="AE7" i="9"/>
  <c r="AH8" i="16"/>
  <c r="R4" i="19"/>
  <c r="S4" i="19" s="1"/>
  <c r="BI8" i="16"/>
  <c r="R57" i="1"/>
  <c r="G7" i="18"/>
  <c r="R55" i="1"/>
  <c r="BE8" i="9" s="1"/>
  <c r="R59" i="1"/>
  <c r="BG8" i="9" s="1"/>
  <c r="R61" i="1"/>
  <c r="BH8" i="9" s="1"/>
  <c r="BH8" i="16"/>
  <c r="K256" i="1"/>
  <c r="O148" i="19" s="1"/>
  <c r="K1019" i="1"/>
  <c r="O176" i="19" s="1"/>
  <c r="BM7" i="9"/>
  <c r="G94" i="17"/>
  <c r="B7" i="18"/>
  <c r="O177" i="19"/>
  <c r="Z7" i="9"/>
  <c r="AC8" i="16"/>
  <c r="O4" i="19"/>
  <c r="P4" i="19" s="1"/>
  <c r="BJ7" i="9"/>
  <c r="J1019" i="1"/>
  <c r="L176" i="19" s="1"/>
  <c r="X8" i="16"/>
  <c r="L4" i="19"/>
  <c r="M4" i="19" s="1"/>
  <c r="U7" i="9"/>
  <c r="M148" i="19"/>
  <c r="BG182" i="16"/>
  <c r="AJ33" i="9"/>
  <c r="W442" i="1"/>
  <c r="W441" i="1" s="1"/>
  <c r="V441" i="1"/>
  <c r="T814" i="2"/>
  <c r="T863" i="2"/>
  <c r="V199" i="16"/>
  <c r="T235" i="1"/>
  <c r="B10" i="14" s="1"/>
  <c r="AG199" i="16"/>
  <c r="T55" i="1"/>
  <c r="T6" i="1"/>
  <c r="BB189" i="16"/>
  <c r="I175" i="16"/>
  <c r="M38" i="16"/>
  <c r="K198" i="16"/>
  <c r="K50" i="9"/>
  <c r="H50" i="9"/>
  <c r="L175" i="16"/>
  <c r="K175" i="16"/>
  <c r="J175" i="16"/>
  <c r="H51" i="11"/>
  <c r="F6" i="19"/>
  <c r="G6" i="19" s="1"/>
  <c r="F4" i="19"/>
  <c r="G4" i="19" s="1"/>
  <c r="M8" i="16"/>
  <c r="K7" i="9"/>
  <c r="H1019" i="1"/>
  <c r="F176" i="19" s="1"/>
  <c r="C16" i="19"/>
  <c r="D16" i="19" s="1"/>
  <c r="F25" i="9"/>
  <c r="H24" i="16"/>
  <c r="C8" i="19"/>
  <c r="D8" i="19" s="1"/>
  <c r="F11" i="9"/>
  <c r="H12" i="16"/>
  <c r="S114" i="1"/>
  <c r="M182" i="16"/>
  <c r="I64" i="19"/>
  <c r="J64" i="19" s="1"/>
  <c r="M50" i="10"/>
  <c r="P50" i="10"/>
  <c r="BA189" i="16"/>
  <c r="AY189" i="16"/>
  <c r="L50" i="10"/>
  <c r="BM160" i="16"/>
  <c r="BM198" i="16" s="1"/>
  <c r="AX189" i="16"/>
  <c r="I66" i="19"/>
  <c r="P41" i="10"/>
  <c r="J66" i="19"/>
  <c r="I1138" i="2"/>
  <c r="I178" i="19" s="1"/>
  <c r="O199" i="16"/>
  <c r="P199" i="16"/>
  <c r="Q199" i="16"/>
  <c r="N199" i="16"/>
  <c r="R199" i="16"/>
  <c r="S198" i="16" s="1"/>
  <c r="O50" i="10"/>
  <c r="I1123" i="2"/>
  <c r="I158" i="19" s="1"/>
  <c r="P47" i="10"/>
  <c r="BD47" i="10"/>
  <c r="AO47" i="11"/>
  <c r="AW166" i="16"/>
  <c r="AM174" i="16"/>
  <c r="T684" i="1"/>
  <c r="T370" i="1"/>
  <c r="J50" i="11"/>
  <c r="F33" i="11"/>
  <c r="AC50" i="12"/>
  <c r="S50" i="12"/>
  <c r="I50" i="12"/>
  <c r="BD197" i="16"/>
  <c r="BE197" i="16"/>
  <c r="BC197" i="16"/>
  <c r="BF197" i="16"/>
  <c r="BG197" i="16"/>
  <c r="D110" i="14"/>
  <c r="E111" i="14" s="1"/>
  <c r="T677" i="3"/>
  <c r="D111" i="14" s="1"/>
  <c r="AC110" i="14"/>
  <c r="N110" i="14"/>
  <c r="AC111" i="14"/>
  <c r="AC96" i="14"/>
  <c r="N96" i="14"/>
  <c r="AC97" i="14"/>
  <c r="T303" i="3"/>
  <c r="D97" i="14" s="1"/>
  <c r="D96" i="14"/>
  <c r="E97" i="14" s="1"/>
  <c r="N80" i="14"/>
  <c r="AC92" i="14"/>
  <c r="AC93" i="14"/>
  <c r="AX50" i="11"/>
  <c r="AY50" i="11"/>
  <c r="AV50" i="11"/>
  <c r="AW50" i="11"/>
  <c r="AX51" i="11"/>
  <c r="AU50" i="11"/>
  <c r="AM176" i="16"/>
  <c r="R178" i="16"/>
  <c r="BI19" i="12"/>
  <c r="AY47" i="11"/>
  <c r="J88" i="17"/>
  <c r="Q10" i="18"/>
  <c r="X169" i="19"/>
  <c r="Y168" i="19" s="1"/>
  <c r="Z168" i="19" s="1"/>
  <c r="AO33" i="11"/>
  <c r="X157" i="19"/>
  <c r="J82" i="17"/>
  <c r="K10" i="18"/>
  <c r="R8" i="18"/>
  <c r="R171" i="19"/>
  <c r="S170" i="19" s="1"/>
  <c r="T170" i="19" s="1"/>
  <c r="H89" i="17"/>
  <c r="G82" i="17"/>
  <c r="K7" i="18"/>
  <c r="O157" i="19"/>
  <c r="E86" i="17"/>
  <c r="O5" i="18"/>
  <c r="I165" i="19"/>
  <c r="R4" i="18"/>
  <c r="F171" i="19"/>
  <c r="G170" i="19" s="1"/>
  <c r="H170" i="19" s="1"/>
  <c r="D89" i="17"/>
  <c r="BX30" i="13"/>
  <c r="P7" i="18"/>
  <c r="G87" i="17"/>
  <c r="O167" i="19"/>
  <c r="P166" i="19" s="1"/>
  <c r="Q166" i="19" s="1"/>
  <c r="M7" i="18"/>
  <c r="O161" i="19"/>
  <c r="G84" i="17"/>
  <c r="R6" i="18"/>
  <c r="L171" i="19"/>
  <c r="M170" i="19" s="1"/>
  <c r="N170" i="19" s="1"/>
  <c r="F89" i="17"/>
  <c r="Q37" i="17"/>
  <c r="BB17" i="18"/>
  <c r="C149" i="19"/>
  <c r="D148" i="19" s="1"/>
  <c r="C78" i="17"/>
  <c r="G3" i="18"/>
  <c r="V763" i="3"/>
  <c r="W763" i="3" s="1"/>
  <c r="AC151" i="14"/>
  <c r="AC150" i="14"/>
  <c r="N150" i="14"/>
  <c r="N52" i="14"/>
  <c r="AC52" i="14"/>
  <c r="AC53" i="14"/>
  <c r="AC83" i="14"/>
  <c r="AC82" i="14"/>
  <c r="N82" i="14"/>
  <c r="S954" i="3"/>
  <c r="BB162" i="16"/>
  <c r="BB201" i="16"/>
  <c r="AZ201" i="16"/>
  <c r="AY201" i="16"/>
  <c r="AX201" i="16"/>
  <c r="BA201" i="16"/>
  <c r="BG178" i="16"/>
  <c r="AX195" i="16"/>
  <c r="AZ195" i="16"/>
  <c r="BB195" i="16"/>
  <c r="AY195" i="16"/>
  <c r="BA195" i="16"/>
  <c r="M102" i="19"/>
  <c r="AJ19" i="12"/>
  <c r="AJ50" i="12"/>
  <c r="AH50" i="12"/>
  <c r="AG50" i="12"/>
  <c r="AF50" i="12"/>
  <c r="AI50" i="12"/>
  <c r="M82" i="17"/>
  <c r="AG157" i="19"/>
  <c r="K13" i="18"/>
  <c r="AY33" i="11"/>
  <c r="AA167" i="19"/>
  <c r="AB166" i="19" s="1"/>
  <c r="AC166" i="19" s="1"/>
  <c r="P11" i="18"/>
  <c r="K87" i="17"/>
  <c r="P10" i="18"/>
  <c r="X167" i="19"/>
  <c r="J87" i="17"/>
  <c r="J97" i="17"/>
  <c r="E10" i="18"/>
  <c r="X183" i="19"/>
  <c r="Y182" i="19" s="1"/>
  <c r="Z182" i="19" s="1"/>
  <c r="P4" i="18"/>
  <c r="F167" i="19"/>
  <c r="G166" i="19" s="1"/>
  <c r="H166" i="19" s="1"/>
  <c r="D87" i="17"/>
  <c r="Q4" i="18"/>
  <c r="F169" i="19"/>
  <c r="D88" i="17"/>
  <c r="D97" i="17"/>
  <c r="E4" i="18"/>
  <c r="F183" i="19"/>
  <c r="H84" i="17"/>
  <c r="M8" i="18"/>
  <c r="R161" i="19"/>
  <c r="S160" i="19" s="1"/>
  <c r="R7" i="18"/>
  <c r="G89" i="17"/>
  <c r="O171" i="19"/>
  <c r="P170" i="19" s="1"/>
  <c r="Q170" i="19" s="1"/>
  <c r="L169" i="19"/>
  <c r="M168" i="19" s="1"/>
  <c r="N168" i="19" s="1"/>
  <c r="F88" i="17"/>
  <c r="Q6" i="18"/>
  <c r="E89" i="17"/>
  <c r="R5" i="18"/>
  <c r="I171" i="19"/>
  <c r="J170" i="19" s="1"/>
  <c r="K170" i="19" s="1"/>
  <c r="D83" i="17"/>
  <c r="L4" i="18"/>
  <c r="F159" i="19"/>
  <c r="G158" i="19" s="1"/>
  <c r="H158" i="19" s="1"/>
  <c r="S46" i="16"/>
  <c r="BF50" i="12"/>
  <c r="BG50" i="12"/>
  <c r="T186" i="1"/>
  <c r="BP33" i="12"/>
  <c r="BP34" i="12"/>
  <c r="AC98" i="14"/>
  <c r="N98" i="14"/>
  <c r="AC99" i="14"/>
  <c r="T363" i="3"/>
  <c r="D99" i="14" s="1"/>
  <c r="D98" i="14"/>
  <c r="E99" i="14" s="1"/>
  <c r="N126" i="14"/>
  <c r="AC127" i="14"/>
  <c r="AC126" i="14"/>
  <c r="T1111" i="3"/>
  <c r="D127" i="14" s="1"/>
  <c r="D126" i="14"/>
  <c r="E127" i="14" s="1"/>
  <c r="D80" i="14"/>
  <c r="E81" i="14" s="1"/>
  <c r="T1051" i="2"/>
  <c r="D81" i="14" s="1"/>
  <c r="T500" i="3"/>
  <c r="AU195" i="16"/>
  <c r="AW195" i="16"/>
  <c r="AS195" i="16"/>
  <c r="AV195" i="16"/>
  <c r="AT195" i="16"/>
  <c r="AW174" i="16"/>
  <c r="Z49" i="12"/>
  <c r="AG169" i="19"/>
  <c r="AH168" i="19" s="1"/>
  <c r="AI168" i="19" s="1"/>
  <c r="Q13" i="18"/>
  <c r="M88" i="17"/>
  <c r="AG155" i="19"/>
  <c r="J13" i="18"/>
  <c r="M81" i="17"/>
  <c r="Q375" i="2"/>
  <c r="AG154" i="19" s="1"/>
  <c r="K89" i="17"/>
  <c r="AA171" i="19"/>
  <c r="AB170" i="19" s="1"/>
  <c r="AC170" i="19" s="1"/>
  <c r="R11" i="18"/>
  <c r="J11" i="18"/>
  <c r="AA155" i="19"/>
  <c r="K81" i="17"/>
  <c r="AB154" i="19"/>
  <c r="R157" i="19"/>
  <c r="H82" i="17"/>
  <c r="K8" i="18"/>
  <c r="H88" i="17"/>
  <c r="Q8" i="18"/>
  <c r="R169" i="19"/>
  <c r="S168" i="19" s="1"/>
  <c r="T168" i="19" s="1"/>
  <c r="O7" i="18"/>
  <c r="O165" i="19"/>
  <c r="G86" i="17"/>
  <c r="H87" i="17"/>
  <c r="P8" i="18"/>
  <c r="R167" i="19"/>
  <c r="S166" i="19" s="1"/>
  <c r="T166" i="19" s="1"/>
  <c r="E7" i="18"/>
  <c r="O183" i="19"/>
  <c r="G97" i="17"/>
  <c r="P182" i="19"/>
  <c r="F85" i="17"/>
  <c r="L163" i="19"/>
  <c r="N6" i="18"/>
  <c r="E83" i="17"/>
  <c r="I159" i="19"/>
  <c r="L5" i="18"/>
  <c r="C4" i="18"/>
  <c r="F179" i="19"/>
  <c r="D95" i="17"/>
  <c r="BC17" i="18"/>
  <c r="D84" i="17"/>
  <c r="M4" i="18"/>
  <c r="F161" i="19"/>
  <c r="G160" i="19" s="1"/>
  <c r="H160" i="19" s="1"/>
  <c r="D4" i="18"/>
  <c r="F181" i="19"/>
  <c r="G180" i="19" s="1"/>
  <c r="H180" i="19" s="1"/>
  <c r="D96" i="17"/>
  <c r="Q36" i="17"/>
  <c r="F151" i="19"/>
  <c r="G150" i="19" s="1"/>
  <c r="H150" i="19" s="1"/>
  <c r="H4" i="18"/>
  <c r="D79" i="17"/>
  <c r="C177" i="19"/>
  <c r="C94" i="17"/>
  <c r="B3" i="18"/>
  <c r="W756" i="3"/>
  <c r="V754" i="3"/>
  <c r="T557" i="4"/>
  <c r="D151" i="14" s="1"/>
  <c r="D150" i="14"/>
  <c r="E151" i="14" s="1"/>
  <c r="D52" i="14"/>
  <c r="E53" i="14" s="1"/>
  <c r="T303" i="2"/>
  <c r="D53" i="14" s="1"/>
  <c r="D82" i="14"/>
  <c r="E83" i="14" s="1"/>
  <c r="T1111" i="2"/>
  <c r="D83" i="14" s="1"/>
  <c r="S446" i="2"/>
  <c r="R488" i="2"/>
  <c r="R492" i="2"/>
  <c r="R490" i="2"/>
  <c r="R494" i="2"/>
  <c r="AC89" i="14"/>
  <c r="AH201" i="16"/>
  <c r="AE201" i="16"/>
  <c r="AF201" i="16"/>
  <c r="AD201" i="16"/>
  <c r="AG201" i="16"/>
  <c r="AH156" i="19"/>
  <c r="K12" i="18"/>
  <c r="AD157" i="19"/>
  <c r="AE156" i="19" s="1"/>
  <c r="AF156" i="19" s="1"/>
  <c r="L82" i="17"/>
  <c r="Y166" i="19"/>
  <c r="Z166" i="19" s="1"/>
  <c r="J8" i="18"/>
  <c r="H81" i="17"/>
  <c r="R155" i="19"/>
  <c r="E8" i="18"/>
  <c r="R183" i="19"/>
  <c r="H97" i="17"/>
  <c r="S182" i="19"/>
  <c r="I8" i="18"/>
  <c r="R153" i="19"/>
  <c r="H80" i="17"/>
  <c r="G168" i="19"/>
  <c r="H168" i="19" s="1"/>
  <c r="G182" i="19"/>
  <c r="H182" i="19" s="1"/>
  <c r="L89" i="17"/>
  <c r="R12" i="18"/>
  <c r="AD171" i="19"/>
  <c r="AE170" i="19" s="1"/>
  <c r="AF170" i="19" s="1"/>
  <c r="Q9" i="18"/>
  <c r="U169" i="19"/>
  <c r="V168" i="19" s="1"/>
  <c r="W168" i="19" s="1"/>
  <c r="I88" i="17"/>
  <c r="H86" i="17"/>
  <c r="R165" i="19"/>
  <c r="O8" i="18"/>
  <c r="G88" i="17"/>
  <c r="Q7" i="18"/>
  <c r="O169" i="19"/>
  <c r="P168" i="19" s="1"/>
  <c r="Q168" i="19" s="1"/>
  <c r="D81" i="17"/>
  <c r="J4" i="18"/>
  <c r="F155" i="19"/>
  <c r="D82" i="17"/>
  <c r="K4" i="18"/>
  <c r="F157" i="19"/>
  <c r="B4" i="18"/>
  <c r="F177" i="19"/>
  <c r="D94" i="17"/>
  <c r="N4" i="18"/>
  <c r="F163" i="19"/>
  <c r="G162" i="19" s="1"/>
  <c r="H162" i="19" s="1"/>
  <c r="D85" i="17"/>
  <c r="O4" i="18"/>
  <c r="F165" i="19"/>
  <c r="G164" i="19" s="1"/>
  <c r="H164" i="19" s="1"/>
  <c r="D86" i="17"/>
  <c r="Q31" i="17"/>
  <c r="BQ44" i="13"/>
  <c r="S58" i="16"/>
  <c r="Q25" i="17"/>
  <c r="AQ17" i="18"/>
  <c r="S50" i="16"/>
  <c r="BE50" i="12"/>
  <c r="BI50" i="12"/>
  <c r="B112" i="14"/>
  <c r="T733" i="3"/>
  <c r="T736" i="3"/>
  <c r="C113" i="14" s="1"/>
  <c r="T362" i="2"/>
  <c r="C55" i="14" s="1"/>
  <c r="T359" i="2"/>
  <c r="B54" i="14"/>
  <c r="I86" i="17"/>
  <c r="U165" i="19"/>
  <c r="O9" i="18"/>
  <c r="O12" i="18"/>
  <c r="L86" i="17"/>
  <c r="AD165" i="19"/>
  <c r="AE164" i="19" s="1"/>
  <c r="AF164" i="19" s="1"/>
  <c r="BO98" i="16"/>
  <c r="BN98" i="16"/>
  <c r="AO561" i="3"/>
  <c r="AM560" i="3"/>
  <c r="T611" i="3" s="1"/>
  <c r="I85" i="17"/>
  <c r="N9" i="18"/>
  <c r="U163" i="19"/>
  <c r="AD163" i="19"/>
  <c r="AE162" i="19" s="1"/>
  <c r="AF162" i="19" s="1"/>
  <c r="N12" i="18"/>
  <c r="L85" i="17"/>
  <c r="AO501" i="3"/>
  <c r="BD25" i="11"/>
  <c r="BG96" i="16"/>
  <c r="AG88" i="19"/>
  <c r="AH88" i="19" s="1"/>
  <c r="AI88" i="19" s="1"/>
  <c r="AO187" i="3"/>
  <c r="S179" i="3"/>
  <c r="BP84" i="16"/>
  <c r="S175" i="3"/>
  <c r="S182" i="3" s="1"/>
  <c r="BM84" i="16"/>
  <c r="AO127" i="3"/>
  <c r="BE12" i="11"/>
  <c r="BH85" i="16"/>
  <c r="BL85" i="16"/>
  <c r="BR84" i="16" s="1"/>
  <c r="BF14" i="18"/>
  <c r="N40" i="17"/>
  <c r="BF12" i="11"/>
  <c r="BI85" i="16"/>
  <c r="BJ85" i="16"/>
  <c r="BH12" i="11"/>
  <c r="BK85" i="16"/>
  <c r="R182" i="3"/>
  <c r="AO67" i="3"/>
  <c r="BE7" i="11"/>
  <c r="BH80" i="16"/>
  <c r="R55" i="3"/>
  <c r="R367" i="3"/>
  <c r="R57" i="3"/>
  <c r="BI80" i="16"/>
  <c r="BF7" i="11"/>
  <c r="R369" i="3"/>
  <c r="BG7" i="11"/>
  <c r="R371" i="3"/>
  <c r="R61" i="3"/>
  <c r="BH7" i="11"/>
  <c r="BK80" i="16"/>
  <c r="L161" i="19"/>
  <c r="M160" i="19" s="1"/>
  <c r="M6" i="18"/>
  <c r="F84" i="17"/>
  <c r="BL7" i="11"/>
  <c r="BO80" i="16"/>
  <c r="BP80" i="16"/>
  <c r="BK7" i="11"/>
  <c r="S57" i="3"/>
  <c r="BM80" i="16"/>
  <c r="S55" i="3"/>
  <c r="AO7" i="3"/>
  <c r="AM6" i="3"/>
  <c r="T57" i="3" s="1"/>
  <c r="AD161" i="19"/>
  <c r="AE160" i="19" s="1"/>
  <c r="AF160" i="19" s="1"/>
  <c r="M12" i="18"/>
  <c r="L84" i="17"/>
  <c r="AA161" i="19"/>
  <c r="AB160" i="19" s="1"/>
  <c r="K84" i="17"/>
  <c r="M11" i="18"/>
  <c r="X161" i="19"/>
  <c r="Y160" i="19" s="1"/>
  <c r="J84" i="17"/>
  <c r="M10" i="18"/>
  <c r="AO561" i="2"/>
  <c r="AM560" i="2"/>
  <c r="T611" i="2" s="1"/>
  <c r="AO501" i="2"/>
  <c r="AO441" i="2"/>
  <c r="AO381" i="2"/>
  <c r="AM380" i="2"/>
  <c r="T431" i="2" s="1"/>
  <c r="BM13" i="10"/>
  <c r="BP50" i="16"/>
  <c r="BP186" i="16" s="1"/>
  <c r="BJ13" i="10"/>
  <c r="BM50" i="16"/>
  <c r="BM186" i="16" s="1"/>
  <c r="BL13" i="10"/>
  <c r="AO187" i="2"/>
  <c r="AM186" i="2"/>
  <c r="T237" i="2" s="1"/>
  <c r="AO127" i="2"/>
  <c r="AO67" i="2"/>
  <c r="AM66" i="2"/>
  <c r="T117" i="2" s="1"/>
  <c r="BG7" i="10"/>
  <c r="BJ44" i="16"/>
  <c r="BF7" i="10"/>
  <c r="BE7" i="10"/>
  <c r="BH44" i="16"/>
  <c r="AM7" i="2"/>
  <c r="S58" i="2"/>
  <c r="S56" i="2"/>
  <c r="S54" i="2"/>
  <c r="S60" i="2"/>
  <c r="AO816" i="1"/>
  <c r="AO443" i="1"/>
  <c r="AD151" i="19"/>
  <c r="AE150" i="19" s="1"/>
  <c r="AF150" i="19" s="1"/>
  <c r="L79" i="17"/>
  <c r="H12" i="18"/>
  <c r="Q51" i="12"/>
  <c r="Q51" i="11"/>
  <c r="P5" i="18"/>
  <c r="E87" i="17"/>
  <c r="I167" i="19"/>
  <c r="J166" i="19" s="1"/>
  <c r="K166" i="19" s="1"/>
  <c r="Q5" i="18"/>
  <c r="E88" i="17"/>
  <c r="Q88" i="17" s="1"/>
  <c r="I169" i="19"/>
  <c r="J168" i="19" s="1"/>
  <c r="K168" i="19" s="1"/>
  <c r="E5" i="18"/>
  <c r="E17" i="18" s="1"/>
  <c r="E97" i="17"/>
  <c r="I183" i="19"/>
  <c r="J182" i="19" s="1"/>
  <c r="K182" i="19" s="1"/>
  <c r="AC22" i="14"/>
  <c r="AC23" i="14"/>
  <c r="BC50" i="9"/>
  <c r="AZ50" i="9"/>
  <c r="BA50" i="9"/>
  <c r="BB50" i="9"/>
  <c r="BD50" i="9"/>
  <c r="AU51" i="12"/>
  <c r="AY50" i="9"/>
  <c r="AX50" i="9"/>
  <c r="AU51" i="11"/>
  <c r="AV50" i="9"/>
  <c r="AU50" i="9"/>
  <c r="AW50" i="9"/>
  <c r="AN51" i="11"/>
  <c r="AM50" i="9"/>
  <c r="AK50" i="9"/>
  <c r="AL50" i="9"/>
  <c r="AN50" i="9"/>
  <c r="AO50" i="9"/>
  <c r="AG51" i="11"/>
  <c r="AG51" i="12"/>
  <c r="AG50" i="9"/>
  <c r="AH50" i="9"/>
  <c r="AI50" i="9"/>
  <c r="AF50" i="9"/>
  <c r="AJ50" i="9"/>
  <c r="AD50" i="10"/>
  <c r="AD51" i="12"/>
  <c r="AD51" i="11"/>
  <c r="AC50" i="10"/>
  <c r="AC51" i="12"/>
  <c r="AC51" i="11"/>
  <c r="AB51" i="12"/>
  <c r="AC50" i="9"/>
  <c r="AE50" i="9"/>
  <c r="AA50" i="9"/>
  <c r="AD50" i="9"/>
  <c r="AB50" i="9"/>
  <c r="AA51" i="11"/>
  <c r="AE50" i="10"/>
  <c r="AA50" i="10"/>
  <c r="AA51" i="12"/>
  <c r="AE50" i="11"/>
  <c r="X50" i="10"/>
  <c r="X51" i="11"/>
  <c r="X51" i="12"/>
  <c r="V50" i="10"/>
  <c r="V50" i="11"/>
  <c r="Z50" i="11"/>
  <c r="S51" i="11"/>
  <c r="S51" i="12"/>
  <c r="L50" i="11"/>
  <c r="K50" i="11"/>
  <c r="H50" i="11"/>
  <c r="F50" i="11"/>
  <c r="C50" i="11"/>
  <c r="AX50" i="12"/>
  <c r="AU50" i="12"/>
  <c r="AW50" i="12"/>
  <c r="AV50" i="12"/>
  <c r="AY50" i="12"/>
  <c r="AX51" i="12"/>
  <c r="BA50" i="12"/>
  <c r="BB50" i="12"/>
  <c r="BD50" i="12"/>
  <c r="BC50" i="12"/>
  <c r="AZ50" i="12"/>
  <c r="AB50" i="12"/>
  <c r="AA50" i="12"/>
  <c r="AD50" i="12"/>
  <c r="AE50" i="12"/>
  <c r="R50" i="12"/>
  <c r="U50" i="12"/>
  <c r="Q50" i="12"/>
  <c r="T50" i="12"/>
  <c r="H50" i="12"/>
  <c r="G50" i="12"/>
  <c r="J50" i="12"/>
  <c r="K50" i="12"/>
  <c r="N89" i="17"/>
  <c r="R14" i="18"/>
  <c r="AJ171" i="19"/>
  <c r="AK170" i="19" s="1"/>
  <c r="AL170" i="19" s="1"/>
  <c r="E95" i="17"/>
  <c r="C5" i="18"/>
  <c r="I179" i="19"/>
  <c r="BD47" i="9"/>
  <c r="AY33" i="9"/>
  <c r="AO47" i="9"/>
  <c r="AJ47" i="10"/>
  <c r="AJ19" i="11"/>
  <c r="AJ47" i="9"/>
  <c r="AB50" i="10"/>
  <c r="AE33" i="10"/>
  <c r="AE47" i="11"/>
  <c r="AE19" i="9"/>
  <c r="AE19" i="10"/>
  <c r="AE19" i="11"/>
  <c r="X50" i="11"/>
  <c r="Z19" i="10"/>
  <c r="W50" i="11"/>
  <c r="Z19" i="11"/>
  <c r="Z47" i="11"/>
  <c r="U19" i="11"/>
  <c r="P19" i="11"/>
  <c r="P33" i="10"/>
  <c r="P33" i="11"/>
  <c r="I50" i="11"/>
  <c r="K33" i="10"/>
  <c r="K33" i="11"/>
  <c r="K19" i="10"/>
  <c r="K19" i="11"/>
  <c r="K47" i="11"/>
  <c r="G50" i="11"/>
  <c r="D50" i="11"/>
  <c r="F47" i="10"/>
  <c r="F19" i="11"/>
  <c r="F47" i="11"/>
  <c r="B50" i="11"/>
  <c r="BD47" i="12"/>
  <c r="AE47" i="12"/>
  <c r="U47" i="12"/>
  <c r="K47" i="12"/>
  <c r="AY33" i="12"/>
  <c r="AE33" i="12"/>
  <c r="K33" i="12"/>
  <c r="F33" i="12"/>
  <c r="U19" i="12"/>
  <c r="F19" i="12"/>
  <c r="J160" i="19"/>
  <c r="BP48" i="12"/>
  <c r="BP47" i="12"/>
  <c r="BB50" i="10"/>
  <c r="BB51" i="12"/>
  <c r="BB51" i="11"/>
  <c r="BA51" i="12"/>
  <c r="BA51" i="11"/>
  <c r="AZ50" i="11"/>
  <c r="BD50" i="11"/>
  <c r="BA50" i="11"/>
  <c r="BC50" i="11"/>
  <c r="AT50" i="11"/>
  <c r="AS50" i="11"/>
  <c r="AR50" i="11"/>
  <c r="AQ50" i="11"/>
  <c r="AP50" i="11"/>
  <c r="AS51" i="11"/>
  <c r="AS51" i="12"/>
  <c r="AM50" i="11"/>
  <c r="AL50" i="11"/>
  <c r="AO50" i="11"/>
  <c r="AK50" i="11"/>
  <c r="AN50" i="11"/>
  <c r="AK51" i="12"/>
  <c r="AK51" i="11"/>
  <c r="BC189" i="16"/>
  <c r="BE189" i="16"/>
  <c r="BF189" i="16"/>
  <c r="BD189" i="16"/>
  <c r="BG189" i="16"/>
  <c r="BC195" i="16"/>
  <c r="BG195" i="16"/>
  <c r="BD195" i="16"/>
  <c r="BF195" i="16"/>
  <c r="BE195" i="16"/>
  <c r="AS189" i="16"/>
  <c r="AV189" i="16"/>
  <c r="AU189" i="16"/>
  <c r="AW189" i="16"/>
  <c r="AT189" i="16"/>
  <c r="AT205" i="16"/>
  <c r="AV205" i="16"/>
  <c r="AS205" i="16"/>
  <c r="AU205" i="16"/>
  <c r="AW205" i="16"/>
  <c r="AO189" i="16"/>
  <c r="AP189" i="16"/>
  <c r="AR189" i="16"/>
  <c r="AQ189" i="16"/>
  <c r="AN189" i="16"/>
  <c r="AQ195" i="16"/>
  <c r="AO195" i="16"/>
  <c r="AN195" i="16"/>
  <c r="AR195" i="16"/>
  <c r="AP195" i="16"/>
  <c r="AH199" i="16"/>
  <c r="AD199" i="16"/>
  <c r="AE199" i="16"/>
  <c r="AF199" i="16"/>
  <c r="U199" i="16"/>
  <c r="X199" i="16"/>
  <c r="T199" i="16"/>
  <c r="W199" i="16"/>
  <c r="BD19" i="11"/>
  <c r="BN49" i="12"/>
  <c r="F49" i="12"/>
  <c r="AO49" i="12"/>
  <c r="BD47" i="11"/>
  <c r="AT47" i="11"/>
  <c r="BD50" i="10"/>
  <c r="BA50" i="10"/>
  <c r="BC50" i="10"/>
  <c r="AZ50" i="10"/>
  <c r="AR182" i="16"/>
  <c r="AH160" i="16"/>
  <c r="AK17" i="18" l="1"/>
  <c r="AM35" i="19"/>
  <c r="BQ43" i="16"/>
  <c r="AK15" i="18"/>
  <c r="O19" i="17"/>
  <c r="Q19" i="17" s="1"/>
  <c r="BN46" i="9"/>
  <c r="AM34" i="19"/>
  <c r="AN34" i="19" s="1"/>
  <c r="BN45" i="9"/>
  <c r="BQ42" i="16"/>
  <c r="BM46" i="9"/>
  <c r="BP43" i="16"/>
  <c r="BP43" i="9"/>
  <c r="AN32" i="19"/>
  <c r="AS32" i="19" s="1"/>
  <c r="Q18" i="17"/>
  <c r="BJ46" i="9"/>
  <c r="BM43" i="16"/>
  <c r="C36" i="14"/>
  <c r="T931" i="1"/>
  <c r="C37" i="14" s="1"/>
  <c r="T928" i="1"/>
  <c r="B36" i="14"/>
  <c r="BK46" i="9"/>
  <c r="BN43" i="16"/>
  <c r="AK34" i="19"/>
  <c r="AL34" i="19" s="1"/>
  <c r="AK20" i="19"/>
  <c r="AL20" i="19" s="1"/>
  <c r="T614" i="1"/>
  <c r="B24" i="14"/>
  <c r="T617" i="1"/>
  <c r="C25" i="14" s="1"/>
  <c r="AO22" i="19"/>
  <c r="AS22" i="19"/>
  <c r="AS23" i="19"/>
  <c r="AP22" i="19"/>
  <c r="BO29" i="16"/>
  <c r="BL30" i="9"/>
  <c r="AM20" i="19"/>
  <c r="BQ28" i="16"/>
  <c r="BN29" i="9"/>
  <c r="BA52" i="12"/>
  <c r="S172" i="16"/>
  <c r="C22" i="14"/>
  <c r="T554" i="1"/>
  <c r="T557" i="1"/>
  <c r="C23" i="14" s="1"/>
  <c r="BK30" i="9"/>
  <c r="BN29" i="16"/>
  <c r="BQ29" i="16"/>
  <c r="O12" i="17"/>
  <c r="Q12" i="17" s="1"/>
  <c r="AM21" i="19"/>
  <c r="AD15" i="18"/>
  <c r="AD17" i="18" s="1"/>
  <c r="BN30" i="9"/>
  <c r="BM29" i="16"/>
  <c r="BJ30" i="9"/>
  <c r="BM30" i="9"/>
  <c r="BP29" i="16"/>
  <c r="AW200" i="16"/>
  <c r="O195" i="16"/>
  <c r="P195" i="16"/>
  <c r="Q195" i="16"/>
  <c r="R988" i="3"/>
  <c r="AC176" i="16"/>
  <c r="AC94" i="14"/>
  <c r="BI12" i="11"/>
  <c r="BJ11" i="11"/>
  <c r="BG19" i="11"/>
  <c r="BG9" i="11"/>
  <c r="M180" i="16"/>
  <c r="R63" i="3"/>
  <c r="S59" i="3"/>
  <c r="S991" i="2"/>
  <c r="BJ41" i="10"/>
  <c r="S182" i="16"/>
  <c r="Z47" i="10"/>
  <c r="R174" i="16"/>
  <c r="D156" i="19"/>
  <c r="BH26" i="16"/>
  <c r="S495" i="1"/>
  <c r="BP26" i="16" s="1"/>
  <c r="X170" i="16"/>
  <c r="D195" i="16"/>
  <c r="V148" i="19"/>
  <c r="AC197" i="16"/>
  <c r="BK25" i="9"/>
  <c r="S429" i="1"/>
  <c r="AA197" i="16"/>
  <c r="J150" i="19"/>
  <c r="Z33" i="9"/>
  <c r="P49" i="9"/>
  <c r="Y197" i="16"/>
  <c r="Z197" i="16"/>
  <c r="R314" i="1"/>
  <c r="H182" i="16"/>
  <c r="BK7" i="9"/>
  <c r="AM6" i="1"/>
  <c r="T57" i="1" s="1"/>
  <c r="C4" i="14" s="1"/>
  <c r="R172" i="16"/>
  <c r="E52" i="12"/>
  <c r="T744" i="1"/>
  <c r="B30" i="14" s="1"/>
  <c r="K49" i="9"/>
  <c r="R1013" i="1"/>
  <c r="BJ38" i="16"/>
  <c r="BI38" i="16"/>
  <c r="BK41" i="10"/>
  <c r="BN74" i="16"/>
  <c r="AO944" i="2"/>
  <c r="AM934" i="2"/>
  <c r="T985" i="2" s="1"/>
  <c r="C78" i="14" s="1"/>
  <c r="BP72" i="16"/>
  <c r="BP160" i="16" s="1"/>
  <c r="BP198" i="16" s="1"/>
  <c r="BM39" i="10"/>
  <c r="S610" i="2"/>
  <c r="BN62" i="16" s="1"/>
  <c r="S493" i="1"/>
  <c r="BO26" i="16" s="1"/>
  <c r="S489" i="1"/>
  <c r="BM26" i="16" s="1"/>
  <c r="AC184" i="16"/>
  <c r="R310" i="1"/>
  <c r="BE22" i="9" s="1"/>
  <c r="BE21" i="9"/>
  <c r="BK20" i="16"/>
  <c r="S311" i="1"/>
  <c r="S315" i="1"/>
  <c r="S628" i="1" s="1"/>
  <c r="S313" i="1"/>
  <c r="BF21" i="9"/>
  <c r="T261" i="1"/>
  <c r="T815" i="1"/>
  <c r="H168" i="16"/>
  <c r="G52" i="12"/>
  <c r="S181" i="3"/>
  <c r="S63" i="3"/>
  <c r="BJ7" i="11"/>
  <c r="S61" i="3"/>
  <c r="R59" i="3"/>
  <c r="BJ81" i="16" s="1"/>
  <c r="BJ80" i="16"/>
  <c r="BJ176" i="16" s="1"/>
  <c r="I52" i="11"/>
  <c r="T560" i="3"/>
  <c r="V500" i="3"/>
  <c r="W500" i="3"/>
  <c r="R373" i="3"/>
  <c r="R368" i="3" s="1"/>
  <c r="V160" i="19"/>
  <c r="AM126" i="3"/>
  <c r="T177" i="3" s="1"/>
  <c r="S183" i="3"/>
  <c r="O40" i="17" s="1"/>
  <c r="Q40" i="17" s="1"/>
  <c r="BN84" i="16"/>
  <c r="BK11" i="11"/>
  <c r="BO84" i="16"/>
  <c r="P160" i="19"/>
  <c r="D180" i="19"/>
  <c r="S612" i="2"/>
  <c r="BL27" i="10" s="1"/>
  <c r="S168" i="16"/>
  <c r="H52" i="12"/>
  <c r="G156" i="19"/>
  <c r="Y156" i="19"/>
  <c r="CN10" i="18"/>
  <c r="R998" i="1"/>
  <c r="AN52" i="12"/>
  <c r="I52" i="12"/>
  <c r="J52" i="12"/>
  <c r="R808" i="2"/>
  <c r="T182" i="1"/>
  <c r="C9" i="14" s="1"/>
  <c r="W934" i="2"/>
  <c r="T983" i="2" s="1"/>
  <c r="T934" i="2"/>
  <c r="BJ42" i="10"/>
  <c r="K52" i="12"/>
  <c r="H52" i="11"/>
  <c r="G52" i="11"/>
  <c r="J52" i="11"/>
  <c r="P47" i="11"/>
  <c r="L51" i="12"/>
  <c r="N51" i="12"/>
  <c r="N51" i="11"/>
  <c r="P52" i="11" s="1"/>
  <c r="K188" i="19" s="1"/>
  <c r="B52" i="11"/>
  <c r="AE33" i="9"/>
  <c r="V51" i="12"/>
  <c r="AX52" i="12"/>
  <c r="AY49" i="10"/>
  <c r="AC168" i="16"/>
  <c r="R622" i="1"/>
  <c r="AM441" i="1"/>
  <c r="T492" i="1" s="1"/>
  <c r="C20" i="14" s="1"/>
  <c r="BL27" i="9"/>
  <c r="BJ27" i="9"/>
  <c r="AD205" i="16"/>
  <c r="F33" i="9"/>
  <c r="D52" i="12"/>
  <c r="AG205" i="16"/>
  <c r="AH205" i="16"/>
  <c r="AE205" i="16"/>
  <c r="T430" i="1"/>
  <c r="B18" i="14" s="1"/>
  <c r="AC18" i="14" s="1"/>
  <c r="AC202" i="16"/>
  <c r="R430" i="1"/>
  <c r="BE26" i="9" s="1"/>
  <c r="R626" i="1"/>
  <c r="R436" i="1"/>
  <c r="BK25" i="16" s="1"/>
  <c r="R434" i="1"/>
  <c r="BG26" i="9" s="1"/>
  <c r="R438" i="1"/>
  <c r="AB14" i="18" s="1"/>
  <c r="R432" i="1"/>
  <c r="BF26" i="9" s="1"/>
  <c r="H205" i="16"/>
  <c r="S204" i="16" s="1"/>
  <c r="G205" i="16"/>
  <c r="F205" i="16"/>
  <c r="C204" i="16"/>
  <c r="D205" i="16"/>
  <c r="AC170" i="16"/>
  <c r="Y51" i="12"/>
  <c r="R202" i="16"/>
  <c r="R168" i="16"/>
  <c r="S626" i="1"/>
  <c r="S202" i="16"/>
  <c r="S374" i="1"/>
  <c r="BO22" i="16"/>
  <c r="BK23" i="9"/>
  <c r="S376" i="1"/>
  <c r="BM24" i="9" s="1"/>
  <c r="S372" i="1"/>
  <c r="S370" i="1"/>
  <c r="BM23" i="16" s="1"/>
  <c r="S378" i="1"/>
  <c r="O9" i="17" s="1"/>
  <c r="BJ23" i="9"/>
  <c r="BM23" i="9"/>
  <c r="BP22" i="16"/>
  <c r="AO327" i="1"/>
  <c r="AM321" i="1"/>
  <c r="T372" i="1" s="1"/>
  <c r="C16" i="14" s="1"/>
  <c r="H170" i="16"/>
  <c r="S150" i="19"/>
  <c r="X50" i="9"/>
  <c r="Y50" i="9"/>
  <c r="X182" i="16"/>
  <c r="C52" i="11"/>
  <c r="E52" i="11"/>
  <c r="AA205" i="16"/>
  <c r="AH170" i="16"/>
  <c r="Y205" i="16"/>
  <c r="Z205" i="16"/>
  <c r="AC182" i="16"/>
  <c r="W50" i="9"/>
  <c r="W51" i="12"/>
  <c r="Z50" i="9"/>
  <c r="V50" i="9"/>
  <c r="AC205" i="16"/>
  <c r="AC35" i="14"/>
  <c r="Z47" i="9"/>
  <c r="BM41" i="9"/>
  <c r="BJ170" i="16"/>
  <c r="S184" i="16"/>
  <c r="G152" i="19"/>
  <c r="AM815" i="1"/>
  <c r="T866" i="1" s="1"/>
  <c r="C34" i="14" s="1"/>
  <c r="D176" i="19"/>
  <c r="F52" i="11"/>
  <c r="E188" i="19" s="1"/>
  <c r="D52" i="11"/>
  <c r="F49" i="9"/>
  <c r="F52" i="12"/>
  <c r="R746" i="1"/>
  <c r="R752" i="1"/>
  <c r="N15" i="17" s="1"/>
  <c r="R750" i="1"/>
  <c r="BK35" i="16" s="1"/>
  <c r="R748" i="1"/>
  <c r="R744" i="1"/>
  <c r="BH35" i="16" s="1"/>
  <c r="BE37" i="9"/>
  <c r="R996" i="1"/>
  <c r="BK37" i="9"/>
  <c r="R182" i="16"/>
  <c r="B52" i="12"/>
  <c r="T748" i="1"/>
  <c r="T752" i="1" s="1"/>
  <c r="D31" i="14" s="1"/>
  <c r="C52" i="12"/>
  <c r="BL37" i="9"/>
  <c r="BJ35" i="9"/>
  <c r="R684" i="1"/>
  <c r="R688" i="1"/>
  <c r="BG36" i="9" s="1"/>
  <c r="R692" i="1"/>
  <c r="AF14" i="18" s="1"/>
  <c r="R1002" i="1"/>
  <c r="BK32" i="16"/>
  <c r="BP32" i="16"/>
  <c r="BN32" i="16"/>
  <c r="AH182" i="16"/>
  <c r="S684" i="1"/>
  <c r="BJ36" i="9" s="1"/>
  <c r="S686" i="1"/>
  <c r="BK36" i="9" s="1"/>
  <c r="BO32" i="16"/>
  <c r="S690" i="1"/>
  <c r="BP33" i="16" s="1"/>
  <c r="S692" i="1"/>
  <c r="AM25" i="19" s="1"/>
  <c r="S688" i="1"/>
  <c r="BL36" i="9" s="1"/>
  <c r="AO646" i="1"/>
  <c r="AM635" i="1"/>
  <c r="T686" i="1" s="1"/>
  <c r="C28" i="14" s="1"/>
  <c r="BK182" i="16"/>
  <c r="BK33" i="16"/>
  <c r="C196" i="16"/>
  <c r="H197" i="16"/>
  <c r="R158" i="16"/>
  <c r="J152" i="19"/>
  <c r="G197" i="16"/>
  <c r="D197" i="16"/>
  <c r="F197" i="16"/>
  <c r="D152" i="19"/>
  <c r="P197" i="16"/>
  <c r="BP98" i="16"/>
  <c r="BI98" i="16"/>
  <c r="S617" i="3"/>
  <c r="AM91" i="19" s="1"/>
  <c r="N197" i="16"/>
  <c r="O197" i="16"/>
  <c r="S615" i="3"/>
  <c r="BP99" i="16" s="1"/>
  <c r="S611" i="3"/>
  <c r="BK28" i="11" s="1"/>
  <c r="BJ27" i="11"/>
  <c r="S613" i="3"/>
  <c r="BO99" i="16" s="1"/>
  <c r="R197" i="16"/>
  <c r="BM98" i="16"/>
  <c r="S609" i="3"/>
  <c r="BJ28" i="11" s="1"/>
  <c r="Q197" i="16"/>
  <c r="AH158" i="16"/>
  <c r="AC158" i="16"/>
  <c r="BF23" i="11"/>
  <c r="R491" i="3"/>
  <c r="BI95" i="16" s="1"/>
  <c r="R489" i="3"/>
  <c r="BH95" i="16" s="1"/>
  <c r="BI94" i="16"/>
  <c r="R495" i="3"/>
  <c r="BK95" i="16" s="1"/>
  <c r="Z33" i="11"/>
  <c r="BM23" i="11"/>
  <c r="BK23" i="11"/>
  <c r="BO94" i="16"/>
  <c r="AM440" i="3"/>
  <c r="T491" i="3" s="1"/>
  <c r="C104" i="14" s="1"/>
  <c r="BJ95" i="16"/>
  <c r="BK14" i="18"/>
  <c r="S493" i="3"/>
  <c r="BO95" i="16" s="1"/>
  <c r="S491" i="3"/>
  <c r="BK24" i="11" s="1"/>
  <c r="S495" i="3"/>
  <c r="BP95" i="16" s="1"/>
  <c r="S497" i="3"/>
  <c r="BK15" i="18" s="1"/>
  <c r="X158" i="16"/>
  <c r="BM94" i="16"/>
  <c r="S489" i="3"/>
  <c r="BM95" i="16" s="1"/>
  <c r="H158" i="16"/>
  <c r="AC50" i="11"/>
  <c r="AB50" i="11"/>
  <c r="AA50" i="11"/>
  <c r="AB51" i="11"/>
  <c r="AE52" i="11" s="1"/>
  <c r="T188" i="19" s="1"/>
  <c r="AE33" i="11"/>
  <c r="S384" i="3"/>
  <c r="AM384" i="3" s="1"/>
  <c r="AO384" i="3" s="1"/>
  <c r="M50" i="11"/>
  <c r="Z33" i="10"/>
  <c r="Z50" i="10"/>
  <c r="W51" i="11"/>
  <c r="Z52" i="11" s="1"/>
  <c r="Q188" i="19" s="1"/>
  <c r="W50" i="10"/>
  <c r="Z49" i="10" s="1"/>
  <c r="BM62" i="16"/>
  <c r="BM170" i="16" s="1"/>
  <c r="R615" i="2"/>
  <c r="BK63" i="16" s="1"/>
  <c r="R609" i="2"/>
  <c r="BE28" i="10" s="1"/>
  <c r="H195" i="16"/>
  <c r="S194" i="16" s="1"/>
  <c r="F195" i="16"/>
  <c r="C194" i="16"/>
  <c r="R613" i="2"/>
  <c r="BG28" i="10" s="1"/>
  <c r="R617" i="2"/>
  <c r="N29" i="17" s="1"/>
  <c r="BK27" i="10"/>
  <c r="BP62" i="16"/>
  <c r="BP170" i="16" s="1"/>
  <c r="BI63" i="16"/>
  <c r="BI62" i="16"/>
  <c r="BF27" i="10"/>
  <c r="E195" i="16"/>
  <c r="S617" i="2"/>
  <c r="BN28" i="10" s="1"/>
  <c r="S609" i="2"/>
  <c r="BJ28" i="10" s="1"/>
  <c r="G195" i="16"/>
  <c r="BO62" i="16"/>
  <c r="S180" i="16"/>
  <c r="R184" i="16"/>
  <c r="H172" i="16"/>
  <c r="AB195" i="16"/>
  <c r="AD195" i="16"/>
  <c r="AH172" i="16"/>
  <c r="AC172" i="16"/>
  <c r="V195" i="16"/>
  <c r="X195" i="16"/>
  <c r="T195" i="16"/>
  <c r="U195" i="16"/>
  <c r="W195" i="16"/>
  <c r="X172" i="16"/>
  <c r="X184" i="16"/>
  <c r="R435" i="2"/>
  <c r="BH22" i="10" s="1"/>
  <c r="S156" i="19"/>
  <c r="BJ56" i="16"/>
  <c r="BK21" i="10"/>
  <c r="BM21" i="10"/>
  <c r="AC195" i="16"/>
  <c r="AA195" i="16"/>
  <c r="P156" i="19"/>
  <c r="Y195" i="16"/>
  <c r="Z195" i="16"/>
  <c r="CN7" i="18"/>
  <c r="T51" i="11"/>
  <c r="BK56" i="16"/>
  <c r="BH21" i="10"/>
  <c r="BL21" i="10"/>
  <c r="S431" i="2"/>
  <c r="BN57" i="16" s="1"/>
  <c r="J158" i="19"/>
  <c r="BK37" i="10"/>
  <c r="R986" i="3"/>
  <c r="BG41" i="11" s="1"/>
  <c r="R982" i="3"/>
  <c r="BH110" i="16" s="1"/>
  <c r="R984" i="3"/>
  <c r="BI110" i="16" s="1"/>
  <c r="S935" i="3"/>
  <c r="AM935" i="3" s="1"/>
  <c r="AO935" i="3" s="1"/>
  <c r="O50" i="11"/>
  <c r="P49" i="11" s="1"/>
  <c r="P50" i="11"/>
  <c r="AH51" i="11"/>
  <c r="AH184" i="16"/>
  <c r="W197" i="16"/>
  <c r="AE195" i="16"/>
  <c r="AG195" i="16"/>
  <c r="T197" i="16"/>
  <c r="M180" i="19"/>
  <c r="V197" i="16"/>
  <c r="X197" i="16"/>
  <c r="AF195" i="16"/>
  <c r="AH195" i="16"/>
  <c r="D164" i="19"/>
  <c r="J164" i="19"/>
  <c r="H184" i="16"/>
  <c r="E189" i="16"/>
  <c r="S239" i="2"/>
  <c r="S243" i="2"/>
  <c r="BO50" i="16"/>
  <c r="BO186" i="16" s="1"/>
  <c r="S237" i="2"/>
  <c r="BK14" i="10" s="1"/>
  <c r="S241" i="2"/>
  <c r="BN50" i="16"/>
  <c r="BN186" i="16" s="1"/>
  <c r="BK13" i="10"/>
  <c r="S235" i="2"/>
  <c r="BM51" i="16" s="1"/>
  <c r="D189" i="16"/>
  <c r="D154" i="19"/>
  <c r="D178" i="19"/>
  <c r="P19" i="10"/>
  <c r="F189" i="16"/>
  <c r="H189" i="16"/>
  <c r="G189" i="16"/>
  <c r="N189" i="16"/>
  <c r="J154" i="19"/>
  <c r="J178" i="19"/>
  <c r="R180" i="16"/>
  <c r="F19" i="10"/>
  <c r="R201" i="16"/>
  <c r="S200" i="16" s="1"/>
  <c r="F201" i="16"/>
  <c r="Q201" i="16"/>
  <c r="H180" i="16"/>
  <c r="CN3" i="18"/>
  <c r="M189" i="16"/>
  <c r="L189" i="16"/>
  <c r="K189" i="16"/>
  <c r="D201" i="16"/>
  <c r="P201" i="16"/>
  <c r="O201" i="16"/>
  <c r="C200" i="16"/>
  <c r="G201" i="16"/>
  <c r="C188" i="16"/>
  <c r="E201" i="16"/>
  <c r="F49" i="10"/>
  <c r="K49" i="10"/>
  <c r="Q189" i="16"/>
  <c r="O189" i="16"/>
  <c r="M170" i="16"/>
  <c r="G154" i="19"/>
  <c r="G178" i="19"/>
  <c r="I189" i="16"/>
  <c r="P189" i="16"/>
  <c r="R189" i="16"/>
  <c r="BP46" i="16"/>
  <c r="P49" i="10"/>
  <c r="R160" i="16"/>
  <c r="T235" i="2"/>
  <c r="B50" i="14" s="1"/>
  <c r="AC50" i="14" s="1"/>
  <c r="BI14" i="10"/>
  <c r="BH14" i="10"/>
  <c r="BE14" i="10"/>
  <c r="BJ51" i="16"/>
  <c r="X201" i="16"/>
  <c r="V201" i="16"/>
  <c r="T175" i="2"/>
  <c r="B48" i="14" s="1"/>
  <c r="AC49" i="14" s="1"/>
  <c r="AG189" i="16"/>
  <c r="T51" i="12"/>
  <c r="U201" i="16"/>
  <c r="T201" i="16"/>
  <c r="S154" i="19"/>
  <c r="AH180" i="16"/>
  <c r="T115" i="2"/>
  <c r="B46" i="14" s="1"/>
  <c r="AC47" i="14" s="1"/>
  <c r="S50" i="10"/>
  <c r="T50" i="10"/>
  <c r="R51" i="12"/>
  <c r="R52" i="12" s="1"/>
  <c r="Q50" i="10"/>
  <c r="R51" i="11"/>
  <c r="R50" i="10"/>
  <c r="Z201" i="16"/>
  <c r="AA201" i="16"/>
  <c r="AB201" i="16"/>
  <c r="X180" i="16"/>
  <c r="Y201" i="16"/>
  <c r="AC180" i="16"/>
  <c r="BK9" i="10"/>
  <c r="P154" i="19"/>
  <c r="S123" i="2"/>
  <c r="AM15" i="18" s="1"/>
  <c r="BO46" i="16"/>
  <c r="BE10" i="10"/>
  <c r="AM14" i="18"/>
  <c r="S117" i="2"/>
  <c r="BK10" i="10" s="1"/>
  <c r="BM46" i="16"/>
  <c r="AM158" i="16"/>
  <c r="S121" i="2"/>
  <c r="BM10" i="10" s="1"/>
  <c r="S119" i="2"/>
  <c r="BO47" i="16" s="1"/>
  <c r="S115" i="2"/>
  <c r="BJ10" i="10" s="1"/>
  <c r="BH10" i="10"/>
  <c r="R59" i="2"/>
  <c r="BG8" i="10" s="1"/>
  <c r="BK44" i="16"/>
  <c r="R63" i="2"/>
  <c r="AL14" i="18" s="1"/>
  <c r="R55" i="2"/>
  <c r="BE8" i="10" s="1"/>
  <c r="R57" i="2"/>
  <c r="BF8" i="10" s="1"/>
  <c r="R369" i="2"/>
  <c r="R61" i="2"/>
  <c r="BH8" i="10" s="1"/>
  <c r="R373" i="2"/>
  <c r="R374" i="2" s="1"/>
  <c r="AO142" i="19"/>
  <c r="AL197" i="16"/>
  <c r="AF51" i="11"/>
  <c r="BF24" i="11"/>
  <c r="BL95" i="16"/>
  <c r="BR94" i="16" s="1"/>
  <c r="R496" i="3"/>
  <c r="AJ86" i="19" s="1"/>
  <c r="AJ33" i="11"/>
  <c r="AJ87" i="19"/>
  <c r="BI24" i="11"/>
  <c r="BE24" i="11"/>
  <c r="V380" i="3"/>
  <c r="R432" i="3"/>
  <c r="BJ92" i="16" s="1"/>
  <c r="R430" i="3"/>
  <c r="BF21" i="11" s="1"/>
  <c r="V162" i="19"/>
  <c r="R806" i="2"/>
  <c r="R804" i="2"/>
  <c r="V158" i="19"/>
  <c r="AJ50" i="10"/>
  <c r="AH50" i="10"/>
  <c r="AM170" i="16"/>
  <c r="AG50" i="10"/>
  <c r="AC64" i="14"/>
  <c r="AI195" i="16"/>
  <c r="AJ33" i="10"/>
  <c r="AF50" i="10"/>
  <c r="AI51" i="11"/>
  <c r="AL195" i="16"/>
  <c r="AK195" i="16"/>
  <c r="AM195" i="16"/>
  <c r="AJ195" i="16"/>
  <c r="AM172" i="16"/>
  <c r="S429" i="2"/>
  <c r="BJ22" i="10" s="1"/>
  <c r="S435" i="2"/>
  <c r="BM22" i="10" s="1"/>
  <c r="BM56" i="16"/>
  <c r="S433" i="2"/>
  <c r="BL22" i="10" s="1"/>
  <c r="S437" i="2"/>
  <c r="O26" i="17" s="1"/>
  <c r="T429" i="2"/>
  <c r="B58" i="14" s="1"/>
  <c r="AC59" i="14" s="1"/>
  <c r="BF21" i="10"/>
  <c r="V156" i="19"/>
  <c r="R433" i="2"/>
  <c r="BH56" i="16"/>
  <c r="R431" i="2"/>
  <c r="BK57" i="16"/>
  <c r="R429" i="2"/>
  <c r="R437" i="2"/>
  <c r="BE21" i="10"/>
  <c r="BQ74" i="16"/>
  <c r="O35" i="17"/>
  <c r="AM67" i="19"/>
  <c r="AN66" i="19" s="1"/>
  <c r="BO75" i="16"/>
  <c r="BM42" i="10"/>
  <c r="BN75" i="16"/>
  <c r="BK39" i="10"/>
  <c r="BN72" i="16"/>
  <c r="BN160" i="16" s="1"/>
  <c r="BI40" i="10"/>
  <c r="AZ14" i="18"/>
  <c r="S927" i="2"/>
  <c r="BL40" i="10" s="1"/>
  <c r="S925" i="2"/>
  <c r="BK40" i="10" s="1"/>
  <c r="AM874" i="2"/>
  <c r="T925" i="2" s="1"/>
  <c r="AO876" i="2"/>
  <c r="BJ26" i="16"/>
  <c r="AW196" i="16"/>
  <c r="R498" i="1"/>
  <c r="N11" i="17" s="1"/>
  <c r="BM27" i="9"/>
  <c r="S492" i="1"/>
  <c r="BK28" i="9" s="1"/>
  <c r="S624" i="1"/>
  <c r="S498" i="1"/>
  <c r="AM19" i="19" s="1"/>
  <c r="BN26" i="16"/>
  <c r="BK27" i="9"/>
  <c r="R628" i="1"/>
  <c r="BK26" i="16"/>
  <c r="R490" i="1"/>
  <c r="BE28" i="9" s="1"/>
  <c r="R496" i="1"/>
  <c r="R492" i="1"/>
  <c r="R494" i="1"/>
  <c r="BH27" i="16"/>
  <c r="AJ197" i="16"/>
  <c r="BG25" i="9"/>
  <c r="BG33" i="9" s="1"/>
  <c r="V150" i="19"/>
  <c r="BH33" i="9"/>
  <c r="BF33" i="9"/>
  <c r="S438" i="1"/>
  <c r="BN26" i="9" s="1"/>
  <c r="BM25" i="9"/>
  <c r="BP24" i="16"/>
  <c r="AO388" i="1"/>
  <c r="AM381" i="1"/>
  <c r="T432" i="1" s="1"/>
  <c r="S434" i="1"/>
  <c r="W934" i="3"/>
  <c r="AM168" i="16"/>
  <c r="AM202" i="16"/>
  <c r="AK197" i="16"/>
  <c r="AM197" i="16"/>
  <c r="AG50" i="11"/>
  <c r="AI197" i="16"/>
  <c r="AF50" i="11"/>
  <c r="AI51" i="12"/>
  <c r="AJ52" i="12" s="1"/>
  <c r="AI50" i="11"/>
  <c r="AJ47" i="11"/>
  <c r="AM184" i="16"/>
  <c r="AH50" i="11"/>
  <c r="AJ50" i="11"/>
  <c r="S815" i="3"/>
  <c r="R862" i="3"/>
  <c r="R864" i="3"/>
  <c r="R866" i="3"/>
  <c r="AH174" i="16"/>
  <c r="S164" i="19"/>
  <c r="M164" i="19"/>
  <c r="T50" i="11"/>
  <c r="U47" i="11"/>
  <c r="U50" i="11"/>
  <c r="Q50" i="11"/>
  <c r="R50" i="11"/>
  <c r="R204" i="16"/>
  <c r="BK41" i="9"/>
  <c r="BO38" i="16"/>
  <c r="S866" i="1"/>
  <c r="BK42" i="9" s="1"/>
  <c r="S864" i="1"/>
  <c r="BJ42" i="9" s="1"/>
  <c r="S868" i="1"/>
  <c r="BO39" i="16" s="1"/>
  <c r="S870" i="1"/>
  <c r="BP39" i="16" s="1"/>
  <c r="S872" i="1"/>
  <c r="AM31" i="19" s="1"/>
  <c r="BJ41" i="9"/>
  <c r="S746" i="1"/>
  <c r="BK38" i="9" s="1"/>
  <c r="BJ37" i="9"/>
  <c r="BH187" i="16"/>
  <c r="BJ187" i="16"/>
  <c r="BL187" i="16"/>
  <c r="BR186" i="16" s="1"/>
  <c r="S752" i="1"/>
  <c r="BQ35" i="16" s="1"/>
  <c r="BM37" i="9"/>
  <c r="S750" i="1"/>
  <c r="BM38" i="9" s="1"/>
  <c r="S748" i="1"/>
  <c r="BO35" i="16" s="1"/>
  <c r="S744" i="1"/>
  <c r="BM35" i="16" s="1"/>
  <c r="T751" i="1"/>
  <c r="C31" i="14" s="1"/>
  <c r="AM182" i="16"/>
  <c r="AK189" i="16"/>
  <c r="BM36" i="9"/>
  <c r="R242" i="2"/>
  <c r="BI13" i="10" s="1"/>
  <c r="AO14" i="18"/>
  <c r="AJ43" i="19"/>
  <c r="BK187" i="16"/>
  <c r="BI187" i="16"/>
  <c r="BL51" i="16"/>
  <c r="BR50" i="16" s="1"/>
  <c r="BF14" i="10"/>
  <c r="AM180" i="16"/>
  <c r="AJ39" i="19"/>
  <c r="BJ47" i="16"/>
  <c r="BI10" i="10"/>
  <c r="BL47" i="16"/>
  <c r="BR46" i="16" s="1"/>
  <c r="R122" i="2"/>
  <c r="BL46" i="16" s="1"/>
  <c r="BF10" i="10"/>
  <c r="V154" i="19"/>
  <c r="BM11" i="9"/>
  <c r="BM12" i="16"/>
  <c r="BN12" i="16"/>
  <c r="AB189" i="16"/>
  <c r="S177" i="1"/>
  <c r="BN13" i="16" s="1"/>
  <c r="BO12" i="16"/>
  <c r="S183" i="1"/>
  <c r="BN12" i="9" s="1"/>
  <c r="S181" i="1"/>
  <c r="BP13" i="16" s="1"/>
  <c r="S179" i="1"/>
  <c r="BO13" i="16" s="1"/>
  <c r="S175" i="1"/>
  <c r="Z19" i="9"/>
  <c r="AC174" i="16"/>
  <c r="S148" i="19"/>
  <c r="S116" i="1"/>
  <c r="BN10" i="16" s="1"/>
  <c r="S59" i="1"/>
  <c r="BL8" i="9" s="1"/>
  <c r="S61" i="1"/>
  <c r="BM8" i="9" s="1"/>
  <c r="AM189" i="16"/>
  <c r="S55" i="1"/>
  <c r="BM9" i="16" s="1"/>
  <c r="BO8" i="16"/>
  <c r="S57" i="1"/>
  <c r="BK8" i="9" s="1"/>
  <c r="S63" i="1"/>
  <c r="O4" i="17" s="1"/>
  <c r="X174" i="16"/>
  <c r="AM200" i="16"/>
  <c r="AD189" i="16"/>
  <c r="Y189" i="16"/>
  <c r="AL189" i="16"/>
  <c r="AI189" i="16"/>
  <c r="AJ189" i="16"/>
  <c r="AM160" i="16"/>
  <c r="AH189" i="16"/>
  <c r="Z189" i="16"/>
  <c r="AA189" i="16"/>
  <c r="AC189" i="16"/>
  <c r="AC166" i="16"/>
  <c r="C198" i="16"/>
  <c r="AR196" i="16"/>
  <c r="AE189" i="16"/>
  <c r="AF189" i="16"/>
  <c r="J199" i="16"/>
  <c r="AM198" i="16"/>
  <c r="BG200" i="16"/>
  <c r="AD197" i="16"/>
  <c r="AR204" i="16"/>
  <c r="AH197" i="16"/>
  <c r="AG197" i="16"/>
  <c r="AE197" i="16"/>
  <c r="AW198" i="16"/>
  <c r="AF197" i="16"/>
  <c r="AO182" i="19"/>
  <c r="AS183" i="19"/>
  <c r="AS182" i="19"/>
  <c r="BH37" i="11"/>
  <c r="BK106" i="16"/>
  <c r="W875" i="3"/>
  <c r="V874" i="3"/>
  <c r="AH176" i="16"/>
  <c r="AQ50" i="12"/>
  <c r="AT49" i="12" s="1"/>
  <c r="AQ51" i="12"/>
  <c r="AQ52" i="12" s="1"/>
  <c r="AT50" i="12"/>
  <c r="AJ47" i="12"/>
  <c r="AP50" i="9"/>
  <c r="AR50" i="9"/>
  <c r="AS50" i="9"/>
  <c r="AQ50" i="9"/>
  <c r="AT50" i="9"/>
  <c r="AR51" i="11"/>
  <c r="AS52" i="11" s="1"/>
  <c r="W816" i="3"/>
  <c r="W814" i="3" s="1"/>
  <c r="V814" i="3"/>
  <c r="T814" i="3"/>
  <c r="AR51" i="12"/>
  <c r="AR52" i="12" s="1"/>
  <c r="R870" i="1"/>
  <c r="BH41" i="9"/>
  <c r="BH47" i="9" s="1"/>
  <c r="BK38" i="16"/>
  <c r="BK170" i="16" s="1"/>
  <c r="BK98" i="16"/>
  <c r="BH27" i="11"/>
  <c r="T994" i="4"/>
  <c r="Q17" i="18"/>
  <c r="V164" i="19"/>
  <c r="CN4" i="18"/>
  <c r="P164" i="19"/>
  <c r="T549" i="3"/>
  <c r="B106" i="14" s="1"/>
  <c r="AC106" i="14" s="1"/>
  <c r="AC80" i="14"/>
  <c r="S120" i="1"/>
  <c r="S118" i="1"/>
  <c r="BL9" i="9" s="1"/>
  <c r="V126" i="4"/>
  <c r="T175" i="4" s="1"/>
  <c r="T246" i="4"/>
  <c r="AN106" i="19"/>
  <c r="AS107" i="19" s="1"/>
  <c r="V620" i="4"/>
  <c r="T669" i="4" s="1"/>
  <c r="B154" i="14" s="1"/>
  <c r="T934" i="3"/>
  <c r="BL33" i="16"/>
  <c r="BR32" i="16" s="1"/>
  <c r="V934" i="3"/>
  <c r="O50" i="12"/>
  <c r="S875" i="3"/>
  <c r="R928" i="3"/>
  <c r="R922" i="3"/>
  <c r="R924" i="3"/>
  <c r="R926" i="3"/>
  <c r="W470" i="3"/>
  <c r="W440" i="3" s="1"/>
  <c r="V440" i="3"/>
  <c r="AS133" i="19"/>
  <c r="AO132" i="19"/>
  <c r="AP132" i="19"/>
  <c r="AS132" i="19"/>
  <c r="AT33" i="12"/>
  <c r="H202" i="16"/>
  <c r="BP44" i="10"/>
  <c r="BP43" i="10"/>
  <c r="AN68" i="19"/>
  <c r="V994" i="3"/>
  <c r="T1043" i="3" s="1"/>
  <c r="S528" i="3"/>
  <c r="R552" i="3"/>
  <c r="R550" i="3"/>
  <c r="R548" i="3"/>
  <c r="R554" i="3"/>
  <c r="R747" i="3" s="1"/>
  <c r="AT33" i="9"/>
  <c r="N50" i="12"/>
  <c r="P50" i="12"/>
  <c r="L50" i="12"/>
  <c r="P19" i="12"/>
  <c r="R866" i="1"/>
  <c r="R872" i="1"/>
  <c r="R864" i="1"/>
  <c r="R868" i="1"/>
  <c r="BE41" i="9"/>
  <c r="BH38" i="16"/>
  <c r="BH170" i="16" s="1"/>
  <c r="T609" i="3"/>
  <c r="B108" i="14" s="1"/>
  <c r="R123" i="3"/>
  <c r="BE14" i="18" s="1"/>
  <c r="AM778" i="2"/>
  <c r="AO778" i="2" s="1"/>
  <c r="S808" i="2"/>
  <c r="S1121" i="2" s="1"/>
  <c r="S806" i="2"/>
  <c r="S1119" i="2" s="1"/>
  <c r="S802" i="2"/>
  <c r="BM68" i="16" s="1"/>
  <c r="S804" i="2"/>
  <c r="BK35" i="10" s="1"/>
  <c r="AM758" i="1"/>
  <c r="S809" i="1"/>
  <c r="S807" i="1"/>
  <c r="S803" i="1"/>
  <c r="S805" i="1"/>
  <c r="S811" i="1" s="1"/>
  <c r="M152" i="19"/>
  <c r="AT49" i="10"/>
  <c r="Q89" i="17"/>
  <c r="Q97" i="17"/>
  <c r="Q87" i="17"/>
  <c r="K49" i="12"/>
  <c r="AJ49" i="12"/>
  <c r="BB204" i="16"/>
  <c r="AR200" i="16"/>
  <c r="AB164" i="19"/>
  <c r="BA52" i="11"/>
  <c r="AB156" i="19"/>
  <c r="AO49" i="10"/>
  <c r="BL83" i="16"/>
  <c r="BR82" i="16" s="1"/>
  <c r="R121" i="3"/>
  <c r="BH9" i="11"/>
  <c r="BK82" i="16"/>
  <c r="AM84" i="3"/>
  <c r="S120" i="3"/>
  <c r="S118" i="3"/>
  <c r="S114" i="3"/>
  <c r="S116" i="3"/>
  <c r="R117" i="3"/>
  <c r="BF9" i="11"/>
  <c r="BI82" i="16"/>
  <c r="R115" i="3"/>
  <c r="R119" i="3"/>
  <c r="BH13" i="11"/>
  <c r="R241" i="3"/>
  <c r="BK86" i="16"/>
  <c r="AM224" i="3"/>
  <c r="S234" i="3"/>
  <c r="S236" i="3"/>
  <c r="S240" i="3"/>
  <c r="S238" i="3"/>
  <c r="BH19" i="11"/>
  <c r="R239" i="3"/>
  <c r="BH86" i="16"/>
  <c r="BH176" i="16" s="1"/>
  <c r="BE13" i="11"/>
  <c r="BE19" i="11" s="1"/>
  <c r="R235" i="3"/>
  <c r="R243" i="3"/>
  <c r="BF13" i="11"/>
  <c r="BF19" i="11" s="1"/>
  <c r="R237" i="3"/>
  <c r="BI86" i="16"/>
  <c r="BB196" i="16"/>
  <c r="AT49" i="11"/>
  <c r="AY49" i="11"/>
  <c r="P180" i="19"/>
  <c r="S756" i="3"/>
  <c r="R802" i="3"/>
  <c r="R806" i="3"/>
  <c r="R804" i="3"/>
  <c r="R808" i="3"/>
  <c r="BQ95" i="16"/>
  <c r="BK17" i="18"/>
  <c r="BH92" i="16"/>
  <c r="BE21" i="11"/>
  <c r="BH21" i="11"/>
  <c r="BK92" i="16"/>
  <c r="AM406" i="3"/>
  <c r="S428" i="3"/>
  <c r="S430" i="3"/>
  <c r="S434" i="3"/>
  <c r="S432" i="3"/>
  <c r="W380" i="3"/>
  <c r="T380" i="3"/>
  <c r="M162" i="19"/>
  <c r="AJ67" i="19"/>
  <c r="BG42" i="10"/>
  <c r="BI42" i="10"/>
  <c r="CN8" i="18"/>
  <c r="BA14" i="18"/>
  <c r="N35" i="17"/>
  <c r="R990" i="2"/>
  <c r="BL74" i="16" s="1"/>
  <c r="BK75" i="16"/>
  <c r="BN41" i="10"/>
  <c r="BH75" i="16"/>
  <c r="BE42" i="10"/>
  <c r="BK199" i="16"/>
  <c r="BH161" i="16"/>
  <c r="BJ40" i="10"/>
  <c r="BL73" i="16"/>
  <c r="BR72" i="16" s="1"/>
  <c r="AZ15" i="18"/>
  <c r="BM40" i="10"/>
  <c r="AM65" i="19"/>
  <c r="BQ73" i="16"/>
  <c r="O34" i="17"/>
  <c r="Q34" i="17" s="1"/>
  <c r="V178" i="19"/>
  <c r="BG40" i="10"/>
  <c r="BI199" i="16"/>
  <c r="R930" i="2"/>
  <c r="BI39" i="10" s="1"/>
  <c r="BH199" i="16"/>
  <c r="BL199" i="16"/>
  <c r="BR198" i="16" s="1"/>
  <c r="BJ199" i="16"/>
  <c r="BK161" i="16"/>
  <c r="BI161" i="16"/>
  <c r="BJ161" i="16"/>
  <c r="BL161" i="16"/>
  <c r="BR160" i="16" s="1"/>
  <c r="AC198" i="16"/>
  <c r="BE40" i="10"/>
  <c r="BH73" i="16"/>
  <c r="AM166" i="16"/>
  <c r="AM205" i="16"/>
  <c r="AJ205" i="16"/>
  <c r="AI205" i="16"/>
  <c r="AL205" i="16"/>
  <c r="AK205" i="16"/>
  <c r="M158" i="19"/>
  <c r="R871" i="2"/>
  <c r="BI70" i="16"/>
  <c r="BF37" i="10"/>
  <c r="R865" i="2"/>
  <c r="BH70" i="16"/>
  <c r="BE37" i="10"/>
  <c r="R863" i="2"/>
  <c r="R867" i="2"/>
  <c r="BG37" i="10"/>
  <c r="BJ70" i="16"/>
  <c r="BK70" i="16"/>
  <c r="R869" i="2"/>
  <c r="BH37" i="10"/>
  <c r="CN9" i="18"/>
  <c r="P158" i="19"/>
  <c r="M178" i="19"/>
  <c r="BE35" i="10"/>
  <c r="R1115" i="2"/>
  <c r="BH68" i="16"/>
  <c r="BH166" i="16" s="1"/>
  <c r="R811" i="2"/>
  <c r="BK68" i="16"/>
  <c r="BK166" i="16" s="1"/>
  <c r="R809" i="2"/>
  <c r="BH35" i="10"/>
  <c r="BH47" i="10" s="1"/>
  <c r="R1121" i="2"/>
  <c r="R1119" i="2"/>
  <c r="BG35" i="10"/>
  <c r="BG47" i="10" s="1"/>
  <c r="BJ68" i="16"/>
  <c r="R805" i="2"/>
  <c r="BI68" i="16"/>
  <c r="R804" i="1"/>
  <c r="BH37" i="16" s="1"/>
  <c r="R810" i="1"/>
  <c r="BK37" i="16" s="1"/>
  <c r="R806" i="1"/>
  <c r="BI37" i="16" s="1"/>
  <c r="R808" i="1"/>
  <c r="BJ37" i="16" s="1"/>
  <c r="R812" i="1"/>
  <c r="AH14" i="18" s="1"/>
  <c r="BF39" i="9"/>
  <c r="BF47" i="9" s="1"/>
  <c r="AC32" i="14"/>
  <c r="BH182" i="16"/>
  <c r="BI182" i="16"/>
  <c r="BG47" i="9"/>
  <c r="T755" i="1"/>
  <c r="BG40" i="9"/>
  <c r="BF40" i="9"/>
  <c r="BE38" i="9"/>
  <c r="BI35" i="16"/>
  <c r="BF38" i="9"/>
  <c r="BH38" i="9"/>
  <c r="BO33" i="16"/>
  <c r="BQ33" i="16"/>
  <c r="BF36" i="9"/>
  <c r="R691" i="1"/>
  <c r="BI35" i="9" s="1"/>
  <c r="B28" i="14"/>
  <c r="AC29" i="14" s="1"/>
  <c r="AH168" i="16"/>
  <c r="N14" i="17"/>
  <c r="BJ33" i="16"/>
  <c r="BI36" i="9"/>
  <c r="AJ25" i="19"/>
  <c r="BH33" i="16"/>
  <c r="BE36" i="9"/>
  <c r="BM33" i="16"/>
  <c r="S152" i="19"/>
  <c r="O14" i="17"/>
  <c r="AF15" i="18"/>
  <c r="AF17" i="18" s="1"/>
  <c r="T189" i="16"/>
  <c r="B16" i="14"/>
  <c r="AC16" i="14" s="1"/>
  <c r="BE33" i="9"/>
  <c r="BI23" i="16"/>
  <c r="T676" i="4"/>
  <c r="C155" i="14" s="1"/>
  <c r="T673" i="4"/>
  <c r="S176" i="19"/>
  <c r="BE27" i="11"/>
  <c r="BH98" i="16"/>
  <c r="R615" i="3"/>
  <c r="R611" i="3"/>
  <c r="R609" i="3"/>
  <c r="R617" i="3"/>
  <c r="BG27" i="11"/>
  <c r="BJ98" i="16"/>
  <c r="R613" i="3"/>
  <c r="AO827" i="2"/>
  <c r="AM814" i="2"/>
  <c r="T865" i="2" s="1"/>
  <c r="C74" i="14" s="1"/>
  <c r="BD52" i="11"/>
  <c r="AI188" i="19" s="1"/>
  <c r="R17" i="18"/>
  <c r="T997" i="1"/>
  <c r="B40" i="14" s="1"/>
  <c r="B74" i="14"/>
  <c r="AC74" i="14" s="1"/>
  <c r="P17" i="18"/>
  <c r="T490" i="1"/>
  <c r="B20" i="14" s="1"/>
  <c r="R250" i="1"/>
  <c r="P150" i="19"/>
  <c r="V246" i="4"/>
  <c r="T295" i="4" s="1"/>
  <c r="T302" i="4" s="1"/>
  <c r="C141" i="14" s="1"/>
  <c r="T66" i="3"/>
  <c r="BM70" i="16"/>
  <c r="S863" i="2"/>
  <c r="S871" i="2"/>
  <c r="BJ37" i="10"/>
  <c r="T115" i="3"/>
  <c r="BP46" i="11"/>
  <c r="BP45" i="11"/>
  <c r="T1054" i="4"/>
  <c r="V1054" i="4"/>
  <c r="T1103" i="4" s="1"/>
  <c r="AS169" i="19"/>
  <c r="AO168" i="19"/>
  <c r="AS168" i="19"/>
  <c r="AP32" i="19"/>
  <c r="AO32" i="19"/>
  <c r="T814" i="4"/>
  <c r="V814" i="4"/>
  <c r="T863" i="4" s="1"/>
  <c r="T754" i="4"/>
  <c r="V754" i="4"/>
  <c r="T803" i="4" s="1"/>
  <c r="S867" i="2"/>
  <c r="BO70" i="16"/>
  <c r="BL37" i="10"/>
  <c r="S502" i="2"/>
  <c r="R554" i="2"/>
  <c r="R747" i="2" s="1"/>
  <c r="R550" i="2"/>
  <c r="R743" i="2" s="1"/>
  <c r="R552" i="2"/>
  <c r="R745" i="2" s="1"/>
  <c r="R548" i="2"/>
  <c r="R741" i="2" s="1"/>
  <c r="T991" i="1"/>
  <c r="C39" i="14" s="1"/>
  <c r="T988" i="1"/>
  <c r="B38" i="14"/>
  <c r="BK48" i="16"/>
  <c r="BH11" i="10"/>
  <c r="BH19" i="10" s="1"/>
  <c r="R181" i="2"/>
  <c r="BG11" i="10"/>
  <c r="BG19" i="10" s="1"/>
  <c r="BJ48" i="16"/>
  <c r="BJ180" i="16" s="1"/>
  <c r="R179" i="2"/>
  <c r="AM131" i="2"/>
  <c r="S176" i="2"/>
  <c r="S369" i="2" s="1"/>
  <c r="S180" i="2"/>
  <c r="S373" i="2" s="1"/>
  <c r="S174" i="2"/>
  <c r="S367" i="2" s="1"/>
  <c r="S178" i="2"/>
  <c r="S371" i="2" s="1"/>
  <c r="AN58" i="19"/>
  <c r="AS57" i="19"/>
  <c r="AP56" i="19"/>
  <c r="AO56" i="19"/>
  <c r="AS56" i="19"/>
  <c r="BP30" i="10"/>
  <c r="BP29" i="10"/>
  <c r="T680" i="4"/>
  <c r="V680" i="4"/>
  <c r="T729" i="4" s="1"/>
  <c r="BP44" i="9"/>
  <c r="V994" i="4"/>
  <c r="T1043" i="4" s="1"/>
  <c r="R252" i="1"/>
  <c r="BM37" i="10"/>
  <c r="S869" i="2"/>
  <c r="BP70" i="16"/>
  <c r="R177" i="2"/>
  <c r="BI48" i="16"/>
  <c r="BI180" i="16" s="1"/>
  <c r="BF11" i="10"/>
  <c r="BF19" i="10" s="1"/>
  <c r="BE11" i="10"/>
  <c r="BE19" i="10" s="1"/>
  <c r="BH48" i="16"/>
  <c r="BH180" i="16" s="1"/>
  <c r="R183" i="2"/>
  <c r="R175" i="2"/>
  <c r="BP31" i="10"/>
  <c r="BP32" i="10"/>
  <c r="T620" i="4"/>
  <c r="T934" i="4"/>
  <c r="V934" i="4"/>
  <c r="T983" i="4" s="1"/>
  <c r="V874" i="4"/>
  <c r="T923" i="4" s="1"/>
  <c r="T874" i="4"/>
  <c r="S865" i="2"/>
  <c r="T299" i="4"/>
  <c r="W440" i="2"/>
  <c r="T440" i="2"/>
  <c r="T179" i="4"/>
  <c r="T182" i="4"/>
  <c r="C137" i="14" s="1"/>
  <c r="B136" i="14"/>
  <c r="AR202" i="16"/>
  <c r="B66" i="14"/>
  <c r="T673" i="2"/>
  <c r="T676" i="2"/>
  <c r="C67" i="14" s="1"/>
  <c r="AW202" i="16"/>
  <c r="AS171" i="19"/>
  <c r="AO170" i="19"/>
  <c r="AS170" i="19"/>
  <c r="BG202" i="16"/>
  <c r="AS167" i="19"/>
  <c r="AS166" i="19"/>
  <c r="AO166" i="19"/>
  <c r="W778" i="2"/>
  <c r="W754" i="2" s="1"/>
  <c r="V754" i="2"/>
  <c r="T754" i="2"/>
  <c r="T66" i="4"/>
  <c r="V66" i="4"/>
  <c r="T115" i="4" s="1"/>
  <c r="V186" i="4"/>
  <c r="T235" i="4" s="1"/>
  <c r="T186" i="4"/>
  <c r="T560" i="4"/>
  <c r="V560" i="4"/>
  <c r="T609" i="4" s="1"/>
  <c r="AZ52" i="12"/>
  <c r="BN170" i="16"/>
  <c r="BI49" i="12"/>
  <c r="W754" i="3"/>
  <c r="T803" i="3" s="1"/>
  <c r="T489" i="2"/>
  <c r="BP20" i="12"/>
  <c r="BP19" i="12"/>
  <c r="T736" i="2"/>
  <c r="C69" i="14" s="1"/>
  <c r="B68" i="14"/>
  <c r="T733" i="2"/>
  <c r="AO757" i="2"/>
  <c r="AM754" i="2"/>
  <c r="T805" i="2" s="1"/>
  <c r="W502" i="2"/>
  <c r="W500" i="2" s="1"/>
  <c r="V500" i="2"/>
  <c r="V6" i="4"/>
  <c r="T55" i="4" s="1"/>
  <c r="T6" i="4"/>
  <c r="T306" i="4"/>
  <c r="V306" i="4"/>
  <c r="T355" i="4" s="1"/>
  <c r="V380" i="4"/>
  <c r="T429" i="4" s="1"/>
  <c r="T380" i="4"/>
  <c r="V440" i="4"/>
  <c r="T489" i="4" s="1"/>
  <c r="T440" i="4"/>
  <c r="AP142" i="19"/>
  <c r="AS142" i="19"/>
  <c r="M150" i="19"/>
  <c r="R377" i="1"/>
  <c r="BI23" i="9" s="1"/>
  <c r="BL23" i="16"/>
  <c r="BR22" i="16" s="1"/>
  <c r="BE24" i="9"/>
  <c r="AJ15" i="19"/>
  <c r="N9" i="17"/>
  <c r="Q9" i="17" s="1"/>
  <c r="BI24" i="9"/>
  <c r="BH24" i="9"/>
  <c r="BK23" i="16"/>
  <c r="BG24" i="9"/>
  <c r="BJ23" i="16"/>
  <c r="V189" i="16"/>
  <c r="AH202" i="16"/>
  <c r="X189" i="16"/>
  <c r="W189" i="16"/>
  <c r="U189" i="16"/>
  <c r="M176" i="19"/>
  <c r="BL21" i="16"/>
  <c r="BR20" i="16" s="1"/>
  <c r="AJ13" i="19"/>
  <c r="Z14" i="18"/>
  <c r="BI22" i="9"/>
  <c r="N8" i="17"/>
  <c r="BN20" i="16"/>
  <c r="BK21" i="9"/>
  <c r="S312" i="1"/>
  <c r="S314" i="1"/>
  <c r="BL21" i="9"/>
  <c r="BO20" i="16"/>
  <c r="BJ21" i="16"/>
  <c r="BG22" i="9"/>
  <c r="BK21" i="16"/>
  <c r="BH22" i="9"/>
  <c r="BI21" i="16"/>
  <c r="BF22" i="9"/>
  <c r="BM20" i="16"/>
  <c r="BJ21" i="9"/>
  <c r="AM261" i="1"/>
  <c r="T312" i="1" s="1"/>
  <c r="C14" i="14" s="1"/>
  <c r="AO262" i="1"/>
  <c r="R1015" i="1"/>
  <c r="X168" i="16"/>
  <c r="T203" i="16"/>
  <c r="V203" i="16"/>
  <c r="W203" i="16"/>
  <c r="X203" i="16"/>
  <c r="U203" i="16"/>
  <c r="X205" i="16"/>
  <c r="U205" i="16"/>
  <c r="T205" i="16"/>
  <c r="V205" i="16"/>
  <c r="W205" i="16"/>
  <c r="U49" i="9"/>
  <c r="X166" i="16"/>
  <c r="BI14" i="16"/>
  <c r="R237" i="1"/>
  <c r="BF13" i="9"/>
  <c r="BJ14" i="16"/>
  <c r="R239" i="1"/>
  <c r="BG13" i="9"/>
  <c r="BH14" i="16"/>
  <c r="R243" i="1"/>
  <c r="BE13" i="9"/>
  <c r="R235" i="1"/>
  <c r="BH13" i="9"/>
  <c r="R241" i="1"/>
  <c r="BK14" i="16"/>
  <c r="AM189" i="1"/>
  <c r="S240" i="1"/>
  <c r="S236" i="1"/>
  <c r="S234" i="1"/>
  <c r="S248" i="1" s="1"/>
  <c r="S238" i="1"/>
  <c r="AJ19" i="9"/>
  <c r="B8" i="14"/>
  <c r="AC8" i="14" s="1"/>
  <c r="P148" i="19"/>
  <c r="P176" i="19"/>
  <c r="BH12" i="9"/>
  <c r="BK13" i="16"/>
  <c r="BE12" i="9"/>
  <c r="BH13" i="16"/>
  <c r="BI13" i="16"/>
  <c r="BF12" i="9"/>
  <c r="BJ13" i="16"/>
  <c r="BG12" i="9"/>
  <c r="V14" i="18"/>
  <c r="BI12" i="9"/>
  <c r="BL13" i="16"/>
  <c r="BR12" i="16" s="1"/>
  <c r="AJ9" i="19"/>
  <c r="N6" i="17"/>
  <c r="R182" i="1"/>
  <c r="R119" i="1"/>
  <c r="R117" i="1"/>
  <c r="BI10" i="16"/>
  <c r="BF9" i="9"/>
  <c r="BJ10" i="16"/>
  <c r="BJ174" i="16" s="1"/>
  <c r="BG9" i="9"/>
  <c r="BI174" i="16"/>
  <c r="BG19" i="9"/>
  <c r="BE9" i="9"/>
  <c r="BE19" i="9" s="1"/>
  <c r="BH10" i="16"/>
  <c r="BH174" i="16" s="1"/>
  <c r="R123" i="1"/>
  <c r="R115" i="1"/>
  <c r="R248" i="1"/>
  <c r="R1011" i="1"/>
  <c r="BK10" i="16"/>
  <c r="BK174" i="16" s="1"/>
  <c r="BH9" i="9"/>
  <c r="R121" i="1"/>
  <c r="R254" i="1"/>
  <c r="R1017" i="1"/>
  <c r="V176" i="19"/>
  <c r="N4" i="17"/>
  <c r="T14" i="18"/>
  <c r="BJ9" i="16"/>
  <c r="BI8" i="9"/>
  <c r="AJ5" i="19"/>
  <c r="BK9" i="16"/>
  <c r="BH9" i="16"/>
  <c r="R62" i="1"/>
  <c r="BI7" i="9" s="1"/>
  <c r="B4" i="14"/>
  <c r="AC4" i="14" s="1"/>
  <c r="BF8" i="9"/>
  <c r="BI9" i="16"/>
  <c r="BC52" i="11"/>
  <c r="AZ52" i="11"/>
  <c r="AJ49" i="9"/>
  <c r="T441" i="1"/>
  <c r="K199" i="16"/>
  <c r="T179" i="1"/>
  <c r="D8" i="14" s="1"/>
  <c r="G176" i="19"/>
  <c r="I199" i="16"/>
  <c r="M174" i="16"/>
  <c r="M199" i="16"/>
  <c r="L199" i="16"/>
  <c r="K52" i="11"/>
  <c r="H188" i="19" s="1"/>
  <c r="BJ9" i="9"/>
  <c r="BM10" i="16"/>
  <c r="AO67" i="1"/>
  <c r="AM66" i="1"/>
  <c r="T117" i="1" s="1"/>
  <c r="T122" i="1" s="1"/>
  <c r="C7" i="14" s="1"/>
  <c r="BB188" i="16"/>
  <c r="R198" i="16"/>
  <c r="BB200" i="16"/>
  <c r="AR188" i="16"/>
  <c r="BG196" i="16"/>
  <c r="BD49" i="10"/>
  <c r="BD52" i="12"/>
  <c r="BC52" i="12"/>
  <c r="F49" i="11"/>
  <c r="K49" i="11"/>
  <c r="BD49" i="12"/>
  <c r="Z162" i="19"/>
  <c r="R374" i="3"/>
  <c r="AC55" i="14"/>
  <c r="AC54" i="14"/>
  <c r="N54" i="14"/>
  <c r="T737" i="3"/>
  <c r="D113" i="14" s="1"/>
  <c r="D112" i="14"/>
  <c r="E113" i="14" s="1"/>
  <c r="T182" i="19"/>
  <c r="AH200" i="16"/>
  <c r="R495" i="2"/>
  <c r="BH23" i="10"/>
  <c r="BK58" i="16"/>
  <c r="BG23" i="10"/>
  <c r="R493" i="2"/>
  <c r="BJ58" i="16"/>
  <c r="AM446" i="2"/>
  <c r="S488" i="2"/>
  <c r="S490" i="2"/>
  <c r="S492" i="2"/>
  <c r="S494" i="2"/>
  <c r="U83" i="14"/>
  <c r="X83" i="14" s="1"/>
  <c r="Z82" i="14" s="1"/>
  <c r="H83" i="14"/>
  <c r="I83" i="14" s="1"/>
  <c r="O83" i="14"/>
  <c r="Q83" i="14" s="1"/>
  <c r="S82" i="14" s="1"/>
  <c r="U53" i="14"/>
  <c r="X53" i="14" s="1"/>
  <c r="Z52" i="14" s="1"/>
  <c r="H53" i="14"/>
  <c r="I53" i="14" s="1"/>
  <c r="O53" i="14"/>
  <c r="Q53" i="14" s="1"/>
  <c r="S52" i="14" s="1"/>
  <c r="T754" i="3"/>
  <c r="AH154" i="19"/>
  <c r="AI162" i="19" s="1"/>
  <c r="AW194" i="16"/>
  <c r="U99" i="14"/>
  <c r="X99" i="14" s="1"/>
  <c r="Z98" i="14" s="1"/>
  <c r="H99" i="14"/>
  <c r="I99" i="14" s="1"/>
  <c r="O99" i="14"/>
  <c r="Q99" i="14" s="1"/>
  <c r="S98" i="14" s="1"/>
  <c r="BB194" i="16"/>
  <c r="H97" i="14"/>
  <c r="I97" i="14" s="1"/>
  <c r="U97" i="14"/>
  <c r="X97" i="14" s="1"/>
  <c r="Z96" i="14" s="1"/>
  <c r="O97" i="14"/>
  <c r="Q97" i="14" s="1"/>
  <c r="S96" i="14" s="1"/>
  <c r="U111" i="14"/>
  <c r="X111" i="14" s="1"/>
  <c r="Z110" i="14" s="1"/>
  <c r="O111" i="14"/>
  <c r="Q111" i="14" s="1"/>
  <c r="S110" i="14" s="1"/>
  <c r="H111" i="14"/>
  <c r="I111" i="14" s="1"/>
  <c r="AC162" i="19"/>
  <c r="AC11" i="14"/>
  <c r="AC10" i="14"/>
  <c r="T363" i="2"/>
  <c r="D55" i="14" s="1"/>
  <c r="D54" i="14"/>
  <c r="E55" i="14" s="1"/>
  <c r="N112" i="14"/>
  <c r="AC112" i="14"/>
  <c r="AC113" i="14"/>
  <c r="R491" i="2"/>
  <c r="BF23" i="10"/>
  <c r="BI58" i="16"/>
  <c r="BE23" i="10"/>
  <c r="R489" i="2"/>
  <c r="BH58" i="16"/>
  <c r="R497" i="2"/>
  <c r="O151" i="14"/>
  <c r="Q151" i="14" s="1"/>
  <c r="S150" i="14" s="1"/>
  <c r="U151" i="14"/>
  <c r="X151" i="14" s="1"/>
  <c r="Z150" i="14" s="1"/>
  <c r="H151" i="14"/>
  <c r="AC77" i="14"/>
  <c r="AC76" i="14"/>
  <c r="Q182" i="19"/>
  <c r="H81" i="14"/>
  <c r="I81" i="14" s="1"/>
  <c r="U81" i="14"/>
  <c r="X81" i="14" s="1"/>
  <c r="Z80" i="14" s="1"/>
  <c r="O81" i="14"/>
  <c r="Q81" i="14" s="1"/>
  <c r="S80" i="14" s="1"/>
  <c r="O127" i="14"/>
  <c r="Q127" i="14" s="1"/>
  <c r="S126" i="14" s="1"/>
  <c r="H127" i="14"/>
  <c r="I127" i="14" s="1"/>
  <c r="U127" i="14"/>
  <c r="X127" i="14" s="1"/>
  <c r="Z126" i="14" s="1"/>
  <c r="BH41" i="11"/>
  <c r="BK110" i="16"/>
  <c r="AM954" i="3"/>
  <c r="S982" i="3"/>
  <c r="S988" i="3"/>
  <c r="S986" i="3"/>
  <c r="S984" i="3"/>
  <c r="AC44" i="14"/>
  <c r="AC45" i="14"/>
  <c r="C108" i="14"/>
  <c r="BI11" i="11"/>
  <c r="BL84" i="16"/>
  <c r="AJ76" i="19"/>
  <c r="AK76" i="19" s="1"/>
  <c r="C92" i="14"/>
  <c r="T182" i="3"/>
  <c r="C93" i="14" s="1"/>
  <c r="T179" i="3"/>
  <c r="AM76" i="19"/>
  <c r="BN11" i="11"/>
  <c r="BQ84" i="16"/>
  <c r="AM77" i="19"/>
  <c r="BF15" i="18"/>
  <c r="BF17" i="18" s="1"/>
  <c r="BQ85" i="16"/>
  <c r="BJ12" i="11"/>
  <c r="BM85" i="16"/>
  <c r="BK12" i="11"/>
  <c r="BN85" i="16"/>
  <c r="BM12" i="11"/>
  <c r="BP85" i="16"/>
  <c r="BL12" i="11"/>
  <c r="BO85" i="16"/>
  <c r="C88" i="14"/>
  <c r="T59" i="3"/>
  <c r="T62" i="3"/>
  <c r="C89" i="14" s="1"/>
  <c r="BM81" i="16"/>
  <c r="BJ8" i="11"/>
  <c r="BD15" i="18"/>
  <c r="AM73" i="19"/>
  <c r="BQ81" i="16"/>
  <c r="BN8" i="11"/>
  <c r="O38" i="17"/>
  <c r="BK8" i="11"/>
  <c r="BN81" i="16"/>
  <c r="BP81" i="16"/>
  <c r="BM8" i="11"/>
  <c r="BO81" i="16"/>
  <c r="BL8" i="11"/>
  <c r="BH8" i="11"/>
  <c r="BK81" i="16"/>
  <c r="BG8" i="11"/>
  <c r="BF8" i="11"/>
  <c r="BI81" i="16"/>
  <c r="R376" i="3"/>
  <c r="BE8" i="11"/>
  <c r="BH81" i="16"/>
  <c r="BI8" i="11"/>
  <c r="N38" i="17"/>
  <c r="BD14" i="18"/>
  <c r="BL81" i="16"/>
  <c r="BR80" i="16" s="1"/>
  <c r="AJ73" i="19"/>
  <c r="S62" i="3"/>
  <c r="R372" i="3"/>
  <c r="R62" i="3"/>
  <c r="C64" i="14"/>
  <c r="T613" i="2"/>
  <c r="T616" i="2"/>
  <c r="C65" i="14" s="1"/>
  <c r="C58" i="14"/>
  <c r="AJ42" i="19"/>
  <c r="AK42" i="19" s="1"/>
  <c r="C50" i="14"/>
  <c r="T239" i="2"/>
  <c r="BO51" i="16"/>
  <c r="BL14" i="10"/>
  <c r="BN51" i="16"/>
  <c r="BJ14" i="10"/>
  <c r="O23" i="17"/>
  <c r="Q23" i="17" s="1"/>
  <c r="AM43" i="19"/>
  <c r="BQ51" i="16"/>
  <c r="AO15" i="18"/>
  <c r="BN14" i="10"/>
  <c r="BP51" i="16"/>
  <c r="BM14" i="10"/>
  <c r="C46" i="14"/>
  <c r="BM7" i="10"/>
  <c r="S61" i="2"/>
  <c r="BP44" i="16"/>
  <c r="BJ7" i="10"/>
  <c r="S55" i="2"/>
  <c r="S63" i="2"/>
  <c r="BM44" i="16"/>
  <c r="BK7" i="10"/>
  <c r="S57" i="2"/>
  <c r="BN44" i="16"/>
  <c r="BL7" i="10"/>
  <c r="S59" i="2"/>
  <c r="BO44" i="16"/>
  <c r="AO7" i="2"/>
  <c r="AM6" i="2"/>
  <c r="T57" i="2" s="1"/>
  <c r="B6" i="14"/>
  <c r="T119" i="1"/>
  <c r="B14" i="14"/>
  <c r="CN5" i="18"/>
  <c r="AA52" i="12"/>
  <c r="AE52" i="12"/>
  <c r="AY52" i="11"/>
  <c r="AF188" i="19" s="1"/>
  <c r="AV52" i="11"/>
  <c r="AX52" i="11"/>
  <c r="AU52" i="11"/>
  <c r="AW52" i="11"/>
  <c r="AU52" i="12"/>
  <c r="AY52" i="12"/>
  <c r="AV52" i="12"/>
  <c r="AW52" i="12"/>
  <c r="AC30" i="14"/>
  <c r="AC31" i="14"/>
  <c r="U49" i="12"/>
  <c r="AE49" i="12"/>
  <c r="AY49" i="12"/>
  <c r="Z49" i="11"/>
  <c r="AE49" i="10"/>
  <c r="AE49" i="9"/>
  <c r="AB52" i="12"/>
  <c r="AC52" i="12"/>
  <c r="AD52" i="12"/>
  <c r="AO49" i="9"/>
  <c r="AY49" i="9"/>
  <c r="BD49" i="9"/>
  <c r="T249" i="1"/>
  <c r="BP49" i="12"/>
  <c r="BP50" i="12"/>
  <c r="AO52" i="11"/>
  <c r="Z188" i="19" s="1"/>
  <c r="AN52" i="11"/>
  <c r="AL52" i="11"/>
  <c r="AK52" i="11"/>
  <c r="AM52" i="11"/>
  <c r="AO52" i="12"/>
  <c r="AL52" i="12"/>
  <c r="AM52" i="12"/>
  <c r="AK52" i="12"/>
  <c r="AS52" i="12"/>
  <c r="X198" i="16"/>
  <c r="AH198" i="16"/>
  <c r="AR194" i="16"/>
  <c r="AW204" i="16"/>
  <c r="AW188" i="16"/>
  <c r="BG194" i="16"/>
  <c r="BG188" i="16"/>
  <c r="AO49" i="11"/>
  <c r="BD49" i="11"/>
  <c r="BB52" i="11"/>
  <c r="BB52" i="12"/>
  <c r="T932" i="1" l="1"/>
  <c r="D37" i="14" s="1"/>
  <c r="D36" i="14"/>
  <c r="E37" i="14" s="1"/>
  <c r="AS35" i="19"/>
  <c r="AO34" i="19"/>
  <c r="AS34" i="19"/>
  <c r="AP34" i="19"/>
  <c r="AS33" i="19"/>
  <c r="AC36" i="14"/>
  <c r="AC37" i="14"/>
  <c r="BP46" i="9"/>
  <c r="BP45" i="9"/>
  <c r="AC24" i="14"/>
  <c r="AC25" i="14"/>
  <c r="D24" i="14"/>
  <c r="E25" i="14" s="1"/>
  <c r="T618" i="1"/>
  <c r="D25" i="14" s="1"/>
  <c r="D22" i="14"/>
  <c r="E23" i="14" s="1"/>
  <c r="T558" i="1"/>
  <c r="D23" i="14" s="1"/>
  <c r="BP29" i="9"/>
  <c r="BP30" i="9"/>
  <c r="AN20" i="19"/>
  <c r="R194" i="16"/>
  <c r="BL94" i="16"/>
  <c r="BN42" i="10"/>
  <c r="BP41" i="10" s="1"/>
  <c r="BA15" i="18"/>
  <c r="BA17" i="18" s="1"/>
  <c r="BQ75" i="16"/>
  <c r="BO73" i="16"/>
  <c r="AC75" i="14"/>
  <c r="S611" i="2"/>
  <c r="BN63" i="16" s="1"/>
  <c r="S615" i="2"/>
  <c r="BP63" i="16" s="1"/>
  <c r="S613" i="2"/>
  <c r="BL28" i="10" s="1"/>
  <c r="S622" i="1"/>
  <c r="S631" i="1" s="1"/>
  <c r="H15" i="18" s="1"/>
  <c r="S490" i="1"/>
  <c r="BM27" i="16" s="1"/>
  <c r="S494" i="1"/>
  <c r="BL28" i="9" s="1"/>
  <c r="N52" i="11"/>
  <c r="S430" i="1"/>
  <c r="BM25" i="16" s="1"/>
  <c r="S432" i="1"/>
  <c r="BN25" i="16" s="1"/>
  <c r="S310" i="1"/>
  <c r="BH21" i="16"/>
  <c r="BP20" i="16"/>
  <c r="BM174" i="16"/>
  <c r="BO161" i="16"/>
  <c r="T59" i="1"/>
  <c r="T63" i="1" s="1"/>
  <c r="D5" i="14" s="1"/>
  <c r="BM24" i="16"/>
  <c r="BJ25" i="9"/>
  <c r="R52" i="11"/>
  <c r="S436" i="1"/>
  <c r="AC196" i="16"/>
  <c r="S62" i="1"/>
  <c r="AM4" i="19" s="1"/>
  <c r="BN9" i="16"/>
  <c r="T62" i="1"/>
  <c r="C5" i="14" s="1"/>
  <c r="BI170" i="16"/>
  <c r="BL171" i="16" s="1"/>
  <c r="BR170" i="16" s="1"/>
  <c r="E9" i="14"/>
  <c r="T119" i="2"/>
  <c r="BL33" i="9"/>
  <c r="S496" i="1"/>
  <c r="BM28" i="9" s="1"/>
  <c r="S318" i="1"/>
  <c r="AM13" i="19" s="1"/>
  <c r="R317" i="1"/>
  <c r="S316" i="1"/>
  <c r="BP21" i="16" s="1"/>
  <c r="BM21" i="9"/>
  <c r="R370" i="3"/>
  <c r="BL24" i="11"/>
  <c r="BM24" i="11"/>
  <c r="BN12" i="11"/>
  <c r="BI10" i="11"/>
  <c r="BI166" i="16"/>
  <c r="BI204" i="16" s="1"/>
  <c r="BJ166" i="16"/>
  <c r="BJ204" i="16" s="1"/>
  <c r="K51" i="12"/>
  <c r="AC51" i="14"/>
  <c r="K51" i="11"/>
  <c r="F188" i="19" s="1"/>
  <c r="O15" i="17"/>
  <c r="Q15" i="17" s="1"/>
  <c r="M52" i="12"/>
  <c r="O52" i="11"/>
  <c r="BN174" i="16"/>
  <c r="BO10" i="16"/>
  <c r="BO9" i="16"/>
  <c r="S254" i="1"/>
  <c r="O52" i="12"/>
  <c r="T990" i="2"/>
  <c r="C79" i="14" s="1"/>
  <c r="T987" i="2"/>
  <c r="B78" i="14"/>
  <c r="BE47" i="10"/>
  <c r="N52" i="12"/>
  <c r="L52" i="11"/>
  <c r="P52" i="12"/>
  <c r="L52" i="12"/>
  <c r="M52" i="11"/>
  <c r="X52" i="12"/>
  <c r="AT51" i="12"/>
  <c r="AP106" i="19"/>
  <c r="AR52" i="11"/>
  <c r="AT52" i="11"/>
  <c r="AC188" i="19" s="1"/>
  <c r="AQ52" i="11"/>
  <c r="AH204" i="16"/>
  <c r="F51" i="12"/>
  <c r="AC19" i="14"/>
  <c r="BJ25" i="16"/>
  <c r="BI26" i="9"/>
  <c r="R437" i="1"/>
  <c r="BL24" i="16" s="1"/>
  <c r="BH25" i="16"/>
  <c r="AJ17" i="19"/>
  <c r="BI25" i="16"/>
  <c r="R627" i="1"/>
  <c r="V52" i="12"/>
  <c r="O10" i="17"/>
  <c r="BL25" i="16"/>
  <c r="BR24" i="16" s="1"/>
  <c r="BH26" i="9"/>
  <c r="N10" i="17"/>
  <c r="H204" i="16"/>
  <c r="AB15" i="18"/>
  <c r="AB17" i="18" s="1"/>
  <c r="BQ25" i="16"/>
  <c r="Z52" i="12"/>
  <c r="Y52" i="12"/>
  <c r="W52" i="12"/>
  <c r="AM15" i="19"/>
  <c r="BQ23" i="16"/>
  <c r="BL22" i="16"/>
  <c r="BJ24" i="9"/>
  <c r="BL24" i="9"/>
  <c r="BO23" i="16"/>
  <c r="BN24" i="9"/>
  <c r="AA15" i="18"/>
  <c r="AA17" i="18" s="1"/>
  <c r="BJ33" i="9"/>
  <c r="T374" i="1"/>
  <c r="D16" i="14" s="1"/>
  <c r="BP23" i="16"/>
  <c r="S377" i="1"/>
  <c r="BK24" i="9"/>
  <c r="BN23" i="16"/>
  <c r="T377" i="1"/>
  <c r="C17" i="14" s="1"/>
  <c r="F51" i="11"/>
  <c r="C188" i="19" s="1"/>
  <c r="AC204" i="16"/>
  <c r="BM33" i="9"/>
  <c r="Z49" i="9"/>
  <c r="T868" i="1"/>
  <c r="D34" i="14" s="1"/>
  <c r="T871" i="1"/>
  <c r="C35" i="14" s="1"/>
  <c r="BL42" i="9"/>
  <c r="BN39" i="16"/>
  <c r="O17" i="17"/>
  <c r="AI15" i="18"/>
  <c r="BL35" i="16"/>
  <c r="BR34" i="16" s="1"/>
  <c r="BI38" i="9"/>
  <c r="AJ27" i="19"/>
  <c r="AG14" i="18"/>
  <c r="BG38" i="9"/>
  <c r="BJ35" i="16"/>
  <c r="R751" i="1"/>
  <c r="AJ26" i="19" s="1"/>
  <c r="AK26" i="19" s="1"/>
  <c r="BE47" i="9"/>
  <c r="BI48" i="9" s="1"/>
  <c r="R997" i="1"/>
  <c r="D30" i="14"/>
  <c r="S691" i="1"/>
  <c r="BN35" i="9" s="1"/>
  <c r="BN33" i="16"/>
  <c r="T688" i="1"/>
  <c r="D28" i="14" s="1"/>
  <c r="BN36" i="9"/>
  <c r="T691" i="1"/>
  <c r="C29" i="14" s="1"/>
  <c r="E29" i="14" s="1"/>
  <c r="S196" i="16"/>
  <c r="H196" i="16"/>
  <c r="BL28" i="11"/>
  <c r="BN28" i="11"/>
  <c r="O47" i="17"/>
  <c r="BN99" i="16"/>
  <c r="R196" i="16"/>
  <c r="V52" i="11"/>
  <c r="BQ99" i="16"/>
  <c r="BM15" i="18"/>
  <c r="BM28" i="11"/>
  <c r="BM99" i="16"/>
  <c r="S616" i="3"/>
  <c r="BN27" i="11" s="1"/>
  <c r="AC107" i="14"/>
  <c r="BH24" i="11"/>
  <c r="AE49" i="11"/>
  <c r="AB52" i="11"/>
  <c r="AA52" i="11"/>
  <c r="AD52" i="11"/>
  <c r="AC52" i="11"/>
  <c r="AK86" i="19"/>
  <c r="AM87" i="19"/>
  <c r="O45" i="17"/>
  <c r="Q45" i="17" s="1"/>
  <c r="BN95" i="16"/>
  <c r="BJ24" i="11"/>
  <c r="BN24" i="11"/>
  <c r="S496" i="3"/>
  <c r="BQ94" i="16" s="1"/>
  <c r="T429" i="3"/>
  <c r="B102" i="14" s="1"/>
  <c r="X52" i="11"/>
  <c r="R435" i="3"/>
  <c r="BH22" i="11" s="1"/>
  <c r="R431" i="3"/>
  <c r="BF22" i="11" s="1"/>
  <c r="BH63" i="16"/>
  <c r="AJ55" i="19"/>
  <c r="Y52" i="11"/>
  <c r="W52" i="11"/>
  <c r="BH28" i="10"/>
  <c r="BJ63" i="16"/>
  <c r="H194" i="16"/>
  <c r="BO63" i="16"/>
  <c r="BK28" i="10"/>
  <c r="R616" i="2"/>
  <c r="BI27" i="10" s="1"/>
  <c r="AU15" i="18"/>
  <c r="BQ63" i="16"/>
  <c r="BL63" i="16"/>
  <c r="BR62" i="16" s="1"/>
  <c r="BI28" i="10"/>
  <c r="AU14" i="18"/>
  <c r="AU17" i="18" s="1"/>
  <c r="BM63" i="16"/>
  <c r="S616" i="2"/>
  <c r="BN27" i="10" s="1"/>
  <c r="BM28" i="10"/>
  <c r="O29" i="17"/>
  <c r="Q29" i="17" s="1"/>
  <c r="AM55" i="19"/>
  <c r="BO170" i="16"/>
  <c r="BN171" i="16" s="1"/>
  <c r="X194" i="16"/>
  <c r="AC194" i="16"/>
  <c r="T433" i="2"/>
  <c r="T437" i="2" s="1"/>
  <c r="D59" i="14" s="1"/>
  <c r="BP57" i="16"/>
  <c r="BK22" i="10"/>
  <c r="AC58" i="14"/>
  <c r="BO57" i="16"/>
  <c r="S436" i="2"/>
  <c r="BN21" i="10" s="1"/>
  <c r="BM57" i="16"/>
  <c r="AM49" i="19"/>
  <c r="BM166" i="16"/>
  <c r="BM204" i="16" s="1"/>
  <c r="BJ110" i="16"/>
  <c r="BE41" i="11"/>
  <c r="R991" i="3"/>
  <c r="BS14" i="18" s="1"/>
  <c r="R985" i="3"/>
  <c r="BI111" i="16" s="1"/>
  <c r="R983" i="3"/>
  <c r="BE42" i="11" s="1"/>
  <c r="R989" i="3"/>
  <c r="BH42" i="11" s="1"/>
  <c r="R987" i="3"/>
  <c r="BJ111" i="16" s="1"/>
  <c r="BF41" i="11"/>
  <c r="T983" i="3"/>
  <c r="B122" i="14" s="1"/>
  <c r="AC122" i="14" s="1"/>
  <c r="X196" i="16"/>
  <c r="AH194" i="16"/>
  <c r="H188" i="16"/>
  <c r="BQ187" i="16"/>
  <c r="BN187" i="16"/>
  <c r="BP187" i="16"/>
  <c r="BO187" i="16"/>
  <c r="S242" i="2"/>
  <c r="BM187" i="16"/>
  <c r="S188" i="16"/>
  <c r="M188" i="16"/>
  <c r="H200" i="16"/>
  <c r="R200" i="16"/>
  <c r="R188" i="16"/>
  <c r="T242" i="2"/>
  <c r="C51" i="14" s="1"/>
  <c r="BL50" i="16"/>
  <c r="AC48" i="14"/>
  <c r="X200" i="16"/>
  <c r="U52" i="12"/>
  <c r="AC46" i="14"/>
  <c r="T122" i="2"/>
  <c r="C47" i="14" s="1"/>
  <c r="T368" i="2"/>
  <c r="B56" i="14" s="1"/>
  <c r="AC56" i="14" s="1"/>
  <c r="BK180" i="16"/>
  <c r="BK200" i="16" s="1"/>
  <c r="T52" i="12"/>
  <c r="U52" i="11"/>
  <c r="N188" i="19" s="1"/>
  <c r="S52" i="12"/>
  <c r="Q52" i="12"/>
  <c r="AC200" i="16"/>
  <c r="U49" i="10"/>
  <c r="T52" i="11"/>
  <c r="S52" i="11"/>
  <c r="Q52" i="11"/>
  <c r="BQ47" i="16"/>
  <c r="O21" i="17"/>
  <c r="Q21" i="17" s="1"/>
  <c r="BN10" i="10"/>
  <c r="BN47" i="16"/>
  <c r="BP47" i="16"/>
  <c r="BM47" i="16"/>
  <c r="AM39" i="19"/>
  <c r="BL10" i="10"/>
  <c r="S122" i="2"/>
  <c r="BN9" i="10" s="1"/>
  <c r="AM17" i="18"/>
  <c r="BK45" i="16"/>
  <c r="BI8" i="10"/>
  <c r="BJ45" i="16"/>
  <c r="AJ37" i="19"/>
  <c r="N20" i="17"/>
  <c r="R368" i="2"/>
  <c r="R370" i="2"/>
  <c r="R62" i="2"/>
  <c r="BL44" i="16" s="1"/>
  <c r="BI45" i="16"/>
  <c r="BL45" i="16"/>
  <c r="BR44" i="16" s="1"/>
  <c r="BH45" i="16"/>
  <c r="R376" i="2"/>
  <c r="N81" i="17" s="1"/>
  <c r="R372" i="2"/>
  <c r="T613" i="3"/>
  <c r="D108" i="14" s="1"/>
  <c r="T616" i="3"/>
  <c r="C109" i="14" s="1"/>
  <c r="AJ52" i="11"/>
  <c r="W188" i="19" s="1"/>
  <c r="BI23" i="11"/>
  <c r="T489" i="3"/>
  <c r="T496" i="3" s="1"/>
  <c r="C105" i="14" s="1"/>
  <c r="R433" i="3"/>
  <c r="BJ93" i="16" s="1"/>
  <c r="AH52" i="11"/>
  <c r="R745" i="3"/>
  <c r="BG21" i="11"/>
  <c r="R429" i="3"/>
  <c r="BH93" i="16" s="1"/>
  <c r="R437" i="3"/>
  <c r="N44" i="17" s="1"/>
  <c r="BI92" i="16"/>
  <c r="R803" i="2"/>
  <c r="R1117" i="2"/>
  <c r="R1118" i="2" s="1"/>
  <c r="BF35" i="10"/>
  <c r="BF47" i="10" s="1"/>
  <c r="BF48" i="10" s="1"/>
  <c r="R807" i="2"/>
  <c r="AF52" i="11"/>
  <c r="BM35" i="10"/>
  <c r="BM47" i="10" s="1"/>
  <c r="AJ49" i="10"/>
  <c r="S1115" i="2"/>
  <c r="S809" i="2"/>
  <c r="BM36" i="10" s="1"/>
  <c r="S803" i="2"/>
  <c r="BM69" i="16" s="1"/>
  <c r="S811" i="2"/>
  <c r="BN36" i="10" s="1"/>
  <c r="BN68" i="16"/>
  <c r="BN166" i="16" s="1"/>
  <c r="BN204" i="16" s="1"/>
  <c r="BO68" i="16"/>
  <c r="BO166" i="16" s="1"/>
  <c r="S1117" i="2"/>
  <c r="S1118" i="2" s="1"/>
  <c r="BL35" i="10"/>
  <c r="BL47" i="10" s="1"/>
  <c r="S805" i="2"/>
  <c r="BK36" i="10" s="1"/>
  <c r="AO106" i="19"/>
  <c r="AS106" i="19"/>
  <c r="AI52" i="11"/>
  <c r="AG52" i="11"/>
  <c r="AM194" i="16"/>
  <c r="T436" i="2"/>
  <c r="C59" i="14" s="1"/>
  <c r="BN22" i="10"/>
  <c r="AR15" i="18"/>
  <c r="BQ57" i="16"/>
  <c r="BJ57" i="16"/>
  <c r="BG22" i="10"/>
  <c r="BI57" i="16"/>
  <c r="BF22" i="10"/>
  <c r="BI22" i="10"/>
  <c r="BL57" i="16"/>
  <c r="BR56" i="16" s="1"/>
  <c r="N26" i="17"/>
  <c r="Q26" i="17" s="1"/>
  <c r="AR14" i="18"/>
  <c r="AJ49" i="19"/>
  <c r="BH57" i="16"/>
  <c r="R436" i="2"/>
  <c r="BE22" i="10"/>
  <c r="Q35" i="17"/>
  <c r="BP42" i="10"/>
  <c r="BQ161" i="16"/>
  <c r="BN161" i="16"/>
  <c r="BK47" i="10"/>
  <c r="AZ17" i="18"/>
  <c r="BM161" i="16"/>
  <c r="BN73" i="16"/>
  <c r="BP161" i="16"/>
  <c r="BN198" i="16"/>
  <c r="BN199" i="16" s="1"/>
  <c r="S930" i="2"/>
  <c r="C76" i="14"/>
  <c r="T930" i="2"/>
  <c r="C77" i="14" s="1"/>
  <c r="T927" i="2"/>
  <c r="BN27" i="16"/>
  <c r="BQ27" i="16"/>
  <c r="BO27" i="16"/>
  <c r="BJ28" i="9"/>
  <c r="O11" i="17"/>
  <c r="Q11" i="17" s="1"/>
  <c r="BK33" i="9"/>
  <c r="R631" i="1"/>
  <c r="AJ151" i="19" s="1"/>
  <c r="S623" i="1"/>
  <c r="BL27" i="16"/>
  <c r="BR26" i="16" s="1"/>
  <c r="R625" i="1"/>
  <c r="AC14" i="18"/>
  <c r="BP27" i="16"/>
  <c r="R623" i="1"/>
  <c r="AJ19" i="19"/>
  <c r="BI28" i="9"/>
  <c r="S497" i="1"/>
  <c r="BN27" i="9" s="1"/>
  <c r="BN28" i="9"/>
  <c r="AC15" i="18"/>
  <c r="R629" i="1"/>
  <c r="BI27" i="16"/>
  <c r="BF28" i="9"/>
  <c r="R497" i="1"/>
  <c r="BI27" i="9" s="1"/>
  <c r="BJ27" i="16"/>
  <c r="BG28" i="9"/>
  <c r="BK27" i="16"/>
  <c r="BH28" i="9"/>
  <c r="T497" i="1"/>
  <c r="C21" i="14" s="1"/>
  <c r="T623" i="1"/>
  <c r="T1012" i="1" s="1"/>
  <c r="T494" i="1"/>
  <c r="D20" i="14" s="1"/>
  <c r="E21" i="14" s="1"/>
  <c r="AC17" i="14"/>
  <c r="T625" i="1"/>
  <c r="BI34" i="9"/>
  <c r="AM17" i="19"/>
  <c r="S629" i="1"/>
  <c r="BK26" i="9"/>
  <c r="BJ26" i="9"/>
  <c r="BL26" i="9"/>
  <c r="BO25" i="16"/>
  <c r="C18" i="14"/>
  <c r="T437" i="1"/>
  <c r="C19" i="14" s="1"/>
  <c r="T434" i="1"/>
  <c r="S437" i="1"/>
  <c r="AM196" i="16"/>
  <c r="R1119" i="3"/>
  <c r="AJ49" i="11"/>
  <c r="AG52" i="12"/>
  <c r="AF52" i="12"/>
  <c r="AI52" i="12"/>
  <c r="AH52" i="12"/>
  <c r="R869" i="3"/>
  <c r="BH38" i="11" s="1"/>
  <c r="R865" i="3"/>
  <c r="BI107" i="16" s="1"/>
  <c r="R1117" i="3"/>
  <c r="R867" i="3"/>
  <c r="BG38" i="11" s="1"/>
  <c r="R863" i="3"/>
  <c r="R1130" i="3"/>
  <c r="R871" i="3"/>
  <c r="BI38" i="11" s="1"/>
  <c r="BJ106" i="16"/>
  <c r="BG37" i="11"/>
  <c r="BH106" i="16"/>
  <c r="BE37" i="11"/>
  <c r="T863" i="3"/>
  <c r="B118" i="14" s="1"/>
  <c r="AC119" i="14" s="1"/>
  <c r="BI106" i="16"/>
  <c r="BF37" i="11"/>
  <c r="S864" i="3"/>
  <c r="AM815" i="3"/>
  <c r="S862" i="3"/>
  <c r="S866" i="3"/>
  <c r="S868" i="3"/>
  <c r="R1115" i="3"/>
  <c r="U49" i="11"/>
  <c r="S871" i="1"/>
  <c r="BN41" i="9" s="1"/>
  <c r="BM39" i="16"/>
  <c r="BM42" i="9"/>
  <c r="BQ39" i="16"/>
  <c r="BN42" i="9"/>
  <c r="BN35" i="16"/>
  <c r="S751" i="1"/>
  <c r="BQ34" i="16" s="1"/>
  <c r="AG15" i="18"/>
  <c r="BP35" i="16"/>
  <c r="BJ38" i="9"/>
  <c r="E31" i="14"/>
  <c r="BL38" i="9"/>
  <c r="AM27" i="19"/>
  <c r="BN38" i="9"/>
  <c r="AC28" i="14"/>
  <c r="AO17" i="18"/>
  <c r="BL186" i="16"/>
  <c r="BI9" i="10"/>
  <c r="AJ38" i="19"/>
  <c r="AK38" i="19" s="1"/>
  <c r="AJ36" i="19"/>
  <c r="AK36" i="19" s="1"/>
  <c r="BK12" i="9"/>
  <c r="S182" i="1"/>
  <c r="BQ12" i="16" s="1"/>
  <c r="BL12" i="9"/>
  <c r="O6" i="17"/>
  <c r="Q6" i="17" s="1"/>
  <c r="AC9" i="14"/>
  <c r="BM12" i="9"/>
  <c r="AM9" i="19"/>
  <c r="BQ13" i="16"/>
  <c r="V15" i="18"/>
  <c r="V17" i="18" s="1"/>
  <c r="BM13" i="16"/>
  <c r="BJ12" i="9"/>
  <c r="S250" i="1"/>
  <c r="BK9" i="9"/>
  <c r="BM9" i="9"/>
  <c r="S119" i="1"/>
  <c r="BL10" i="9" s="1"/>
  <c r="S115" i="1"/>
  <c r="BM11" i="16" s="1"/>
  <c r="S252" i="1"/>
  <c r="S121" i="1"/>
  <c r="BP11" i="16" s="1"/>
  <c r="BP9" i="16"/>
  <c r="Q4" i="17"/>
  <c r="BJ8" i="9"/>
  <c r="AM5" i="19"/>
  <c r="AN4" i="19" s="1"/>
  <c r="AS5" i="19" s="1"/>
  <c r="BO174" i="16"/>
  <c r="BQ9" i="16"/>
  <c r="BN8" i="9"/>
  <c r="T15" i="18"/>
  <c r="BH168" i="16"/>
  <c r="BH202" i="16" s="1"/>
  <c r="AM188" i="16"/>
  <c r="AC188" i="16"/>
  <c r="AH188" i="16"/>
  <c r="AH196" i="16"/>
  <c r="BN39" i="9"/>
  <c r="AM28" i="19"/>
  <c r="BG42" i="9"/>
  <c r="BJ39" i="16"/>
  <c r="AI14" i="18"/>
  <c r="BL39" i="16"/>
  <c r="BR38" i="16" s="1"/>
  <c r="N17" i="17"/>
  <c r="BI42" i="9"/>
  <c r="AJ31" i="19"/>
  <c r="R557" i="3"/>
  <c r="BE25" i="11"/>
  <c r="BE33" i="11" s="1"/>
  <c r="BH96" i="16"/>
  <c r="BH158" i="16" s="1"/>
  <c r="R549" i="3"/>
  <c r="BG25" i="11"/>
  <c r="R553" i="3"/>
  <c r="BJ96" i="16"/>
  <c r="BJ158" i="16" s="1"/>
  <c r="B124" i="14"/>
  <c r="T1050" i="3"/>
  <c r="C125" i="14" s="1"/>
  <c r="T1047" i="3"/>
  <c r="BF39" i="11"/>
  <c r="R925" i="3"/>
  <c r="BI108" i="16"/>
  <c r="BK108" i="16"/>
  <c r="BH39" i="11"/>
  <c r="BQ14" i="18"/>
  <c r="AP52" i="11"/>
  <c r="AT52" i="12"/>
  <c r="S123" i="1"/>
  <c r="U15" i="18" s="1"/>
  <c r="S117" i="1"/>
  <c r="BN11" i="16" s="1"/>
  <c r="BP10" i="16"/>
  <c r="BP174" i="16" s="1"/>
  <c r="T17" i="18"/>
  <c r="T549" i="2"/>
  <c r="B62" i="14" s="1"/>
  <c r="AC63" i="14" s="1"/>
  <c r="S807" i="2"/>
  <c r="BL36" i="10" s="1"/>
  <c r="BP68" i="16"/>
  <c r="BJ35" i="10"/>
  <c r="BJ47" i="10" s="1"/>
  <c r="B140" i="14"/>
  <c r="R741" i="3"/>
  <c r="AJ24" i="19"/>
  <c r="AK24" i="19" s="1"/>
  <c r="N16" i="17"/>
  <c r="BE40" i="9"/>
  <c r="R1136" i="3"/>
  <c r="BI176" i="16"/>
  <c r="BK176" i="16"/>
  <c r="AJ75" i="19"/>
  <c r="N39" i="17"/>
  <c r="R871" i="1"/>
  <c r="BE42" i="9"/>
  <c r="BH39" i="16"/>
  <c r="BF42" i="9"/>
  <c r="BI39" i="16"/>
  <c r="P49" i="12"/>
  <c r="BK96" i="16"/>
  <c r="BK158" i="16" s="1"/>
  <c r="BH25" i="11"/>
  <c r="BH33" i="11" s="1"/>
  <c r="R555" i="3"/>
  <c r="R551" i="3"/>
  <c r="BF25" i="11"/>
  <c r="BF33" i="11" s="1"/>
  <c r="BI96" i="16"/>
  <c r="R743" i="3"/>
  <c r="AM528" i="3"/>
  <c r="S548" i="3"/>
  <c r="S741" i="3" s="1"/>
  <c r="S554" i="3"/>
  <c r="S747" i="3" s="1"/>
  <c r="S552" i="3"/>
  <c r="S745" i="3" s="1"/>
  <c r="S550" i="3"/>
  <c r="S743" i="3" s="1"/>
  <c r="AS68" i="19"/>
  <c r="AP68" i="19"/>
  <c r="AO68" i="19"/>
  <c r="AS69" i="19"/>
  <c r="T440" i="3"/>
  <c r="BG39" i="11"/>
  <c r="BJ108" i="16"/>
  <c r="R927" i="3"/>
  <c r="R929" i="3"/>
  <c r="R931" i="3"/>
  <c r="BE39" i="11"/>
  <c r="R923" i="3"/>
  <c r="BH108" i="16"/>
  <c r="S928" i="3"/>
  <c r="S926" i="3"/>
  <c r="S922" i="3"/>
  <c r="AM875" i="3"/>
  <c r="S924" i="3"/>
  <c r="AC123" i="14"/>
  <c r="BH42" i="9"/>
  <c r="BK39" i="16"/>
  <c r="AT49" i="9"/>
  <c r="W874" i="3"/>
  <c r="T923" i="3" s="1"/>
  <c r="T874" i="3"/>
  <c r="BF38" i="11"/>
  <c r="BK107" i="16"/>
  <c r="AC109" i="14"/>
  <c r="AC108" i="14"/>
  <c r="BN36" i="16"/>
  <c r="BN182" i="16" s="1"/>
  <c r="BK39" i="9"/>
  <c r="BK47" i="9" s="1"/>
  <c r="S806" i="1"/>
  <c r="S998" i="1"/>
  <c r="BM36" i="16"/>
  <c r="BM182" i="16" s="1"/>
  <c r="S812" i="1"/>
  <c r="BJ39" i="9"/>
  <c r="BJ47" i="9" s="1"/>
  <c r="S804" i="1"/>
  <c r="S996" i="1"/>
  <c r="BO36" i="16"/>
  <c r="BO182" i="16" s="1"/>
  <c r="BL39" i="9"/>
  <c r="BL47" i="9" s="1"/>
  <c r="S808" i="1"/>
  <c r="S1000" i="1"/>
  <c r="BP36" i="16"/>
  <c r="BP182" i="16" s="1"/>
  <c r="S810" i="1"/>
  <c r="BM39" i="9"/>
  <c r="BM47" i="9" s="1"/>
  <c r="S1002" i="1"/>
  <c r="AO758" i="1"/>
  <c r="AM755" i="1"/>
  <c r="T806" i="1" s="1"/>
  <c r="T500" i="2"/>
  <c r="BG10" i="11"/>
  <c r="BJ83" i="16"/>
  <c r="BI83" i="16"/>
  <c r="BF10" i="11"/>
  <c r="BJ9" i="11"/>
  <c r="BM82" i="16"/>
  <c r="S115" i="3"/>
  <c r="S123" i="3"/>
  <c r="BM9" i="11"/>
  <c r="BP82" i="16"/>
  <c r="S121" i="3"/>
  <c r="BH10" i="11"/>
  <c r="BK83" i="16"/>
  <c r="BH83" i="16"/>
  <c r="R122" i="3"/>
  <c r="BE10" i="11"/>
  <c r="S117" i="3"/>
  <c r="BK9" i="11"/>
  <c r="BN82" i="16"/>
  <c r="BL9" i="11"/>
  <c r="BO82" i="16"/>
  <c r="S119" i="3"/>
  <c r="AO84" i="3"/>
  <c r="AM66" i="3"/>
  <c r="T117" i="3" s="1"/>
  <c r="BF20" i="11"/>
  <c r="BH20" i="11"/>
  <c r="BG20" i="11"/>
  <c r="BE20" i="11"/>
  <c r="BI20" i="11"/>
  <c r="BF14" i="11"/>
  <c r="BI87" i="16"/>
  <c r="BG14" i="18"/>
  <c r="BL87" i="16"/>
  <c r="BR86" i="16" s="1"/>
  <c r="N41" i="17"/>
  <c r="BI14" i="11"/>
  <c r="AJ79" i="19"/>
  <c r="BG14" i="11"/>
  <c r="BJ87" i="16"/>
  <c r="S239" i="3"/>
  <c r="BL13" i="11"/>
  <c r="BO86" i="16"/>
  <c r="BO176" i="16" s="1"/>
  <c r="S371" i="3"/>
  <c r="BK13" i="11"/>
  <c r="BN86" i="16"/>
  <c r="S369" i="3"/>
  <c r="S237" i="3"/>
  <c r="AO224" i="3"/>
  <c r="AM186" i="3"/>
  <c r="T237" i="3" s="1"/>
  <c r="BH14" i="11"/>
  <c r="BK87" i="16"/>
  <c r="R242" i="3"/>
  <c r="BE14" i="11"/>
  <c r="BH87" i="16"/>
  <c r="S241" i="3"/>
  <c r="S373" i="3"/>
  <c r="BM13" i="11"/>
  <c r="BP86" i="16"/>
  <c r="S243" i="3"/>
  <c r="S235" i="3"/>
  <c r="S367" i="3"/>
  <c r="BJ13" i="11"/>
  <c r="BJ19" i="11" s="1"/>
  <c r="BM86" i="16"/>
  <c r="BD51" i="11"/>
  <c r="AG188" i="19" s="1"/>
  <c r="BD51" i="12"/>
  <c r="R1121" i="3"/>
  <c r="B116" i="14"/>
  <c r="AC117" i="14" s="1"/>
  <c r="BH35" i="11"/>
  <c r="BK104" i="16"/>
  <c r="R809" i="3"/>
  <c r="R807" i="3"/>
  <c r="BJ104" i="16"/>
  <c r="BG35" i="11"/>
  <c r="R1134" i="3"/>
  <c r="AM756" i="3"/>
  <c r="S806" i="3"/>
  <c r="S802" i="3"/>
  <c r="S804" i="3"/>
  <c r="S808" i="3"/>
  <c r="BF35" i="11"/>
  <c r="R805" i="3"/>
  <c r="BI104" i="16"/>
  <c r="BE35" i="11"/>
  <c r="BH104" i="16"/>
  <c r="R803" i="3"/>
  <c r="R811" i="3"/>
  <c r="R1132" i="3"/>
  <c r="BG22" i="11"/>
  <c r="BK93" i="16"/>
  <c r="BM21" i="11"/>
  <c r="S435" i="3"/>
  <c r="BP92" i="16"/>
  <c r="BJ21" i="11"/>
  <c r="S437" i="3"/>
  <c r="S429" i="3"/>
  <c r="BM92" i="16"/>
  <c r="BO92" i="16"/>
  <c r="S433" i="3"/>
  <c r="BL21" i="11"/>
  <c r="BN92" i="16"/>
  <c r="BK21" i="11"/>
  <c r="S431" i="3"/>
  <c r="AO406" i="3"/>
  <c r="AM380" i="3"/>
  <c r="T431" i="3" s="1"/>
  <c r="T433" i="3" s="1"/>
  <c r="AJ66" i="19"/>
  <c r="AK66" i="19" s="1"/>
  <c r="BI41" i="10"/>
  <c r="AJ64" i="19"/>
  <c r="AK64" i="19" s="1"/>
  <c r="BL72" i="16"/>
  <c r="BL198" i="16"/>
  <c r="BL160" i="16"/>
  <c r="AM204" i="16"/>
  <c r="T870" i="2"/>
  <c r="C75" i="14" s="1"/>
  <c r="BH38" i="10"/>
  <c r="BK71" i="16"/>
  <c r="BG38" i="10"/>
  <c r="BJ71" i="16"/>
  <c r="BF38" i="10"/>
  <c r="BI71" i="16"/>
  <c r="BE38" i="10"/>
  <c r="BH71" i="16"/>
  <c r="R870" i="2"/>
  <c r="N33" i="17"/>
  <c r="AJ63" i="19"/>
  <c r="BI38" i="10"/>
  <c r="BL71" i="16"/>
  <c r="BR70" i="16" s="1"/>
  <c r="AY14" i="18"/>
  <c r="BG48" i="10"/>
  <c r="BJ69" i="16"/>
  <c r="BG36" i="10"/>
  <c r="BK204" i="16"/>
  <c r="BH204" i="16"/>
  <c r="R810" i="2"/>
  <c r="BE36" i="10"/>
  <c r="BH69" i="16"/>
  <c r="BF36" i="10"/>
  <c r="BI69" i="16"/>
  <c r="R1122" i="2"/>
  <c r="BK69" i="16"/>
  <c r="BH36" i="10"/>
  <c r="N32" i="17"/>
  <c r="AJ61" i="19"/>
  <c r="BL69" i="16"/>
  <c r="BR68" i="16" s="1"/>
  <c r="BI36" i="10"/>
  <c r="AX14" i="18"/>
  <c r="R1124" i="2"/>
  <c r="R999" i="1"/>
  <c r="BL37" i="16"/>
  <c r="BR36" i="16" s="1"/>
  <c r="BH40" i="9"/>
  <c r="BJ183" i="16"/>
  <c r="R1001" i="1"/>
  <c r="AJ29" i="19"/>
  <c r="BQ36" i="16"/>
  <c r="R1003" i="1"/>
  <c r="R1005" i="1"/>
  <c r="R811" i="1"/>
  <c r="BI39" i="9" s="1"/>
  <c r="BI40" i="9"/>
  <c r="BH183" i="16"/>
  <c r="BK183" i="16"/>
  <c r="BI183" i="16"/>
  <c r="BL183" i="16"/>
  <c r="BR182" i="16" s="1"/>
  <c r="BL36" i="16"/>
  <c r="BL32" i="16"/>
  <c r="Q14" i="17"/>
  <c r="T692" i="1"/>
  <c r="D29" i="14" s="1"/>
  <c r="BQ32" i="16"/>
  <c r="AM24" i="19"/>
  <c r="AN24" i="19" s="1"/>
  <c r="AS25" i="19" s="1"/>
  <c r="BF34" i="9"/>
  <c r="BE34" i="9"/>
  <c r="BG34" i="9"/>
  <c r="BH34" i="9"/>
  <c r="BH200" i="16"/>
  <c r="BF20" i="10"/>
  <c r="BG20" i="10"/>
  <c r="BH20" i="10"/>
  <c r="BE20" i="10"/>
  <c r="BI20" i="10"/>
  <c r="BI200" i="16"/>
  <c r="BJ200" i="16"/>
  <c r="R375" i="3"/>
  <c r="AJ160" i="19" s="1"/>
  <c r="BD17" i="18"/>
  <c r="BK38" i="10"/>
  <c r="BN71" i="16"/>
  <c r="B164" i="14"/>
  <c r="T927" i="4"/>
  <c r="T930" i="4"/>
  <c r="C165" i="14" s="1"/>
  <c r="BH49" i="16"/>
  <c r="BE12" i="10"/>
  <c r="R182" i="2"/>
  <c r="S179" i="2"/>
  <c r="BL11" i="10"/>
  <c r="BO48" i="16"/>
  <c r="BM11" i="10"/>
  <c r="BP48" i="16"/>
  <c r="S181" i="2"/>
  <c r="AO131" i="2"/>
  <c r="AM126" i="2"/>
  <c r="T177" i="2" s="1"/>
  <c r="T370" i="2" s="1"/>
  <c r="BK49" i="16"/>
  <c r="BH12" i="10"/>
  <c r="T992" i="1"/>
  <c r="D39" i="14" s="1"/>
  <c r="D38" i="14"/>
  <c r="E39" i="14" s="1"/>
  <c r="BH60" i="16"/>
  <c r="R549" i="2"/>
  <c r="R1130" i="2"/>
  <c r="BE25" i="10"/>
  <c r="BE33" i="10" s="1"/>
  <c r="R557" i="2"/>
  <c r="R551" i="2"/>
  <c r="BI60" i="16"/>
  <c r="BI172" i="16" s="1"/>
  <c r="BI194" i="16" s="1"/>
  <c r="R1132" i="2"/>
  <c r="BF25" i="10"/>
  <c r="BF33" i="10" s="1"/>
  <c r="AM502" i="2"/>
  <c r="S548" i="2"/>
  <c r="S741" i="2" s="1"/>
  <c r="S550" i="2"/>
  <c r="S743" i="2" s="1"/>
  <c r="S554" i="2"/>
  <c r="S747" i="2" s="1"/>
  <c r="S552" i="2"/>
  <c r="S745" i="2" s="1"/>
  <c r="T810" i="4"/>
  <c r="C161" i="14" s="1"/>
  <c r="T807" i="4"/>
  <c r="B160" i="14"/>
  <c r="T1116" i="4"/>
  <c r="T867" i="4"/>
  <c r="B162" i="14"/>
  <c r="T870" i="4"/>
  <c r="C163" i="14" s="1"/>
  <c r="S870" i="2"/>
  <c r="BM71" i="16"/>
  <c r="BJ38" i="10"/>
  <c r="BJ99" i="16"/>
  <c r="BG28" i="11"/>
  <c r="BL99" i="16"/>
  <c r="BR98" i="16" s="1"/>
  <c r="N47" i="17"/>
  <c r="Q47" i="17" s="1"/>
  <c r="BI28" i="11"/>
  <c r="AJ91" i="19"/>
  <c r="BM14" i="18"/>
  <c r="BI99" i="16"/>
  <c r="BF28" i="11"/>
  <c r="AC155" i="14"/>
  <c r="AC154" i="14"/>
  <c r="N154" i="14"/>
  <c r="BO180" i="16"/>
  <c r="BO200" i="16" s="1"/>
  <c r="BL19" i="10"/>
  <c r="BP180" i="16"/>
  <c r="BP200" i="16" s="1"/>
  <c r="BM19" i="10"/>
  <c r="BH172" i="16"/>
  <c r="B166" i="14"/>
  <c r="T990" i="4"/>
  <c r="C167" i="14" s="1"/>
  <c r="T987" i="4"/>
  <c r="BI12" i="10"/>
  <c r="BL49" i="16"/>
  <c r="BR48" i="16" s="1"/>
  <c r="N22" i="17"/>
  <c r="AN14" i="18"/>
  <c r="AJ41" i="19"/>
  <c r="BI49" i="16"/>
  <c r="BF12" i="10"/>
  <c r="BM38" i="10"/>
  <c r="BP71" i="16"/>
  <c r="T1050" i="4"/>
  <c r="C169" i="14" s="1"/>
  <c r="B168" i="14"/>
  <c r="T1047" i="4"/>
  <c r="B156" i="14"/>
  <c r="T736" i="4"/>
  <c r="C157" i="14" s="1"/>
  <c r="T733" i="4"/>
  <c r="AO58" i="19"/>
  <c r="AP58" i="19"/>
  <c r="AS59" i="19"/>
  <c r="AS58" i="19"/>
  <c r="BJ11" i="10"/>
  <c r="BJ19" i="10" s="1"/>
  <c r="S175" i="2"/>
  <c r="BM48" i="16"/>
  <c r="BM180" i="16" s="1"/>
  <c r="S183" i="2"/>
  <c r="S177" i="2"/>
  <c r="BK11" i="10"/>
  <c r="BK19" i="10" s="1"/>
  <c r="BN48" i="16"/>
  <c r="BN180" i="16" s="1"/>
  <c r="BJ49" i="16"/>
  <c r="BG12" i="10"/>
  <c r="AC39" i="14"/>
  <c r="AC38" i="14"/>
  <c r="BG25" i="10"/>
  <c r="BG33" i="10" s="1"/>
  <c r="BJ60" i="16"/>
  <c r="BJ172" i="16" s="1"/>
  <c r="R553" i="2"/>
  <c r="BK60" i="16"/>
  <c r="BK172" i="16" s="1"/>
  <c r="R555" i="2"/>
  <c r="BH25" i="10"/>
  <c r="BH33" i="10" s="1"/>
  <c r="R1136" i="2"/>
  <c r="BO71" i="16"/>
  <c r="BL38" i="10"/>
  <c r="T1110" i="4"/>
  <c r="C171" i="14" s="1"/>
  <c r="T1107" i="4"/>
  <c r="B170" i="14"/>
  <c r="B90" i="14"/>
  <c r="T368" i="3"/>
  <c r="B100" i="14" s="1"/>
  <c r="BQ71" i="16"/>
  <c r="O33" i="17"/>
  <c r="BN38" i="10"/>
  <c r="AY15" i="18"/>
  <c r="AM63" i="19"/>
  <c r="AC21" i="14"/>
  <c r="AC20" i="14"/>
  <c r="R1134" i="2"/>
  <c r="R616" i="3"/>
  <c r="BH99" i="16"/>
  <c r="BE28" i="11"/>
  <c r="BH28" i="11"/>
  <c r="BK99" i="16"/>
  <c r="T867" i="2"/>
  <c r="T677" i="4"/>
  <c r="D155" i="14" s="1"/>
  <c r="D154" i="14"/>
  <c r="E155" i="14" s="1"/>
  <c r="T362" i="4"/>
  <c r="C143" i="14" s="1"/>
  <c r="T359" i="4"/>
  <c r="B142" i="14"/>
  <c r="AC62" i="14"/>
  <c r="BN69" i="16"/>
  <c r="D68" i="14"/>
  <c r="E69" i="14" s="1"/>
  <c r="T737" i="2"/>
  <c r="D69" i="14" s="1"/>
  <c r="T242" i="4"/>
  <c r="C139" i="14" s="1"/>
  <c r="B138" i="14"/>
  <c r="T239" i="4"/>
  <c r="T803" i="2"/>
  <c r="T810" i="2" s="1"/>
  <c r="C73" i="14" s="1"/>
  <c r="O32" i="17"/>
  <c r="AM61" i="19"/>
  <c r="T677" i="2"/>
  <c r="D67" i="14" s="1"/>
  <c r="D66" i="14"/>
  <c r="E67" i="14" s="1"/>
  <c r="N136" i="14"/>
  <c r="AC137" i="14"/>
  <c r="AC136" i="14"/>
  <c r="T183" i="4"/>
  <c r="D137" i="14" s="1"/>
  <c r="D136" i="14"/>
  <c r="E137" i="14" s="1"/>
  <c r="D140" i="14"/>
  <c r="E141" i="14" s="1"/>
  <c r="T303" i="4"/>
  <c r="D141" i="14" s="1"/>
  <c r="T493" i="4"/>
  <c r="T496" i="4"/>
  <c r="C149" i="14" s="1"/>
  <c r="B148" i="14"/>
  <c r="T433" i="4"/>
  <c r="B146" i="14"/>
  <c r="T436" i="4"/>
  <c r="C147" i="14" s="1"/>
  <c r="T742" i="4"/>
  <c r="T62" i="4"/>
  <c r="C133" i="14" s="1"/>
  <c r="T59" i="4"/>
  <c r="T368" i="4"/>
  <c r="B132" i="14"/>
  <c r="C72" i="14"/>
  <c r="T1118" i="2"/>
  <c r="AC69" i="14"/>
  <c r="N68" i="14"/>
  <c r="AC68" i="14"/>
  <c r="B60" i="14"/>
  <c r="T616" i="4"/>
  <c r="C153" i="14" s="1"/>
  <c r="T613" i="4"/>
  <c r="B152" i="14"/>
  <c r="T122" i="4"/>
  <c r="C135" i="14" s="1"/>
  <c r="B134" i="14"/>
  <c r="T119" i="4"/>
  <c r="N66" i="14"/>
  <c r="AC66" i="14"/>
  <c r="AC67" i="14"/>
  <c r="AC140" i="14"/>
  <c r="N140" i="14"/>
  <c r="AC141" i="14"/>
  <c r="T378" i="1"/>
  <c r="D17" i="14" s="1"/>
  <c r="AJ14" i="19"/>
  <c r="AK14" i="19" s="1"/>
  <c r="X188" i="16"/>
  <c r="T314" i="1"/>
  <c r="T318" i="1" s="1"/>
  <c r="D15" i="14" s="1"/>
  <c r="T317" i="1"/>
  <c r="C15" i="14" s="1"/>
  <c r="BJ22" i="9"/>
  <c r="BM21" i="16"/>
  <c r="S317" i="1"/>
  <c r="BL20" i="16"/>
  <c r="BI21" i="9"/>
  <c r="AJ12" i="19"/>
  <c r="AK12" i="19" s="1"/>
  <c r="BM22" i="9"/>
  <c r="Z15" i="18"/>
  <c r="Z17" i="18" s="1"/>
  <c r="BQ21" i="16"/>
  <c r="BO21" i="16"/>
  <c r="BL22" i="9"/>
  <c r="BK22" i="9"/>
  <c r="BN21" i="16"/>
  <c r="BJ168" i="16"/>
  <c r="BJ202" i="16" s="1"/>
  <c r="BK168" i="16"/>
  <c r="BK202" i="16" s="1"/>
  <c r="BI168" i="16"/>
  <c r="BH19" i="9"/>
  <c r="BH49" i="9" s="1"/>
  <c r="BF19" i="9"/>
  <c r="BF49" i="9" s="1"/>
  <c r="R242" i="1"/>
  <c r="AJ10" i="19" s="1"/>
  <c r="X202" i="16"/>
  <c r="X204" i="16"/>
  <c r="BJ13" i="9"/>
  <c r="BJ19" i="9" s="1"/>
  <c r="S243" i="1"/>
  <c r="S235" i="1"/>
  <c r="BM14" i="16"/>
  <c r="S1011" i="1"/>
  <c r="S241" i="1"/>
  <c r="BP14" i="16"/>
  <c r="BM13" i="9"/>
  <c r="S1017" i="1"/>
  <c r="BE14" i="9"/>
  <c r="BH15" i="16"/>
  <c r="BI14" i="9"/>
  <c r="W14" i="18"/>
  <c r="AJ11" i="19"/>
  <c r="N7" i="17"/>
  <c r="BL15" i="16"/>
  <c r="BR14" i="16" s="1"/>
  <c r="BI15" i="16"/>
  <c r="BF14" i="9"/>
  <c r="BL13" i="9"/>
  <c r="BL19" i="9" s="1"/>
  <c r="S239" i="1"/>
  <c r="BO14" i="16"/>
  <c r="S1015" i="1"/>
  <c r="S237" i="1"/>
  <c r="BN14" i="16"/>
  <c r="BK13" i="9"/>
  <c r="S1013" i="1"/>
  <c r="AO189" i="1"/>
  <c r="AM186" i="1"/>
  <c r="T237" i="1" s="1"/>
  <c r="T251" i="1" s="1"/>
  <c r="C12" i="14" s="1"/>
  <c r="BH14" i="9"/>
  <c r="BK15" i="16"/>
  <c r="BG14" i="9"/>
  <c r="BJ15" i="16"/>
  <c r="R251" i="1"/>
  <c r="R255" i="1"/>
  <c r="T183" i="1"/>
  <c r="D9" i="14" s="1"/>
  <c r="R1018" i="1"/>
  <c r="R257" i="1"/>
  <c r="G14" i="18" s="1"/>
  <c r="R253" i="1"/>
  <c r="R249" i="1"/>
  <c r="BL12" i="16"/>
  <c r="BI11" i="9"/>
  <c r="AJ8" i="19"/>
  <c r="AK8" i="19" s="1"/>
  <c r="BH175" i="16"/>
  <c r="BI175" i="16"/>
  <c r="BK175" i="16"/>
  <c r="BL175" i="16"/>
  <c r="BR174" i="16" s="1"/>
  <c r="BJ175" i="16"/>
  <c r="R1020" i="1"/>
  <c r="R1012" i="1"/>
  <c r="R1016" i="1"/>
  <c r="BH11" i="16"/>
  <c r="BE10" i="9"/>
  <c r="BL11" i="16"/>
  <c r="BR10" i="16" s="1"/>
  <c r="U14" i="18"/>
  <c r="N5" i="17"/>
  <c r="AJ7" i="19"/>
  <c r="BI10" i="9"/>
  <c r="BJ11" i="16"/>
  <c r="BG10" i="9"/>
  <c r="R1014" i="1"/>
  <c r="BH10" i="9"/>
  <c r="BK11" i="16"/>
  <c r="R122" i="1"/>
  <c r="BG49" i="9"/>
  <c r="BF10" i="9"/>
  <c r="BI11" i="16"/>
  <c r="AJ4" i="19"/>
  <c r="AK4" i="19" s="1"/>
  <c r="AC5" i="14"/>
  <c r="BL8" i="16"/>
  <c r="D4" i="14"/>
  <c r="E5" i="14" s="1"/>
  <c r="BN7" i="9"/>
  <c r="BQ8" i="16"/>
  <c r="M198" i="16"/>
  <c r="C6" i="14"/>
  <c r="BK10" i="9"/>
  <c r="AS66" i="19"/>
  <c r="AS67" i="19"/>
  <c r="BN110" i="16"/>
  <c r="BK41" i="11"/>
  <c r="S985" i="3"/>
  <c r="BM41" i="11"/>
  <c r="S989" i="3"/>
  <c r="BP110" i="16"/>
  <c r="AO954" i="3"/>
  <c r="AM934" i="3"/>
  <c r="T985" i="3" s="1"/>
  <c r="BK111" i="16"/>
  <c r="I151" i="14"/>
  <c r="N27" i="17"/>
  <c r="AS14" i="18"/>
  <c r="AJ51" i="19"/>
  <c r="BI24" i="10"/>
  <c r="BL59" i="16"/>
  <c r="BR58" i="16" s="1"/>
  <c r="R742" i="2"/>
  <c r="R750" i="2"/>
  <c r="BI59" i="16"/>
  <c r="BF24" i="10"/>
  <c r="O55" i="14"/>
  <c r="Q55" i="14" s="1"/>
  <c r="S54" i="14" s="1"/>
  <c r="H55" i="14"/>
  <c r="I55" i="14" s="1"/>
  <c r="U55" i="14"/>
  <c r="X55" i="14" s="1"/>
  <c r="Z54" i="14" s="1"/>
  <c r="BM23" i="10"/>
  <c r="BP58" i="16"/>
  <c r="S495" i="2"/>
  <c r="S491" i="2"/>
  <c r="BK23" i="10"/>
  <c r="BN58" i="16"/>
  <c r="AO446" i="2"/>
  <c r="AM440" i="2"/>
  <c r="T491" i="2" s="1"/>
  <c r="R746" i="2"/>
  <c r="BH24" i="10"/>
  <c r="BK59" i="16"/>
  <c r="H113" i="14"/>
  <c r="I113" i="14" s="1"/>
  <c r="U113" i="14"/>
  <c r="X113" i="14" s="1"/>
  <c r="Z112" i="14" s="1"/>
  <c r="O113" i="14"/>
  <c r="Q113" i="14" s="1"/>
  <c r="S112" i="14" s="1"/>
  <c r="AO51" i="12"/>
  <c r="S372" i="2"/>
  <c r="Q38" i="17"/>
  <c r="S987" i="3"/>
  <c r="BL41" i="11"/>
  <c r="BO110" i="16"/>
  <c r="BJ41" i="11"/>
  <c r="S983" i="3"/>
  <c r="BM110" i="16"/>
  <c r="S991" i="3"/>
  <c r="BH59" i="16"/>
  <c r="BE24" i="10"/>
  <c r="R496" i="2"/>
  <c r="R744" i="2"/>
  <c r="S493" i="2"/>
  <c r="BL23" i="10"/>
  <c r="BO58" i="16"/>
  <c r="S489" i="2"/>
  <c r="BM58" i="16"/>
  <c r="BJ23" i="10"/>
  <c r="S497" i="2"/>
  <c r="BG24" i="10"/>
  <c r="BJ59" i="16"/>
  <c r="R748" i="2"/>
  <c r="AM90" i="19"/>
  <c r="AN90" i="19" s="1"/>
  <c r="BP12" i="11"/>
  <c r="BP11" i="11"/>
  <c r="D92" i="14"/>
  <c r="E93" i="14" s="1"/>
  <c r="T183" i="3"/>
  <c r="D93" i="14" s="1"/>
  <c r="AN76" i="19"/>
  <c r="AJ72" i="19"/>
  <c r="AK72" i="19" s="1"/>
  <c r="BI7" i="11"/>
  <c r="BL80" i="16"/>
  <c r="BN7" i="11"/>
  <c r="AM72" i="19"/>
  <c r="AN72" i="19" s="1"/>
  <c r="BQ80" i="16"/>
  <c r="M14" i="18"/>
  <c r="N84" i="17"/>
  <c r="AJ161" i="19"/>
  <c r="T63" i="3"/>
  <c r="D89" i="14" s="1"/>
  <c r="D88" i="14"/>
  <c r="E89" i="14" s="1"/>
  <c r="T617" i="2"/>
  <c r="D65" i="14" s="1"/>
  <c r="D64" i="14"/>
  <c r="E65" i="14" s="1"/>
  <c r="D58" i="14"/>
  <c r="BN13" i="10"/>
  <c r="AM42" i="19"/>
  <c r="AN42" i="19" s="1"/>
  <c r="BQ50" i="16"/>
  <c r="T243" i="2"/>
  <c r="D51" i="14" s="1"/>
  <c r="D50" i="14"/>
  <c r="E51" i="14" s="1"/>
  <c r="T123" i="2"/>
  <c r="D47" i="14" s="1"/>
  <c r="D46" i="14"/>
  <c r="C44" i="14"/>
  <c r="T59" i="2"/>
  <c r="T62" i="2"/>
  <c r="C45" i="14" s="1"/>
  <c r="BO45" i="16"/>
  <c r="BL8" i="10"/>
  <c r="BK8" i="10"/>
  <c r="BN45" i="16"/>
  <c r="AM37" i="19"/>
  <c r="BQ45" i="16"/>
  <c r="AL15" i="18"/>
  <c r="AL17" i="18" s="1"/>
  <c r="O20" i="17"/>
  <c r="BN8" i="10"/>
  <c r="BJ8" i="10"/>
  <c r="BM45" i="16"/>
  <c r="S368" i="2"/>
  <c r="S376" i="2"/>
  <c r="BP45" i="16"/>
  <c r="BM8" i="10"/>
  <c r="S370" i="2"/>
  <c r="S62" i="2"/>
  <c r="S374" i="2"/>
  <c r="B12" i="14"/>
  <c r="AC41" i="14"/>
  <c r="AC40" i="14"/>
  <c r="AC15" i="14"/>
  <c r="AC14" i="14"/>
  <c r="T123" i="1"/>
  <c r="D7" i="14" s="1"/>
  <c r="D6" i="14"/>
  <c r="AC6" i="14"/>
  <c r="AC7" i="14"/>
  <c r="AY51" i="12"/>
  <c r="AY51" i="11"/>
  <c r="AD188" i="19" s="1"/>
  <c r="AE51" i="12"/>
  <c r="AO51" i="11"/>
  <c r="X188" i="19" s="1"/>
  <c r="S625" i="1" l="1"/>
  <c r="S627" i="1"/>
  <c r="AO20" i="19"/>
  <c r="AS21" i="19"/>
  <c r="AS20" i="19"/>
  <c r="AP20" i="19"/>
  <c r="N53" i="17"/>
  <c r="BJ107" i="16"/>
  <c r="AC118" i="14"/>
  <c r="BM19" i="11"/>
  <c r="BN176" i="16"/>
  <c r="BI48" i="10"/>
  <c r="BH171" i="16"/>
  <c r="BJ171" i="16"/>
  <c r="BM26" i="9"/>
  <c r="BP25" i="16"/>
  <c r="BK171" i="16"/>
  <c r="BI171" i="16"/>
  <c r="R1116" i="2"/>
  <c r="R1120" i="2"/>
  <c r="BN22" i="9"/>
  <c r="O8" i="17"/>
  <c r="Q8" i="17" s="1"/>
  <c r="BL167" i="16"/>
  <c r="BR166" i="16" s="1"/>
  <c r="BK167" i="16"/>
  <c r="BJ167" i="16"/>
  <c r="BI167" i="16"/>
  <c r="BH167" i="16"/>
  <c r="BM17" i="18"/>
  <c r="BP176" i="16"/>
  <c r="BK19" i="11"/>
  <c r="P51" i="12"/>
  <c r="P51" i="11"/>
  <c r="I188" i="19" s="1"/>
  <c r="AC79" i="14"/>
  <c r="AC78" i="14"/>
  <c r="D78" i="14"/>
  <c r="E79" i="14" s="1"/>
  <c r="T991" i="2"/>
  <c r="D79" i="14" s="1"/>
  <c r="BI19" i="11"/>
  <c r="BE48" i="10"/>
  <c r="BH48" i="10"/>
  <c r="AT51" i="11"/>
  <c r="AA188" i="19" s="1"/>
  <c r="AJ16" i="19"/>
  <c r="AK16" i="19" s="1"/>
  <c r="BI25" i="9"/>
  <c r="Q10" i="17"/>
  <c r="Z51" i="12"/>
  <c r="T627" i="1"/>
  <c r="D26" i="14" s="1"/>
  <c r="E17" i="14"/>
  <c r="BK34" i="9"/>
  <c r="AM14" i="19"/>
  <c r="AN14" i="19" s="1"/>
  <c r="BN23" i="9"/>
  <c r="BQ22" i="16"/>
  <c r="BN34" i="9"/>
  <c r="AS4" i="19"/>
  <c r="T872" i="1"/>
  <c r="D35" i="14" s="1"/>
  <c r="E35" i="14"/>
  <c r="H31" i="14" s="1"/>
  <c r="AM30" i="19"/>
  <c r="AN30" i="19" s="1"/>
  <c r="AS30" i="19" s="1"/>
  <c r="Q17" i="17"/>
  <c r="BE48" i="9"/>
  <c r="BQ38" i="16"/>
  <c r="AI17" i="18"/>
  <c r="AG17" i="18"/>
  <c r="BL34" i="16"/>
  <c r="BI37" i="9"/>
  <c r="BF48" i="9"/>
  <c r="BH48" i="9"/>
  <c r="BE49" i="9"/>
  <c r="BE50" i="9" s="1"/>
  <c r="BG48" i="9"/>
  <c r="BP36" i="9"/>
  <c r="BP35" i="9"/>
  <c r="BQ98" i="16"/>
  <c r="AE51" i="11"/>
  <c r="R188" i="19" s="1"/>
  <c r="BO204" i="16"/>
  <c r="BN23" i="11"/>
  <c r="AM86" i="19"/>
  <c r="AN86" i="19" s="1"/>
  <c r="AS86" i="19" s="1"/>
  <c r="BM171" i="16"/>
  <c r="B104" i="14"/>
  <c r="AC104" i="14" s="1"/>
  <c r="R436" i="3"/>
  <c r="BI21" i="11" s="1"/>
  <c r="BI93" i="16"/>
  <c r="BP171" i="16"/>
  <c r="BI22" i="11"/>
  <c r="BG33" i="11"/>
  <c r="BG34" i="11" s="1"/>
  <c r="Z51" i="11"/>
  <c r="O188" i="19" s="1"/>
  <c r="AJ54" i="19"/>
  <c r="AK54" i="19" s="1"/>
  <c r="BL62" i="16"/>
  <c r="BQ62" i="16"/>
  <c r="AM54" i="19"/>
  <c r="AN54" i="19" s="1"/>
  <c r="BQ171" i="16"/>
  <c r="BO171" i="16"/>
  <c r="BQ56" i="16"/>
  <c r="AM48" i="19"/>
  <c r="E59" i="14"/>
  <c r="AN48" i="19"/>
  <c r="AS48" i="19" s="1"/>
  <c r="BL111" i="16"/>
  <c r="BR110" i="16" s="1"/>
  <c r="AJ103" i="19"/>
  <c r="BI42" i="11"/>
  <c r="BF42" i="11"/>
  <c r="BH111" i="16"/>
  <c r="R990" i="3"/>
  <c r="BI41" i="11" s="1"/>
  <c r="BG42" i="11"/>
  <c r="BK184" i="16"/>
  <c r="BK188" i="16" s="1"/>
  <c r="BQ186" i="16"/>
  <c r="U51" i="12"/>
  <c r="BL181" i="16"/>
  <c r="BR180" i="16" s="1"/>
  <c r="BH181" i="16"/>
  <c r="AC57" i="14"/>
  <c r="E47" i="14"/>
  <c r="BJ181" i="16"/>
  <c r="BI181" i="16"/>
  <c r="BK181" i="16"/>
  <c r="U51" i="11"/>
  <c r="L188" i="19" s="1"/>
  <c r="BQ46" i="16"/>
  <c r="AM38" i="19"/>
  <c r="AN38" i="19" s="1"/>
  <c r="AS38" i="19" s="1"/>
  <c r="J14" i="18"/>
  <c r="Q20" i="17"/>
  <c r="AJ155" i="19"/>
  <c r="R375" i="2"/>
  <c r="AJ154" i="19" s="1"/>
  <c r="BI7" i="10"/>
  <c r="T617" i="3"/>
  <c r="D109" i="14" s="1"/>
  <c r="E109" i="14"/>
  <c r="R556" i="3"/>
  <c r="AJ88" i="19" s="1"/>
  <c r="BI158" i="16"/>
  <c r="BL159" i="16" s="1"/>
  <c r="BR158" i="16" s="1"/>
  <c r="T493" i="3"/>
  <c r="T497" i="3" s="1"/>
  <c r="D105" i="14" s="1"/>
  <c r="T742" i="3"/>
  <c r="B114" i="14" s="1"/>
  <c r="AC114" i="14" s="1"/>
  <c r="BJ14" i="18"/>
  <c r="BE22" i="11"/>
  <c r="R742" i="3"/>
  <c r="BL93" i="16"/>
  <c r="BR92" i="16" s="1"/>
  <c r="AJ85" i="19"/>
  <c r="AJ84" i="19"/>
  <c r="R746" i="3"/>
  <c r="R750" i="3"/>
  <c r="N85" i="17" s="1"/>
  <c r="R744" i="3"/>
  <c r="AX15" i="18"/>
  <c r="AX17" i="18" s="1"/>
  <c r="BP69" i="16"/>
  <c r="BO69" i="16"/>
  <c r="BQ69" i="16"/>
  <c r="BJ36" i="10"/>
  <c r="S1116" i="2"/>
  <c r="BP166" i="16"/>
  <c r="BN167" i="16" s="1"/>
  <c r="S1122" i="2"/>
  <c r="S1124" i="2"/>
  <c r="AM159" i="19" s="1"/>
  <c r="S810" i="2"/>
  <c r="BN35" i="10" s="1"/>
  <c r="S1120" i="2"/>
  <c r="Q32" i="17"/>
  <c r="AJ51" i="11"/>
  <c r="U188" i="19" s="1"/>
  <c r="AR17" i="18"/>
  <c r="AJ48" i="19"/>
  <c r="AK48" i="19" s="1"/>
  <c r="BL56" i="16"/>
  <c r="BI21" i="10"/>
  <c r="BM199" i="16"/>
  <c r="BQ160" i="16"/>
  <c r="T931" i="2"/>
  <c r="D77" i="14" s="1"/>
  <c r="D76" i="14"/>
  <c r="E77" i="14" s="1"/>
  <c r="BQ199" i="16"/>
  <c r="BO199" i="16"/>
  <c r="BP199" i="16"/>
  <c r="BN39" i="10"/>
  <c r="AM64" i="19"/>
  <c r="AN64" i="19" s="1"/>
  <c r="AS65" i="19" s="1"/>
  <c r="BQ72" i="16"/>
  <c r="AS64" i="19"/>
  <c r="BL34" i="9"/>
  <c r="BJ34" i="9"/>
  <c r="BQ26" i="16"/>
  <c r="BM34" i="9"/>
  <c r="N79" i="17"/>
  <c r="H14" i="18"/>
  <c r="H17" i="18" s="1"/>
  <c r="AM18" i="19"/>
  <c r="AN18" i="19" s="1"/>
  <c r="AS19" i="19" s="1"/>
  <c r="S630" i="1"/>
  <c r="AM150" i="19" s="1"/>
  <c r="R630" i="1"/>
  <c r="AJ150" i="19" s="1"/>
  <c r="AK150" i="19" s="1"/>
  <c r="AC17" i="18"/>
  <c r="AJ18" i="19"/>
  <c r="AK18" i="19" s="1"/>
  <c r="BL26" i="16"/>
  <c r="T498" i="1"/>
  <c r="D21" i="14" s="1"/>
  <c r="T630" i="1"/>
  <c r="C27" i="14" s="1"/>
  <c r="C26" i="14"/>
  <c r="B26" i="14"/>
  <c r="AC27" i="14" s="1"/>
  <c r="O79" i="17"/>
  <c r="AM151" i="19"/>
  <c r="AM16" i="19"/>
  <c r="AN16" i="19" s="1"/>
  <c r="BN25" i="9"/>
  <c r="BQ24" i="16"/>
  <c r="D18" i="14"/>
  <c r="E19" i="14" s="1"/>
  <c r="T438" i="1"/>
  <c r="D19" i="14" s="1"/>
  <c r="R930" i="3"/>
  <c r="BL108" i="16" s="1"/>
  <c r="BH47" i="11"/>
  <c r="BH49" i="11" s="1"/>
  <c r="S1121" i="3"/>
  <c r="S1130" i="3"/>
  <c r="AJ51" i="12"/>
  <c r="BF47" i="11"/>
  <c r="BF49" i="11" s="1"/>
  <c r="R870" i="3"/>
  <c r="BL106" i="16" s="1"/>
  <c r="R1122" i="3"/>
  <c r="AJ99" i="19"/>
  <c r="BI184" i="16"/>
  <c r="S1132" i="3"/>
  <c r="R1116" i="3"/>
  <c r="BH107" i="16"/>
  <c r="BL107" i="16"/>
  <c r="BR106" i="16" s="1"/>
  <c r="BE47" i="11"/>
  <c r="BE49" i="11" s="1"/>
  <c r="BG47" i="11"/>
  <c r="BE38" i="11"/>
  <c r="N51" i="17"/>
  <c r="BL37" i="11"/>
  <c r="BO106" i="16"/>
  <c r="S867" i="3"/>
  <c r="AM814" i="3"/>
  <c r="T865" i="3" s="1"/>
  <c r="AO815" i="3"/>
  <c r="BP106" i="16"/>
  <c r="BM37" i="11"/>
  <c r="S869" i="3"/>
  <c r="BM106" i="16"/>
  <c r="S871" i="3"/>
  <c r="BJ37" i="11"/>
  <c r="S863" i="3"/>
  <c r="BK37" i="11"/>
  <c r="S865" i="3"/>
  <c r="BN106" i="16"/>
  <c r="S1136" i="3"/>
  <c r="BN37" i="9"/>
  <c r="BP37" i="9" s="1"/>
  <c r="AM26" i="19"/>
  <c r="AN26" i="19" s="1"/>
  <c r="R1004" i="1"/>
  <c r="AJ152" i="19" s="1"/>
  <c r="BN48" i="9"/>
  <c r="BK48" i="9"/>
  <c r="BL48" i="9"/>
  <c r="S1003" i="1"/>
  <c r="BJ48" i="9"/>
  <c r="BI19" i="10"/>
  <c r="BN11" i="9"/>
  <c r="BP12" i="9" s="1"/>
  <c r="AM8" i="19"/>
  <c r="AN8" i="19" s="1"/>
  <c r="AS8" i="19" s="1"/>
  <c r="BP11" i="9"/>
  <c r="S257" i="1"/>
  <c r="O78" i="17" s="1"/>
  <c r="BK19" i="9"/>
  <c r="BK49" i="9" s="1"/>
  <c r="BM19" i="9"/>
  <c r="BM49" i="9" s="1"/>
  <c r="S255" i="1"/>
  <c r="S251" i="1"/>
  <c r="AM7" i="19"/>
  <c r="BO11" i="16"/>
  <c r="S249" i="1"/>
  <c r="BN10" i="9"/>
  <c r="BJ10" i="9"/>
  <c r="E7" i="14"/>
  <c r="S253" i="1"/>
  <c r="O5" i="17"/>
  <c r="Q5" i="17" s="1"/>
  <c r="BM10" i="9"/>
  <c r="S122" i="1"/>
  <c r="AM6" i="19" s="1"/>
  <c r="BN175" i="16"/>
  <c r="BO175" i="16"/>
  <c r="BI177" i="16"/>
  <c r="BQ175" i="16"/>
  <c r="BP183" i="16"/>
  <c r="BN183" i="16"/>
  <c r="BL177" i="16"/>
  <c r="BR176" i="16" s="1"/>
  <c r="BQ183" i="16"/>
  <c r="BO183" i="16"/>
  <c r="BK177" i="16"/>
  <c r="B120" i="14"/>
  <c r="T1116" i="3"/>
  <c r="B128" i="14" s="1"/>
  <c r="AC129" i="14" s="1"/>
  <c r="AM874" i="3"/>
  <c r="T925" i="3" s="1"/>
  <c r="T927" i="3" s="1"/>
  <c r="AO875" i="3"/>
  <c r="BL39" i="11"/>
  <c r="BO108" i="16"/>
  <c r="S927" i="3"/>
  <c r="BK109" i="16"/>
  <c r="BH40" i="11"/>
  <c r="BL25" i="11"/>
  <c r="BL33" i="11" s="1"/>
  <c r="BO96" i="16"/>
  <c r="BO158" i="16" s="1"/>
  <c r="S553" i="3"/>
  <c r="BM96" i="16"/>
  <c r="BM158" i="16" s="1"/>
  <c r="S557" i="3"/>
  <c r="BJ25" i="11"/>
  <c r="BJ33" i="11" s="1"/>
  <c r="S549" i="3"/>
  <c r="BH26" i="11"/>
  <c r="BK97" i="16"/>
  <c r="BI41" i="9"/>
  <c r="AJ30" i="19"/>
  <c r="AK30" i="19" s="1"/>
  <c r="BL38" i="16"/>
  <c r="BI109" i="16"/>
  <c r="BF40" i="11"/>
  <c r="BH97" i="16"/>
  <c r="BE26" i="11"/>
  <c r="D14" i="14"/>
  <c r="E15" i="14" s="1"/>
  <c r="BQ11" i="16"/>
  <c r="BM175" i="16"/>
  <c r="BP175" i="16"/>
  <c r="T742" i="2"/>
  <c r="B70" i="14" s="1"/>
  <c r="R748" i="3"/>
  <c r="BM48" i="9"/>
  <c r="BH184" i="16"/>
  <c r="S1134" i="3"/>
  <c r="BJ184" i="16"/>
  <c r="BJ196" i="16" s="1"/>
  <c r="BM176" i="16"/>
  <c r="BL19" i="11"/>
  <c r="BH177" i="16"/>
  <c r="BJ177" i="16"/>
  <c r="BM183" i="16"/>
  <c r="BK39" i="11"/>
  <c r="S925" i="3"/>
  <c r="BN108" i="16"/>
  <c r="BM108" i="16"/>
  <c r="S923" i="3"/>
  <c r="BJ39" i="11"/>
  <c r="S931" i="3"/>
  <c r="BP108" i="16"/>
  <c r="BM39" i="11"/>
  <c r="S929" i="3"/>
  <c r="BH109" i="16"/>
  <c r="BE40" i="11"/>
  <c r="N52" i="17"/>
  <c r="BR14" i="18"/>
  <c r="AJ101" i="19"/>
  <c r="BI40" i="11"/>
  <c r="BL109" i="16"/>
  <c r="BR108" i="16" s="1"/>
  <c r="BJ109" i="16"/>
  <c r="BG40" i="11"/>
  <c r="BK25" i="11"/>
  <c r="BK33" i="11" s="1"/>
  <c r="S551" i="3"/>
  <c r="BN96" i="16"/>
  <c r="BN158" i="16" s="1"/>
  <c r="BP96" i="16"/>
  <c r="BP158" i="16" s="1"/>
  <c r="BM25" i="11"/>
  <c r="BM33" i="11" s="1"/>
  <c r="S555" i="3"/>
  <c r="AO528" i="3"/>
  <c r="AM500" i="3"/>
  <c r="T551" i="3" s="1"/>
  <c r="T744" i="3" s="1"/>
  <c r="BF26" i="11"/>
  <c r="BI97" i="16"/>
  <c r="T1051" i="3"/>
  <c r="D125" i="14" s="1"/>
  <c r="D124" i="14"/>
  <c r="E125" i="14" s="1"/>
  <c r="AC125" i="14"/>
  <c r="AC124" i="14"/>
  <c r="N124" i="14"/>
  <c r="BG26" i="11"/>
  <c r="BJ97" i="16"/>
  <c r="BI25" i="11"/>
  <c r="BL97" i="16"/>
  <c r="BR96" i="16" s="1"/>
  <c r="N46" i="17"/>
  <c r="BL14" i="18"/>
  <c r="AJ89" i="19"/>
  <c r="BI26" i="11"/>
  <c r="C32" i="14"/>
  <c r="T808" i="1"/>
  <c r="T811" i="1"/>
  <c r="C33" i="14" s="1"/>
  <c r="T999" i="1"/>
  <c r="T1014" i="1" s="1"/>
  <c r="C42" i="14" s="1"/>
  <c r="L52" i="9" s="1"/>
  <c r="BP37" i="16"/>
  <c r="BM40" i="9"/>
  <c r="S1001" i="1"/>
  <c r="BL40" i="9"/>
  <c r="BO37" i="16"/>
  <c r="S1005" i="1"/>
  <c r="S997" i="1"/>
  <c r="BM37" i="16"/>
  <c r="BJ40" i="9"/>
  <c r="BQ37" i="16"/>
  <c r="AM29" i="19"/>
  <c r="AN28" i="19" s="1"/>
  <c r="O16" i="17"/>
  <c r="Q16" i="17" s="1"/>
  <c r="AH15" i="18"/>
  <c r="AH17" i="18" s="1"/>
  <c r="BN40" i="9"/>
  <c r="S999" i="1"/>
  <c r="BN37" i="16"/>
  <c r="BK40" i="9"/>
  <c r="AS87" i="19"/>
  <c r="AK160" i="19"/>
  <c r="C90" i="14"/>
  <c r="T119" i="3"/>
  <c r="T122" i="3"/>
  <c r="C91" i="14" s="1"/>
  <c r="BO83" i="16"/>
  <c r="BL10" i="11"/>
  <c r="BE15" i="18"/>
  <c r="BE17" i="18" s="1"/>
  <c r="BN10" i="11"/>
  <c r="AM75" i="19"/>
  <c r="O39" i="17"/>
  <c r="Q39" i="17" s="1"/>
  <c r="BQ83" i="16"/>
  <c r="BN83" i="16"/>
  <c r="BK10" i="11"/>
  <c r="BL82" i="16"/>
  <c r="BI9" i="11"/>
  <c r="AJ74" i="19"/>
  <c r="AK74" i="19" s="1"/>
  <c r="BP83" i="16"/>
  <c r="BM10" i="11"/>
  <c r="S122" i="3"/>
  <c r="BM83" i="16"/>
  <c r="BJ10" i="11"/>
  <c r="S374" i="3"/>
  <c r="S368" i="3"/>
  <c r="S376" i="3"/>
  <c r="AM79" i="19"/>
  <c r="BN14" i="11"/>
  <c r="BQ87" i="16"/>
  <c r="BG15" i="18"/>
  <c r="BG17" i="18" s="1"/>
  <c r="O41" i="17"/>
  <c r="Q41" i="17" s="1"/>
  <c r="BP87" i="16"/>
  <c r="BM14" i="11"/>
  <c r="T242" i="3"/>
  <c r="C95" i="14" s="1"/>
  <c r="C94" i="14"/>
  <c r="T239" i="3"/>
  <c r="T370" i="3"/>
  <c r="BN87" i="16"/>
  <c r="BK14" i="11"/>
  <c r="S372" i="3"/>
  <c r="BJ14" i="11"/>
  <c r="BM87" i="16"/>
  <c r="S242" i="3"/>
  <c r="BI13" i="11"/>
  <c r="AJ78" i="19"/>
  <c r="AK78" i="19" s="1"/>
  <c r="BL86" i="16"/>
  <c r="S370" i="3"/>
  <c r="BO87" i="16"/>
  <c r="BL14" i="11"/>
  <c r="S1115" i="3"/>
  <c r="R1124" i="3"/>
  <c r="AJ165" i="19" s="1"/>
  <c r="R1118" i="3"/>
  <c r="R1120" i="3"/>
  <c r="S1117" i="3"/>
  <c r="R1133" i="3"/>
  <c r="AC116" i="14"/>
  <c r="S1119" i="3"/>
  <c r="BH105" i="16"/>
  <c r="BE36" i="11"/>
  <c r="R810" i="3"/>
  <c r="BI105" i="16"/>
  <c r="BF36" i="11"/>
  <c r="S809" i="3"/>
  <c r="BP104" i="16"/>
  <c r="BM35" i="11"/>
  <c r="S803" i="3"/>
  <c r="BM104" i="16"/>
  <c r="BJ35" i="11"/>
  <c r="S811" i="3"/>
  <c r="AO756" i="3"/>
  <c r="AM754" i="3"/>
  <c r="T805" i="3" s="1"/>
  <c r="BJ105" i="16"/>
  <c r="BG36" i="11"/>
  <c r="R1131" i="3"/>
  <c r="R1137" i="3"/>
  <c r="BL105" i="16"/>
  <c r="BR104" i="16" s="1"/>
  <c r="BI36" i="11"/>
  <c r="AJ97" i="19"/>
  <c r="N50" i="17"/>
  <c r="BP14" i="18"/>
  <c r="BN104" i="16"/>
  <c r="BK35" i="11"/>
  <c r="S805" i="3"/>
  <c r="BO104" i="16"/>
  <c r="S807" i="3"/>
  <c r="BL35" i="11"/>
  <c r="R1135" i="3"/>
  <c r="BH36" i="11"/>
  <c r="BK105" i="16"/>
  <c r="R1139" i="3"/>
  <c r="S744" i="3"/>
  <c r="T436" i="3"/>
  <c r="C103" i="14" s="1"/>
  <c r="S436" i="3"/>
  <c r="BN21" i="11" s="1"/>
  <c r="C102" i="14"/>
  <c r="S746" i="3"/>
  <c r="BL22" i="11"/>
  <c r="BO93" i="16"/>
  <c r="BJ22" i="11"/>
  <c r="BM93" i="16"/>
  <c r="BK22" i="11"/>
  <c r="BN93" i="16"/>
  <c r="S750" i="3"/>
  <c r="S742" i="3"/>
  <c r="BQ93" i="16"/>
  <c r="BN22" i="11"/>
  <c r="O44" i="17"/>
  <c r="Q44" i="17" s="1"/>
  <c r="AM85" i="19"/>
  <c r="BJ15" i="18"/>
  <c r="S748" i="3"/>
  <c r="BP93" i="16"/>
  <c r="BM22" i="11"/>
  <c r="AC103" i="14"/>
  <c r="AC102" i="14"/>
  <c r="D102" i="14"/>
  <c r="T437" i="3"/>
  <c r="D103" i="14" s="1"/>
  <c r="BJ201" i="16"/>
  <c r="BJ48" i="10"/>
  <c r="AY17" i="18"/>
  <c r="Q33" i="17"/>
  <c r="BN48" i="10"/>
  <c r="BL48" i="10"/>
  <c r="BK48" i="10"/>
  <c r="BM48" i="10"/>
  <c r="AJ62" i="19"/>
  <c r="AK62" i="19" s="1"/>
  <c r="BI37" i="10"/>
  <c r="BL70" i="16"/>
  <c r="R1135" i="2"/>
  <c r="BJ205" i="16"/>
  <c r="AJ159" i="19"/>
  <c r="L14" i="18"/>
  <c r="N83" i="17"/>
  <c r="BI205" i="16"/>
  <c r="BL68" i="16"/>
  <c r="BI35" i="10"/>
  <c r="AJ60" i="19"/>
  <c r="AK60" i="19" s="1"/>
  <c r="BK205" i="16"/>
  <c r="BL205" i="16"/>
  <c r="BR204" i="16" s="1"/>
  <c r="BH205" i="16"/>
  <c r="AJ28" i="19"/>
  <c r="AK28" i="19" s="1"/>
  <c r="H29" i="14"/>
  <c r="N80" i="17"/>
  <c r="AJ153" i="19"/>
  <c r="I14" i="18"/>
  <c r="BL182" i="16"/>
  <c r="AS24" i="19"/>
  <c r="BL201" i="16"/>
  <c r="BR200" i="16" s="1"/>
  <c r="BI201" i="16"/>
  <c r="BK201" i="16"/>
  <c r="BH201" i="16"/>
  <c r="BI33" i="9"/>
  <c r="BH194" i="16"/>
  <c r="BL173" i="16"/>
  <c r="BR172" i="16" s="1"/>
  <c r="BH173" i="16"/>
  <c r="BJ194" i="16"/>
  <c r="BI173" i="16"/>
  <c r="BJ173" i="16"/>
  <c r="BG49" i="10"/>
  <c r="BG34" i="10"/>
  <c r="BK20" i="10"/>
  <c r="BI34" i="10"/>
  <c r="BE34" i="10"/>
  <c r="BE49" i="10"/>
  <c r="BH49" i="10"/>
  <c r="BH34" i="10"/>
  <c r="BK194" i="16"/>
  <c r="BK173" i="16"/>
  <c r="BN181" i="16"/>
  <c r="BN200" i="16"/>
  <c r="BO181" i="16"/>
  <c r="BM181" i="16"/>
  <c r="BQ181" i="16"/>
  <c r="BM200" i="16"/>
  <c r="BP181" i="16"/>
  <c r="BN20" i="10"/>
  <c r="BL20" i="10"/>
  <c r="BJ20" i="10"/>
  <c r="BM20" i="10"/>
  <c r="BF49" i="10"/>
  <c r="BF34" i="10"/>
  <c r="BI27" i="11"/>
  <c r="AJ90" i="19"/>
  <c r="AK90" i="19" s="1"/>
  <c r="BL98" i="16"/>
  <c r="AC90" i="14"/>
  <c r="AC91" i="14"/>
  <c r="D170" i="14"/>
  <c r="E171" i="14" s="1"/>
  <c r="T1111" i="4"/>
  <c r="D171" i="14" s="1"/>
  <c r="R1137" i="2"/>
  <c r="BK61" i="16"/>
  <c r="BH26" i="10"/>
  <c r="BJ61" i="16"/>
  <c r="BG26" i="10"/>
  <c r="BQ49" i="16"/>
  <c r="AN15" i="18"/>
  <c r="AN17" i="18" s="1"/>
  <c r="BN12" i="10"/>
  <c r="AM41" i="19"/>
  <c r="O22" i="17"/>
  <c r="Q22" i="17" s="1"/>
  <c r="BJ12" i="10"/>
  <c r="S182" i="2"/>
  <c r="BM49" i="16"/>
  <c r="D156" i="14"/>
  <c r="E157" i="14" s="1"/>
  <c r="T737" i="4"/>
  <c r="D157" i="14" s="1"/>
  <c r="AC157" i="14"/>
  <c r="AC156" i="14"/>
  <c r="N156" i="14"/>
  <c r="AC168" i="14"/>
  <c r="N168" i="14"/>
  <c r="AC169" i="14"/>
  <c r="T871" i="4"/>
  <c r="D163" i="14" s="1"/>
  <c r="D162" i="14"/>
  <c r="E163" i="14" s="1"/>
  <c r="AC160" i="14"/>
  <c r="AC161" i="14"/>
  <c r="N160" i="14"/>
  <c r="BP60" i="16"/>
  <c r="BP172" i="16" s="1"/>
  <c r="BM25" i="10"/>
  <c r="BM33" i="10" s="1"/>
  <c r="BM49" i="10" s="1"/>
  <c r="S555" i="2"/>
  <c r="S1136" i="2"/>
  <c r="BM60" i="16"/>
  <c r="BM172" i="16" s="1"/>
  <c r="BM194" i="16" s="1"/>
  <c r="S557" i="2"/>
  <c r="BJ25" i="10"/>
  <c r="BJ33" i="10" s="1"/>
  <c r="BJ49" i="10" s="1"/>
  <c r="S549" i="2"/>
  <c r="S1130" i="2"/>
  <c r="BI26" i="10"/>
  <c r="BL61" i="16"/>
  <c r="BR60" i="16" s="1"/>
  <c r="N28" i="17"/>
  <c r="AT14" i="18"/>
  <c r="AJ53" i="19"/>
  <c r="R1131" i="2"/>
  <c r="R1139" i="2"/>
  <c r="BO49" i="16"/>
  <c r="BL12" i="10"/>
  <c r="AC164" i="14"/>
  <c r="N164" i="14"/>
  <c r="AC165" i="14"/>
  <c r="H155" i="14"/>
  <c r="I155" i="14" s="1"/>
  <c r="O155" i="14"/>
  <c r="Q155" i="14" s="1"/>
  <c r="S154" i="14" s="1"/>
  <c r="U155" i="14"/>
  <c r="X155" i="14" s="1"/>
  <c r="Z154" i="14" s="1"/>
  <c r="T871" i="2"/>
  <c r="D75" i="14" s="1"/>
  <c r="D74" i="14"/>
  <c r="E75" i="14" s="1"/>
  <c r="AC100" i="14"/>
  <c r="AC101" i="14"/>
  <c r="AC171" i="14"/>
  <c r="N170" i="14"/>
  <c r="AC170" i="14"/>
  <c r="BK12" i="10"/>
  <c r="BN49" i="16"/>
  <c r="T1051" i="4"/>
  <c r="D169" i="14" s="1"/>
  <c r="D168" i="14"/>
  <c r="E169" i="14" s="1"/>
  <c r="D166" i="14"/>
  <c r="E167" i="14" s="1"/>
  <c r="T991" i="4"/>
  <c r="D167" i="14" s="1"/>
  <c r="AC167" i="14"/>
  <c r="AC166" i="14"/>
  <c r="N166" i="14"/>
  <c r="AM62" i="19"/>
  <c r="AN62" i="19" s="1"/>
  <c r="BQ70" i="16"/>
  <c r="BN37" i="10"/>
  <c r="N162" i="14"/>
  <c r="AC163" i="14"/>
  <c r="AC162" i="14"/>
  <c r="T1120" i="4"/>
  <c r="B172" i="14"/>
  <c r="T1123" i="4"/>
  <c r="C173" i="14" s="1"/>
  <c r="D160" i="14"/>
  <c r="E161" i="14" s="1"/>
  <c r="T811" i="4"/>
  <c r="D161" i="14" s="1"/>
  <c r="BO60" i="16"/>
  <c r="BO172" i="16" s="1"/>
  <c r="S553" i="2"/>
  <c r="BL25" i="10"/>
  <c r="BL33" i="10" s="1"/>
  <c r="S1134" i="2"/>
  <c r="BN60" i="16"/>
  <c r="BN172" i="16" s="1"/>
  <c r="BK25" i="10"/>
  <c r="BK33" i="10" s="1"/>
  <c r="BK49" i="10" s="1"/>
  <c r="S551" i="2"/>
  <c r="S1132" i="2"/>
  <c r="AO502" i="2"/>
  <c r="AM500" i="2"/>
  <c r="T551" i="2" s="1"/>
  <c r="T744" i="2" s="1"/>
  <c r="T1133" i="2" s="1"/>
  <c r="R1133" i="2"/>
  <c r="BI61" i="16"/>
  <c r="BF26" i="10"/>
  <c r="BE26" i="10"/>
  <c r="R556" i="2"/>
  <c r="BH61" i="16"/>
  <c r="T179" i="2"/>
  <c r="C48" i="14"/>
  <c r="T182" i="2"/>
  <c r="C49" i="14" s="1"/>
  <c r="BP49" i="16"/>
  <c r="BM12" i="10"/>
  <c r="BI11" i="10"/>
  <c r="BL48" i="16"/>
  <c r="AJ40" i="19"/>
  <c r="AK40" i="19" s="1"/>
  <c r="T931" i="4"/>
  <c r="D165" i="14" s="1"/>
  <c r="D164" i="14"/>
  <c r="E165" i="14" s="1"/>
  <c r="D134" i="14"/>
  <c r="E135" i="14" s="1"/>
  <c r="T123" i="4"/>
  <c r="D135" i="14" s="1"/>
  <c r="T617" i="4"/>
  <c r="D153" i="14" s="1"/>
  <c r="D152" i="14"/>
  <c r="E153" i="14" s="1"/>
  <c r="C84" i="14"/>
  <c r="T372" i="4"/>
  <c r="B144" i="14"/>
  <c r="T1131" i="4"/>
  <c r="T375" i="4"/>
  <c r="C145" i="14" s="1"/>
  <c r="D146" i="14"/>
  <c r="E147" i="14" s="1"/>
  <c r="T437" i="4"/>
  <c r="D147" i="14" s="1"/>
  <c r="H141" i="14"/>
  <c r="O141" i="14"/>
  <c r="U141" i="14"/>
  <c r="X141" i="14" s="1"/>
  <c r="Z140" i="14" s="1"/>
  <c r="U67" i="14"/>
  <c r="X67" i="14" s="1"/>
  <c r="Z66" i="14" s="1"/>
  <c r="H67" i="14"/>
  <c r="I67" i="14" s="1"/>
  <c r="O67" i="14"/>
  <c r="Q67" i="14" s="1"/>
  <c r="S66" i="14" s="1"/>
  <c r="D138" i="14"/>
  <c r="E139" i="14" s="1"/>
  <c r="T243" i="4"/>
  <c r="D139" i="14" s="1"/>
  <c r="O69" i="14"/>
  <c r="Q69" i="14" s="1"/>
  <c r="S68" i="14" s="1"/>
  <c r="U69" i="14"/>
  <c r="X69" i="14" s="1"/>
  <c r="Z68" i="14" s="1"/>
  <c r="H69" i="14"/>
  <c r="I69" i="14" s="1"/>
  <c r="AC143" i="14"/>
  <c r="N142" i="14"/>
  <c r="AC142" i="14"/>
  <c r="S375" i="2"/>
  <c r="AM154" i="19" s="1"/>
  <c r="U17" i="18"/>
  <c r="AC134" i="14"/>
  <c r="N134" i="14"/>
  <c r="AC135" i="14"/>
  <c r="N152" i="14"/>
  <c r="AC152" i="14"/>
  <c r="AC153" i="14"/>
  <c r="AC60" i="14"/>
  <c r="AC61" i="14"/>
  <c r="AC133" i="14"/>
  <c r="N132" i="14"/>
  <c r="AC132" i="14"/>
  <c r="D132" i="14"/>
  <c r="E133" i="14" s="1"/>
  <c r="T63" i="4"/>
  <c r="D133" i="14" s="1"/>
  <c r="T749" i="4"/>
  <c r="C159" i="14" s="1"/>
  <c r="T746" i="4"/>
  <c r="B158" i="14"/>
  <c r="AC146" i="14"/>
  <c r="AC147" i="14"/>
  <c r="N146" i="14"/>
  <c r="AC149" i="14"/>
  <c r="AC148" i="14"/>
  <c r="N148" i="14"/>
  <c r="D148" i="14"/>
  <c r="E149" i="14" s="1"/>
  <c r="T497" i="4"/>
  <c r="D149" i="14" s="1"/>
  <c r="O137" i="14"/>
  <c r="H137" i="14"/>
  <c r="U137" i="14"/>
  <c r="X137" i="14" s="1"/>
  <c r="Z136" i="14" s="1"/>
  <c r="B72" i="14"/>
  <c r="T1116" i="2"/>
  <c r="T807" i="2"/>
  <c r="AC138" i="14"/>
  <c r="AC139" i="14"/>
  <c r="N138" i="14"/>
  <c r="T363" i="4"/>
  <c r="D143" i="14" s="1"/>
  <c r="D142" i="14"/>
  <c r="E143" i="14" s="1"/>
  <c r="BI169" i="16"/>
  <c r="BN21" i="9"/>
  <c r="BQ20" i="16"/>
  <c r="AM12" i="19"/>
  <c r="AN12" i="19" s="1"/>
  <c r="BI20" i="9"/>
  <c r="BL169" i="16"/>
  <c r="BR168" i="16" s="1"/>
  <c r="BI202" i="16"/>
  <c r="BI203" i="16" s="1"/>
  <c r="BJ169" i="16"/>
  <c r="N78" i="17"/>
  <c r="BE20" i="9"/>
  <c r="BF20" i="9"/>
  <c r="BK169" i="16"/>
  <c r="BM168" i="16"/>
  <c r="BH169" i="16"/>
  <c r="BN168" i="16"/>
  <c r="BN202" i="16" s="1"/>
  <c r="BH20" i="9"/>
  <c r="BG20" i="9"/>
  <c r="BI13" i="9"/>
  <c r="AK10" i="19"/>
  <c r="BL14" i="16"/>
  <c r="S1018" i="1"/>
  <c r="BL49" i="9"/>
  <c r="BJ49" i="9"/>
  <c r="BN15" i="16"/>
  <c r="BK14" i="9"/>
  <c r="S1020" i="1"/>
  <c r="S1012" i="1"/>
  <c r="BM15" i="16"/>
  <c r="BJ14" i="9"/>
  <c r="AM11" i="19"/>
  <c r="W15" i="18"/>
  <c r="W17" i="18" s="1"/>
  <c r="O7" i="17"/>
  <c r="Q7" i="17" s="1"/>
  <c r="BN14" i="9"/>
  <c r="BQ15" i="16"/>
  <c r="BO168" i="16"/>
  <c r="BO202" i="16" s="1"/>
  <c r="BP168" i="16"/>
  <c r="C10" i="14"/>
  <c r="T242" i="1"/>
  <c r="C11" i="14" s="1"/>
  <c r="T239" i="1"/>
  <c r="S1014" i="1"/>
  <c r="S1016" i="1"/>
  <c r="BL14" i="9"/>
  <c r="BO15" i="16"/>
  <c r="BP15" i="16"/>
  <c r="BM14" i="9"/>
  <c r="S242" i="1"/>
  <c r="BL174" i="16"/>
  <c r="R256" i="1"/>
  <c r="AJ148" i="19" s="1"/>
  <c r="AJ149" i="19"/>
  <c r="R1019" i="1"/>
  <c r="AJ176" i="19" s="1"/>
  <c r="BL10" i="16"/>
  <c r="AJ6" i="19"/>
  <c r="AK6" i="19" s="1"/>
  <c r="BI9" i="9"/>
  <c r="N94" i="17"/>
  <c r="AJ177" i="19"/>
  <c r="B14" i="18"/>
  <c r="T256" i="1"/>
  <c r="C13" i="14" s="1"/>
  <c r="T253" i="1"/>
  <c r="D12" i="14" s="1"/>
  <c r="BP8" i="9"/>
  <c r="BP7" i="9"/>
  <c r="G15" i="18"/>
  <c r="G17" i="18" s="1"/>
  <c r="AS15" i="18"/>
  <c r="AS17" i="18" s="1"/>
  <c r="BN24" i="10"/>
  <c r="O27" i="17"/>
  <c r="Q27" i="17" s="1"/>
  <c r="AM51" i="19"/>
  <c r="BQ59" i="16"/>
  <c r="S742" i="2"/>
  <c r="S750" i="2"/>
  <c r="BM59" i="16"/>
  <c r="BJ24" i="10"/>
  <c r="S496" i="2"/>
  <c r="BL24" i="10"/>
  <c r="BO59" i="16"/>
  <c r="AM103" i="19"/>
  <c r="O53" i="17"/>
  <c r="Q53" i="17" s="1"/>
  <c r="BQ111" i="16"/>
  <c r="BS15" i="18"/>
  <c r="BS17" i="18" s="1"/>
  <c r="BN42" i="11"/>
  <c r="BM111" i="16"/>
  <c r="BJ42" i="11"/>
  <c r="BL42" i="11"/>
  <c r="BO111" i="16"/>
  <c r="T493" i="2"/>
  <c r="C60" i="14"/>
  <c r="T496" i="2"/>
  <c r="C61" i="14" s="1"/>
  <c r="S744" i="2"/>
  <c r="BP59" i="16"/>
  <c r="BM24" i="10"/>
  <c r="R749" i="2"/>
  <c r="AJ156" i="19" s="1"/>
  <c r="BP111" i="16"/>
  <c r="BM42" i="11"/>
  <c r="BN111" i="16"/>
  <c r="BK42" i="11"/>
  <c r="S746" i="2"/>
  <c r="BI23" i="10"/>
  <c r="AJ50" i="19"/>
  <c r="AK50" i="19" s="1"/>
  <c r="BL58" i="16"/>
  <c r="S990" i="3"/>
  <c r="BK24" i="10"/>
  <c r="BN59" i="16"/>
  <c r="S748" i="2"/>
  <c r="BL110" i="16"/>
  <c r="N82" i="17"/>
  <c r="AJ157" i="19"/>
  <c r="K14" i="18"/>
  <c r="T990" i="3"/>
  <c r="C123" i="14" s="1"/>
  <c r="C122" i="14"/>
  <c r="T987" i="3"/>
  <c r="BP28" i="11"/>
  <c r="BP27" i="11"/>
  <c r="AS91" i="19"/>
  <c r="AS90" i="19"/>
  <c r="AS76" i="19"/>
  <c r="AS77" i="19"/>
  <c r="AS72" i="19"/>
  <c r="AS73" i="19"/>
  <c r="BP8" i="11"/>
  <c r="BP7" i="11"/>
  <c r="BP27" i="10"/>
  <c r="BP28" i="10"/>
  <c r="BP21" i="10"/>
  <c r="BP22" i="10"/>
  <c r="AS42" i="19"/>
  <c r="AS43" i="19"/>
  <c r="BP13" i="10"/>
  <c r="BP14" i="10"/>
  <c r="BP9" i="10"/>
  <c r="BP10" i="10"/>
  <c r="BQ44" i="16"/>
  <c r="AM36" i="19"/>
  <c r="AN36" i="19" s="1"/>
  <c r="BN7" i="10"/>
  <c r="J15" i="18"/>
  <c r="O81" i="17"/>
  <c r="Q81" i="17" s="1"/>
  <c r="AM155" i="19"/>
  <c r="D44" i="14"/>
  <c r="E45" i="14" s="1"/>
  <c r="T63" i="2"/>
  <c r="D45" i="14" s="1"/>
  <c r="C56" i="14"/>
  <c r="T372" i="2"/>
  <c r="T375" i="2"/>
  <c r="C57" i="14" s="1"/>
  <c r="BP42" i="9"/>
  <c r="BP41" i="9"/>
  <c r="BP28" i="9"/>
  <c r="BP27" i="9"/>
  <c r="AC12" i="14"/>
  <c r="AC13" i="14"/>
  <c r="B42" i="14"/>
  <c r="R1123" i="2" l="1"/>
  <c r="AJ158" i="19" s="1"/>
  <c r="BL170" i="16"/>
  <c r="AS31" i="19"/>
  <c r="BM20" i="11"/>
  <c r="BL20" i="11"/>
  <c r="BJ20" i="11"/>
  <c r="BL166" i="16"/>
  <c r="BO177" i="16"/>
  <c r="BI47" i="10"/>
  <c r="AS18" i="19"/>
  <c r="BN20" i="11"/>
  <c r="H23" i="14"/>
  <c r="AN150" i="19"/>
  <c r="AS150" i="19" s="1"/>
  <c r="T631" i="1"/>
  <c r="D27" i="14" s="1"/>
  <c r="AS14" i="19"/>
  <c r="AS15" i="19"/>
  <c r="BP23" i="9"/>
  <c r="BP24" i="9"/>
  <c r="H17" i="14"/>
  <c r="Q79" i="17"/>
  <c r="BF50" i="9"/>
  <c r="BN33" i="9"/>
  <c r="BP33" i="9" s="1"/>
  <c r="BI50" i="9"/>
  <c r="BH50" i="9"/>
  <c r="BI47" i="9"/>
  <c r="BG50" i="9"/>
  <c r="BP38" i="9"/>
  <c r="BL96" i="16"/>
  <c r="BP23" i="11"/>
  <c r="BP24" i="11"/>
  <c r="AC105" i="14"/>
  <c r="D104" i="14"/>
  <c r="E105" i="14" s="1"/>
  <c r="BE34" i="11"/>
  <c r="BG49" i="11"/>
  <c r="BG51" i="12" s="1"/>
  <c r="BH34" i="11"/>
  <c r="BF34" i="11"/>
  <c r="BL92" i="16"/>
  <c r="BQ170" i="16"/>
  <c r="BJ17" i="18"/>
  <c r="BI34" i="11"/>
  <c r="AS55" i="19"/>
  <c r="AS54" i="19"/>
  <c r="AS49" i="19"/>
  <c r="AJ102" i="19"/>
  <c r="AK102" i="19" s="1"/>
  <c r="BK196" i="16"/>
  <c r="BK159" i="16"/>
  <c r="BI196" i="16"/>
  <c r="AS39" i="19"/>
  <c r="BL180" i="16"/>
  <c r="J17" i="18"/>
  <c r="AK154" i="19"/>
  <c r="R749" i="3"/>
  <c r="AJ162" i="19" s="1"/>
  <c r="AC115" i="14"/>
  <c r="BI159" i="16"/>
  <c r="BJ159" i="16"/>
  <c r="BH159" i="16"/>
  <c r="S556" i="3"/>
  <c r="BQ96" i="16" s="1"/>
  <c r="AK88" i="19"/>
  <c r="AK84" i="19"/>
  <c r="BQ167" i="16"/>
  <c r="BM167" i="16"/>
  <c r="BM34" i="11"/>
  <c r="AJ163" i="19"/>
  <c r="N14" i="18"/>
  <c r="BP167" i="16"/>
  <c r="O83" i="17"/>
  <c r="Q83" i="17" s="1"/>
  <c r="S1123" i="2"/>
  <c r="AM158" i="19" s="1"/>
  <c r="AN158" i="19" s="1"/>
  <c r="AS159" i="19" s="1"/>
  <c r="BQ68" i="16"/>
  <c r="AM60" i="19"/>
  <c r="AN60" i="19" s="1"/>
  <c r="BO167" i="16"/>
  <c r="BP204" i="16"/>
  <c r="BQ205" i="16" s="1"/>
  <c r="AK158" i="19"/>
  <c r="L15" i="18"/>
  <c r="L17" i="18" s="1"/>
  <c r="AK156" i="19"/>
  <c r="BI33" i="10"/>
  <c r="BQ198" i="16"/>
  <c r="BP40" i="10"/>
  <c r="BP39" i="10"/>
  <c r="AC26" i="14"/>
  <c r="F27" i="14"/>
  <c r="H25" i="14"/>
  <c r="BP26" i="9"/>
  <c r="BP25" i="9"/>
  <c r="AS16" i="19"/>
  <c r="AS17" i="19"/>
  <c r="AJ100" i="19"/>
  <c r="BI39" i="11"/>
  <c r="BI188" i="16"/>
  <c r="S930" i="3"/>
  <c r="AM100" i="19" s="1"/>
  <c r="AK100" i="19"/>
  <c r="N86" i="17"/>
  <c r="BI37" i="11"/>
  <c r="AJ98" i="19"/>
  <c r="AK98" i="19" s="1"/>
  <c r="BO184" i="16"/>
  <c r="BO196" i="16" s="1"/>
  <c r="T1118" i="3"/>
  <c r="T1123" i="3" s="1"/>
  <c r="C129" i="14" s="1"/>
  <c r="BG48" i="11"/>
  <c r="BL47" i="11"/>
  <c r="BL49" i="11" s="1"/>
  <c r="BK47" i="11"/>
  <c r="BK49" i="11" s="1"/>
  <c r="BK51" i="11" s="1"/>
  <c r="BM184" i="16"/>
  <c r="BM188" i="16" s="1"/>
  <c r="BM47" i="11"/>
  <c r="BM49" i="11" s="1"/>
  <c r="BM51" i="11" s="1"/>
  <c r="BH48" i="11"/>
  <c r="BE48" i="11"/>
  <c r="BF48" i="11"/>
  <c r="AC128" i="14"/>
  <c r="BJ47" i="11"/>
  <c r="BJ49" i="11" s="1"/>
  <c r="BJ51" i="12" s="1"/>
  <c r="BI48" i="11"/>
  <c r="T1131" i="3"/>
  <c r="B130" i="14" s="1"/>
  <c r="AC130" i="14" s="1"/>
  <c r="S870" i="3"/>
  <c r="AM98" i="19" s="1"/>
  <c r="BK38" i="11"/>
  <c r="BN107" i="16"/>
  <c r="C118" i="14"/>
  <c r="T870" i="3"/>
  <c r="C119" i="14" s="1"/>
  <c r="T867" i="3"/>
  <c r="BM107" i="16"/>
  <c r="BJ38" i="11"/>
  <c r="AM99" i="19"/>
  <c r="O51" i="17"/>
  <c r="Q51" i="17" s="1"/>
  <c r="BQ107" i="16"/>
  <c r="BQ15" i="18"/>
  <c r="BQ17" i="18" s="1"/>
  <c r="BN38" i="11"/>
  <c r="BP107" i="16"/>
  <c r="BM38" i="11"/>
  <c r="BL38" i="11"/>
  <c r="BO107" i="16"/>
  <c r="S1137" i="3"/>
  <c r="S1139" i="3"/>
  <c r="O96" i="17" s="1"/>
  <c r="S1131" i="3"/>
  <c r="S1133" i="3"/>
  <c r="S1135" i="3"/>
  <c r="O14" i="18"/>
  <c r="AK152" i="19"/>
  <c r="AS27" i="19"/>
  <c r="AS26" i="19"/>
  <c r="BN47" i="9"/>
  <c r="BP47" i="9" s="1"/>
  <c r="AN154" i="19"/>
  <c r="AS154" i="19" s="1"/>
  <c r="BN19" i="10"/>
  <c r="BP19" i="10" s="1"/>
  <c r="AS9" i="19"/>
  <c r="AM149" i="19"/>
  <c r="BL20" i="9"/>
  <c r="BK20" i="9"/>
  <c r="BM20" i="9"/>
  <c r="BN20" i="9"/>
  <c r="BJ50" i="9"/>
  <c r="BJ20" i="9"/>
  <c r="AN6" i="19"/>
  <c r="AS7" i="19" s="1"/>
  <c r="S256" i="1"/>
  <c r="AM148" i="19" s="1"/>
  <c r="AN148" i="19" s="1"/>
  <c r="AS148" i="19" s="1"/>
  <c r="BN9" i="9"/>
  <c r="BP10" i="9" s="1"/>
  <c r="BQ10" i="16"/>
  <c r="BJ188" i="16"/>
  <c r="BQ182" i="16"/>
  <c r="BL185" i="16"/>
  <c r="BR184" i="16" s="1"/>
  <c r="BQ174" i="16"/>
  <c r="BH188" i="16"/>
  <c r="BQ177" i="16"/>
  <c r="BM177" i="16"/>
  <c r="BH196" i="16"/>
  <c r="BJ185" i="16"/>
  <c r="BI185" i="16"/>
  <c r="BN159" i="16"/>
  <c r="BP159" i="16"/>
  <c r="BQ159" i="16"/>
  <c r="BK34" i="11"/>
  <c r="BM159" i="16"/>
  <c r="BL34" i="11"/>
  <c r="BN34" i="11"/>
  <c r="BJ34" i="11"/>
  <c r="BP109" i="16"/>
  <c r="BM40" i="11"/>
  <c r="AM101" i="19"/>
  <c r="BN40" i="11"/>
  <c r="BQ109" i="16"/>
  <c r="O52" i="17"/>
  <c r="Q52" i="17" s="1"/>
  <c r="BR15" i="18"/>
  <c r="BR17" i="18" s="1"/>
  <c r="BJ40" i="11"/>
  <c r="BM109" i="16"/>
  <c r="BM97" i="16"/>
  <c r="BJ26" i="11"/>
  <c r="BN26" i="11"/>
  <c r="O46" i="17"/>
  <c r="Q46" i="17" s="1"/>
  <c r="AM89" i="19"/>
  <c r="BL15" i="18"/>
  <c r="BL17" i="18" s="1"/>
  <c r="BQ97" i="16"/>
  <c r="BL26" i="11"/>
  <c r="BO97" i="16"/>
  <c r="T931" i="3"/>
  <c r="D121" i="14" s="1"/>
  <c r="D120" i="14"/>
  <c r="BO159" i="16"/>
  <c r="BN184" i="16"/>
  <c r="BN188" i="16" s="1"/>
  <c r="BH185" i="16"/>
  <c r="BK185" i="16"/>
  <c r="BP184" i="16"/>
  <c r="BP196" i="16" s="1"/>
  <c r="BK20" i="11"/>
  <c r="O125" i="14"/>
  <c r="Q125" i="14" s="1"/>
  <c r="S124" i="14" s="1"/>
  <c r="U125" i="14"/>
  <c r="X125" i="14" s="1"/>
  <c r="Z124" i="14" s="1"/>
  <c r="H125" i="14"/>
  <c r="I125" i="14" s="1"/>
  <c r="T553" i="3"/>
  <c r="C106" i="14"/>
  <c r="T556" i="3"/>
  <c r="C107" i="14" s="1"/>
  <c r="BP97" i="16"/>
  <c r="BM26" i="11"/>
  <c r="BN97" i="16"/>
  <c r="BK26" i="11"/>
  <c r="BN109" i="16"/>
  <c r="BK40" i="11"/>
  <c r="BL176" i="16"/>
  <c r="BN177" i="16"/>
  <c r="BP177" i="16"/>
  <c r="BL40" i="11"/>
  <c r="BO109" i="16"/>
  <c r="C120" i="14"/>
  <c r="T930" i="3"/>
  <c r="C121" i="14" s="1"/>
  <c r="AC120" i="14"/>
  <c r="AC121" i="14"/>
  <c r="BP40" i="9"/>
  <c r="BP39" i="9"/>
  <c r="AS29" i="19"/>
  <c r="AS28" i="19"/>
  <c r="S1004" i="1"/>
  <c r="AM152" i="19" s="1"/>
  <c r="O80" i="17"/>
  <c r="Q80" i="17" s="1"/>
  <c r="AM153" i="19"/>
  <c r="I15" i="18"/>
  <c r="I17" i="18" s="1"/>
  <c r="C40" i="14"/>
  <c r="T1001" i="1"/>
  <c r="T1004" i="1"/>
  <c r="C41" i="14" s="1"/>
  <c r="T812" i="1"/>
  <c r="D33" i="14" s="1"/>
  <c r="D32" i="14"/>
  <c r="E33" i="14" s="1"/>
  <c r="S556" i="2"/>
  <c r="BQ60" i="16" s="1"/>
  <c r="BH51" i="12"/>
  <c r="BF51" i="12"/>
  <c r="AM74" i="19"/>
  <c r="AN74" i="19" s="1"/>
  <c r="BQ82" i="16"/>
  <c r="BN9" i="11"/>
  <c r="D90" i="14"/>
  <c r="E91" i="14" s="1"/>
  <c r="T123" i="3"/>
  <c r="D91" i="14" s="1"/>
  <c r="AM78" i="19"/>
  <c r="AN78" i="19" s="1"/>
  <c r="BQ86" i="16"/>
  <c r="BN13" i="11"/>
  <c r="C100" i="14"/>
  <c r="T375" i="3"/>
  <c r="C101" i="14" s="1"/>
  <c r="T372" i="3"/>
  <c r="AM161" i="19"/>
  <c r="M15" i="18"/>
  <c r="M17" i="18" s="1"/>
  <c r="O84" i="17"/>
  <c r="Q84" i="17" s="1"/>
  <c r="BN19" i="11"/>
  <c r="D94" i="14"/>
  <c r="E95" i="14" s="1"/>
  <c r="T243" i="3"/>
  <c r="D95" i="14" s="1"/>
  <c r="S375" i="3"/>
  <c r="AM160" i="19" s="1"/>
  <c r="S1116" i="3"/>
  <c r="R1123" i="3"/>
  <c r="AJ164" i="19" s="1"/>
  <c r="AK164" i="19" s="1"/>
  <c r="S1122" i="3"/>
  <c r="S1124" i="3"/>
  <c r="O86" i="17" s="1"/>
  <c r="S1118" i="3"/>
  <c r="S1120" i="3"/>
  <c r="BH51" i="11"/>
  <c r="AJ181" i="19"/>
  <c r="N96" i="17"/>
  <c r="D14" i="18"/>
  <c r="C116" i="14"/>
  <c r="T810" i="3"/>
  <c r="C117" i="14" s="1"/>
  <c r="T807" i="3"/>
  <c r="BN36" i="11"/>
  <c r="BQ105" i="16"/>
  <c r="O50" i="17"/>
  <c r="Q50" i="17" s="1"/>
  <c r="BP15" i="18"/>
  <c r="BP17" i="18" s="1"/>
  <c r="AM97" i="19"/>
  <c r="BM36" i="11"/>
  <c r="BP105" i="16"/>
  <c r="BO105" i="16"/>
  <c r="BL36" i="11"/>
  <c r="BK36" i="11"/>
  <c r="BN105" i="16"/>
  <c r="R1138" i="3"/>
  <c r="AJ180" i="19" s="1"/>
  <c r="S810" i="3"/>
  <c r="BM105" i="16"/>
  <c r="BJ36" i="11"/>
  <c r="AJ96" i="19"/>
  <c r="AK96" i="19" s="1"/>
  <c r="BL104" i="16"/>
  <c r="BI35" i="11"/>
  <c r="BL204" i="16"/>
  <c r="E103" i="14"/>
  <c r="S749" i="3"/>
  <c r="AM162" i="19" s="1"/>
  <c r="AM84" i="19"/>
  <c r="AN84" i="19" s="1"/>
  <c r="BQ92" i="16"/>
  <c r="C114" i="14"/>
  <c r="L54" i="11" s="1"/>
  <c r="T746" i="3"/>
  <c r="T749" i="3"/>
  <c r="C115" i="14" s="1"/>
  <c r="N54" i="11" s="1"/>
  <c r="N15" i="18"/>
  <c r="AM163" i="19"/>
  <c r="O85" i="17"/>
  <c r="Q85" i="17" s="1"/>
  <c r="BP21" i="11"/>
  <c r="BP22" i="11"/>
  <c r="BN47" i="10"/>
  <c r="BP48" i="10" s="1"/>
  <c r="S1133" i="2"/>
  <c r="BF50" i="10"/>
  <c r="BF51" i="11"/>
  <c r="BQ201" i="16"/>
  <c r="AK176" i="19"/>
  <c r="BN50" i="9"/>
  <c r="BO201" i="16"/>
  <c r="BL200" i="16"/>
  <c r="BK195" i="16"/>
  <c r="BH195" i="16"/>
  <c r="BJ195" i="16"/>
  <c r="BQ180" i="16"/>
  <c r="BL172" i="16"/>
  <c r="BM201" i="16"/>
  <c r="BP201" i="16"/>
  <c r="BI195" i="16"/>
  <c r="BN201" i="16"/>
  <c r="BL195" i="16"/>
  <c r="BR194" i="16" s="1"/>
  <c r="BN194" i="16"/>
  <c r="BQ173" i="16"/>
  <c r="BN173" i="16"/>
  <c r="BM173" i="16"/>
  <c r="BL49" i="10"/>
  <c r="BN34" i="10"/>
  <c r="BL34" i="10"/>
  <c r="BJ34" i="10"/>
  <c r="BK34" i="10"/>
  <c r="BM34" i="10"/>
  <c r="BO194" i="16"/>
  <c r="BO173" i="16"/>
  <c r="BP173" i="16"/>
  <c r="BP194" i="16"/>
  <c r="U165" i="14"/>
  <c r="X165" i="14" s="1"/>
  <c r="Z164" i="14" s="1"/>
  <c r="H165" i="14"/>
  <c r="O165" i="14"/>
  <c r="Q165" i="14" s="1"/>
  <c r="S164" i="14" s="1"/>
  <c r="T556" i="2"/>
  <c r="C63" i="14" s="1"/>
  <c r="C62" i="14"/>
  <c r="T553" i="2"/>
  <c r="S1135" i="2"/>
  <c r="BO61" i="16"/>
  <c r="BL26" i="10"/>
  <c r="T1124" i="4"/>
  <c r="D173" i="14" s="1"/>
  <c r="D172" i="14"/>
  <c r="F173" i="14" s="1"/>
  <c r="BP38" i="10"/>
  <c r="BP37" i="10"/>
  <c r="AS62" i="19"/>
  <c r="AS63" i="19"/>
  <c r="H167" i="14"/>
  <c r="U167" i="14"/>
  <c r="X167" i="14" s="1"/>
  <c r="Z166" i="14" s="1"/>
  <c r="O167" i="14"/>
  <c r="Q167" i="14" s="1"/>
  <c r="S166" i="14" s="1"/>
  <c r="AJ179" i="19"/>
  <c r="C14" i="18"/>
  <c r="N95" i="17"/>
  <c r="BM26" i="10"/>
  <c r="BP61" i="16"/>
  <c r="O163" i="14"/>
  <c r="Q163" i="14" s="1"/>
  <c r="S162" i="14" s="1"/>
  <c r="U163" i="14"/>
  <c r="X163" i="14" s="1"/>
  <c r="Z162" i="14" s="1"/>
  <c r="H163" i="14"/>
  <c r="H171" i="14"/>
  <c r="O171" i="14"/>
  <c r="Q171" i="14" s="1"/>
  <c r="S170" i="14" s="1"/>
  <c r="U171" i="14"/>
  <c r="X171" i="14" s="1"/>
  <c r="Z170" i="14" s="1"/>
  <c r="BH50" i="10"/>
  <c r="BG50" i="10"/>
  <c r="T183" i="2"/>
  <c r="D49" i="14" s="1"/>
  <c r="D48" i="14"/>
  <c r="E49" i="14" s="1"/>
  <c r="H51" i="14" s="1"/>
  <c r="AJ52" i="19"/>
  <c r="AK52" i="19" s="1"/>
  <c r="BL60" i="16"/>
  <c r="BI25" i="10"/>
  <c r="BK26" i="10"/>
  <c r="BN61" i="16"/>
  <c r="H161" i="14"/>
  <c r="U161" i="14"/>
  <c r="X161" i="14" s="1"/>
  <c r="Z160" i="14" s="1"/>
  <c r="O161" i="14"/>
  <c r="Q161" i="14" s="1"/>
  <c r="S160" i="14" s="1"/>
  <c r="AC173" i="14"/>
  <c r="AC172" i="14"/>
  <c r="O169" i="14"/>
  <c r="Q169" i="14" s="1"/>
  <c r="S168" i="14" s="1"/>
  <c r="U169" i="14"/>
  <c r="X169" i="14" s="1"/>
  <c r="Z168" i="14" s="1"/>
  <c r="H169" i="14"/>
  <c r="R1138" i="2"/>
  <c r="AJ178" i="19" s="1"/>
  <c r="S1139" i="2"/>
  <c r="S1131" i="2"/>
  <c r="BJ26" i="10"/>
  <c r="BM61" i="16"/>
  <c r="O28" i="17"/>
  <c r="Q28" i="17" s="1"/>
  <c r="AT15" i="18"/>
  <c r="AT17" i="18" s="1"/>
  <c r="BN26" i="10"/>
  <c r="AM53" i="19"/>
  <c r="BQ61" i="16"/>
  <c r="S1137" i="2"/>
  <c r="U157" i="14"/>
  <c r="X157" i="14" s="1"/>
  <c r="Z156" i="14" s="1"/>
  <c r="O157" i="14"/>
  <c r="Q157" i="14" s="1"/>
  <c r="S156" i="14" s="1"/>
  <c r="H157" i="14"/>
  <c r="I157" i="14" s="1"/>
  <c r="BN11" i="10"/>
  <c r="AM40" i="19"/>
  <c r="AN40" i="19" s="1"/>
  <c r="BQ48" i="16"/>
  <c r="BE51" i="12"/>
  <c r="BE50" i="10"/>
  <c r="BE51" i="11"/>
  <c r="BI50" i="10"/>
  <c r="O143" i="14"/>
  <c r="U143" i="14"/>
  <c r="X143" i="14" s="1"/>
  <c r="Z142" i="14" s="1"/>
  <c r="H143" i="14"/>
  <c r="T1120" i="2"/>
  <c r="B84" i="14"/>
  <c r="I137" i="14"/>
  <c r="AC158" i="14"/>
  <c r="AC159" i="14"/>
  <c r="H133" i="14"/>
  <c r="O133" i="14"/>
  <c r="U133" i="14"/>
  <c r="X133" i="14" s="1"/>
  <c r="Z132" i="14" s="1"/>
  <c r="H139" i="14"/>
  <c r="U139" i="14"/>
  <c r="X139" i="14" s="1"/>
  <c r="Z138" i="14" s="1"/>
  <c r="O139" i="14"/>
  <c r="BP36" i="10"/>
  <c r="BP35" i="10"/>
  <c r="I141" i="14"/>
  <c r="U147" i="14"/>
  <c r="X147" i="14" s="1"/>
  <c r="Z146" i="14" s="1"/>
  <c r="O147" i="14"/>
  <c r="H147" i="14"/>
  <c r="T1135" i="4"/>
  <c r="B174" i="14"/>
  <c r="T1138" i="4"/>
  <c r="C175" i="14" s="1"/>
  <c r="N54" i="12" s="1"/>
  <c r="D144" i="14"/>
  <c r="F145" i="14" s="1"/>
  <c r="T376" i="4"/>
  <c r="D145" i="14" s="1"/>
  <c r="T1123" i="2"/>
  <c r="C85" i="14" s="1"/>
  <c r="T1131" i="2"/>
  <c r="B86" i="14" s="1"/>
  <c r="H153" i="14"/>
  <c r="U153" i="14"/>
  <c r="X153" i="14" s="1"/>
  <c r="Z152" i="14" s="1"/>
  <c r="O153" i="14"/>
  <c r="D72" i="14"/>
  <c r="E73" i="14" s="1"/>
  <c r="T811" i="2"/>
  <c r="D73" i="14" s="1"/>
  <c r="AC73" i="14"/>
  <c r="AC72" i="14"/>
  <c r="Q137" i="14"/>
  <c r="S136" i="14" s="1"/>
  <c r="O149" i="14"/>
  <c r="U149" i="14"/>
  <c r="X149" i="14" s="1"/>
  <c r="Z148" i="14" s="1"/>
  <c r="H149" i="14"/>
  <c r="D158" i="14"/>
  <c r="F159" i="14" s="1"/>
  <c r="T750" i="4"/>
  <c r="D159" i="14" s="1"/>
  <c r="AS60" i="19"/>
  <c r="Q141" i="14"/>
  <c r="S140" i="14" s="1"/>
  <c r="AC145" i="14"/>
  <c r="AC144" i="14"/>
  <c r="AC70" i="14"/>
  <c r="AC71" i="14"/>
  <c r="O135" i="14"/>
  <c r="H135" i="14"/>
  <c r="U135" i="14"/>
  <c r="X135" i="14" s="1"/>
  <c r="Z134" i="14" s="1"/>
  <c r="H19" i="14"/>
  <c r="H15" i="14"/>
  <c r="H21" i="14"/>
  <c r="BJ203" i="16"/>
  <c r="BL168" i="16"/>
  <c r="BM50" i="9"/>
  <c r="BM169" i="16"/>
  <c r="AS13" i="19"/>
  <c r="AS12" i="19"/>
  <c r="BP21" i="9"/>
  <c r="BP22" i="9"/>
  <c r="BH203" i="16"/>
  <c r="BL50" i="9"/>
  <c r="BK50" i="9"/>
  <c r="BP202" i="16"/>
  <c r="BI19" i="9"/>
  <c r="BK203" i="16"/>
  <c r="BL203" i="16"/>
  <c r="BR202" i="16" s="1"/>
  <c r="BO169" i="16"/>
  <c r="Q78" i="17"/>
  <c r="BP169" i="16"/>
  <c r="T257" i="1"/>
  <c r="D13" i="14" s="1"/>
  <c r="BM202" i="16"/>
  <c r="BN169" i="16"/>
  <c r="BQ14" i="16"/>
  <c r="BN13" i="9"/>
  <c r="AM10" i="19"/>
  <c r="AN10" i="19" s="1"/>
  <c r="AM177" i="19"/>
  <c r="O94" i="17"/>
  <c r="Q94" i="17" s="1"/>
  <c r="B15" i="18"/>
  <c r="B17" i="18" s="1"/>
  <c r="BQ169" i="16"/>
  <c r="D10" i="14"/>
  <c r="T243" i="1"/>
  <c r="D11" i="14" s="1"/>
  <c r="E11" i="14"/>
  <c r="H5" i="14" s="1"/>
  <c r="S1019" i="1"/>
  <c r="AM176" i="19" s="1"/>
  <c r="AK148" i="19"/>
  <c r="T1016" i="1"/>
  <c r="T1020" i="1" s="1"/>
  <c r="D43" i="14" s="1"/>
  <c r="V52" i="9" s="1"/>
  <c r="T1019" i="1"/>
  <c r="C43" i="14" s="1"/>
  <c r="N52" i="9" s="1"/>
  <c r="F13" i="14"/>
  <c r="AM102" i="19"/>
  <c r="AN102" i="19" s="1"/>
  <c r="BQ110" i="16"/>
  <c r="BN41" i="11"/>
  <c r="S749" i="2"/>
  <c r="AM156" i="19" s="1"/>
  <c r="D60" i="14"/>
  <c r="E61" i="14" s="1"/>
  <c r="T497" i="2"/>
  <c r="D61" i="14" s="1"/>
  <c r="BN23" i="10"/>
  <c r="BQ58" i="16"/>
  <c r="AM50" i="19"/>
  <c r="AN50" i="19" s="1"/>
  <c r="D122" i="14"/>
  <c r="E123" i="14" s="1"/>
  <c r="T991" i="3"/>
  <c r="D123" i="14" s="1"/>
  <c r="C70" i="14"/>
  <c r="T749" i="2"/>
  <c r="C71" i="14" s="1"/>
  <c r="T746" i="2"/>
  <c r="AM157" i="19"/>
  <c r="K15" i="18"/>
  <c r="K17" i="18" s="1"/>
  <c r="O82" i="17"/>
  <c r="Q82" i="17" s="1"/>
  <c r="T376" i="2"/>
  <c r="D57" i="14" s="1"/>
  <c r="D56" i="14"/>
  <c r="F57" i="14" s="1"/>
  <c r="C86" i="14"/>
  <c r="BP7" i="10"/>
  <c r="BP8" i="10"/>
  <c r="AS37" i="19"/>
  <c r="AS36" i="19"/>
  <c r="AC43" i="14"/>
  <c r="AC42" i="14"/>
  <c r="AS151" i="19" l="1"/>
  <c r="AS61" i="19"/>
  <c r="AP60" i="19"/>
  <c r="BI49" i="9"/>
  <c r="BP34" i="9"/>
  <c r="AN176" i="19"/>
  <c r="AS176" i="19" s="1"/>
  <c r="AM88" i="19"/>
  <c r="AN88" i="19" s="1"/>
  <c r="AS88" i="19" s="1"/>
  <c r="BG51" i="11"/>
  <c r="BH52" i="11" s="1"/>
  <c r="BF50" i="11"/>
  <c r="BE50" i="11"/>
  <c r="AK162" i="19"/>
  <c r="BI33" i="11"/>
  <c r="BH50" i="11"/>
  <c r="BG50" i="11"/>
  <c r="BI50" i="11"/>
  <c r="BL197" i="16"/>
  <c r="BR196" i="16" s="1"/>
  <c r="BN33" i="11"/>
  <c r="BP34" i="11" s="1"/>
  <c r="BN25" i="11"/>
  <c r="BP25" i="11" s="1"/>
  <c r="BL158" i="16"/>
  <c r="N17" i="18"/>
  <c r="BP205" i="16"/>
  <c r="BQ166" i="16"/>
  <c r="BO205" i="16"/>
  <c r="BN205" i="16"/>
  <c r="BM205" i="16"/>
  <c r="BN25" i="10"/>
  <c r="BP25" i="10" s="1"/>
  <c r="BM196" i="16"/>
  <c r="BN39" i="11"/>
  <c r="BP39" i="11" s="1"/>
  <c r="AC131" i="14"/>
  <c r="BQ108" i="16"/>
  <c r="AN100" i="19"/>
  <c r="AS100" i="19" s="1"/>
  <c r="E121" i="14"/>
  <c r="C128" i="14"/>
  <c r="T1133" i="3"/>
  <c r="C130" i="14" s="1"/>
  <c r="C176" i="14" s="1"/>
  <c r="Q86" i="17"/>
  <c r="BO188" i="16"/>
  <c r="T1120" i="3"/>
  <c r="D128" i="14" s="1"/>
  <c r="F129" i="14" s="1"/>
  <c r="B176" i="14"/>
  <c r="AC177" i="14" s="1"/>
  <c r="BJ48" i="11"/>
  <c r="BI47" i="11"/>
  <c r="BM48" i="11"/>
  <c r="BL48" i="11"/>
  <c r="BN48" i="11"/>
  <c r="BK48" i="11"/>
  <c r="BN37" i="11"/>
  <c r="BP37" i="11" s="1"/>
  <c r="BQ106" i="16"/>
  <c r="T871" i="3"/>
  <c r="D119" i="14" s="1"/>
  <c r="D118" i="14"/>
  <c r="E119" i="14" s="1"/>
  <c r="BP38" i="11"/>
  <c r="AN98" i="19"/>
  <c r="S1138" i="3"/>
  <c r="AM180" i="19" s="1"/>
  <c r="AM181" i="19"/>
  <c r="D15" i="18"/>
  <c r="D17" i="18" s="1"/>
  <c r="BH189" i="16"/>
  <c r="BP48" i="9"/>
  <c r="H49" i="14"/>
  <c r="AS155" i="19"/>
  <c r="BP20" i="10"/>
  <c r="BP195" i="16"/>
  <c r="AS6" i="19"/>
  <c r="BN19" i="9"/>
  <c r="BP19" i="9" s="1"/>
  <c r="BP9" i="9"/>
  <c r="BI197" i="16"/>
  <c r="BK189" i="16"/>
  <c r="BI189" i="16"/>
  <c r="BL189" i="16"/>
  <c r="BR188" i="16" s="1"/>
  <c r="BN196" i="16"/>
  <c r="BK197" i="16"/>
  <c r="BQ158" i="16"/>
  <c r="BJ189" i="16"/>
  <c r="BH197" i="16"/>
  <c r="BJ197" i="16"/>
  <c r="BL184" i="16"/>
  <c r="BQ176" i="16"/>
  <c r="BP188" i="16"/>
  <c r="BP185" i="16"/>
  <c r="BN185" i="16"/>
  <c r="BQ185" i="16"/>
  <c r="AS89" i="19"/>
  <c r="AM52" i="19"/>
  <c r="AN52" i="19" s="1"/>
  <c r="BM185" i="16"/>
  <c r="BO185" i="16"/>
  <c r="D106" i="14"/>
  <c r="E107" i="14" s="1"/>
  <c r="H105" i="14" s="1"/>
  <c r="T557" i="3"/>
  <c r="D107" i="14" s="1"/>
  <c r="H33" i="14"/>
  <c r="H37" i="14"/>
  <c r="H39" i="14"/>
  <c r="H35" i="14"/>
  <c r="D40" i="14"/>
  <c r="F41" i="14" s="1"/>
  <c r="P41" i="14" s="1"/>
  <c r="T1005" i="1"/>
  <c r="D41" i="14" s="1"/>
  <c r="AN152" i="19"/>
  <c r="H45" i="14"/>
  <c r="H47" i="14"/>
  <c r="BK51" i="12"/>
  <c r="BF52" i="12"/>
  <c r="R141" i="14"/>
  <c r="O29" i="14"/>
  <c r="O31" i="14"/>
  <c r="BN33" i="10"/>
  <c r="BP33" i="10" s="1"/>
  <c r="AN156" i="19"/>
  <c r="AS157" i="19" s="1"/>
  <c r="CN14" i="18"/>
  <c r="BP9" i="11"/>
  <c r="BP10" i="11"/>
  <c r="AS75" i="19"/>
  <c r="AS74" i="19"/>
  <c r="AN160" i="19"/>
  <c r="T376" i="3"/>
  <c r="D101" i="14" s="1"/>
  <c r="D100" i="14"/>
  <c r="F101" i="14" s="1"/>
  <c r="BP20" i="11"/>
  <c r="BP19" i="11"/>
  <c r="H93" i="14"/>
  <c r="H89" i="14"/>
  <c r="H95" i="14"/>
  <c r="H91" i="14"/>
  <c r="BP14" i="11"/>
  <c r="BP13" i="11"/>
  <c r="AS78" i="19"/>
  <c r="AS79" i="19"/>
  <c r="BL51" i="11"/>
  <c r="AM165" i="19"/>
  <c r="O15" i="18"/>
  <c r="O17" i="18" s="1"/>
  <c r="S1123" i="3"/>
  <c r="AM164" i="19" s="1"/>
  <c r="AN164" i="19" s="1"/>
  <c r="BJ51" i="11"/>
  <c r="BM50" i="11"/>
  <c r="Q96" i="17"/>
  <c r="BJ50" i="11"/>
  <c r="BN50" i="11"/>
  <c r="BK50" i="11"/>
  <c r="BL50" i="11"/>
  <c r="BM51" i="12"/>
  <c r="AK180" i="19"/>
  <c r="BN35" i="11"/>
  <c r="AM96" i="19"/>
  <c r="AN96" i="19" s="1"/>
  <c r="BQ104" i="16"/>
  <c r="D116" i="14"/>
  <c r="E117" i="14" s="1"/>
  <c r="T811" i="3"/>
  <c r="D117" i="14" s="1"/>
  <c r="AN162" i="19"/>
  <c r="D114" i="14"/>
  <c r="T750" i="3"/>
  <c r="D115" i="14" s="1"/>
  <c r="V54" i="11" s="1"/>
  <c r="AS84" i="19"/>
  <c r="AS85" i="19"/>
  <c r="AS158" i="19"/>
  <c r="BP47" i="10"/>
  <c r="BL51" i="12"/>
  <c r="T1138" i="2"/>
  <c r="C87" i="14" s="1"/>
  <c r="N52" i="10" s="1"/>
  <c r="T1135" i="2"/>
  <c r="T1139" i="2" s="1"/>
  <c r="D87" i="14" s="1"/>
  <c r="V52" i="10" s="1"/>
  <c r="BI49" i="10"/>
  <c r="S1138" i="2"/>
  <c r="AM178" i="19" s="1"/>
  <c r="AK178" i="19"/>
  <c r="BH52" i="12"/>
  <c r="BQ195" i="16"/>
  <c r="BL194" i="16"/>
  <c r="BI52" i="12"/>
  <c r="M15" i="14"/>
  <c r="I15" i="14" s="1"/>
  <c r="N14" i="14" s="1"/>
  <c r="BG52" i="12"/>
  <c r="BE52" i="12"/>
  <c r="BO195" i="16"/>
  <c r="BQ172" i="16"/>
  <c r="BM195" i="16"/>
  <c r="BQ200" i="16"/>
  <c r="BN195" i="16"/>
  <c r="M21" i="14"/>
  <c r="I21" i="14" s="1"/>
  <c r="N20" i="14" s="1"/>
  <c r="O17" i="14"/>
  <c r="BP12" i="10"/>
  <c r="BP11" i="10"/>
  <c r="I169" i="14"/>
  <c r="M169" i="14"/>
  <c r="I171" i="14"/>
  <c r="M171" i="14"/>
  <c r="I167" i="14"/>
  <c r="M167" i="14"/>
  <c r="BP26" i="10"/>
  <c r="AS41" i="19"/>
  <c r="AS40" i="19"/>
  <c r="O95" i="17"/>
  <c r="Q95" i="17" s="1"/>
  <c r="C15" i="18"/>
  <c r="C17" i="18" s="1"/>
  <c r="AM179" i="19"/>
  <c r="I161" i="14"/>
  <c r="M161" i="14"/>
  <c r="I163" i="14"/>
  <c r="M163" i="14"/>
  <c r="P173" i="14"/>
  <c r="Q173" i="14" s="1"/>
  <c r="T172" i="14" s="1"/>
  <c r="V173" i="14"/>
  <c r="X173" i="14" s="1"/>
  <c r="AA172" i="14" s="1"/>
  <c r="D62" i="14"/>
  <c r="E63" i="14" s="1"/>
  <c r="H65" i="14" s="1"/>
  <c r="T557" i="2"/>
  <c r="D63" i="14" s="1"/>
  <c r="I165" i="14"/>
  <c r="M165" i="14"/>
  <c r="BM50" i="10"/>
  <c r="BK50" i="10"/>
  <c r="BL50" i="10"/>
  <c r="BN50" i="10"/>
  <c r="BJ50" i="10"/>
  <c r="M135" i="14"/>
  <c r="I135" i="14"/>
  <c r="I149" i="14"/>
  <c r="M149" i="14"/>
  <c r="Q149" i="14"/>
  <c r="S148" i="14" s="1"/>
  <c r="R149" i="14"/>
  <c r="H79" i="14"/>
  <c r="H73" i="14"/>
  <c r="H77" i="14"/>
  <c r="H75" i="14"/>
  <c r="AC87" i="14"/>
  <c r="AC86" i="14"/>
  <c r="D174" i="14"/>
  <c r="T1139" i="4"/>
  <c r="D175" i="14" s="1"/>
  <c r="V54" i="12" s="1"/>
  <c r="Q147" i="14"/>
  <c r="S146" i="14" s="1"/>
  <c r="R147" i="14"/>
  <c r="M141" i="14"/>
  <c r="Q139" i="14"/>
  <c r="S138" i="14" s="1"/>
  <c r="R139" i="14"/>
  <c r="I139" i="14"/>
  <c r="M139" i="14"/>
  <c r="M133" i="14"/>
  <c r="I133" i="14"/>
  <c r="M137" i="14"/>
  <c r="T1124" i="2"/>
  <c r="D85" i="14" s="1"/>
  <c r="D84" i="14"/>
  <c r="F85" i="14" s="1"/>
  <c r="O15" i="14"/>
  <c r="R135" i="14"/>
  <c r="Q135" i="14"/>
  <c r="S134" i="14" s="1"/>
  <c r="P159" i="14"/>
  <c r="V159" i="14"/>
  <c r="X159" i="14" s="1"/>
  <c r="AA158" i="14" s="1"/>
  <c r="R137" i="14"/>
  <c r="Q153" i="14"/>
  <c r="S152" i="14" s="1"/>
  <c r="R153" i="14"/>
  <c r="I153" i="14"/>
  <c r="M153" i="14"/>
  <c r="P145" i="14"/>
  <c r="V145" i="14"/>
  <c r="X145" i="14" s="1"/>
  <c r="AA144" i="14" s="1"/>
  <c r="AC174" i="14"/>
  <c r="AC175" i="14"/>
  <c r="M147" i="14"/>
  <c r="M155" i="14"/>
  <c r="I147" i="14"/>
  <c r="M151" i="14"/>
  <c r="M157" i="14"/>
  <c r="Q133" i="14"/>
  <c r="S132" i="14" s="1"/>
  <c r="R161" i="14"/>
  <c r="R151" i="14"/>
  <c r="R157" i="14"/>
  <c r="R171" i="14"/>
  <c r="R167" i="14"/>
  <c r="R163" i="14"/>
  <c r="R169" i="14"/>
  <c r="R133" i="14"/>
  <c r="R155" i="14"/>
  <c r="R165" i="14"/>
  <c r="AC85" i="14"/>
  <c r="AC84" i="14"/>
  <c r="I143" i="14"/>
  <c r="M143" i="14"/>
  <c r="Q143" i="14"/>
  <c r="S142" i="14" s="1"/>
  <c r="R143" i="14"/>
  <c r="M19" i="14"/>
  <c r="I19" i="14" s="1"/>
  <c r="N18" i="14" s="1"/>
  <c r="M17" i="14"/>
  <c r="I17" i="14" s="1"/>
  <c r="N16" i="14" s="1"/>
  <c r="M23" i="14"/>
  <c r="I23" i="14" s="1"/>
  <c r="N22" i="14" s="1"/>
  <c r="M25" i="14"/>
  <c r="I25" i="14" s="1"/>
  <c r="N24" i="14" s="1"/>
  <c r="BL202" i="16"/>
  <c r="BN49" i="9"/>
  <c r="BP50" i="9" s="1"/>
  <c r="BQ203" i="16"/>
  <c r="D42" i="14"/>
  <c r="G43" i="14" s="1"/>
  <c r="BM203" i="16"/>
  <c r="BP203" i="16"/>
  <c r="BQ168" i="16"/>
  <c r="BN203" i="16"/>
  <c r="BO203" i="16"/>
  <c r="BP14" i="9"/>
  <c r="BP13" i="9"/>
  <c r="O25" i="14"/>
  <c r="O37" i="14"/>
  <c r="O39" i="14"/>
  <c r="U33" i="14"/>
  <c r="O19" i="14"/>
  <c r="O5" i="14"/>
  <c r="O11" i="14"/>
  <c r="H9" i="14"/>
  <c r="O23" i="14"/>
  <c r="O35" i="14"/>
  <c r="O21" i="14"/>
  <c r="O7" i="14"/>
  <c r="H7" i="14"/>
  <c r="O33" i="14"/>
  <c r="H11" i="14"/>
  <c r="O9" i="14"/>
  <c r="U75" i="14"/>
  <c r="AS10" i="19"/>
  <c r="AS11" i="19"/>
  <c r="AS149" i="19"/>
  <c r="T750" i="2"/>
  <c r="D71" i="14" s="1"/>
  <c r="D70" i="14"/>
  <c r="F71" i="14" s="1"/>
  <c r="AS51" i="19"/>
  <c r="AS50" i="19"/>
  <c r="BP23" i="10"/>
  <c r="BP24" i="10"/>
  <c r="BP41" i="11"/>
  <c r="BP42" i="11"/>
  <c r="AS103" i="19"/>
  <c r="AS102" i="19"/>
  <c r="L52" i="10"/>
  <c r="BP20" i="9" l="1"/>
  <c r="AS177" i="19"/>
  <c r="BP26" i="11"/>
  <c r="H109" i="14"/>
  <c r="BI52" i="11"/>
  <c r="AL188" i="19" s="1"/>
  <c r="BF52" i="11"/>
  <c r="BI49" i="11"/>
  <c r="BG52" i="11"/>
  <c r="BE52" i="11"/>
  <c r="BP33" i="11"/>
  <c r="O65" i="14"/>
  <c r="U109" i="14"/>
  <c r="BP40" i="11"/>
  <c r="H123" i="14"/>
  <c r="U103" i="14"/>
  <c r="BP197" i="16"/>
  <c r="O103" i="14"/>
  <c r="U21" i="14"/>
  <c r="U107" i="14"/>
  <c r="U65" i="14"/>
  <c r="H103" i="14"/>
  <c r="H107" i="14"/>
  <c r="BQ204" i="16"/>
  <c r="U15" i="14"/>
  <c r="BP34" i="10"/>
  <c r="O51" i="14"/>
  <c r="U79" i="14"/>
  <c r="U19" i="14"/>
  <c r="U63" i="14"/>
  <c r="O49" i="14"/>
  <c r="U61" i="14"/>
  <c r="H61" i="14"/>
  <c r="U123" i="14"/>
  <c r="U39" i="14"/>
  <c r="AN178" i="19"/>
  <c r="AS179" i="19" s="1"/>
  <c r="AS156" i="19"/>
  <c r="AS101" i="19"/>
  <c r="T1135" i="3"/>
  <c r="D130" i="14" s="1"/>
  <c r="AV66" i="19"/>
  <c r="AC176" i="14"/>
  <c r="T1138" i="3"/>
  <c r="C131" i="14" s="1"/>
  <c r="O121" i="14"/>
  <c r="T1124" i="3"/>
  <c r="D129" i="14" s="1"/>
  <c r="BM189" i="16"/>
  <c r="C177" i="14"/>
  <c r="K56" i="11" s="1"/>
  <c r="BN47" i="11"/>
  <c r="BP48" i="11" s="1"/>
  <c r="AV18" i="19"/>
  <c r="AV124" i="19"/>
  <c r="AS98" i="19"/>
  <c r="AS99" i="19"/>
  <c r="AN180" i="19"/>
  <c r="AS181" i="19" s="1"/>
  <c r="AV72" i="19"/>
  <c r="AV54" i="19"/>
  <c r="AV32" i="19"/>
  <c r="AV108" i="19"/>
  <c r="AV64" i="19"/>
  <c r="U47" i="14"/>
  <c r="U49" i="14"/>
  <c r="U29" i="14"/>
  <c r="AV70" i="19"/>
  <c r="AV134" i="19"/>
  <c r="AV110" i="19"/>
  <c r="AV122" i="19"/>
  <c r="P13" i="14"/>
  <c r="P27" i="14"/>
  <c r="M53" i="14"/>
  <c r="M49" i="14"/>
  <c r="I49" i="14" s="1"/>
  <c r="N48" i="14" s="1"/>
  <c r="M51" i="14"/>
  <c r="I51" i="14" s="1"/>
  <c r="N50" i="14" s="1"/>
  <c r="BN197" i="16"/>
  <c r="BJ52" i="11"/>
  <c r="BL52" i="11"/>
  <c r="BQ189" i="16"/>
  <c r="BO189" i="16"/>
  <c r="BL196" i="16"/>
  <c r="BL188" i="16"/>
  <c r="BP189" i="16"/>
  <c r="BM197" i="16"/>
  <c r="BQ197" i="16"/>
  <c r="BO197" i="16"/>
  <c r="BN189" i="16"/>
  <c r="BQ184" i="16"/>
  <c r="AV42" i="19"/>
  <c r="AV78" i="19"/>
  <c r="AV40" i="19"/>
  <c r="U91" i="14"/>
  <c r="AV136" i="19"/>
  <c r="AV130" i="19"/>
  <c r="AV46" i="19"/>
  <c r="AV68" i="19"/>
  <c r="AV14" i="19"/>
  <c r="AV74" i="19"/>
  <c r="AV140" i="19"/>
  <c r="AV82" i="19"/>
  <c r="AS153" i="19"/>
  <c r="AS152" i="19"/>
  <c r="M35" i="14"/>
  <c r="I35" i="14" s="1"/>
  <c r="N34" i="14" s="1"/>
  <c r="M39" i="14"/>
  <c r="I39" i="14" s="1"/>
  <c r="N38" i="14" s="1"/>
  <c r="M37" i="14"/>
  <c r="I37" i="14" s="1"/>
  <c r="N36" i="14" s="1"/>
  <c r="M29" i="14"/>
  <c r="I29" i="14" s="1"/>
  <c r="N28" i="14" s="1"/>
  <c r="M33" i="14"/>
  <c r="I33" i="14" s="1"/>
  <c r="N32" i="14" s="1"/>
  <c r="M31" i="14"/>
  <c r="I31" i="14" s="1"/>
  <c r="N30" i="14" s="1"/>
  <c r="AV84" i="19"/>
  <c r="AV102" i="19"/>
  <c r="AV50" i="19"/>
  <c r="AV38" i="19"/>
  <c r="AV52" i="19"/>
  <c r="AV76" i="19"/>
  <c r="AV100" i="19"/>
  <c r="AV30" i="19"/>
  <c r="AV48" i="19"/>
  <c r="AV90" i="19"/>
  <c r="AV44" i="19"/>
  <c r="AV128" i="19"/>
  <c r="AV104" i="19"/>
  <c r="AV4" i="19"/>
  <c r="AV118" i="19"/>
  <c r="AV22" i="19"/>
  <c r="AV12" i="19"/>
  <c r="AV62" i="19"/>
  <c r="AV92" i="19"/>
  <c r="AV98" i="19"/>
  <c r="AV132" i="19"/>
  <c r="AV112" i="19"/>
  <c r="AV34" i="19"/>
  <c r="AV6" i="19"/>
  <c r="AV28" i="19"/>
  <c r="AV120" i="19"/>
  <c r="AV24" i="19"/>
  <c r="AV16" i="19"/>
  <c r="AV8" i="19"/>
  <c r="AV60" i="19"/>
  <c r="AV142" i="19"/>
  <c r="AV138" i="19"/>
  <c r="AV88" i="19"/>
  <c r="AV58" i="19"/>
  <c r="AV80" i="19"/>
  <c r="AV56" i="19"/>
  <c r="AV86" i="19"/>
  <c r="AV94" i="19"/>
  <c r="AV116" i="19"/>
  <c r="AV26" i="19"/>
  <c r="AV106" i="19"/>
  <c r="AV114" i="19"/>
  <c r="BP47" i="11"/>
  <c r="M47" i="14"/>
  <c r="I47" i="14" s="1"/>
  <c r="N46" i="14" s="1"/>
  <c r="M55" i="14"/>
  <c r="M45" i="14"/>
  <c r="I45" i="14" s="1"/>
  <c r="N44" i="14" s="1"/>
  <c r="O47" i="14"/>
  <c r="O63" i="14"/>
  <c r="O59" i="14"/>
  <c r="H59" i="14"/>
  <c r="H63" i="14"/>
  <c r="O61" i="14"/>
  <c r="O79" i="14"/>
  <c r="U5" i="14"/>
  <c r="U11" i="14"/>
  <c r="U73" i="14"/>
  <c r="U9" i="14"/>
  <c r="U51" i="14"/>
  <c r="U95" i="14"/>
  <c r="U121" i="14"/>
  <c r="U77" i="14"/>
  <c r="U105" i="14"/>
  <c r="U117" i="14"/>
  <c r="U7" i="14"/>
  <c r="U35" i="14"/>
  <c r="U59" i="14"/>
  <c r="U89" i="14"/>
  <c r="U93" i="14"/>
  <c r="U119" i="14"/>
  <c r="U25" i="14"/>
  <c r="U23" i="14"/>
  <c r="U37" i="14"/>
  <c r="M91" i="14"/>
  <c r="I91" i="14" s="1"/>
  <c r="N90" i="14" s="1"/>
  <c r="U17" i="14"/>
  <c r="U45" i="14"/>
  <c r="U31" i="14"/>
  <c r="AV10" i="19"/>
  <c r="AV36" i="19"/>
  <c r="AV96" i="19"/>
  <c r="AV126" i="19"/>
  <c r="AV20" i="19"/>
  <c r="P85" i="14"/>
  <c r="M95" i="14"/>
  <c r="I95" i="14" s="1"/>
  <c r="N94" i="14" s="1"/>
  <c r="M93" i="14"/>
  <c r="I93" i="14" s="1"/>
  <c r="N92" i="14" s="1"/>
  <c r="M99" i="14"/>
  <c r="M97" i="14"/>
  <c r="M89" i="14"/>
  <c r="I89" i="14" s="1"/>
  <c r="N88" i="14" s="1"/>
  <c r="AS160" i="19"/>
  <c r="AS161" i="19"/>
  <c r="BN52" i="11"/>
  <c r="AO188" i="19" s="1"/>
  <c r="AL53" i="11"/>
  <c r="BM52" i="11"/>
  <c r="BK52" i="11"/>
  <c r="A191" i="19"/>
  <c r="H119" i="14"/>
  <c r="O91" i="14"/>
  <c r="O95" i="14"/>
  <c r="H121" i="14"/>
  <c r="O105" i="14"/>
  <c r="H117" i="14"/>
  <c r="BN49" i="11"/>
  <c r="BP49" i="11" s="1"/>
  <c r="O93" i="14"/>
  <c r="O109" i="14"/>
  <c r="O119" i="14"/>
  <c r="O123" i="14"/>
  <c r="O117" i="14"/>
  <c r="O89" i="14"/>
  <c r="O107" i="14"/>
  <c r="AO53" i="12"/>
  <c r="AS96" i="19"/>
  <c r="AS97" i="19"/>
  <c r="BP36" i="11"/>
  <c r="BP35" i="11"/>
  <c r="AS163" i="19"/>
  <c r="AS162" i="19"/>
  <c r="T54" i="11"/>
  <c r="F115" i="14"/>
  <c r="P115" i="14" s="1"/>
  <c r="BL52" i="12"/>
  <c r="BJ52" i="12"/>
  <c r="BM52" i="12"/>
  <c r="P57" i="14"/>
  <c r="BK52" i="12"/>
  <c r="BN52" i="12"/>
  <c r="D86" i="14"/>
  <c r="T52" i="10" s="1"/>
  <c r="CN15" i="18"/>
  <c r="M77" i="14"/>
  <c r="I77" i="14" s="1"/>
  <c r="N76" i="14" s="1"/>
  <c r="BN49" i="10"/>
  <c r="BI51" i="12"/>
  <c r="BQ194" i="16"/>
  <c r="AS52" i="19"/>
  <c r="AS53" i="19"/>
  <c r="O73" i="14"/>
  <c r="O77" i="14"/>
  <c r="O45" i="14"/>
  <c r="O75" i="14"/>
  <c r="M79" i="14"/>
  <c r="I79" i="14" s="1"/>
  <c r="N78" i="14" s="1"/>
  <c r="Q159" i="14"/>
  <c r="T158" i="14" s="1"/>
  <c r="R159" i="14"/>
  <c r="G175" i="14"/>
  <c r="W175" i="14" s="1"/>
  <c r="X175" i="14" s="1"/>
  <c r="AB174" i="14" s="1"/>
  <c r="T54" i="12"/>
  <c r="R173" i="14"/>
  <c r="R145" i="14"/>
  <c r="Q145" i="14"/>
  <c r="T144" i="14" s="1"/>
  <c r="M75" i="14"/>
  <c r="I75" i="14" s="1"/>
  <c r="N74" i="14" s="1"/>
  <c r="M73" i="14"/>
  <c r="I73" i="14" s="1"/>
  <c r="N72" i="14" s="1"/>
  <c r="M83" i="14"/>
  <c r="M81" i="14"/>
  <c r="T52" i="9"/>
  <c r="BP49" i="9"/>
  <c r="BQ202" i="16"/>
  <c r="R9" i="14"/>
  <c r="Q9" i="14" s="1"/>
  <c r="S8" i="14" s="1"/>
  <c r="M11" i="14"/>
  <c r="I11" i="14" s="1"/>
  <c r="N10" i="14" s="1"/>
  <c r="M7" i="14"/>
  <c r="I7" i="14" s="1"/>
  <c r="N6" i="14" s="1"/>
  <c r="R21" i="14"/>
  <c r="Q21" i="14" s="1"/>
  <c r="S20" i="14" s="1"/>
  <c r="M9" i="14"/>
  <c r="I9" i="14" s="1"/>
  <c r="N8" i="14" s="1"/>
  <c r="R31" i="14"/>
  <c r="Q31" i="14" s="1"/>
  <c r="S30" i="14" s="1"/>
  <c r="R5" i="14"/>
  <c r="Q5" i="14" s="1"/>
  <c r="S4" i="14" s="1"/>
  <c r="R15" i="14"/>
  <c r="Q15" i="14" s="1"/>
  <c r="S14" i="14" s="1"/>
  <c r="R29" i="14"/>
  <c r="Q29" i="14" s="1"/>
  <c r="S28" i="14" s="1"/>
  <c r="R17" i="14"/>
  <c r="Q17" i="14" s="1"/>
  <c r="S16" i="14" s="1"/>
  <c r="R33" i="14"/>
  <c r="Q33" i="14" s="1"/>
  <c r="S32" i="14" s="1"/>
  <c r="R7" i="14"/>
  <c r="Q7" i="14" s="1"/>
  <c r="S6" i="14" s="1"/>
  <c r="R35" i="14"/>
  <c r="Q35" i="14" s="1"/>
  <c r="S34" i="14" s="1"/>
  <c r="R23" i="14"/>
  <c r="Q23" i="14" s="1"/>
  <c r="S22" i="14" s="1"/>
  <c r="R11" i="14"/>
  <c r="Q11" i="14" s="1"/>
  <c r="S10" i="14" s="1"/>
  <c r="M5" i="14"/>
  <c r="I5" i="14" s="1"/>
  <c r="N4" i="14" s="1"/>
  <c r="R19" i="14"/>
  <c r="Q19" i="14" s="1"/>
  <c r="S18" i="14" s="1"/>
  <c r="R39" i="14"/>
  <c r="Q39" i="14" s="1"/>
  <c r="S38" i="14" s="1"/>
  <c r="R37" i="14"/>
  <c r="Q37" i="14" s="1"/>
  <c r="S36" i="14" s="1"/>
  <c r="R25" i="14"/>
  <c r="Q25" i="14" s="1"/>
  <c r="S24" i="14" s="1"/>
  <c r="AS164" i="19"/>
  <c r="AS165" i="19"/>
  <c r="AV164" i="19"/>
  <c r="AV170" i="19"/>
  <c r="AV168" i="19"/>
  <c r="AV150" i="19"/>
  <c r="AV162" i="19"/>
  <c r="AV154" i="19"/>
  <c r="AV148" i="19"/>
  <c r="AV152" i="19"/>
  <c r="AV156" i="19"/>
  <c r="AV166" i="19"/>
  <c r="AV160" i="19"/>
  <c r="AV158" i="19"/>
  <c r="P71" i="14"/>
  <c r="I56" i="12"/>
  <c r="I56" i="11"/>
  <c r="BI51" i="11" l="1"/>
  <c r="AJ188" i="19" s="1"/>
  <c r="M113" i="14"/>
  <c r="M111" i="14"/>
  <c r="M109" i="14"/>
  <c r="I109" i="14" s="1"/>
  <c r="N108" i="14" s="1"/>
  <c r="M103" i="14"/>
  <c r="I103" i="14" s="1"/>
  <c r="N102" i="14" s="1"/>
  <c r="M105" i="14"/>
  <c r="I105" i="14" s="1"/>
  <c r="N104" i="14" s="1"/>
  <c r="M107" i="14"/>
  <c r="I107" i="14" s="1"/>
  <c r="N106" i="14" s="1"/>
  <c r="T1139" i="3"/>
  <c r="D131" i="14" s="1"/>
  <c r="V41" i="14"/>
  <c r="V13" i="14"/>
  <c r="V101" i="14"/>
  <c r="V71" i="14"/>
  <c r="P101" i="14"/>
  <c r="AS178" i="19"/>
  <c r="M65" i="14"/>
  <c r="I65" i="14" s="1"/>
  <c r="N64" i="14" s="1"/>
  <c r="M61" i="14"/>
  <c r="I61" i="14" s="1"/>
  <c r="N60" i="14" s="1"/>
  <c r="M59" i="14"/>
  <c r="I59" i="14" s="1"/>
  <c r="N58" i="14" s="1"/>
  <c r="M63" i="14"/>
  <c r="I63" i="14" s="1"/>
  <c r="N62" i="14" s="1"/>
  <c r="K56" i="12"/>
  <c r="AV180" i="19"/>
  <c r="AV182" i="19"/>
  <c r="AS180" i="19"/>
  <c r="AQ175" i="19" s="1"/>
  <c r="H176" i="19" s="1"/>
  <c r="AV176" i="19"/>
  <c r="AV178" i="19"/>
  <c r="M117" i="14"/>
  <c r="I117" i="14" s="1"/>
  <c r="N116" i="14" s="1"/>
  <c r="R13" i="14"/>
  <c r="Q13" i="14" s="1"/>
  <c r="T12" i="14" s="1"/>
  <c r="R27" i="14"/>
  <c r="Q27" i="14" s="1"/>
  <c r="T26" i="14" s="1"/>
  <c r="R41" i="14"/>
  <c r="Q41" i="14" s="1"/>
  <c r="T40" i="14" s="1"/>
  <c r="R85" i="14"/>
  <c r="Q85" i="14" s="1"/>
  <c r="T84" i="14" s="1"/>
  <c r="Y19" i="14"/>
  <c r="X19" i="14" s="1"/>
  <c r="Z18" i="14" s="1"/>
  <c r="BQ188" i="16"/>
  <c r="BQ196" i="16"/>
  <c r="Y75" i="14"/>
  <c r="X75" i="14" s="1"/>
  <c r="Z74" i="14" s="1"/>
  <c r="BN51" i="11"/>
  <c r="BP51" i="11" s="1"/>
  <c r="Y165" i="14"/>
  <c r="Y45" i="14"/>
  <c r="X45" i="14" s="1"/>
  <c r="Z44" i="14" s="1"/>
  <c r="Y37" i="14"/>
  <c r="X37" i="14" s="1"/>
  <c r="Z36" i="14" s="1"/>
  <c r="Y69" i="14"/>
  <c r="Y169" i="14"/>
  <c r="Y47" i="14"/>
  <c r="X47" i="14" s="1"/>
  <c r="Z46" i="14" s="1"/>
  <c r="Y155" i="14"/>
  <c r="Y141" i="14"/>
  <c r="Y137" i="14"/>
  <c r="Y73" i="14"/>
  <c r="X73" i="14" s="1"/>
  <c r="Z72" i="14" s="1"/>
  <c r="Y149" i="14"/>
  <c r="Y59" i="14"/>
  <c r="X59" i="14" s="1"/>
  <c r="Z58" i="14" s="1"/>
  <c r="Y107" i="14"/>
  <c r="X107" i="14" s="1"/>
  <c r="Z106" i="14" s="1"/>
  <c r="Y97" i="14"/>
  <c r="Y125" i="14"/>
  <c r="Y151" i="14"/>
  <c r="Y23" i="14"/>
  <c r="X23" i="14" s="1"/>
  <c r="Z22" i="14" s="1"/>
  <c r="Y117" i="14"/>
  <c r="X117" i="14" s="1"/>
  <c r="Z116" i="14" s="1"/>
  <c r="Y17" i="14"/>
  <c r="X17" i="14" s="1"/>
  <c r="Z16" i="14" s="1"/>
  <c r="AU58" i="19"/>
  <c r="AU128" i="19"/>
  <c r="AU132" i="19"/>
  <c r="AU88" i="19"/>
  <c r="AP88" i="19" s="1"/>
  <c r="AU56" i="19"/>
  <c r="AU16" i="19"/>
  <c r="AP16" i="19" s="1"/>
  <c r="Y9" i="14"/>
  <c r="X9" i="14" s="1"/>
  <c r="Z8" i="14" s="1"/>
  <c r="Y79" i="14"/>
  <c r="X79" i="14" s="1"/>
  <c r="Z78" i="14" s="1"/>
  <c r="Y157" i="14"/>
  <c r="Y39" i="14"/>
  <c r="X39" i="14" s="1"/>
  <c r="Z38" i="14" s="1"/>
  <c r="Y61" i="14"/>
  <c r="X61" i="14" s="1"/>
  <c r="Z60" i="14" s="1"/>
  <c r="Y55" i="14"/>
  <c r="Y21" i="14"/>
  <c r="X21" i="14" s="1"/>
  <c r="Z20" i="14" s="1"/>
  <c r="Y135" i="14"/>
  <c r="Y25" i="14"/>
  <c r="X25" i="14" s="1"/>
  <c r="Z24" i="14" s="1"/>
  <c r="Y161" i="14"/>
  <c r="Y121" i="14"/>
  <c r="X121" i="14" s="1"/>
  <c r="Z120" i="14" s="1"/>
  <c r="Y111" i="14"/>
  <c r="Y91" i="14"/>
  <c r="X91" i="14" s="1"/>
  <c r="Z90" i="14" s="1"/>
  <c r="AU4" i="19"/>
  <c r="AP4" i="19" s="1"/>
  <c r="AU82" i="19"/>
  <c r="Y31" i="14"/>
  <c r="X31" i="14" s="1"/>
  <c r="Z30" i="14" s="1"/>
  <c r="M69" i="14"/>
  <c r="AU72" i="19"/>
  <c r="AP72" i="19" s="1"/>
  <c r="AU44" i="19"/>
  <c r="AU100" i="19"/>
  <c r="AP100" i="19" s="1"/>
  <c r="AU52" i="19"/>
  <c r="AP52" i="19" s="1"/>
  <c r="AU60" i="19"/>
  <c r="AU66" i="19"/>
  <c r="AP66" i="19" s="1"/>
  <c r="AU14" i="19"/>
  <c r="AP14" i="19" s="1"/>
  <c r="AU84" i="19"/>
  <c r="AP84" i="19" s="1"/>
  <c r="AU94" i="19"/>
  <c r="A190" i="19"/>
  <c r="Y93" i="14"/>
  <c r="X93" i="14" s="1"/>
  <c r="Z92" i="14" s="1"/>
  <c r="Y7" i="14"/>
  <c r="X7" i="14" s="1"/>
  <c r="Z6" i="14" s="1"/>
  <c r="Y105" i="14"/>
  <c r="X105" i="14" s="1"/>
  <c r="Z104" i="14" s="1"/>
  <c r="Y51" i="14"/>
  <c r="X51" i="14" s="1"/>
  <c r="Z50" i="14" s="1"/>
  <c r="Y123" i="14"/>
  <c r="X123" i="14" s="1"/>
  <c r="Z122" i="14" s="1"/>
  <c r="Y33" i="14"/>
  <c r="X33" i="14" s="1"/>
  <c r="Z32" i="14" s="1"/>
  <c r="Y15" i="14"/>
  <c r="X15" i="14" s="1"/>
  <c r="Z14" i="14" s="1"/>
  <c r="Y103" i="14"/>
  <c r="X103" i="14" s="1"/>
  <c r="Z102" i="14" s="1"/>
  <c r="Y77" i="14"/>
  <c r="X77" i="14" s="1"/>
  <c r="Z76" i="14" s="1"/>
  <c r="Y11" i="14"/>
  <c r="X11" i="14" s="1"/>
  <c r="Z10" i="14" s="1"/>
  <c r="Y167" i="14"/>
  <c r="Y113" i="14"/>
  <c r="Y81" i="14"/>
  <c r="Y139" i="14"/>
  <c r="Y119" i="14"/>
  <c r="X119" i="14" s="1"/>
  <c r="Z118" i="14" s="1"/>
  <c r="Y65" i="14"/>
  <c r="X65" i="14" s="1"/>
  <c r="Z64" i="14" s="1"/>
  <c r="Y5" i="14"/>
  <c r="X5" i="14" s="1"/>
  <c r="Z4" i="14" s="1"/>
  <c r="Y109" i="14"/>
  <c r="X109" i="14" s="1"/>
  <c r="Z108" i="14" s="1"/>
  <c r="Y35" i="14"/>
  <c r="X35" i="14" s="1"/>
  <c r="Z34" i="14" s="1"/>
  <c r="Y171" i="14"/>
  <c r="Y133" i="14"/>
  <c r="Y147" i="14"/>
  <c r="Y95" i="14"/>
  <c r="X95" i="14" s="1"/>
  <c r="Z94" i="14" s="1"/>
  <c r="Y67" i="14"/>
  <c r="Y127" i="14"/>
  <c r="Y83" i="14"/>
  <c r="Y143" i="14"/>
  <c r="Y53" i="14"/>
  <c r="Y89" i="14"/>
  <c r="X89" i="14" s="1"/>
  <c r="Z88" i="14" s="1"/>
  <c r="Y153" i="14"/>
  <c r="Y99" i="14"/>
  <c r="Y49" i="14"/>
  <c r="X49" i="14" s="1"/>
  <c r="Z48" i="14" s="1"/>
  <c r="Y163" i="14"/>
  <c r="Y63" i="14"/>
  <c r="X63" i="14" s="1"/>
  <c r="Z62" i="14" s="1"/>
  <c r="Y29" i="14"/>
  <c r="X29" i="14" s="1"/>
  <c r="Z28" i="14" s="1"/>
  <c r="M67" i="14"/>
  <c r="BP50" i="11"/>
  <c r="V57" i="14"/>
  <c r="AU126" i="19"/>
  <c r="AU6" i="19"/>
  <c r="AP6" i="19" s="1"/>
  <c r="AU24" i="19"/>
  <c r="AP24" i="19" s="1"/>
  <c r="AU136" i="19"/>
  <c r="AU106" i="19"/>
  <c r="AU22" i="19"/>
  <c r="AU68" i="19"/>
  <c r="AU112" i="19"/>
  <c r="AU122" i="19"/>
  <c r="AU108" i="19"/>
  <c r="AU138" i="19"/>
  <c r="AU130" i="19"/>
  <c r="AU26" i="19"/>
  <c r="AP26" i="19" s="1"/>
  <c r="AU92" i="19"/>
  <c r="AU38" i="19"/>
  <c r="AP38" i="19" s="1"/>
  <c r="AU96" i="19"/>
  <c r="AP96" i="19" s="1"/>
  <c r="AU42" i="19"/>
  <c r="AP42" i="19" s="1"/>
  <c r="AU102" i="19"/>
  <c r="AP102" i="19" s="1"/>
  <c r="AU76" i="19"/>
  <c r="AP76" i="19" s="1"/>
  <c r="AU142" i="19"/>
  <c r="AU28" i="19"/>
  <c r="AP28" i="19" s="1"/>
  <c r="AU20" i="19"/>
  <c r="AU104" i="19"/>
  <c r="AU64" i="19"/>
  <c r="AP64" i="19" s="1"/>
  <c r="AU70" i="19"/>
  <c r="AU140" i="19"/>
  <c r="AU54" i="19"/>
  <c r="AP54" i="19" s="1"/>
  <c r="AU40" i="19"/>
  <c r="AP40" i="19" s="1"/>
  <c r="AU78" i="19"/>
  <c r="AP78" i="19" s="1"/>
  <c r="AU46" i="19"/>
  <c r="AU116" i="19"/>
  <c r="AU74" i="19"/>
  <c r="AP74" i="19" s="1"/>
  <c r="AU120" i="19"/>
  <c r="AU124" i="19"/>
  <c r="AU62" i="19"/>
  <c r="AP62" i="19" s="1"/>
  <c r="AU118" i="19"/>
  <c r="AU34" i="19"/>
  <c r="AU50" i="19"/>
  <c r="AP50" i="19" s="1"/>
  <c r="AU30" i="19"/>
  <c r="AP30" i="19" s="1"/>
  <c r="AU86" i="19"/>
  <c r="AP86" i="19" s="1"/>
  <c r="AU48" i="19"/>
  <c r="AP48" i="19" s="1"/>
  <c r="AU8" i="19"/>
  <c r="AP8" i="19" s="1"/>
  <c r="AU98" i="19"/>
  <c r="AP98" i="19" s="1"/>
  <c r="AU134" i="19"/>
  <c r="AU114" i="19"/>
  <c r="AU32" i="19"/>
  <c r="AU36" i="19"/>
  <c r="AP36" i="19" s="1"/>
  <c r="AU90" i="19"/>
  <c r="AP90" i="19" s="1"/>
  <c r="AU12" i="19"/>
  <c r="AP12" i="19" s="1"/>
  <c r="AU10" i="19"/>
  <c r="AP10" i="19" s="1"/>
  <c r="AU110" i="19"/>
  <c r="AU80" i="19"/>
  <c r="AU18" i="19"/>
  <c r="AP18" i="19" s="1"/>
  <c r="R99" i="14"/>
  <c r="M119" i="14"/>
  <c r="I119" i="14" s="1"/>
  <c r="N118" i="14" s="1"/>
  <c r="M125" i="14"/>
  <c r="M121" i="14"/>
  <c r="I121" i="14" s="1"/>
  <c r="N120" i="14" s="1"/>
  <c r="M123" i="14"/>
  <c r="I123" i="14" s="1"/>
  <c r="N122" i="14" s="1"/>
  <c r="M127" i="14"/>
  <c r="R119" i="14"/>
  <c r="Q119" i="14" s="1"/>
  <c r="S118" i="14" s="1"/>
  <c r="R127" i="14"/>
  <c r="R103" i="14"/>
  <c r="Q103" i="14" s="1"/>
  <c r="S102" i="14" s="1"/>
  <c r="R91" i="14"/>
  <c r="Q91" i="14" s="1"/>
  <c r="S90" i="14" s="1"/>
  <c r="AQ1" i="19"/>
  <c r="K10" i="19" s="1"/>
  <c r="R117" i="14"/>
  <c r="Q117" i="14" s="1"/>
  <c r="S116" i="14" s="1"/>
  <c r="R107" i="14"/>
  <c r="Q107" i="14" s="1"/>
  <c r="S106" i="14" s="1"/>
  <c r="R113" i="14"/>
  <c r="AT1" i="19"/>
  <c r="R93" i="14"/>
  <c r="Q93" i="14" s="1"/>
  <c r="S92" i="14" s="1"/>
  <c r="R121" i="14"/>
  <c r="Q121" i="14" s="1"/>
  <c r="S120" i="14" s="1"/>
  <c r="R97" i="14"/>
  <c r="R89" i="14"/>
  <c r="Q89" i="14" s="1"/>
  <c r="S88" i="14" s="1"/>
  <c r="R111" i="14"/>
  <c r="R125" i="14"/>
  <c r="R123" i="14"/>
  <c r="Q123" i="14" s="1"/>
  <c r="S122" i="14" s="1"/>
  <c r="R109" i="14"/>
  <c r="Q109" i="14" s="1"/>
  <c r="S108" i="14" s="1"/>
  <c r="R105" i="14"/>
  <c r="Q105" i="14" s="1"/>
  <c r="S104" i="14" s="1"/>
  <c r="R95" i="14"/>
  <c r="Q95" i="14" s="1"/>
  <c r="S94" i="14" s="1"/>
  <c r="V27" i="14"/>
  <c r="V85" i="14"/>
  <c r="V115" i="14"/>
  <c r="V129" i="14"/>
  <c r="P129" i="14"/>
  <c r="R115" i="14" s="1"/>
  <c r="Q115" i="14" s="1"/>
  <c r="T114" i="14" s="1"/>
  <c r="AQ147" i="19"/>
  <c r="BN51" i="12"/>
  <c r="BP52" i="12" s="1"/>
  <c r="G87" i="14"/>
  <c r="R55" i="14"/>
  <c r="R45" i="14"/>
  <c r="Q45" i="14" s="1"/>
  <c r="S44" i="14" s="1"/>
  <c r="R79" i="14"/>
  <c r="Q79" i="14" s="1"/>
  <c r="S78" i="14" s="1"/>
  <c r="R53" i="14"/>
  <c r="R65" i="14"/>
  <c r="Q65" i="14" s="1"/>
  <c r="S64" i="14" s="1"/>
  <c r="R77" i="14"/>
  <c r="Q77" i="14" s="1"/>
  <c r="S76" i="14" s="1"/>
  <c r="R51" i="14"/>
  <c r="Q51" i="14" s="1"/>
  <c r="S50" i="14" s="1"/>
  <c r="R59" i="14"/>
  <c r="Q59" i="14" s="1"/>
  <c r="S58" i="14" s="1"/>
  <c r="R67" i="14"/>
  <c r="R81" i="14"/>
  <c r="R47" i="14"/>
  <c r="Q47" i="14" s="1"/>
  <c r="S46" i="14" s="1"/>
  <c r="R73" i="14"/>
  <c r="Q73" i="14" s="1"/>
  <c r="S72" i="14" s="1"/>
  <c r="R63" i="14"/>
  <c r="Q63" i="14" s="1"/>
  <c r="S62" i="14" s="1"/>
  <c r="R61" i="14"/>
  <c r="Q61" i="14" s="1"/>
  <c r="S60" i="14" s="1"/>
  <c r="R83" i="14"/>
  <c r="R69" i="14"/>
  <c r="R75" i="14"/>
  <c r="Q75" i="14" s="1"/>
  <c r="S74" i="14" s="1"/>
  <c r="R49" i="14"/>
  <c r="Q49" i="14" s="1"/>
  <c r="S48" i="14" s="1"/>
  <c r="BP50" i="10"/>
  <c r="BP49" i="10"/>
  <c r="AU158" i="19"/>
  <c r="AP158" i="19" s="1"/>
  <c r="R71" i="14"/>
  <c r="Q71" i="14" s="1"/>
  <c r="T70" i="14" s="1"/>
  <c r="R57" i="14"/>
  <c r="Q57" i="14" s="1"/>
  <c r="T56" i="14" s="1"/>
  <c r="G131" i="14"/>
  <c r="D176" i="14"/>
  <c r="AU160" i="19"/>
  <c r="AP160" i="19" s="1"/>
  <c r="AU156" i="19"/>
  <c r="AP156" i="19" s="1"/>
  <c r="AU148" i="19"/>
  <c r="AP148" i="19" s="1"/>
  <c r="AU162" i="19"/>
  <c r="AP162" i="19" s="1"/>
  <c r="AU168" i="19"/>
  <c r="AP168" i="19" s="1"/>
  <c r="AU164" i="19"/>
  <c r="AP164" i="19" s="1"/>
  <c r="AU166" i="19"/>
  <c r="AP166" i="19" s="1"/>
  <c r="AU152" i="19"/>
  <c r="AP152" i="19" s="1"/>
  <c r="AU154" i="19"/>
  <c r="AP154" i="19" s="1"/>
  <c r="AU150" i="19"/>
  <c r="AP150" i="19" s="1"/>
  <c r="AU170" i="19"/>
  <c r="AP170" i="19" s="1"/>
  <c r="H26" i="19" l="1"/>
  <c r="H8" i="19"/>
  <c r="H24" i="19"/>
  <c r="H36" i="19"/>
  <c r="K52" i="19"/>
  <c r="H42" i="19"/>
  <c r="N150" i="19"/>
  <c r="H156" i="19"/>
  <c r="H52" i="19"/>
  <c r="E52" i="19"/>
  <c r="W60" i="19"/>
  <c r="N88" i="19"/>
  <c r="N84" i="19"/>
  <c r="N4" i="19"/>
  <c r="E66" i="19"/>
  <c r="E6" i="19"/>
  <c r="K6" i="19"/>
  <c r="H6" i="19"/>
  <c r="K18" i="19"/>
  <c r="E64" i="19"/>
  <c r="K16" i="19"/>
  <c r="E18" i="19"/>
  <c r="K12" i="19"/>
  <c r="K14" i="19"/>
  <c r="E152" i="19"/>
  <c r="H154" i="19"/>
  <c r="K150" i="19"/>
  <c r="K180" i="19"/>
  <c r="H178" i="19"/>
  <c r="N24" i="19"/>
  <c r="Q26" i="19"/>
  <c r="K152" i="19"/>
  <c r="Q152" i="19"/>
  <c r="K90" i="19"/>
  <c r="T88" i="19"/>
  <c r="K88" i="19"/>
  <c r="E90" i="19"/>
  <c r="K86" i="19"/>
  <c r="E88" i="19"/>
  <c r="K84" i="19"/>
  <c r="E86" i="19"/>
  <c r="K162" i="19"/>
  <c r="T162" i="19"/>
  <c r="K156" i="19"/>
  <c r="E162" i="19"/>
  <c r="K54" i="19"/>
  <c r="E84" i="19"/>
  <c r="E50" i="19"/>
  <c r="K50" i="19"/>
  <c r="E48" i="19"/>
  <c r="K48" i="19"/>
  <c r="K154" i="19"/>
  <c r="E156" i="19"/>
  <c r="K40" i="19"/>
  <c r="E54" i="19"/>
  <c r="K102" i="19"/>
  <c r="E40" i="19"/>
  <c r="K100" i="19"/>
  <c r="E102" i="19"/>
  <c r="K98" i="19"/>
  <c r="E100" i="19"/>
  <c r="K42" i="19"/>
  <c r="E98" i="19"/>
  <c r="H38" i="19"/>
  <c r="E42" i="19"/>
  <c r="E36" i="19"/>
  <c r="K36" i="19"/>
  <c r="E38" i="19"/>
  <c r="K38" i="19"/>
  <c r="E154" i="19"/>
  <c r="K164" i="19"/>
  <c r="AL150" i="19"/>
  <c r="E164" i="19"/>
  <c r="Q176" i="19"/>
  <c r="E180" i="19"/>
  <c r="W162" i="19"/>
  <c r="AL14" i="19"/>
  <c r="AO14" i="19"/>
  <c r="AO150" i="19"/>
  <c r="AU180" i="19"/>
  <c r="AP180" i="19" s="1"/>
  <c r="AU178" i="19"/>
  <c r="AP178" i="19" s="1"/>
  <c r="AU182" i="19"/>
  <c r="AP182" i="19" s="1"/>
  <c r="AU176" i="19"/>
  <c r="AP176" i="19" s="1"/>
  <c r="E96" i="19"/>
  <c r="K96" i="19"/>
  <c r="E160" i="19"/>
  <c r="K160" i="19"/>
  <c r="W24" i="19"/>
  <c r="E74" i="19"/>
  <c r="BP52" i="11"/>
  <c r="AM188" i="19"/>
  <c r="K74" i="19"/>
  <c r="K78" i="19"/>
  <c r="E72" i="19"/>
  <c r="E78" i="19"/>
  <c r="K72" i="19"/>
  <c r="K76" i="19"/>
  <c r="E8" i="19"/>
  <c r="E76" i="19"/>
  <c r="T176" i="19"/>
  <c r="AL176" i="19"/>
  <c r="W176" i="19"/>
  <c r="N176" i="19"/>
  <c r="E176" i="19"/>
  <c r="AO176" i="19"/>
  <c r="W158" i="19"/>
  <c r="H152" i="19"/>
  <c r="W8" i="19"/>
  <c r="W12" i="19"/>
  <c r="W40" i="19"/>
  <c r="W102" i="19"/>
  <c r="W88" i="19"/>
  <c r="W52" i="19"/>
  <c r="W30" i="19"/>
  <c r="W90" i="19"/>
  <c r="W74" i="19"/>
  <c r="W6" i="19"/>
  <c r="W4" i="19"/>
  <c r="W36" i="19"/>
  <c r="W98" i="19"/>
  <c r="W76" i="19"/>
  <c r="W48" i="19"/>
  <c r="W100" i="19"/>
  <c r="W78" i="19"/>
  <c r="N18" i="19"/>
  <c r="E62" i="19"/>
  <c r="W62" i="19"/>
  <c r="W16" i="19"/>
  <c r="K26" i="19"/>
  <c r="K66" i="19"/>
  <c r="H30" i="19"/>
  <c r="K24" i="19"/>
  <c r="W86" i="19"/>
  <c r="W28" i="19"/>
  <c r="W14" i="19"/>
  <c r="K8" i="19"/>
  <c r="K62" i="19"/>
  <c r="K60" i="19"/>
  <c r="W38" i="19"/>
  <c r="T26" i="19"/>
  <c r="T28" i="19"/>
  <c r="T64" i="19"/>
  <c r="Q96" i="19"/>
  <c r="N64" i="19"/>
  <c r="T86" i="19"/>
  <c r="N66" i="19"/>
  <c r="N16" i="19"/>
  <c r="T16" i="19"/>
  <c r="N62" i="19"/>
  <c r="Q66" i="19"/>
  <c r="T66" i="19"/>
  <c r="N96" i="19"/>
  <c r="T62" i="19"/>
  <c r="Q24" i="19"/>
  <c r="E16" i="19"/>
  <c r="T12" i="19"/>
  <c r="E14" i="19"/>
  <c r="Q38" i="19"/>
  <c r="Q6" i="19"/>
  <c r="Q12" i="19"/>
  <c r="N102" i="19"/>
  <c r="N6" i="19"/>
  <c r="T6" i="19"/>
  <c r="T102" i="19"/>
  <c r="T38" i="19"/>
  <c r="T54" i="19"/>
  <c r="T90" i="19"/>
  <c r="T98" i="19"/>
  <c r="T78" i="19"/>
  <c r="T72" i="19"/>
  <c r="T76" i="19"/>
  <c r="T18" i="19"/>
  <c r="T52" i="19"/>
  <c r="Q90" i="19"/>
  <c r="Q74" i="19"/>
  <c r="Q4" i="19"/>
  <c r="Q48" i="19"/>
  <c r="Q40" i="19"/>
  <c r="Q100" i="19"/>
  <c r="Q72" i="19"/>
  <c r="Q78" i="19"/>
  <c r="Q98" i="19"/>
  <c r="Q42" i="19"/>
  <c r="N38" i="19"/>
  <c r="N74" i="19"/>
  <c r="N72" i="19"/>
  <c r="N40" i="19"/>
  <c r="N90" i="19"/>
  <c r="N42" i="19"/>
  <c r="N100" i="19"/>
  <c r="H4" i="19"/>
  <c r="E28" i="19"/>
  <c r="E30" i="19"/>
  <c r="E4" i="19"/>
  <c r="E26" i="19"/>
  <c r="K4" i="19"/>
  <c r="Q14" i="19"/>
  <c r="W96" i="19"/>
  <c r="W84" i="19"/>
  <c r="W10" i="19"/>
  <c r="W18" i="19"/>
  <c r="W72" i="19"/>
  <c r="W42" i="19"/>
  <c r="K64" i="19"/>
  <c r="K30" i="19"/>
  <c r="W64" i="19"/>
  <c r="W66" i="19"/>
  <c r="W54" i="19"/>
  <c r="W26" i="19"/>
  <c r="K28" i="19"/>
  <c r="W50" i="19"/>
  <c r="T60" i="19"/>
  <c r="N52" i="19"/>
  <c r="Q28" i="19"/>
  <c r="Q64" i="19"/>
  <c r="Q86" i="19"/>
  <c r="Q84" i="19"/>
  <c r="N28" i="19"/>
  <c r="T84" i="19"/>
  <c r="T14" i="19"/>
  <c r="Q16" i="19"/>
  <c r="Q60" i="19"/>
  <c r="Q62" i="19"/>
  <c r="T96" i="19"/>
  <c r="N26" i="19"/>
  <c r="N86" i="19"/>
  <c r="T24" i="19"/>
  <c r="T10" i="19"/>
  <c r="N12" i="19"/>
  <c r="E10" i="19"/>
  <c r="E12" i="19"/>
  <c r="Q10" i="19"/>
  <c r="Q8" i="19"/>
  <c r="N14" i="19"/>
  <c r="N10" i="19"/>
  <c r="N8" i="19"/>
  <c r="T8" i="19"/>
  <c r="T4" i="19"/>
  <c r="T30" i="19"/>
  <c r="T100" i="19"/>
  <c r="T50" i="19"/>
  <c r="T42" i="19"/>
  <c r="T48" i="19"/>
  <c r="T74" i="19"/>
  <c r="T36" i="19"/>
  <c r="T40" i="19"/>
  <c r="Q30" i="19"/>
  <c r="Q50" i="19"/>
  <c r="Q88" i="19"/>
  <c r="Q52" i="19"/>
  <c r="Q76" i="19"/>
  <c r="Q36" i="19"/>
  <c r="Q102" i="19"/>
  <c r="Q18" i="19"/>
  <c r="Q54" i="19"/>
  <c r="N36" i="19"/>
  <c r="N30" i="19"/>
  <c r="N78" i="19"/>
  <c r="N98" i="19"/>
  <c r="N54" i="19"/>
  <c r="N48" i="19"/>
  <c r="N50" i="19"/>
  <c r="N76" i="19"/>
  <c r="E24" i="19"/>
  <c r="AL10" i="19"/>
  <c r="AL12" i="19"/>
  <c r="AL98" i="19"/>
  <c r="AL48" i="19"/>
  <c r="AL100" i="19"/>
  <c r="AL50" i="19"/>
  <c r="AL52" i="19"/>
  <c r="AL88" i="19"/>
  <c r="AL76" i="19"/>
  <c r="AL42" i="19"/>
  <c r="AL18" i="19"/>
  <c r="AL8" i="19"/>
  <c r="AL38" i="19"/>
  <c r="AL74" i="19"/>
  <c r="AL102" i="19"/>
  <c r="AL36" i="19"/>
  <c r="AL30" i="19"/>
  <c r="AL4" i="19"/>
  <c r="AL72" i="19"/>
  <c r="AL40" i="19"/>
  <c r="AL90" i="19"/>
  <c r="AL78" i="19"/>
  <c r="AL6" i="19"/>
  <c r="AL96" i="19"/>
  <c r="AL84" i="19"/>
  <c r="AL66" i="19"/>
  <c r="AL86" i="19"/>
  <c r="AL24" i="19"/>
  <c r="AO12" i="19"/>
  <c r="AO74" i="19"/>
  <c r="AO28" i="19"/>
  <c r="AO10" i="19"/>
  <c r="AO100" i="19"/>
  <c r="AO76" i="19"/>
  <c r="AO48" i="19"/>
  <c r="AO42" i="19"/>
  <c r="AO78" i="19"/>
  <c r="AO30" i="19"/>
  <c r="AO60" i="19"/>
  <c r="AL54" i="19"/>
  <c r="AL64" i="19"/>
  <c r="AL28" i="19"/>
  <c r="AL62" i="19"/>
  <c r="AL26" i="19"/>
  <c r="AL60" i="19"/>
  <c r="AL16" i="19"/>
  <c r="AO88" i="19"/>
  <c r="AO4" i="19"/>
  <c r="AO6" i="19"/>
  <c r="AO26" i="19"/>
  <c r="AO54" i="19"/>
  <c r="AO52" i="19"/>
  <c r="AO40" i="19"/>
  <c r="AO38" i="19"/>
  <c r="AO90" i="19"/>
  <c r="AO72" i="19"/>
  <c r="AO18" i="19"/>
  <c r="AO50" i="19"/>
  <c r="AO102" i="19"/>
  <c r="AO24" i="19"/>
  <c r="AO64" i="19"/>
  <c r="AO66" i="19"/>
  <c r="AO86" i="19"/>
  <c r="AO98" i="19"/>
  <c r="AO8" i="19"/>
  <c r="AO84" i="19"/>
  <c r="AO36" i="19"/>
  <c r="AO16" i="19"/>
  <c r="AO62" i="19"/>
  <c r="AO96" i="19"/>
  <c r="E178" i="19"/>
  <c r="Z180" i="19"/>
  <c r="Y101" i="14"/>
  <c r="X101" i="14" s="1"/>
  <c r="AA100" i="14" s="1"/>
  <c r="R129" i="14"/>
  <c r="Q129" i="14" s="1"/>
  <c r="T128" i="14" s="1"/>
  <c r="R101" i="14"/>
  <c r="Q101" i="14" s="1"/>
  <c r="T100" i="14" s="1"/>
  <c r="Z152" i="19"/>
  <c r="Y71" i="14"/>
  <c r="X71" i="14" s="1"/>
  <c r="AA70" i="14" s="1"/>
  <c r="AO162" i="19"/>
  <c r="AL162" i="19"/>
  <c r="T148" i="19"/>
  <c r="AL158" i="19"/>
  <c r="Q158" i="19"/>
  <c r="Y159" i="14"/>
  <c r="N156" i="19"/>
  <c r="N164" i="19"/>
  <c r="T156" i="19"/>
  <c r="W164" i="19"/>
  <c r="Y115" i="14"/>
  <c r="X115" i="14" s="1"/>
  <c r="AA114" i="14" s="1"/>
  <c r="Y129" i="14"/>
  <c r="X129" i="14" s="1"/>
  <c r="AA128" i="14" s="1"/>
  <c r="Y57" i="14"/>
  <c r="X57" i="14" s="1"/>
  <c r="AA56" i="14" s="1"/>
  <c r="AI154" i="19"/>
  <c r="Z160" i="19"/>
  <c r="Q162" i="19"/>
  <c r="W152" i="19"/>
  <c r="Q154" i="19"/>
  <c r="N160" i="19"/>
  <c r="AO164" i="19"/>
  <c r="Y27" i="14"/>
  <c r="X27" i="14" s="1"/>
  <c r="AA26" i="14" s="1"/>
  <c r="Y173" i="14"/>
  <c r="Y13" i="14"/>
  <c r="X13" i="14" s="1"/>
  <c r="AA12" i="14" s="1"/>
  <c r="Y145" i="14"/>
  <c r="Y41" i="14"/>
  <c r="X41" i="14" s="1"/>
  <c r="AA40" i="14" s="1"/>
  <c r="Z154" i="19"/>
  <c r="AC156" i="19"/>
  <c r="W160" i="19"/>
  <c r="W150" i="19"/>
  <c r="Q164" i="19"/>
  <c r="Q150" i="19"/>
  <c r="AO154" i="19"/>
  <c r="AI152" i="19"/>
  <c r="T154" i="19"/>
  <c r="Z156" i="19"/>
  <c r="Q160" i="19"/>
  <c r="AI150" i="19"/>
  <c r="Z164" i="19"/>
  <c r="Y85" i="14"/>
  <c r="X85" i="14" s="1"/>
  <c r="AA84" i="14" s="1"/>
  <c r="AO158" i="19"/>
  <c r="H148" i="19"/>
  <c r="AL154" i="19"/>
  <c r="W154" i="19"/>
  <c r="AO156" i="19"/>
  <c r="Q156" i="19"/>
  <c r="AO160" i="19"/>
  <c r="T160" i="19"/>
  <c r="AI156" i="19"/>
  <c r="Z150" i="19"/>
  <c r="N162" i="19"/>
  <c r="AL164" i="19"/>
  <c r="T164" i="19"/>
  <c r="AO152" i="19"/>
  <c r="T152" i="19"/>
  <c r="AC152" i="19"/>
  <c r="AL152" i="19"/>
  <c r="N152" i="19"/>
  <c r="N154" i="19"/>
  <c r="AC154" i="19"/>
  <c r="AL156" i="19"/>
  <c r="W156" i="19"/>
  <c r="AL160" i="19"/>
  <c r="AC160" i="19"/>
  <c r="AI160" i="19"/>
  <c r="AC150" i="19"/>
  <c r="T150" i="19"/>
  <c r="AI164" i="19"/>
  <c r="AC164" i="19"/>
  <c r="AO148" i="19"/>
  <c r="N148" i="19"/>
  <c r="K158" i="19"/>
  <c r="K148" i="19"/>
  <c r="E158" i="19"/>
  <c r="E148" i="19"/>
  <c r="E150" i="19"/>
  <c r="AL148" i="19"/>
  <c r="Q148" i="19"/>
  <c r="W148" i="19"/>
  <c r="N158" i="19"/>
  <c r="T158" i="19"/>
  <c r="BP51" i="12"/>
  <c r="K178" i="19"/>
  <c r="K176" i="19"/>
  <c r="D177" i="14"/>
  <c r="E177" i="14"/>
  <c r="Q56" i="12"/>
  <c r="Q56" i="11"/>
  <c r="AC176" i="19"/>
  <c r="T180" i="19"/>
  <c r="W180" i="19"/>
  <c r="AL180" i="19"/>
  <c r="Z178" i="19"/>
  <c r="T178" i="19"/>
  <c r="Q178" i="19"/>
  <c r="N178" i="19"/>
  <c r="AO178" i="19"/>
  <c r="Z176" i="19"/>
  <c r="AI176" i="19"/>
  <c r="N180" i="19"/>
  <c r="Q180" i="19"/>
  <c r="AO180" i="19"/>
  <c r="AC178" i="19"/>
  <c r="W178" i="19"/>
  <c r="AI178" i="19"/>
  <c r="AL178" i="19"/>
  <c r="W43" i="14"/>
  <c r="W131" i="14"/>
  <c r="W87" i="14"/>
  <c r="Y131" i="14" l="1"/>
  <c r="X131" i="14" s="1"/>
  <c r="AB130" i="14" s="1"/>
  <c r="Y87" i="14"/>
  <c r="X87" i="14" s="1"/>
  <c r="AB86" i="14" s="1"/>
  <c r="Y43" i="14"/>
  <c r="X43" i="14" s="1"/>
  <c r="AB42" i="14" s="1"/>
  <c r="Y175" i="14"/>
  <c r="S56" i="12"/>
  <c r="S56" i="11"/>
</calcChain>
</file>

<file path=xl/comments1.xml><?xml version="1.0" encoding="utf-8"?>
<comments xmlns="http://schemas.openxmlformats.org/spreadsheetml/2006/main">
  <authors>
    <author>666</author>
  </authors>
  <commentLis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>Вакантная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666</author>
  </authors>
  <commentList>
    <comment ref="H1" authorId="0" shapeId="0">
      <text>
        <r>
          <rPr>
            <b/>
            <sz val="8"/>
            <color indexed="81"/>
            <rFont val="Tahoma"/>
            <family val="2"/>
            <charset val="204"/>
          </rPr>
          <t>№21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  <charset val="204"/>
          </rPr>
          <t>Приказ по боевой подготовке
Склонять: кого?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  <charset val="204"/>
          </rPr>
          <t>Приказ на классность
Склонять: кому?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4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5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6.xml><?xml version="1.0" encoding="utf-8"?>
<comments xmlns="http://schemas.openxmlformats.org/spreadsheetml/2006/main">
  <authors>
    <author>M@N</author>
  </authors>
  <commentList>
    <comment ref="C2" authorId="0" shapeId="0">
      <text>
        <r>
          <rPr>
            <b/>
            <sz val="8"/>
            <color indexed="81"/>
            <rFont val="Tahoma"/>
            <family val="2"/>
            <charset val="204"/>
          </rPr>
          <t>M@N: Ниже в красную клетку введи № взвода, необходимо для правильного расчета по ВУС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M@N:
</t>
        </r>
        <r>
          <rPr>
            <b/>
            <sz val="8"/>
            <color indexed="81"/>
            <rFont val="Tahoma"/>
            <family val="2"/>
            <charset val="204"/>
          </rPr>
          <t>Для правильного расчета необходимо указать ВУС каждому взводу</t>
        </r>
      </text>
    </comment>
  </commentList>
</comments>
</file>

<file path=xl/comments7.xml><?xml version="1.0" encoding="utf-8"?>
<comments xmlns="http://schemas.openxmlformats.org/spreadsheetml/2006/main">
  <authors>
    <author>M@N</author>
  </authors>
  <commentList>
    <comment ref="BT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№ цикла для подготовки курсантов по Специальной и технической подготовке</t>
        </r>
      </text>
    </comment>
    <comment ref="BU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№цикла для подготовки курсантов по СЭС</t>
        </r>
      </text>
    </comment>
    <comment ref="BV157" authorId="0" shapeId="0">
      <text>
        <r>
          <rPr>
            <b/>
            <sz val="8"/>
            <color indexed="81"/>
            <rFont val="Tahoma"/>
            <family val="2"/>
            <charset val="204"/>
          </rPr>
          <t>M@N:</t>
        </r>
        <r>
          <rPr>
            <sz val="8"/>
            <color indexed="81"/>
            <rFont val="Tahoma"/>
            <family val="2"/>
            <charset val="204"/>
          </rPr>
          <t xml:space="preserve">
Наличие ВУС в периоде
1 - ЕСТЬ
0 - НЕТ</t>
        </r>
      </text>
    </comment>
  </commentList>
</comments>
</file>

<file path=xl/sharedStrings.xml><?xml version="1.0" encoding="utf-8"?>
<sst xmlns="http://schemas.openxmlformats.org/spreadsheetml/2006/main" count="13107" uniqueCount="1825">
  <si>
    <t>Описание листов:</t>
  </si>
  <si>
    <t>Главная - прописать ВУСы, проставить циклы, наличие ("х" - маленькая русская буква), месяц и год.</t>
  </si>
  <si>
    <t>Сырье - отсортировать фамилии, проставить отделение (полученный список скопировать в основу 3 раза).</t>
  </si>
  <si>
    <t>ДЗД - подсчет оценок по дням по предметам СП, СЭС, ТП, СТР, ФП, ОВУ, ОГН.</t>
  </si>
  <si>
    <t>Приказ - формирует приказ на отличника по боевой подготовке и классность.</t>
  </si>
  <si>
    <t xml:space="preserve">Итого за 1 Батальон выпущено: классных специалистов - </t>
  </si>
  <si>
    <t xml:space="preserve">; без классности - </t>
  </si>
  <si>
    <t xml:space="preserve">Итого за 3 Батальон выпущено: классных специалистов - </t>
  </si>
  <si>
    <t xml:space="preserve">Итого за 4 Батальон выпущено: классных специалистов - </t>
  </si>
  <si>
    <t>Всего выпущено: классных специалистов -</t>
  </si>
  <si>
    <t>ПРЕДМЕТЫ СПЕЦИАЛЬНОЙ ПОДГОТОВКИ</t>
  </si>
  <si>
    <t xml:space="preserve">Средний результат подготовки по СП, ТП </t>
  </si>
  <si>
    <t>ПРЕДМЕТЫ ОВП</t>
  </si>
  <si>
    <t>Подготовка  по ОВП</t>
  </si>
  <si>
    <t>СТР</t>
  </si>
  <si>
    <t>ФП</t>
  </si>
  <si>
    <t>ОГН</t>
  </si>
  <si>
    <t>РХБ</t>
  </si>
  <si>
    <t>ВМ</t>
  </si>
  <si>
    <t>ТАК</t>
  </si>
  <si>
    <t>ОБ</t>
  </si>
  <si>
    <t>Вербицкий А.Г.</t>
  </si>
  <si>
    <t>ОБЩАЯ</t>
  </si>
  <si>
    <t>Есть ли?</t>
  </si>
  <si>
    <t>Строевая</t>
  </si>
  <si>
    <t>Физическая</t>
  </si>
  <si>
    <t>ОВУ ВС РФ</t>
  </si>
  <si>
    <t>Огневая</t>
  </si>
  <si>
    <t>Общая</t>
  </si>
  <si>
    <t>ст. лейтенант</t>
  </si>
  <si>
    <t>лейтенант</t>
  </si>
  <si>
    <t xml:space="preserve">Место  </t>
  </si>
  <si>
    <t>подполковник</t>
  </si>
  <si>
    <t>За часть:</t>
  </si>
  <si>
    <t>Войсковая часть</t>
  </si>
  <si>
    <t>Цикл</t>
  </si>
  <si>
    <t>ВКЛ</t>
  </si>
  <si>
    <t>473</t>
  </si>
  <si>
    <t>1</t>
  </si>
  <si>
    <t>х</t>
  </si>
  <si>
    <t>2</t>
  </si>
  <si>
    <t>полковник</t>
  </si>
  <si>
    <t>3</t>
  </si>
  <si>
    <t>Направленец</t>
  </si>
  <si>
    <t>СПНУО</t>
  </si>
  <si>
    <t>ПНУО</t>
  </si>
  <si>
    <t>Контрольные занятия</t>
  </si>
  <si>
    <t>Воинское звание</t>
  </si>
  <si>
    <t>ФИО</t>
  </si>
  <si>
    <t>Должность</t>
  </si>
  <si>
    <t>КБ</t>
  </si>
  <si>
    <t>КР</t>
  </si>
  <si>
    <t>КВ</t>
  </si>
  <si>
    <t>Галкин А.В.</t>
  </si>
  <si>
    <t>Кинигопуло В.М.</t>
  </si>
  <si>
    <t>ПР</t>
  </si>
  <si>
    <t>ЗКВ</t>
  </si>
  <si>
    <t>КО</t>
  </si>
  <si>
    <t>22 рота</t>
  </si>
  <si>
    <t>1/3</t>
  </si>
  <si>
    <t>5</t>
  </si>
  <si>
    <t>4</t>
  </si>
  <si>
    <t>6</t>
  </si>
  <si>
    <t>402</t>
  </si>
  <si>
    <t>424</t>
  </si>
  <si>
    <t>Офицеры, сержанты и преподователи</t>
  </si>
  <si>
    <t>УТВЕРЖДАЮ</t>
  </si>
  <si>
    <t>председатель экзаменационной комиссии</t>
  </si>
  <si>
    <t>ОЦЕНОЧНАЯ ВЕДОМОСТЬ КУРСАНТОВ</t>
  </si>
  <si>
    <t>№
п/п</t>
  </si>
  <si>
    <t>Воинское
звание</t>
  </si>
  <si>
    <t>Фамилия Имя Отчество</t>
  </si>
  <si>
    <t>Оценка на выпускных экзаменах по предметам</t>
  </si>
  <si>
    <t>Общ</t>
  </si>
  <si>
    <t>Класс</t>
  </si>
  <si>
    <t>СтрП</t>
  </si>
  <si>
    <t>ФизП</t>
  </si>
  <si>
    <t>ОгнП</t>
  </si>
  <si>
    <t>рядовой</t>
  </si>
  <si>
    <t>ИТОГО ОЦЕНОК:</t>
  </si>
  <si>
    <t>"ОТЛИЧНО"</t>
  </si>
  <si>
    <t>"ХОРОШО"</t>
  </si>
  <si>
    <t>"УДОВЛЕТВОРИТЕЛЬНО"</t>
  </si>
  <si>
    <t>"НЕУДОВЛЕТВОРИТЕЛЬНО"</t>
  </si>
  <si>
    <t>Оценка взводу по предмету</t>
  </si>
  <si>
    <t>ЭКЗАМЕНАЦИОННАЯ ВЕДОМОСТЬ</t>
  </si>
  <si>
    <t>В/зв.</t>
  </si>
  <si>
    <t>Фамилия и инициалы</t>
  </si>
  <si>
    <t>Вид оружия</t>
  </si>
  <si>
    <t>Возрастная группа</t>
  </si>
  <si>
    <t>Наименования (номера) упражнений</t>
  </si>
  <si>
    <t>результат</t>
  </si>
  <si>
    <t>оценка</t>
  </si>
  <si>
    <t>Оценка физ.
 подг -ти</t>
  </si>
  <si>
    <t>Теоретическая подготовка</t>
  </si>
  <si>
    <t>Практическая подготовка</t>
  </si>
  <si>
    <t>Метод. п-ка</t>
  </si>
  <si>
    <t>Частные оценки</t>
  </si>
  <si>
    <t>Внешний
вид</t>
  </si>
  <si>
    <t>Знание положений ОВУ ВС РФ</t>
  </si>
  <si>
    <t>Оценка за выполнение строевых приемов</t>
  </si>
  <si>
    <t>Без оружия</t>
  </si>
  <si>
    <t>С оружием</t>
  </si>
  <si>
    <t>Мет.
под-ка</t>
  </si>
  <si>
    <t>Индивид.
оценка одиночной строевой выучки</t>
  </si>
  <si>
    <t>FAM</t>
  </si>
  <si>
    <t>NAM</t>
  </si>
  <si>
    <t>OTCH</t>
  </si>
  <si>
    <t>VZVOD</t>
  </si>
  <si>
    <t>Время первого выстрела</t>
  </si>
  <si>
    <t>Время на стрельбу</t>
  </si>
  <si>
    <t>Поражение
целей</t>
  </si>
  <si>
    <t>Номер и результат выполнения норматива</t>
  </si>
  <si>
    <t>Оценка за выполнение норматива</t>
  </si>
  <si>
    <t>Расход
боеприпасов</t>
  </si>
  <si>
    <t>Аллеев Р.М.</t>
  </si>
  <si>
    <t>Мокшин А.А.</t>
  </si>
  <si>
    <t>"______"  ноября   2007 года</t>
  </si>
  <si>
    <t>"______"  ноября  2007 года</t>
  </si>
  <si>
    <t>"______" ноября 2007 г.</t>
  </si>
  <si>
    <t>сдачи выпускных экзаменов по специальной подготовке</t>
  </si>
  <si>
    <t>Дата сдачи: "____" ноября 2007 года</t>
  </si>
  <si>
    <t>334 взвод</t>
  </si>
  <si>
    <t>Командир взвода: капитан Вербицкий А.Г.</t>
  </si>
  <si>
    <t>сдачи выпускных экзаменов по технической подготовке</t>
  </si>
  <si>
    <t>Цикл №6 (ВУС - 422)</t>
  </si>
  <si>
    <t>Ведомость учёта результатов контрольных занятий 334 взвода</t>
  </si>
  <si>
    <t>Аллеев Радик Миннуллович</t>
  </si>
  <si>
    <t>Арсангереев Солтангерей Арслангереевич</t>
  </si>
  <si>
    <t>Базаров Ринат Контантинович</t>
  </si>
  <si>
    <t>Большаков Иван Павлович</t>
  </si>
  <si>
    <t>Ванюков Алексей Александрович</t>
  </si>
  <si>
    <t>Гилязетдинов Ринат Мунзирович</t>
  </si>
  <si>
    <t>Дятлов Александр Николаевич</t>
  </si>
  <si>
    <t>Емельянов Александр Николаевич</t>
  </si>
  <si>
    <t>Капустин Андрей Викторович</t>
  </si>
  <si>
    <t>Кирбин Валерий Викторович</t>
  </si>
  <si>
    <t>Клестышев Дмитрий Вячеславович</t>
  </si>
  <si>
    <t>Крагеновский Арсений Александрович</t>
  </si>
  <si>
    <t>Леонидов Никита Александрович</t>
  </si>
  <si>
    <t>Мартынов Александр Владимирович</t>
  </si>
  <si>
    <t>Муртазалиев Руслан Муртазалиевич</t>
  </si>
  <si>
    <t>Шолов Сергей Сергеевич</t>
  </si>
  <si>
    <t xml:space="preserve">                                                    подполковник                                             А. Федосеев</t>
  </si>
  <si>
    <t>Алексеев А.А.</t>
  </si>
  <si>
    <t>контрольного занятия по
радиационной, химической, биологической защите</t>
  </si>
  <si>
    <t>Ведомость учёта результатов контрольных занятий 111 взвода</t>
  </si>
  <si>
    <t>Цикл №1/3 (ВУС - 473)</t>
  </si>
  <si>
    <t>февраль</t>
  </si>
  <si>
    <t>март</t>
  </si>
  <si>
    <t>сентябрь</t>
  </si>
  <si>
    <t>Полетаев Александр Викторович</t>
  </si>
  <si>
    <t>Селиверстов Дмитрий Борисович</t>
  </si>
  <si>
    <t>Степаненков Виктор Александрович</t>
  </si>
  <si>
    <t>Тюкпиеков Дмитрий Александрович</t>
  </si>
  <si>
    <t>Чернов Алексей Анатольевич</t>
  </si>
  <si>
    <t>Чешев Леонид Андреевич</t>
  </si>
  <si>
    <t>Свистов Олег Николаевич</t>
  </si>
  <si>
    <t>Шевцов Алексей Сергеевич</t>
  </si>
  <si>
    <t xml:space="preserve">Не допущен решением УМС. Протокол №10 от 26.10.07                                                 </t>
  </si>
  <si>
    <t xml:space="preserve">ст. лейтенант </t>
  </si>
  <si>
    <t xml:space="preserve">капитан </t>
  </si>
  <si>
    <t>Белявцев Д.Б.</t>
  </si>
  <si>
    <t>генерал-майор                        Н. Сандулов</t>
  </si>
  <si>
    <t>"______"___________ 2007 г.</t>
  </si>
  <si>
    <t>Замечания
руководителя</t>
  </si>
  <si>
    <t>снарядов</t>
  </si>
  <si>
    <t>Должность, воинское звание,
фамилия и инициалы</t>
  </si>
  <si>
    <r>
      <t xml:space="preserve">
Результаты выполнения упражнения:
Всего стреляло __________  чел.,   
«отлично»      ___________  чел., _____ %
«хорошо»      ____________ чел., _____ %
«удовлетворительно»_____ чел., _____ %
«неудовлетворительно»____чел., _____ %
% выполнения ______ ;  оценка ___________________
Руководитель стрельбы ____________________________________
                                                </t>
    </r>
    <r>
      <rPr>
        <sz val="8"/>
        <rFont val="Arial Cyr"/>
        <charset val="204"/>
      </rPr>
      <t xml:space="preserve">   (воинское звание, подпись, фамилия)</t>
    </r>
  </si>
  <si>
    <t xml:space="preserve">
      Общий расход боеприпасов:
____ мм выстрелов к пушке  ________   шт.
____ мм патронов  _________________ шт.
____ мм выстрелов к гранатомету ____  шт.
____ мм выстрелов к орудию БМП ___  шт.</t>
  </si>
  <si>
    <t>Огневая подготовка</t>
  </si>
  <si>
    <t>Строевая подготовка</t>
  </si>
  <si>
    <t>Техническая подготовка</t>
  </si>
  <si>
    <t>Физическая подготовка</t>
  </si>
  <si>
    <t>Общевоинские уставы ВС РФ</t>
  </si>
  <si>
    <t>День за днем</t>
  </si>
  <si>
    <t>Дата:</t>
  </si>
  <si>
    <t>Оценка по метод. подг-ти</t>
  </si>
  <si>
    <t>OTD</t>
  </si>
  <si>
    <t>патронов</t>
  </si>
  <si>
    <t>Метод. 
п-ка</t>
  </si>
  <si>
    <t>Председатель экзаменационной комиссии</t>
  </si>
  <si>
    <t>сержант</t>
  </si>
  <si>
    <t>Кол-во
взводов
оценено</t>
  </si>
  <si>
    <t>Оценки взводам</t>
  </si>
  <si>
    <t>Кол-во
курсантов
оценено</t>
  </si>
  <si>
    <t>Оценки курсантам</t>
  </si>
  <si>
    <t>Оценка
Ср.балл</t>
  </si>
  <si>
    <t>Специальная подготовка</t>
  </si>
  <si>
    <t>Кондрахин Д.Г.</t>
  </si>
  <si>
    <t>Допуск</t>
  </si>
  <si>
    <t>Класность</t>
  </si>
  <si>
    <t>Фамилия</t>
  </si>
  <si>
    <t>Имя</t>
  </si>
  <si>
    <t>Отчество</t>
  </si>
  <si>
    <t>№ команды</t>
  </si>
  <si>
    <t>Отд.</t>
  </si>
  <si>
    <t>Команда - сводная ведомость на каждого человека уезжающего в другую в/ч.</t>
  </si>
  <si>
    <t>Взвод - сводная ведомость для контрольных занятий, раздается по ротам.</t>
  </si>
  <si>
    <t>Цикл - сводная ведомость для контрольных занятий, раздается по циклам.</t>
  </si>
  <si>
    <t>Общая - сводная ведомость экзаменов в подшивку.</t>
  </si>
  <si>
    <t>СП - ведомость для экзамена.</t>
  </si>
  <si>
    <t>ТП - ведомость для экзамена.</t>
  </si>
  <si>
    <t>СТР - ведомость для экзамена.</t>
  </si>
  <si>
    <t>ФП - ведомость для экзамена.</t>
  </si>
  <si>
    <t>ОВУ - ведомость для экзамена.</t>
  </si>
  <si>
    <t>ОГН - ведомость для экзамена.</t>
  </si>
  <si>
    <t>РХБЗ - ведомость для экзамена.</t>
  </si>
  <si>
    <t>Учет 1б - ввод оценок курсантов.</t>
  </si>
  <si>
    <t>Учет 2б - ввод оценок курсантов.</t>
  </si>
  <si>
    <t>Учет 3б - ввод оценок курсантов.</t>
  </si>
  <si>
    <t>Учет 4б - ввод оценок курсантов.</t>
  </si>
  <si>
    <t>ВУС ОВП - итоги контрольных занятий по ВУС.</t>
  </si>
  <si>
    <t>1 бат - сводные таблица с оценками.</t>
  </si>
  <si>
    <t>2 бат - сводные таблица с оценками.</t>
  </si>
  <si>
    <t>3 бат - сводные таблица с оценками.</t>
  </si>
  <si>
    <t>4 бат - сводные таблица с оценками.</t>
  </si>
  <si>
    <t>Классность - подсчет курсантов получивших классность.</t>
  </si>
  <si>
    <t>Вертикаль - промежуточная таблица, преобразует данные для Слайды.</t>
  </si>
  <si>
    <t>Слайды - данные для вставки в слайды.</t>
  </si>
  <si>
    <t>Каждый лист обладает уникальным набором функций для работы с данными!</t>
  </si>
  <si>
    <t>Хуч-Луч - худшее и лучшее подразделение по итогам контрольных занятий.</t>
  </si>
  <si>
    <t>Командиры - прописать КБ, КР, КВ, КО, преподавателей.</t>
  </si>
  <si>
    <t xml:space="preserve">Основа - отметить не допущенных ("х" - маленькая русская буква), просклонять списки -у, -а. </t>
  </si>
  <si>
    <t>генерал-майор                       Н. Сандулов</t>
  </si>
  <si>
    <t>Оценка на выпускных экзаменах
по предметам</t>
  </si>
  <si>
    <t>Шараев А.Н.</t>
  </si>
  <si>
    <t>Корректировка:</t>
  </si>
  <si>
    <t>В период:</t>
  </si>
  <si>
    <t>Примечание:</t>
  </si>
  <si>
    <t>Командир взвода:</t>
  </si>
  <si>
    <t>Старший преподаватель:</t>
  </si>
  <si>
    <t xml:space="preserve">                                    (в/звание подпись фамилия)</t>
  </si>
  <si>
    <t>(в/звание подпись фамилия)</t>
  </si>
  <si>
    <t>Так.</t>
  </si>
  <si>
    <t>ВЕДОМОСТЬ ПО ПРЕДМЕТАМ ОВП</t>
  </si>
  <si>
    <t xml:space="preserve">Выбывший курсант вычеркивается из списка с указанием места убытия (взвод, в/ч №, комиссован). </t>
  </si>
  <si>
    <t>Курсант, переведенный в данный взвод, записывается в конец списка, с указанием предыдущего взвода.</t>
  </si>
  <si>
    <t>ВЕДОМОСТЬ
ПО ПРЕДМЕТАМ
СП, СЭС, ТП</t>
  </si>
  <si>
    <t>Курсант, переведенный в данный взвод, записывается в конец списка с указанием предыдущего взвода.</t>
  </si>
  <si>
    <t>Андреев А.А.</t>
  </si>
  <si>
    <t>Примечание</t>
  </si>
  <si>
    <t>Оценки входного контроля</t>
  </si>
  <si>
    <t>№ п/п</t>
  </si>
  <si>
    <t>Взвод</t>
  </si>
  <si>
    <t>ВУС</t>
  </si>
  <si>
    <t>в/звание</t>
  </si>
  <si>
    <t>Фамилия И.О.</t>
  </si>
  <si>
    <t>СП</t>
  </si>
  <si>
    <t>ТП</t>
  </si>
  <si>
    <t>Стр.</t>
  </si>
  <si>
    <t>Физ.</t>
  </si>
  <si>
    <t>ОВУ</t>
  </si>
  <si>
    <t>Огн.</t>
  </si>
  <si>
    <t>РХБЗ</t>
  </si>
  <si>
    <t>Общ.</t>
  </si>
  <si>
    <t>Примечания</t>
  </si>
  <si>
    <t>"Отлично"</t>
  </si>
  <si>
    <t>%</t>
  </si>
  <si>
    <t>"Хорошо"</t>
  </si>
  <si>
    <t>"Удовлетв."</t>
  </si>
  <si>
    <t>"Неудовлетв."</t>
  </si>
  <si>
    <t>Оценка</t>
  </si>
  <si>
    <t>Средний балл</t>
  </si>
  <si>
    <t>ОВП</t>
  </si>
  <si>
    <t>СЭС</t>
  </si>
  <si>
    <t>№ взвода</t>
  </si>
  <si>
    <t>ПРЕДМЕТЫ</t>
  </si>
  <si>
    <t>Оценено курсантов</t>
  </si>
  <si>
    <t>Строевая подг.</t>
  </si>
  <si>
    <t>Физическая подг.</t>
  </si>
  <si>
    <t>Огневая подг.</t>
  </si>
  <si>
    <t>ПЕРЕД ПРИСЯГОЙ</t>
  </si>
  <si>
    <t>Помощник начальника учебного отдела: капитан                           А. Дружинин</t>
  </si>
  <si>
    <t>Февраль</t>
  </si>
  <si>
    <t>Март</t>
  </si>
  <si>
    <t>Апрель</t>
  </si>
  <si>
    <t>контрольного занятия по строевой подготовке</t>
  </si>
  <si>
    <t>контрольного занятия по физической подготовке</t>
  </si>
  <si>
    <t>№ ___</t>
  </si>
  <si>
    <t>ВЕДОМОСТЬ
УЧЕТА РЕЗУЛЬТАТОВ ВЫПОЛНЕНИЯ
__ УПРАЖНЕНИЯ УЧЕБНЫХ (КОНТРОЛЬНЫХ) СТРЕЛЬБ
днем (ночью) ______________ в/ч 74306
 (подразделение)
«___» октября 2007 г.</t>
  </si>
  <si>
    <t>контрольного занятия по общественно-государственной подготовке</t>
  </si>
  <si>
    <t>январь</t>
  </si>
  <si>
    <t>Свистов О.Н.</t>
  </si>
  <si>
    <t>Шолов С.С.</t>
  </si>
  <si>
    <t>Арсангереев С.А.</t>
  </si>
  <si>
    <t>Базаров Р.К.</t>
  </si>
  <si>
    <t>Большаков И.П.</t>
  </si>
  <si>
    <t>Ванюков А.А.</t>
  </si>
  <si>
    <t>Гилязетдинов Р.М.</t>
  </si>
  <si>
    <t>Дятлов А.Н.</t>
  </si>
  <si>
    <t>Емельянов А.Н.</t>
  </si>
  <si>
    <t>Капустин А.В.</t>
  </si>
  <si>
    <t>Кирбин В.В.</t>
  </si>
  <si>
    <t>Клестышев Д.В.</t>
  </si>
  <si>
    <t>Крагеновский А.А.</t>
  </si>
  <si>
    <t>Леонидов Н.А.</t>
  </si>
  <si>
    <t>Муртазалиев Р.М.</t>
  </si>
  <si>
    <t>Полетаев А.В.</t>
  </si>
  <si>
    <t>Селиверстов Д.Б.</t>
  </si>
  <si>
    <t>Степаненков В.А.</t>
  </si>
  <si>
    <t>Чернов А.А.</t>
  </si>
  <si>
    <t>Чешев Л.А.</t>
  </si>
  <si>
    <t>Шевцов А.С.</t>
  </si>
  <si>
    <t>Мартынов А.В.</t>
  </si>
  <si>
    <t>ВЕДОМОСТЬ</t>
  </si>
  <si>
    <t>Командир роты: майор               Хилько Е.Ю.</t>
  </si>
  <si>
    <t>Преподаватели: подполковник Марченко В.И.</t>
  </si>
  <si>
    <t>222 взвод</t>
  </si>
  <si>
    <t>оц. ср. балл.</t>
  </si>
  <si>
    <t>1 бат.</t>
  </si>
  <si>
    <t>2 бат.</t>
  </si>
  <si>
    <t>3 бат.</t>
  </si>
  <si>
    <t>Специальная подг.</t>
  </si>
  <si>
    <t>Техническая подг.</t>
  </si>
  <si>
    <t>ЧАСТЬ</t>
  </si>
  <si>
    <t xml:space="preserve"> </t>
  </si>
  <si>
    <t>Авдеев С.А.</t>
  </si>
  <si>
    <t>майор</t>
  </si>
  <si>
    <t>Фамилия ИО</t>
  </si>
  <si>
    <t>вус-475</t>
  </si>
  <si>
    <t>вус-477</t>
  </si>
  <si>
    <t>вус-473</t>
  </si>
  <si>
    <t>вус-479</t>
  </si>
  <si>
    <t>вус-474</t>
  </si>
  <si>
    <t>вус-402</t>
  </si>
  <si>
    <t>вус-404</t>
  </si>
  <si>
    <t>вус-405</t>
  </si>
  <si>
    <t>вус-476</t>
  </si>
  <si>
    <t>вус-611</t>
  </si>
  <si>
    <t>вус-465</t>
  </si>
  <si>
    <t>Старший помощник начальника учебного отдела</t>
  </si>
  <si>
    <t>Цикл №1</t>
  </si>
  <si>
    <t>Цикл №2</t>
  </si>
  <si>
    <t>Цикл №3</t>
  </si>
  <si>
    <t>Цикл №4</t>
  </si>
  <si>
    <t>Колличество взводов</t>
  </si>
  <si>
    <t>№ цикла</t>
  </si>
  <si>
    <t>Приложение № 1</t>
  </si>
  <si>
    <t xml:space="preserve">          Приложение № 2</t>
  </si>
  <si>
    <t>Среди учебных рот:</t>
  </si>
  <si>
    <t>Среди учебных батальонов:</t>
  </si>
  <si>
    <t>Место</t>
  </si>
  <si>
    <t>Командир взвода</t>
  </si>
  <si>
    <t>Командир роты</t>
  </si>
  <si>
    <t>Рота</t>
  </si>
  <si>
    <t>взвод</t>
  </si>
  <si>
    <t>Командир батальона</t>
  </si>
  <si>
    <t>№</t>
  </si>
  <si>
    <t>№ 
п/п</t>
  </si>
  <si>
    <t>Результат</t>
  </si>
  <si>
    <t>Расчет общей оценки</t>
  </si>
  <si>
    <t>Общая оценка</t>
  </si>
  <si>
    <t>* 11 рота*</t>
  </si>
  <si>
    <t>* 12 рота*</t>
  </si>
  <si>
    <t>* 13 рота*</t>
  </si>
  <si>
    <t>ЗА 1 УЧЕБНЫЙ БАТАЛЬОН</t>
  </si>
  <si>
    <t>ЗА 11 РОТУ</t>
  </si>
  <si>
    <t>ЗА 12 РОТУ</t>
  </si>
  <si>
    <t>ЗА 13 РОТУ</t>
  </si>
  <si>
    <t>* 21 рота*</t>
  </si>
  <si>
    <t>ЗА 21 РОТУ</t>
  </si>
  <si>
    <t>* 22 рота*</t>
  </si>
  <si>
    <t>ЗА 22 РОТУ</t>
  </si>
  <si>
    <t>* 23 рота*</t>
  </si>
  <si>
    <t>ЗА 23 РОТУ</t>
  </si>
  <si>
    <t>ЗА 2 УЧЕБНЫЙ БАТАЛЬОН</t>
  </si>
  <si>
    <t>* 31 рота*</t>
  </si>
  <si>
    <t>ЗА 31 РОТУ</t>
  </si>
  <si>
    <t>* 32 рота*</t>
  </si>
  <si>
    <t>ЗА 32 РОТУ</t>
  </si>
  <si>
    <t>* 33 рота*</t>
  </si>
  <si>
    <t>ЗА 33 РОТУ</t>
  </si>
  <si>
    <t>ЗА 3 УЧЕБНЫЙ БАТАЛЬОН</t>
  </si>
  <si>
    <t>* 41 рота*</t>
  </si>
  <si>
    <t>ЗА 41 РОТУ</t>
  </si>
  <si>
    <t>* 42 рота*</t>
  </si>
  <si>
    <t>ЗА 42 РОТУ</t>
  </si>
  <si>
    <t>* 43 рота*</t>
  </si>
  <si>
    <t>ЗА 43 РОТУ</t>
  </si>
  <si>
    <t>ЗА 4 УЧЕБНЫЙ БАТАЛЬОН</t>
  </si>
  <si>
    <t>4 бат.</t>
  </si>
  <si>
    <t>Батальон</t>
  </si>
  <si>
    <t>вус-422</t>
  </si>
  <si>
    <t>вус-424</t>
  </si>
  <si>
    <t>вус-425</t>
  </si>
  <si>
    <t>вус-428</t>
  </si>
  <si>
    <t>Логика кол-во</t>
  </si>
  <si>
    <t>Цикл №5</t>
  </si>
  <si>
    <t>Цикл №6</t>
  </si>
  <si>
    <t>№ цикла для СЭС</t>
  </si>
  <si>
    <t>Колличество взводов (СП,ТП)</t>
  </si>
  <si>
    <t>№ цикла (СП,ТП)</t>
  </si>
  <si>
    <t>Налич ВУС</t>
  </si>
  <si>
    <t>капитан</t>
  </si>
  <si>
    <t>Н. Поповицкий</t>
  </si>
  <si>
    <t>3 бат</t>
  </si>
  <si>
    <t>4 бат</t>
  </si>
  <si>
    <t>За часть</t>
  </si>
  <si>
    <t>ВМП</t>
  </si>
  <si>
    <t>ОГП</t>
  </si>
  <si>
    <t>Такт</t>
  </si>
  <si>
    <t>ТАКТ</t>
  </si>
  <si>
    <t>Кол-во предметов по ОВП</t>
  </si>
  <si>
    <t>Дунаев А.В.</t>
  </si>
  <si>
    <t>Селютин Д.В.</t>
  </si>
  <si>
    <t>Хилько Е.Ю.</t>
  </si>
  <si>
    <t>Командир роты: майор               Бовтик Р.В.</t>
  </si>
  <si>
    <t>Попов А.М.</t>
  </si>
  <si>
    <t>Классность</t>
  </si>
  <si>
    <t>Получили:</t>
  </si>
  <si>
    <t>Всего:</t>
  </si>
  <si>
    <t>Не получили:</t>
  </si>
  <si>
    <t>Итого:</t>
  </si>
  <si>
    <t>Подразделение</t>
  </si>
  <si>
    <t>11 рота</t>
  </si>
  <si>
    <t>12 рота</t>
  </si>
  <si>
    <t>13 рота</t>
  </si>
  <si>
    <t>21 рота</t>
  </si>
  <si>
    <t>22рота</t>
  </si>
  <si>
    <t>1 батальон</t>
  </si>
  <si>
    <t>23 рота</t>
  </si>
  <si>
    <t>2 батальон</t>
  </si>
  <si>
    <t>31 рота</t>
  </si>
  <si>
    <t>32 рота</t>
  </si>
  <si>
    <t>33 рота</t>
  </si>
  <si>
    <t>3 батальон</t>
  </si>
  <si>
    <t>41 рота</t>
  </si>
  <si>
    <t>42 рота</t>
  </si>
  <si>
    <t>214 взвод</t>
  </si>
  <si>
    <t>43 рота</t>
  </si>
  <si>
    <t>4 батальон</t>
  </si>
  <si>
    <t>Всего</t>
  </si>
  <si>
    <t>Получили</t>
  </si>
  <si>
    <t>Не получили</t>
  </si>
  <si>
    <t>Место в</t>
  </si>
  <si>
    <t>Батальоне</t>
  </si>
  <si>
    <t>Части</t>
  </si>
  <si>
    <t>Роте</t>
  </si>
  <si>
    <t>Ранг</t>
  </si>
  <si>
    <t>Сумма</t>
  </si>
  <si>
    <t>Коэф.
взвода</t>
  </si>
  <si>
    <t>Коэф.
рота</t>
  </si>
  <si>
    <t>Коэф.
бат</t>
  </si>
  <si>
    <t>Цифра
взвод</t>
  </si>
  <si>
    <t>Цифра
рота</t>
  </si>
  <si>
    <t>Цифра
бат</t>
  </si>
  <si>
    <t>Ранг
рот</t>
  </si>
  <si>
    <t>Ранг
бат</t>
  </si>
  <si>
    <t>V</t>
  </si>
  <si>
    <t xml:space="preserve">Итого за 2 Батальон выпущено: классных специалистов - </t>
  </si>
  <si>
    <t>(Программа рассчитана на 4 батальона, 3 роты по 6 взводов, 45 человек - 3240 курсантов)</t>
  </si>
  <si>
    <t>Универсальная программа подсчета оценок и классности</t>
  </si>
  <si>
    <t>Матвеев С.В.</t>
  </si>
  <si>
    <t>Фоминский А.А.</t>
  </si>
  <si>
    <t>Билькин С.И.</t>
  </si>
  <si>
    <t>Булавинов А.Н.</t>
  </si>
  <si>
    <t>Винокуров А.В.</t>
  </si>
  <si>
    <t>Глущенко Н.С.</t>
  </si>
  <si>
    <t>Дегтярев Е.И.</t>
  </si>
  <si>
    <t>Ершов А.Н.</t>
  </si>
  <si>
    <t>Иванов В.П.</t>
  </si>
  <si>
    <t>Кизицкий А.А.</t>
  </si>
  <si>
    <t>Ковалев Е.М.</t>
  </si>
  <si>
    <t>Кокоулин А.А.</t>
  </si>
  <si>
    <t>Коробицин Д.С.</t>
  </si>
  <si>
    <t>Кочешков М.Н.</t>
  </si>
  <si>
    <t>Кулаков К.А.</t>
  </si>
  <si>
    <t>Леонов П.А.</t>
  </si>
  <si>
    <t>Литвинов А.В.</t>
  </si>
  <si>
    <t>Мишустин Д.И.</t>
  </si>
  <si>
    <t>Мольков С.Н.</t>
  </si>
  <si>
    <t>Морозов В.И.</t>
  </si>
  <si>
    <t>Новиков В.С.</t>
  </si>
  <si>
    <t>Осипенко А.А.</t>
  </si>
  <si>
    <t>Пикалов С.В.</t>
  </si>
  <si>
    <t>Подъячев П.Н.</t>
  </si>
  <si>
    <t>Попов С.Ю.</t>
  </si>
  <si>
    <t>Пасацкий Д.С.</t>
  </si>
  <si>
    <t>Ревенко И.С.</t>
  </si>
  <si>
    <t>Сафонов С.С.</t>
  </si>
  <si>
    <t>Сидякин Н.В.</t>
  </si>
  <si>
    <t>Сухов  И.Д.</t>
  </si>
  <si>
    <t>Сюрин М.В.</t>
  </si>
  <si>
    <t>Худяков Н.Н.</t>
  </si>
  <si>
    <t>Багров К.И.</t>
  </si>
  <si>
    <t>Беляков В.Ю</t>
  </si>
  <si>
    <t>Блинов Я.С.</t>
  </si>
  <si>
    <t>Блинцов Д.В.</t>
  </si>
  <si>
    <t>Божак Н.Ю.</t>
  </si>
  <si>
    <t>Бушаев А.В.</t>
  </si>
  <si>
    <t>Вулисанов А.В.</t>
  </si>
  <si>
    <t>Еремеев Д.А.</t>
  </si>
  <si>
    <t>Журавлев К.Г.</t>
  </si>
  <si>
    <t>Зверев М.О.</t>
  </si>
  <si>
    <t>Кондраков А.Е.</t>
  </si>
  <si>
    <t>Коробков И.В.</t>
  </si>
  <si>
    <t>Кротов П.Ю.</t>
  </si>
  <si>
    <t>Леонов Р.В.</t>
  </si>
  <si>
    <t>Летягин Я.Д.</t>
  </si>
  <si>
    <t>Минеев А.Н.</t>
  </si>
  <si>
    <t>Овчиников Д.П.</t>
  </si>
  <si>
    <t>Пирогов В.В,</t>
  </si>
  <si>
    <t>Писарев М.А.</t>
  </si>
  <si>
    <t>Пищев М.В,</t>
  </si>
  <si>
    <t>Попов П.С.</t>
  </si>
  <si>
    <t>Пряхин М.А.</t>
  </si>
  <si>
    <t>Скиднов В.А.</t>
  </si>
  <si>
    <t>Слесарев Д.Н.</t>
  </si>
  <si>
    <t>Сочнев Д.С.</t>
  </si>
  <si>
    <t>Текутьев А.Б.</t>
  </si>
  <si>
    <t>Тимохин Д.С.</t>
  </si>
  <si>
    <t>Тришин А.С.</t>
  </si>
  <si>
    <t>Шаромов А.А.</t>
  </si>
  <si>
    <t>Шаронов Г.С.</t>
  </si>
  <si>
    <t>Командира части 74400</t>
  </si>
  <si>
    <t>И. Полевщиков</t>
  </si>
  <si>
    <t>А. Федосеев</t>
  </si>
  <si>
    <t xml:space="preserve">Дата сдачи: «___» декабря 2013 </t>
  </si>
  <si>
    <t>Дата сдачи: «___» декабря 2013</t>
  </si>
  <si>
    <t>Дата сдачи: "____" декабря 2013</t>
  </si>
  <si>
    <t xml:space="preserve">Командир роты: </t>
  </si>
  <si>
    <t xml:space="preserve">Командир взвода: </t>
  </si>
  <si>
    <t>Командир роты:</t>
  </si>
  <si>
    <t xml:space="preserve">Преподаватели: </t>
  </si>
  <si>
    <t>331 взвод</t>
  </si>
  <si>
    <t>контрольного занятия по тактической подготовке</t>
  </si>
  <si>
    <t>Макуров А.Г.</t>
  </si>
  <si>
    <t>А. Блажных</t>
  </si>
  <si>
    <t>Нижник В.В.</t>
  </si>
  <si>
    <t>Палий А.И.</t>
  </si>
  <si>
    <t>Акуев Д.Р.</t>
  </si>
  <si>
    <t>Ханин В.С.</t>
  </si>
  <si>
    <t>Батищев А.В.</t>
  </si>
  <si>
    <t>Мурадханян Р.Г.</t>
  </si>
  <si>
    <t>Томилин В.Г.</t>
  </si>
  <si>
    <t>Еременко Е.А.</t>
  </si>
  <si>
    <t>Шафорост А.А.</t>
  </si>
  <si>
    <t>Фомин П.С.</t>
  </si>
  <si>
    <t>Лобас И.В.</t>
  </si>
  <si>
    <t>Титаренко В.Н.</t>
  </si>
  <si>
    <t>Ковалев И.С.</t>
  </si>
  <si>
    <t>Зятинин А.А.</t>
  </si>
  <si>
    <t>Еремин А.А.</t>
  </si>
  <si>
    <t>Дейникин С.А.</t>
  </si>
  <si>
    <t>Костин И.И.</t>
  </si>
  <si>
    <t>Лысенко А.В.</t>
  </si>
  <si>
    <t>Скачков И.И.</t>
  </si>
  <si>
    <t>Слийский О.В.</t>
  </si>
  <si>
    <t>Ланцев Д.А.</t>
  </si>
  <si>
    <t>Науменко Д.А.</t>
  </si>
  <si>
    <t>Ревин С.С.</t>
  </si>
  <si>
    <t>Рожковский А.Ю.</t>
  </si>
  <si>
    <t>Прохоров О.В.</t>
  </si>
  <si>
    <t>Полтко Е.Н.</t>
  </si>
  <si>
    <t>Доманский Ю.В.</t>
  </si>
  <si>
    <t>Ефимов Е.О.</t>
  </si>
  <si>
    <t>Стабровский Р.А.</t>
  </si>
  <si>
    <t>Посохин С.Н.</t>
  </si>
  <si>
    <t>Костюк А.П.</t>
  </si>
  <si>
    <t>Бекетов М.М.</t>
  </si>
  <si>
    <t>Смирнов Е.И.</t>
  </si>
  <si>
    <t>Савкуцанов С.Н.</t>
  </si>
  <si>
    <t>С. Демченко</t>
  </si>
  <si>
    <t>А. Дружинин</t>
  </si>
  <si>
    <t>Е. Снесарев</t>
  </si>
  <si>
    <t>111 взвод</t>
  </si>
  <si>
    <t>Командир взвода: лейтенант А. Блажных</t>
  </si>
  <si>
    <t xml:space="preserve">Матвеев </t>
  </si>
  <si>
    <t xml:space="preserve">Билькин </t>
  </si>
  <si>
    <t xml:space="preserve">Булавинов </t>
  </si>
  <si>
    <t xml:space="preserve">Винокуров </t>
  </si>
  <si>
    <t>Глущенко</t>
  </si>
  <si>
    <t xml:space="preserve">Дегтярев </t>
  </si>
  <si>
    <t xml:space="preserve">Ершов </t>
  </si>
  <si>
    <t xml:space="preserve">Кизицкий </t>
  </si>
  <si>
    <t xml:space="preserve">Ковалев </t>
  </si>
  <si>
    <t xml:space="preserve">Кокоулин </t>
  </si>
  <si>
    <t xml:space="preserve">Коробицин </t>
  </si>
  <si>
    <t xml:space="preserve">Кочешков </t>
  </si>
  <si>
    <t xml:space="preserve">Кулаков </t>
  </si>
  <si>
    <t xml:space="preserve">Леонов </t>
  </si>
  <si>
    <t xml:space="preserve">Литвинов </t>
  </si>
  <si>
    <t xml:space="preserve">Мартынов </t>
  </si>
  <si>
    <t xml:space="preserve">Мишустин </t>
  </si>
  <si>
    <t xml:space="preserve">Мольков </t>
  </si>
  <si>
    <t xml:space="preserve">Морозов </t>
  </si>
  <si>
    <t xml:space="preserve">Новиков </t>
  </si>
  <si>
    <t xml:space="preserve">Осипенко </t>
  </si>
  <si>
    <t xml:space="preserve">Пикалов </t>
  </si>
  <si>
    <t xml:space="preserve">Подъячев </t>
  </si>
  <si>
    <t xml:space="preserve">Попов </t>
  </si>
  <si>
    <t xml:space="preserve">Ревенко </t>
  </si>
  <si>
    <t xml:space="preserve">Сафонов </t>
  </si>
  <si>
    <t xml:space="preserve">Сидякин </t>
  </si>
  <si>
    <t xml:space="preserve">Сухов  </t>
  </si>
  <si>
    <t xml:space="preserve">Сюрин </t>
  </si>
  <si>
    <t xml:space="preserve">Худяков </t>
  </si>
  <si>
    <t xml:space="preserve">Багров </t>
  </si>
  <si>
    <t xml:space="preserve">Беляков </t>
  </si>
  <si>
    <t xml:space="preserve">Блинов </t>
  </si>
  <si>
    <t xml:space="preserve">Блинцов </t>
  </si>
  <si>
    <t xml:space="preserve">Божак </t>
  </si>
  <si>
    <t xml:space="preserve">Бушаев </t>
  </si>
  <si>
    <t xml:space="preserve">Вулисанов </t>
  </si>
  <si>
    <t xml:space="preserve">Еремеев </t>
  </si>
  <si>
    <t xml:space="preserve">Журавлев </t>
  </si>
  <si>
    <t xml:space="preserve">Зверев </t>
  </si>
  <si>
    <t xml:space="preserve">Кондраков </t>
  </si>
  <si>
    <t>Коробков</t>
  </si>
  <si>
    <t xml:space="preserve">Кротов </t>
  </si>
  <si>
    <t xml:space="preserve">Летягин </t>
  </si>
  <si>
    <t xml:space="preserve">Минеев </t>
  </si>
  <si>
    <t xml:space="preserve">Овчиников </t>
  </si>
  <si>
    <t xml:space="preserve">Пирогов </t>
  </si>
  <si>
    <t xml:space="preserve">Пищев </t>
  </si>
  <si>
    <t xml:space="preserve">Пряхин </t>
  </si>
  <si>
    <t xml:space="preserve">Скиднов </t>
  </si>
  <si>
    <t xml:space="preserve">Слесарев </t>
  </si>
  <si>
    <t xml:space="preserve">Сочнев </t>
  </si>
  <si>
    <t xml:space="preserve">Текутьев </t>
  </si>
  <si>
    <t xml:space="preserve">Тимохин </t>
  </si>
  <si>
    <t xml:space="preserve">Тришин </t>
  </si>
  <si>
    <t xml:space="preserve">Шаромов </t>
  </si>
  <si>
    <t xml:space="preserve">Шаронов </t>
  </si>
  <si>
    <t>Командир   войсковой   части   74400</t>
  </si>
  <si>
    <t>полковник                        И. Полевщиков</t>
  </si>
  <si>
    <t>"______"___________ 2013 г.</t>
  </si>
  <si>
    <t>Командир роты: капитан               королев С.Н.</t>
  </si>
  <si>
    <t xml:space="preserve">ВУС: </t>
  </si>
  <si>
    <t>Королев С.Н.</t>
  </si>
  <si>
    <t>Блажных А.А.</t>
  </si>
  <si>
    <t>Азаров И.О.</t>
  </si>
  <si>
    <t>Антонов А.Н.</t>
  </si>
  <si>
    <t>Афанасьев Д.И.</t>
  </si>
  <si>
    <t>Ахметишин М.М.</t>
  </si>
  <si>
    <t>Багавеев А.Г.</t>
  </si>
  <si>
    <t>Билалов Ф.Н.</t>
  </si>
  <si>
    <t>Горбунов Д.А.</t>
  </si>
  <si>
    <t>Дробков А.М.</t>
  </si>
  <si>
    <t>Егорян А.С.</t>
  </si>
  <si>
    <t>Екимов А.П.</t>
  </si>
  <si>
    <t>Емельянцев И.П.</t>
  </si>
  <si>
    <t>Захарченко Д.В.</t>
  </si>
  <si>
    <t>Картунчиков Р.В.</t>
  </si>
  <si>
    <t>Кондратьев С.А.</t>
  </si>
  <si>
    <t>Костенко М.Г.</t>
  </si>
  <si>
    <t>Кузнецов И.А.</t>
  </si>
  <si>
    <t>Новасельцев Е.Н.</t>
  </si>
  <si>
    <t>Нуреев И.И.</t>
  </si>
  <si>
    <t>Ожиганов А.А.</t>
  </si>
  <si>
    <t>Пономарев В.В.</t>
  </si>
  <si>
    <t>Разуваев А.А.</t>
  </si>
  <si>
    <t>Рословцев А.Ю.</t>
  </si>
  <si>
    <t>Сергеев А.В.</t>
  </si>
  <si>
    <t>Ситко М.В.</t>
  </si>
  <si>
    <t>Сорокин С.С,</t>
  </si>
  <si>
    <t>Ступин В.Н.</t>
  </si>
  <si>
    <t>Суслин В.В.</t>
  </si>
  <si>
    <t>Телушкин Д.О.</t>
  </si>
  <si>
    <t>Фараонов И.Н.</t>
  </si>
  <si>
    <t>Хасанов Т.Ф.</t>
  </si>
  <si>
    <t>Блудов Т.С.</t>
  </si>
  <si>
    <t>Боталов Е.С.</t>
  </si>
  <si>
    <t>Буранбаев А.Г.</t>
  </si>
  <si>
    <t>Буранбаев Т.Г.</t>
  </si>
  <si>
    <t>Волков С.Ю.</t>
  </si>
  <si>
    <t>Волков И.А.</t>
  </si>
  <si>
    <t>Гойибназаров А.Н.</t>
  </si>
  <si>
    <t>Еременко Э.И.</t>
  </si>
  <si>
    <t>Еремин П.Р.</t>
  </si>
  <si>
    <t>Жданов Е.В.</t>
  </si>
  <si>
    <t>Жуков А.А.</t>
  </si>
  <si>
    <t>Жуковинин А.А.</t>
  </si>
  <si>
    <t>Зайцев А.Н.</t>
  </si>
  <si>
    <t>Карасев П.А.</t>
  </si>
  <si>
    <t>Киреев И.В.</t>
  </si>
  <si>
    <t>Князев А.С.</t>
  </si>
  <si>
    <t>Ладыгин А.В.</t>
  </si>
  <si>
    <t>Маркин К.О.</t>
  </si>
  <si>
    <t>Миронов Д.С.</t>
  </si>
  <si>
    <t>Моряшов Д.Н.</t>
  </si>
  <si>
    <t>Несмелов И.Н.</t>
  </si>
  <si>
    <t>Овчаров Н.В.</t>
  </si>
  <si>
    <t>Онасенко В.В.</t>
  </si>
  <si>
    <t>Пак В.А.</t>
  </si>
  <si>
    <t>Пикалов В.Ю.</t>
  </si>
  <si>
    <t>Пинигин И.А.</t>
  </si>
  <si>
    <t>Плитин Ю.С.</t>
  </si>
  <si>
    <t>Поваров С.В.</t>
  </si>
  <si>
    <t>Руднев С.П.</t>
  </si>
  <si>
    <t>Степнов И.Н.</t>
  </si>
  <si>
    <t>Тимофеев Д.В.</t>
  </si>
  <si>
    <t>Точенов В.Г.</t>
  </si>
  <si>
    <t>Ходжаян Р.Л.</t>
  </si>
  <si>
    <t>Чернавский С.А.</t>
  </si>
  <si>
    <t>Шичков А.В.</t>
  </si>
  <si>
    <t>Азаров</t>
  </si>
  <si>
    <t xml:space="preserve">Антонов </t>
  </si>
  <si>
    <t xml:space="preserve">Афанасьев </t>
  </si>
  <si>
    <t xml:space="preserve">Ахметишин </t>
  </si>
  <si>
    <t xml:space="preserve">Багавеев </t>
  </si>
  <si>
    <t xml:space="preserve">Билалов </t>
  </si>
  <si>
    <t xml:space="preserve">Горбунов </t>
  </si>
  <si>
    <t xml:space="preserve">Дробков </t>
  </si>
  <si>
    <t xml:space="preserve">Екимов </t>
  </si>
  <si>
    <t xml:space="preserve">Емельянцев </t>
  </si>
  <si>
    <t xml:space="preserve">Захарченко </t>
  </si>
  <si>
    <t xml:space="preserve">Картунчиков </t>
  </si>
  <si>
    <t>Кондратьев</t>
  </si>
  <si>
    <t xml:space="preserve">Костенко </t>
  </si>
  <si>
    <t xml:space="preserve">Кузнецов </t>
  </si>
  <si>
    <t>Новасельцев</t>
  </si>
  <si>
    <t xml:space="preserve">Нуреев </t>
  </si>
  <si>
    <t xml:space="preserve">Ожиганов </t>
  </si>
  <si>
    <t xml:space="preserve">Пономарев </t>
  </si>
  <si>
    <t xml:space="preserve">Разуваев </t>
  </si>
  <si>
    <t xml:space="preserve">Рословцев </t>
  </si>
  <si>
    <t xml:space="preserve">Сергеев </t>
  </si>
  <si>
    <t xml:space="preserve">Ситко </t>
  </si>
  <si>
    <t xml:space="preserve">Сорокин </t>
  </si>
  <si>
    <t xml:space="preserve">Ступин </t>
  </si>
  <si>
    <t xml:space="preserve">Суслин </t>
  </si>
  <si>
    <t xml:space="preserve">Телушкин </t>
  </si>
  <si>
    <t xml:space="preserve">Фараонов </t>
  </si>
  <si>
    <t xml:space="preserve">Хасанов </t>
  </si>
  <si>
    <t xml:space="preserve">Блудов </t>
  </si>
  <si>
    <t xml:space="preserve">Боталов </t>
  </si>
  <si>
    <t xml:space="preserve">Буранбаев </t>
  </si>
  <si>
    <t xml:space="preserve">Волков </t>
  </si>
  <si>
    <t>Гойибназаров</t>
  </si>
  <si>
    <t xml:space="preserve">Еременко </t>
  </si>
  <si>
    <t xml:space="preserve">Еремин </t>
  </si>
  <si>
    <t xml:space="preserve">Жданов </t>
  </si>
  <si>
    <t xml:space="preserve">Жуков </t>
  </si>
  <si>
    <t xml:space="preserve">Жуковинин </t>
  </si>
  <si>
    <t xml:space="preserve">Зайцев </t>
  </si>
  <si>
    <t>Карасев</t>
  </si>
  <si>
    <t xml:space="preserve">Киреев </t>
  </si>
  <si>
    <t xml:space="preserve">Князев </t>
  </si>
  <si>
    <t xml:space="preserve">Ладыгин </t>
  </si>
  <si>
    <t xml:space="preserve">Маркин </t>
  </si>
  <si>
    <t xml:space="preserve">Миронов </t>
  </si>
  <si>
    <t xml:space="preserve">Моряшов </t>
  </si>
  <si>
    <t xml:space="preserve">Несмелов </t>
  </si>
  <si>
    <t xml:space="preserve">Овчаров </t>
  </si>
  <si>
    <t xml:space="preserve">Онасенко </t>
  </si>
  <si>
    <t xml:space="preserve">Пак </t>
  </si>
  <si>
    <t xml:space="preserve">Пинигин </t>
  </si>
  <si>
    <t xml:space="preserve">Плитин </t>
  </si>
  <si>
    <t xml:space="preserve">Поваров </t>
  </si>
  <si>
    <t xml:space="preserve">Руднев </t>
  </si>
  <si>
    <t xml:space="preserve">Степнов </t>
  </si>
  <si>
    <t xml:space="preserve">Тимофеев </t>
  </si>
  <si>
    <t xml:space="preserve">Точенов </t>
  </si>
  <si>
    <t xml:space="preserve">Ходжаян </t>
  </si>
  <si>
    <t xml:space="preserve">Чернавский </t>
  </si>
  <si>
    <t xml:space="preserve">Шичков </t>
  </si>
  <si>
    <t>Балашов Л.В.</t>
  </si>
  <si>
    <t>Белятко И.И.</t>
  </si>
  <si>
    <t>Ватлин А.А.</t>
  </si>
  <si>
    <t>Горбач В.А.</t>
  </si>
  <si>
    <t>Дворниченко Д.Б.</t>
  </si>
  <si>
    <t>Евдокимов С.А.</t>
  </si>
  <si>
    <t>Камалетдинов А.К.</t>
  </si>
  <si>
    <t>Крюков Д.В.</t>
  </si>
  <si>
    <t>Ледовских М.Г.</t>
  </si>
  <si>
    <t>Лысенко В.В.</t>
  </si>
  <si>
    <t>Маврин Д.А.</t>
  </si>
  <si>
    <t>Мариничев К.Ю.</t>
  </si>
  <si>
    <t>Мартынов В.Ю.</t>
  </si>
  <si>
    <t>Матвеев А.В.</t>
  </si>
  <si>
    <t>Петров Н.Д.</t>
  </si>
  <si>
    <t>Печерский И.Ю.</t>
  </si>
  <si>
    <t>Подиенко Г.А.</t>
  </si>
  <si>
    <t>Сорокин А.В.</t>
  </si>
  <si>
    <t>Тимонин П.Н.</t>
  </si>
  <si>
    <t>Тяпко А.В,</t>
  </si>
  <si>
    <t>Федченко В.А.</t>
  </si>
  <si>
    <t>Шемякин А.В.</t>
  </si>
  <si>
    <t>Щетиников К.И.</t>
  </si>
  <si>
    <t xml:space="preserve">Балашов </t>
  </si>
  <si>
    <t>Белятко</t>
  </si>
  <si>
    <t xml:space="preserve">Ватлин </t>
  </si>
  <si>
    <t xml:space="preserve">Горбач </t>
  </si>
  <si>
    <t>Дворниченко</t>
  </si>
  <si>
    <t xml:space="preserve">Евдокимов </t>
  </si>
  <si>
    <t>Камалетдинов</t>
  </si>
  <si>
    <t xml:space="preserve">Крюков </t>
  </si>
  <si>
    <t xml:space="preserve">Ледовских </t>
  </si>
  <si>
    <t xml:space="preserve">Лысенко </t>
  </si>
  <si>
    <t xml:space="preserve">Маврин </t>
  </si>
  <si>
    <t xml:space="preserve">Мариничев </t>
  </si>
  <si>
    <t xml:space="preserve">Петров </t>
  </si>
  <si>
    <t xml:space="preserve">Печерский </t>
  </si>
  <si>
    <t xml:space="preserve">Подиенко </t>
  </si>
  <si>
    <t xml:space="preserve">Тимонин </t>
  </si>
  <si>
    <t xml:space="preserve">Тяпко </t>
  </si>
  <si>
    <t xml:space="preserve">Федченко </t>
  </si>
  <si>
    <t xml:space="preserve">Шемякин </t>
  </si>
  <si>
    <t xml:space="preserve">Щетиников </t>
  </si>
  <si>
    <t>Болгов Е.П.</t>
  </si>
  <si>
    <t>Ермаков К.О.</t>
  </si>
  <si>
    <t>Калячкин М.О.</t>
  </si>
  <si>
    <t>Лужин А.А.</t>
  </si>
  <si>
    <t>Лященко И.С.</t>
  </si>
  <si>
    <t>Мукменов Р.К.</t>
  </si>
  <si>
    <t>Неседов М.И.</t>
  </si>
  <si>
    <t>Петров Ю.Ю.</t>
  </si>
  <si>
    <t>Половинкин А.В.</t>
  </si>
  <si>
    <t>Салякаев С.В.</t>
  </si>
  <si>
    <t>Саргин Д.В.</t>
  </si>
  <si>
    <t>Слободин И.В.</t>
  </si>
  <si>
    <t>Третьяков И.Г.</t>
  </si>
  <si>
    <t>Фадин А.С.</t>
  </si>
  <si>
    <t xml:space="preserve">Филатов Н.С. </t>
  </si>
  <si>
    <t>Числов А.С.</t>
  </si>
  <si>
    <t>Адушкин Э.Ф.</t>
  </si>
  <si>
    <t>Ардеев А.М.</t>
  </si>
  <si>
    <t>Баканов Е.А.</t>
  </si>
  <si>
    <t>Гасанов Р.С.</t>
  </si>
  <si>
    <t>Гоголадзе С.В.</t>
  </si>
  <si>
    <t>Горлов В.А.</t>
  </si>
  <si>
    <t>Епимахов К.А.</t>
  </si>
  <si>
    <t>Зуев Д.А.</t>
  </si>
  <si>
    <t>Каликин А.Н.</t>
  </si>
  <si>
    <t>Любовшин П.Ю.</t>
  </si>
  <si>
    <t>Матвеев Ф.О.</t>
  </si>
  <si>
    <t>Мельник Р.А.</t>
  </si>
  <si>
    <t>Мышакин А.Д.</t>
  </si>
  <si>
    <t>Новаков А.И.</t>
  </si>
  <si>
    <t>Павлов Д.В.</t>
  </si>
  <si>
    <t>Хе В.А.</t>
  </si>
  <si>
    <t>Баранов Д.А.</t>
  </si>
  <si>
    <t>Жуков В.Ю.</t>
  </si>
  <si>
    <t>Зудин З.Д.</t>
  </si>
  <si>
    <t>Идюков А.О.</t>
  </si>
  <si>
    <t>Ильин Д.А.</t>
  </si>
  <si>
    <t>Кирпа Н.А.</t>
  </si>
  <si>
    <t>Леванов А.И.</t>
  </si>
  <si>
    <t>Модин В.П.</t>
  </si>
  <si>
    <t>Московский А.А.</t>
  </si>
  <si>
    <t>Степашин В.Э.</t>
  </si>
  <si>
    <t>Травников А.В.</t>
  </si>
  <si>
    <t>Шаталов А.А.</t>
  </si>
  <si>
    <t>Гураков И.С.</t>
  </si>
  <si>
    <t>Божко Н.В.</t>
  </si>
  <si>
    <t>Демьяненко А.В.</t>
  </si>
  <si>
    <t>Земсков Д.Л.</t>
  </si>
  <si>
    <t>Иванищев В.А.</t>
  </si>
  <si>
    <t>Меченко А.Ю.</t>
  </si>
  <si>
    <t>Седачев Е.Е.</t>
  </si>
  <si>
    <t>Смирнов Н.Л.</t>
  </si>
  <si>
    <t>Староверов А.А.</t>
  </si>
  <si>
    <t>Шпанич В.В.</t>
  </si>
  <si>
    <t>Шумилин В.В.</t>
  </si>
  <si>
    <t>Баранов А.Ю.</t>
  </si>
  <si>
    <t>Волков А.Г.</t>
  </si>
  <si>
    <t>Домрачев Ю.А.</t>
  </si>
  <si>
    <t>Ершов А.А.</t>
  </si>
  <si>
    <t>Иркабаев А.Р.</t>
  </si>
  <si>
    <t>Исаков А.В.</t>
  </si>
  <si>
    <t>Киселев Д.М.</t>
  </si>
  <si>
    <t>Краснов В.В.</t>
  </si>
  <si>
    <t>Липунцов А.А.</t>
  </si>
  <si>
    <t>Марков М.А.</t>
  </si>
  <si>
    <t>Метелев М.В,</t>
  </si>
  <si>
    <t>Мирошников Н.С.</t>
  </si>
  <si>
    <t>Морилов В.А.</t>
  </si>
  <si>
    <t>Наймушин П.Н.</t>
  </si>
  <si>
    <t>Окунев М.Г.</t>
  </si>
  <si>
    <t>Ракушин Д.В.</t>
  </si>
  <si>
    <t>Родионов К.Д.</t>
  </si>
  <si>
    <t>Румянцев С.Е.</t>
  </si>
  <si>
    <t>Смирнов В.А.</t>
  </si>
  <si>
    <t>Сокирняк С.С.</t>
  </si>
  <si>
    <t>Сулейманов Р.Р.</t>
  </si>
  <si>
    <t>Токтасинов Ж.А.</t>
  </si>
  <si>
    <t>Андреев А.В.</t>
  </si>
  <si>
    <t>Бельский Р.В.</t>
  </si>
  <si>
    <t>Веденеев А.Д.</t>
  </si>
  <si>
    <t>Груничев С.И.</t>
  </si>
  <si>
    <t>Гутенков Ю.В.</t>
  </si>
  <si>
    <t>Данелия Д.Ю.</t>
  </si>
  <si>
    <t>Замятин А.С.</t>
  </si>
  <si>
    <t>Зернов П.А.</t>
  </si>
  <si>
    <t>Илютин А.А.</t>
  </si>
  <si>
    <t>Каляганов И.А.</t>
  </si>
  <si>
    <t>Кротов Н.Н.</t>
  </si>
  <si>
    <t>Курбаков Р.В.</t>
  </si>
  <si>
    <t>Лебедев А.С.</t>
  </si>
  <si>
    <t>Малыженков П.Н.</t>
  </si>
  <si>
    <t>Меренов А.С.</t>
  </si>
  <si>
    <t>Митченко А.М.</t>
  </si>
  <si>
    <t>Мышкин Н.А.</t>
  </si>
  <si>
    <t>Непочатой И.Н.</t>
  </si>
  <si>
    <t>Нетленов А.Д.</t>
  </si>
  <si>
    <t>Питергов А.О.</t>
  </si>
  <si>
    <t>Платыч К.Е.</t>
  </si>
  <si>
    <t>Полешкин С.А.</t>
  </si>
  <si>
    <t>Попов Д.С.</t>
  </si>
  <si>
    <t>Пронько П.К.</t>
  </si>
  <si>
    <t>Смирнов И.А.</t>
  </si>
  <si>
    <t>Солнышкин К.С.</t>
  </si>
  <si>
    <t>Терин Д.А.</t>
  </si>
  <si>
    <t>Хведонцевич В.Э.</t>
  </si>
  <si>
    <t>Шабаров Е.С.</t>
  </si>
  <si>
    <t>Шахов А.О.</t>
  </si>
  <si>
    <t>Шевляков З.В.</t>
  </si>
  <si>
    <t>Антохин Д.Ю.</t>
  </si>
  <si>
    <t>Баранов М.А.</t>
  </si>
  <si>
    <t>Булгаков И.В.</t>
  </si>
  <si>
    <t>Бухарев Н.И.</t>
  </si>
  <si>
    <t>Ветров М.А.</t>
  </si>
  <si>
    <t>Волков С.Н.</t>
  </si>
  <si>
    <t>Громов А.В.</t>
  </si>
  <si>
    <t>Гуляев Н.А.</t>
  </si>
  <si>
    <t>Ермолаев А.В.</t>
  </si>
  <si>
    <t>Ершов Д.В.</t>
  </si>
  <si>
    <t>Загайнов Н.Е.</t>
  </si>
  <si>
    <t>Иванов С.А.</t>
  </si>
  <si>
    <t>Идрисов Б.А.</t>
  </si>
  <si>
    <t>Карякин Я.С.</t>
  </si>
  <si>
    <t>Каюмов Р.Р.</t>
  </si>
  <si>
    <t>Ковязин С.И.</t>
  </si>
  <si>
    <t>Кузьмин Н.А.</t>
  </si>
  <si>
    <t>Лапай А.А.</t>
  </si>
  <si>
    <t>Малюков Ф.С.</t>
  </si>
  <si>
    <t>Маннанов Р.Р.</t>
  </si>
  <si>
    <t>Махмутов А.И.</t>
  </si>
  <si>
    <t>Мулеев А.А.</t>
  </si>
  <si>
    <t>Пучков Т.В.</t>
  </si>
  <si>
    <t>Руденок С.Ф.</t>
  </si>
  <si>
    <t>Садков Д.С.</t>
  </si>
  <si>
    <t>Сайфимулюков Р.Р.</t>
  </si>
  <si>
    <t>Семенов С.С.</t>
  </si>
  <si>
    <t>Серышев А.Ю.</t>
  </si>
  <si>
    <t>Студзинский С.В.</t>
  </si>
  <si>
    <t>Суворов Н.А.</t>
  </si>
  <si>
    <t>Филлипов С.Ю.</t>
  </si>
  <si>
    <t>Хусаинов Е.К.</t>
  </si>
  <si>
    <t>Шербенев М.С.</t>
  </si>
  <si>
    <t>Шишкин Д.А.</t>
  </si>
  <si>
    <t xml:space="preserve">рядовой </t>
  </si>
  <si>
    <t>Богданов С.Е.</t>
  </si>
  <si>
    <t>Волков Е.А.</t>
  </si>
  <si>
    <t>Вуколов М.Е.</t>
  </si>
  <si>
    <t>Галаев М.М.</t>
  </si>
  <si>
    <t>Дмитриев И.С.</t>
  </si>
  <si>
    <t>Еремин А.С.</t>
  </si>
  <si>
    <t>Жаров А.Н.</t>
  </si>
  <si>
    <t>Иванов Е.Д.</t>
  </si>
  <si>
    <t>Игнатьев К.А.</t>
  </si>
  <si>
    <t>Калиничев А.А.</t>
  </si>
  <si>
    <t>Крот А.С.</t>
  </si>
  <si>
    <t>Левчук Б.А.</t>
  </si>
  <si>
    <t>Лысюк М.С.</t>
  </si>
  <si>
    <t>Лысюк Л.С.</t>
  </si>
  <si>
    <t>Мамедов Е.Г.</t>
  </si>
  <si>
    <t>Обвинцев И.О.</t>
  </si>
  <si>
    <t>Огай А.А.</t>
  </si>
  <si>
    <t>Рискин М.А.</t>
  </si>
  <si>
    <t>Старков А.В.</t>
  </si>
  <si>
    <t>Сухов Ю.Н.</t>
  </si>
  <si>
    <t>Фатеев И.В.</t>
  </si>
  <si>
    <t>Федяков А.В.</t>
  </si>
  <si>
    <t>Фридман Д.Б.</t>
  </si>
  <si>
    <t>Аксенов В.А.</t>
  </si>
  <si>
    <t>Барлыбаев А.Е.</t>
  </si>
  <si>
    <t>Старший помощник начальника учебного отдела в/ч 74400</t>
  </si>
  <si>
    <t>Помощник начальника учебного отдела в/ч 74400</t>
  </si>
  <si>
    <t>Ардеев И.А.</t>
  </si>
  <si>
    <t>Батурин Д.А.</t>
  </si>
  <si>
    <t>Болотов А.Е.</t>
  </si>
  <si>
    <t>Горох И.Ю.</t>
  </si>
  <si>
    <t>Дресвянин Н.С.</t>
  </si>
  <si>
    <t>Евсюгин М.Н.</t>
  </si>
  <si>
    <t>Ергин С.А.</t>
  </si>
  <si>
    <t>Иванов А.П.</t>
  </si>
  <si>
    <t>Карабасников А.Л.</t>
  </si>
  <si>
    <t>Клясс Д.Ю.</t>
  </si>
  <si>
    <t>Крылов С.Ю.</t>
  </si>
  <si>
    <t>Куленок Д.В.</t>
  </si>
  <si>
    <t>Куликов А.А.</t>
  </si>
  <si>
    <t>Мотовилов Д.В.</t>
  </si>
  <si>
    <t>Перфильев С.Н.</t>
  </si>
  <si>
    <t>Пискарев Н.А.</t>
  </si>
  <si>
    <t>Поздеев А.А,</t>
  </si>
  <si>
    <t>Рочев З.В.</t>
  </si>
  <si>
    <t>Самылов М.В.</t>
  </si>
  <si>
    <t>Сидоренко И.С.</t>
  </si>
  <si>
    <t>Соболев К.В.</t>
  </si>
  <si>
    <t>Талеев С.А.</t>
  </si>
  <si>
    <t>Тимашин С.В.</t>
  </si>
  <si>
    <t>Усов К.В.</t>
  </si>
  <si>
    <t>Чернецов И.Е.</t>
  </si>
  <si>
    <t>Алтынбаев Р.Н.</t>
  </si>
  <si>
    <t>Бисярин Д.С.</t>
  </si>
  <si>
    <t>Вербитский С.В.</t>
  </si>
  <si>
    <t>Галимов П.Н.</t>
  </si>
  <si>
    <t>Горбунов С.А.</t>
  </si>
  <si>
    <t>Голдыбаев А.А.</t>
  </si>
  <si>
    <t>Горохов К.А.</t>
  </si>
  <si>
    <t>Григорьев Е.Ю.</t>
  </si>
  <si>
    <t>Захаров И.И.</t>
  </si>
  <si>
    <t>Зубков Н.С.</t>
  </si>
  <si>
    <t>Иванов С.К.</t>
  </si>
  <si>
    <t>Ильин О.И.</t>
  </si>
  <si>
    <t>Колчин В.А.</t>
  </si>
  <si>
    <t>Манукян Э.С.</t>
  </si>
  <si>
    <t>Миронов О.Б.</t>
  </si>
  <si>
    <t>Никитин С.Г.</t>
  </si>
  <si>
    <t>Никоноров Е.В,</t>
  </si>
  <si>
    <t>Плохов Е.С.</t>
  </si>
  <si>
    <t>Ротарь В.В.</t>
  </si>
  <si>
    <t>Суров Д.А.</t>
  </si>
  <si>
    <t>Щеголев Н.Б.</t>
  </si>
  <si>
    <t>Яковлев Д.Е.</t>
  </si>
  <si>
    <t>Алексеев Э.В.</t>
  </si>
  <si>
    <t>Гезалов Р.А.</t>
  </si>
  <si>
    <t>Гусев В.В.</t>
  </si>
  <si>
    <t>Казак О.И.</t>
  </si>
  <si>
    <t>Корецкий А.В.</t>
  </si>
  <si>
    <t>Кузнецов Е.А.</t>
  </si>
  <si>
    <t>Ломихов И.А.</t>
  </si>
  <si>
    <t>Лысенко М.А.</t>
  </si>
  <si>
    <t>Дыляев Г.Ю.</t>
  </si>
  <si>
    <t>Носов В. В.</t>
  </si>
  <si>
    <t>Расходчиков А.А.</t>
  </si>
  <si>
    <t>Смирнов С. К.</t>
  </si>
  <si>
    <t>Трифонов А.В.</t>
  </si>
  <si>
    <t>Белов В.А.</t>
  </si>
  <si>
    <t>Виноградов Ю.Н.</t>
  </si>
  <si>
    <t>Диваков А.Ю.</t>
  </si>
  <si>
    <t>Зубрилин В.Н.</t>
  </si>
  <si>
    <t>Казнин С.Н.</t>
  </si>
  <si>
    <t>Козяков В.В.</t>
  </si>
  <si>
    <t>Малышев В.А.</t>
  </si>
  <si>
    <t>Мамаев Е.А.</t>
  </si>
  <si>
    <t>Некрасов Р.А.</t>
  </si>
  <si>
    <t>Педько Я.Ю.</t>
  </si>
  <si>
    <t>Прокопьев С.Н.</t>
  </si>
  <si>
    <t>Родин И.Ю.</t>
  </si>
  <si>
    <t>Спицын Е.С.</t>
  </si>
  <si>
    <t>Стенников А.В.</t>
  </si>
  <si>
    <t>Тарнакин Ю.В.</t>
  </si>
  <si>
    <t>Чапыгин В.Е.</t>
  </si>
  <si>
    <t>Чеботарь Р.В.</t>
  </si>
  <si>
    <t>Шапорев В.А.</t>
  </si>
  <si>
    <t>Юдин Д.С.</t>
  </si>
  <si>
    <t>428</t>
  </si>
  <si>
    <t>404</t>
  </si>
  <si>
    <t>474</t>
  </si>
  <si>
    <t>479</t>
  </si>
  <si>
    <t>425</t>
  </si>
  <si>
    <t>Заместитель командира в/ч 74400</t>
  </si>
  <si>
    <t>Начальник штаба</t>
  </si>
  <si>
    <t>М. Швец</t>
  </si>
  <si>
    <t>Бигтамев Р.Р.</t>
  </si>
  <si>
    <t>Водоньянов Е.А.</t>
  </si>
  <si>
    <t>Егоров А.А.</t>
  </si>
  <si>
    <t>Зокиров Р.А,</t>
  </si>
  <si>
    <t>Комахметов К.К,</t>
  </si>
  <si>
    <t>Кобук Н.Н.</t>
  </si>
  <si>
    <t>Колесов Д.Ю.</t>
  </si>
  <si>
    <t>Кузнецов И.К.</t>
  </si>
  <si>
    <t>Култаев А.Р.</t>
  </si>
  <si>
    <t>Лебидь Ю.В.</t>
  </si>
  <si>
    <t>Пошнов А.П.</t>
  </si>
  <si>
    <t>Макаров С.В.</t>
  </si>
  <si>
    <t>Миронов Д.В.</t>
  </si>
  <si>
    <t>Норкин Ю.Э.</t>
  </si>
  <si>
    <t>Решетов В,А.</t>
  </si>
  <si>
    <t>Семин Ю.А.</t>
  </si>
  <si>
    <t>Серебрянов М.А.</t>
  </si>
  <si>
    <t>Самигулин И.Х.</t>
  </si>
  <si>
    <t>Унру И.Н.</t>
  </si>
  <si>
    <t>Цикунов И,К.</t>
  </si>
  <si>
    <t>Шкарбуль М.М.</t>
  </si>
  <si>
    <t>Хафидов Р.Т.</t>
  </si>
  <si>
    <t>Югешев З.И.</t>
  </si>
  <si>
    <t>Щербинин К.Д.</t>
  </si>
  <si>
    <t>Абросов М.В.</t>
  </si>
  <si>
    <t>Безбородов И.В.</t>
  </si>
  <si>
    <t>Бубнов Д.А.</t>
  </si>
  <si>
    <t>Блохин П.В.</t>
  </si>
  <si>
    <t>Болдырев Д.А.</t>
  </si>
  <si>
    <t>Борцов С.В.</t>
  </si>
  <si>
    <t>Бутенко А.Д.</t>
  </si>
  <si>
    <t>Гаглоев Р.А.</t>
  </si>
  <si>
    <t>Двуреченский И.В.</t>
  </si>
  <si>
    <t>Деллоколле С.Д.</t>
  </si>
  <si>
    <t>Желебовский В.А,</t>
  </si>
  <si>
    <t>Залекукин А.В.</t>
  </si>
  <si>
    <t>Зубов В.А.</t>
  </si>
  <si>
    <t>Иванов В.А.</t>
  </si>
  <si>
    <t>Иванников П.С.</t>
  </si>
  <si>
    <t>Кокин Д.А.</t>
  </si>
  <si>
    <t>Костиков А.В.</t>
  </si>
  <si>
    <t>Крупский В.Г.</t>
  </si>
  <si>
    <t>Лебедев С.Г.</t>
  </si>
  <si>
    <t>Макаров И.В.</t>
  </si>
  <si>
    <t>Петров С.М.</t>
  </si>
  <si>
    <t>Плаксин Э.С.</t>
  </si>
  <si>
    <t>Праслов А.С.</t>
  </si>
  <si>
    <t>Романов А.А.</t>
  </si>
  <si>
    <t>Рябинин А.Э.</t>
  </si>
  <si>
    <t>Сеуткин Д.Ю.</t>
  </si>
  <si>
    <t>Симонян Н.А.</t>
  </si>
  <si>
    <t>Чогаров Р.Р.</t>
  </si>
  <si>
    <t>Чудин А.К.</t>
  </si>
  <si>
    <t>Ящеров Я.С.</t>
  </si>
  <si>
    <t>Голубев Н.А.</t>
  </si>
  <si>
    <t>Авдоничев Е.А.</t>
  </si>
  <si>
    <t>Дорбиков Н.А.</t>
  </si>
  <si>
    <t>Заря М.О.</t>
  </si>
  <si>
    <t>Ильин С.Ю.</t>
  </si>
  <si>
    <t>Караеров А.К.</t>
  </si>
  <si>
    <t>Кука Р.Б.</t>
  </si>
  <si>
    <t>Масакин Р.С.</t>
  </si>
  <si>
    <t>Накаряжов Д.А.</t>
  </si>
  <si>
    <t>Петров Р.В.</t>
  </si>
  <si>
    <t>Пономаренко С.О.</t>
  </si>
  <si>
    <t>Распономарев И.Л.</t>
  </si>
  <si>
    <t>Сакунин И.В.</t>
  </si>
  <si>
    <t>Симутин В.О.</t>
  </si>
  <si>
    <t>Сирянов И.Г.</t>
  </si>
  <si>
    <t>Соболев М.Ю.</t>
  </si>
  <si>
    <t>Ходяков И.В.</t>
  </si>
  <si>
    <t>Ахмадышин Р.А.</t>
  </si>
  <si>
    <t>Гамаюнов М.Л.</t>
  </si>
  <si>
    <t>Деметьев Д.А.</t>
  </si>
  <si>
    <t>Исаев К.А.</t>
  </si>
  <si>
    <t>Казаков Д.А.</t>
  </si>
  <si>
    <t>Клепиков Р.Г.</t>
  </si>
  <si>
    <t>Колодин А.А.</t>
  </si>
  <si>
    <t>Лобарев А.В.</t>
  </si>
  <si>
    <t>Моргачев О.С.</t>
  </si>
  <si>
    <t>Олчонов А.Ю.</t>
  </si>
  <si>
    <t>Пашнев В.С.</t>
  </si>
  <si>
    <t>Полторацкий А.С.</t>
  </si>
  <si>
    <t>Прокопьев М.А.</t>
  </si>
  <si>
    <t>Пупынин К.В.</t>
  </si>
  <si>
    <t>Фекутин О.Е.</t>
  </si>
  <si>
    <t>Телейко И.А.</t>
  </si>
  <si>
    <t>Хаертуинов Е.А.</t>
  </si>
  <si>
    <t>Черевко А.А.</t>
  </si>
  <si>
    <t>Якин Р.Р.</t>
  </si>
  <si>
    <t>Мочернюк Ю.Н.</t>
  </si>
  <si>
    <t>Тихонов П.А.</t>
  </si>
  <si>
    <t>Тислицкий В.О.</t>
  </si>
  <si>
    <t>Караваев С.Н.</t>
  </si>
  <si>
    <t>Филиппов Э.Р.</t>
  </si>
  <si>
    <t>Беляев И.А.</t>
  </si>
  <si>
    <t>Бобров Д.Н.</t>
  </si>
  <si>
    <t>Боташ А.А.</t>
  </si>
  <si>
    <t>Войчук А.С.</t>
  </si>
  <si>
    <t>Гончаров В.А.</t>
  </si>
  <si>
    <t>Горбань И.Н.</t>
  </si>
  <si>
    <t>Дмитриев Д.Н.</t>
  </si>
  <si>
    <t>Жириков М.В.</t>
  </si>
  <si>
    <t>Захаров Р.Н.</t>
  </si>
  <si>
    <t>Знайченко Г.Д.</t>
  </si>
  <si>
    <t>Калакуцкий Д.И.</t>
  </si>
  <si>
    <t>Козык А.А.</t>
  </si>
  <si>
    <t>Куреленок А.А.</t>
  </si>
  <si>
    <t>Курилин А.Л.</t>
  </si>
  <si>
    <t>Лобановский В.С.</t>
  </si>
  <si>
    <t>Логвиненко М.С.</t>
  </si>
  <si>
    <t>Лушин И.С.</t>
  </si>
  <si>
    <t>Лысенко А.С.</t>
  </si>
  <si>
    <t>Осаулко А.В.</t>
  </si>
  <si>
    <t>Прокипчук Д.А.</t>
  </si>
  <si>
    <t>Роганин А.С.</t>
  </si>
  <si>
    <t>Родионов И.В.</t>
  </si>
  <si>
    <t>Романенко И.А.</t>
  </si>
  <si>
    <t>Сербин А.В.</t>
  </si>
  <si>
    <t>Тамнеев А.Г.</t>
  </si>
  <si>
    <t>Тудвасев А.А.</t>
  </si>
  <si>
    <t>Чумаченко Д.В.</t>
  </si>
  <si>
    <t>Чупкин И.Ю.</t>
  </si>
  <si>
    <t>Шандра А.С.</t>
  </si>
  <si>
    <t>Шандра Е.С.</t>
  </si>
  <si>
    <t>Шаталкин Е.А.</t>
  </si>
  <si>
    <t>Шевякин Г.Д.</t>
  </si>
  <si>
    <t>Штаненко Д.В.</t>
  </si>
  <si>
    <t>Яхно Д.В.</t>
  </si>
  <si>
    <t>Аксенов Д.О.</t>
  </si>
  <si>
    <t>Баранов П.В.</t>
  </si>
  <si>
    <t>Бурашников Ф.А.</t>
  </si>
  <si>
    <t>Верещагин К.В.</t>
  </si>
  <si>
    <t>Вибе В.В.</t>
  </si>
  <si>
    <t>Волынский С.В.</t>
  </si>
  <si>
    <t>Гафаров У.Р.</t>
  </si>
  <si>
    <t>Геннинг А.В.</t>
  </si>
  <si>
    <t>Ибрагимов Б.И.</t>
  </si>
  <si>
    <t>Кадыргалин И.Р</t>
  </si>
  <si>
    <t>Киллер Д.Ю.</t>
  </si>
  <si>
    <t>Крюков А.А.</t>
  </si>
  <si>
    <t>Кустов Е.В.</t>
  </si>
  <si>
    <t>Лазаренко В.С.</t>
  </si>
  <si>
    <t>Лукманов И.Н.</t>
  </si>
  <si>
    <t>Мартынов Р.А.</t>
  </si>
  <si>
    <t>Масутов Ч.У.</t>
  </si>
  <si>
    <t>Мендгалиев Р.Б.</t>
  </si>
  <si>
    <t>Морозов С.Ю.</t>
  </si>
  <si>
    <t>Мошников В.В.</t>
  </si>
  <si>
    <t>Мусатов Е.В.</t>
  </si>
  <si>
    <t>Носенко Е.А.</t>
  </si>
  <si>
    <t>Нуфтиев Р.И.</t>
  </si>
  <si>
    <t>Поздняков А.В.</t>
  </si>
  <si>
    <t>Прокопенко К.А.</t>
  </si>
  <si>
    <t>Пухкий И.В.</t>
  </si>
  <si>
    <t>Сагалатов С.А.</t>
  </si>
  <si>
    <t>Сахаутдинов Д.Ю.</t>
  </si>
  <si>
    <t>Сиротин А.Д.</t>
  </si>
  <si>
    <t>Скуратов А.А.</t>
  </si>
  <si>
    <t>Усов Д.В.</t>
  </si>
  <si>
    <t>Шаншиев А.С.</t>
  </si>
  <si>
    <t>Шитоев В.В.</t>
  </si>
  <si>
    <t>Арзуманян В.Р.</t>
  </si>
  <si>
    <t>Винокуров Д.И.</t>
  </si>
  <si>
    <t>Григорьев Г.Г.</t>
  </si>
  <si>
    <t>Денисов А.А.</t>
  </si>
  <si>
    <t>Егоров К.И.</t>
  </si>
  <si>
    <t>Залоско А.А.</t>
  </si>
  <si>
    <t>Иванов А.В.</t>
  </si>
  <si>
    <t>Иванов И.А.</t>
  </si>
  <si>
    <t>Курин А.И.</t>
  </si>
  <si>
    <t>Леонов В.Г.</t>
  </si>
  <si>
    <t>Мазеин В.Ю.</t>
  </si>
  <si>
    <t>Мамаев А.П.</t>
  </si>
  <si>
    <t>Марочкин Р.В.</t>
  </si>
  <si>
    <t>Партенко П.И.</t>
  </si>
  <si>
    <t>Плотников А.В.</t>
  </si>
  <si>
    <t>Репин А.М.</t>
  </si>
  <si>
    <t>Родионов Д.Ю.</t>
  </si>
  <si>
    <t>Рудько А.В.</t>
  </si>
  <si>
    <t>Семененко Д.В.</t>
  </si>
  <si>
    <t>Сеничкин Т.С.</t>
  </si>
  <si>
    <t>Сучков В.Ю.</t>
  </si>
  <si>
    <t>Сынбулатов А.А.</t>
  </si>
  <si>
    <t>Сынбулатов И.Р.</t>
  </si>
  <si>
    <t>Тагиров З.Р.</t>
  </si>
  <si>
    <t>Тарасов В.С.</t>
  </si>
  <si>
    <t>Тюрин В.С.</t>
  </si>
  <si>
    <t>Фатхиславов Р.Р.</t>
  </si>
  <si>
    <t>Хорошилов Е.О.</t>
  </si>
  <si>
    <t>Хоршунов М.В.</t>
  </si>
  <si>
    <t>Шевченко А.М.</t>
  </si>
  <si>
    <t>Щербак С.А.</t>
  </si>
  <si>
    <t>Аббасов В.Н.</t>
  </si>
  <si>
    <t>Абдулаев А.А.</t>
  </si>
  <si>
    <t>Аландин В.Д.</t>
  </si>
  <si>
    <t>Бобров К.О.</t>
  </si>
  <si>
    <t>Бучилкин И.В.</t>
  </si>
  <si>
    <t>Гаршин Д.Е.</t>
  </si>
  <si>
    <t>Жильцов К.О.</t>
  </si>
  <si>
    <t>Зеленский В.О.</t>
  </si>
  <si>
    <t>Иванов М.В.</t>
  </si>
  <si>
    <t>Иванцов А.Д.</t>
  </si>
  <si>
    <t>Кадралиев Д.Р.</t>
  </si>
  <si>
    <t>Касимов И.Р.</t>
  </si>
  <si>
    <t>Ковалев К.В.</t>
  </si>
  <si>
    <t>Ли В.С.</t>
  </si>
  <si>
    <t>Лукпанов Р.Ж.</t>
  </si>
  <si>
    <t>Манаковский Т.В.</t>
  </si>
  <si>
    <t>Мирошников О.А.</t>
  </si>
  <si>
    <t>Михеев А.А.</t>
  </si>
  <si>
    <t>Мольков Д.Б.</t>
  </si>
  <si>
    <t>Муханов Р.К.</t>
  </si>
  <si>
    <t>Носов М.А.</t>
  </si>
  <si>
    <t>Петров И.С.</t>
  </si>
  <si>
    <t>Романов Н.Ю.</t>
  </si>
  <si>
    <t>Рубцов О.Д.</t>
  </si>
  <si>
    <t>Сабиров А.А.</t>
  </si>
  <si>
    <t>Самылкин А.С.</t>
  </si>
  <si>
    <t>Сафронов Д.Н.</t>
  </si>
  <si>
    <t>Семичев Е.В.</t>
  </si>
  <si>
    <t>Сидоров С.С.</t>
  </si>
  <si>
    <t>Сопинский В.В.</t>
  </si>
  <si>
    <t>Суханкин В.Ю.</t>
  </si>
  <si>
    <t>Телегин С.В.</t>
  </si>
  <si>
    <t>Ушаков Р.С.</t>
  </si>
  <si>
    <t>Халдеев Д.О.</t>
  </si>
  <si>
    <t>Ходорковский Л.К.</t>
  </si>
  <si>
    <t>Чернышов А.В.</t>
  </si>
  <si>
    <t>Абдрашитов И.Н.</t>
  </si>
  <si>
    <t>Бугров А.А.</t>
  </si>
  <si>
    <t>Василин С.А.</t>
  </si>
  <si>
    <t>Маслов Т.А.</t>
  </si>
  <si>
    <t>Мольнов С.Н.</t>
  </si>
  <si>
    <t>Мясников П.И.</t>
  </si>
  <si>
    <t>Саулин А.В.</t>
  </si>
  <si>
    <t>Тарасов В.А.</t>
  </si>
  <si>
    <t>Юнусов Р.А.</t>
  </si>
  <si>
    <t>Якубов Д.В.</t>
  </si>
  <si>
    <t>Алифиренко Д.С.</t>
  </si>
  <si>
    <t>Анисимов В.В.</t>
  </si>
  <si>
    <t>Баранников М.О.</t>
  </si>
  <si>
    <t>Барулин А.А.</t>
  </si>
  <si>
    <t>Буркутов В.Е.</t>
  </si>
  <si>
    <t>Волков Д.А.</t>
  </si>
  <si>
    <t>Глушков А.А.</t>
  </si>
  <si>
    <t>Дидин Я.В.</t>
  </si>
  <si>
    <t>Дуплищев И.И.</t>
  </si>
  <si>
    <t>Дутов Р.Г.</t>
  </si>
  <si>
    <t>Евлампиев И.Д.</t>
  </si>
  <si>
    <t>Журкин В.В.</t>
  </si>
  <si>
    <t>Зубенко В.А.</t>
  </si>
  <si>
    <t>Кликов М.О.</t>
  </si>
  <si>
    <t>Ковалев В.В.</t>
  </si>
  <si>
    <t>Ковригин Д.В.</t>
  </si>
  <si>
    <t>Коркин А.О.</t>
  </si>
  <si>
    <t>Лахматиков Ю.А.</t>
  </si>
  <si>
    <t>Лежанин А.В.</t>
  </si>
  <si>
    <t>Мажурин Н.Г.</t>
  </si>
  <si>
    <t>Майоров С.В.</t>
  </si>
  <si>
    <t>Марков Д.М.</t>
  </si>
  <si>
    <t>Матросов Д.И.</t>
  </si>
  <si>
    <t>Морозов Д.И.</t>
  </si>
  <si>
    <t>Орлов А.А.</t>
  </si>
  <si>
    <t>Петров М.С.</t>
  </si>
  <si>
    <t>Романов Е.В.</t>
  </si>
  <si>
    <t>Стрельников Ю.В.</t>
  </si>
  <si>
    <t>Часовской А.С.</t>
  </si>
  <si>
    <t>Черкаев С.С.</t>
  </si>
  <si>
    <t>Чичерин А.А.</t>
  </si>
  <si>
    <t>Якоб В.Э.</t>
  </si>
  <si>
    <t>Белостоцкий Б.А.</t>
  </si>
  <si>
    <t>Болджиев А.В.</t>
  </si>
  <si>
    <t>Буденный В.Д.</t>
  </si>
  <si>
    <t>Вахрушев А.М.</t>
  </si>
  <si>
    <t>Дмитриев Р.В.</t>
  </si>
  <si>
    <t>Жмайлов И.И.</t>
  </si>
  <si>
    <t>Захаров Н.С</t>
  </si>
  <si>
    <t>Исенов А.Е.</t>
  </si>
  <si>
    <t>Козлов Е.С.</t>
  </si>
  <si>
    <t>Кузнецов Д.В.</t>
  </si>
  <si>
    <t>Кутищев К.В.</t>
  </si>
  <si>
    <t>Лаврентьев Е.Д.</t>
  </si>
  <si>
    <t>Лакман А.В.</t>
  </si>
  <si>
    <t>Мальцев А.А.</t>
  </si>
  <si>
    <t>Наймушин А.Д.</t>
  </si>
  <si>
    <t>Овсиенко Д.А.</t>
  </si>
  <si>
    <t>Полеваров Э.А.</t>
  </si>
  <si>
    <t>Тайлембаев Р.А.</t>
  </si>
  <si>
    <t>Тювеев А.Н.</t>
  </si>
  <si>
    <t>Федоров П.В.</t>
  </si>
  <si>
    <t>Федорченко А.И.</t>
  </si>
  <si>
    <t>Федосеев В.Х.</t>
  </si>
  <si>
    <t>Фесик А.В.</t>
  </si>
  <si>
    <t>Филонов Ф.Н.</t>
  </si>
  <si>
    <t>Хахленков Д.В.</t>
  </si>
  <si>
    <t>Челомбицкий А.В.</t>
  </si>
  <si>
    <t>Чернявский К.А.</t>
  </si>
  <si>
    <t>Чуприна В.Г.</t>
  </si>
  <si>
    <t>Шеменев М.Б.</t>
  </si>
  <si>
    <t>Щеглов Р.Ю.</t>
  </si>
  <si>
    <t>Щербаков В.А.</t>
  </si>
  <si>
    <t>Якушенко К.Е.</t>
  </si>
  <si>
    <t>Яскевич В.И.</t>
  </si>
  <si>
    <t>Василихин Г.А.</t>
  </si>
  <si>
    <t>Галайда И.И.</t>
  </si>
  <si>
    <t>Дубовцев Ю.Ю.</t>
  </si>
  <si>
    <t>Дудкин В.О.</t>
  </si>
  <si>
    <t>Еремин И.И.</t>
  </si>
  <si>
    <t>Князев С.И.</t>
  </si>
  <si>
    <t>Корнов Г.Д.</t>
  </si>
  <si>
    <t>Кузьмич Г.Ш.</t>
  </si>
  <si>
    <t>Минодедов А.В.</t>
  </si>
  <si>
    <t>Морозов М.И.</t>
  </si>
  <si>
    <t>Морозов О.И.</t>
  </si>
  <si>
    <t>Насачев М.С</t>
  </si>
  <si>
    <t>Нестеров А.Т.</t>
  </si>
  <si>
    <t>Олешко О.О.</t>
  </si>
  <si>
    <t>Орехов Я.Д.</t>
  </si>
  <si>
    <t>Осипов А.С.</t>
  </si>
  <si>
    <t>Попов А.В.</t>
  </si>
  <si>
    <t>Рожков А.А.</t>
  </si>
  <si>
    <t>Рязанов С.А.</t>
  </si>
  <si>
    <t>Савин С.С.</t>
  </si>
  <si>
    <t>Садчиков В.А.</t>
  </si>
  <si>
    <t>Степанов А.Ю.</t>
  </si>
  <si>
    <t>Страхов Р.В.</t>
  </si>
  <si>
    <t>Теников Н.В.</t>
  </si>
  <si>
    <t>Хаксуверов Р.М.</t>
  </si>
  <si>
    <t>Харуницкий А.Ю.</t>
  </si>
  <si>
    <t>Харчевников Д.С.</t>
  </si>
  <si>
    <t>Чикильдин А.А.</t>
  </si>
  <si>
    <t>Шашин А.В.</t>
  </si>
  <si>
    <t>Широков С.М.</t>
  </si>
  <si>
    <t>Шолков А.Н.</t>
  </si>
  <si>
    <t>Шумский Д.В.</t>
  </si>
  <si>
    <t>Анисимов Р.В.</t>
  </si>
  <si>
    <t>Антипов А.А.</t>
  </si>
  <si>
    <t>Аракелян А.Р.</t>
  </si>
  <si>
    <t>Белов Ю.Л.</t>
  </si>
  <si>
    <t>Белых Д.В.</t>
  </si>
  <si>
    <t>Бучиенко А.А.</t>
  </si>
  <si>
    <t>Внуков А.В.</t>
  </si>
  <si>
    <t>Волков С.С.</t>
  </si>
  <si>
    <t>Гавриленко А.А.</t>
  </si>
  <si>
    <t>Гарманов С.Н.</t>
  </si>
  <si>
    <t>Гребенников Д.А.</t>
  </si>
  <si>
    <t>Грищенко Ю.Ю.</t>
  </si>
  <si>
    <t>Громов В.В.</t>
  </si>
  <si>
    <t>Гусев Р.Н.</t>
  </si>
  <si>
    <t>Дуднин А.Н.</t>
  </si>
  <si>
    <t>Жданов В.В.</t>
  </si>
  <si>
    <t>Калмыков Д.С.</t>
  </si>
  <si>
    <t>Карагичев Д.А.</t>
  </si>
  <si>
    <t>Кондренчук Д.Б.</t>
  </si>
  <si>
    <t>Кукта И.В.</t>
  </si>
  <si>
    <t>Кунах Р.Е.</t>
  </si>
  <si>
    <t>Ладиннин Ю.Н.</t>
  </si>
  <si>
    <t>Ланин И.С.</t>
  </si>
  <si>
    <t>Лобоб Е.В.</t>
  </si>
  <si>
    <t>Лунев В.В.</t>
  </si>
  <si>
    <t>Мамедов Н.Н.</t>
  </si>
  <si>
    <t>Нерманов И.В.</t>
  </si>
  <si>
    <t>Паршев П.Ю.</t>
  </si>
  <si>
    <t>Савченко И.С.</t>
  </si>
  <si>
    <t>Соновиков В.В.</t>
  </si>
  <si>
    <t>Старцев Д.В.</t>
  </si>
  <si>
    <t>Сугян М.Г.</t>
  </si>
  <si>
    <t>Филиппов Д.А.</t>
  </si>
  <si>
    <t>Яньшин В.А.</t>
  </si>
  <si>
    <t>Ярлыков М.С.</t>
  </si>
  <si>
    <t>Душкин И.А.</t>
  </si>
  <si>
    <t>Тимофеев О.В.</t>
  </si>
  <si>
    <t>Томилов А.О.</t>
  </si>
  <si>
    <t>Тутов Д.О.</t>
  </si>
  <si>
    <t>Шипинский С.П.</t>
  </si>
  <si>
    <t>Анохин В.А.</t>
  </si>
  <si>
    <t>Антонец В.В.</t>
  </si>
  <si>
    <t>Гаркуша Д.А.</t>
  </si>
  <si>
    <t>Гетманский М.В.</t>
  </si>
  <si>
    <t>Гулюгин Н.В.</t>
  </si>
  <si>
    <t>Кашицин И.А.</t>
  </si>
  <si>
    <t>Корнеев П.А.</t>
  </si>
  <si>
    <t>Мисько Е.В.</t>
  </si>
  <si>
    <t>Палицин А.О.</t>
  </si>
  <si>
    <t>Самсонов С.А.</t>
  </si>
  <si>
    <t>Борзунов Е.В.</t>
  </si>
  <si>
    <t>Лукаянов С.В.</t>
  </si>
  <si>
    <t>Шалюгин А.В.</t>
  </si>
  <si>
    <t>Алиакберов Э.Э.</t>
  </si>
  <si>
    <t>Алиакберов</t>
  </si>
  <si>
    <t>Ананин О.А.</t>
  </si>
  <si>
    <t>Ананин</t>
  </si>
  <si>
    <t>Андреев И.А.</t>
  </si>
  <si>
    <t>Андреев</t>
  </si>
  <si>
    <t>Болобан А.С.</t>
  </si>
  <si>
    <t>Болобан</t>
  </si>
  <si>
    <t>Быков В.А.</t>
  </si>
  <si>
    <t>Быков</t>
  </si>
  <si>
    <t>Выприцкий А.А.</t>
  </si>
  <si>
    <t>Выприцкий</t>
  </si>
  <si>
    <t>Дедик В.В.</t>
  </si>
  <si>
    <t>Дедик</t>
  </si>
  <si>
    <t>Жеребцов В.С.</t>
  </si>
  <si>
    <t>Жеребцов</t>
  </si>
  <si>
    <t>Завала В.А.</t>
  </si>
  <si>
    <t>Завала</t>
  </si>
  <si>
    <t>Замулдинов Р.Р.</t>
  </si>
  <si>
    <t>Замулдинов</t>
  </si>
  <si>
    <t>Зеленский А.В.</t>
  </si>
  <si>
    <t>Зеленский</t>
  </si>
  <si>
    <t>Зиатдинов Д.К.</t>
  </si>
  <si>
    <t>Зиатдинов</t>
  </si>
  <si>
    <t>Колесников И.Д.</t>
  </si>
  <si>
    <t>Колесников</t>
  </si>
  <si>
    <t>Кочетков А.А.</t>
  </si>
  <si>
    <t>Кочетков</t>
  </si>
  <si>
    <t>Мальнев М.А.</t>
  </si>
  <si>
    <t>Мальнев</t>
  </si>
  <si>
    <t>Маричев Д.И.</t>
  </si>
  <si>
    <t>Маричев</t>
  </si>
  <si>
    <t>Миргалимов Р.А.</t>
  </si>
  <si>
    <t>Миргалимов</t>
  </si>
  <si>
    <t>Москвин А.А.</t>
  </si>
  <si>
    <t>Москвин</t>
  </si>
  <si>
    <t>Набиуллин Н.Ф.</t>
  </si>
  <si>
    <t>Набиуллин</t>
  </si>
  <si>
    <t>Недогриенко К.А.</t>
  </si>
  <si>
    <t>Недогриенко</t>
  </si>
  <si>
    <t>Пинчук Г.Н.</t>
  </si>
  <si>
    <t>Пинчук</t>
  </si>
  <si>
    <t>Рабынин А.С.</t>
  </si>
  <si>
    <t>Рабынин</t>
  </si>
  <si>
    <t>Райко В.А.</t>
  </si>
  <si>
    <t>Райко</t>
  </si>
  <si>
    <t>Румянцев В.И.</t>
  </si>
  <si>
    <t>Румянцев</t>
  </si>
  <si>
    <t>Руссков С.А.</t>
  </si>
  <si>
    <t>Руссков</t>
  </si>
  <si>
    <t>Сердюк С.С.</t>
  </si>
  <si>
    <t>Сердюк</t>
  </si>
  <si>
    <t>Серегин Г.В.</t>
  </si>
  <si>
    <t>Серегин</t>
  </si>
  <si>
    <t>Толстов К.Л.</t>
  </si>
  <si>
    <t>Толстов</t>
  </si>
  <si>
    <t>Чекренев А.Ю.</t>
  </si>
  <si>
    <t>Чекренев</t>
  </si>
  <si>
    <t>Шмаков И.Ю.</t>
  </si>
  <si>
    <t>Шмаков</t>
  </si>
  <si>
    <t>Шмидько А.Л.</t>
  </si>
  <si>
    <t>Шмидько</t>
  </si>
  <si>
    <t>Азаматов И.М.</t>
  </si>
  <si>
    <t>Акчурин Т.А.</t>
  </si>
  <si>
    <t>Бабышев Е.В.</t>
  </si>
  <si>
    <t>Батырев А.П.</t>
  </si>
  <si>
    <t>Белопорков Р.С.</t>
  </si>
  <si>
    <t>Гераськин А.О.</t>
  </si>
  <si>
    <t>Ильчишин В.В.</t>
  </si>
  <si>
    <t>Иоаниди Р.К.</t>
  </si>
  <si>
    <t>Квиткин Д.И.</t>
  </si>
  <si>
    <t>Клименко А.В.</t>
  </si>
  <si>
    <t>Кривцов Д.В.</t>
  </si>
  <si>
    <t>Кулак А.М.</t>
  </si>
  <si>
    <t>Куликов Н.А.</t>
  </si>
  <si>
    <t>Лунегов Д.В.</t>
  </si>
  <si>
    <t>Марченко С.Е.</t>
  </si>
  <si>
    <t>Немыкин О.Н.</t>
  </si>
  <si>
    <t>Никифоров А.А.</t>
  </si>
  <si>
    <t>Николаев А.С.</t>
  </si>
  <si>
    <t>Панченко А.Н.</t>
  </si>
  <si>
    <t>Сазонов П.Д.</t>
  </si>
  <si>
    <t>Солодов А.С.</t>
  </si>
  <si>
    <t>Судаков А.А.</t>
  </si>
  <si>
    <t>Фаррахов Р.Р.</t>
  </si>
  <si>
    <t>Фелеменюк А.С.</t>
  </si>
  <si>
    <t>Халилов Ф.А.</t>
  </si>
  <si>
    <t>Халмаков В.К.</t>
  </si>
  <si>
    <t>Хамидуллин Т.Р.</t>
  </si>
  <si>
    <t>Хубетдинов И.Д.</t>
  </si>
  <si>
    <t>Шакиров Ф.Н.</t>
  </si>
  <si>
    <t>Шипицин А.В.</t>
  </si>
  <si>
    <t>Юмакулов Р.Э.</t>
  </si>
  <si>
    <t>Альмухаметов У.К.</t>
  </si>
  <si>
    <t>Ахметов Э.В.</t>
  </si>
  <si>
    <t>Ашаргин А.Н.</t>
  </si>
  <si>
    <t>Беспалов И.С.</t>
  </si>
  <si>
    <t>Биктемиров Р.Р.</t>
  </si>
  <si>
    <t>Вишняков А.С.</t>
  </si>
  <si>
    <t>Ганиев Р.А.</t>
  </si>
  <si>
    <t>Гарафутдинов Э.Р.</t>
  </si>
  <si>
    <t>Ельцов Э.А.</t>
  </si>
  <si>
    <t>Журавлев А.Е.</t>
  </si>
  <si>
    <t>Загуменнов А.С.</t>
  </si>
  <si>
    <t>Закачурин М.А.</t>
  </si>
  <si>
    <t>Красноперов К.А.</t>
  </si>
  <si>
    <t>Курышев В.С.</t>
  </si>
  <si>
    <t>Лебедев Е.С.</t>
  </si>
  <si>
    <t>Малюгин П.В.</t>
  </si>
  <si>
    <t>Маслов А.В.</t>
  </si>
  <si>
    <t>Матюшин С.А.</t>
  </si>
  <si>
    <t>Машкарян В.Г.</t>
  </si>
  <si>
    <t>Назаров С.В.</t>
  </si>
  <si>
    <t>Никулов М.М.</t>
  </si>
  <si>
    <t>Серебряков П.А.</t>
  </si>
  <si>
    <t>Словиковский А.О.</t>
  </si>
  <si>
    <t>Снадин Д.Ю.</t>
  </si>
  <si>
    <t>Соколов А.Р.</t>
  </si>
  <si>
    <t>Тебеньков А.С.</t>
  </si>
  <si>
    <t>Ульянов А.В.</t>
  </si>
  <si>
    <t>Филимонов А.А.</t>
  </si>
  <si>
    <t>Харакоз К.И.</t>
  </si>
  <si>
    <t>Чернов П.А.</t>
  </si>
  <si>
    <t>Березовский А.А.</t>
  </si>
  <si>
    <t>Бойко А.М.</t>
  </si>
  <si>
    <t>Брагин Е.В.</t>
  </si>
  <si>
    <t>Вовчук В.В.</t>
  </si>
  <si>
    <t>Голиков А.М.</t>
  </si>
  <si>
    <t>Грищук В.Ю.</t>
  </si>
  <si>
    <t>Дорохов С.С.</t>
  </si>
  <si>
    <t>Дорошев А.Н.</t>
  </si>
  <si>
    <t>Епурь О.Г.</t>
  </si>
  <si>
    <t>Жигулин Э.Э.</t>
  </si>
  <si>
    <t>Иванов Е.Е.</t>
  </si>
  <si>
    <t>Калинин А.А.</t>
  </si>
  <si>
    <t>Киреев В.А.</t>
  </si>
  <si>
    <t>Курлов А.М.</t>
  </si>
  <si>
    <t>Мельников О.В.</t>
  </si>
  <si>
    <t>Никишков М.В.</t>
  </si>
  <si>
    <t>Никулин П.А.</t>
  </si>
  <si>
    <t>Оксиненко А.С.</t>
  </si>
  <si>
    <t>Пахомов А.Р.</t>
  </si>
  <si>
    <t>Платонов Д.М.</t>
  </si>
  <si>
    <t>Радаев В.В.</t>
  </si>
  <si>
    <t>Родионов А.В.</t>
  </si>
  <si>
    <t>Рудаков Н.Г.</t>
  </si>
  <si>
    <t>Снитков А.А.</t>
  </si>
  <si>
    <t>Сомов Е.В.</t>
  </si>
  <si>
    <t>Старков В.В.</t>
  </si>
  <si>
    <t>Стольников А.М.</t>
  </si>
  <si>
    <t>Трусов С.В.</t>
  </si>
  <si>
    <t>Тутунижиев С.Е.</t>
  </si>
  <si>
    <t>Федоров А.Н.</t>
  </si>
  <si>
    <t>Фомин В.С.</t>
  </si>
  <si>
    <t>Харитонов В.С.</t>
  </si>
  <si>
    <t>Черняев И.О.</t>
  </si>
  <si>
    <t>Шинкарук В.Ю.</t>
  </si>
  <si>
    <t>Шовин М.Э.</t>
  </si>
  <si>
    <t>Шуваев В.А.</t>
  </si>
  <si>
    <t>Юстус В.А.</t>
  </si>
  <si>
    <t>Ярковой А.А.</t>
  </si>
  <si>
    <t>Логинов А.Е.</t>
  </si>
  <si>
    <t>Мингалев А.А.</t>
  </si>
  <si>
    <t>Лотынов Р.Д.</t>
  </si>
  <si>
    <t>Сафин Р.И.</t>
  </si>
  <si>
    <t>Макрушин К.Н.</t>
  </si>
  <si>
    <t>Умнов А.Ю.</t>
  </si>
  <si>
    <t>Аивазов А.М.</t>
  </si>
  <si>
    <t>Байшанов Р.О.</t>
  </si>
  <si>
    <t>Ваньков С.О.</t>
  </si>
  <si>
    <t>Еремеев Р.О.</t>
  </si>
  <si>
    <t>Ефимов Н.М.</t>
  </si>
  <si>
    <t>Затейкин Вас.К.</t>
  </si>
  <si>
    <t>Затейкин Вин.К.</t>
  </si>
  <si>
    <t>Кононов А.А.</t>
  </si>
  <si>
    <t>Кошаусов И.В.</t>
  </si>
  <si>
    <t>Касутин Ю.С.</t>
  </si>
  <si>
    <t>Манзыров С.И.</t>
  </si>
  <si>
    <t>Муксалов И.М.</t>
  </si>
  <si>
    <t>Мосиленко А.С.</t>
  </si>
  <si>
    <t>Моисеев Б.А.</t>
  </si>
  <si>
    <t>Моинестов С.И.</t>
  </si>
  <si>
    <t>Метреев Б.Б.</t>
  </si>
  <si>
    <t>Никитин Н.С.</t>
  </si>
  <si>
    <t>Кайнов И.Г.</t>
  </si>
  <si>
    <t>Кебайшин О.В.</t>
  </si>
  <si>
    <t>Остаков Е.Н.</t>
  </si>
  <si>
    <t>Орков А.А.</t>
  </si>
  <si>
    <t>Оборин А.В.</t>
  </si>
  <si>
    <t>Посоненов Д.С.</t>
  </si>
  <si>
    <t>Платников И.П.</t>
  </si>
  <si>
    <t>Рудаков В.А.</t>
  </si>
  <si>
    <t>Сергеев С.В.</t>
  </si>
  <si>
    <t>Сурменко С.А.</t>
  </si>
  <si>
    <t>Студеникин А.М.</t>
  </si>
  <si>
    <t>Светличный В.В.</t>
  </si>
  <si>
    <t>Сакаров Б.Х.</t>
  </si>
  <si>
    <t>Скоробосатов А.Т.</t>
  </si>
  <si>
    <t>Тугуров Э.А.</t>
  </si>
  <si>
    <t>Уесиней Д.А.</t>
  </si>
  <si>
    <t>Хамитшаков Х.Д.</t>
  </si>
  <si>
    <t>Шевляков А.В.</t>
  </si>
  <si>
    <t>Яценко В.А.</t>
  </si>
  <si>
    <t>Дешнский А.С.</t>
  </si>
  <si>
    <t>Добровольский В.С.</t>
  </si>
  <si>
    <t>Евсеев А.В.</t>
  </si>
  <si>
    <t>Камыков Ю.А.</t>
  </si>
  <si>
    <t>Кариев К.А.</t>
  </si>
  <si>
    <t>Краснаутский Д.В.</t>
  </si>
  <si>
    <t>Косюк А.А.</t>
  </si>
  <si>
    <t>Кузнецов Ю.В.</t>
  </si>
  <si>
    <t>Корланев М.А.</t>
  </si>
  <si>
    <t>Леоненко А.В.</t>
  </si>
  <si>
    <t>Мицин Д.А.</t>
  </si>
  <si>
    <t>Моласов В.Д.</t>
  </si>
  <si>
    <t>Маличенко Е.А.</t>
  </si>
  <si>
    <t>Мальцев Ю.А.</t>
  </si>
  <si>
    <t>Маннов Д.А.</t>
  </si>
  <si>
    <t>Алексеев С.В.</t>
  </si>
  <si>
    <t>Маманов А.И.</t>
  </si>
  <si>
    <t>Мотов В.О.</t>
  </si>
  <si>
    <t>Парфенов И.А.</t>
  </si>
  <si>
    <t>Пропякин С.А.</t>
  </si>
  <si>
    <t>Ровный А.В.</t>
  </si>
  <si>
    <t>Рубцов Д.В.</t>
  </si>
  <si>
    <t>Савченко Д.В.</t>
  </si>
  <si>
    <t>Своетенов Н.А.</t>
  </si>
  <si>
    <t>Семиверстов Ф.М.</t>
  </si>
  <si>
    <t>Симопенко Д.В.</t>
  </si>
  <si>
    <t>Смирнов Р.А.</t>
  </si>
  <si>
    <t>Финь В.В.</t>
  </si>
  <si>
    <t>Циноненко А.В.</t>
  </si>
  <si>
    <t>Чистяков С.Ф.</t>
  </si>
  <si>
    <t>Юдин В.А,</t>
  </si>
  <si>
    <t>Барков О.А.</t>
  </si>
  <si>
    <t>Белосуруев Я.В.</t>
  </si>
  <si>
    <t>Гралько В.В.</t>
  </si>
  <si>
    <t>Конснущин А.Д.</t>
  </si>
  <si>
    <t>Маелов Ю.К.</t>
  </si>
  <si>
    <t>Кикистин Н.Н.</t>
  </si>
  <si>
    <t>Тронан В.О.</t>
  </si>
  <si>
    <t>Чупин А.С.</t>
  </si>
  <si>
    <t>Лаптев А.А.</t>
  </si>
  <si>
    <t>Лаптев</t>
  </si>
  <si>
    <t>Билык И.В.</t>
  </si>
  <si>
    <t>Белов Н.Н.</t>
  </si>
  <si>
    <t>Ветвицкий Г.Н.</t>
  </si>
  <si>
    <t>Графов М.А.</t>
  </si>
  <si>
    <t>Голубев В.А.</t>
  </si>
  <si>
    <t>Гудименко А.П.</t>
  </si>
  <si>
    <t>Дураков П.П.</t>
  </si>
  <si>
    <t>Данилов Д.Г.</t>
  </si>
  <si>
    <t>Жижиян А.И.</t>
  </si>
  <si>
    <t>Зайцев А.В.</t>
  </si>
  <si>
    <t>Киланов И.А.</t>
  </si>
  <si>
    <t>Костюк А.С.</t>
  </si>
  <si>
    <t>Ключников Н.Н,</t>
  </si>
  <si>
    <t>Кайрис Д.В.</t>
  </si>
  <si>
    <t>Колесников А.С.</t>
  </si>
  <si>
    <t>Колосов Д.С.</t>
  </si>
  <si>
    <t>Малюта И.С.</t>
  </si>
  <si>
    <t>Малиенко Е.А.</t>
  </si>
  <si>
    <t>Попов Е.К.</t>
  </si>
  <si>
    <t>Панчишкин Ю.А.</t>
  </si>
  <si>
    <t>Прокопенко С.А.</t>
  </si>
  <si>
    <t>Приц С.С.</t>
  </si>
  <si>
    <t>Паутов С.Е.</t>
  </si>
  <si>
    <t>Степин В.С.</t>
  </si>
  <si>
    <t>Хохлов А.В.</t>
  </si>
  <si>
    <t>Ясковец М.А.</t>
  </si>
  <si>
    <t>Агеев А.В.</t>
  </si>
  <si>
    <t>Агеев</t>
  </si>
  <si>
    <t>Александров В.С.</t>
  </si>
  <si>
    <t>Александров</t>
  </si>
  <si>
    <t>Атласов А.И.</t>
  </si>
  <si>
    <t>Атласов</t>
  </si>
  <si>
    <t>Бурмистров В.О.</t>
  </si>
  <si>
    <t>Бурмистров</t>
  </si>
  <si>
    <t>Васин И.О.</t>
  </si>
  <si>
    <t>Васин</t>
  </si>
  <si>
    <t>Волохов М.А.</t>
  </si>
  <si>
    <t>Волохов</t>
  </si>
  <si>
    <t>Воронин С.А.</t>
  </si>
  <si>
    <t>Воронин</t>
  </si>
  <si>
    <t>Галанин Д.С.</t>
  </si>
  <si>
    <t>Галанин</t>
  </si>
  <si>
    <t>Гимадеев И.И.</t>
  </si>
  <si>
    <t>Гимадеев</t>
  </si>
  <si>
    <t>Гудков Д.С.</t>
  </si>
  <si>
    <t>Гудков</t>
  </si>
  <si>
    <t>Иванов А.Г.</t>
  </si>
  <si>
    <t>Иванов</t>
  </si>
  <si>
    <t>Коломицов В.В.</t>
  </si>
  <si>
    <t>Коломицов</t>
  </si>
  <si>
    <t>Кондрашкин В.В.</t>
  </si>
  <si>
    <t>Кондрашкин</t>
  </si>
  <si>
    <t>Кочнев Д.В.</t>
  </si>
  <si>
    <t>Кочнев</t>
  </si>
  <si>
    <t>Крамаренко Р.И.</t>
  </si>
  <si>
    <t>Крамаренко</t>
  </si>
  <si>
    <t>Кудряшов С.В.</t>
  </si>
  <si>
    <t>Кудряшов</t>
  </si>
  <si>
    <t>Курочкин А.А.</t>
  </si>
  <si>
    <t>Курочкин</t>
  </si>
  <si>
    <t>Луганский И.Г.</t>
  </si>
  <si>
    <t>Луганский</t>
  </si>
  <si>
    <t>Мартиросов Г.Г.</t>
  </si>
  <si>
    <t>Мартиросов</t>
  </si>
  <si>
    <t>Медведев В.Н.</t>
  </si>
  <si>
    <t>Медведев</t>
  </si>
  <si>
    <t>Морозов С.С.</t>
  </si>
  <si>
    <t>Морозов</t>
  </si>
  <si>
    <t>Набережный Н.В.</t>
  </si>
  <si>
    <t>Набережный</t>
  </si>
  <si>
    <t>Несинов А.Р.</t>
  </si>
  <si>
    <t>Несинов</t>
  </si>
  <si>
    <t>Осипов Е.В.</t>
  </si>
  <si>
    <t>Осипов</t>
  </si>
  <si>
    <t>Панов А.А.</t>
  </si>
  <si>
    <t>Панов</t>
  </si>
  <si>
    <t>Пономарев А.Ю.</t>
  </si>
  <si>
    <t>Пономарев</t>
  </si>
  <si>
    <t>Рыжов Д.А.</t>
  </si>
  <si>
    <t>Рыжов</t>
  </si>
  <si>
    <t>Тун-цай С.К.</t>
  </si>
  <si>
    <t>Тун-цай</t>
  </si>
  <si>
    <t>Фоменко Д.Е.</t>
  </si>
  <si>
    <t>Фоменко</t>
  </si>
  <si>
    <t>Шевченко О.Д.</t>
  </si>
  <si>
    <t>Шевченко</t>
  </si>
  <si>
    <t>Шолохов Д.А.</t>
  </si>
  <si>
    <t>Шолохов</t>
  </si>
  <si>
    <t>Алымов О.Д.</t>
  </si>
  <si>
    <t>Антонов А.И.</t>
  </si>
  <si>
    <t>Антонов Д.В.</t>
  </si>
  <si>
    <t>Безбородов Р.А.</t>
  </si>
  <si>
    <t>Беззубов Е.А.</t>
  </si>
  <si>
    <t>Бирюков М.Р.</t>
  </si>
  <si>
    <t>Бузыцкий А.С.</t>
  </si>
  <si>
    <t>Бутов А.А.</t>
  </si>
  <si>
    <t>Геворкян Р.К.</t>
  </si>
  <si>
    <t>Динмухаметов Р.С.</t>
  </si>
  <si>
    <t>Завальнюк С.В.</t>
  </si>
  <si>
    <t>Грешилов В.О.</t>
  </si>
  <si>
    <t>Замковой В.А.</t>
  </si>
  <si>
    <t>Кавунов Р.Д.</t>
  </si>
  <si>
    <t>Коростелев Д.В.</t>
  </si>
  <si>
    <t>Калиниченко А.С.</t>
  </si>
  <si>
    <t>Коняев Д.В.</t>
  </si>
  <si>
    <t>Кобозев К.В.</t>
  </si>
  <si>
    <t>Ковтунов Г.В.</t>
  </si>
  <si>
    <t>Кощеев Г.В.</t>
  </si>
  <si>
    <t>Леончик И.Ю.</t>
  </si>
  <si>
    <t>Малышенко А.С.</t>
  </si>
  <si>
    <t>Мирошниченко В.В.</t>
  </si>
  <si>
    <t>Монастырев К.С.</t>
  </si>
  <si>
    <t>Непов М.С.</t>
  </si>
  <si>
    <t>Оруджев В.Э.</t>
  </si>
  <si>
    <t>Писаренко А.Е.</t>
  </si>
  <si>
    <t>Репкин В.С.</t>
  </si>
  <si>
    <t>Семенов М.М.</t>
  </si>
  <si>
    <t>Стофорандов И.Ю.</t>
  </si>
  <si>
    <t>Фильченко В.С.</t>
  </si>
  <si>
    <t>Цветашов А.А.</t>
  </si>
  <si>
    <t>Куликов Е.С.</t>
  </si>
  <si>
    <t>Попов И.Н.</t>
  </si>
  <si>
    <t>Ушиев Р.Х.</t>
  </si>
  <si>
    <t>Филатов Ф.Ю.</t>
  </si>
  <si>
    <t>Юзифоф А.М.</t>
  </si>
  <si>
    <t>2014 года</t>
  </si>
  <si>
    <t>Апреля 2014</t>
  </si>
  <si>
    <t>ЗАМЕСТИТЕЛЬ КОМАНДИРА ВОЙСКОВОЙ ЧАСТИ 74400 -
НАЧАЛЬНИК УЧЕБНОГО ОТДЕЛЕНИЯ</t>
  </si>
  <si>
    <t>Дата сдачи: «___» февраля 2014 года</t>
  </si>
  <si>
    <t>Командир роты: капитан               Галкин А.В.</t>
  </si>
  <si>
    <t>Сауткин Д.Ю.</t>
  </si>
  <si>
    <t>Зелепукин А.В.</t>
  </si>
  <si>
    <t>Желябовский В.А.</t>
  </si>
  <si>
    <t>322 взвод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</si>
</sst>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6" formatCode="#,##0&quot;р.&quot;;[Red]\-#,##0&quot;р.&quot;"/>
    <numFmt numFmtId="164" formatCode="0.0"/>
    <numFmt numFmtId="165" formatCode="0.0000000000"/>
    <numFmt numFmtId="166" formatCode="0.000000"/>
    <numFmt numFmtId="167" formatCode="0.00000"/>
    <numFmt numFmtId="168" formatCode="0.0000"/>
    <numFmt numFmtId="169" formatCode="0.000"/>
    <numFmt numFmtId="170" formatCode="dd/mm/yy;@"/>
  </numFmts>
  <fonts count="128">
    <font>
      <sz val="10"/>
      <name val="Arial Cyr"/>
      <charset val="204"/>
    </font>
    <font>
      <sz val="10"/>
      <name val="Arial Cyr"/>
      <charset val="204"/>
    </font>
    <font>
      <sz val="8"/>
      <name val="Arial Cyr"/>
      <family val="2"/>
      <charset val="204"/>
    </font>
    <font>
      <b/>
      <sz val="10"/>
      <name val="Arial"/>
      <family val="2"/>
      <charset val="204"/>
    </font>
    <font>
      <b/>
      <sz val="10"/>
      <name val="Arial Cyr"/>
      <family val="2"/>
      <charset val="204"/>
    </font>
    <font>
      <sz val="10"/>
      <name val="Arial Narrow"/>
      <family val="2"/>
    </font>
    <font>
      <sz val="8"/>
      <name val="Arial Narrow"/>
      <family val="2"/>
    </font>
    <font>
      <sz val="10"/>
      <name val="Arial Cyr"/>
      <family val="2"/>
      <charset val="204"/>
    </font>
    <font>
      <b/>
      <i/>
      <sz val="10"/>
      <name val="Arial Narrow"/>
      <family val="2"/>
    </font>
    <font>
      <sz val="12"/>
      <name val="Arial Cyr"/>
      <family val="2"/>
      <charset val="204"/>
    </font>
    <font>
      <sz val="8"/>
      <name val="Abadi MT Condensed Light"/>
      <family val="2"/>
    </font>
    <font>
      <b/>
      <sz val="12"/>
      <name val="Arial Cyr"/>
      <family val="2"/>
      <charset val="204"/>
    </font>
    <font>
      <b/>
      <sz val="10"/>
      <name val="Arial Narrow"/>
      <family val="2"/>
    </font>
    <font>
      <b/>
      <sz val="8"/>
      <name val="Arial Cyr"/>
      <family val="2"/>
      <charset val="204"/>
    </font>
    <font>
      <b/>
      <i/>
      <sz val="16"/>
      <name val="Arial Narrow"/>
      <family val="2"/>
    </font>
    <font>
      <b/>
      <sz val="11"/>
      <name val="Arial Cyr"/>
      <family val="2"/>
      <charset val="204"/>
    </font>
    <font>
      <b/>
      <sz val="8"/>
      <color indexed="81"/>
      <name val="Tahoma"/>
      <family val="2"/>
      <charset val="204"/>
    </font>
    <font>
      <b/>
      <i/>
      <sz val="18"/>
      <color indexed="10"/>
      <name val="Arial Cyr"/>
      <charset val="204"/>
    </font>
    <font>
      <b/>
      <sz val="10"/>
      <name val="Arial Cyr"/>
      <charset val="204"/>
    </font>
    <font>
      <b/>
      <sz val="11"/>
      <name val="Arial Cyr"/>
      <charset val="204"/>
    </font>
    <font>
      <b/>
      <sz val="12"/>
      <name val="Arial Cyr"/>
      <charset val="204"/>
    </font>
    <font>
      <b/>
      <sz val="16"/>
      <name val="Arial Cyr"/>
      <charset val="204"/>
    </font>
    <font>
      <b/>
      <i/>
      <sz val="14"/>
      <name val="Arial Cyr"/>
      <charset val="204"/>
    </font>
    <font>
      <b/>
      <sz val="12"/>
      <color indexed="16"/>
      <name val="Arial Cyr"/>
      <charset val="204"/>
    </font>
    <font>
      <b/>
      <sz val="10"/>
      <color indexed="16"/>
      <name val="Arial Cyr"/>
      <charset val="204"/>
    </font>
    <font>
      <b/>
      <sz val="10"/>
      <color indexed="10"/>
      <name val="Arial Cyr"/>
      <charset val="204"/>
    </font>
    <font>
      <b/>
      <sz val="10"/>
      <color indexed="12"/>
      <name val="Arial Cyr"/>
      <charset val="204"/>
    </font>
    <font>
      <b/>
      <sz val="12"/>
      <color indexed="12"/>
      <name val="Arial Cyr"/>
      <charset val="204"/>
    </font>
    <font>
      <sz val="12"/>
      <name val="Arial Cyr"/>
      <charset val="204"/>
    </font>
    <font>
      <b/>
      <i/>
      <sz val="12"/>
      <color indexed="12"/>
      <name val="Arial Cyr"/>
      <charset val="204"/>
    </font>
    <font>
      <b/>
      <sz val="22"/>
      <color indexed="12"/>
      <name val="Arial Cyr"/>
      <charset val="204"/>
    </font>
    <font>
      <b/>
      <sz val="22"/>
      <color indexed="10"/>
      <name val="Arial Cyr"/>
      <charset val="204"/>
    </font>
    <font>
      <sz val="8"/>
      <name val="Arial Cyr"/>
      <charset val="204"/>
    </font>
    <font>
      <b/>
      <sz val="12"/>
      <color indexed="10"/>
      <name val="Arial Cyr"/>
      <charset val="204"/>
    </font>
    <font>
      <sz val="10"/>
      <color indexed="9"/>
      <name val="Arial Cyr"/>
      <charset val="204"/>
    </font>
    <font>
      <sz val="7"/>
      <name val="Abadi MT Condensed Light"/>
      <family val="2"/>
    </font>
    <font>
      <sz val="10"/>
      <color indexed="10"/>
      <name val="Arial Narrow"/>
      <family val="2"/>
    </font>
    <font>
      <b/>
      <sz val="16"/>
      <name val="Arial Narrow"/>
      <family val="2"/>
    </font>
    <font>
      <b/>
      <sz val="16"/>
      <name val="Arial Cyr"/>
      <family val="2"/>
      <charset val="204"/>
    </font>
    <font>
      <b/>
      <sz val="16"/>
      <name val="Arial"/>
      <family val="2"/>
    </font>
    <font>
      <b/>
      <sz val="9"/>
      <color indexed="10"/>
      <name val="Arial Narrow"/>
      <family val="2"/>
      <charset val="204"/>
    </font>
    <font>
      <b/>
      <sz val="8"/>
      <color indexed="10"/>
      <name val="Arial Narrow"/>
      <family val="2"/>
      <charset val="204"/>
    </font>
    <font>
      <b/>
      <sz val="18"/>
      <color indexed="10"/>
      <name val="Arial Narrow"/>
      <family val="2"/>
      <charset val="204"/>
    </font>
    <font>
      <b/>
      <sz val="10"/>
      <color indexed="12"/>
      <name val="Arial Narrow"/>
      <family val="2"/>
      <charset val="204"/>
    </font>
    <font>
      <sz val="8"/>
      <color indexed="81"/>
      <name val="Tahoma"/>
      <family val="2"/>
      <charset val="204"/>
    </font>
    <font>
      <sz val="6"/>
      <name val="Abadi MT Condensed Light"/>
      <family val="2"/>
    </font>
    <font>
      <sz val="10"/>
      <name val="Arial Cyr"/>
      <charset val="204"/>
    </font>
    <font>
      <sz val="8"/>
      <color indexed="10"/>
      <name val="Arial Cyr"/>
      <charset val="204"/>
    </font>
    <font>
      <b/>
      <sz val="8"/>
      <color indexed="22"/>
      <name val="Arial Narrow"/>
      <family val="2"/>
    </font>
    <font>
      <b/>
      <sz val="8"/>
      <name val="Arial Narrow"/>
      <family val="2"/>
    </font>
    <font>
      <b/>
      <sz val="8"/>
      <color indexed="22"/>
      <name val="Arial Cyr"/>
      <charset val="204"/>
    </font>
    <font>
      <b/>
      <sz val="16"/>
      <color indexed="10"/>
      <name val="Arial Cyr"/>
      <charset val="204"/>
    </font>
    <font>
      <b/>
      <sz val="18"/>
      <name val="Arial Narrow"/>
      <family val="2"/>
      <charset val="204"/>
    </font>
    <font>
      <b/>
      <sz val="24"/>
      <color indexed="10"/>
      <name val="Arial Cyr"/>
      <charset val="204"/>
    </font>
    <font>
      <sz val="7"/>
      <name val="Arial Narrow"/>
      <family val="2"/>
    </font>
    <font>
      <sz val="10"/>
      <name val="Arial Cyr"/>
      <charset val="204"/>
    </font>
    <font>
      <b/>
      <sz val="20"/>
      <name val="Arial Cyr"/>
      <charset val="204"/>
    </font>
    <font>
      <b/>
      <sz val="14"/>
      <name val="Arial Cyr"/>
      <charset val="204"/>
    </font>
    <font>
      <b/>
      <sz val="24"/>
      <name val="Arial Cyr"/>
      <charset val="204"/>
    </font>
    <font>
      <b/>
      <sz val="7"/>
      <name val="Arial Cyr"/>
      <charset val="204"/>
    </font>
    <font>
      <b/>
      <sz val="6"/>
      <name val="Arial Cyr"/>
      <charset val="204"/>
    </font>
    <font>
      <b/>
      <sz val="11"/>
      <name val="Arial Narrow"/>
      <family val="2"/>
    </font>
    <font>
      <sz val="8"/>
      <color indexed="9"/>
      <name val="Arial Cyr"/>
      <charset val="204"/>
    </font>
    <font>
      <b/>
      <i/>
      <sz val="16"/>
      <name val="Arial Narrow"/>
      <family val="2"/>
      <charset val="204"/>
    </font>
    <font>
      <b/>
      <i/>
      <sz val="18"/>
      <name val="Arial Narrow"/>
      <family val="2"/>
      <charset val="204"/>
    </font>
    <font>
      <b/>
      <sz val="10"/>
      <name val="Arial Narrow"/>
      <family val="2"/>
      <charset val="204"/>
    </font>
    <font>
      <sz val="16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4"/>
      <color indexed="13"/>
      <name val="Arial"/>
      <family val="2"/>
      <charset val="204"/>
    </font>
    <font>
      <sz val="10"/>
      <color indexed="9"/>
      <name val="Arial"/>
      <family val="2"/>
      <charset val="204"/>
    </font>
    <font>
      <b/>
      <sz val="18"/>
      <color indexed="9"/>
      <name val="Monotype Corsiva"/>
      <family val="4"/>
      <charset val="204"/>
    </font>
    <font>
      <b/>
      <sz val="8"/>
      <name val="Arial"/>
      <family val="2"/>
      <charset val="204"/>
    </font>
    <font>
      <b/>
      <sz val="8"/>
      <color indexed="8"/>
      <name val="Arial"/>
      <family val="2"/>
      <charset val="204"/>
    </font>
    <font>
      <b/>
      <sz val="10"/>
      <color indexed="20"/>
      <name val="Arial"/>
      <family val="2"/>
      <charset val="204"/>
    </font>
    <font>
      <b/>
      <sz val="10"/>
      <color indexed="13"/>
      <name val="Arial"/>
      <family val="2"/>
      <charset val="204"/>
    </font>
    <font>
      <b/>
      <sz val="8"/>
      <color indexed="13"/>
      <name val="Arial"/>
      <family val="2"/>
      <charset val="204"/>
    </font>
    <font>
      <sz val="14"/>
      <name val="Arial Cyr"/>
      <charset val="204"/>
    </font>
    <font>
      <sz val="12"/>
      <color indexed="8"/>
      <name val="Arial"/>
      <family val="2"/>
      <charset val="204"/>
    </font>
    <font>
      <b/>
      <sz val="16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sz val="7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"/>
      <family val="2"/>
    </font>
    <font>
      <sz val="11"/>
      <name val="Arial Cyr"/>
      <charset val="204"/>
    </font>
    <font>
      <sz val="7"/>
      <name val="Arial"/>
      <family val="2"/>
    </font>
    <font>
      <b/>
      <sz val="14"/>
      <color indexed="8"/>
      <name val="Arial"/>
      <family val="2"/>
      <charset val="204"/>
    </font>
    <font>
      <sz val="10"/>
      <name val="Arial Cyr"/>
      <charset val="204"/>
    </font>
    <font>
      <sz val="8"/>
      <color indexed="22"/>
      <name val="Arial Cyr"/>
      <charset val="204"/>
    </font>
    <font>
      <sz val="8"/>
      <name val="Arial"/>
      <family val="2"/>
      <charset val="204"/>
    </font>
    <font>
      <b/>
      <sz val="10"/>
      <color indexed="9"/>
      <name val="Arial Cyr"/>
      <charset val="204"/>
    </font>
    <font>
      <sz val="16"/>
      <color indexed="8"/>
      <name val="Arial"/>
      <family val="2"/>
      <charset val="204"/>
    </font>
    <font>
      <b/>
      <sz val="22"/>
      <color indexed="8"/>
      <name val="Arial"/>
      <family val="2"/>
      <charset val="204"/>
    </font>
    <font>
      <sz val="18"/>
      <color indexed="8"/>
      <name val="Arial"/>
      <family val="2"/>
      <charset val="204"/>
    </font>
    <font>
      <b/>
      <sz val="18"/>
      <color indexed="8"/>
      <name val="Arial"/>
      <family val="2"/>
      <charset val="204"/>
    </font>
    <font>
      <sz val="8"/>
      <name val="Abadi MT Condensed Light"/>
      <charset val="204"/>
    </font>
    <font>
      <b/>
      <sz val="8"/>
      <name val="Abadi MT Condensed Light"/>
      <charset val="204"/>
    </font>
    <font>
      <sz val="8"/>
      <color indexed="9"/>
      <name val="Arial"/>
      <family val="2"/>
      <charset val="204"/>
    </font>
    <font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8"/>
      <color indexed="9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sz val="10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8"/>
      <name val="Times New Roman"/>
      <family val="1"/>
      <charset val="204"/>
    </font>
    <font>
      <sz val="14"/>
      <color indexed="9"/>
      <name val="Times New Roman"/>
      <family val="1"/>
      <charset val="204"/>
    </font>
    <font>
      <sz val="22"/>
      <color indexed="8"/>
      <name val="Times New Roman"/>
      <family val="1"/>
      <charset val="204"/>
    </font>
    <font>
      <sz val="16"/>
      <name val="Times New Roman"/>
      <family val="1"/>
      <charset val="204"/>
    </font>
    <font>
      <b/>
      <sz val="14"/>
      <name val="Arial Cyr"/>
      <family val="2"/>
      <charset val="204"/>
    </font>
    <font>
      <b/>
      <sz val="8"/>
      <name val="Arial Cyr"/>
      <charset val="204"/>
    </font>
    <font>
      <sz val="14"/>
      <name val="Arial Cyr"/>
      <family val="2"/>
      <charset val="204"/>
    </font>
    <font>
      <b/>
      <sz val="18"/>
      <name val="Arial Cyr"/>
      <charset val="204"/>
    </font>
    <font>
      <b/>
      <sz val="16"/>
      <color indexed="13"/>
      <name val="Arial Cyr"/>
      <charset val="204"/>
    </font>
    <font>
      <b/>
      <i/>
      <sz val="14"/>
      <name val="Arial Narrow"/>
      <family val="2"/>
    </font>
    <font>
      <sz val="16"/>
      <color indexed="9"/>
      <name val="Arial"/>
      <family val="2"/>
      <charset val="204"/>
    </font>
    <font>
      <sz val="16"/>
      <color indexed="9"/>
      <name val="Arial"/>
      <family val="2"/>
      <charset val="204"/>
    </font>
    <font>
      <sz val="14"/>
      <color indexed="8"/>
      <name val="Arial"/>
      <family val="2"/>
      <charset val="204"/>
    </font>
    <font>
      <sz val="14"/>
      <name val="Arial"/>
      <family val="2"/>
      <charset val="204"/>
    </font>
    <font>
      <sz val="8"/>
      <color theme="0"/>
      <name val="Arial"/>
      <family val="2"/>
      <charset val="204"/>
    </font>
    <font>
      <sz val="8"/>
      <color theme="0"/>
      <name val="Arial Cyr"/>
      <charset val="204"/>
    </font>
    <font>
      <sz val="8"/>
      <color rgb="FF000000"/>
      <name val="Tahoma"/>
      <family val="2"/>
      <charset val="204"/>
    </font>
    <font>
      <sz val="10"/>
      <color rgb="FF000000"/>
      <name val="Arial Cyr"/>
    </font>
    <font>
      <b/>
      <sz val="12"/>
      <color rgb="FF800000"/>
      <name val="Arial Cyr"/>
    </font>
  </fonts>
  <fills count="2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0"/>
        <bgColor indexed="64"/>
      </patternFill>
    </fill>
  </fills>
  <borders count="1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5"/>
      </left>
      <right style="dashed">
        <color indexed="15"/>
      </right>
      <top style="medium">
        <color indexed="15"/>
      </top>
      <bottom style="dashed">
        <color indexed="15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5"/>
      </left>
      <right style="thin">
        <color indexed="15"/>
      </right>
      <top style="thin">
        <color indexed="15"/>
      </top>
      <bottom style="thin">
        <color indexed="15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9"/>
      </left>
      <right/>
      <top style="double">
        <color indexed="9"/>
      </top>
      <bottom style="double">
        <color indexed="9"/>
      </bottom>
      <diagonal/>
    </border>
    <border>
      <left/>
      <right/>
      <top style="double">
        <color indexed="9"/>
      </top>
      <bottom style="double">
        <color indexed="9"/>
      </bottom>
      <diagonal/>
    </border>
    <border>
      <left/>
      <right style="double">
        <color indexed="9"/>
      </right>
      <top style="double">
        <color indexed="9"/>
      </top>
      <bottom style="double">
        <color indexed="9"/>
      </bottom>
      <diagonal/>
    </border>
    <border>
      <left style="medium">
        <color indexed="23"/>
      </left>
      <right/>
      <top style="medium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 style="medium">
        <color indexed="15"/>
      </left>
      <right style="dashed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dashed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medium">
        <color indexed="15"/>
      </right>
      <top style="dashed">
        <color indexed="15"/>
      </top>
      <bottom style="medium">
        <color indexed="15"/>
      </bottom>
      <diagonal/>
    </border>
    <border>
      <left style="dashed">
        <color indexed="15"/>
      </left>
      <right style="dashed">
        <color indexed="15"/>
      </right>
      <top style="medium">
        <color indexed="15"/>
      </top>
      <bottom style="dashed">
        <color indexed="15"/>
      </bottom>
      <diagonal/>
    </border>
    <border>
      <left style="dashed">
        <color indexed="15"/>
      </left>
      <right style="medium">
        <color indexed="15"/>
      </right>
      <top style="medium">
        <color indexed="15"/>
      </top>
      <bottom style="dashed">
        <color indexed="15"/>
      </bottom>
      <diagonal/>
    </border>
    <border>
      <left style="medium">
        <color indexed="15"/>
      </left>
      <right style="dashed">
        <color indexed="15"/>
      </right>
      <top style="dashed">
        <color indexed="15"/>
      </top>
      <bottom style="dashed">
        <color indexed="15"/>
      </bottom>
      <diagonal/>
    </border>
    <border>
      <left style="dashed">
        <color indexed="15"/>
      </left>
      <right style="dashed">
        <color indexed="15"/>
      </right>
      <top style="dashed">
        <color indexed="15"/>
      </top>
      <bottom style="dashed">
        <color indexed="15"/>
      </bottom>
      <diagonal/>
    </border>
    <border>
      <left style="dashed">
        <color indexed="15"/>
      </left>
      <right style="medium">
        <color indexed="15"/>
      </right>
      <top style="dashed">
        <color indexed="15"/>
      </top>
      <bottom style="dashed">
        <color indexed="15"/>
      </bottom>
      <diagonal/>
    </border>
    <border>
      <left style="thick">
        <color indexed="15"/>
      </left>
      <right/>
      <top/>
      <bottom/>
      <diagonal/>
    </border>
    <border>
      <left/>
      <right/>
      <top style="thin">
        <color indexed="15"/>
      </top>
      <bottom/>
      <diagonal/>
    </border>
    <border>
      <left/>
      <right style="thick">
        <color indexed="15"/>
      </right>
      <top style="thin">
        <color indexed="15"/>
      </top>
      <bottom/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 style="thick">
        <color indexed="15"/>
      </right>
      <top style="thin">
        <color indexed="15"/>
      </top>
      <bottom style="thin">
        <color indexed="15"/>
      </bottom>
      <diagonal/>
    </border>
    <border>
      <left style="thick">
        <color indexed="15"/>
      </left>
      <right/>
      <top style="dashed">
        <color indexed="15"/>
      </top>
      <bottom style="thick">
        <color indexed="15"/>
      </bottom>
      <diagonal/>
    </border>
    <border>
      <left/>
      <right/>
      <top style="dashed">
        <color indexed="15"/>
      </top>
      <bottom style="thick">
        <color indexed="15"/>
      </bottom>
      <diagonal/>
    </border>
    <border>
      <left/>
      <right style="thick">
        <color indexed="15"/>
      </right>
      <top style="dashed">
        <color indexed="15"/>
      </top>
      <bottom style="thick">
        <color indexed="15"/>
      </bottom>
      <diagonal/>
    </border>
    <border>
      <left style="thick">
        <color indexed="15"/>
      </left>
      <right/>
      <top style="thick">
        <color indexed="15"/>
      </top>
      <bottom/>
      <diagonal/>
    </border>
    <border>
      <left/>
      <right/>
      <top style="thick">
        <color indexed="15"/>
      </top>
      <bottom style="thin">
        <color indexed="15"/>
      </bottom>
      <diagonal/>
    </border>
    <border>
      <left/>
      <right style="thick">
        <color indexed="15"/>
      </right>
      <top style="thick">
        <color indexed="15"/>
      </top>
      <bottom style="thin">
        <color indexed="1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7" fillId="0" borderId="0"/>
    <xf numFmtId="9" fontId="1" fillId="0" borderId="0" applyFont="0" applyFill="0" applyBorder="0" applyAlignment="0" applyProtection="0"/>
  </cellStyleXfs>
  <cellXfs count="1545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Border="1"/>
    <xf numFmtId="0" fontId="2" fillId="0" borderId="2" xfId="0" applyFont="1" applyBorder="1"/>
    <xf numFmtId="0" fontId="2" fillId="0" borderId="3" xfId="0" applyFont="1" applyBorder="1"/>
    <xf numFmtId="1" fontId="2" fillId="0" borderId="0" xfId="0" applyNumberFormat="1" applyFont="1" applyBorder="1"/>
    <xf numFmtId="164" fontId="2" fillId="0" borderId="0" xfId="0" applyNumberFormat="1" applyFont="1" applyBorder="1"/>
    <xf numFmtId="0" fontId="2" fillId="2" borderId="0" xfId="0" applyFont="1" applyFill="1"/>
    <xf numFmtId="1" fontId="2" fillId="2" borderId="0" xfId="0" applyNumberFormat="1" applyFont="1" applyFill="1" applyBorder="1"/>
    <xf numFmtId="164" fontId="2" fillId="2" borderId="0" xfId="0" applyNumberFormat="1" applyFont="1" applyFill="1" applyBorder="1"/>
    <xf numFmtId="0" fontId="2" fillId="2" borderId="0" xfId="0" applyFont="1" applyFill="1" applyBorder="1"/>
    <xf numFmtId="0" fontId="2" fillId="3" borderId="0" xfId="0" applyFont="1" applyFill="1"/>
    <xf numFmtId="1" fontId="2" fillId="3" borderId="0" xfId="0" applyNumberFormat="1" applyFont="1" applyFill="1" applyBorder="1"/>
    <xf numFmtId="164" fontId="2" fillId="3" borderId="0" xfId="0" applyNumberFormat="1" applyFont="1" applyFill="1" applyBorder="1"/>
    <xf numFmtId="0" fontId="2" fillId="3" borderId="0" xfId="0" applyFont="1" applyFill="1" applyBorder="1"/>
    <xf numFmtId="0" fontId="2" fillId="4" borderId="0" xfId="0" applyFont="1" applyFill="1"/>
    <xf numFmtId="1" fontId="2" fillId="4" borderId="0" xfId="0" applyNumberFormat="1" applyFont="1" applyFill="1" applyBorder="1"/>
    <xf numFmtId="164" fontId="2" fillId="4" borderId="0" xfId="0" applyNumberFormat="1" applyFont="1" applyFill="1" applyBorder="1"/>
    <xf numFmtId="0" fontId="2" fillId="4" borderId="0" xfId="0" applyFont="1" applyFill="1" applyBorder="1"/>
    <xf numFmtId="0" fontId="2" fillId="5" borderId="0" xfId="0" applyFont="1" applyFill="1"/>
    <xf numFmtId="1" fontId="2" fillId="5" borderId="0" xfId="0" applyNumberFormat="1" applyFont="1" applyFill="1" applyBorder="1"/>
    <xf numFmtId="164" fontId="2" fillId="5" borderId="0" xfId="0" applyNumberFormat="1" applyFont="1" applyFill="1" applyBorder="1"/>
    <xf numFmtId="0" fontId="2" fillId="5" borderId="0" xfId="0" applyFont="1" applyFill="1" applyBorder="1"/>
    <xf numFmtId="0" fontId="2" fillId="6" borderId="0" xfId="0" applyFont="1" applyFill="1"/>
    <xf numFmtId="1" fontId="2" fillId="6" borderId="0" xfId="0" applyNumberFormat="1" applyFont="1" applyFill="1" applyBorder="1"/>
    <xf numFmtId="164" fontId="2" fillId="6" borderId="0" xfId="0" applyNumberFormat="1" applyFont="1" applyFill="1" applyBorder="1"/>
    <xf numFmtId="0" fontId="2" fillId="6" borderId="0" xfId="0" applyFont="1" applyFill="1" applyBorder="1"/>
    <xf numFmtId="0" fontId="2" fillId="7" borderId="0" xfId="0" applyFont="1" applyFill="1"/>
    <xf numFmtId="1" fontId="2" fillId="7" borderId="0" xfId="0" applyNumberFormat="1" applyFont="1" applyFill="1" applyBorder="1"/>
    <xf numFmtId="164" fontId="2" fillId="7" borderId="0" xfId="0" applyNumberFormat="1" applyFont="1" applyFill="1" applyBorder="1"/>
    <xf numFmtId="0" fontId="2" fillId="7" borderId="0" xfId="0" applyFont="1" applyFill="1" applyBorder="1"/>
    <xf numFmtId="0" fontId="2" fillId="7" borderId="1" xfId="0" applyFont="1" applyFill="1" applyBorder="1" applyAlignment="1">
      <alignment horizontal="center"/>
    </xf>
    <xf numFmtId="1" fontId="2" fillId="8" borderId="4" xfId="0" applyNumberFormat="1" applyFont="1" applyFill="1" applyBorder="1" applyAlignment="1">
      <alignment horizontal="center"/>
    </xf>
    <xf numFmtId="164" fontId="2" fillId="8" borderId="5" xfId="0" applyNumberFormat="1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" fontId="2" fillId="8" borderId="6" xfId="0" applyNumberFormat="1" applyFont="1" applyFill="1" applyBorder="1" applyAlignment="1">
      <alignment horizontal="center"/>
    </xf>
    <xf numFmtId="1" fontId="2" fillId="9" borderId="4" xfId="0" applyNumberFormat="1" applyFont="1" applyFill="1" applyBorder="1" applyAlignment="1">
      <alignment horizontal="center"/>
    </xf>
    <xf numFmtId="164" fontId="2" fillId="9" borderId="5" xfId="0" applyNumberFormat="1" applyFont="1" applyFill="1" applyBorder="1" applyAlignment="1">
      <alignment horizontal="center"/>
    </xf>
    <xf numFmtId="1" fontId="2" fillId="9" borderId="6" xfId="0" applyNumberFormat="1" applyFont="1" applyFill="1" applyBorder="1" applyAlignment="1">
      <alignment horizontal="center"/>
    </xf>
    <xf numFmtId="2" fontId="2" fillId="9" borderId="6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0" borderId="11" xfId="0" applyFont="1" applyBorder="1"/>
    <xf numFmtId="0" fontId="2" fillId="8" borderId="11" xfId="0" applyFont="1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right"/>
    </xf>
    <xf numFmtId="0" fontId="2" fillId="0" borderId="15" xfId="0" applyFont="1" applyBorder="1"/>
    <xf numFmtId="0" fontId="2" fillId="0" borderId="15" xfId="0" applyFont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2" fillId="6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0" borderId="1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" fontId="2" fillId="0" borderId="4" xfId="0" applyNumberFormat="1" applyFont="1" applyFill="1" applyBorder="1" applyAlignment="1">
      <alignment horizontal="center"/>
    </xf>
    <xf numFmtId="164" fontId="2" fillId="0" borderId="5" xfId="0" applyNumberFormat="1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1" fontId="2" fillId="0" borderId="6" xfId="0" applyNumberFormat="1" applyFont="1" applyFill="1" applyBorder="1" applyAlignment="1">
      <alignment horizontal="center"/>
    </xf>
    <xf numFmtId="2" fontId="2" fillId="0" borderId="6" xfId="0" applyNumberFormat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164" fontId="6" fillId="0" borderId="0" xfId="0" applyNumberFormat="1" applyFont="1" applyFill="1"/>
    <xf numFmtId="0" fontId="0" fillId="0" borderId="0" xfId="0" applyFill="1"/>
    <xf numFmtId="0" fontId="5" fillId="0" borderId="0" xfId="0" applyFont="1" applyFill="1" applyBorder="1" applyAlignment="1">
      <alignment horizontal="center" vertical="center" wrapText="1"/>
    </xf>
    <xf numFmtId="0" fontId="7" fillId="0" borderId="0" xfId="0" applyFont="1" applyFill="1"/>
    <xf numFmtId="0" fontId="9" fillId="0" borderId="0" xfId="0" applyFont="1" applyFill="1"/>
    <xf numFmtId="0" fontId="10" fillId="0" borderId="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6" xfId="0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0" fontId="5" fillId="0" borderId="18" xfId="0" applyFont="1" applyFill="1" applyBorder="1" applyAlignment="1">
      <alignment horizontal="center" vertical="center" wrapText="1"/>
    </xf>
    <xf numFmtId="0" fontId="5" fillId="0" borderId="19" xfId="0" applyFont="1" applyFill="1" applyBorder="1" applyAlignment="1">
      <alignment horizontal="center" vertical="center" wrapText="1"/>
    </xf>
    <xf numFmtId="164" fontId="10" fillId="0" borderId="8" xfId="0" applyNumberFormat="1" applyFont="1" applyFill="1" applyBorder="1" applyAlignment="1">
      <alignment horizontal="center"/>
    </xf>
    <xf numFmtId="164" fontId="10" fillId="0" borderId="5" xfId="0" applyNumberFormat="1" applyFont="1" applyFill="1" applyBorder="1" applyAlignment="1">
      <alignment horizontal="center"/>
    </xf>
    <xf numFmtId="164" fontId="10" fillId="0" borderId="20" xfId="0" applyNumberFormat="1" applyFont="1" applyFill="1" applyBorder="1" applyAlignment="1">
      <alignment horizontal="center"/>
    </xf>
    <xf numFmtId="2" fontId="10" fillId="0" borderId="21" xfId="0" applyNumberFormat="1" applyFont="1" applyFill="1" applyBorder="1" applyAlignment="1">
      <alignment horizontal="center"/>
    </xf>
    <xf numFmtId="49" fontId="2" fillId="0" borderId="11" xfId="0" applyNumberFormat="1" applyFont="1" applyBorder="1"/>
    <xf numFmtId="0" fontId="5" fillId="0" borderId="22" xfId="0" applyFont="1" applyFill="1" applyBorder="1" applyAlignment="1">
      <alignment horizontal="center" vertical="center" wrapText="1"/>
    </xf>
    <xf numFmtId="164" fontId="5" fillId="0" borderId="0" xfId="0" applyNumberFormat="1" applyFont="1" applyFill="1"/>
    <xf numFmtId="0" fontId="10" fillId="10" borderId="7" xfId="0" applyFont="1" applyFill="1" applyBorder="1" applyAlignment="1">
      <alignment horizontal="center"/>
    </xf>
    <xf numFmtId="0" fontId="10" fillId="10" borderId="4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6" xfId="0" applyFont="1" applyFill="1" applyBorder="1" applyAlignment="1">
      <alignment horizontal="center"/>
    </xf>
    <xf numFmtId="164" fontId="10" fillId="10" borderId="8" xfId="0" applyNumberFormat="1" applyFont="1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2" fontId="10" fillId="10" borderId="21" xfId="0" applyNumberFormat="1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49" fontId="2" fillId="0" borderId="10" xfId="0" applyNumberFormat="1" applyFont="1" applyBorder="1"/>
    <xf numFmtId="1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7" fontId="2" fillId="0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2" fillId="8" borderId="10" xfId="0" applyFont="1" applyFill="1" applyBorder="1" applyAlignment="1">
      <alignment horizontal="center"/>
    </xf>
    <xf numFmtId="164" fontId="10" fillId="0" borderId="23" xfId="0" applyNumberFormat="1" applyFont="1" applyFill="1" applyBorder="1" applyAlignment="1">
      <alignment horizontal="center"/>
    </xf>
    <xf numFmtId="0" fontId="5" fillId="0" borderId="24" xfId="0" applyFont="1" applyFill="1" applyBorder="1"/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49" fontId="0" fillId="0" borderId="17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49" fontId="0" fillId="0" borderId="25" xfId="0" applyNumberForma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horizontal="center"/>
      <protection locked="0"/>
    </xf>
    <xf numFmtId="49" fontId="0" fillId="0" borderId="20" xfId="0" applyNumberFormat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0" fontId="0" fillId="11" borderId="35" xfId="0" applyFill="1" applyBorder="1" applyProtection="1">
      <protection locked="0"/>
    </xf>
    <xf numFmtId="0" fontId="0" fillId="11" borderId="35" xfId="0" applyFill="1" applyBorder="1" applyAlignment="1" applyProtection="1">
      <alignment horizontal="right"/>
      <protection locked="0"/>
    </xf>
    <xf numFmtId="0" fontId="0" fillId="11" borderId="36" xfId="0" applyFill="1" applyBorder="1" applyProtection="1">
      <protection locked="0"/>
    </xf>
    <xf numFmtId="0" fontId="22" fillId="12" borderId="9" xfId="0" applyFont="1" applyFill="1" applyBorder="1" applyAlignment="1" applyProtection="1">
      <alignment horizontal="center"/>
      <protection locked="0"/>
    </xf>
    <xf numFmtId="0" fontId="22" fillId="12" borderId="6" xfId="0" applyFont="1" applyFill="1" applyBorder="1" applyAlignment="1" applyProtection="1">
      <alignment horizontal="center"/>
      <protection locked="0"/>
    </xf>
    <xf numFmtId="0" fontId="22" fillId="12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/>
      <protection locked="0"/>
    </xf>
    <xf numFmtId="0" fontId="0" fillId="2" borderId="39" xfId="0" applyFill="1" applyBorder="1" applyAlignment="1" applyProtection="1">
      <alignment horizontal="center"/>
      <protection locked="0"/>
    </xf>
    <xf numFmtId="0" fontId="0" fillId="2" borderId="40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23" fillId="13" borderId="4" xfId="0" applyFont="1" applyFill="1" applyBorder="1" applyAlignment="1" applyProtection="1">
      <alignment horizontal="center"/>
    </xf>
    <xf numFmtId="0" fontId="23" fillId="13" borderId="1" xfId="0" applyFont="1" applyFill="1" applyBorder="1" applyAlignment="1" applyProtection="1">
      <alignment horizontal="center"/>
    </xf>
    <xf numFmtId="0" fontId="23" fillId="13" borderId="5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 vertical="center" indent="1"/>
    </xf>
    <xf numFmtId="0" fontId="0" fillId="11" borderId="42" xfId="0" applyFill="1" applyBorder="1" applyAlignment="1" applyProtection="1">
      <alignment horizontal="right" indent="1"/>
      <protection locked="0"/>
    </xf>
    <xf numFmtId="0" fontId="0" fillId="0" borderId="0" xfId="0" applyAlignment="1" applyProtection="1">
      <alignment horizontal="right" indent="1"/>
      <protection locked="0"/>
    </xf>
    <xf numFmtId="0" fontId="18" fillId="12" borderId="6" xfId="0" applyFont="1" applyFill="1" applyBorder="1" applyAlignment="1" applyProtection="1">
      <alignment horizontal="center" vertical="center"/>
    </xf>
    <xf numFmtId="0" fontId="18" fillId="12" borderId="9" xfId="0" applyFont="1" applyFill="1" applyBorder="1" applyAlignment="1" applyProtection="1">
      <alignment horizontal="center" vertical="center"/>
    </xf>
    <xf numFmtId="0" fontId="18" fillId="0" borderId="43" xfId="0" applyFont="1" applyFill="1" applyBorder="1" applyAlignment="1" applyProtection="1">
      <alignment horizontal="center" vertical="center"/>
    </xf>
    <xf numFmtId="0" fontId="18" fillId="0" borderId="44" xfId="0" applyFont="1" applyFill="1" applyBorder="1" applyAlignment="1" applyProtection="1">
      <alignment horizontal="center" vertical="center"/>
    </xf>
    <xf numFmtId="0" fontId="18" fillId="0" borderId="6" xfId="0" applyFont="1" applyFill="1" applyBorder="1" applyAlignment="1" applyProtection="1">
      <alignment horizontal="center" vertical="center"/>
    </xf>
    <xf numFmtId="0" fontId="24" fillId="13" borderId="44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 wrapText="1"/>
    </xf>
    <xf numFmtId="0" fontId="27" fillId="14" borderId="9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Fill="1" applyAlignment="1" applyProtection="1">
      <alignment horizontal="center"/>
      <protection locked="0"/>
    </xf>
    <xf numFmtId="0" fontId="18" fillId="15" borderId="10" xfId="0" applyFont="1" applyFill="1" applyBorder="1" applyAlignment="1" applyProtection="1">
      <alignment horizontal="center" wrapText="1"/>
      <protection locked="0"/>
    </xf>
    <xf numFmtId="0" fontId="1" fillId="2" borderId="45" xfId="0" applyFont="1" applyFill="1" applyBorder="1" applyAlignment="1" applyProtection="1">
      <alignment horizontal="center"/>
      <protection locked="0"/>
    </xf>
    <xf numFmtId="0" fontId="18" fillId="12" borderId="42" xfId="0" applyNumberFormat="1" applyFont="1" applyFill="1" applyBorder="1" applyAlignment="1" applyProtection="1">
      <alignment horizontal="center"/>
      <protection locked="0"/>
    </xf>
    <xf numFmtId="0" fontId="25" fillId="0" borderId="46" xfId="0" applyFont="1" applyFill="1" applyBorder="1" applyAlignment="1" applyProtection="1">
      <alignment horizontal="center" vertical="center" wrapText="1"/>
    </xf>
    <xf numFmtId="0" fontId="18" fillId="12" borderId="19" xfId="0" applyNumberFormat="1" applyFont="1" applyFill="1" applyBorder="1" applyAlignment="1" applyProtection="1">
      <alignment horizontal="center"/>
      <protection locked="0"/>
    </xf>
    <xf numFmtId="0" fontId="21" fillId="12" borderId="9" xfId="0" applyFont="1" applyFill="1" applyBorder="1" applyAlignment="1" applyProtection="1">
      <alignment horizontal="center"/>
      <protection locked="0"/>
    </xf>
    <xf numFmtId="0" fontId="21" fillId="12" borderId="6" xfId="0" applyFont="1" applyFill="1" applyBorder="1" applyAlignment="1" applyProtection="1">
      <alignment horizontal="center"/>
      <protection locked="0"/>
    </xf>
    <xf numFmtId="0" fontId="21" fillId="12" borderId="37" xfId="0" applyFont="1" applyFill="1" applyBorder="1" applyAlignment="1" applyProtection="1">
      <alignment horizontal="center"/>
      <protection locked="0"/>
    </xf>
    <xf numFmtId="0" fontId="18" fillId="0" borderId="18" xfId="0" applyFont="1" applyFill="1" applyBorder="1" applyAlignment="1" applyProtection="1">
      <alignment horizontal="center" vertical="center"/>
    </xf>
    <xf numFmtId="0" fontId="18" fillId="0" borderId="35" xfId="0" applyFont="1" applyFill="1" applyBorder="1" applyAlignment="1" applyProtection="1">
      <alignment horizontal="center" vertical="center"/>
    </xf>
    <xf numFmtId="0" fontId="18" fillId="0" borderId="22" xfId="0" applyFont="1" applyFill="1" applyBorder="1" applyAlignment="1" applyProtection="1">
      <alignment horizontal="center" vertical="center"/>
    </xf>
    <xf numFmtId="0" fontId="18" fillId="16" borderId="47" xfId="0" applyFont="1" applyFill="1" applyBorder="1" applyAlignment="1" applyProtection="1">
      <alignment horizontal="center" vertical="center"/>
    </xf>
    <xf numFmtId="0" fontId="18" fillId="12" borderId="18" xfId="0" applyFont="1" applyFill="1" applyBorder="1" applyAlignment="1" applyProtection="1">
      <alignment horizontal="center" vertical="center"/>
    </xf>
    <xf numFmtId="0" fontId="18" fillId="0" borderId="42" xfId="0" applyFont="1" applyFill="1" applyBorder="1" applyAlignment="1" applyProtection="1">
      <alignment horizontal="center" vertical="center"/>
    </xf>
    <xf numFmtId="0" fontId="24" fillId="13" borderId="6" xfId="0" applyFont="1" applyFill="1" applyBorder="1" applyAlignment="1" applyProtection="1">
      <alignment horizontal="center" vertical="center"/>
    </xf>
    <xf numFmtId="0" fontId="25" fillId="0" borderId="37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 applyProtection="1">
      <alignment horizontal="center"/>
      <protection locked="0"/>
    </xf>
    <xf numFmtId="1" fontId="0" fillId="2" borderId="40" xfId="0" applyNumberFormat="1" applyFill="1" applyBorder="1" applyAlignment="1" applyProtection="1">
      <alignment horizontal="center"/>
      <protection locked="0"/>
    </xf>
    <xf numFmtId="1" fontId="0" fillId="2" borderId="39" xfId="0" applyNumberFormat="1" applyFill="1" applyBorder="1" applyAlignment="1" applyProtection="1">
      <alignment horizontal="center"/>
      <protection locked="0"/>
    </xf>
    <xf numFmtId="1" fontId="0" fillId="2" borderId="41" xfId="0" applyNumberFormat="1" applyFill="1" applyBorder="1" applyAlignment="1" applyProtection="1">
      <alignment horizontal="center"/>
      <protection locked="0"/>
    </xf>
    <xf numFmtId="0" fontId="25" fillId="12" borderId="19" xfId="0" applyNumberFormat="1" applyFont="1" applyFill="1" applyBorder="1" applyAlignment="1" applyProtection="1">
      <alignment horizontal="center"/>
      <protection locked="0"/>
    </xf>
    <xf numFmtId="0" fontId="25" fillId="12" borderId="42" xfId="0" applyNumberFormat="1" applyFont="1" applyFill="1" applyBorder="1" applyAlignment="1" applyProtection="1">
      <alignment horizontal="center"/>
      <protection locked="0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right" indent="1"/>
      <protection locked="0"/>
    </xf>
    <xf numFmtId="0" fontId="0" fillId="0" borderId="48" xfId="0" applyBorder="1" applyAlignment="1" applyProtection="1">
      <alignment horizontal="center"/>
      <protection locked="0"/>
    </xf>
    <xf numFmtId="0" fontId="0" fillId="0" borderId="48" xfId="0" applyBorder="1" applyProtection="1">
      <protection locked="0"/>
    </xf>
    <xf numFmtId="0" fontId="28" fillId="0" borderId="48" xfId="0" applyFont="1" applyFill="1" applyBorder="1" applyAlignment="1">
      <alignment horizontal="center"/>
    </xf>
    <xf numFmtId="2" fontId="28" fillId="0" borderId="48" xfId="0" applyNumberFormat="1" applyFont="1" applyBorder="1" applyAlignment="1" applyProtection="1">
      <alignment horizontal="center"/>
      <protection locked="0"/>
    </xf>
    <xf numFmtId="168" fontId="28" fillId="0" borderId="48" xfId="0" applyNumberFormat="1" applyFont="1" applyBorder="1" applyAlignment="1" applyProtection="1">
      <alignment horizontal="center"/>
      <protection locked="0"/>
    </xf>
    <xf numFmtId="0" fontId="5" fillId="0" borderId="0" xfId="0" applyNumberFormat="1" applyFont="1" applyFill="1"/>
    <xf numFmtId="0" fontId="2" fillId="0" borderId="0" xfId="0" applyNumberFormat="1" applyFont="1" applyFill="1" applyBorder="1" applyAlignment="1">
      <alignment horizontal="center"/>
    </xf>
    <xf numFmtId="0" fontId="0" fillId="0" borderId="0" xfId="0" applyNumberFormat="1"/>
    <xf numFmtId="0" fontId="5" fillId="0" borderId="0" xfId="0" applyNumberFormat="1" applyFont="1" applyFill="1" applyBorder="1"/>
    <xf numFmtId="2" fontId="0" fillId="0" borderId="0" xfId="0" applyNumberFormat="1"/>
    <xf numFmtId="0" fontId="0" fillId="0" borderId="0" xfId="0" applyAlignment="1">
      <alignment horizontal="center"/>
    </xf>
    <xf numFmtId="0" fontId="33" fillId="12" borderId="19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0" fillId="0" borderId="0" xfId="0" applyBorder="1"/>
    <xf numFmtId="0" fontId="4" fillId="10" borderId="0" xfId="0" applyFont="1" applyFill="1" applyAlignment="1">
      <alignment horizontal="center" vertical="center" wrapText="1"/>
    </xf>
    <xf numFmtId="0" fontId="35" fillId="0" borderId="7" xfId="0" applyFont="1" applyFill="1" applyBorder="1" applyAlignment="1">
      <alignment horizontal="center"/>
    </xf>
    <xf numFmtId="0" fontId="35" fillId="0" borderId="4" xfId="0" applyFont="1" applyFill="1" applyBorder="1" applyAlignment="1">
      <alignment horizontal="center"/>
    </xf>
    <xf numFmtId="0" fontId="35" fillId="0" borderId="17" xfId="0" applyFont="1" applyFill="1" applyBorder="1" applyAlignment="1">
      <alignment horizontal="center"/>
    </xf>
    <xf numFmtId="0" fontId="35" fillId="0" borderId="16" xfId="0" applyFont="1" applyFill="1" applyBorder="1" applyAlignment="1">
      <alignment horizontal="center"/>
    </xf>
    <xf numFmtId="164" fontId="35" fillId="0" borderId="8" xfId="0" applyNumberFormat="1" applyFont="1" applyFill="1" applyBorder="1" applyAlignment="1">
      <alignment horizontal="center"/>
    </xf>
    <xf numFmtId="164" fontId="35" fillId="0" borderId="5" xfId="0" applyNumberFormat="1" applyFont="1" applyFill="1" applyBorder="1" applyAlignment="1">
      <alignment horizontal="center"/>
    </xf>
    <xf numFmtId="164" fontId="35" fillId="0" borderId="23" xfId="0" applyNumberFormat="1" applyFont="1" applyFill="1" applyBorder="1" applyAlignment="1">
      <alignment horizontal="center"/>
    </xf>
    <xf numFmtId="2" fontId="35" fillId="0" borderId="21" xfId="0" applyNumberFormat="1" applyFont="1" applyFill="1" applyBorder="1" applyAlignment="1">
      <alignment horizontal="center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15" fillId="0" borderId="0" xfId="0" applyFont="1" applyFill="1" applyAlignment="1">
      <alignment horizontal="center" vertical="center" wrapText="1"/>
    </xf>
    <xf numFmtId="0" fontId="36" fillId="12" borderId="10" xfId="0" applyFont="1" applyFill="1" applyBorder="1" applyAlignment="1">
      <alignment horizontal="center" vertical="center" wrapText="1"/>
    </xf>
    <xf numFmtId="164" fontId="10" fillId="10" borderId="23" xfId="0" applyNumberFormat="1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10" borderId="0" xfId="0" applyFont="1" applyFill="1"/>
    <xf numFmtId="0" fontId="5" fillId="0" borderId="0" xfId="0" applyFont="1" applyFill="1" applyBorder="1" applyAlignment="1">
      <alignment horizontal="center"/>
    </xf>
    <xf numFmtId="0" fontId="41" fillId="0" borderId="19" xfId="0" applyFont="1" applyFill="1" applyBorder="1" applyAlignment="1">
      <alignment horizontal="center" vertical="center" wrapText="1"/>
    </xf>
    <xf numFmtId="0" fontId="5" fillId="15" borderId="45" xfId="0" applyFont="1" applyFill="1" applyBorder="1" applyAlignment="1">
      <alignment horizontal="center"/>
    </xf>
    <xf numFmtId="0" fontId="5" fillId="15" borderId="49" xfId="0" applyFont="1" applyFill="1" applyBorder="1" applyAlignment="1">
      <alignment horizontal="center"/>
    </xf>
    <xf numFmtId="0" fontId="5" fillId="15" borderId="38" xfId="0" applyFont="1" applyFill="1" applyBorder="1" applyAlignment="1">
      <alignment horizontal="center"/>
    </xf>
    <xf numFmtId="0" fontId="5" fillId="15" borderId="50" xfId="0" applyFont="1" applyFill="1" applyBorder="1" applyAlignment="1">
      <alignment horizontal="center"/>
    </xf>
    <xf numFmtId="0" fontId="43" fillId="17" borderId="19" xfId="0" applyFont="1" applyFill="1" applyBorder="1" applyAlignment="1">
      <alignment horizontal="center" vertical="center" wrapText="1"/>
    </xf>
    <xf numFmtId="0" fontId="5" fillId="0" borderId="0" xfId="2" applyNumberFormat="1" applyFont="1" applyFill="1" applyBorder="1" applyAlignment="1">
      <alignment horizontal="center"/>
    </xf>
    <xf numFmtId="49" fontId="5" fillId="0" borderId="0" xfId="2" applyNumberFormat="1" applyFont="1" applyFill="1" applyBorder="1" applyAlignment="1">
      <alignment horizontal="left"/>
    </xf>
    <xf numFmtId="0" fontId="40" fillId="12" borderId="45" xfId="0" applyFont="1" applyFill="1" applyBorder="1" applyAlignment="1">
      <alignment horizontal="center" vertical="center" wrapText="1"/>
    </xf>
    <xf numFmtId="0" fontId="45" fillId="0" borderId="7" xfId="0" applyFont="1" applyFill="1" applyBorder="1" applyAlignment="1">
      <alignment horizontal="center"/>
    </xf>
    <xf numFmtId="0" fontId="45" fillId="0" borderId="4" xfId="0" applyFont="1" applyFill="1" applyBorder="1" applyAlignment="1">
      <alignment horizontal="center"/>
    </xf>
    <xf numFmtId="0" fontId="45" fillId="0" borderId="17" xfId="0" applyFont="1" applyFill="1" applyBorder="1" applyAlignment="1">
      <alignment horizontal="center"/>
    </xf>
    <xf numFmtId="0" fontId="45" fillId="0" borderId="16" xfId="0" applyFont="1" applyFill="1" applyBorder="1" applyAlignment="1">
      <alignment horizontal="center"/>
    </xf>
    <xf numFmtId="164" fontId="45" fillId="0" borderId="8" xfId="0" applyNumberFormat="1" applyFont="1" applyFill="1" applyBorder="1" applyAlignment="1">
      <alignment horizontal="center"/>
    </xf>
    <xf numFmtId="164" fontId="45" fillId="0" borderId="5" xfId="0" applyNumberFormat="1" applyFont="1" applyFill="1" applyBorder="1" applyAlignment="1">
      <alignment horizontal="center"/>
    </xf>
    <xf numFmtId="164" fontId="45" fillId="0" borderId="23" xfId="0" applyNumberFormat="1" applyFont="1" applyFill="1" applyBorder="1" applyAlignment="1">
      <alignment horizontal="center"/>
    </xf>
    <xf numFmtId="2" fontId="45" fillId="0" borderId="21" xfId="0" applyNumberFormat="1" applyFont="1" applyFill="1" applyBorder="1" applyAlignment="1">
      <alignment horizontal="center"/>
    </xf>
    <xf numFmtId="0" fontId="45" fillId="4" borderId="7" xfId="0" applyFont="1" applyFill="1" applyBorder="1" applyAlignment="1">
      <alignment horizontal="center"/>
    </xf>
    <xf numFmtId="0" fontId="45" fillId="4" borderId="4" xfId="0" applyFont="1" applyFill="1" applyBorder="1" applyAlignment="1">
      <alignment horizontal="center"/>
    </xf>
    <xf numFmtId="0" fontId="45" fillId="4" borderId="17" xfId="0" applyFont="1" applyFill="1" applyBorder="1" applyAlignment="1">
      <alignment horizontal="center"/>
    </xf>
    <xf numFmtId="0" fontId="45" fillId="4" borderId="16" xfId="0" applyFont="1" applyFill="1" applyBorder="1" applyAlignment="1">
      <alignment horizontal="center"/>
    </xf>
    <xf numFmtId="164" fontId="45" fillId="4" borderId="8" xfId="0" applyNumberFormat="1" applyFont="1" applyFill="1" applyBorder="1" applyAlignment="1">
      <alignment horizontal="center"/>
    </xf>
    <xf numFmtId="164" fontId="45" fillId="4" borderId="5" xfId="0" applyNumberFormat="1" applyFont="1" applyFill="1" applyBorder="1" applyAlignment="1">
      <alignment horizontal="center"/>
    </xf>
    <xf numFmtId="164" fontId="45" fillId="4" borderId="20" xfId="0" applyNumberFormat="1" applyFont="1" applyFill="1" applyBorder="1" applyAlignment="1">
      <alignment horizontal="center"/>
    </xf>
    <xf numFmtId="2" fontId="45" fillId="4" borderId="21" xfId="0" applyNumberFormat="1" applyFont="1" applyFill="1" applyBorder="1" applyAlignment="1">
      <alignment horizontal="center"/>
    </xf>
    <xf numFmtId="0" fontId="45" fillId="16" borderId="7" xfId="0" applyFont="1" applyFill="1" applyBorder="1" applyAlignment="1">
      <alignment horizontal="center"/>
    </xf>
    <xf numFmtId="0" fontId="45" fillId="16" borderId="4" xfId="0" applyFont="1" applyFill="1" applyBorder="1" applyAlignment="1">
      <alignment horizontal="center"/>
    </xf>
    <xf numFmtId="0" fontId="45" fillId="16" borderId="17" xfId="0" applyFont="1" applyFill="1" applyBorder="1" applyAlignment="1">
      <alignment horizontal="center"/>
    </xf>
    <xf numFmtId="0" fontId="45" fillId="16" borderId="16" xfId="0" applyFont="1" applyFill="1" applyBorder="1" applyAlignment="1">
      <alignment horizontal="center"/>
    </xf>
    <xf numFmtId="164" fontId="45" fillId="16" borderId="8" xfId="0" applyNumberFormat="1" applyFont="1" applyFill="1" applyBorder="1" applyAlignment="1">
      <alignment horizontal="center"/>
    </xf>
    <xf numFmtId="164" fontId="45" fillId="16" borderId="5" xfId="0" applyNumberFormat="1" applyFont="1" applyFill="1" applyBorder="1" applyAlignment="1">
      <alignment horizontal="center"/>
    </xf>
    <xf numFmtId="164" fontId="45" fillId="16" borderId="20" xfId="0" applyNumberFormat="1" applyFont="1" applyFill="1" applyBorder="1" applyAlignment="1">
      <alignment horizontal="center"/>
    </xf>
    <xf numFmtId="2" fontId="45" fillId="16" borderId="2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1" xfId="0" applyFill="1" applyBorder="1" applyAlignment="1">
      <alignment horizontal="center" vertical="center" wrapText="1"/>
    </xf>
    <xf numFmtId="0" fontId="13" fillId="0" borderId="51" xfId="0" applyFont="1" applyFill="1" applyBorder="1" applyAlignment="1">
      <alignment horizontal="center"/>
    </xf>
    <xf numFmtId="0" fontId="13" fillId="0" borderId="49" xfId="0" applyFont="1" applyFill="1" applyBorder="1" applyAlignment="1">
      <alignment horizontal="center"/>
    </xf>
    <xf numFmtId="0" fontId="45" fillId="15" borderId="7" xfId="0" applyFont="1" applyFill="1" applyBorder="1" applyAlignment="1">
      <alignment horizontal="center"/>
    </xf>
    <xf numFmtId="0" fontId="45" fillId="15" borderId="4" xfId="0" applyFont="1" applyFill="1" applyBorder="1" applyAlignment="1">
      <alignment horizontal="center"/>
    </xf>
    <xf numFmtId="0" fontId="45" fillId="15" borderId="17" xfId="0" applyFont="1" applyFill="1" applyBorder="1" applyAlignment="1">
      <alignment horizontal="center"/>
    </xf>
    <xf numFmtId="0" fontId="45" fillId="15" borderId="16" xfId="0" applyFont="1" applyFill="1" applyBorder="1" applyAlignment="1">
      <alignment horizontal="center"/>
    </xf>
    <xf numFmtId="164" fontId="45" fillId="15" borderId="8" xfId="0" applyNumberFormat="1" applyFont="1" applyFill="1" applyBorder="1" applyAlignment="1">
      <alignment horizontal="center"/>
    </xf>
    <xf numFmtId="164" fontId="45" fillId="15" borderId="5" xfId="0" applyNumberFormat="1" applyFont="1" applyFill="1" applyBorder="1" applyAlignment="1">
      <alignment horizontal="center"/>
    </xf>
    <xf numFmtId="164" fontId="45" fillId="15" borderId="20" xfId="0" applyNumberFormat="1" applyFont="1" applyFill="1" applyBorder="1" applyAlignment="1">
      <alignment horizontal="center"/>
    </xf>
    <xf numFmtId="2" fontId="45" fillId="15" borderId="21" xfId="0" applyNumberFormat="1" applyFont="1" applyFill="1" applyBorder="1" applyAlignment="1">
      <alignment horizontal="center"/>
    </xf>
    <xf numFmtId="0" fontId="1" fillId="0" borderId="0" xfId="0" applyFont="1" applyFill="1" applyBorder="1" applyAlignment="1" applyProtection="1">
      <alignment horizontal="center"/>
      <protection locked="0"/>
    </xf>
    <xf numFmtId="0" fontId="46" fillId="0" borderId="0" xfId="0" applyFont="1" applyFill="1" applyBorder="1" applyAlignment="1" applyProtection="1">
      <alignment horizontal="center"/>
      <protection locked="0"/>
    </xf>
    <xf numFmtId="0" fontId="46" fillId="15" borderId="10" xfId="0" applyFont="1" applyFill="1" applyBorder="1" applyAlignment="1" applyProtection="1">
      <alignment horizontal="center"/>
      <protection locked="0"/>
    </xf>
    <xf numFmtId="0" fontId="18" fillId="8" borderId="44" xfId="0" applyFont="1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12" borderId="5" xfId="0" applyFill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right" indent="1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0" borderId="0" xfId="0" applyFont="1" applyAlignment="1" applyProtection="1">
      <alignment horizontal="center"/>
    </xf>
    <xf numFmtId="0" fontId="19" fillId="0" borderId="0" xfId="0" applyFont="1" applyFill="1" applyAlignment="1" applyProtection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46" fillId="0" borderId="0" xfId="0" applyFont="1" applyFill="1" applyBorder="1" applyAlignment="1" applyProtection="1">
      <alignment horizontal="center"/>
    </xf>
    <xf numFmtId="0" fontId="29" fillId="0" borderId="52" xfId="0" applyFont="1" applyBorder="1" applyAlignment="1" applyProtection="1">
      <alignment horizontal="center" vertical="center"/>
    </xf>
    <xf numFmtId="0" fontId="26" fillId="0" borderId="53" xfId="0" applyFont="1" applyBorder="1" applyAlignment="1" applyProtection="1">
      <alignment horizontal="center" vertical="center"/>
    </xf>
    <xf numFmtId="0" fontId="26" fillId="0" borderId="53" xfId="0" applyFont="1" applyFill="1" applyBorder="1" applyAlignment="1" applyProtection="1">
      <alignment horizontal="center" vertical="center"/>
    </xf>
    <xf numFmtId="0" fontId="26" fillId="0" borderId="54" xfId="0" applyFont="1" applyFill="1" applyBorder="1" applyAlignment="1" applyProtection="1">
      <alignment horizontal="center" vertical="center"/>
    </xf>
    <xf numFmtId="0" fontId="28" fillId="0" borderId="55" xfId="0" applyFont="1" applyFill="1" applyBorder="1" applyAlignment="1" applyProtection="1">
      <alignment horizontal="center"/>
    </xf>
    <xf numFmtId="0" fontId="28" fillId="12" borderId="11" xfId="0" applyFont="1" applyFill="1" applyBorder="1" applyAlignment="1" applyProtection="1">
      <alignment horizontal="center"/>
    </xf>
    <xf numFmtId="0" fontId="28" fillId="12" borderId="56" xfId="0" applyFont="1" applyFill="1" applyBorder="1" applyAlignment="1" applyProtection="1">
      <alignment horizontal="center"/>
    </xf>
    <xf numFmtId="0" fontId="28" fillId="0" borderId="57" xfId="0" applyFont="1" applyFill="1" applyBorder="1" applyAlignment="1" applyProtection="1">
      <alignment horizontal="center"/>
    </xf>
    <xf numFmtId="164" fontId="28" fillId="0" borderId="15" xfId="0" applyNumberFormat="1" applyFont="1" applyBorder="1" applyAlignment="1" applyProtection="1">
      <alignment horizontal="center"/>
    </xf>
    <xf numFmtId="164" fontId="28" fillId="0" borderId="58" xfId="0" applyNumberFormat="1" applyFont="1" applyBorder="1" applyAlignment="1" applyProtection="1">
      <alignment horizontal="center"/>
    </xf>
    <xf numFmtId="0" fontId="28" fillId="0" borderId="59" xfId="0" applyFont="1" applyFill="1" applyBorder="1" applyAlignment="1" applyProtection="1">
      <alignment horizontal="center"/>
    </xf>
    <xf numFmtId="0" fontId="28" fillId="12" borderId="10" xfId="0" applyFont="1" applyFill="1" applyBorder="1" applyAlignment="1" applyProtection="1">
      <alignment horizontal="center"/>
    </xf>
    <xf numFmtId="0" fontId="28" fillId="12" borderId="60" xfId="0" applyFont="1" applyFill="1" applyBorder="1" applyAlignment="1" applyProtection="1">
      <alignment horizontal="center"/>
    </xf>
    <xf numFmtId="0" fontId="28" fillId="0" borderId="61" xfId="0" applyFont="1" applyFill="1" applyBorder="1" applyAlignment="1" applyProtection="1">
      <alignment horizontal="center"/>
    </xf>
    <xf numFmtId="2" fontId="28" fillId="0" borderId="62" xfId="0" applyNumberFormat="1" applyFont="1" applyBorder="1" applyAlignment="1" applyProtection="1">
      <alignment horizontal="center"/>
    </xf>
    <xf numFmtId="2" fontId="28" fillId="0" borderId="63" xfId="0" applyNumberFormat="1" applyFont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18" fillId="0" borderId="64" xfId="0" applyFont="1" applyFill="1" applyBorder="1" applyAlignment="1" applyProtection="1">
      <alignment horizontal="center" vertical="center"/>
    </xf>
    <xf numFmtId="0" fontId="18" fillId="0" borderId="19" xfId="0" applyFont="1" applyFill="1" applyBorder="1" applyAlignment="1" applyProtection="1">
      <alignment horizontal="center" vertical="center"/>
    </xf>
    <xf numFmtId="0" fontId="0" fillId="0" borderId="65" xfId="0" applyBorder="1" applyAlignment="1" applyProtection="1">
      <alignment horizontal="center"/>
      <protection locked="0"/>
    </xf>
    <xf numFmtId="0" fontId="54" fillId="0" borderId="19" xfId="0" applyFont="1" applyFill="1" applyBorder="1" applyAlignment="1">
      <alignment horizontal="center" vertical="center" wrapText="1"/>
    </xf>
    <xf numFmtId="0" fontId="0" fillId="0" borderId="4" xfId="0" applyFill="1" applyBorder="1" applyProtection="1">
      <protection locked="0"/>
    </xf>
    <xf numFmtId="0" fontId="0" fillId="0" borderId="1" xfId="0" applyFill="1" applyBorder="1" applyProtection="1">
      <protection locked="0"/>
    </xf>
    <xf numFmtId="164" fontId="45" fillId="15" borderId="21" xfId="0" applyNumberFormat="1" applyFont="1" applyFill="1" applyBorder="1" applyAlignment="1">
      <alignment horizontal="center"/>
    </xf>
    <xf numFmtId="0" fontId="0" fillId="0" borderId="66" xfId="0" applyBorder="1" applyAlignment="1" applyProtection="1">
      <alignment horizontal="center"/>
    </xf>
    <xf numFmtId="0" fontId="1" fillId="0" borderId="0" xfId="0" applyFont="1" applyFill="1" applyAlignment="1" applyProtection="1">
      <alignment horizontal="center"/>
      <protection locked="0"/>
    </xf>
    <xf numFmtId="0" fontId="55" fillId="0" borderId="0" xfId="0" applyFont="1" applyFill="1" applyAlignment="1" applyProtection="1">
      <alignment horizontal="center"/>
      <protection locked="0"/>
    </xf>
    <xf numFmtId="0" fontId="55" fillId="0" borderId="0" xfId="0" applyFont="1" applyFill="1" applyAlignment="1" applyProtection="1">
      <alignment horizontal="center"/>
    </xf>
    <xf numFmtId="0" fontId="55" fillId="0" borderId="0" xfId="0" applyFont="1" applyFill="1" applyBorder="1" applyAlignment="1" applyProtection="1">
      <alignment horizontal="center"/>
      <protection locked="0"/>
    </xf>
    <xf numFmtId="0" fontId="26" fillId="0" borderId="67" xfId="0" applyFont="1" applyFill="1" applyBorder="1" applyAlignment="1" applyProtection="1">
      <alignment horizontal="center" vertical="center"/>
    </xf>
    <xf numFmtId="0" fontId="28" fillId="12" borderId="68" xfId="0" applyFont="1" applyFill="1" applyBorder="1" applyAlignment="1" applyProtection="1">
      <alignment horizontal="center"/>
    </xf>
    <xf numFmtId="164" fontId="28" fillId="0" borderId="69" xfId="0" applyNumberFormat="1" applyFont="1" applyBorder="1" applyAlignment="1" applyProtection="1">
      <alignment horizontal="center"/>
    </xf>
    <xf numFmtId="0" fontId="28" fillId="12" borderId="12" xfId="0" applyFont="1" applyFill="1" applyBorder="1" applyAlignment="1" applyProtection="1">
      <alignment horizontal="center"/>
    </xf>
    <xf numFmtId="2" fontId="28" fillId="0" borderId="70" xfId="0" applyNumberFormat="1" applyFont="1" applyBorder="1" applyAlignment="1" applyProtection="1">
      <alignment horizontal="center"/>
    </xf>
    <xf numFmtId="0" fontId="0" fillId="0" borderId="60" xfId="0" applyBorder="1" applyAlignment="1" applyProtection="1">
      <alignment horizontal="left"/>
    </xf>
    <xf numFmtId="0" fontId="28" fillId="10" borderId="60" xfId="0" applyFont="1" applyFill="1" applyBorder="1" applyAlignment="1" applyProtection="1">
      <alignment horizontal="center"/>
    </xf>
    <xf numFmtId="0" fontId="0" fillId="0" borderId="60" xfId="0" applyBorder="1" applyProtection="1"/>
    <xf numFmtId="1" fontId="28" fillId="8" borderId="60" xfId="0" applyNumberFormat="1" applyFont="1" applyFill="1" applyBorder="1" applyAlignment="1" applyProtection="1">
      <alignment horizontal="center"/>
    </xf>
    <xf numFmtId="1" fontId="28" fillId="18" borderId="60" xfId="0" applyNumberFormat="1" applyFont="1" applyFill="1" applyBorder="1" applyAlignment="1" applyProtection="1">
      <alignment horizontal="center"/>
    </xf>
    <xf numFmtId="10" fontId="28" fillId="16" borderId="60" xfId="0" applyNumberFormat="1" applyFont="1" applyFill="1" applyBorder="1" applyAlignment="1" applyProtection="1">
      <alignment horizontal="center"/>
    </xf>
    <xf numFmtId="10" fontId="28" fillId="18" borderId="63" xfId="0" applyNumberFormat="1" applyFont="1" applyFill="1" applyBorder="1" applyAlignment="1" applyProtection="1">
      <alignment horizontal="center"/>
    </xf>
    <xf numFmtId="0" fontId="21" fillId="16" borderId="45" xfId="0" applyFont="1" applyFill="1" applyBorder="1" applyAlignment="1" applyProtection="1">
      <alignment horizontal="center" vertical="center"/>
      <protection locked="0"/>
    </xf>
    <xf numFmtId="0" fontId="55" fillId="0" borderId="51" xfId="0" applyFont="1" applyFill="1" applyBorder="1" applyAlignment="1" applyProtection="1">
      <alignment horizontal="center"/>
      <protection locked="0"/>
    </xf>
    <xf numFmtId="0" fontId="55" fillId="0" borderId="49" xfId="0" applyFont="1" applyFill="1" applyBorder="1" applyAlignment="1" applyProtection="1">
      <alignment horizontal="center"/>
      <protection locked="0"/>
    </xf>
    <xf numFmtId="0" fontId="26" fillId="0" borderId="71" xfId="0" applyFont="1" applyFill="1" applyBorder="1" applyAlignment="1" applyProtection="1">
      <alignment horizontal="center" vertical="center"/>
    </xf>
    <xf numFmtId="0" fontId="0" fillId="0" borderId="72" xfId="0" applyBorder="1" applyAlignment="1" applyProtection="1">
      <alignment horizontal="left"/>
    </xf>
    <xf numFmtId="0" fontId="28" fillId="10" borderId="72" xfId="0" applyFont="1" applyFill="1" applyBorder="1" applyAlignment="1" applyProtection="1">
      <alignment horizontal="center"/>
    </xf>
    <xf numFmtId="0" fontId="0" fillId="0" borderId="72" xfId="0" applyBorder="1" applyProtection="1"/>
    <xf numFmtId="1" fontId="28" fillId="8" borderId="72" xfId="0" applyNumberFormat="1" applyFont="1" applyFill="1" applyBorder="1" applyAlignment="1" applyProtection="1">
      <alignment horizontal="center"/>
    </xf>
    <xf numFmtId="1" fontId="28" fillId="18" borderId="72" xfId="0" applyNumberFormat="1" applyFont="1" applyFill="1" applyBorder="1" applyAlignment="1" applyProtection="1">
      <alignment horizontal="center"/>
    </xf>
    <xf numFmtId="10" fontId="28" fillId="16" borderId="72" xfId="0" applyNumberFormat="1" applyFont="1" applyFill="1" applyBorder="1" applyAlignment="1" applyProtection="1">
      <alignment horizontal="center"/>
    </xf>
    <xf numFmtId="10" fontId="28" fillId="18" borderId="73" xfId="0" applyNumberFormat="1" applyFont="1" applyFill="1" applyBorder="1" applyAlignment="1" applyProtection="1">
      <alignment horizontal="center"/>
    </xf>
    <xf numFmtId="1" fontId="0" fillId="0" borderId="10" xfId="0" applyNumberFormat="1" applyBorder="1" applyAlignment="1">
      <alignment horizontal="center" vertical="center"/>
    </xf>
    <xf numFmtId="1" fontId="0" fillId="16" borderId="10" xfId="0" applyNumberFormat="1" applyFill="1" applyBorder="1" applyAlignment="1">
      <alignment horizontal="center" vertical="center"/>
    </xf>
    <xf numFmtId="166" fontId="0" fillId="16" borderId="10" xfId="0" applyNumberFormat="1" applyFill="1" applyBorder="1" applyAlignment="1">
      <alignment horizontal="center" vertical="center"/>
    </xf>
    <xf numFmtId="1" fontId="0" fillId="15" borderId="10" xfId="0" applyNumberFormat="1" applyFill="1" applyBorder="1" applyAlignment="1">
      <alignment horizontal="center" vertical="center"/>
    </xf>
    <xf numFmtId="166" fontId="0" fillId="15" borderId="10" xfId="0" applyNumberFormat="1" applyFill="1" applyBorder="1" applyAlignment="1">
      <alignment horizontal="center" vertical="center"/>
    </xf>
    <xf numFmtId="1" fontId="0" fillId="4" borderId="10" xfId="0" applyNumberFormat="1" applyFill="1" applyBorder="1" applyAlignment="1">
      <alignment horizontal="center" vertical="center"/>
    </xf>
    <xf numFmtId="166" fontId="0" fillId="4" borderId="10" xfId="0" applyNumberFormat="1" applyFill="1" applyBorder="1" applyAlignment="1">
      <alignment horizontal="center" vertical="center"/>
    </xf>
    <xf numFmtId="1" fontId="0" fillId="6" borderId="1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1" fontId="0" fillId="2" borderId="10" xfId="0" applyNumberForma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12" borderId="1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1" fontId="18" fillId="0" borderId="10" xfId="0" applyNumberFormat="1" applyFont="1" applyBorder="1" applyAlignment="1">
      <alignment horizontal="center" vertical="center"/>
    </xf>
    <xf numFmtId="0" fontId="18" fillId="0" borderId="10" xfId="0" applyFont="1" applyBorder="1"/>
    <xf numFmtId="1" fontId="18" fillId="0" borderId="40" xfId="0" applyNumberFormat="1" applyFont="1" applyBorder="1" applyAlignment="1">
      <alignment horizontal="center" vertical="center"/>
    </xf>
    <xf numFmtId="1" fontId="18" fillId="12" borderId="10" xfId="0" applyNumberFormat="1" applyFont="1" applyFill="1" applyBorder="1" applyAlignment="1">
      <alignment horizontal="center" vertical="center"/>
    </xf>
    <xf numFmtId="1" fontId="18" fillId="16" borderId="10" xfId="0" applyNumberFormat="1" applyFont="1" applyFill="1" applyBorder="1" applyAlignment="1">
      <alignment horizontal="center" vertical="center"/>
    </xf>
    <xf numFmtId="0" fontId="18" fillId="16" borderId="10" xfId="0" applyFont="1" applyFill="1" applyBorder="1"/>
    <xf numFmtId="10" fontId="18" fillId="16" borderId="10" xfId="0" applyNumberFormat="1" applyFont="1" applyFill="1" applyBorder="1" applyAlignment="1">
      <alignment horizontal="center" vertical="center"/>
    </xf>
    <xf numFmtId="1" fontId="18" fillId="8" borderId="10" xfId="0" applyNumberFormat="1" applyFont="1" applyFill="1" applyBorder="1" applyAlignment="1">
      <alignment horizontal="center" vertical="center"/>
    </xf>
    <xf numFmtId="0" fontId="18" fillId="8" borderId="10" xfId="0" applyFont="1" applyFill="1" applyBorder="1"/>
    <xf numFmtId="0" fontId="18" fillId="8" borderId="10" xfId="0" applyFont="1" applyFill="1" applyBorder="1" applyAlignment="1">
      <alignment horizontal="center"/>
    </xf>
    <xf numFmtId="10" fontId="18" fillId="8" borderId="10" xfId="0" applyNumberFormat="1" applyFont="1" applyFill="1" applyBorder="1" applyAlignment="1">
      <alignment horizontal="center" vertical="center"/>
    </xf>
    <xf numFmtId="1" fontId="18" fillId="15" borderId="10" xfId="0" applyNumberFormat="1" applyFont="1" applyFill="1" applyBorder="1" applyAlignment="1">
      <alignment horizontal="center" vertical="center"/>
    </xf>
    <xf numFmtId="0" fontId="18" fillId="15" borderId="10" xfId="0" applyFont="1" applyFill="1" applyBorder="1"/>
    <xf numFmtId="10" fontId="18" fillId="15" borderId="10" xfId="0" applyNumberFormat="1" applyFont="1" applyFill="1" applyBorder="1" applyAlignment="1">
      <alignment horizontal="center" vertical="center"/>
    </xf>
    <xf numFmtId="1" fontId="18" fillId="6" borderId="10" xfId="0" applyNumberFormat="1" applyFont="1" applyFill="1" applyBorder="1" applyAlignment="1">
      <alignment horizontal="center" vertical="center"/>
    </xf>
    <xf numFmtId="0" fontId="18" fillId="6" borderId="10" xfId="0" applyFont="1" applyFill="1" applyBorder="1"/>
    <xf numFmtId="10" fontId="18" fillId="6" borderId="10" xfId="0" applyNumberFormat="1" applyFont="1" applyFill="1" applyBorder="1" applyAlignment="1">
      <alignment horizontal="center" vertical="center"/>
    </xf>
    <xf numFmtId="1" fontId="18" fillId="4" borderId="10" xfId="0" applyNumberFormat="1" applyFont="1" applyFill="1" applyBorder="1" applyAlignment="1">
      <alignment horizontal="center" vertical="center"/>
    </xf>
    <xf numFmtId="0" fontId="18" fillId="4" borderId="10" xfId="0" applyFont="1" applyFill="1" applyBorder="1"/>
    <xf numFmtId="10" fontId="18" fillId="4" borderId="10" xfId="0" applyNumberFormat="1" applyFont="1" applyFill="1" applyBorder="1" applyAlignment="1">
      <alignment horizontal="center" vertical="center"/>
    </xf>
    <xf numFmtId="1" fontId="18" fillId="2" borderId="10" xfId="0" applyNumberFormat="1" applyFont="1" applyFill="1" applyBorder="1" applyAlignment="1">
      <alignment horizontal="center" vertical="center"/>
    </xf>
    <xf numFmtId="0" fontId="18" fillId="2" borderId="10" xfId="0" applyFont="1" applyFill="1" applyBorder="1"/>
    <xf numFmtId="10" fontId="18" fillId="2" borderId="10" xfId="0" applyNumberFormat="1" applyFont="1" applyFill="1" applyBorder="1" applyAlignment="1">
      <alignment horizontal="center" vertical="center"/>
    </xf>
    <xf numFmtId="1" fontId="18" fillId="7" borderId="10" xfId="0" applyNumberFormat="1" applyFont="1" applyFill="1" applyBorder="1" applyAlignment="1">
      <alignment horizontal="center" vertical="center"/>
    </xf>
    <xf numFmtId="0" fontId="18" fillId="7" borderId="10" xfId="0" applyFont="1" applyFill="1" applyBorder="1"/>
    <xf numFmtId="0" fontId="18" fillId="7" borderId="10" xfId="0" applyFont="1" applyFill="1" applyBorder="1" applyAlignment="1">
      <alignment horizontal="center"/>
    </xf>
    <xf numFmtId="10" fontId="18" fillId="0" borderId="10" xfId="0" applyNumberFormat="1" applyFont="1" applyBorder="1" applyAlignment="1">
      <alignment horizontal="center" vertical="center"/>
    </xf>
    <xf numFmtId="10" fontId="18" fillId="6" borderId="33" xfId="0" applyNumberFormat="1" applyFont="1" applyFill="1" applyBorder="1" applyAlignment="1">
      <alignment horizontal="center" vertical="center"/>
    </xf>
    <xf numFmtId="166" fontId="0" fillId="6" borderId="33" xfId="0" applyNumberFormat="1" applyFill="1" applyBorder="1" applyAlignment="1">
      <alignment horizontal="center" vertical="center"/>
    </xf>
    <xf numFmtId="10" fontId="0" fillId="6" borderId="33" xfId="0" applyNumberFormat="1" applyFill="1" applyBorder="1" applyAlignment="1">
      <alignment horizontal="center" vertical="center"/>
    </xf>
    <xf numFmtId="1" fontId="0" fillId="6" borderId="33" xfId="0" applyNumberFormat="1" applyFill="1" applyBorder="1" applyAlignment="1">
      <alignment horizontal="center" vertical="center"/>
    </xf>
    <xf numFmtId="1" fontId="18" fillId="19" borderId="10" xfId="0" applyNumberFormat="1" applyFont="1" applyFill="1" applyBorder="1" applyAlignment="1">
      <alignment horizontal="center" vertical="center"/>
    </xf>
    <xf numFmtId="166" fontId="0" fillId="19" borderId="10" xfId="0" applyNumberFormat="1" applyFill="1" applyBorder="1" applyAlignment="1">
      <alignment horizontal="center" vertical="center"/>
    </xf>
    <xf numFmtId="1" fontId="0" fillId="19" borderId="10" xfId="0" applyNumberFormat="1" applyFill="1" applyBorder="1" applyAlignment="1">
      <alignment horizontal="center" vertical="center"/>
    </xf>
    <xf numFmtId="1" fontId="18" fillId="0" borderId="12" xfId="0" applyNumberFormat="1" applyFont="1" applyBorder="1" applyAlignment="1">
      <alignment horizontal="center" vertical="center"/>
    </xf>
    <xf numFmtId="10" fontId="18" fillId="0" borderId="12" xfId="0" applyNumberFormat="1" applyFont="1" applyBorder="1" applyAlignment="1">
      <alignment horizontal="center" vertical="center"/>
    </xf>
    <xf numFmtId="1" fontId="18" fillId="16" borderId="12" xfId="0" applyNumberFormat="1" applyFont="1" applyFill="1" applyBorder="1" applyAlignment="1">
      <alignment horizontal="center" vertical="center"/>
    </xf>
    <xf numFmtId="1" fontId="18" fillId="8" borderId="12" xfId="0" applyNumberFormat="1" applyFont="1" applyFill="1" applyBorder="1" applyAlignment="1">
      <alignment horizontal="center" vertical="center"/>
    </xf>
    <xf numFmtId="1" fontId="18" fillId="15" borderId="12" xfId="0" applyNumberFormat="1" applyFont="1" applyFill="1" applyBorder="1" applyAlignment="1">
      <alignment horizontal="center" vertical="center"/>
    </xf>
    <xf numFmtId="1" fontId="18" fillId="6" borderId="12" xfId="0" applyNumberFormat="1" applyFont="1" applyFill="1" applyBorder="1" applyAlignment="1">
      <alignment horizontal="center" vertical="center"/>
    </xf>
    <xf numFmtId="1" fontId="18" fillId="4" borderId="12" xfId="0" applyNumberFormat="1" applyFont="1" applyFill="1" applyBorder="1" applyAlignment="1">
      <alignment horizontal="center" vertical="center"/>
    </xf>
    <xf numFmtId="1" fontId="18" fillId="19" borderId="12" xfId="0" applyNumberFormat="1" applyFont="1" applyFill="1" applyBorder="1" applyAlignment="1">
      <alignment horizontal="center" vertical="center"/>
    </xf>
    <xf numFmtId="1" fontId="18" fillId="2" borderId="12" xfId="0" applyNumberFormat="1" applyFont="1" applyFill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166" fontId="0" fillId="12" borderId="30" xfId="0" applyNumberFormat="1" applyFill="1" applyBorder="1" applyAlignment="1">
      <alignment horizontal="center" vertical="center"/>
    </xf>
    <xf numFmtId="1" fontId="18" fillId="0" borderId="74" xfId="0" applyNumberFormat="1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1" fontId="18" fillId="0" borderId="33" xfId="0" applyNumberFormat="1" applyFont="1" applyBorder="1" applyAlignment="1">
      <alignment horizontal="center" vertical="center"/>
    </xf>
    <xf numFmtId="1" fontId="18" fillId="0" borderId="33" xfId="0" applyNumberFormat="1" applyFont="1" applyBorder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1" fontId="18" fillId="6" borderId="33" xfId="0" applyNumberFormat="1" applyFont="1" applyFill="1" applyBorder="1" applyAlignment="1">
      <alignment horizontal="center" vertical="center"/>
    </xf>
    <xf numFmtId="0" fontId="18" fillId="0" borderId="40" xfId="0" applyFont="1" applyBorder="1"/>
    <xf numFmtId="0" fontId="18" fillId="19" borderId="10" xfId="0" applyFont="1" applyFill="1" applyBorder="1"/>
    <xf numFmtId="0" fontId="18" fillId="19" borderId="10" xfId="0" applyFont="1" applyFill="1" applyBorder="1" applyAlignment="1">
      <alignment horizontal="center"/>
    </xf>
    <xf numFmtId="0" fontId="18" fillId="6" borderId="33" xfId="0" applyFont="1" applyFill="1" applyBorder="1"/>
    <xf numFmtId="0" fontId="18" fillId="6" borderId="33" xfId="0" applyFont="1" applyFill="1" applyBorder="1" applyAlignment="1">
      <alignment horizontal="center"/>
    </xf>
    <xf numFmtId="1" fontId="18" fillId="12" borderId="12" xfId="0" applyNumberFormat="1" applyFont="1" applyFill="1" applyBorder="1" applyAlignment="1">
      <alignment horizontal="center" vertical="center"/>
    </xf>
    <xf numFmtId="0" fontId="18" fillId="0" borderId="14" xfId="0" applyFont="1" applyBorder="1"/>
    <xf numFmtId="1" fontId="18" fillId="12" borderId="14" xfId="0" applyNumberFormat="1" applyFont="1" applyFill="1" applyBorder="1" applyAlignment="1">
      <alignment horizontal="center" vertical="center"/>
    </xf>
    <xf numFmtId="0" fontId="18" fillId="0" borderId="74" xfId="0" applyFont="1" applyBorder="1"/>
    <xf numFmtId="0" fontId="18" fillId="0" borderId="12" xfId="0" applyFont="1" applyBorder="1"/>
    <xf numFmtId="0" fontId="18" fillId="16" borderId="12" xfId="0" applyFont="1" applyFill="1" applyBorder="1"/>
    <xf numFmtId="0" fontId="18" fillId="8" borderId="12" xfId="0" applyFont="1" applyFill="1" applyBorder="1"/>
    <xf numFmtId="0" fontId="18" fillId="15" borderId="12" xfId="0" applyFont="1" applyFill="1" applyBorder="1"/>
    <xf numFmtId="0" fontId="18" fillId="6" borderId="12" xfId="0" applyFont="1" applyFill="1" applyBorder="1"/>
    <xf numFmtId="0" fontId="18" fillId="4" borderId="12" xfId="0" applyFont="1" applyFill="1" applyBorder="1"/>
    <xf numFmtId="0" fontId="18" fillId="19" borderId="12" xfId="0" applyFont="1" applyFill="1" applyBorder="1"/>
    <xf numFmtId="0" fontId="18" fillId="2" borderId="12" xfId="0" applyFont="1" applyFill="1" applyBorder="1"/>
    <xf numFmtId="1" fontId="0" fillId="0" borderId="12" xfId="0" applyNumberFormat="1" applyBorder="1" applyAlignment="1">
      <alignment horizontal="center" vertical="center"/>
    </xf>
    <xf numFmtId="1" fontId="0" fillId="12" borderId="12" xfId="0" applyNumberFormat="1" applyFill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1" fontId="18" fillId="0" borderId="75" xfId="0" applyNumberFormat="1" applyFont="1" applyBorder="1" applyAlignment="1">
      <alignment horizontal="center" vertical="center"/>
    </xf>
    <xf numFmtId="166" fontId="0" fillId="0" borderId="75" xfId="0" applyNumberFormat="1" applyBorder="1" applyAlignment="1">
      <alignment horizontal="center" vertical="center"/>
    </xf>
    <xf numFmtId="1" fontId="0" fillId="8" borderId="40" xfId="0" applyNumberFormat="1" applyFill="1" applyBorder="1" applyAlignment="1">
      <alignment horizontal="center" vertical="center"/>
    </xf>
    <xf numFmtId="0" fontId="18" fillId="6" borderId="40" xfId="0" applyFont="1" applyFill="1" applyBorder="1" applyAlignment="1">
      <alignment horizontal="center"/>
    </xf>
    <xf numFmtId="1" fontId="18" fillId="15" borderId="76" xfId="0" applyNumberFormat="1" applyFont="1" applyFill="1" applyBorder="1" applyAlignment="1">
      <alignment horizontal="center" vertical="center"/>
    </xf>
    <xf numFmtId="1" fontId="0" fillId="12" borderId="77" xfId="0" applyNumberFormat="1" applyFill="1" applyBorder="1" applyAlignment="1">
      <alignment horizontal="center" vertical="center"/>
    </xf>
    <xf numFmtId="1" fontId="18" fillId="12" borderId="78" xfId="0" applyNumberFormat="1" applyFont="1" applyFill="1" applyBorder="1" applyAlignment="1">
      <alignment horizontal="center" vertical="center"/>
    </xf>
    <xf numFmtId="1" fontId="0" fillId="4" borderId="76" xfId="0" applyNumberFormat="1" applyFill="1" applyBorder="1" applyAlignment="1">
      <alignment horizontal="center" vertical="center"/>
    </xf>
    <xf numFmtId="1" fontId="0" fillId="4" borderId="40" xfId="0" applyNumberFormat="1" applyFill="1" applyBorder="1" applyAlignment="1">
      <alignment horizontal="center" vertical="center"/>
    </xf>
    <xf numFmtId="166" fontId="0" fillId="4" borderId="76" xfId="0" applyNumberFormat="1" applyFill="1" applyBorder="1" applyAlignment="1">
      <alignment horizontal="center" vertical="center"/>
    </xf>
    <xf numFmtId="166" fontId="0" fillId="4" borderId="40" xfId="0" applyNumberFormat="1" applyFill="1" applyBorder="1" applyAlignment="1">
      <alignment horizontal="center" vertical="center"/>
    </xf>
    <xf numFmtId="166" fontId="0" fillId="6" borderId="76" xfId="0" applyNumberFormat="1" applyFill="1" applyBorder="1" applyAlignment="1">
      <alignment horizontal="center" vertical="center"/>
    </xf>
    <xf numFmtId="1" fontId="0" fillId="6" borderId="76" xfId="0" applyNumberFormat="1" applyFill="1" applyBorder="1" applyAlignment="1">
      <alignment horizontal="center" vertical="center"/>
    </xf>
    <xf numFmtId="166" fontId="0" fillId="15" borderId="76" xfId="0" applyNumberFormat="1" applyFill="1" applyBorder="1" applyAlignment="1">
      <alignment horizontal="center" vertical="center"/>
    </xf>
    <xf numFmtId="166" fontId="0" fillId="15" borderId="40" xfId="0" applyNumberFormat="1" applyFill="1" applyBorder="1" applyAlignment="1">
      <alignment horizontal="center" vertical="center"/>
    </xf>
    <xf numFmtId="1" fontId="0" fillId="15" borderId="76" xfId="0" applyNumberFormat="1" applyFill="1" applyBorder="1" applyAlignment="1">
      <alignment horizontal="center" vertical="center"/>
    </xf>
    <xf numFmtId="1" fontId="0" fillId="15" borderId="40" xfId="0" applyNumberFormat="1" applyFill="1" applyBorder="1" applyAlignment="1">
      <alignment horizontal="center" vertical="center"/>
    </xf>
    <xf numFmtId="1" fontId="0" fillId="16" borderId="76" xfId="0" applyNumberFormat="1" applyFill="1" applyBorder="1" applyAlignment="1">
      <alignment horizontal="center" vertical="center"/>
    </xf>
    <xf numFmtId="1" fontId="0" fillId="16" borderId="40" xfId="0" applyNumberFormat="1" applyFill="1" applyBorder="1" applyAlignment="1">
      <alignment horizontal="center" vertical="center"/>
    </xf>
    <xf numFmtId="166" fontId="0" fillId="16" borderId="76" xfId="0" applyNumberFormat="1" applyFill="1" applyBorder="1" applyAlignment="1">
      <alignment horizontal="center" vertical="center"/>
    </xf>
    <xf numFmtId="166" fontId="0" fillId="16" borderId="40" xfId="0" applyNumberFormat="1" applyFill="1" applyBorder="1" applyAlignment="1">
      <alignment horizontal="center" vertical="center"/>
    </xf>
    <xf numFmtId="166" fontId="0" fillId="8" borderId="76" xfId="0" applyNumberFormat="1" applyFill="1" applyBorder="1" applyAlignment="1">
      <alignment horizontal="center" vertical="center"/>
    </xf>
    <xf numFmtId="1" fontId="0" fillId="8" borderId="76" xfId="0" applyNumberFormat="1" applyFill="1" applyBorder="1" applyAlignment="1">
      <alignment horizontal="center" vertical="center"/>
    </xf>
    <xf numFmtId="166" fontId="1" fillId="16" borderId="76" xfId="0" applyNumberFormat="1" applyFont="1" applyFill="1" applyBorder="1" applyAlignment="1">
      <alignment horizontal="center" vertical="center"/>
    </xf>
    <xf numFmtId="1" fontId="1" fillId="16" borderId="76" xfId="0" applyNumberFormat="1" applyFont="1" applyFill="1" applyBorder="1" applyAlignment="1">
      <alignment horizontal="center" vertical="center"/>
    </xf>
    <xf numFmtId="1" fontId="18" fillId="0" borderId="76" xfId="0" applyNumberFormat="1" applyFont="1" applyBorder="1" applyAlignment="1">
      <alignment horizontal="center" vertical="center" wrapText="1"/>
    </xf>
    <xf numFmtId="1" fontId="1" fillId="16" borderId="40" xfId="0" applyNumberFormat="1" applyFont="1" applyFill="1" applyBorder="1" applyAlignment="1">
      <alignment horizontal="center" vertical="center"/>
    </xf>
    <xf numFmtId="166" fontId="18" fillId="0" borderId="76" xfId="0" applyNumberFormat="1" applyFont="1" applyBorder="1" applyAlignment="1">
      <alignment horizontal="center" vertical="center" wrapText="1"/>
    </xf>
    <xf numFmtId="166" fontId="1" fillId="16" borderId="40" xfId="0" applyNumberFormat="1" applyFont="1" applyFill="1" applyBorder="1" applyAlignment="1">
      <alignment horizontal="center" vertical="center"/>
    </xf>
    <xf numFmtId="0" fontId="18" fillId="16" borderId="40" xfId="0" applyFont="1" applyFill="1" applyBorder="1"/>
    <xf numFmtId="1" fontId="18" fillId="16" borderId="76" xfId="0" applyNumberFormat="1" applyFont="1" applyFill="1" applyBorder="1" applyAlignment="1">
      <alignment horizontal="center" vertical="center"/>
    </xf>
    <xf numFmtId="0" fontId="18" fillId="8" borderId="76" xfId="0" applyFont="1" applyFill="1" applyBorder="1" applyAlignment="1">
      <alignment horizontal="center"/>
    </xf>
    <xf numFmtId="0" fontId="18" fillId="15" borderId="40" xfId="0" applyFont="1" applyFill="1" applyBorder="1"/>
    <xf numFmtId="0" fontId="18" fillId="6" borderId="76" xfId="0" applyFont="1" applyFill="1" applyBorder="1" applyAlignment="1">
      <alignment horizontal="center"/>
    </xf>
    <xf numFmtId="0" fontId="18" fillId="4" borderId="40" xfId="0" applyFont="1" applyFill="1" applyBorder="1"/>
    <xf numFmtId="1" fontId="18" fillId="4" borderId="76" xfId="0" applyNumberFormat="1" applyFont="1" applyFill="1" applyBorder="1" applyAlignment="1">
      <alignment horizontal="center" vertical="center"/>
    </xf>
    <xf numFmtId="0" fontId="18" fillId="19" borderId="76" xfId="0" applyFont="1" applyFill="1" applyBorder="1" applyAlignment="1">
      <alignment horizontal="center"/>
    </xf>
    <xf numFmtId="0" fontId="18" fillId="2" borderId="40" xfId="0" applyFont="1" applyFill="1" applyBorder="1"/>
    <xf numFmtId="1" fontId="18" fillId="2" borderId="76" xfId="0" applyNumberFormat="1" applyFont="1" applyFill="1" applyBorder="1" applyAlignment="1">
      <alignment horizontal="center" vertical="center"/>
    </xf>
    <xf numFmtId="1" fontId="18" fillId="0" borderId="41" xfId="0" applyNumberFormat="1" applyFont="1" applyBorder="1" applyAlignment="1">
      <alignment horizontal="center" vertical="center"/>
    </xf>
    <xf numFmtId="1" fontId="18" fillId="0" borderId="31" xfId="0" applyNumberFormat="1" applyFont="1" applyBorder="1" applyAlignment="1">
      <alignment horizontal="center" vertical="center"/>
    </xf>
    <xf numFmtId="1" fontId="18" fillId="6" borderId="31" xfId="0" applyNumberFormat="1" applyFont="1" applyFill="1" applyBorder="1" applyAlignment="1">
      <alignment horizontal="center" vertical="center"/>
    </xf>
    <xf numFmtId="166" fontId="0" fillId="7" borderId="76" xfId="0" applyNumberFormat="1" applyFill="1" applyBorder="1" applyAlignment="1">
      <alignment horizontal="center" vertical="center"/>
    </xf>
    <xf numFmtId="1" fontId="0" fillId="7" borderId="76" xfId="0" applyNumberFormat="1" applyFill="1" applyBorder="1" applyAlignment="1">
      <alignment horizontal="center" vertical="center"/>
    </xf>
    <xf numFmtId="0" fontId="18" fillId="7" borderId="76" xfId="0" applyFont="1" applyFill="1" applyBorder="1" applyAlignment="1">
      <alignment horizontal="center"/>
    </xf>
    <xf numFmtId="1" fontId="18" fillId="7" borderId="76" xfId="0" applyNumberFormat="1" applyFont="1" applyFill="1" applyBorder="1" applyAlignment="1">
      <alignment horizontal="center" vertical="center"/>
    </xf>
    <xf numFmtId="166" fontId="0" fillId="6" borderId="28" xfId="0" applyNumberFormat="1" applyFill="1" applyBorder="1" applyAlignment="1">
      <alignment horizontal="center" vertical="center"/>
    </xf>
    <xf numFmtId="1" fontId="0" fillId="6" borderId="28" xfId="0" applyNumberFormat="1" applyFill="1" applyBorder="1" applyAlignment="1">
      <alignment horizontal="center" vertical="center"/>
    </xf>
    <xf numFmtId="1" fontId="18" fillId="6" borderId="28" xfId="0" applyNumberFormat="1" applyFont="1" applyFill="1" applyBorder="1" applyAlignment="1">
      <alignment horizontal="center" vertical="center"/>
    </xf>
    <xf numFmtId="1" fontId="18" fillId="6" borderId="29" xfId="0" applyNumberFormat="1" applyFont="1" applyFill="1" applyBorder="1" applyAlignment="1">
      <alignment horizontal="center" vertical="center"/>
    </xf>
    <xf numFmtId="0" fontId="18" fillId="6" borderId="28" xfId="0" applyFont="1" applyFill="1" applyBorder="1"/>
    <xf numFmtId="0" fontId="18" fillId="6" borderId="28" xfId="0" applyFont="1" applyFill="1" applyBorder="1" applyAlignment="1">
      <alignment horizontal="center"/>
    </xf>
    <xf numFmtId="10" fontId="18" fillId="7" borderId="76" xfId="0" applyNumberFormat="1" applyFont="1" applyFill="1" applyBorder="1" applyAlignment="1">
      <alignment horizontal="center" vertical="center"/>
    </xf>
    <xf numFmtId="10" fontId="18" fillId="6" borderId="34" xfId="0" applyNumberFormat="1" applyFont="1" applyFill="1" applyBorder="1" applyAlignment="1">
      <alignment horizontal="center" vertical="center"/>
    </xf>
    <xf numFmtId="0" fontId="18" fillId="6" borderId="79" xfId="0" applyFont="1" applyFill="1" applyBorder="1"/>
    <xf numFmtId="0" fontId="18" fillId="6" borderId="80" xfId="0" applyFont="1" applyFill="1" applyBorder="1"/>
    <xf numFmtId="1" fontId="18" fillId="0" borderId="80" xfId="0" applyNumberFormat="1" applyFont="1" applyBorder="1" applyAlignment="1">
      <alignment horizontal="center" vertical="center"/>
    </xf>
    <xf numFmtId="0" fontId="18" fillId="0" borderId="80" xfId="0" applyFont="1" applyBorder="1" applyAlignment="1">
      <alignment horizontal="center" vertical="center" wrapText="1"/>
    </xf>
    <xf numFmtId="1" fontId="18" fillId="6" borderId="79" xfId="0" applyNumberFormat="1" applyFont="1" applyFill="1" applyBorder="1" applyAlignment="1">
      <alignment horizontal="center" vertical="center"/>
    </xf>
    <xf numFmtId="1" fontId="18" fillId="6" borderId="80" xfId="0" applyNumberFormat="1" applyFont="1" applyFill="1" applyBorder="1" applyAlignment="1">
      <alignment horizontal="center" vertical="center"/>
    </xf>
    <xf numFmtId="166" fontId="18" fillId="0" borderId="81" xfId="0" applyNumberFormat="1" applyFont="1" applyBorder="1" applyAlignment="1">
      <alignment horizontal="center" vertical="center" wrapText="1"/>
    </xf>
    <xf numFmtId="166" fontId="0" fillId="12" borderId="14" xfId="0" applyNumberFormat="1" applyFill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18" fillId="0" borderId="81" xfId="0" applyFont="1" applyBorder="1" applyAlignment="1">
      <alignment horizontal="center" vertical="center" wrapText="1"/>
    </xf>
    <xf numFmtId="0" fontId="18" fillId="0" borderId="75" xfId="0" applyFont="1" applyBorder="1"/>
    <xf numFmtId="166" fontId="0" fillId="6" borderId="82" xfId="0" applyNumberFormat="1" applyFill="1" applyBorder="1" applyAlignment="1">
      <alignment horizontal="center" vertical="center"/>
    </xf>
    <xf numFmtId="166" fontId="0" fillId="6" borderId="81" xfId="0" applyNumberFormat="1" applyFill="1" applyBorder="1" applyAlignment="1">
      <alignment horizontal="center" vertical="center"/>
    </xf>
    <xf numFmtId="0" fontId="18" fillId="6" borderId="82" xfId="0" applyFont="1" applyFill="1" applyBorder="1"/>
    <xf numFmtId="0" fontId="18" fillId="6" borderId="81" xfId="0" applyFont="1" applyFill="1" applyBorder="1"/>
    <xf numFmtId="10" fontId="18" fillId="0" borderId="76" xfId="0" applyNumberFormat="1" applyFont="1" applyBorder="1" applyAlignment="1">
      <alignment horizontal="center" vertical="center"/>
    </xf>
    <xf numFmtId="10" fontId="18" fillId="0" borderId="77" xfId="0" applyNumberFormat="1" applyFont="1" applyBorder="1" applyAlignment="1">
      <alignment horizontal="center" vertical="center"/>
    </xf>
    <xf numFmtId="10" fontId="18" fillId="0" borderId="31" xfId="0" applyNumberFormat="1" applyFont="1" applyBorder="1" applyAlignment="1">
      <alignment horizontal="center" vertical="center"/>
    </xf>
    <xf numFmtId="10" fontId="18" fillId="0" borderId="33" xfId="0" applyNumberFormat="1" applyFont="1" applyBorder="1" applyAlignment="1">
      <alignment horizontal="center" vertical="center"/>
    </xf>
    <xf numFmtId="10" fontId="18" fillId="0" borderId="34" xfId="0" applyNumberFormat="1" applyFont="1" applyBorder="1" applyAlignment="1">
      <alignment horizontal="center" vertical="center"/>
    </xf>
    <xf numFmtId="1" fontId="18" fillId="16" borderId="28" xfId="0" applyNumberFormat="1" applyFont="1" applyFill="1" applyBorder="1" applyAlignment="1">
      <alignment horizontal="center" vertical="center"/>
    </xf>
    <xf numFmtId="1" fontId="18" fillId="16" borderId="29" xfId="0" applyNumberFormat="1" applyFont="1" applyFill="1" applyBorder="1" applyAlignment="1">
      <alignment horizontal="center" vertical="center"/>
    </xf>
    <xf numFmtId="10" fontId="18" fillId="16" borderId="31" xfId="0" applyNumberFormat="1" applyFont="1" applyFill="1" applyBorder="1" applyAlignment="1">
      <alignment horizontal="center" vertical="center"/>
    </xf>
    <xf numFmtId="1" fontId="18" fillId="8" borderId="31" xfId="0" applyNumberFormat="1" applyFont="1" applyFill="1" applyBorder="1" applyAlignment="1">
      <alignment horizontal="center" vertical="center"/>
    </xf>
    <xf numFmtId="10" fontId="18" fillId="8" borderId="31" xfId="0" applyNumberFormat="1" applyFont="1" applyFill="1" applyBorder="1" applyAlignment="1">
      <alignment horizontal="center" vertical="center"/>
    </xf>
    <xf numFmtId="1" fontId="18" fillId="15" borderId="28" xfId="0" applyNumberFormat="1" applyFont="1" applyFill="1" applyBorder="1" applyAlignment="1">
      <alignment horizontal="center" vertical="center"/>
    </xf>
    <xf numFmtId="1" fontId="18" fillId="15" borderId="29" xfId="0" applyNumberFormat="1" applyFont="1" applyFill="1" applyBorder="1" applyAlignment="1">
      <alignment horizontal="center" vertical="center"/>
    </xf>
    <xf numFmtId="10" fontId="18" fillId="15" borderId="31" xfId="0" applyNumberFormat="1" applyFont="1" applyFill="1" applyBorder="1" applyAlignment="1">
      <alignment horizontal="center" vertical="center"/>
    </xf>
    <xf numFmtId="10" fontId="18" fillId="6" borderId="31" xfId="0" applyNumberFormat="1" applyFont="1" applyFill="1" applyBorder="1" applyAlignment="1">
      <alignment horizontal="center" vertical="center"/>
    </xf>
    <xf numFmtId="1" fontId="18" fillId="4" borderId="28" xfId="0" applyNumberFormat="1" applyFont="1" applyFill="1" applyBorder="1" applyAlignment="1">
      <alignment horizontal="center" vertical="center"/>
    </xf>
    <xf numFmtId="1" fontId="18" fillId="4" borderId="29" xfId="0" applyNumberFormat="1" applyFont="1" applyFill="1" applyBorder="1" applyAlignment="1">
      <alignment horizontal="center" vertical="center"/>
    </xf>
    <xf numFmtId="10" fontId="18" fillId="4" borderId="31" xfId="0" applyNumberFormat="1" applyFont="1" applyFill="1" applyBorder="1" applyAlignment="1">
      <alignment horizontal="center" vertical="center"/>
    </xf>
    <xf numFmtId="1" fontId="18" fillId="19" borderId="31" xfId="0" applyNumberFormat="1" applyFont="1" applyFill="1" applyBorder="1" applyAlignment="1">
      <alignment horizontal="center" vertical="center"/>
    </xf>
    <xf numFmtId="10" fontId="18" fillId="19" borderId="33" xfId="0" applyNumberFormat="1" applyFont="1" applyFill="1" applyBorder="1" applyAlignment="1">
      <alignment horizontal="center" vertical="center"/>
    </xf>
    <xf numFmtId="10" fontId="18" fillId="19" borderId="34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12" fillId="0" borderId="29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6" fontId="12" fillId="4" borderId="45" xfId="0" applyNumberFormat="1" applyFont="1" applyFill="1" applyBorder="1" applyAlignment="1">
      <alignment horizontal="center" vertical="center" wrapText="1"/>
    </xf>
    <xf numFmtId="6" fontId="12" fillId="4" borderId="51" xfId="0" applyNumberFormat="1" applyFont="1" applyFill="1" applyBorder="1" applyAlignment="1">
      <alignment horizontal="center" vertical="center" wrapText="1"/>
    </xf>
    <xf numFmtId="0" fontId="12" fillId="16" borderId="83" xfId="0" applyFont="1" applyFill="1" applyBorder="1" applyAlignment="1">
      <alignment horizontal="center" vertical="center" wrapText="1"/>
    </xf>
    <xf numFmtId="0" fontId="12" fillId="16" borderId="38" xfId="0" applyFont="1" applyFill="1" applyBorder="1" applyAlignment="1">
      <alignment horizontal="center" vertical="center" wrapText="1"/>
    </xf>
    <xf numFmtId="0" fontId="12" fillId="16" borderId="50" xfId="0" applyFont="1" applyFill="1" applyBorder="1" applyAlignment="1">
      <alignment horizontal="center" vertical="center" wrapText="1"/>
    </xf>
    <xf numFmtId="0" fontId="5" fillId="0" borderId="83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/>
    <xf numFmtId="1" fontId="5" fillId="0" borderId="0" xfId="0" applyNumberFormat="1" applyFont="1" applyFill="1" applyAlignment="1">
      <alignment horizontal="left"/>
    </xf>
    <xf numFmtId="10" fontId="5" fillId="0" borderId="0" xfId="0" applyNumberFormat="1" applyFont="1" applyFill="1" applyAlignment="1">
      <alignment horizontal="left"/>
    </xf>
    <xf numFmtId="0" fontId="59" fillId="0" borderId="10" xfId="0" applyFont="1" applyFill="1" applyBorder="1" applyAlignment="1" applyProtection="1">
      <alignment horizontal="center" vertical="center" wrapText="1"/>
      <protection locked="0"/>
    </xf>
    <xf numFmtId="0" fontId="60" fillId="0" borderId="10" xfId="0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Protection="1">
      <protection locked="0"/>
    </xf>
    <xf numFmtId="0" fontId="5" fillId="0" borderId="0" xfId="0" applyFont="1" applyFill="1" applyAlignment="1">
      <alignment horizontal="center" vertical="center" wrapText="1"/>
    </xf>
    <xf numFmtId="2" fontId="5" fillId="0" borderId="0" xfId="0" applyNumberFormat="1" applyFont="1" applyFill="1" applyAlignment="1">
      <alignment horizontal="center"/>
    </xf>
    <xf numFmtId="0" fontId="12" fillId="13" borderId="10" xfId="0" applyFont="1" applyFill="1" applyBorder="1" applyAlignment="1">
      <alignment horizontal="center" vertical="center"/>
    </xf>
    <xf numFmtId="0" fontId="12" fillId="13" borderId="1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2" fontId="5" fillId="0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Fill="1" applyBorder="1" applyAlignment="1">
      <alignment horizontal="center"/>
    </xf>
    <xf numFmtId="1" fontId="47" fillId="0" borderId="0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 applyAlignment="1">
      <alignment horizontal="center" vertical="center"/>
    </xf>
    <xf numFmtId="2" fontId="5" fillId="0" borderId="10" xfId="0" applyNumberFormat="1" applyFont="1" applyFill="1" applyBorder="1"/>
    <xf numFmtId="2" fontId="5" fillId="0" borderId="10" xfId="0" applyNumberFormat="1" applyFont="1" applyFill="1" applyBorder="1" applyAlignment="1">
      <alignment horizontal="center"/>
    </xf>
    <xf numFmtId="2" fontId="5" fillId="0" borderId="10" xfId="0" applyNumberFormat="1" applyFont="1" applyFill="1" applyBorder="1" applyAlignment="1" applyProtection="1">
      <alignment horizontal="center" vertical="center" wrapText="1"/>
      <protection locked="0"/>
    </xf>
    <xf numFmtId="2" fontId="5" fillId="0" borderId="10" xfId="0" applyNumberFormat="1" applyFont="1" applyFill="1" applyBorder="1" applyProtection="1">
      <protection locked="0"/>
    </xf>
    <xf numFmtId="0" fontId="12" fillId="18" borderId="10" xfId="0" applyFont="1" applyFill="1" applyBorder="1" applyAlignment="1">
      <alignment horizontal="center" vertical="center"/>
    </xf>
    <xf numFmtId="0" fontId="12" fillId="18" borderId="10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 applyProtection="1">
      <alignment horizontal="center"/>
      <protection locked="0"/>
    </xf>
    <xf numFmtId="2" fontId="2" fillId="4" borderId="10" xfId="0" applyNumberFormat="1" applyFont="1" applyFill="1" applyBorder="1" applyAlignment="1">
      <alignment horizontal="center"/>
    </xf>
    <xf numFmtId="0" fontId="12" fillId="8" borderId="10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 wrapText="1"/>
    </xf>
    <xf numFmtId="0" fontId="5" fillId="16" borderId="10" xfId="0" applyFont="1" applyFill="1" applyBorder="1" applyAlignment="1" applyProtection="1">
      <alignment horizontal="center" vertical="center" wrapText="1"/>
      <protection locked="0"/>
    </xf>
    <xf numFmtId="2" fontId="2" fillId="16" borderId="10" xfId="0" applyNumberFormat="1" applyFont="1" applyFill="1" applyBorder="1" applyAlignment="1">
      <alignment horizontal="center"/>
    </xf>
    <xf numFmtId="0" fontId="0" fillId="0" borderId="0" xfId="0" applyNumberFormat="1" applyFill="1"/>
    <xf numFmtId="0" fontId="12" fillId="16" borderId="10" xfId="0" applyFont="1" applyFill="1" applyBorder="1" applyAlignment="1">
      <alignment horizontal="center" vertical="center" wrapText="1"/>
    </xf>
    <xf numFmtId="6" fontId="12" fillId="4" borderId="10" xfId="0" applyNumberFormat="1" applyFont="1" applyFill="1" applyBorder="1" applyAlignment="1">
      <alignment horizontal="center" vertical="center" wrapText="1"/>
    </xf>
    <xf numFmtId="0" fontId="12" fillId="0" borderId="10" xfId="0" applyFont="1" applyFill="1" applyBorder="1" applyAlignment="1">
      <alignment horizontal="center" vertical="center" wrapText="1"/>
    </xf>
    <xf numFmtId="0" fontId="48" fillId="0" borderId="84" xfId="0" applyFont="1" applyFill="1" applyBorder="1" applyAlignment="1">
      <alignment horizontal="center" vertical="center" wrapText="1"/>
    </xf>
    <xf numFmtId="0" fontId="49" fillId="8" borderId="10" xfId="0" applyFont="1" applyFill="1" applyBorder="1" applyAlignment="1">
      <alignment horizontal="center" vertical="center" wrapText="1"/>
    </xf>
    <xf numFmtId="0" fontId="6" fillId="16" borderId="10" xfId="0" applyFont="1" applyFill="1" applyBorder="1" applyAlignment="1" applyProtection="1">
      <alignment horizontal="center" vertical="center" wrapText="1"/>
      <protection locked="0"/>
    </xf>
    <xf numFmtId="0" fontId="49" fillId="18" borderId="10" xfId="0" applyFont="1" applyFill="1" applyBorder="1" applyAlignment="1">
      <alignment horizontal="center" vertical="center" wrapText="1"/>
    </xf>
    <xf numFmtId="0" fontId="6" fillId="4" borderId="10" xfId="0" applyFont="1" applyFill="1" applyBorder="1" applyAlignment="1" applyProtection="1">
      <alignment horizontal="center" vertical="center" wrapText="1"/>
      <protection locked="0"/>
    </xf>
    <xf numFmtId="0" fontId="49" fillId="13" borderId="10" xfId="0" applyFont="1" applyFill="1" applyBorder="1" applyAlignment="1">
      <alignment horizontal="center" vertical="center" wrapText="1"/>
    </xf>
    <xf numFmtId="2" fontId="6" fillId="0" borderId="10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10" xfId="0" applyNumberFormat="1" applyFont="1" applyFill="1" applyBorder="1" applyAlignment="1">
      <alignment horizontal="center" vertical="center" wrapText="1"/>
    </xf>
    <xf numFmtId="2" fontId="6" fillId="0" borderId="10" xfId="0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 applyAlignment="1">
      <alignment horizontal="center"/>
    </xf>
    <xf numFmtId="1" fontId="50" fillId="0" borderId="0" xfId="0" applyNumberFormat="1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center"/>
    </xf>
    <xf numFmtId="1" fontId="51" fillId="0" borderId="0" xfId="0" applyNumberFormat="1" applyFont="1" applyFill="1" applyBorder="1" applyAlignment="1">
      <alignment horizontal="center" vertical="center"/>
    </xf>
    <xf numFmtId="0" fontId="5" fillId="16" borderId="0" xfId="0" applyNumberFormat="1" applyFont="1" applyFill="1" applyAlignment="1">
      <alignment horizontal="center"/>
    </xf>
    <xf numFmtId="0" fontId="5" fillId="0" borderId="0" xfId="0" applyNumberFormat="1" applyFont="1" applyFill="1" applyAlignment="1">
      <alignment horizontal="center"/>
    </xf>
    <xf numFmtId="165" fontId="5" fillId="0" borderId="0" xfId="0" applyNumberFormat="1" applyFont="1" applyFill="1"/>
    <xf numFmtId="165" fontId="5" fillId="0" borderId="0" xfId="0" applyNumberFormat="1" applyFont="1" applyFill="1" applyBorder="1"/>
    <xf numFmtId="0" fontId="5" fillId="0" borderId="0" xfId="0" applyFont="1" applyFill="1" applyBorder="1" applyAlignment="1">
      <alignment vertical="center"/>
    </xf>
    <xf numFmtId="0" fontId="61" fillId="0" borderId="0" xfId="0" applyFont="1" applyFill="1" applyAlignment="1">
      <alignment vertical="center"/>
    </xf>
    <xf numFmtId="0" fontId="12" fillId="13" borderId="34" xfId="0" applyFont="1" applyFill="1" applyBorder="1" applyAlignment="1">
      <alignment horizontal="center" vertical="center"/>
    </xf>
    <xf numFmtId="0" fontId="12" fillId="13" borderId="49" xfId="0" applyFont="1" applyFill="1" applyBorder="1" applyAlignment="1">
      <alignment horizontal="center" vertical="center"/>
    </xf>
    <xf numFmtId="0" fontId="61" fillId="13" borderId="32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/>
    </xf>
    <xf numFmtId="1" fontId="13" fillId="0" borderId="27" xfId="0" applyNumberFormat="1" applyFont="1" applyFill="1" applyBorder="1" applyAlignment="1">
      <alignment horizontal="center"/>
    </xf>
    <xf numFmtId="0" fontId="13" fillId="0" borderId="28" xfId="0" applyNumberFormat="1" applyFont="1" applyFill="1" applyBorder="1" applyAlignment="1">
      <alignment horizontal="center"/>
    </xf>
    <xf numFmtId="1" fontId="62" fillId="0" borderId="0" xfId="0" applyNumberFormat="1" applyFont="1" applyFill="1" applyBorder="1" applyAlignment="1">
      <alignment horizontal="center" vertical="center"/>
    </xf>
    <xf numFmtId="2" fontId="2" fillId="0" borderId="30" xfId="0" applyNumberFormat="1" applyFont="1" applyFill="1" applyBorder="1" applyAlignment="1">
      <alignment horizontal="center"/>
    </xf>
    <xf numFmtId="1" fontId="13" fillId="0" borderId="3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 vertical="center"/>
    </xf>
    <xf numFmtId="0" fontId="12" fillId="18" borderId="19" xfId="0" applyFont="1" applyFill="1" applyBorder="1" applyAlignment="1">
      <alignment horizontal="center" vertical="center"/>
    </xf>
    <xf numFmtId="0" fontId="12" fillId="18" borderId="35" xfId="0" applyFont="1" applyFill="1" applyBorder="1" applyAlignment="1">
      <alignment horizontal="center" vertical="center"/>
    </xf>
    <xf numFmtId="0" fontId="61" fillId="18" borderId="19" xfId="0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/>
    </xf>
    <xf numFmtId="1" fontId="13" fillId="4" borderId="38" xfId="0" applyNumberFormat="1" applyFont="1" applyFill="1" applyBorder="1" applyAlignment="1">
      <alignment horizontal="center"/>
    </xf>
    <xf numFmtId="1" fontId="13" fillId="4" borderId="85" xfId="0" applyNumberFormat="1" applyFont="1" applyFill="1" applyBorder="1" applyAlignment="1">
      <alignment horizontal="center"/>
    </xf>
    <xf numFmtId="0" fontId="13" fillId="4" borderId="38" xfId="0" applyNumberFormat="1" applyFont="1" applyFill="1" applyBorder="1" applyAlignment="1">
      <alignment horizontal="center"/>
    </xf>
    <xf numFmtId="0" fontId="13" fillId="4" borderId="85" xfId="0" applyNumberFormat="1" applyFont="1" applyFill="1" applyBorder="1" applyAlignment="1">
      <alignment horizontal="center"/>
    </xf>
    <xf numFmtId="0" fontId="13" fillId="4" borderId="45" xfId="0" applyNumberFormat="1" applyFont="1" applyFill="1" applyBorder="1" applyAlignment="1">
      <alignment horizontal="center"/>
    </xf>
    <xf numFmtId="2" fontId="2" fillId="4" borderId="51" xfId="0" applyNumberFormat="1" applyFont="1" applyFill="1" applyBorder="1" applyAlignment="1">
      <alignment horizontal="center"/>
    </xf>
    <xf numFmtId="2" fontId="2" fillId="4" borderId="86" xfId="0" applyNumberFormat="1" applyFont="1" applyFill="1" applyBorder="1" applyAlignment="1">
      <alignment horizontal="center"/>
    </xf>
    <xf numFmtId="1" fontId="13" fillId="4" borderId="51" xfId="0" applyNumberFormat="1" applyFont="1" applyFill="1" applyBorder="1" applyAlignment="1">
      <alignment horizontal="center"/>
    </xf>
    <xf numFmtId="1" fontId="13" fillId="4" borderId="86" xfId="0" applyNumberFormat="1" applyFont="1" applyFill="1" applyBorder="1" applyAlignment="1">
      <alignment horizontal="center"/>
    </xf>
    <xf numFmtId="0" fontId="13" fillId="4" borderId="51" xfId="0" applyNumberFormat="1" applyFont="1" applyFill="1" applyBorder="1" applyAlignment="1">
      <alignment horizontal="center"/>
    </xf>
    <xf numFmtId="0" fontId="13" fillId="4" borderId="86" xfId="0" applyNumberFormat="1" applyFont="1" applyFill="1" applyBorder="1" applyAlignment="1">
      <alignment horizontal="center"/>
    </xf>
    <xf numFmtId="2" fontId="2" fillId="4" borderId="49" xfId="0" applyNumberFormat="1" applyFont="1" applyFill="1" applyBorder="1" applyAlignment="1">
      <alignment horizontal="center"/>
    </xf>
    <xf numFmtId="2" fontId="2" fillId="4" borderId="87" xfId="0" applyNumberFormat="1" applyFont="1" applyFill="1" applyBorder="1" applyAlignment="1">
      <alignment horizontal="center"/>
    </xf>
    <xf numFmtId="0" fontId="12" fillId="8" borderId="19" xfId="0" applyFont="1" applyFill="1" applyBorder="1" applyAlignment="1">
      <alignment horizontal="center" vertical="center"/>
    </xf>
    <xf numFmtId="0" fontId="61" fillId="8" borderId="19" xfId="0" applyFont="1" applyFill="1" applyBorder="1" applyAlignment="1">
      <alignment horizontal="center" vertical="center" wrapText="1"/>
    </xf>
    <xf numFmtId="1" fontId="13" fillId="16" borderId="38" xfId="0" applyNumberFormat="1" applyFont="1" applyFill="1" applyBorder="1" applyAlignment="1">
      <alignment horizontal="center"/>
    </xf>
    <xf numFmtId="0" fontId="13" fillId="16" borderId="41" xfId="0" applyNumberFormat="1" applyFont="1" applyFill="1" applyBorder="1" applyAlignment="1">
      <alignment horizontal="center"/>
    </xf>
    <xf numFmtId="0" fontId="13" fillId="16" borderId="45" xfId="0" applyNumberFormat="1" applyFont="1" applyFill="1" applyBorder="1" applyAlignment="1">
      <alignment horizontal="center"/>
    </xf>
    <xf numFmtId="2" fontId="2" fillId="16" borderId="50" xfId="0" applyNumberFormat="1" applyFont="1" applyFill="1" applyBorder="1" applyAlignment="1">
      <alignment horizontal="center"/>
    </xf>
    <xf numFmtId="1" fontId="13" fillId="16" borderId="45" xfId="0" applyNumberFormat="1" applyFont="1" applyFill="1" applyBorder="1" applyAlignment="1">
      <alignment horizontal="center"/>
    </xf>
    <xf numFmtId="0" fontId="13" fillId="16" borderId="29" xfId="0" applyNumberFormat="1" applyFont="1" applyFill="1" applyBorder="1" applyAlignment="1">
      <alignment horizontal="center"/>
    </xf>
    <xf numFmtId="0" fontId="13" fillId="16" borderId="88" xfId="0" applyNumberFormat="1" applyFont="1" applyFill="1" applyBorder="1" applyAlignment="1">
      <alignment horizontal="center"/>
    </xf>
    <xf numFmtId="2" fontId="2" fillId="16" borderId="49" xfId="0" applyNumberFormat="1" applyFont="1" applyFill="1" applyBorder="1" applyAlignment="1">
      <alignment horizontal="center"/>
    </xf>
    <xf numFmtId="2" fontId="2" fillId="16" borderId="87" xfId="0" applyNumberFormat="1" applyFont="1" applyFill="1" applyBorder="1" applyAlignment="1">
      <alignment horizontal="center"/>
    </xf>
    <xf numFmtId="0" fontId="13" fillId="16" borderId="38" xfId="0" applyNumberFormat="1" applyFont="1" applyFill="1" applyBorder="1" applyAlignment="1">
      <alignment horizontal="center"/>
    </xf>
    <xf numFmtId="165" fontId="0" fillId="0" borderId="0" xfId="0" applyNumberFormat="1"/>
    <xf numFmtId="0" fontId="18" fillId="0" borderId="9" xfId="0" applyNumberFormat="1" applyFont="1" applyBorder="1" applyAlignment="1">
      <alignment horizontal="center" vertical="center"/>
    </xf>
    <xf numFmtId="0" fontId="18" fillId="0" borderId="6" xfId="0" applyNumberFormat="1" applyFont="1" applyBorder="1" applyAlignment="1">
      <alignment horizontal="center" vertical="center"/>
    </xf>
    <xf numFmtId="2" fontId="18" fillId="0" borderId="37" xfId="0" applyNumberFormat="1" applyFont="1" applyBorder="1" applyAlignment="1">
      <alignment horizontal="center" vertical="center"/>
    </xf>
    <xf numFmtId="0" fontId="66" fillId="0" borderId="0" xfId="0" applyFont="1"/>
    <xf numFmtId="0" fontId="66" fillId="0" borderId="0" xfId="0" applyNumberFormat="1" applyFont="1"/>
    <xf numFmtId="165" fontId="66" fillId="0" borderId="0" xfId="0" applyNumberFormat="1" applyFont="1"/>
    <xf numFmtId="49" fontId="70" fillId="20" borderId="0" xfId="1" applyNumberFormat="1" applyFont="1" applyFill="1"/>
    <xf numFmtId="0" fontId="70" fillId="20" borderId="0" xfId="1" applyFont="1" applyFill="1"/>
    <xf numFmtId="49" fontId="72" fillId="15" borderId="89" xfId="1" applyNumberFormat="1" applyFont="1" applyFill="1" applyBorder="1" applyAlignment="1">
      <alignment horizontal="center" vertical="center"/>
    </xf>
    <xf numFmtId="49" fontId="73" fillId="15" borderId="89" xfId="1" applyNumberFormat="1" applyFont="1" applyFill="1" applyBorder="1" applyAlignment="1">
      <alignment horizontal="center" vertical="center"/>
    </xf>
    <xf numFmtId="49" fontId="73" fillId="13" borderId="90" xfId="1" applyNumberFormat="1" applyFont="1" applyFill="1" applyBorder="1" applyAlignment="1">
      <alignment horizontal="center" vertical="center"/>
    </xf>
    <xf numFmtId="49" fontId="73" fillId="13" borderId="91" xfId="1" applyNumberFormat="1" applyFont="1" applyFill="1" applyBorder="1" applyAlignment="1">
      <alignment horizontal="center" vertical="center"/>
    </xf>
    <xf numFmtId="49" fontId="73" fillId="13" borderId="92" xfId="1" applyNumberFormat="1" applyFont="1" applyFill="1" applyBorder="1" applyAlignment="1">
      <alignment horizontal="center" vertical="center"/>
    </xf>
    <xf numFmtId="49" fontId="73" fillId="13" borderId="93" xfId="1" applyNumberFormat="1" applyFont="1" applyFill="1" applyBorder="1" applyAlignment="1">
      <alignment horizontal="center" vertical="center"/>
    </xf>
    <xf numFmtId="49" fontId="73" fillId="13" borderId="94" xfId="1" applyNumberFormat="1" applyFont="1" applyFill="1" applyBorder="1" applyAlignment="1">
      <alignment horizontal="center" vertical="center"/>
    </xf>
    <xf numFmtId="49" fontId="73" fillId="13" borderId="95" xfId="1" applyNumberFormat="1" applyFont="1" applyFill="1" applyBorder="1" applyAlignment="1">
      <alignment horizontal="center" vertical="center"/>
    </xf>
    <xf numFmtId="49" fontId="76" fillId="21" borderId="96" xfId="1" applyNumberFormat="1" applyFont="1" applyFill="1" applyBorder="1" applyAlignment="1">
      <alignment horizontal="center"/>
    </xf>
    <xf numFmtId="49" fontId="73" fillId="13" borderId="97" xfId="1" applyNumberFormat="1" applyFont="1" applyFill="1" applyBorder="1" applyAlignment="1">
      <alignment horizontal="center" vertical="center"/>
    </xf>
    <xf numFmtId="49" fontId="73" fillId="13" borderId="98" xfId="1" applyNumberFormat="1" applyFont="1" applyFill="1" applyBorder="1" applyAlignment="1">
      <alignment horizontal="center" vertical="center"/>
    </xf>
    <xf numFmtId="49" fontId="73" fillId="13" borderId="99" xfId="1" applyNumberFormat="1" applyFont="1" applyFill="1" applyBorder="1" applyAlignment="1">
      <alignment horizontal="center" vertical="center"/>
    </xf>
    <xf numFmtId="49" fontId="67" fillId="20" borderId="0" xfId="1" applyNumberFormat="1" applyFont="1" applyFill="1" applyAlignment="1">
      <alignment horizontal="center" vertical="center"/>
    </xf>
    <xf numFmtId="49" fontId="76" fillId="21" borderId="100" xfId="1" applyNumberFormat="1" applyFont="1" applyFill="1" applyBorder="1" applyAlignment="1">
      <alignment horizontal="center"/>
    </xf>
    <xf numFmtId="49" fontId="76" fillId="21" borderId="100" xfId="1" applyNumberFormat="1" applyFont="1" applyFill="1" applyBorder="1" applyAlignment="1">
      <alignment horizontal="center" vertical="center"/>
    </xf>
    <xf numFmtId="49" fontId="70" fillId="20" borderId="0" xfId="1" applyNumberFormat="1" applyFont="1" applyFill="1" applyAlignment="1">
      <alignment horizontal="center" vertical="center"/>
    </xf>
    <xf numFmtId="0" fontId="70" fillId="20" borderId="0" xfId="1" applyFont="1" applyFill="1" applyBorder="1"/>
    <xf numFmtId="0" fontId="0" fillId="0" borderId="0" xfId="0" applyAlignment="1">
      <alignment horizontal="left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left"/>
    </xf>
    <xf numFmtId="0" fontId="18" fillId="0" borderId="10" xfId="0" applyFont="1" applyBorder="1" applyAlignment="1">
      <alignment horizontal="center"/>
    </xf>
    <xf numFmtId="0" fontId="18" fillId="16" borderId="10" xfId="0" applyFont="1" applyFill="1" applyBorder="1" applyAlignment="1">
      <alignment horizontal="center"/>
    </xf>
    <xf numFmtId="0" fontId="18" fillId="15" borderId="10" xfId="0" applyFont="1" applyFill="1" applyBorder="1" applyAlignment="1">
      <alignment horizontal="center"/>
    </xf>
    <xf numFmtId="0" fontId="18" fillId="6" borderId="10" xfId="0" applyFont="1" applyFill="1" applyBorder="1" applyAlignment="1">
      <alignment horizontal="center"/>
    </xf>
    <xf numFmtId="0" fontId="0" fillId="0" borderId="0" xfId="0" applyBorder="1" applyAlignment="1">
      <alignment horizontal="left"/>
    </xf>
    <xf numFmtId="0" fontId="80" fillId="0" borderId="0" xfId="0" applyFont="1"/>
    <xf numFmtId="0" fontId="0" fillId="0" borderId="10" xfId="0" applyBorder="1"/>
    <xf numFmtId="0" fontId="83" fillId="0" borderId="40" xfId="0" applyFont="1" applyBorder="1" applyAlignment="1">
      <alignment horizontal="center" vertical="center" wrapText="1"/>
    </xf>
    <xf numFmtId="0" fontId="82" fillId="0" borderId="0" xfId="0" applyFont="1"/>
    <xf numFmtId="0" fontId="78" fillId="0" borderId="0" xfId="0" applyFont="1"/>
    <xf numFmtId="0" fontId="83" fillId="0" borderId="75" xfId="0" applyFont="1" applyBorder="1" applyAlignment="1">
      <alignment horizontal="center" vertical="center" wrapText="1"/>
    </xf>
    <xf numFmtId="0" fontId="83" fillId="0" borderId="10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10" xfId="0" applyFont="1" applyBorder="1" applyAlignment="1">
      <alignment horizontal="center" vertical="center" wrapText="1"/>
    </xf>
    <xf numFmtId="0" fontId="77" fillId="0" borderId="0" xfId="0" applyFont="1"/>
    <xf numFmtId="0" fontId="87" fillId="0" borderId="0" xfId="0" applyFont="1"/>
    <xf numFmtId="0" fontId="88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40" xfId="0" applyBorder="1" applyAlignment="1">
      <alignment horizontal="center"/>
    </xf>
    <xf numFmtId="0" fontId="18" fillId="0" borderId="4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49" fontId="27" fillId="14" borderId="37" xfId="0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0" fontId="0" fillId="8" borderId="10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3" borderId="10" xfId="0" applyFill="1" applyBorder="1"/>
    <xf numFmtId="0" fontId="0" fillId="6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90" fillId="21" borderId="10" xfId="0" applyFont="1" applyFill="1" applyBorder="1" applyAlignment="1">
      <alignment horizontal="center" vertical="center"/>
    </xf>
    <xf numFmtId="0" fontId="32" fillId="0" borderId="0" xfId="0" applyFont="1" applyAlignment="1">
      <alignment horizontal="center"/>
    </xf>
    <xf numFmtId="0" fontId="34" fillId="0" borderId="0" xfId="0" applyFont="1"/>
    <xf numFmtId="0" fontId="90" fillId="21" borderId="0" xfId="0" applyFont="1" applyFill="1" applyAlignment="1">
      <alignment horizontal="center" vertical="center"/>
    </xf>
    <xf numFmtId="0" fontId="62" fillId="0" borderId="0" xfId="0" applyFont="1" applyAlignment="1">
      <alignment horizontal="center"/>
    </xf>
    <xf numFmtId="0" fontId="28" fillId="0" borderId="0" xfId="0" applyFont="1"/>
    <xf numFmtId="0" fontId="82" fillId="0" borderId="10" xfId="0" applyFont="1" applyBorder="1" applyAlignment="1">
      <alignment horizontal="center" vertical="center"/>
    </xf>
    <xf numFmtId="0" fontId="80" fillId="0" borderId="10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2" fillId="0" borderId="10" xfId="0" applyFont="1" applyBorder="1" applyAlignment="1">
      <alignment horizontal="left" vertical="center" indent="1"/>
    </xf>
    <xf numFmtId="0" fontId="87" fillId="0" borderId="10" xfId="0" applyFont="1" applyBorder="1" applyAlignment="1">
      <alignment horizontal="left" vertical="center" indent="1"/>
    </xf>
    <xf numFmtId="0" fontId="87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0" fontId="80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82" fillId="0" borderId="12" xfId="0" applyFont="1" applyBorder="1" applyAlignment="1">
      <alignment horizontal="center" vertical="center"/>
    </xf>
    <xf numFmtId="0" fontId="82" fillId="0" borderId="14" xfId="0" applyFont="1" applyBorder="1" applyAlignment="1">
      <alignment horizontal="left" vertical="center" indent="1"/>
    </xf>
    <xf numFmtId="0" fontId="87" fillId="0" borderId="14" xfId="0" applyFont="1" applyBorder="1" applyAlignment="1">
      <alignment horizontal="left" vertical="center" indent="1"/>
    </xf>
    <xf numFmtId="0" fontId="89" fillId="0" borderId="10" xfId="0" applyFont="1" applyBorder="1" applyAlignment="1">
      <alignment vertical="center" wrapText="1"/>
    </xf>
    <xf numFmtId="0" fontId="95" fillId="0" borderId="101" xfId="0" applyFont="1" applyBorder="1" applyAlignment="1">
      <alignment horizontal="center" vertical="center"/>
    </xf>
    <xf numFmtId="0" fontId="95" fillId="0" borderId="11" xfId="0" applyFont="1" applyBorder="1" applyAlignment="1">
      <alignment horizontal="center" vertical="center"/>
    </xf>
    <xf numFmtId="0" fontId="95" fillId="0" borderId="68" xfId="0" applyFont="1" applyBorder="1" applyAlignment="1">
      <alignment horizontal="center" vertical="center"/>
    </xf>
    <xf numFmtId="164" fontId="95" fillId="16" borderId="102" xfId="0" applyNumberFormat="1" applyFont="1" applyFill="1" applyBorder="1" applyAlignment="1">
      <alignment horizontal="center" vertical="center"/>
    </xf>
    <xf numFmtId="0" fontId="95" fillId="0" borderId="103" xfId="0" applyFont="1" applyBorder="1" applyAlignment="1">
      <alignment horizontal="center" vertical="center"/>
    </xf>
    <xf numFmtId="164" fontId="95" fillId="16" borderId="104" xfId="0" applyNumberFormat="1" applyFont="1" applyFill="1" applyBorder="1" applyAlignment="1">
      <alignment horizontal="center" vertical="center"/>
    </xf>
    <xf numFmtId="0" fontId="95" fillId="15" borderId="50" xfId="0" applyFont="1" applyFill="1" applyBorder="1" applyAlignment="1">
      <alignment horizontal="center" vertical="center" wrapText="1"/>
    </xf>
    <xf numFmtId="0" fontId="95" fillId="15" borderId="105" xfId="0" applyFont="1" applyFill="1" applyBorder="1" applyAlignment="1">
      <alignment horizontal="center" vertical="center"/>
    </xf>
    <xf numFmtId="2" fontId="95" fillId="15" borderId="106" xfId="0" applyNumberFormat="1" applyFont="1" applyFill="1" applyBorder="1" applyAlignment="1">
      <alignment horizontal="center" vertical="center"/>
    </xf>
    <xf numFmtId="2" fontId="95" fillId="15" borderId="21" xfId="0" applyNumberFormat="1" applyFont="1" applyFill="1" applyBorder="1" applyAlignment="1">
      <alignment horizontal="center" vertical="center"/>
    </xf>
    <xf numFmtId="0" fontId="96" fillId="10" borderId="107" xfId="0" applyFont="1" applyFill="1" applyBorder="1" applyAlignment="1">
      <alignment horizontal="center" vertical="center"/>
    </xf>
    <xf numFmtId="0" fontId="96" fillId="10" borderId="76" xfId="0" applyFont="1" applyFill="1" applyBorder="1" applyAlignment="1">
      <alignment horizontal="center" vertical="center"/>
    </xf>
    <xf numFmtId="0" fontId="96" fillId="10" borderId="108" xfId="0" applyFont="1" applyFill="1" applyBorder="1" applyAlignment="1">
      <alignment horizontal="center" vertical="center"/>
    </xf>
    <xf numFmtId="0" fontId="19" fillId="16" borderId="0" xfId="0" applyFont="1" applyFill="1" applyAlignment="1" applyProtection="1">
      <alignment horizontal="center"/>
    </xf>
    <xf numFmtId="1" fontId="18" fillId="0" borderId="0" xfId="0" applyNumberFormat="1" applyFont="1" applyAlignment="1" applyProtection="1">
      <alignment horizontal="center" vertical="center"/>
    </xf>
    <xf numFmtId="1" fontId="18" fillId="0" borderId="0" xfId="0" applyNumberFormat="1" applyFont="1" applyFill="1" applyAlignment="1" applyProtection="1">
      <alignment horizontal="center" vertical="center"/>
    </xf>
    <xf numFmtId="14" fontId="19" fillId="16" borderId="0" xfId="0" applyNumberFormat="1" applyFont="1" applyFill="1" applyAlignment="1" applyProtection="1">
      <alignment horizontal="center"/>
    </xf>
    <xf numFmtId="0" fontId="19" fillId="16" borderId="0" xfId="0" applyFont="1" applyFill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 vertical="center"/>
      <protection locked="0"/>
    </xf>
    <xf numFmtId="1" fontId="18" fillId="0" borderId="0" xfId="0" applyNumberFormat="1" applyFont="1" applyFill="1" applyAlignment="1" applyProtection="1">
      <alignment horizontal="center" vertical="center"/>
      <protection locked="0"/>
    </xf>
    <xf numFmtId="0" fontId="34" fillId="0" borderId="0" xfId="0" applyFont="1" applyAlignment="1">
      <alignment horizontal="center"/>
    </xf>
    <xf numFmtId="0" fontId="5" fillId="0" borderId="109" xfId="0" applyNumberFormat="1" applyFont="1" applyFill="1" applyBorder="1" applyAlignment="1" applyProtection="1">
      <alignment horizontal="center" vertical="center" wrapText="1"/>
    </xf>
    <xf numFmtId="0" fontId="5" fillId="0" borderId="38" xfId="0" applyNumberFormat="1" applyFont="1" applyFill="1" applyBorder="1" applyAlignment="1" applyProtection="1">
      <alignment horizontal="center" vertical="center"/>
    </xf>
    <xf numFmtId="0" fontId="5" fillId="0" borderId="50" xfId="0" applyNumberFormat="1" applyFont="1" applyFill="1" applyBorder="1" applyAlignment="1" applyProtection="1">
      <alignment horizontal="center" vertical="center" wrapText="1"/>
    </xf>
    <xf numFmtId="0" fontId="5" fillId="0" borderId="38" xfId="0" applyNumberFormat="1" applyFont="1" applyFill="1" applyBorder="1" applyAlignment="1" applyProtection="1">
      <alignment horizontal="center"/>
    </xf>
    <xf numFmtId="0" fontId="5" fillId="0" borderId="38" xfId="0" applyNumberFormat="1" applyFont="1" applyFill="1" applyBorder="1" applyAlignment="1" applyProtection="1">
      <alignment horizontal="center" vertical="center" wrapText="1"/>
    </xf>
    <xf numFmtId="0" fontId="5" fillId="16" borderId="83" xfId="0" applyFont="1" applyFill="1" applyBorder="1" applyAlignment="1" applyProtection="1">
      <alignment horizontal="center" vertical="center" wrapText="1"/>
    </xf>
    <xf numFmtId="0" fontId="5" fillId="16" borderId="109" xfId="0" applyFont="1" applyFill="1" applyBorder="1" applyAlignment="1" applyProtection="1">
      <alignment horizontal="center" vertical="center" wrapText="1"/>
    </xf>
    <xf numFmtId="0" fontId="5" fillId="16" borderId="110" xfId="0" applyFont="1" applyFill="1" applyBorder="1" applyAlignment="1" applyProtection="1">
      <alignment horizontal="center" vertical="center" wrapText="1"/>
    </xf>
    <xf numFmtId="6" fontId="5" fillId="4" borderId="109" xfId="0" applyNumberFormat="1" applyFont="1" applyFill="1" applyBorder="1" applyAlignment="1" applyProtection="1">
      <alignment horizontal="center" vertical="center" wrapText="1"/>
    </xf>
    <xf numFmtId="0" fontId="5" fillId="4" borderId="38" xfId="0" applyFont="1" applyFill="1" applyBorder="1" applyAlignment="1" applyProtection="1">
      <alignment horizontal="center"/>
    </xf>
    <xf numFmtId="6" fontId="5" fillId="4" borderId="50" xfId="0" applyNumberFormat="1" applyFont="1" applyFill="1" applyBorder="1" applyAlignment="1" applyProtection="1">
      <alignment horizontal="center" vertical="center" wrapText="1"/>
    </xf>
    <xf numFmtId="0" fontId="5" fillId="4" borderId="50" xfId="0" applyNumberFormat="1" applyFont="1" applyFill="1" applyBorder="1" applyAlignment="1" applyProtection="1">
      <alignment horizontal="center" vertical="center" wrapText="1"/>
    </xf>
    <xf numFmtId="0" fontId="5" fillId="4" borderId="38" xfId="0" applyNumberFormat="1" applyFont="1" applyFill="1" applyBorder="1" applyAlignment="1" applyProtection="1">
      <alignment horizontal="center"/>
    </xf>
    <xf numFmtId="0" fontId="5" fillId="4" borderId="110" xfId="0" applyNumberFormat="1" applyFont="1" applyFill="1" applyBorder="1" applyAlignment="1" applyProtection="1">
      <alignment horizontal="center"/>
    </xf>
    <xf numFmtId="2" fontId="5" fillId="0" borderId="10" xfId="0" applyNumberFormat="1" applyFont="1" applyFill="1" applyBorder="1" applyAlignment="1" applyProtection="1">
      <alignment horizontal="center"/>
      <protection locked="0"/>
    </xf>
    <xf numFmtId="0" fontId="12" fillId="16" borderId="51" xfId="0" applyFont="1" applyFill="1" applyBorder="1" applyAlignment="1">
      <alignment horizontal="center" vertical="center" wrapText="1"/>
    </xf>
    <xf numFmtId="0" fontId="87" fillId="0" borderId="10" xfId="0" applyFont="1" applyBorder="1" applyAlignment="1">
      <alignment horizontal="center" vertical="center"/>
    </xf>
    <xf numFmtId="0" fontId="1" fillId="0" borderId="0" xfId="0" applyFont="1"/>
    <xf numFmtId="0" fontId="1" fillId="0" borderId="10" xfId="0" applyFont="1" applyBorder="1" applyAlignment="1">
      <alignment horizontal="left" vertical="center" indent="1"/>
    </xf>
    <xf numFmtId="0" fontId="0" fillId="0" borderId="0" xfId="0" applyAlignment="1"/>
    <xf numFmtId="0" fontId="98" fillId="0" borderId="0" xfId="0" applyFont="1"/>
    <xf numFmtId="0" fontId="99" fillId="0" borderId="0" xfId="0" applyFont="1"/>
    <xf numFmtId="0" fontId="62" fillId="0" borderId="0" xfId="0" applyFont="1" applyFill="1" applyBorder="1" applyAlignment="1">
      <alignment horizontal="center"/>
    </xf>
    <xf numFmtId="2" fontId="97" fillId="0" borderId="0" xfId="0" applyNumberFormat="1" applyFont="1" applyFill="1" applyAlignment="1">
      <alignment horizontal="center"/>
    </xf>
    <xf numFmtId="0" fontId="97" fillId="0" borderId="0" xfId="0" applyFont="1" applyFill="1" applyAlignment="1">
      <alignment horizontal="center"/>
    </xf>
    <xf numFmtId="0" fontId="34" fillId="0" borderId="0" xfId="0" applyFont="1" applyFill="1" applyAlignment="1">
      <alignment horizontal="center"/>
    </xf>
    <xf numFmtId="0" fontId="100" fillId="0" borderId="0" xfId="0" applyFont="1" applyAlignment="1">
      <alignment horizontal="center"/>
    </xf>
    <xf numFmtId="0" fontId="101" fillId="0" borderId="0" xfId="0" applyFont="1" applyAlignment="1">
      <alignment horizontal="center"/>
    </xf>
    <xf numFmtId="0" fontId="103" fillId="0" borderId="0" xfId="0" applyFont="1"/>
    <xf numFmtId="0" fontId="106" fillId="0" borderId="0" xfId="0" applyFont="1"/>
    <xf numFmtId="0" fontId="108" fillId="0" borderId="10" xfId="0" applyFont="1" applyBorder="1" applyAlignment="1">
      <alignment horizontal="center" vertical="center"/>
    </xf>
    <xf numFmtId="0" fontId="108" fillId="0" borderId="10" xfId="0" applyFont="1" applyBorder="1" applyAlignment="1">
      <alignment horizontal="left" vertical="center" indent="1"/>
    </xf>
    <xf numFmtId="0" fontId="98" fillId="0" borderId="10" xfId="0" applyFont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108" fillId="0" borderId="0" xfId="0" applyFont="1"/>
    <xf numFmtId="0" fontId="98" fillId="0" borderId="0" xfId="0" applyFont="1" applyAlignment="1">
      <alignment horizontal="center"/>
    </xf>
    <xf numFmtId="0" fontId="110" fillId="0" borderId="0" xfId="0" applyFont="1" applyFill="1" applyBorder="1" applyAlignment="1">
      <alignment horizontal="center"/>
    </xf>
    <xf numFmtId="2" fontId="110" fillId="0" borderId="0" xfId="0" applyNumberFormat="1" applyFont="1" applyFill="1" applyAlignment="1">
      <alignment horizontal="center"/>
    </xf>
    <xf numFmtId="0" fontId="110" fillId="0" borderId="0" xfId="0" applyFont="1" applyFill="1" applyAlignment="1">
      <alignment horizontal="center"/>
    </xf>
    <xf numFmtId="0" fontId="98" fillId="0" borderId="0" xfId="0" applyFont="1" applyAlignment="1"/>
    <xf numFmtId="0" fontId="103" fillId="0" borderId="0" xfId="0" applyFont="1" applyAlignment="1">
      <alignment horizontal="center"/>
    </xf>
    <xf numFmtId="0" fontId="100" fillId="0" borderId="10" xfId="0" applyFont="1" applyBorder="1" applyAlignment="1">
      <alignment horizontal="center" vertical="center"/>
    </xf>
    <xf numFmtId="0" fontId="112" fillId="0" borderId="10" xfId="0" applyFont="1" applyBorder="1" applyAlignment="1">
      <alignment horizontal="center" vertical="center"/>
    </xf>
    <xf numFmtId="0" fontId="108" fillId="0" borderId="53" xfId="0" applyFont="1" applyBorder="1" applyAlignment="1">
      <alignment horizontal="center" vertical="center"/>
    </xf>
    <xf numFmtId="0" fontId="98" fillId="0" borderId="54" xfId="0" applyFont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8" fillId="0" borderId="52" xfId="0" applyFont="1" applyBorder="1" applyAlignment="1">
      <alignment horizontal="center" vertical="center"/>
    </xf>
    <xf numFmtId="0" fontId="98" fillId="0" borderId="53" xfId="0" applyFont="1" applyBorder="1" applyAlignment="1">
      <alignment horizontal="center" vertical="center"/>
    </xf>
    <xf numFmtId="164" fontId="98" fillId="0" borderId="15" xfId="0" applyNumberFormat="1" applyFont="1" applyBorder="1" applyAlignment="1" applyProtection="1">
      <alignment horizontal="center" vertical="center"/>
    </xf>
    <xf numFmtId="0" fontId="98" fillId="0" borderId="60" xfId="0" applyFont="1" applyBorder="1" applyAlignment="1">
      <alignment horizontal="center" vertical="center"/>
    </xf>
    <xf numFmtId="0" fontId="98" fillId="0" borderId="59" xfId="0" applyFont="1" applyBorder="1" applyAlignment="1">
      <alignment horizontal="center" vertical="center"/>
    </xf>
    <xf numFmtId="0" fontId="98" fillId="0" borderId="10" xfId="0" applyFont="1" applyFill="1" applyBorder="1" applyAlignment="1" applyProtection="1">
      <alignment horizontal="center" vertical="center"/>
    </xf>
    <xf numFmtId="2" fontId="98" fillId="0" borderId="62" xfId="0" applyNumberFormat="1" applyFont="1" applyBorder="1" applyAlignment="1" applyProtection="1">
      <alignment horizontal="center" vertical="center"/>
    </xf>
    <xf numFmtId="0" fontId="98" fillId="0" borderId="63" xfId="0" applyFont="1" applyBorder="1" applyAlignment="1">
      <alignment horizontal="center" vertical="center"/>
    </xf>
    <xf numFmtId="0" fontId="98" fillId="0" borderId="61" xfId="0" applyFont="1" applyBorder="1" applyAlignment="1">
      <alignment horizontal="center" vertical="center"/>
    </xf>
    <xf numFmtId="0" fontId="98" fillId="0" borderId="6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113" fillId="0" borderId="0" xfId="0" applyFont="1" applyAlignment="1">
      <alignment horizontal="center"/>
    </xf>
    <xf numFmtId="0" fontId="13" fillId="12" borderId="10" xfId="0" applyFont="1" applyFill="1" applyBorder="1" applyAlignment="1">
      <alignment horizontal="center" vertical="center" textRotation="90"/>
    </xf>
    <xf numFmtId="0" fontId="0" fillId="0" borderId="111" xfId="0" applyBorder="1"/>
    <xf numFmtId="0" fontId="18" fillId="0" borderId="10" xfId="0" applyFont="1" applyFill="1" applyBorder="1" applyAlignment="1">
      <alignment horizontal="center" vertical="center"/>
    </xf>
    <xf numFmtId="0" fontId="0" fillId="0" borderId="112" xfId="0" applyFill="1" applyBorder="1"/>
    <xf numFmtId="0" fontId="0" fillId="0" borderId="111" xfId="0" applyFill="1" applyBorder="1"/>
    <xf numFmtId="0" fontId="2" fillId="0" borderId="10" xfId="0" applyFont="1" applyBorder="1" applyAlignment="1">
      <alignment horizontal="center" vertical="center" textRotation="90"/>
    </xf>
    <xf numFmtId="0" fontId="32" fillId="0" borderId="10" xfId="0" applyFont="1" applyBorder="1" applyAlignment="1">
      <alignment horizontal="center" vertical="center" textRotation="90"/>
    </xf>
    <xf numFmtId="0" fontId="0" fillId="12" borderId="10" xfId="0" applyFill="1" applyBorder="1"/>
    <xf numFmtId="0" fontId="114" fillId="0" borderId="0" xfId="0" applyFont="1" applyAlignment="1">
      <alignment vertical="center" wrapText="1"/>
    </xf>
    <xf numFmtId="0" fontId="18" fillId="0" borderId="0" xfId="0" applyFont="1"/>
    <xf numFmtId="0" fontId="115" fillId="0" borderId="10" xfId="0" applyFont="1" applyFill="1" applyBorder="1" applyAlignment="1">
      <alignment horizontal="left" vertical="center" indent="1"/>
    </xf>
    <xf numFmtId="0" fontId="115" fillId="0" borderId="10" xfId="0" applyFont="1" applyBorder="1" applyAlignment="1">
      <alignment horizontal="left" vertical="center" indent="1"/>
    </xf>
    <xf numFmtId="0" fontId="77" fillId="0" borderId="10" xfId="0" applyFont="1" applyFill="1" applyBorder="1" applyAlignment="1">
      <alignment horizontal="center"/>
    </xf>
    <xf numFmtId="0" fontId="77" fillId="12" borderId="10" xfId="0" applyFont="1" applyFill="1" applyBorder="1" applyAlignment="1">
      <alignment horizontal="center"/>
    </xf>
    <xf numFmtId="0" fontId="77" fillId="0" borderId="10" xfId="0" applyFont="1" applyBorder="1" applyAlignment="1">
      <alignment horizontal="center"/>
    </xf>
    <xf numFmtId="0" fontId="77" fillId="0" borderId="113" xfId="0" applyFont="1" applyFill="1" applyBorder="1" applyAlignment="1">
      <alignment horizontal="center"/>
    </xf>
    <xf numFmtId="0" fontId="77" fillId="0" borderId="112" xfId="0" applyFont="1" applyFill="1" applyBorder="1" applyAlignment="1">
      <alignment horizontal="center"/>
    </xf>
    <xf numFmtId="0" fontId="77" fillId="0" borderId="114" xfId="0" applyFont="1" applyFill="1" applyBorder="1" applyAlignment="1">
      <alignment horizontal="center"/>
    </xf>
    <xf numFmtId="0" fontId="77" fillId="0" borderId="115" xfId="0" applyFont="1" applyFill="1" applyBorder="1" applyAlignment="1">
      <alignment horizontal="center"/>
    </xf>
    <xf numFmtId="0" fontId="77" fillId="0" borderId="111" xfId="0" applyFont="1" applyFill="1" applyBorder="1" applyAlignment="1">
      <alignment horizontal="center"/>
    </xf>
    <xf numFmtId="0" fontId="77" fillId="0" borderId="116" xfId="0" applyFont="1" applyFill="1" applyBorder="1" applyAlignment="1">
      <alignment horizontal="center"/>
    </xf>
    <xf numFmtId="0" fontId="77" fillId="0" borderId="115" xfId="0" applyFont="1" applyBorder="1" applyAlignment="1">
      <alignment horizontal="center"/>
    </xf>
    <xf numFmtId="0" fontId="77" fillId="0" borderId="111" xfId="0" applyFont="1" applyBorder="1" applyAlignment="1">
      <alignment horizontal="center"/>
    </xf>
    <xf numFmtId="0" fontId="77" fillId="0" borderId="116" xfId="0" applyFont="1" applyBorder="1" applyAlignment="1">
      <alignment horizontal="center"/>
    </xf>
    <xf numFmtId="0" fontId="77" fillId="0" borderId="117" xfId="0" applyFont="1" applyBorder="1" applyAlignment="1">
      <alignment horizontal="center"/>
    </xf>
    <xf numFmtId="0" fontId="77" fillId="0" borderId="118" xfId="0" applyFont="1" applyBorder="1" applyAlignment="1">
      <alignment horizontal="center"/>
    </xf>
    <xf numFmtId="0" fontId="77" fillId="0" borderId="119" xfId="0" applyFont="1" applyBorder="1" applyAlignment="1">
      <alignment horizontal="center"/>
    </xf>
    <xf numFmtId="0" fontId="0" fillId="0" borderId="113" xfId="0" applyFill="1" applyBorder="1"/>
    <xf numFmtId="0" fontId="0" fillId="0" borderId="114" xfId="0" applyFill="1" applyBorder="1"/>
    <xf numFmtId="0" fontId="0" fillId="0" borderId="115" xfId="0" applyFill="1" applyBorder="1"/>
    <xf numFmtId="0" fontId="0" fillId="0" borderId="116" xfId="0" applyFill="1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19" xfId="0" applyBorder="1"/>
    <xf numFmtId="0" fontId="1" fillId="0" borderId="1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20" xfId="0" applyBorder="1" applyProtection="1">
      <protection locked="0"/>
    </xf>
    <xf numFmtId="0" fontId="0" fillId="0" borderId="120" xfId="0" applyFill="1" applyBorder="1" applyProtection="1">
      <protection locked="0"/>
    </xf>
    <xf numFmtId="0" fontId="0" fillId="0" borderId="120" xfId="0" applyBorder="1" applyAlignment="1" applyProtection="1">
      <alignment horizontal="center"/>
      <protection locked="0"/>
    </xf>
    <xf numFmtId="0" fontId="0" fillId="11" borderId="0" xfId="0" applyFill="1"/>
    <xf numFmtId="1" fontId="0" fillId="0" borderId="0" xfId="0" applyNumberFormat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>
      <alignment horizontal="left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65" xfId="0" applyFill="1" applyBorder="1" applyAlignment="1" applyProtection="1">
      <alignment horizontal="center"/>
      <protection locked="0"/>
    </xf>
    <xf numFmtId="0" fontId="0" fillId="8" borderId="76" xfId="0" applyFill="1" applyBorder="1" applyAlignment="1">
      <alignment horizontal="center"/>
    </xf>
    <xf numFmtId="49" fontId="73" fillId="4" borderId="91" xfId="0" applyNumberFormat="1" applyFont="1" applyFill="1" applyBorder="1" applyAlignment="1">
      <alignment horizontal="center" vertical="center"/>
    </xf>
    <xf numFmtId="49" fontId="73" fillId="4" borderId="94" xfId="0" applyNumberFormat="1" applyFont="1" applyFill="1" applyBorder="1" applyAlignment="1">
      <alignment horizontal="center" vertical="center"/>
    </xf>
    <xf numFmtId="49" fontId="73" fillId="4" borderId="98" xfId="0" applyNumberFormat="1" applyFont="1" applyFill="1" applyBorder="1" applyAlignment="1">
      <alignment horizontal="center" vertical="center"/>
    </xf>
    <xf numFmtId="49" fontId="73" fillId="16" borderId="91" xfId="0" applyNumberFormat="1" applyFont="1" applyFill="1" applyBorder="1" applyAlignment="1">
      <alignment horizontal="center" vertical="center"/>
    </xf>
    <xf numFmtId="49" fontId="73" fillId="16" borderId="92" xfId="0" applyNumberFormat="1" applyFont="1" applyFill="1" applyBorder="1" applyAlignment="1">
      <alignment horizontal="center" vertical="center"/>
    </xf>
    <xf numFmtId="49" fontId="73" fillId="16" borderId="94" xfId="0" applyNumberFormat="1" applyFont="1" applyFill="1" applyBorder="1" applyAlignment="1">
      <alignment horizontal="center" vertical="center"/>
    </xf>
    <xf numFmtId="49" fontId="73" fillId="16" borderId="95" xfId="0" applyNumberFormat="1" applyFont="1" applyFill="1" applyBorder="1" applyAlignment="1">
      <alignment horizontal="center" vertical="center"/>
    </xf>
    <xf numFmtId="49" fontId="73" fillId="16" borderId="98" xfId="0" applyNumberFormat="1" applyFont="1" applyFill="1" applyBorder="1" applyAlignment="1">
      <alignment horizontal="center" vertical="center"/>
    </xf>
    <xf numFmtId="49" fontId="73" fillId="16" borderId="99" xfId="0" applyNumberFormat="1" applyFont="1" applyFill="1" applyBorder="1" applyAlignment="1">
      <alignment horizontal="center" vertical="center"/>
    </xf>
    <xf numFmtId="49" fontId="73" fillId="15" borderId="91" xfId="0" applyNumberFormat="1" applyFont="1" applyFill="1" applyBorder="1" applyAlignment="1">
      <alignment horizontal="center" vertical="center"/>
    </xf>
    <xf numFmtId="49" fontId="73" fillId="15" borderId="92" xfId="0" applyNumberFormat="1" applyFont="1" applyFill="1" applyBorder="1" applyAlignment="1">
      <alignment horizontal="center" vertical="center"/>
    </xf>
    <xf numFmtId="49" fontId="73" fillId="15" borderId="94" xfId="0" applyNumberFormat="1" applyFont="1" applyFill="1" applyBorder="1" applyAlignment="1">
      <alignment horizontal="center" vertical="center"/>
    </xf>
    <xf numFmtId="49" fontId="73" fillId="15" borderId="95" xfId="0" applyNumberFormat="1" applyFont="1" applyFill="1" applyBorder="1" applyAlignment="1">
      <alignment horizontal="center" vertical="center"/>
    </xf>
    <xf numFmtId="49" fontId="73" fillId="15" borderId="98" xfId="0" applyNumberFormat="1" applyFont="1" applyFill="1" applyBorder="1" applyAlignment="1">
      <alignment horizontal="center" vertical="center"/>
    </xf>
    <xf numFmtId="49" fontId="73" fillId="15" borderId="99" xfId="0" applyNumberFormat="1" applyFont="1" applyFill="1" applyBorder="1" applyAlignment="1">
      <alignment horizontal="center" vertical="center"/>
    </xf>
    <xf numFmtId="0" fontId="1" fillId="0" borderId="0" xfId="0" applyFont="1" applyFill="1"/>
    <xf numFmtId="0" fontId="0" fillId="0" borderId="5" xfId="0" applyFill="1" applyBorder="1" applyAlignment="1" applyProtection="1">
      <alignment horizontal="center"/>
      <protection locked="0"/>
    </xf>
    <xf numFmtId="49" fontId="73" fillId="4" borderId="90" xfId="0" applyNumberFormat="1" applyFont="1" applyFill="1" applyBorder="1" applyAlignment="1">
      <alignment horizontal="center" vertical="center"/>
    </xf>
    <xf numFmtId="49" fontId="73" fillId="4" borderId="92" xfId="0" applyNumberFormat="1" applyFont="1" applyFill="1" applyBorder="1" applyAlignment="1">
      <alignment horizontal="center" vertical="center"/>
    </xf>
    <xf numFmtId="49" fontId="70" fillId="20" borderId="0" xfId="0" applyNumberFormat="1" applyFont="1" applyFill="1"/>
    <xf numFmtId="49" fontId="73" fillId="16" borderId="90" xfId="0" applyNumberFormat="1" applyFont="1" applyFill="1" applyBorder="1" applyAlignment="1">
      <alignment horizontal="center" vertical="center"/>
    </xf>
    <xf numFmtId="49" fontId="73" fillId="15" borderId="90" xfId="0" applyNumberFormat="1" applyFont="1" applyFill="1" applyBorder="1" applyAlignment="1">
      <alignment horizontal="center" vertical="center"/>
    </xf>
    <xf numFmtId="49" fontId="73" fillId="4" borderId="93" xfId="0" applyNumberFormat="1" applyFont="1" applyFill="1" applyBorder="1" applyAlignment="1">
      <alignment horizontal="center" vertical="center"/>
    </xf>
    <xf numFmtId="49" fontId="73" fillId="4" borderId="95" xfId="0" applyNumberFormat="1" applyFont="1" applyFill="1" applyBorder="1" applyAlignment="1">
      <alignment horizontal="center" vertical="center"/>
    </xf>
    <xf numFmtId="49" fontId="73" fillId="16" borderId="93" xfId="0" applyNumberFormat="1" applyFont="1" applyFill="1" applyBorder="1" applyAlignment="1">
      <alignment horizontal="center" vertical="center"/>
    </xf>
    <xf numFmtId="49" fontId="73" fillId="15" borderId="93" xfId="0" applyNumberFormat="1" applyFont="1" applyFill="1" applyBorder="1" applyAlignment="1">
      <alignment horizontal="center" vertical="center"/>
    </xf>
    <xf numFmtId="49" fontId="73" fillId="4" borderId="97" xfId="0" applyNumberFormat="1" applyFont="1" applyFill="1" applyBorder="1" applyAlignment="1">
      <alignment horizontal="center" vertical="center"/>
    </xf>
    <xf numFmtId="49" fontId="73" fillId="4" borderId="99" xfId="0" applyNumberFormat="1" applyFont="1" applyFill="1" applyBorder="1" applyAlignment="1">
      <alignment horizontal="center" vertical="center"/>
    </xf>
    <xf numFmtId="49" fontId="73" fillId="16" borderId="97" xfId="0" applyNumberFormat="1" applyFont="1" applyFill="1" applyBorder="1" applyAlignment="1">
      <alignment horizontal="center" vertical="center"/>
    </xf>
    <xf numFmtId="49" fontId="73" fillId="15" borderId="97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center" vertical="center"/>
    </xf>
    <xf numFmtId="0" fontId="123" fillId="0" borderId="10" xfId="0" applyFont="1" applyBorder="1" applyAlignment="1">
      <alignment horizontal="center"/>
    </xf>
    <xf numFmtId="164" fontId="124" fillId="0" borderId="15" xfId="0" applyNumberFormat="1" applyFont="1" applyBorder="1" applyAlignment="1" applyProtection="1">
      <alignment horizontal="center"/>
    </xf>
    <xf numFmtId="0" fontId="124" fillId="0" borderId="10" xfId="0" applyFont="1" applyFill="1" applyBorder="1" applyAlignment="1" applyProtection="1">
      <alignment horizontal="center"/>
    </xf>
    <xf numFmtId="2" fontId="124" fillId="0" borderId="62" xfId="0" applyNumberFormat="1" applyFont="1" applyBorder="1" applyAlignment="1" applyProtection="1">
      <alignment horizontal="center"/>
    </xf>
    <xf numFmtId="0" fontId="0" fillId="0" borderId="121" xfId="0" applyBorder="1" applyProtection="1">
      <protection locked="0"/>
    </xf>
    <xf numFmtId="0" fontId="0" fillId="0" borderId="1" xfId="0" applyFont="1" applyFill="1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Font="1"/>
    <xf numFmtId="0" fontId="1" fillId="4" borderId="0" xfId="0" applyFont="1" applyFill="1" applyBorder="1"/>
    <xf numFmtId="0" fontId="1" fillId="16" borderId="0" xfId="0" applyFont="1" applyFill="1" applyBorder="1"/>
    <xf numFmtId="0" fontId="1" fillId="3" borderId="0" xfId="0" applyFont="1" applyFill="1"/>
    <xf numFmtId="0" fontId="117" fillId="21" borderId="0" xfId="0" applyFont="1" applyFill="1" applyAlignment="1">
      <alignment horizontal="center" vertical="center"/>
    </xf>
    <xf numFmtId="0" fontId="1" fillId="13" borderId="0" xfId="0" applyFont="1" applyFill="1"/>
    <xf numFmtId="0" fontId="1" fillId="13" borderId="0" xfId="0" applyFont="1" applyFill="1" applyBorder="1"/>
    <xf numFmtId="0" fontId="1" fillId="14" borderId="0" xfId="0" applyFont="1" applyFill="1" applyBorder="1"/>
    <xf numFmtId="0" fontId="1" fillId="22" borderId="0" xfId="0" applyFont="1" applyFill="1" applyBorder="1"/>
    <xf numFmtId="0" fontId="1" fillId="0" borderId="0" xfId="0" applyFont="1" applyFill="1" applyBorder="1"/>
    <xf numFmtId="0" fontId="1" fillId="8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/>
    </xf>
    <xf numFmtId="0" fontId="1" fillId="6" borderId="0" xfId="0" applyFont="1" applyFill="1"/>
    <xf numFmtId="0" fontId="18" fillId="13" borderId="0" xfId="0" applyFont="1" applyFill="1"/>
    <xf numFmtId="0" fontId="76" fillId="21" borderId="122" xfId="1" applyFont="1" applyFill="1" applyBorder="1" applyAlignment="1">
      <alignment horizontal="left"/>
    </xf>
    <xf numFmtId="0" fontId="76" fillId="21" borderId="123" xfId="1" applyFont="1" applyFill="1" applyBorder="1" applyAlignment="1">
      <alignment horizontal="left"/>
    </xf>
    <xf numFmtId="0" fontId="76" fillId="21" borderId="124" xfId="1" applyFont="1" applyFill="1" applyBorder="1" applyAlignment="1">
      <alignment horizontal="left"/>
    </xf>
    <xf numFmtId="49" fontId="71" fillId="23" borderId="125" xfId="1" applyNumberFormat="1" applyFont="1" applyFill="1" applyBorder="1" applyAlignment="1">
      <alignment horizontal="center" vertical="center"/>
    </xf>
    <xf numFmtId="49" fontId="71" fillId="23" borderId="126" xfId="1" applyNumberFormat="1" applyFont="1" applyFill="1" applyBorder="1" applyAlignment="1">
      <alignment horizontal="center" vertical="center"/>
    </xf>
    <xf numFmtId="49" fontId="71" fillId="23" borderId="127" xfId="1" applyNumberFormat="1" applyFont="1" applyFill="1" applyBorder="1" applyAlignment="1">
      <alignment horizontal="center" vertical="center"/>
    </xf>
    <xf numFmtId="0" fontId="75" fillId="21" borderId="125" xfId="1" applyFont="1" applyFill="1" applyBorder="1" applyAlignment="1">
      <alignment horizontal="center"/>
    </xf>
    <xf numFmtId="0" fontId="75" fillId="21" borderId="126" xfId="1" applyFont="1" applyFill="1" applyBorder="1" applyAlignment="1">
      <alignment horizontal="center"/>
    </xf>
    <xf numFmtId="0" fontId="75" fillId="21" borderId="127" xfId="1" applyFont="1" applyFill="1" applyBorder="1" applyAlignment="1">
      <alignment horizontal="center"/>
    </xf>
    <xf numFmtId="170" fontId="3" fillId="16" borderId="128" xfId="1" applyNumberFormat="1" applyFont="1" applyFill="1" applyBorder="1" applyAlignment="1">
      <alignment horizontal="center"/>
    </xf>
    <xf numFmtId="49" fontId="74" fillId="11" borderId="129" xfId="1" applyNumberFormat="1" applyFont="1" applyFill="1" applyBorder="1" applyAlignment="1">
      <alignment horizontal="center"/>
    </xf>
    <xf numFmtId="49" fontId="74" fillId="11" borderId="128" xfId="1" applyNumberFormat="1" applyFont="1" applyFill="1" applyBorder="1" applyAlignment="1">
      <alignment horizontal="center"/>
    </xf>
    <xf numFmtId="49" fontId="3" fillId="16" borderId="130" xfId="1" applyNumberFormat="1" applyFont="1" applyFill="1" applyBorder="1" applyAlignment="1">
      <alignment horizontal="center"/>
    </xf>
    <xf numFmtId="49" fontId="3" fillId="16" borderId="131" xfId="1" applyNumberFormat="1" applyFont="1" applyFill="1" applyBorder="1" applyAlignment="1">
      <alignment horizontal="center"/>
    </xf>
    <xf numFmtId="49" fontId="3" fillId="16" borderId="132" xfId="1" applyNumberFormat="1" applyFont="1" applyFill="1" applyBorder="1" applyAlignment="1">
      <alignment horizontal="center"/>
    </xf>
    <xf numFmtId="49" fontId="3" fillId="10" borderId="133" xfId="1" applyNumberFormat="1" applyFont="1" applyFill="1" applyBorder="1" applyAlignment="1">
      <alignment horizontal="center"/>
    </xf>
    <xf numFmtId="49" fontId="3" fillId="10" borderId="134" xfId="1" applyNumberFormat="1" applyFont="1" applyFill="1" applyBorder="1" applyAlignment="1">
      <alignment horizontal="center"/>
    </xf>
    <xf numFmtId="49" fontId="3" fillId="16" borderId="135" xfId="1" applyNumberFormat="1" applyFont="1" applyFill="1" applyBorder="1" applyAlignment="1">
      <alignment horizontal="center"/>
    </xf>
    <xf numFmtId="49" fontId="3" fillId="16" borderId="136" xfId="1" applyNumberFormat="1" applyFont="1" applyFill="1" applyBorder="1" applyAlignment="1">
      <alignment horizontal="center"/>
    </xf>
    <xf numFmtId="49" fontId="3" fillId="16" borderId="137" xfId="1" applyNumberFormat="1" applyFont="1" applyFill="1" applyBorder="1" applyAlignment="1">
      <alignment horizontal="center"/>
    </xf>
    <xf numFmtId="49" fontId="67" fillId="15" borderId="138" xfId="1" applyNumberFormat="1" applyFont="1" applyFill="1" applyBorder="1" applyAlignment="1">
      <alignment horizontal="center" vertical="center"/>
    </xf>
    <xf numFmtId="49" fontId="67" fillId="15" borderId="139" xfId="1" applyNumberFormat="1" applyFont="1" applyFill="1" applyBorder="1" applyAlignment="1">
      <alignment horizontal="center" vertical="center"/>
    </xf>
    <xf numFmtId="49" fontId="67" fillId="15" borderId="140" xfId="1" applyNumberFormat="1" applyFont="1" applyFill="1" applyBorder="1" applyAlignment="1">
      <alignment horizontal="center" vertical="center"/>
    </xf>
    <xf numFmtId="49" fontId="67" fillId="15" borderId="141" xfId="1" applyNumberFormat="1" applyFont="1" applyFill="1" applyBorder="1" applyAlignment="1">
      <alignment horizontal="center" vertical="center"/>
    </xf>
    <xf numFmtId="49" fontId="67" fillId="15" borderId="142" xfId="1" applyNumberFormat="1" applyFont="1" applyFill="1" applyBorder="1" applyAlignment="1">
      <alignment horizontal="center" vertical="center"/>
    </xf>
    <xf numFmtId="49" fontId="69" fillId="21" borderId="89" xfId="1" applyNumberFormat="1" applyFont="1" applyFill="1" applyBorder="1" applyAlignment="1">
      <alignment horizontal="center" vertical="center"/>
    </xf>
    <xf numFmtId="49" fontId="67" fillId="15" borderId="143" xfId="1" applyNumberFormat="1" applyFont="1" applyFill="1" applyBorder="1" applyAlignment="1">
      <alignment horizontal="center" vertical="center"/>
    </xf>
    <xf numFmtId="49" fontId="67" fillId="15" borderId="144" xfId="1" applyNumberFormat="1" applyFont="1" applyFill="1" applyBorder="1" applyAlignment="1">
      <alignment horizontal="center" vertical="center"/>
    </xf>
    <xf numFmtId="49" fontId="67" fillId="15" borderId="145" xfId="1" applyNumberFormat="1" applyFont="1" applyFill="1" applyBorder="1" applyAlignment="1">
      <alignment horizontal="center" vertical="center"/>
    </xf>
    <xf numFmtId="49" fontId="67" fillId="16" borderId="146" xfId="1" applyNumberFormat="1" applyFont="1" applyFill="1" applyBorder="1" applyAlignment="1">
      <alignment horizontal="center" vertical="center"/>
    </xf>
    <xf numFmtId="49" fontId="67" fillId="16" borderId="147" xfId="1" applyNumberFormat="1" applyFont="1" applyFill="1" applyBorder="1" applyAlignment="1">
      <alignment horizontal="center" vertical="center"/>
    </xf>
    <xf numFmtId="49" fontId="67" fillId="16" borderId="148" xfId="1" applyNumberFormat="1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 wrapText="1"/>
    </xf>
    <xf numFmtId="1" fontId="95" fillId="13" borderId="50" xfId="0" applyNumberFormat="1" applyFont="1" applyFill="1" applyBorder="1" applyAlignment="1">
      <alignment horizontal="center" vertical="center" wrapText="1"/>
    </xf>
    <xf numFmtId="1" fontId="0" fillId="13" borderId="83" xfId="0" applyNumberFormat="1" applyFill="1" applyBorder="1" applyAlignment="1">
      <alignment horizontal="center" vertical="center" wrapText="1"/>
    </xf>
    <xf numFmtId="0" fontId="95" fillId="4" borderId="50" xfId="0" applyFont="1" applyFill="1" applyBorder="1" applyAlignment="1">
      <alignment horizontal="center" vertical="center"/>
    </xf>
    <xf numFmtId="0" fontId="0" fillId="4" borderId="83" xfId="0" applyFill="1" applyBorder="1" applyAlignment="1">
      <alignment horizontal="center" vertical="center"/>
    </xf>
    <xf numFmtId="0" fontId="95" fillId="13" borderId="109" xfId="0" applyFont="1" applyFill="1" applyBorder="1" applyAlignment="1">
      <alignment horizontal="center" vertical="center" wrapText="1"/>
    </xf>
    <xf numFmtId="0" fontId="0" fillId="13" borderId="110" xfId="0" applyFill="1" applyBorder="1" applyAlignment="1">
      <alignment horizontal="center" vertical="center" wrapText="1"/>
    </xf>
    <xf numFmtId="0" fontId="95" fillId="4" borderId="109" xfId="0" applyFont="1" applyFill="1" applyBorder="1" applyAlignment="1">
      <alignment horizontal="center" vertical="center"/>
    </xf>
    <xf numFmtId="0" fontId="0" fillId="4" borderId="110" xfId="0" applyFill="1" applyBorder="1" applyAlignment="1">
      <alignment horizontal="center" vertical="center"/>
    </xf>
    <xf numFmtId="1" fontId="95" fillId="13" borderId="50" xfId="0" applyNumberFormat="1" applyFont="1" applyFill="1" applyBorder="1" applyAlignment="1">
      <alignment horizontal="center" vertical="center"/>
    </xf>
    <xf numFmtId="1" fontId="0" fillId="13" borderId="83" xfId="0" applyNumberFormat="1" applyFill="1" applyBorder="1" applyAlignment="1">
      <alignment horizontal="center" vertical="center"/>
    </xf>
    <xf numFmtId="0" fontId="18" fillId="0" borderId="48" xfId="0" applyFont="1" applyBorder="1" applyAlignment="1">
      <alignment horizontal="center" vertical="center"/>
    </xf>
    <xf numFmtId="49" fontId="95" fillId="13" borderId="109" xfId="0" applyNumberFormat="1" applyFont="1" applyFill="1" applyBorder="1" applyAlignment="1">
      <alignment horizontal="center" vertical="center" wrapText="1"/>
    </xf>
    <xf numFmtId="0" fontId="95" fillId="13" borderId="38" xfId="0" applyNumberFormat="1" applyFont="1" applyFill="1" applyBorder="1" applyAlignment="1">
      <alignment horizontal="center" vertical="center" wrapText="1"/>
    </xf>
    <xf numFmtId="0" fontId="95" fillId="4" borderId="109" xfId="0" applyFont="1" applyFill="1" applyBorder="1" applyAlignment="1">
      <alignment horizontal="center" vertical="center" wrapText="1"/>
    </xf>
    <xf numFmtId="0" fontId="95" fillId="4" borderId="83" xfId="0" applyFont="1" applyFill="1" applyBorder="1" applyAlignment="1">
      <alignment horizontal="center" vertical="center" wrapText="1"/>
    </xf>
    <xf numFmtId="0" fontId="95" fillId="0" borderId="27" xfId="0" applyFont="1" applyBorder="1" applyAlignment="1">
      <alignment horizontal="center" vertical="center"/>
    </xf>
    <xf numFmtId="0" fontId="95" fillId="0" borderId="28" xfId="0" applyFont="1" applyBorder="1" applyAlignment="1">
      <alignment horizontal="center" vertical="center"/>
    </xf>
    <xf numFmtId="0" fontId="95" fillId="0" borderId="29" xfId="0" applyFont="1" applyBorder="1" applyAlignment="1">
      <alignment horizontal="center" vertical="center"/>
    </xf>
    <xf numFmtId="1" fontId="0" fillId="0" borderId="110" xfId="0" applyNumberFormat="1" applyBorder="1"/>
    <xf numFmtId="1" fontId="0" fillId="0" borderId="38" xfId="0" applyNumberFormat="1" applyBorder="1"/>
    <xf numFmtId="0" fontId="18" fillId="0" borderId="0" xfId="0" applyFont="1" applyAlignment="1">
      <alignment horizontal="center"/>
    </xf>
    <xf numFmtId="49" fontId="95" fillId="13" borderId="38" xfId="0" applyNumberFormat="1" applyFont="1" applyFill="1" applyBorder="1" applyAlignment="1">
      <alignment horizontal="center" vertical="center" wrapText="1"/>
    </xf>
    <xf numFmtId="0" fontId="98" fillId="0" borderId="13" xfId="0" applyFont="1" applyBorder="1" applyAlignment="1"/>
    <xf numFmtId="0" fontId="98" fillId="0" borderId="76" xfId="0" applyFont="1" applyBorder="1" applyAlignment="1">
      <alignment horizontal="center" vertical="center"/>
    </xf>
    <xf numFmtId="0" fontId="98" fillId="0" borderId="84" xfId="0" applyFont="1" applyBorder="1" applyAlignment="1">
      <alignment horizontal="center" vertical="center"/>
    </xf>
    <xf numFmtId="0" fontId="98" fillId="0" borderId="4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8" fillId="0" borderId="13" xfId="0" applyFont="1" applyBorder="1" applyAlignment="1">
      <alignment horizontal="center" vertical="center"/>
    </xf>
    <xf numFmtId="0" fontId="98" fillId="0" borderId="14" xfId="0" applyFont="1" applyBorder="1" applyAlignment="1">
      <alignment horizontal="center" vertical="center"/>
    </xf>
    <xf numFmtId="0" fontId="108" fillId="0" borderId="76" xfId="0" applyFont="1" applyBorder="1" applyAlignment="1">
      <alignment horizontal="center" vertical="center"/>
    </xf>
    <xf numFmtId="0" fontId="108" fillId="0" borderId="84" xfId="0" applyFont="1" applyBorder="1" applyAlignment="1">
      <alignment horizontal="center" vertical="center"/>
    </xf>
    <xf numFmtId="0" fontId="108" fillId="0" borderId="40" xfId="0" applyFont="1" applyBorder="1" applyAlignment="1">
      <alignment horizontal="center" vertical="center"/>
    </xf>
    <xf numFmtId="0" fontId="98" fillId="0" borderId="149" xfId="0" applyFont="1" applyBorder="1" applyAlignment="1"/>
    <xf numFmtId="0" fontId="111" fillId="0" borderId="0" xfId="0" applyFont="1" applyAlignment="1">
      <alignment horizontal="center"/>
    </xf>
    <xf numFmtId="0" fontId="111" fillId="0" borderId="149" xfId="0" applyFont="1" applyBorder="1" applyAlignment="1">
      <alignment horizontal="center"/>
    </xf>
    <xf numFmtId="0" fontId="111" fillId="0" borderId="13" xfId="0" applyFont="1" applyBorder="1" applyAlignment="1">
      <alignment horizontal="center"/>
    </xf>
    <xf numFmtId="0" fontId="98" fillId="0" borderId="77" xfId="0" applyFont="1" applyBorder="1" applyAlignment="1">
      <alignment horizontal="center" vertical="center"/>
    </xf>
    <xf numFmtId="0" fontId="98" fillId="0" borderId="150" xfId="0" applyFont="1" applyBorder="1" applyAlignment="1">
      <alignment horizontal="center" vertical="center"/>
    </xf>
    <xf numFmtId="0" fontId="98" fillId="0" borderId="74" xfId="0" applyFont="1" applyBorder="1" applyAlignment="1">
      <alignment horizontal="center" vertical="center"/>
    </xf>
    <xf numFmtId="0" fontId="102" fillId="0" borderId="0" xfId="0" applyFont="1" applyAlignment="1">
      <alignment horizontal="center" wrapText="1"/>
    </xf>
    <xf numFmtId="0" fontId="104" fillId="0" borderId="0" xfId="0" applyFont="1" applyAlignment="1">
      <alignment horizontal="center"/>
    </xf>
    <xf numFmtId="0" fontId="108" fillId="0" borderId="76" xfId="0" applyFont="1" applyBorder="1" applyAlignment="1">
      <alignment horizontal="center" vertical="center" wrapText="1"/>
    </xf>
    <xf numFmtId="0" fontId="108" fillId="0" borderId="84" xfId="0" applyFont="1" applyBorder="1" applyAlignment="1">
      <alignment horizontal="center" vertical="center" wrapText="1"/>
    </xf>
    <xf numFmtId="0" fontId="108" fillId="0" borderId="40" xfId="0" applyFont="1" applyBorder="1" applyAlignment="1">
      <alignment horizontal="center" vertical="center" wrapText="1"/>
    </xf>
    <xf numFmtId="0" fontId="105" fillId="0" borderId="0" xfId="0" applyFont="1" applyAlignment="1">
      <alignment horizontal="left"/>
    </xf>
    <xf numFmtId="0" fontId="105" fillId="0" borderId="0" xfId="0" applyFont="1"/>
    <xf numFmtId="0" fontId="107" fillId="0" borderId="149" xfId="0" applyFont="1" applyBorder="1"/>
    <xf numFmtId="0" fontId="108" fillId="0" borderId="59" xfId="0" applyFont="1" applyBorder="1" applyAlignment="1">
      <alignment horizontal="left" vertical="center"/>
    </xf>
    <xf numFmtId="0" fontId="108" fillId="0" borderId="10" xfId="0" applyFont="1" applyBorder="1" applyAlignment="1">
      <alignment horizontal="left" vertical="center"/>
    </xf>
    <xf numFmtId="0" fontId="108" fillId="0" borderId="12" xfId="0" applyFont="1" applyBorder="1" applyAlignment="1">
      <alignment horizontal="center" vertical="center" wrapText="1"/>
    </xf>
    <xf numFmtId="0" fontId="108" fillId="0" borderId="13" xfId="0" applyFont="1" applyBorder="1" applyAlignment="1">
      <alignment horizontal="center" vertical="center" wrapText="1"/>
    </xf>
    <xf numFmtId="0" fontId="108" fillId="0" borderId="14" xfId="0" applyFont="1" applyBorder="1" applyAlignment="1">
      <alignment horizontal="center" vertical="center" wrapText="1"/>
    </xf>
    <xf numFmtId="0" fontId="108" fillId="0" borderId="0" xfId="0" applyFont="1" applyAlignment="1">
      <alignment horizontal="left"/>
    </xf>
    <xf numFmtId="0" fontId="108" fillId="0" borderId="61" xfId="0" applyFont="1" applyBorder="1" applyAlignment="1">
      <alignment horizontal="left" vertical="center"/>
    </xf>
    <xf numFmtId="0" fontId="108" fillId="0" borderId="62" xfId="0" applyFont="1" applyBorder="1" applyAlignment="1">
      <alignment horizontal="left" vertical="center"/>
    </xf>
    <xf numFmtId="0" fontId="108" fillId="0" borderId="52" xfId="0" applyFont="1" applyBorder="1" applyAlignment="1">
      <alignment horizontal="left" vertical="center"/>
    </xf>
    <xf numFmtId="0" fontId="108" fillId="0" borderId="53" xfId="0" applyFont="1" applyBorder="1" applyAlignment="1">
      <alignment horizontal="left" vertical="center"/>
    </xf>
    <xf numFmtId="0" fontId="77" fillId="0" borderId="12" xfId="0" applyFont="1" applyFill="1" applyBorder="1" applyAlignment="1">
      <alignment horizontal="center"/>
    </xf>
    <xf numFmtId="0" fontId="77" fillId="0" borderId="13" xfId="0" applyFont="1" applyFill="1" applyBorder="1" applyAlignment="1">
      <alignment horizontal="center"/>
    </xf>
    <xf numFmtId="0" fontId="77" fillId="0" borderId="14" xfId="0" applyFont="1" applyFill="1" applyBorder="1" applyAlignment="1">
      <alignment horizontal="center"/>
    </xf>
    <xf numFmtId="0" fontId="113" fillId="0" borderId="77" xfId="0" applyFont="1" applyBorder="1" applyAlignment="1">
      <alignment horizontal="center" vertical="center"/>
    </xf>
    <xf numFmtId="0" fontId="113" fillId="0" borderId="151" xfId="0" applyFont="1" applyBorder="1" applyAlignment="1">
      <alignment horizontal="center" vertical="center"/>
    </xf>
    <xf numFmtId="0" fontId="113" fillId="0" borderId="78" xfId="0" applyFont="1" applyBorder="1" applyAlignment="1">
      <alignment horizontal="center" vertical="center"/>
    </xf>
    <xf numFmtId="0" fontId="113" fillId="0" borderId="74" xfId="0" applyFont="1" applyBorder="1" applyAlignment="1">
      <alignment horizontal="center" vertical="center"/>
    </xf>
    <xf numFmtId="0" fontId="113" fillId="0" borderId="149" xfId="0" applyFont="1" applyBorder="1" applyAlignment="1">
      <alignment horizontal="center" vertical="center"/>
    </xf>
    <xf numFmtId="0" fontId="113" fillId="0" borderId="75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7" fillId="0" borderId="10" xfId="0" applyFont="1" applyBorder="1" applyAlignment="1">
      <alignment horizontal="center" vertical="center"/>
    </xf>
    <xf numFmtId="0" fontId="113" fillId="0" borderId="0" xfId="0" applyFont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32" fillId="0" borderId="76" xfId="0" applyFont="1" applyBorder="1" applyAlignment="1">
      <alignment horizontal="center" vertical="center" wrapText="1"/>
    </xf>
    <xf numFmtId="0" fontId="32" fillId="0" borderId="40" xfId="0" applyFont="1" applyBorder="1" applyAlignment="1">
      <alignment horizontal="center" vertical="center" wrapText="1"/>
    </xf>
    <xf numFmtId="0" fontId="116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vertical="center" wrapText="1"/>
    </xf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58" fillId="0" borderId="0" xfId="0" applyFont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82" fillId="0" borderId="10" xfId="0" applyFont="1" applyBorder="1" applyAlignment="1">
      <alignment horizontal="left" vertical="center"/>
    </xf>
    <xf numFmtId="0" fontId="80" fillId="0" borderId="76" xfId="0" applyFont="1" applyBorder="1" applyAlignment="1">
      <alignment horizontal="center" vertical="center"/>
    </xf>
    <xf numFmtId="0" fontId="80" fillId="0" borderId="84" xfId="0" applyFont="1" applyBorder="1" applyAlignment="1">
      <alignment horizontal="center" vertical="center"/>
    </xf>
    <xf numFmtId="0" fontId="80" fillId="0" borderId="40" xfId="0" applyFont="1" applyBorder="1" applyAlignment="1">
      <alignment horizontal="center" vertical="center"/>
    </xf>
    <xf numFmtId="0" fontId="78" fillId="0" borderId="0" xfId="0" applyFont="1" applyAlignment="1">
      <alignment horizontal="left"/>
    </xf>
    <xf numFmtId="0" fontId="77" fillId="0" borderId="0" xfId="0" applyFont="1" applyAlignment="1">
      <alignment horizontal="center"/>
    </xf>
    <xf numFmtId="0" fontId="78" fillId="0" borderId="0" xfId="0" applyFont="1"/>
    <xf numFmtId="0" fontId="80" fillId="0" borderId="149" xfId="0" applyFont="1" applyBorder="1"/>
    <xf numFmtId="0" fontId="80" fillId="0" borderId="76" xfId="0" applyFont="1" applyBorder="1" applyAlignment="1">
      <alignment horizontal="center" vertical="center" wrapText="1"/>
    </xf>
    <xf numFmtId="0" fontId="80" fillId="0" borderId="84" xfId="0" applyFont="1" applyBorder="1" applyAlignment="1">
      <alignment horizontal="center" vertical="center" wrapText="1"/>
    </xf>
    <xf numFmtId="0" fontId="80" fillId="0" borderId="40" xfId="0" applyFont="1" applyBorder="1" applyAlignment="1">
      <alignment horizontal="center" vertical="center" wrapText="1"/>
    </xf>
    <xf numFmtId="0" fontId="80" fillId="0" borderId="10" xfId="0" applyFont="1" applyBorder="1" applyAlignment="1">
      <alignment horizontal="left"/>
    </xf>
    <xf numFmtId="0" fontId="80" fillId="0" borderId="0" xfId="0" applyFont="1" applyAlignment="1">
      <alignment horizontal="left"/>
    </xf>
    <xf numFmtId="0" fontId="94" fillId="0" borderId="0" xfId="0" applyFont="1" applyAlignment="1">
      <alignment horizontal="center"/>
    </xf>
    <xf numFmtId="0" fontId="121" fillId="0" borderId="0" xfId="0" applyFont="1" applyAlignment="1">
      <alignment horizontal="center"/>
    </xf>
    <xf numFmtId="0" fontId="92" fillId="0" borderId="0" xfId="0" applyFont="1" applyAlignment="1">
      <alignment horizontal="center" wrapText="1"/>
    </xf>
    <xf numFmtId="0" fontId="92" fillId="0" borderId="0" xfId="0" applyFont="1" applyAlignment="1">
      <alignment horizontal="center" vertical="center" wrapText="1"/>
    </xf>
    <xf numFmtId="0" fontId="81" fillId="0" borderId="10" xfId="0" applyFont="1" applyBorder="1" applyAlignment="1">
      <alignment horizontal="center" vertical="center"/>
    </xf>
    <xf numFmtId="0" fontId="91" fillId="0" borderId="0" xfId="0" applyFont="1" applyAlignment="1">
      <alignment horizontal="center"/>
    </xf>
    <xf numFmtId="0" fontId="83" fillId="0" borderId="12" xfId="0" applyFont="1" applyBorder="1" applyAlignment="1">
      <alignment horizontal="center" vertical="center" wrapText="1"/>
    </xf>
    <xf numFmtId="0" fontId="83" fillId="0" borderId="13" xfId="0" applyFont="1" applyBorder="1" applyAlignment="1">
      <alignment horizontal="center" vertical="center" wrapText="1"/>
    </xf>
    <xf numFmtId="0" fontId="83" fillId="0" borderId="14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3" fillId="0" borderId="84" xfId="0" applyFont="1" applyBorder="1" applyAlignment="1">
      <alignment horizontal="center" vertical="center" wrapText="1"/>
    </xf>
    <xf numFmtId="0" fontId="83" fillId="0" borderId="40" xfId="0" applyFont="1" applyBorder="1" applyAlignment="1">
      <alignment horizontal="center" vertical="center" wrapText="1"/>
    </xf>
    <xf numFmtId="0" fontId="82" fillId="0" borderId="149" xfId="0" applyFont="1" applyBorder="1" applyAlignment="1">
      <alignment horizontal="center"/>
    </xf>
    <xf numFmtId="0" fontId="77" fillId="0" borderId="0" xfId="0" applyFont="1" applyAlignment="1">
      <alignment horizontal="center" vertical="center" wrapText="1"/>
    </xf>
    <xf numFmtId="0" fontId="92" fillId="0" borderId="0" xfId="0" applyFont="1" applyAlignment="1">
      <alignment horizontal="center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83" fillId="0" borderId="10" xfId="0" applyFont="1" applyBorder="1" applyAlignment="1">
      <alignment horizontal="center" vertical="center" wrapText="1"/>
    </xf>
    <xf numFmtId="0" fontId="89" fillId="0" borderId="76" xfId="0" applyFont="1" applyBorder="1" applyAlignment="1">
      <alignment horizontal="center" vertical="center" wrapText="1"/>
    </xf>
    <xf numFmtId="0" fontId="82" fillId="0" borderId="0" xfId="0" applyFont="1" applyAlignment="1">
      <alignment horizontal="left"/>
    </xf>
    <xf numFmtId="0" fontId="122" fillId="0" borderId="0" xfId="0" applyFont="1" applyAlignment="1">
      <alignment horizontal="center"/>
    </xf>
    <xf numFmtId="0" fontId="119" fillId="0" borderId="0" xfId="0" applyFont="1" applyAlignment="1">
      <alignment horizontal="center"/>
    </xf>
    <xf numFmtId="0" fontId="84" fillId="0" borderId="0" xfId="0" applyFont="1" applyAlignment="1">
      <alignment horizontal="center" vertical="center" wrapText="1"/>
    </xf>
    <xf numFmtId="0" fontId="79" fillId="0" borderId="0" xfId="0" applyFont="1" applyAlignment="1">
      <alignment horizontal="center" vertical="center"/>
    </xf>
    <xf numFmtId="0" fontId="32" fillId="0" borderId="10" xfId="0" applyFont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82" fillId="0" borderId="0" xfId="0" applyFont="1" applyAlignment="1">
      <alignment horizontal="center"/>
    </xf>
    <xf numFmtId="0" fontId="83" fillId="0" borderId="76" xfId="0" applyFont="1" applyBorder="1" applyAlignment="1">
      <alignment horizontal="center" vertical="center" textRotation="90" wrapText="1"/>
    </xf>
    <xf numFmtId="0" fontId="83" fillId="0" borderId="84" xfId="0" applyFont="1" applyBorder="1" applyAlignment="1">
      <alignment horizontal="center" vertical="center" textRotation="90" wrapText="1"/>
    </xf>
    <xf numFmtId="0" fontId="83" fillId="0" borderId="40" xfId="0" applyFont="1" applyBorder="1" applyAlignment="1">
      <alignment horizontal="center" vertical="center" textRotation="90" wrapText="1"/>
    </xf>
    <xf numFmtId="0" fontId="85" fillId="0" borderId="76" xfId="0" applyFont="1" applyBorder="1" applyAlignment="1">
      <alignment horizontal="center" vertical="center" textRotation="90" wrapText="1"/>
    </xf>
    <xf numFmtId="0" fontId="85" fillId="0" borderId="84" xfId="0" applyFont="1" applyBorder="1" applyAlignment="1">
      <alignment horizontal="center" vertical="center" textRotation="90" wrapText="1"/>
    </xf>
    <xf numFmtId="0" fontId="85" fillId="0" borderId="40" xfId="0" applyFont="1" applyBorder="1" applyAlignment="1">
      <alignment horizontal="center" vertical="center" textRotation="90" wrapText="1"/>
    </xf>
    <xf numFmtId="0" fontId="89" fillId="0" borderId="10" xfId="0" applyFont="1" applyBorder="1" applyAlignment="1">
      <alignment horizontal="center" vertical="center" wrapText="1"/>
    </xf>
    <xf numFmtId="0" fontId="89" fillId="0" borderId="10" xfId="0" applyFont="1" applyBorder="1" applyAlignment="1">
      <alignment horizontal="center" vertical="center" textRotation="90" wrapText="1"/>
    </xf>
    <xf numFmtId="0" fontId="89" fillId="0" borderId="10" xfId="0" applyFont="1" applyBorder="1" applyAlignment="1">
      <alignment horizontal="center" vertical="center"/>
    </xf>
    <xf numFmtId="0" fontId="89" fillId="0" borderId="77" xfId="0" applyFont="1" applyBorder="1" applyAlignment="1">
      <alignment horizontal="center" vertical="center" wrapText="1"/>
    </xf>
    <xf numFmtId="0" fontId="89" fillId="0" borderId="78" xfId="0" applyFont="1" applyBorder="1" applyAlignment="1">
      <alignment horizontal="center" vertical="center" wrapText="1"/>
    </xf>
    <xf numFmtId="0" fontId="89" fillId="0" borderId="150" xfId="0" applyFont="1" applyBorder="1" applyAlignment="1">
      <alignment horizontal="center" vertical="center" wrapText="1"/>
    </xf>
    <xf numFmtId="0" fontId="89" fillId="0" borderId="152" xfId="0" applyFont="1" applyBorder="1" applyAlignment="1">
      <alignment horizontal="center" vertical="center" wrapText="1"/>
    </xf>
    <xf numFmtId="0" fontId="89" fillId="0" borderId="74" xfId="0" applyFont="1" applyBorder="1" applyAlignment="1">
      <alignment horizontal="center" vertical="center" wrapText="1"/>
    </xf>
    <xf numFmtId="0" fontId="89" fillId="0" borderId="75" xfId="0" applyFont="1" applyBorder="1" applyAlignment="1">
      <alignment horizontal="center" vertical="center" wrapText="1"/>
    </xf>
    <xf numFmtId="0" fontId="86" fillId="0" borderId="0" xfId="0" applyFont="1" applyAlignment="1">
      <alignment horizontal="center" wrapText="1"/>
    </xf>
    <xf numFmtId="0" fontId="86" fillId="0" borderId="0" xfId="0" applyFont="1" applyAlignment="1">
      <alignment horizontal="center"/>
    </xf>
    <xf numFmtId="0" fontId="0" fillId="0" borderId="151" xfId="0" applyBorder="1" applyAlignment="1">
      <alignment horizontal="left" vertical="top" wrapText="1"/>
    </xf>
    <xf numFmtId="0" fontId="0" fillId="0" borderId="151" xfId="0" applyBorder="1" applyAlignment="1">
      <alignment horizontal="left" vertical="top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2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80" fillId="0" borderId="12" xfId="0" applyFont="1" applyBorder="1" applyAlignment="1">
      <alignment horizontal="left" vertical="center"/>
    </xf>
    <xf numFmtId="0" fontId="80" fillId="0" borderId="14" xfId="0" applyFont="1" applyBorder="1" applyAlignment="1">
      <alignment horizontal="left" vertical="center"/>
    </xf>
    <xf numFmtId="0" fontId="80" fillId="0" borderId="12" xfId="0" applyFont="1" applyBorder="1" applyAlignment="1">
      <alignment horizontal="center" vertical="center"/>
    </xf>
    <xf numFmtId="0" fontId="80" fillId="0" borderId="14" xfId="0" applyFont="1" applyBorder="1" applyAlignment="1">
      <alignment horizontal="center" vertical="center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93" fillId="0" borderId="0" xfId="0" applyFont="1" applyAlignment="1">
      <alignment horizontal="center" vertical="center" wrapText="1"/>
    </xf>
    <xf numFmtId="0" fontId="120" fillId="0" borderId="0" xfId="0" applyFont="1" applyAlignment="1">
      <alignment horizontal="center"/>
    </xf>
    <xf numFmtId="1" fontId="20" fillId="0" borderId="153" xfId="0" applyNumberFormat="1" applyFont="1" applyBorder="1" applyAlignment="1" applyProtection="1">
      <alignment horizontal="center" vertical="center"/>
    </xf>
    <xf numFmtId="1" fontId="20" fillId="0" borderId="154" xfId="0" applyNumberFormat="1" applyFont="1" applyBorder="1" applyAlignment="1" applyProtection="1">
      <alignment horizontal="center" vertical="center"/>
    </xf>
    <xf numFmtId="0" fontId="17" fillId="15" borderId="42" xfId="0" applyFont="1" applyFill="1" applyBorder="1" applyAlignment="1" applyProtection="1">
      <alignment horizontal="center"/>
      <protection locked="0"/>
    </xf>
    <xf numFmtId="0" fontId="17" fillId="15" borderId="35" xfId="0" applyFont="1" applyFill="1" applyBorder="1" applyAlignment="1" applyProtection="1">
      <alignment horizontal="center"/>
      <protection locked="0"/>
    </xf>
    <xf numFmtId="0" fontId="17" fillId="15" borderId="36" xfId="0" applyFont="1" applyFill="1" applyBorder="1" applyAlignment="1" applyProtection="1">
      <alignment horizontal="center"/>
      <protection locked="0"/>
    </xf>
    <xf numFmtId="0" fontId="31" fillId="0" borderId="24" xfId="0" applyFont="1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20" fillId="0" borderId="48" xfId="0" applyFont="1" applyFill="1" applyBorder="1" applyAlignment="1" applyProtection="1">
      <alignment horizontal="center"/>
      <protection locked="0"/>
    </xf>
    <xf numFmtId="0" fontId="30" fillId="12" borderId="43" xfId="0" applyFont="1" applyFill="1" applyBorder="1" applyAlignment="1" applyProtection="1">
      <alignment horizontal="center"/>
      <protection locked="0"/>
    </xf>
    <xf numFmtId="0" fontId="30" fillId="12" borderId="44" xfId="0" applyFont="1" applyFill="1" applyBorder="1" applyAlignment="1" applyProtection="1">
      <alignment horizontal="center"/>
      <protection locked="0"/>
    </xf>
    <xf numFmtId="0" fontId="30" fillId="12" borderId="46" xfId="0" applyFont="1" applyFill="1" applyBorder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53" fillId="0" borderId="35" xfId="0" applyFont="1" applyFill="1" applyBorder="1" applyAlignment="1" applyProtection="1">
      <alignment horizontal="center" vertical="center"/>
      <protection locked="0"/>
    </xf>
    <xf numFmtId="0" fontId="31" fillId="15" borderId="10" xfId="0" applyFont="1" applyFill="1" applyBorder="1" applyAlignment="1" applyProtection="1">
      <alignment horizontal="center"/>
      <protection locked="0"/>
    </xf>
    <xf numFmtId="0" fontId="30" fillId="12" borderId="42" xfId="0" applyFont="1" applyFill="1" applyBorder="1" applyAlignment="1" applyProtection="1">
      <alignment horizontal="center"/>
      <protection locked="0"/>
    </xf>
    <xf numFmtId="0" fontId="30" fillId="12" borderId="35" xfId="0" applyFont="1" applyFill="1" applyBorder="1" applyAlignment="1" applyProtection="1">
      <alignment horizontal="center"/>
      <protection locked="0"/>
    </xf>
    <xf numFmtId="0" fontId="30" fillId="12" borderId="36" xfId="0" applyFont="1" applyFill="1" applyBorder="1" applyAlignment="1" applyProtection="1">
      <alignment horizontal="center"/>
      <protection locked="0"/>
    </xf>
    <xf numFmtId="1" fontId="20" fillId="0" borderId="155" xfId="0" applyNumberFormat="1" applyFont="1" applyBorder="1" applyAlignment="1" applyProtection="1">
      <alignment horizontal="center" vertical="center"/>
    </xf>
    <xf numFmtId="1" fontId="20" fillId="0" borderId="156" xfId="0" applyNumberFormat="1" applyFont="1" applyBorder="1" applyAlignment="1" applyProtection="1">
      <alignment horizontal="center" vertical="center"/>
    </xf>
    <xf numFmtId="165" fontId="13" fillId="0" borderId="10" xfId="0" applyNumberFormat="1" applyFont="1" applyFill="1" applyBorder="1" applyAlignment="1">
      <alignment horizontal="center"/>
    </xf>
    <xf numFmtId="1" fontId="2" fillId="0" borderId="31" xfId="0" applyNumberFormat="1" applyFont="1" applyFill="1" applyBorder="1" applyAlignment="1">
      <alignment horizontal="center" vertical="center"/>
    </xf>
    <xf numFmtId="0" fontId="12" fillId="13" borderId="157" xfId="0" applyFont="1" applyFill="1" applyBorder="1" applyAlignment="1">
      <alignment horizontal="center" vertical="center" wrapText="1"/>
    </xf>
    <xf numFmtId="0" fontId="12" fillId="0" borderId="157" xfId="0" applyFont="1" applyFill="1" applyBorder="1" applyAlignment="1">
      <alignment horizontal="center" vertical="center" wrapText="1"/>
    </xf>
    <xf numFmtId="0" fontId="12" fillId="13" borderId="87" xfId="0" applyFont="1" applyFill="1" applyBorder="1" applyAlignment="1">
      <alignment horizontal="center" vertical="center" wrapText="1"/>
    </xf>
    <xf numFmtId="165" fontId="13" fillId="0" borderId="28" xfId="0" applyNumberFormat="1" applyFont="1" applyFill="1" applyBorder="1" applyAlignment="1">
      <alignment horizontal="center"/>
    </xf>
    <xf numFmtId="1" fontId="2" fillId="0" borderId="29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12" fillId="13" borderId="158" xfId="0" applyFont="1" applyFill="1" applyBorder="1" applyAlignment="1">
      <alignment horizontal="center" vertical="center" wrapText="1"/>
    </xf>
    <xf numFmtId="0" fontId="12" fillId="0" borderId="29" xfId="0" applyFont="1" applyFill="1" applyBorder="1" applyAlignment="1">
      <alignment horizontal="center" vertical="center" wrapText="1"/>
    </xf>
    <xf numFmtId="0" fontId="12" fillId="0" borderId="31" xfId="0" applyFont="1" applyFill="1" applyBorder="1"/>
    <xf numFmtId="0" fontId="12" fillId="0" borderId="31" xfId="0" applyFont="1" applyFill="1" applyBorder="1" applyAlignment="1">
      <alignment horizontal="center" vertical="center" wrapText="1"/>
    </xf>
    <xf numFmtId="1" fontId="2" fillId="0" borderId="108" xfId="0" applyNumberFormat="1" applyFont="1" applyFill="1" applyBorder="1" applyAlignment="1">
      <alignment horizontal="center" vertical="center"/>
    </xf>
    <xf numFmtId="1" fontId="2" fillId="0" borderId="41" xfId="0" applyNumberFormat="1" applyFont="1" applyFill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center" vertical="center"/>
    </xf>
    <xf numFmtId="1" fontId="15" fillId="0" borderId="9" xfId="0" applyNumberFormat="1" applyFont="1" applyFill="1" applyBorder="1" applyAlignment="1">
      <alignment horizontal="center" vertical="center"/>
    </xf>
    <xf numFmtId="1" fontId="15" fillId="0" borderId="27" xfId="0" applyNumberFormat="1" applyFont="1" applyFill="1" applyBorder="1" applyAlignment="1">
      <alignment horizontal="center" vertical="center"/>
    </xf>
    <xf numFmtId="1" fontId="2" fillId="4" borderId="38" xfId="0" applyNumberFormat="1" applyFont="1" applyFill="1" applyBorder="1" applyAlignment="1">
      <alignment horizontal="center" vertical="center"/>
    </xf>
    <xf numFmtId="1" fontId="2" fillId="4" borderId="51" xfId="0" applyNumberFormat="1" applyFont="1" applyFill="1" applyBorder="1" applyAlignment="1">
      <alignment horizontal="center" vertical="center"/>
    </xf>
    <xf numFmtId="1" fontId="2" fillId="4" borderId="159" xfId="0" applyNumberFormat="1" applyFont="1" applyFill="1" applyBorder="1" applyAlignment="1">
      <alignment horizontal="center" vertical="center"/>
    </xf>
    <xf numFmtId="1" fontId="2" fillId="4" borderId="160" xfId="0" applyNumberFormat="1" applyFont="1" applyFill="1" applyBorder="1" applyAlignment="1">
      <alignment horizontal="center" vertical="center"/>
    </xf>
    <xf numFmtId="1" fontId="15" fillId="4" borderId="38" xfId="0" applyNumberFormat="1" applyFont="1" applyFill="1" applyBorder="1" applyAlignment="1">
      <alignment horizontal="center" vertical="center"/>
    </xf>
    <xf numFmtId="1" fontId="15" fillId="4" borderId="51" xfId="0" applyNumberFormat="1" applyFont="1" applyFill="1" applyBorder="1" applyAlignment="1">
      <alignment horizontal="center" vertical="center"/>
    </xf>
    <xf numFmtId="165" fontId="13" fillId="4" borderId="149" xfId="0" applyNumberFormat="1" applyFont="1" applyFill="1" applyBorder="1" applyAlignment="1">
      <alignment horizontal="center"/>
    </xf>
    <xf numFmtId="165" fontId="13" fillId="4" borderId="13" xfId="0" applyNumberFormat="1" applyFont="1" applyFill="1" applyBorder="1" applyAlignment="1">
      <alignment horizontal="center"/>
    </xf>
    <xf numFmtId="165" fontId="13" fillId="4" borderId="75" xfId="0" applyNumberFormat="1" applyFont="1" applyFill="1" applyBorder="1" applyAlignment="1">
      <alignment horizontal="center"/>
    </xf>
    <xf numFmtId="165" fontId="13" fillId="4" borderId="14" xfId="0" applyNumberFormat="1" applyFont="1" applyFill="1" applyBorder="1" applyAlignment="1">
      <alignment horizontal="center"/>
    </xf>
    <xf numFmtId="0" fontId="12" fillId="18" borderId="36" xfId="0" applyFont="1" applyFill="1" applyBorder="1" applyAlignment="1">
      <alignment horizontal="center" vertical="center" wrapText="1"/>
    </xf>
    <xf numFmtId="0" fontId="12" fillId="4" borderId="35" xfId="0" applyFont="1" applyFill="1" applyBorder="1" applyAlignment="1">
      <alignment horizontal="center" vertical="center" wrapText="1"/>
    </xf>
    <xf numFmtId="0" fontId="12" fillId="18" borderId="42" xfId="0" applyFont="1" applyFill="1" applyBorder="1" applyAlignment="1">
      <alignment horizontal="center" vertical="center" wrapText="1"/>
    </xf>
    <xf numFmtId="0" fontId="12" fillId="18" borderId="19" xfId="0" applyFont="1" applyFill="1" applyBorder="1" applyAlignment="1">
      <alignment horizontal="center" vertical="center" wrapText="1"/>
    </xf>
    <xf numFmtId="0" fontId="12" fillId="18" borderId="9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18" borderId="37" xfId="0" applyFont="1" applyFill="1" applyBorder="1" applyAlignment="1">
      <alignment horizontal="center" vertical="center" wrapText="1"/>
    </xf>
    <xf numFmtId="6" fontId="12" fillId="4" borderId="45" xfId="0" applyNumberFormat="1" applyFont="1" applyFill="1" applyBorder="1" applyAlignment="1">
      <alignment horizontal="center" vertical="center" wrapText="1"/>
    </xf>
    <xf numFmtId="0" fontId="12" fillId="4" borderId="51" xfId="0" applyFont="1" applyFill="1" applyBorder="1"/>
    <xf numFmtId="1" fontId="2" fillId="4" borderId="45" xfId="0" applyNumberFormat="1" applyFont="1" applyFill="1" applyBorder="1" applyAlignment="1">
      <alignment horizontal="center" vertical="center"/>
    </xf>
    <xf numFmtId="6" fontId="12" fillId="4" borderId="51" xfId="0" applyNumberFormat="1" applyFont="1" applyFill="1" applyBorder="1" applyAlignment="1">
      <alignment horizontal="center" vertical="center" wrapText="1"/>
    </xf>
    <xf numFmtId="1" fontId="2" fillId="4" borderId="50" xfId="0" applyNumberFormat="1" applyFont="1" applyFill="1" applyBorder="1" applyAlignment="1">
      <alignment horizontal="center" vertical="center"/>
    </xf>
    <xf numFmtId="1" fontId="2" fillId="4" borderId="31" xfId="0" applyNumberFormat="1" applyFont="1" applyFill="1" applyBorder="1" applyAlignment="1">
      <alignment horizontal="center" vertical="center"/>
    </xf>
    <xf numFmtId="1" fontId="2" fillId="4" borderId="41" xfId="0" applyNumberFormat="1" applyFont="1" applyFill="1" applyBorder="1" applyAlignment="1">
      <alignment horizontal="center" vertical="center"/>
    </xf>
    <xf numFmtId="1" fontId="2" fillId="16" borderId="38" xfId="0" applyNumberFormat="1" applyFont="1" applyFill="1" applyBorder="1" applyAlignment="1">
      <alignment horizontal="center" vertical="center"/>
    </xf>
    <xf numFmtId="1" fontId="2" fillId="16" borderId="49" xfId="0" applyNumberFormat="1" applyFont="1" applyFill="1" applyBorder="1" applyAlignment="1">
      <alignment horizontal="center" vertical="center"/>
    </xf>
    <xf numFmtId="6" fontId="12" fillId="4" borderId="50" xfId="0" applyNumberFormat="1" applyFont="1" applyFill="1" applyBorder="1" applyAlignment="1">
      <alignment horizontal="center" vertical="center" wrapText="1"/>
    </xf>
    <xf numFmtId="0" fontId="12" fillId="4" borderId="110" xfId="0" applyFont="1" applyFill="1" applyBorder="1"/>
    <xf numFmtId="1" fontId="2" fillId="4" borderId="110" xfId="0" applyNumberFormat="1" applyFont="1" applyFill="1" applyBorder="1" applyAlignment="1">
      <alignment horizontal="center" vertical="center"/>
    </xf>
    <xf numFmtId="1" fontId="2" fillId="4" borderId="158" xfId="0" applyNumberFormat="1" applyFont="1" applyFill="1" applyBorder="1" applyAlignment="1">
      <alignment horizontal="center" vertical="center"/>
    </xf>
    <xf numFmtId="1" fontId="2" fillId="4" borderId="49" xfId="0" applyNumberFormat="1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 wrapText="1"/>
    </xf>
    <xf numFmtId="0" fontId="12" fillId="16" borderId="35" xfId="0" applyFont="1" applyFill="1" applyBorder="1" applyAlignment="1">
      <alignment horizontal="center" vertical="center" wrapText="1"/>
    </xf>
    <xf numFmtId="0" fontId="12" fillId="8" borderId="36" xfId="0" applyFont="1" applyFill="1" applyBorder="1" applyAlignment="1">
      <alignment horizontal="center" vertical="center" wrapText="1"/>
    </xf>
    <xf numFmtId="0" fontId="12" fillId="8" borderId="42" xfId="0" applyFont="1" applyFill="1" applyBorder="1" applyAlignment="1">
      <alignment horizontal="center" vertical="center" wrapText="1"/>
    </xf>
    <xf numFmtId="165" fontId="13" fillId="4" borderId="157" xfId="0" applyNumberFormat="1" applyFont="1" applyFill="1" applyBorder="1" applyAlignment="1">
      <alignment horizontal="center"/>
    </xf>
    <xf numFmtId="165" fontId="13" fillId="4" borderId="81" xfId="0" applyNumberFormat="1" applyFont="1" applyFill="1" applyBorder="1" applyAlignment="1">
      <alignment horizontal="center"/>
    </xf>
    <xf numFmtId="1" fontId="2" fillId="4" borderId="34" xfId="0" applyNumberFormat="1" applyFont="1" applyFill="1" applyBorder="1" applyAlignment="1">
      <alignment horizontal="center" vertical="center"/>
    </xf>
    <xf numFmtId="0" fontId="12" fillId="16" borderId="109" xfId="0" applyFont="1" applyFill="1" applyBorder="1" applyAlignment="1">
      <alignment horizontal="center" vertical="center" wrapText="1"/>
    </xf>
    <xf numFmtId="0" fontId="12" fillId="16" borderId="110" xfId="0" applyFont="1" applyFill="1" applyBorder="1" applyAlignment="1">
      <alignment horizontal="center" vertical="center" wrapText="1"/>
    </xf>
    <xf numFmtId="165" fontId="13" fillId="16" borderId="161" xfId="0" applyNumberFormat="1" applyFont="1" applyFill="1" applyBorder="1" applyAlignment="1">
      <alignment horizontal="center"/>
    </xf>
    <xf numFmtId="165" fontId="13" fillId="16" borderId="13" xfId="0" applyNumberFormat="1" applyFont="1" applyFill="1" applyBorder="1" applyAlignment="1">
      <alignment horizontal="center"/>
    </xf>
    <xf numFmtId="165" fontId="13" fillId="16" borderId="75" xfId="0" applyNumberFormat="1" applyFont="1" applyFill="1" applyBorder="1" applyAlignment="1">
      <alignment horizontal="center"/>
    </xf>
    <xf numFmtId="165" fontId="13" fillId="16" borderId="14" xfId="0" applyNumberFormat="1" applyFont="1" applyFill="1" applyBorder="1" applyAlignment="1">
      <alignment horizontal="center"/>
    </xf>
    <xf numFmtId="1" fontId="2" fillId="16" borderId="41" xfId="0" applyNumberFormat="1" applyFont="1" applyFill="1" applyBorder="1" applyAlignment="1">
      <alignment horizontal="center" vertical="center"/>
    </xf>
    <xf numFmtId="1" fontId="2" fillId="16" borderId="34" xfId="0" applyNumberFormat="1" applyFont="1" applyFill="1" applyBorder="1" applyAlignment="1">
      <alignment horizontal="center" vertical="center"/>
    </xf>
    <xf numFmtId="0" fontId="12" fillId="16" borderId="83" xfId="0" applyFont="1" applyFill="1" applyBorder="1" applyAlignment="1">
      <alignment horizontal="center" vertical="center" wrapText="1"/>
    </xf>
    <xf numFmtId="165" fontId="13" fillId="16" borderId="149" xfId="0" applyNumberFormat="1" applyFont="1" applyFill="1" applyBorder="1" applyAlignment="1">
      <alignment horizontal="center"/>
    </xf>
    <xf numFmtId="165" fontId="13" fillId="16" borderId="82" xfId="0" applyNumberFormat="1" applyFont="1" applyFill="1" applyBorder="1" applyAlignment="1">
      <alignment horizontal="center"/>
    </xf>
    <xf numFmtId="1" fontId="15" fillId="16" borderId="19" xfId="0" applyNumberFormat="1" applyFont="1" applyFill="1" applyBorder="1" applyAlignment="1">
      <alignment horizontal="center" vertical="center"/>
    </xf>
    <xf numFmtId="165" fontId="13" fillId="16" borderId="157" xfId="0" applyNumberFormat="1" applyFont="1" applyFill="1" applyBorder="1" applyAlignment="1">
      <alignment horizontal="center"/>
    </xf>
    <xf numFmtId="0" fontId="12" fillId="16" borderId="45" xfId="0" applyFont="1" applyFill="1" applyBorder="1" applyAlignment="1">
      <alignment horizontal="center" vertical="center" wrapText="1"/>
    </xf>
    <xf numFmtId="0" fontId="12" fillId="16" borderId="49" xfId="0" applyFont="1" applyFill="1" applyBorder="1"/>
    <xf numFmtId="1" fontId="15" fillId="4" borderId="49" xfId="0" applyNumberFormat="1" applyFont="1" applyFill="1" applyBorder="1" applyAlignment="1">
      <alignment horizontal="center" vertical="center"/>
    </xf>
    <xf numFmtId="0" fontId="12" fillId="16" borderId="38" xfId="0" applyFont="1" applyFill="1" applyBorder="1" applyAlignment="1">
      <alignment horizontal="center" vertical="center" wrapText="1"/>
    </xf>
    <xf numFmtId="1" fontId="15" fillId="0" borderId="31" xfId="0" applyNumberFormat="1" applyFont="1" applyFill="1" applyBorder="1" applyAlignment="1">
      <alignment horizontal="center" vertical="center"/>
    </xf>
    <xf numFmtId="1" fontId="15" fillId="4" borderId="31" xfId="0" applyNumberFormat="1" applyFont="1" applyFill="1" applyBorder="1" applyAlignment="1">
      <alignment horizontal="center" vertical="center"/>
    </xf>
    <xf numFmtId="1" fontId="15" fillId="4" borderId="30" xfId="0" applyNumberFormat="1" applyFont="1" applyFill="1" applyBorder="1" applyAlignment="1">
      <alignment horizontal="center" vertical="center"/>
    </xf>
    <xf numFmtId="1" fontId="15" fillId="4" borderId="27" xfId="0" applyNumberFormat="1" applyFont="1" applyFill="1" applyBorder="1" applyAlignment="1">
      <alignment horizontal="center" vertical="center"/>
    </xf>
    <xf numFmtId="2" fontId="2" fillId="0" borderId="31" xfId="0" applyNumberFormat="1" applyFont="1" applyFill="1" applyBorder="1" applyAlignment="1">
      <alignment horizontal="center" vertical="center"/>
    </xf>
    <xf numFmtId="1" fontId="15" fillId="4" borderId="34" xfId="0" applyNumberFormat="1" applyFont="1" applyFill="1" applyBorder="1" applyAlignment="1">
      <alignment horizontal="center" vertical="center"/>
    </xf>
    <xf numFmtId="1" fontId="15" fillId="0" borderId="34" xfId="0" applyNumberFormat="1" applyFont="1" applyFill="1" applyBorder="1" applyAlignment="1">
      <alignment horizontal="center" vertical="center"/>
    </xf>
    <xf numFmtId="1" fontId="15" fillId="0" borderId="29" xfId="0" applyNumberFormat="1" applyFont="1" applyFill="1" applyBorder="1" applyAlignment="1">
      <alignment horizontal="center" vertical="center"/>
    </xf>
    <xf numFmtId="1" fontId="15" fillId="0" borderId="32" xfId="0" applyNumberFormat="1" applyFont="1" applyFill="1" applyBorder="1" applyAlignment="1">
      <alignment horizontal="center" vertical="center"/>
    </xf>
    <xf numFmtId="1" fontId="15" fillId="4" borderId="32" xfId="0" applyNumberFormat="1" applyFont="1" applyFill="1" applyBorder="1" applyAlignment="1">
      <alignment horizontal="center" vertical="center"/>
    </xf>
    <xf numFmtId="1" fontId="15" fillId="4" borderId="29" xfId="0" applyNumberFormat="1" applyFont="1" applyFill="1" applyBorder="1" applyAlignment="1">
      <alignment horizontal="center" vertical="center"/>
    </xf>
    <xf numFmtId="165" fontId="13" fillId="16" borderId="81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65" fillId="15" borderId="43" xfId="0" applyNumberFormat="1" applyFont="1" applyFill="1" applyBorder="1" applyAlignment="1">
      <alignment horizontal="center" vertical="center"/>
    </xf>
    <xf numFmtId="0" fontId="18" fillId="15" borderId="44" xfId="0" applyNumberFormat="1" applyFont="1" applyFill="1" applyBorder="1" applyAlignment="1">
      <alignment horizontal="center" vertical="center"/>
    </xf>
    <xf numFmtId="0" fontId="65" fillId="15" borderId="46" xfId="0" applyNumberFormat="1" applyFont="1" applyFill="1" applyBorder="1" applyAlignment="1">
      <alignment horizontal="center" vertical="center"/>
    </xf>
    <xf numFmtId="0" fontId="21" fillId="0" borderId="162" xfId="0" applyFont="1" applyBorder="1" applyAlignment="1">
      <alignment horizontal="center" vertical="center"/>
    </xf>
    <xf numFmtId="0" fontId="21" fillId="0" borderId="163" xfId="0" applyFont="1" applyBorder="1" applyAlignment="1">
      <alignment horizontal="center" vertical="center"/>
    </xf>
    <xf numFmtId="0" fontId="65" fillId="15" borderId="9" xfId="0" applyFont="1" applyFill="1" applyBorder="1" applyAlignment="1">
      <alignment horizontal="center" vertical="center"/>
    </xf>
    <xf numFmtId="0" fontId="65" fillId="15" borderId="37" xfId="0" applyFont="1" applyFill="1" applyBorder="1" applyAlignment="1">
      <alignment horizontal="center" vertical="center"/>
    </xf>
    <xf numFmtId="0" fontId="18" fillId="15" borderId="43" xfId="0" applyNumberFormat="1" applyFont="1" applyFill="1" applyBorder="1" applyAlignment="1">
      <alignment horizontal="center" vertical="center"/>
    </xf>
    <xf numFmtId="0" fontId="18" fillId="15" borderId="46" xfId="0" applyNumberFormat="1" applyFont="1" applyFill="1" applyBorder="1" applyAlignment="1">
      <alignment horizontal="center" vertical="center"/>
    </xf>
    <xf numFmtId="0" fontId="63" fillId="0" borderId="0" xfId="0" applyFont="1" applyFill="1" applyAlignment="1">
      <alignment horizontal="center"/>
    </xf>
    <xf numFmtId="0" fontId="64" fillId="0" borderId="0" xfId="0" applyFont="1" applyFill="1" applyAlignment="1">
      <alignment horizontal="center"/>
    </xf>
    <xf numFmtId="0" fontId="10" fillId="0" borderId="109" xfId="0" applyFont="1" applyFill="1" applyBorder="1" applyAlignment="1">
      <alignment horizontal="center" vertical="center"/>
    </xf>
    <xf numFmtId="0" fontId="10" fillId="0" borderId="110" xfId="0" applyFont="1" applyFill="1" applyBorder="1" applyAlignment="1">
      <alignment horizontal="center" vertical="center"/>
    </xf>
    <xf numFmtId="0" fontId="52" fillId="0" borderId="19" xfId="0" applyFont="1" applyFill="1" applyBorder="1" applyAlignment="1">
      <alignment horizontal="center" vertical="center"/>
    </xf>
    <xf numFmtId="2" fontId="10" fillId="0" borderId="109" xfId="0" applyNumberFormat="1" applyFont="1" applyFill="1" applyBorder="1" applyAlignment="1">
      <alignment horizontal="center" vertical="center"/>
    </xf>
    <xf numFmtId="2" fontId="10" fillId="0" borderId="110" xfId="0" applyNumberFormat="1" applyFont="1" applyFill="1" applyBorder="1" applyAlignment="1">
      <alignment horizontal="center" vertical="center"/>
    </xf>
    <xf numFmtId="0" fontId="5" fillId="0" borderId="161" xfId="0" applyFont="1" applyFill="1" applyBorder="1" applyAlignment="1">
      <alignment horizontal="center" vertical="center"/>
    </xf>
    <xf numFmtId="0" fontId="5" fillId="0" borderId="88" xfId="0" applyFont="1" applyFill="1" applyBorder="1" applyAlignment="1">
      <alignment horizontal="center" vertical="center"/>
    </xf>
    <xf numFmtId="0" fontId="5" fillId="0" borderId="151" xfId="0" applyFont="1" applyFill="1" applyBorder="1" applyAlignment="1">
      <alignment horizontal="center" vertical="center" wrapText="1"/>
    </xf>
    <xf numFmtId="0" fontId="5" fillId="0" borderId="78" xfId="0" applyFont="1" applyFill="1" applyBorder="1" applyAlignment="1">
      <alignment horizontal="center" vertical="center" wrapText="1"/>
    </xf>
    <xf numFmtId="0" fontId="5" fillId="0" borderId="109" xfId="0" applyFont="1" applyFill="1" applyBorder="1" applyAlignment="1">
      <alignment horizontal="center" vertical="center" wrapText="1"/>
    </xf>
    <xf numFmtId="0" fontId="5" fillId="0" borderId="83" xfId="0" applyFont="1" applyFill="1" applyBorder="1" applyAlignment="1">
      <alignment horizontal="center" vertical="center" wrapText="1"/>
    </xf>
    <xf numFmtId="0" fontId="5" fillId="0" borderId="110" xfId="0" applyFont="1" applyFill="1" applyBorder="1" applyAlignment="1">
      <alignment horizontal="center" vertical="center" wrapText="1"/>
    </xf>
    <xf numFmtId="2" fontId="5" fillId="0" borderId="109" xfId="0" applyNumberFormat="1" applyFont="1" applyFill="1" applyBorder="1" applyAlignment="1">
      <alignment horizontal="center" vertical="center"/>
    </xf>
    <xf numFmtId="2" fontId="5" fillId="0" borderId="110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 wrapText="1"/>
    </xf>
    <xf numFmtId="0" fontId="38" fillId="0" borderId="0" xfId="0" applyFont="1" applyFill="1" applyAlignment="1">
      <alignment horizontal="center" vertical="center" wrapText="1"/>
    </xf>
    <xf numFmtId="0" fontId="5" fillId="0" borderId="12" xfId="0" applyFont="1" applyFill="1" applyBorder="1" applyAlignment="1">
      <alignment horizontal="center" vertical="center" wrapText="1"/>
    </xf>
    <xf numFmtId="0" fontId="5" fillId="0" borderId="13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5" fillId="0" borderId="86" xfId="0" applyFont="1" applyFill="1" applyBorder="1" applyAlignment="1">
      <alignment horizontal="center" vertical="center" wrapText="1"/>
    </xf>
    <xf numFmtId="2" fontId="35" fillId="0" borderId="109" xfId="0" applyNumberFormat="1" applyFont="1" applyFill="1" applyBorder="1" applyAlignment="1">
      <alignment horizontal="center" vertical="center"/>
    </xf>
    <xf numFmtId="2" fontId="35" fillId="0" borderId="110" xfId="0" applyNumberFormat="1" applyFont="1" applyFill="1" applyBorder="1" applyAlignment="1">
      <alignment horizontal="center" vertical="center"/>
    </xf>
    <xf numFmtId="0" fontId="8" fillId="10" borderId="83" xfId="0" applyFont="1" applyFill="1" applyBorder="1" applyAlignment="1">
      <alignment horizontal="center" vertical="center" wrapText="1"/>
    </xf>
    <xf numFmtId="0" fontId="8" fillId="10" borderId="110" xfId="0" applyFont="1" applyFill="1" applyBorder="1"/>
    <xf numFmtId="0" fontId="5" fillId="0" borderId="83" xfId="0" applyFont="1" applyFill="1" applyBorder="1"/>
    <xf numFmtId="0" fontId="5" fillId="0" borderId="110" xfId="0" applyFont="1" applyFill="1" applyBorder="1"/>
    <xf numFmtId="2" fontId="5" fillId="10" borderId="109" xfId="0" applyNumberFormat="1" applyFont="1" applyFill="1" applyBorder="1" applyAlignment="1">
      <alignment horizontal="center" vertical="center"/>
    </xf>
    <xf numFmtId="2" fontId="5" fillId="10" borderId="110" xfId="0" applyNumberFormat="1" applyFont="1" applyFill="1" applyBorder="1" applyAlignment="1">
      <alignment horizontal="center" vertical="center"/>
    </xf>
    <xf numFmtId="0" fontId="10" fillId="10" borderId="109" xfId="0" applyFont="1" applyFill="1" applyBorder="1" applyAlignment="1">
      <alignment horizontal="center" vertical="center"/>
    </xf>
    <xf numFmtId="0" fontId="10" fillId="10" borderId="110" xfId="0" applyFont="1" applyFill="1" applyBorder="1" applyAlignment="1">
      <alignment horizontal="center" vertical="center"/>
    </xf>
    <xf numFmtId="0" fontId="5" fillId="0" borderId="109" xfId="0" applyFont="1" applyFill="1" applyBorder="1" applyAlignment="1">
      <alignment horizontal="center" vertical="center" textRotation="90" wrapText="1"/>
    </xf>
    <xf numFmtId="0" fontId="0" fillId="0" borderId="83" xfId="0" applyBorder="1" applyAlignment="1">
      <alignment textRotation="90" wrapText="1"/>
    </xf>
    <xf numFmtId="0" fontId="0" fillId="0" borderId="110" xfId="0" applyBorder="1" applyAlignment="1">
      <alignment textRotation="90" wrapText="1"/>
    </xf>
    <xf numFmtId="0" fontId="5" fillId="0" borderId="42" xfId="0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center" vertical="center"/>
    </xf>
    <xf numFmtId="0" fontId="5" fillId="0" borderId="36" xfId="0" applyFont="1" applyFill="1" applyBorder="1" applyAlignment="1">
      <alignment horizontal="center" vertical="center"/>
    </xf>
    <xf numFmtId="0" fontId="5" fillId="0" borderId="164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165" xfId="0" applyFont="1" applyFill="1" applyBorder="1" applyAlignment="1">
      <alignment horizontal="center" vertical="center"/>
    </xf>
    <xf numFmtId="0" fontId="42" fillId="4" borderId="109" xfId="0" applyNumberFormat="1" applyFont="1" applyFill="1" applyBorder="1" applyAlignment="1">
      <alignment horizontal="center" vertical="center"/>
    </xf>
    <xf numFmtId="0" fontId="42" fillId="4" borderId="11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2" fontId="10" fillId="10" borderId="109" xfId="0" applyNumberFormat="1" applyFont="1" applyFill="1" applyBorder="1" applyAlignment="1">
      <alignment horizontal="center" vertical="center"/>
    </xf>
    <xf numFmtId="2" fontId="10" fillId="10" borderId="110" xfId="0" applyNumberFormat="1" applyFont="1" applyFill="1" applyBorder="1" applyAlignment="1">
      <alignment horizontal="center" vertical="center"/>
    </xf>
    <xf numFmtId="0" fontId="38" fillId="0" borderId="0" xfId="0" applyFont="1" applyFill="1" applyAlignment="1" applyProtection="1">
      <alignment horizontal="center"/>
      <protection locked="0"/>
    </xf>
    <xf numFmtId="0" fontId="37" fillId="0" borderId="0" xfId="0" applyFont="1" applyFill="1" applyAlignment="1">
      <alignment horizontal="right"/>
    </xf>
    <xf numFmtId="0" fontId="39" fillId="0" borderId="0" xfId="0" applyFont="1" applyFill="1" applyAlignment="1" applyProtection="1">
      <alignment horizontal="center" wrapText="1"/>
      <protection locked="0"/>
    </xf>
    <xf numFmtId="0" fontId="39" fillId="0" borderId="0" xfId="0" applyFont="1" applyFill="1" applyAlignment="1" applyProtection="1">
      <alignment horizontal="center"/>
      <protection locked="0"/>
    </xf>
    <xf numFmtId="0" fontId="12" fillId="0" borderId="0" xfId="0" applyFont="1" applyFill="1" applyAlignment="1">
      <alignment horizontal="center"/>
    </xf>
    <xf numFmtId="0" fontId="5" fillId="0" borderId="77" xfId="0" applyFont="1" applyFill="1" applyBorder="1" applyAlignment="1">
      <alignment horizontal="center" vertical="center" wrapText="1"/>
    </xf>
    <xf numFmtId="0" fontId="5" fillId="0" borderId="64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 wrapText="1"/>
    </xf>
    <xf numFmtId="0" fontId="5" fillId="0" borderId="165" xfId="0" applyFont="1" applyFill="1" applyBorder="1" applyAlignment="1">
      <alignment horizontal="center" vertical="center" wrapText="1"/>
    </xf>
    <xf numFmtId="0" fontId="5" fillId="0" borderId="15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7" fillId="0" borderId="79" xfId="0" applyFont="1" applyFill="1" applyBorder="1" applyAlignment="1">
      <alignment horizontal="center" vertical="center"/>
    </xf>
    <xf numFmtId="0" fontId="7" fillId="0" borderId="161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43" xfId="0" applyFont="1" applyFill="1" applyBorder="1" applyAlignment="1">
      <alignment horizontal="center" vertical="center" wrapText="1"/>
    </xf>
    <xf numFmtId="0" fontId="5" fillId="0" borderId="167" xfId="0" applyFont="1" applyFill="1" applyBorder="1"/>
    <xf numFmtId="0" fontId="5" fillId="0" borderId="159" xfId="0" applyFont="1" applyFill="1" applyBorder="1"/>
    <xf numFmtId="0" fontId="5" fillId="0" borderId="51" xfId="0" applyFont="1" applyFill="1" applyBorder="1" applyAlignment="1">
      <alignment horizontal="center" vertical="center" wrapText="1"/>
    </xf>
    <xf numFmtId="6" fontId="5" fillId="4" borderId="109" xfId="0" applyNumberFormat="1" applyFont="1" applyFill="1" applyBorder="1" applyAlignment="1">
      <alignment horizontal="center" vertical="center" wrapText="1"/>
    </xf>
    <xf numFmtId="0" fontId="5" fillId="4" borderId="110" xfId="0" applyFont="1" applyFill="1" applyBorder="1"/>
    <xf numFmtId="0" fontId="5" fillId="0" borderId="50" xfId="0" applyFont="1" applyFill="1" applyBorder="1" applyAlignment="1">
      <alignment horizontal="center" vertical="center" wrapText="1"/>
    </xf>
    <xf numFmtId="0" fontId="5" fillId="16" borderId="3" xfId="0" applyFont="1" applyFill="1" applyBorder="1" applyAlignment="1">
      <alignment horizontal="center" vertical="center" wrapText="1"/>
    </xf>
    <xf numFmtId="0" fontId="5" fillId="16" borderId="166" xfId="0" applyFont="1" applyFill="1" applyBorder="1"/>
    <xf numFmtId="0" fontId="5" fillId="0" borderId="45" xfId="0" applyFont="1" applyFill="1" applyBorder="1" applyAlignment="1">
      <alignment horizontal="center" vertical="center" wrapText="1"/>
    </xf>
    <xf numFmtId="0" fontId="5" fillId="0" borderId="49" xfId="0" applyFont="1" applyFill="1" applyBorder="1" applyAlignment="1">
      <alignment horizontal="center" vertical="center" wrapText="1"/>
    </xf>
    <xf numFmtId="0" fontId="5" fillId="0" borderId="38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right"/>
    </xf>
    <xf numFmtId="0" fontId="20" fillId="0" borderId="0" xfId="0" applyFont="1" applyFill="1" applyBorder="1"/>
    <xf numFmtId="0" fontId="5" fillId="0" borderId="0" xfId="0" applyFont="1" applyFill="1" applyAlignment="1">
      <alignment horizontal="center"/>
    </xf>
    <xf numFmtId="1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10" fontId="5" fillId="0" borderId="0" xfId="0" applyNumberFormat="1" applyFont="1" applyFill="1" applyAlignment="1">
      <alignment horizontal="left"/>
    </xf>
    <xf numFmtId="0" fontId="11" fillId="0" borderId="0" xfId="0" applyFont="1" applyFill="1" applyAlignment="1">
      <alignment horizontal="center"/>
    </xf>
    <xf numFmtId="0" fontId="5" fillId="0" borderId="24" xfId="0" applyNumberFormat="1" applyFont="1" applyFill="1" applyBorder="1" applyAlignment="1">
      <alignment horizontal="center"/>
    </xf>
    <xf numFmtId="0" fontId="5" fillId="15" borderId="3" xfId="0" applyFont="1" applyFill="1" applyBorder="1" applyAlignment="1">
      <alignment horizontal="center" vertical="center" wrapText="1"/>
    </xf>
    <xf numFmtId="0" fontId="5" fillId="15" borderId="166" xfId="0" applyFont="1" applyFill="1" applyBorder="1"/>
    <xf numFmtId="0" fontId="5" fillId="0" borderId="24" xfId="0" applyFont="1" applyFill="1" applyBorder="1" applyAlignment="1">
      <alignment horizontal="center"/>
    </xf>
    <xf numFmtId="1" fontId="57" fillId="6" borderId="109" xfId="0" applyNumberFormat="1" applyFont="1" applyFill="1" applyBorder="1" applyAlignment="1">
      <alignment horizontal="center" vertical="center"/>
    </xf>
    <xf numFmtId="1" fontId="57" fillId="6" borderId="110" xfId="0" applyNumberFormat="1" applyFont="1" applyFill="1" applyBorder="1" applyAlignment="1">
      <alignment horizontal="center" vertical="center"/>
    </xf>
    <xf numFmtId="1" fontId="57" fillId="7" borderId="51" xfId="0" applyNumberFormat="1" applyFont="1" applyFill="1" applyBorder="1" applyAlignment="1">
      <alignment horizontal="center" vertical="center"/>
    </xf>
    <xf numFmtId="0" fontId="57" fillId="7" borderId="50" xfId="0" applyFont="1" applyFill="1" applyBorder="1" applyAlignment="1">
      <alignment horizontal="center" vertical="center"/>
    </xf>
    <xf numFmtId="1" fontId="57" fillId="0" borderId="150" xfId="0" applyNumberFormat="1" applyFont="1" applyFill="1" applyBorder="1" applyAlignment="1">
      <alignment horizontal="center" vertical="center"/>
    </xf>
    <xf numFmtId="1" fontId="57" fillId="24" borderId="160" xfId="0" applyNumberFormat="1" applyFont="1" applyFill="1" applyBorder="1" applyAlignment="1">
      <alignment horizontal="center" vertical="center"/>
    </xf>
    <xf numFmtId="0" fontId="57" fillId="24" borderId="160" xfId="0" applyFont="1" applyFill="1" applyBorder="1" applyAlignment="1">
      <alignment horizontal="center" vertical="center"/>
    </xf>
    <xf numFmtId="1" fontId="57" fillId="10" borderId="160" xfId="0" applyNumberFormat="1" applyFont="1" applyFill="1" applyBorder="1" applyAlignment="1">
      <alignment horizontal="center" vertical="center"/>
    </xf>
    <xf numFmtId="0" fontId="57" fillId="10" borderId="160" xfId="0" applyFont="1" applyFill="1" applyBorder="1" applyAlignment="1">
      <alignment horizontal="center" vertical="center"/>
    </xf>
    <xf numFmtId="0" fontId="18" fillId="0" borderId="76" xfId="0" applyFont="1" applyFill="1" applyBorder="1" applyAlignment="1">
      <alignment horizontal="center"/>
    </xf>
    <xf numFmtId="0" fontId="18" fillId="0" borderId="84" xfId="0" applyFont="1" applyFill="1" applyBorder="1" applyAlignment="1">
      <alignment horizontal="center"/>
    </xf>
    <xf numFmtId="0" fontId="57" fillId="6" borderId="45" xfId="0" applyFont="1" applyFill="1" applyBorder="1" applyAlignment="1">
      <alignment horizontal="center" vertical="center"/>
    </xf>
    <xf numFmtId="0" fontId="57" fillId="6" borderId="49" xfId="0" applyFont="1" applyFill="1" applyBorder="1" applyAlignment="1">
      <alignment horizontal="center" vertical="center"/>
    </xf>
    <xf numFmtId="0" fontId="57" fillId="10" borderId="158" xfId="0" applyFont="1" applyFill="1" applyBorder="1" applyAlignment="1">
      <alignment horizontal="center" vertical="center"/>
    </xf>
    <xf numFmtId="1" fontId="57" fillId="2" borderId="45" xfId="0" applyNumberFormat="1" applyFont="1" applyFill="1" applyBorder="1" applyAlignment="1">
      <alignment horizontal="center" vertical="center"/>
    </xf>
    <xf numFmtId="0" fontId="57" fillId="2" borderId="49" xfId="0" applyFont="1" applyFill="1" applyBorder="1" applyAlignment="1">
      <alignment horizontal="center" vertical="center"/>
    </xf>
    <xf numFmtId="0" fontId="57" fillId="6" borderId="109" xfId="0" applyFont="1" applyFill="1" applyBorder="1" applyAlignment="1">
      <alignment horizontal="center" vertical="center"/>
    </xf>
    <xf numFmtId="0" fontId="57" fillId="6" borderId="110" xfId="0" applyFont="1" applyFill="1" applyBorder="1" applyAlignment="1">
      <alignment horizontal="center" vertical="center"/>
    </xf>
    <xf numFmtId="0" fontId="0" fillId="0" borderId="150" xfId="0" applyFill="1" applyBorder="1" applyAlignment="1">
      <alignment horizontal="center" vertical="center"/>
    </xf>
    <xf numFmtId="0" fontId="0" fillId="0" borderId="84" xfId="0" applyFill="1" applyBorder="1" applyAlignment="1">
      <alignment horizontal="center" vertical="center"/>
    </xf>
    <xf numFmtId="1" fontId="57" fillId="0" borderId="109" xfId="0" applyNumberFormat="1" applyFont="1" applyBorder="1" applyAlignment="1">
      <alignment horizontal="center" vertical="center"/>
    </xf>
    <xf numFmtId="1" fontId="57" fillId="0" borderId="83" xfId="0" applyNumberFormat="1" applyFont="1" applyBorder="1" applyAlignment="1">
      <alignment horizontal="center" vertical="center"/>
    </xf>
    <xf numFmtId="0" fontId="57" fillId="0" borderId="84" xfId="0" applyFont="1" applyFill="1" applyBorder="1" applyAlignment="1">
      <alignment horizontal="center" vertical="center"/>
    </xf>
    <xf numFmtId="1" fontId="57" fillId="6" borderId="45" xfId="0" applyNumberFormat="1" applyFont="1" applyFill="1" applyBorder="1" applyAlignment="1">
      <alignment horizontal="center" vertical="center"/>
    </xf>
    <xf numFmtId="0" fontId="57" fillId="24" borderId="158" xfId="0" applyFont="1" applyFill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18" fillId="6" borderId="27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18" fillId="4" borderId="82" xfId="0" applyFont="1" applyFill="1" applyBorder="1" applyAlignment="1">
      <alignment horizontal="center" vertical="center"/>
    </xf>
    <xf numFmtId="0" fontId="18" fillId="4" borderId="14" xfId="0" applyFont="1" applyFill="1" applyBorder="1" applyAlignment="1">
      <alignment horizontal="center" vertical="center"/>
    </xf>
    <xf numFmtId="0" fontId="18" fillId="19" borderId="14" xfId="0" applyFont="1" applyFill="1" applyBorder="1" applyAlignment="1">
      <alignment horizontal="center" vertical="center"/>
    </xf>
    <xf numFmtId="0" fontId="18" fillId="19" borderId="81" xfId="0" applyFont="1" applyFill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8" fillId="0" borderId="81" xfId="0" applyFont="1" applyBorder="1" applyAlignment="1">
      <alignment horizontal="center" vertical="center"/>
    </xf>
    <xf numFmtId="0" fontId="18" fillId="0" borderId="45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0" borderId="82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1" fontId="57" fillId="8" borderId="51" xfId="0" applyNumberFormat="1" applyFont="1" applyFill="1" applyBorder="1" applyAlignment="1">
      <alignment horizontal="center" vertical="center"/>
    </xf>
    <xf numFmtId="0" fontId="57" fillId="8" borderId="51" xfId="0" applyFont="1" applyFill="1" applyBorder="1" applyAlignment="1">
      <alignment horizontal="center" vertical="center"/>
    </xf>
    <xf numFmtId="0" fontId="18" fillId="15" borderId="82" xfId="0" applyFont="1" applyFill="1" applyBorder="1" applyAlignment="1">
      <alignment horizontal="center" vertical="center"/>
    </xf>
    <xf numFmtId="0" fontId="18" fillId="1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8" fillId="16" borderId="82" xfId="0" applyFont="1" applyFill="1" applyBorder="1" applyAlignment="1">
      <alignment horizontal="center" vertical="center"/>
    </xf>
    <xf numFmtId="0" fontId="18" fillId="16" borderId="14" xfId="0" applyFont="1" applyFill="1" applyBorder="1" applyAlignment="1">
      <alignment horizontal="center" vertical="center"/>
    </xf>
    <xf numFmtId="0" fontId="18" fillId="8" borderId="14" xfId="0" applyFont="1" applyFill="1" applyBorder="1" applyAlignment="1">
      <alignment horizontal="center" vertical="center"/>
    </xf>
    <xf numFmtId="0" fontId="57" fillId="0" borderId="51" xfId="0" applyFont="1" applyBorder="1" applyAlignment="1">
      <alignment horizontal="center" vertical="center"/>
    </xf>
    <xf numFmtId="0" fontId="57" fillId="16" borderId="45" xfId="0" applyFont="1" applyFill="1" applyBorder="1" applyAlignment="1">
      <alignment horizontal="center" vertical="center"/>
    </xf>
    <xf numFmtId="0" fontId="57" fillId="16" borderId="51" xfId="0" applyFont="1" applyFill="1" applyBorder="1" applyAlignment="1">
      <alignment horizontal="center" vertical="center"/>
    </xf>
    <xf numFmtId="0" fontId="57" fillId="0" borderId="49" xfId="0" applyFont="1" applyBorder="1" applyAlignment="1">
      <alignment horizontal="center" vertical="center"/>
    </xf>
    <xf numFmtId="0" fontId="57" fillId="0" borderId="50" xfId="0" applyFont="1" applyBorder="1" applyAlignment="1">
      <alignment horizontal="center" vertical="center"/>
    </xf>
    <xf numFmtId="0" fontId="57" fillId="0" borderId="38" xfId="0" applyFont="1" applyBorder="1" applyAlignment="1">
      <alignment horizontal="center" vertical="center"/>
    </xf>
    <xf numFmtId="0" fontId="57" fillId="15" borderId="45" xfId="0" applyFont="1" applyFill="1" applyBorder="1" applyAlignment="1">
      <alignment horizontal="center" vertical="center"/>
    </xf>
    <xf numFmtId="0" fontId="57" fillId="15" borderId="51" xfId="0" applyFont="1" applyFill="1" applyBorder="1" applyAlignment="1">
      <alignment horizontal="center" vertical="center"/>
    </xf>
    <xf numFmtId="0" fontId="57" fillId="6" borderId="51" xfId="0" applyFont="1" applyFill="1" applyBorder="1" applyAlignment="1">
      <alignment horizontal="center" vertical="center"/>
    </xf>
    <xf numFmtId="0" fontId="57" fillId="4" borderId="45" xfId="0" applyFont="1" applyFill="1" applyBorder="1" applyAlignment="1">
      <alignment horizontal="center" vertical="center"/>
    </xf>
    <xf numFmtId="0" fontId="57" fillId="4" borderId="51" xfId="0" applyFont="1" applyFill="1" applyBorder="1" applyAlignment="1">
      <alignment horizontal="center" vertical="center"/>
    </xf>
    <xf numFmtId="0" fontId="57" fillId="2" borderId="51" xfId="0" applyFont="1" applyFill="1" applyBorder="1" applyAlignment="1">
      <alignment horizontal="center" vertical="center"/>
    </xf>
    <xf numFmtId="0" fontId="57" fillId="19" borderId="51" xfId="0" applyFont="1" applyFill="1" applyBorder="1" applyAlignment="1">
      <alignment horizontal="center" vertical="center"/>
    </xf>
    <xf numFmtId="0" fontId="57" fillId="19" borderId="49" xfId="0" applyFont="1" applyFill="1" applyBorder="1" applyAlignment="1">
      <alignment horizontal="center" vertical="center"/>
    </xf>
    <xf numFmtId="0" fontId="57" fillId="7" borderId="51" xfId="0" applyFont="1" applyFill="1" applyBorder="1" applyAlignment="1">
      <alignment horizontal="center" vertical="center"/>
    </xf>
    <xf numFmtId="166" fontId="0" fillId="0" borderId="78" xfId="0" applyNumberFormat="1" applyFill="1" applyBorder="1" applyAlignment="1">
      <alignment horizontal="center" vertical="center"/>
    </xf>
    <xf numFmtId="166" fontId="0" fillId="0" borderId="75" xfId="0" applyNumberFormat="1" applyFill="1" applyBorder="1" applyAlignment="1">
      <alignment horizontal="center" vertical="center"/>
    </xf>
    <xf numFmtId="166" fontId="0" fillId="0" borderId="152" xfId="0" applyNumberForma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8" fillId="7" borderId="78" xfId="0" applyFont="1" applyFill="1" applyBorder="1" applyAlignment="1">
      <alignment horizontal="center" vertical="center"/>
    </xf>
    <xf numFmtId="166" fontId="1" fillId="0" borderId="78" xfId="0" applyNumberFormat="1" applyFont="1" applyFill="1" applyBorder="1" applyAlignment="1">
      <alignment horizontal="center" vertical="center"/>
    </xf>
    <xf numFmtId="166" fontId="1" fillId="0" borderId="75" xfId="0" applyNumberFormat="1" applyFont="1" applyFill="1" applyBorder="1" applyAlignment="1">
      <alignment horizontal="center" vertical="center"/>
    </xf>
    <xf numFmtId="1" fontId="1" fillId="0" borderId="77" xfId="0" applyNumberFormat="1" applyFont="1" applyFill="1" applyBorder="1" applyAlignment="1">
      <alignment horizontal="center" vertical="center"/>
    </xf>
    <xf numFmtId="1" fontId="1" fillId="0" borderId="151" xfId="0" applyNumberFormat="1" applyFont="1" applyFill="1" applyBorder="1" applyAlignment="1">
      <alignment horizontal="center" vertical="center"/>
    </xf>
    <xf numFmtId="1" fontId="1" fillId="0" borderId="78" xfId="0" applyNumberFormat="1" applyFont="1" applyFill="1" applyBorder="1" applyAlignment="1">
      <alignment horizontal="center" vertical="center"/>
    </xf>
    <xf numFmtId="1" fontId="1" fillId="0" borderId="74" xfId="0" applyNumberFormat="1" applyFont="1" applyFill="1" applyBorder="1" applyAlignment="1">
      <alignment horizontal="center" vertical="center"/>
    </xf>
    <xf numFmtId="1" fontId="1" fillId="0" borderId="149" xfId="0" applyNumberFormat="1" applyFont="1" applyFill="1" applyBorder="1" applyAlignment="1">
      <alignment horizontal="center" vertical="center"/>
    </xf>
    <xf numFmtId="1" fontId="1" fillId="0" borderId="75" xfId="0" applyNumberFormat="1" applyFont="1" applyFill="1" applyBorder="1" applyAlignment="1">
      <alignment horizontal="center" vertical="center"/>
    </xf>
    <xf numFmtId="1" fontId="0" fillId="0" borderId="77" xfId="0" applyNumberFormat="1" applyFill="1" applyBorder="1" applyAlignment="1">
      <alignment horizontal="center" vertical="center"/>
    </xf>
    <xf numFmtId="1" fontId="0" fillId="0" borderId="151" xfId="0" applyNumberFormat="1" applyFill="1" applyBorder="1" applyAlignment="1">
      <alignment horizontal="center" vertical="center"/>
    </xf>
    <xf numFmtId="1" fontId="0" fillId="0" borderId="78" xfId="0" applyNumberFormat="1" applyFill="1" applyBorder="1" applyAlignment="1">
      <alignment horizontal="center" vertical="center"/>
    </xf>
    <xf numFmtId="1" fontId="0" fillId="0" borderId="74" xfId="0" applyNumberFormat="1" applyFill="1" applyBorder="1" applyAlignment="1">
      <alignment horizontal="center" vertical="center"/>
    </xf>
    <xf numFmtId="1" fontId="0" fillId="0" borderId="149" xfId="0" applyNumberFormat="1" applyFill="1" applyBorder="1" applyAlignment="1">
      <alignment horizontal="center" vertical="center"/>
    </xf>
    <xf numFmtId="1" fontId="0" fillId="0" borderId="75" xfId="0" applyNumberFormat="1" applyFill="1" applyBorder="1" applyAlignment="1">
      <alignment horizontal="center" vertical="center"/>
    </xf>
    <xf numFmtId="166" fontId="0" fillId="0" borderId="77" xfId="0" applyNumberFormat="1" applyBorder="1" applyAlignment="1">
      <alignment horizontal="center" vertical="center"/>
    </xf>
    <xf numFmtId="166" fontId="0" fillId="0" borderId="78" xfId="0" applyNumberFormat="1" applyBorder="1" applyAlignment="1">
      <alignment horizontal="center" vertical="center"/>
    </xf>
    <xf numFmtId="166" fontId="0" fillId="0" borderId="150" xfId="0" applyNumberFormat="1" applyBorder="1" applyAlignment="1">
      <alignment horizontal="center" vertical="center"/>
    </xf>
    <xf numFmtId="166" fontId="0" fillId="0" borderId="152" xfId="0" applyNumberFormat="1" applyBorder="1" applyAlignment="1">
      <alignment horizontal="center" vertical="center"/>
    </xf>
    <xf numFmtId="166" fontId="0" fillId="0" borderId="74" xfId="0" applyNumberFormat="1" applyBorder="1" applyAlignment="1">
      <alignment horizontal="center" vertical="center"/>
    </xf>
    <xf numFmtId="166" fontId="0" fillId="0" borderId="75" xfId="0" applyNumberFormat="1" applyBorder="1" applyAlignment="1">
      <alignment horizontal="center" vertical="center"/>
    </xf>
    <xf numFmtId="1" fontId="0" fillId="0" borderId="84" xfId="0" applyNumberFormat="1" applyFill="1" applyBorder="1" applyAlignment="1">
      <alignment horizontal="center" vertical="center"/>
    </xf>
    <xf numFmtId="1" fontId="0" fillId="0" borderId="40" xfId="0" applyNumberFormat="1" applyFill="1" applyBorder="1" applyAlignment="1">
      <alignment horizontal="center" vertical="center"/>
    </xf>
    <xf numFmtId="1" fontId="0" fillId="0" borderId="150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1" fontId="0" fillId="0" borderId="152" xfId="0" applyNumberFormat="1" applyFill="1" applyBorder="1" applyAlignment="1">
      <alignment horizontal="center" vertical="center"/>
    </xf>
    <xf numFmtId="1" fontId="0" fillId="0" borderId="76" xfId="0" applyNumberFormat="1" applyFill="1" applyBorder="1" applyAlignment="1">
      <alignment horizontal="center" vertical="center"/>
    </xf>
    <xf numFmtId="166" fontId="0" fillId="0" borderId="76" xfId="0" applyNumberFormat="1" applyFill="1" applyBorder="1" applyAlignment="1">
      <alignment horizontal="center" vertical="center"/>
    </xf>
    <xf numFmtId="166" fontId="0" fillId="0" borderId="40" xfId="0" applyNumberFormat="1" applyFill="1" applyBorder="1" applyAlignment="1">
      <alignment horizontal="center" vertical="center"/>
    </xf>
    <xf numFmtId="1" fontId="18" fillId="0" borderId="76" xfId="0" applyNumberFormat="1" applyFont="1" applyFill="1" applyBorder="1" applyAlignment="1">
      <alignment horizontal="center" vertical="center"/>
    </xf>
    <xf numFmtId="1" fontId="18" fillId="0" borderId="84" xfId="0" applyNumberFormat="1" applyFont="1" applyFill="1" applyBorder="1" applyAlignment="1">
      <alignment horizontal="center" vertical="center"/>
    </xf>
    <xf numFmtId="1" fontId="18" fillId="0" borderId="40" xfId="0" applyNumberFormat="1" applyFont="1" applyFill="1" applyBorder="1" applyAlignment="1">
      <alignment horizontal="center" vertical="center"/>
    </xf>
    <xf numFmtId="1" fontId="57" fillId="8" borderId="160" xfId="0" applyNumberFormat="1" applyFont="1" applyFill="1" applyBorder="1" applyAlignment="1">
      <alignment horizontal="center" vertical="center"/>
    </xf>
    <xf numFmtId="0" fontId="57" fillId="8" borderId="170" xfId="0" applyFont="1" applyFill="1" applyBorder="1" applyAlignment="1">
      <alignment horizontal="center" vertical="center"/>
    </xf>
    <xf numFmtId="1" fontId="57" fillId="6" borderId="51" xfId="0" applyNumberFormat="1" applyFont="1" applyFill="1" applyBorder="1" applyAlignment="1">
      <alignment horizontal="center" vertical="center"/>
    </xf>
    <xf numFmtId="1" fontId="57" fillId="6" borderId="38" xfId="0" applyNumberFormat="1" applyFont="1" applyFill="1" applyBorder="1" applyAlignment="1">
      <alignment horizontal="center" vertical="center"/>
    </xf>
    <xf numFmtId="0" fontId="0" fillId="0" borderId="109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57" fillId="6" borderId="50" xfId="0" applyFont="1" applyFill="1" applyBorder="1" applyAlignment="1">
      <alignment horizontal="center" vertical="center"/>
    </xf>
    <xf numFmtId="1" fontId="57" fillId="6" borderId="159" xfId="0" applyNumberFormat="1" applyFont="1" applyFill="1" applyBorder="1" applyAlignment="1">
      <alignment horizontal="center" vertical="center"/>
    </xf>
    <xf numFmtId="0" fontId="57" fillId="6" borderId="160" xfId="0" applyFont="1" applyFill="1" applyBorder="1" applyAlignment="1">
      <alignment horizontal="center" vertical="center"/>
    </xf>
    <xf numFmtId="1" fontId="57" fillId="6" borderId="160" xfId="0" applyNumberFormat="1" applyFont="1" applyFill="1" applyBorder="1" applyAlignment="1">
      <alignment horizontal="center" vertical="center"/>
    </xf>
    <xf numFmtId="0" fontId="57" fillId="6" borderId="170" xfId="0" applyFont="1" applyFill="1" applyBorder="1" applyAlignment="1">
      <alignment horizontal="center" vertical="center"/>
    </xf>
    <xf numFmtId="1" fontId="57" fillId="0" borderId="51" xfId="0" applyNumberFormat="1" applyFont="1" applyBorder="1" applyAlignment="1">
      <alignment horizontal="center" vertical="center"/>
    </xf>
    <xf numFmtId="1" fontId="57" fillId="0" borderId="49" xfId="0" applyNumberFormat="1" applyFont="1" applyBorder="1" applyAlignment="1">
      <alignment horizontal="center" vertical="center"/>
    </xf>
    <xf numFmtId="1" fontId="57" fillId="0" borderId="45" xfId="0" applyNumberFormat="1" applyFont="1" applyBorder="1" applyAlignment="1">
      <alignment horizontal="center" vertical="center"/>
    </xf>
    <xf numFmtId="1" fontId="0" fillId="0" borderId="77" xfId="0" applyNumberFormat="1" applyBorder="1" applyAlignment="1">
      <alignment horizontal="center" vertical="center"/>
    </xf>
    <xf numFmtId="1" fontId="0" fillId="0" borderId="78" xfId="0" applyNumberFormat="1" applyBorder="1" applyAlignment="1">
      <alignment horizontal="center" vertical="center"/>
    </xf>
    <xf numFmtId="1" fontId="0" fillId="0" borderId="150" xfId="0" applyNumberFormat="1" applyBorder="1" applyAlignment="1">
      <alignment horizontal="center" vertical="center"/>
    </xf>
    <xf numFmtId="1" fontId="0" fillId="0" borderId="152" xfId="0" applyNumberForma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1" fontId="0" fillId="0" borderId="75" xfId="0" applyNumberFormat="1" applyBorder="1" applyAlignment="1">
      <alignment horizontal="center" vertical="center"/>
    </xf>
    <xf numFmtId="1" fontId="18" fillId="0" borderId="76" xfId="0" applyNumberFormat="1" applyFont="1" applyBorder="1" applyAlignment="1">
      <alignment horizontal="center" vertical="center"/>
    </xf>
    <xf numFmtId="1" fontId="18" fillId="0" borderId="84" xfId="0" applyNumberFormat="1" applyFont="1" applyBorder="1" applyAlignment="1">
      <alignment horizontal="center" vertical="center"/>
    </xf>
    <xf numFmtId="1" fontId="18" fillId="0" borderId="40" xfId="0" applyNumberFormat="1" applyFont="1" applyBorder="1" applyAlignment="1">
      <alignment horizontal="center" vertical="center"/>
    </xf>
    <xf numFmtId="0" fontId="57" fillId="8" borderId="49" xfId="0" applyFont="1" applyFill="1" applyBorder="1" applyAlignment="1">
      <alignment horizontal="center" vertical="center"/>
    </xf>
    <xf numFmtId="1" fontId="57" fillId="8" borderId="38" xfId="0" applyNumberFormat="1" applyFont="1" applyFill="1" applyBorder="1" applyAlignment="1">
      <alignment horizontal="center" vertical="center"/>
    </xf>
    <xf numFmtId="1" fontId="57" fillId="8" borderId="159" xfId="0" applyNumberFormat="1" applyFont="1" applyFill="1" applyBorder="1" applyAlignment="1">
      <alignment horizontal="center" vertical="center"/>
    </xf>
    <xf numFmtId="0" fontId="57" fillId="8" borderId="160" xfId="0" applyFont="1" applyFill="1" applyBorder="1" applyAlignment="1">
      <alignment horizontal="center" vertical="center"/>
    </xf>
    <xf numFmtId="166" fontId="0" fillId="0" borderId="84" xfId="0" applyNumberFormat="1" applyFill="1" applyBorder="1" applyAlignment="1">
      <alignment horizontal="center" vertical="center"/>
    </xf>
    <xf numFmtId="1" fontId="57" fillId="10" borderId="51" xfId="0" applyNumberFormat="1" applyFont="1" applyFill="1" applyBorder="1" applyAlignment="1">
      <alignment horizontal="center" vertical="center"/>
    </xf>
    <xf numFmtId="0" fontId="57" fillId="10" borderId="51" xfId="0" applyFont="1" applyFill="1" applyBorder="1" applyAlignment="1">
      <alignment horizontal="center" vertical="center"/>
    </xf>
    <xf numFmtId="1" fontId="18" fillId="0" borderId="44" xfId="0" applyNumberFormat="1" applyFont="1" applyBorder="1" applyAlignment="1">
      <alignment horizontal="center" vertical="center"/>
    </xf>
    <xf numFmtId="1" fontId="57" fillId="19" borderId="51" xfId="0" applyNumberFormat="1" applyFont="1" applyFill="1" applyBorder="1" applyAlignment="1">
      <alignment horizontal="center" vertical="center"/>
    </xf>
    <xf numFmtId="1" fontId="57" fillId="19" borderId="38" xfId="0" applyNumberFormat="1" applyFont="1" applyFill="1" applyBorder="1" applyAlignment="1">
      <alignment horizontal="center" vertical="center"/>
    </xf>
    <xf numFmtId="1" fontId="57" fillId="24" borderId="159" xfId="0" applyNumberFormat="1" applyFont="1" applyFill="1" applyBorder="1" applyAlignment="1">
      <alignment horizontal="center" vertical="center"/>
    </xf>
    <xf numFmtId="1" fontId="57" fillId="6" borderId="28" xfId="0" applyNumberFormat="1" applyFont="1" applyFill="1" applyBorder="1" applyAlignment="1">
      <alignment horizontal="center" vertical="center"/>
    </xf>
    <xf numFmtId="1" fontId="57" fillId="6" borderId="33" xfId="0" applyNumberFormat="1" applyFont="1" applyFill="1" applyBorder="1" applyAlignment="1">
      <alignment horizontal="center" vertical="center"/>
    </xf>
    <xf numFmtId="1" fontId="57" fillId="0" borderId="152" xfId="0" applyNumberFormat="1" applyFont="1" applyFill="1" applyBorder="1" applyAlignment="1">
      <alignment horizontal="center" vertical="center"/>
    </xf>
    <xf numFmtId="1" fontId="57" fillId="16" borderId="88" xfId="0" applyNumberFormat="1" applyFont="1" applyFill="1" applyBorder="1" applyAlignment="1">
      <alignment horizontal="center" vertical="center"/>
    </xf>
    <xf numFmtId="0" fontId="57" fillId="16" borderId="87" xfId="0" applyFont="1" applyFill="1" applyBorder="1" applyAlignment="1">
      <alignment horizontal="center" vertical="center"/>
    </xf>
    <xf numFmtId="0" fontId="0" fillId="0" borderId="164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59" xfId="0" applyFill="1" applyBorder="1" applyAlignment="1">
      <alignment horizontal="center"/>
    </xf>
    <xf numFmtId="1" fontId="57" fillId="0" borderId="165" xfId="0" applyNumberFormat="1" applyFont="1" applyBorder="1" applyAlignment="1">
      <alignment horizontal="center" vertical="center"/>
    </xf>
    <xf numFmtId="1" fontId="57" fillId="0" borderId="2" xfId="0" applyNumberFormat="1" applyFont="1" applyBorder="1" applyAlignment="1">
      <alignment horizontal="center" vertical="center"/>
    </xf>
    <xf numFmtId="1" fontId="57" fillId="0" borderId="169" xfId="0" applyNumberFormat="1" applyFont="1" applyBorder="1" applyAlignment="1">
      <alignment horizontal="center" vertical="center"/>
    </xf>
    <xf numFmtId="0" fontId="57" fillId="0" borderId="2" xfId="0" applyFont="1" applyFill="1" applyBorder="1" applyAlignment="1">
      <alignment horizontal="center" vertical="center"/>
    </xf>
    <xf numFmtId="0" fontId="57" fillId="0" borderId="169" xfId="0" applyFont="1" applyFill="1" applyBorder="1" applyAlignment="1">
      <alignment horizontal="center" vertical="center"/>
    </xf>
    <xf numFmtId="0" fontId="57" fillId="0" borderId="152" xfId="0" applyFont="1" applyFill="1" applyBorder="1" applyAlignment="1">
      <alignment horizontal="center" vertical="center"/>
    </xf>
    <xf numFmtId="0" fontId="0" fillId="0" borderId="83" xfId="0" applyFill="1" applyBorder="1" applyAlignment="1">
      <alignment horizontal="center" vertical="center"/>
    </xf>
    <xf numFmtId="0" fontId="18" fillId="0" borderId="78" xfId="0" applyFont="1" applyFill="1" applyBorder="1" applyAlignment="1">
      <alignment horizontal="center"/>
    </xf>
    <xf numFmtId="0" fontId="18" fillId="0" borderId="152" xfId="0" applyFont="1" applyFill="1" applyBorder="1" applyAlignment="1">
      <alignment horizontal="center"/>
    </xf>
    <xf numFmtId="0" fontId="18" fillId="0" borderId="75" xfId="0" applyFont="1" applyFill="1" applyBorder="1" applyAlignment="1">
      <alignment horizontal="center"/>
    </xf>
    <xf numFmtId="0" fontId="18" fillId="0" borderId="77" xfId="0" applyFont="1" applyFill="1" applyBorder="1" applyAlignment="1">
      <alignment horizontal="center"/>
    </xf>
    <xf numFmtId="0" fontId="18" fillId="0" borderId="150" xfId="0" applyFont="1" applyFill="1" applyBorder="1" applyAlignment="1">
      <alignment horizontal="center"/>
    </xf>
    <xf numFmtId="0" fontId="18" fillId="0" borderId="74" xfId="0" applyFont="1" applyFill="1" applyBorder="1" applyAlignment="1">
      <alignment horizontal="center"/>
    </xf>
    <xf numFmtId="1" fontId="18" fillId="0" borderId="77" xfId="0" applyNumberFormat="1" applyFont="1" applyFill="1" applyBorder="1" applyAlignment="1">
      <alignment horizontal="center" vertical="center"/>
    </xf>
    <xf numFmtId="1" fontId="18" fillId="0" borderId="151" xfId="0" applyNumberFormat="1" applyFont="1" applyFill="1" applyBorder="1" applyAlignment="1">
      <alignment horizontal="center" vertical="center"/>
    </xf>
    <xf numFmtId="1" fontId="18" fillId="0" borderId="74" xfId="0" applyNumberFormat="1" applyFont="1" applyFill="1" applyBorder="1" applyAlignment="1">
      <alignment horizontal="center" vertical="center"/>
    </xf>
    <xf numFmtId="1" fontId="18" fillId="0" borderId="149" xfId="0" applyNumberFormat="1" applyFont="1" applyFill="1" applyBorder="1" applyAlignment="1">
      <alignment horizontal="center" vertical="center"/>
    </xf>
    <xf numFmtId="1" fontId="57" fillId="8" borderId="88" xfId="0" applyNumberFormat="1" applyFont="1" applyFill="1" applyBorder="1" applyAlignment="1">
      <alignment horizontal="center" vertical="center"/>
    </xf>
    <xf numFmtId="0" fontId="57" fillId="8" borderId="86" xfId="0" applyFont="1" applyFill="1" applyBorder="1" applyAlignment="1">
      <alignment horizontal="center" vertical="center"/>
    </xf>
    <xf numFmtId="1" fontId="57" fillId="0" borderId="50" xfId="0" applyNumberFormat="1" applyFont="1" applyFill="1" applyBorder="1" applyAlignment="1">
      <alignment horizontal="center" vertical="center"/>
    </xf>
    <xf numFmtId="1" fontId="57" fillId="0" borderId="83" xfId="0" applyNumberFormat="1" applyFont="1" applyFill="1" applyBorder="1" applyAlignment="1">
      <alignment horizontal="center" vertical="center"/>
    </xf>
    <xf numFmtId="1" fontId="57" fillId="0" borderId="110" xfId="0" applyNumberFormat="1" applyFont="1" applyFill="1" applyBorder="1" applyAlignment="1">
      <alignment horizontal="center" vertical="center"/>
    </xf>
    <xf numFmtId="1" fontId="57" fillId="0" borderId="168" xfId="0" applyNumberFormat="1" applyFont="1" applyBorder="1" applyAlignment="1">
      <alignment horizontal="center" vertical="center"/>
    </xf>
    <xf numFmtId="1" fontId="57" fillId="0" borderId="85" xfId="0" applyNumberFormat="1" applyFont="1" applyBorder="1" applyAlignment="1">
      <alignment horizontal="center" vertical="center"/>
    </xf>
    <xf numFmtId="1" fontId="57" fillId="15" borderId="45" xfId="0" applyNumberFormat="1" applyFont="1" applyFill="1" applyBorder="1" applyAlignment="1">
      <alignment horizontal="center" vertical="center"/>
    </xf>
    <xf numFmtId="0" fontId="57" fillId="24" borderId="170" xfId="0" applyFont="1" applyFill="1" applyBorder="1" applyAlignment="1">
      <alignment horizontal="center" vertical="center"/>
    </xf>
    <xf numFmtId="1" fontId="57" fillId="0" borderId="50" xfId="0" applyNumberFormat="1" applyFont="1" applyBorder="1" applyAlignment="1">
      <alignment horizontal="center" vertical="center"/>
    </xf>
    <xf numFmtId="1" fontId="57" fillId="0" borderId="110" xfId="0" applyNumberFormat="1" applyFont="1" applyBorder="1" applyAlignment="1">
      <alignment horizontal="center" vertical="center"/>
    </xf>
    <xf numFmtId="0" fontId="58" fillId="0" borderId="0" xfId="0" applyFont="1" applyBorder="1" applyAlignment="1">
      <alignment horizontal="center" vertical="center" wrapText="1"/>
    </xf>
    <xf numFmtId="0" fontId="56" fillId="0" borderId="48" xfId="0" applyFont="1" applyBorder="1" applyAlignment="1">
      <alignment horizontal="center" vertical="center" wrapText="1"/>
    </xf>
    <xf numFmtId="0" fontId="58" fillId="0" borderId="48" xfId="0" applyFont="1" applyBorder="1" applyAlignment="1">
      <alignment horizontal="center" vertical="center" wrapText="1"/>
    </xf>
    <xf numFmtId="1" fontId="1" fillId="0" borderId="84" xfId="0" applyNumberFormat="1" applyFont="1" applyFill="1" applyBorder="1" applyAlignment="1">
      <alignment horizontal="center" vertical="center"/>
    </xf>
    <xf numFmtId="1" fontId="1" fillId="0" borderId="150" xfId="0" applyNumberFormat="1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1" fontId="1" fillId="0" borderId="152" xfId="0" applyNumberFormat="1" applyFont="1" applyFill="1" applyBorder="1" applyAlignment="1">
      <alignment horizontal="center" vertical="center"/>
    </xf>
    <xf numFmtId="1" fontId="57" fillId="6" borderId="86" xfId="0" applyNumberFormat="1" applyFont="1" applyFill="1" applyBorder="1" applyAlignment="1">
      <alignment horizontal="center" vertical="center"/>
    </xf>
    <xf numFmtId="0" fontId="57" fillId="6" borderId="86" xfId="0" applyFont="1" applyFill="1" applyBorder="1" applyAlignment="1">
      <alignment horizontal="center" vertical="center"/>
    </xf>
    <xf numFmtId="0" fontId="18" fillId="0" borderId="161" xfId="0" applyFont="1" applyBorder="1" applyAlignment="1">
      <alignment horizontal="center"/>
    </xf>
    <xf numFmtId="0" fontId="18" fillId="0" borderId="172" xfId="0" applyFont="1" applyBorder="1" applyAlignment="1">
      <alignment horizontal="center"/>
    </xf>
    <xf numFmtId="0" fontId="18" fillId="0" borderId="88" xfId="0" applyFont="1" applyBorder="1" applyAlignment="1">
      <alignment horizontal="center"/>
    </xf>
    <xf numFmtId="1" fontId="18" fillId="0" borderId="78" xfId="0" applyNumberFormat="1" applyFont="1" applyFill="1" applyBorder="1" applyAlignment="1">
      <alignment horizontal="center" vertical="center"/>
    </xf>
    <xf numFmtId="1" fontId="18" fillId="0" borderId="150" xfId="0" applyNumberFormat="1" applyFont="1" applyFill="1" applyBorder="1" applyAlignment="1">
      <alignment horizontal="center" vertical="center"/>
    </xf>
    <xf numFmtId="1" fontId="18" fillId="0" borderId="152" xfId="0" applyNumberFormat="1" applyFont="1" applyFill="1" applyBorder="1" applyAlignment="1">
      <alignment horizontal="center" vertical="center"/>
    </xf>
    <xf numFmtId="0" fontId="0" fillId="0" borderId="170" xfId="0" applyFill="1" applyBorder="1" applyAlignment="1">
      <alignment horizontal="center" vertical="center"/>
    </xf>
    <xf numFmtId="0" fontId="0" fillId="0" borderId="159" xfId="0" applyFill="1" applyBorder="1" applyAlignment="1">
      <alignment horizontal="center" vertical="center"/>
    </xf>
    <xf numFmtId="1" fontId="57" fillId="19" borderId="159" xfId="0" applyNumberFormat="1" applyFont="1" applyFill="1" applyBorder="1" applyAlignment="1">
      <alignment horizontal="center" vertical="center"/>
    </xf>
    <xf numFmtId="0" fontId="57" fillId="19" borderId="160" xfId="0" applyFont="1" applyFill="1" applyBorder="1" applyAlignment="1">
      <alignment horizontal="center" vertical="center"/>
    </xf>
    <xf numFmtId="0" fontId="0" fillId="0" borderId="110" xfId="0" applyFill="1" applyBorder="1" applyAlignment="1">
      <alignment horizontal="center" vertical="center"/>
    </xf>
    <xf numFmtId="1" fontId="57" fillId="19" borderId="160" xfId="0" applyNumberFormat="1" applyFont="1" applyFill="1" applyBorder="1" applyAlignment="1">
      <alignment horizontal="center" vertical="center"/>
    </xf>
    <xf numFmtId="0" fontId="57" fillId="19" borderId="170" xfId="0" applyFont="1" applyFill="1" applyBorder="1" applyAlignment="1">
      <alignment horizontal="center" vertical="center"/>
    </xf>
    <xf numFmtId="1" fontId="57" fillId="10" borderId="38" xfId="0" applyNumberFormat="1" applyFont="1" applyFill="1" applyBorder="1" applyAlignment="1">
      <alignment horizontal="center" vertical="center"/>
    </xf>
    <xf numFmtId="0" fontId="57" fillId="19" borderId="50" xfId="0" applyFont="1" applyFill="1" applyBorder="1" applyAlignment="1">
      <alignment horizontal="center" vertical="center"/>
    </xf>
    <xf numFmtId="1" fontId="57" fillId="0" borderId="38" xfId="0" applyNumberFormat="1" applyFont="1" applyBorder="1" applyAlignment="1">
      <alignment horizontal="center" vertical="center"/>
    </xf>
    <xf numFmtId="1" fontId="57" fillId="2" borderId="51" xfId="0" applyNumberFormat="1" applyFont="1" applyFill="1" applyBorder="1" applyAlignment="1">
      <alignment horizontal="center" vertical="center"/>
    </xf>
    <xf numFmtId="1" fontId="57" fillId="19" borderId="86" xfId="0" applyNumberFormat="1" applyFont="1" applyFill="1" applyBorder="1" applyAlignment="1">
      <alignment horizontal="center" vertical="center"/>
    </xf>
    <xf numFmtId="0" fontId="57" fillId="19" borderId="87" xfId="0" applyFont="1" applyFill="1" applyBorder="1" applyAlignment="1">
      <alignment horizontal="center" vertical="center"/>
    </xf>
    <xf numFmtId="1" fontId="57" fillId="4" borderId="88" xfId="0" applyNumberFormat="1" applyFont="1" applyFill="1" applyBorder="1" applyAlignment="1">
      <alignment horizontal="center" vertical="center"/>
    </xf>
    <xf numFmtId="0" fontId="57" fillId="4" borderId="87" xfId="0" applyFont="1" applyFill="1" applyBorder="1" applyAlignment="1">
      <alignment horizontal="center" vertical="center"/>
    </xf>
    <xf numFmtId="1" fontId="57" fillId="4" borderId="45" xfId="0" applyNumberFormat="1" applyFont="1" applyFill="1" applyBorder="1" applyAlignment="1">
      <alignment horizontal="center" vertical="center"/>
    </xf>
    <xf numFmtId="0" fontId="18" fillId="0" borderId="107" xfId="0" applyFont="1" applyFill="1" applyBorder="1" applyAlignment="1">
      <alignment horizontal="center"/>
    </xf>
    <xf numFmtId="0" fontId="18" fillId="0" borderId="39" xfId="0" applyFont="1" applyFill="1" applyBorder="1" applyAlignment="1">
      <alignment horizontal="center"/>
    </xf>
    <xf numFmtId="0" fontId="18" fillId="0" borderId="40" xfId="0" applyFont="1" applyFill="1" applyBorder="1" applyAlignment="1">
      <alignment horizontal="center"/>
    </xf>
    <xf numFmtId="1" fontId="57" fillId="15" borderId="88" xfId="0" applyNumberFormat="1" applyFont="1" applyFill="1" applyBorder="1" applyAlignment="1">
      <alignment horizontal="center" vertical="center"/>
    </xf>
    <xf numFmtId="0" fontId="57" fillId="15" borderId="87" xfId="0" applyFont="1" applyFill="1" applyBorder="1" applyAlignment="1">
      <alignment horizontal="center" vertical="center"/>
    </xf>
    <xf numFmtId="0" fontId="18" fillId="0" borderId="107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1" fontId="57" fillId="0" borderId="152" xfId="0" applyNumberFormat="1" applyFont="1" applyBorder="1" applyAlignment="1">
      <alignment horizontal="center" vertical="center"/>
    </xf>
    <xf numFmtId="1" fontId="57" fillId="0" borderId="24" xfId="0" applyNumberFormat="1" applyFont="1" applyBorder="1" applyAlignment="1">
      <alignment horizontal="center" vertical="center"/>
    </xf>
    <xf numFmtId="1" fontId="57" fillId="0" borderId="0" xfId="0" applyNumberFormat="1" applyFont="1" applyBorder="1" applyAlignment="1">
      <alignment horizontal="center" vertical="center"/>
    </xf>
    <xf numFmtId="1" fontId="57" fillId="0" borderId="48" xfId="0" applyNumberFormat="1" applyFont="1" applyBorder="1" applyAlignment="1">
      <alignment horizontal="center" vertical="center"/>
    </xf>
    <xf numFmtId="1" fontId="57" fillId="16" borderId="45" xfId="0" applyNumberFormat="1" applyFont="1" applyFill="1" applyBorder="1" applyAlignment="1">
      <alignment horizontal="center" vertical="center"/>
    </xf>
    <xf numFmtId="0" fontId="57" fillId="16" borderId="168" xfId="0" applyFont="1" applyFill="1" applyBorder="1" applyAlignment="1">
      <alignment horizontal="center" vertical="center"/>
    </xf>
    <xf numFmtId="0" fontId="18" fillId="0" borderId="64" xfId="0" applyFont="1" applyFill="1" applyBorder="1" applyAlignment="1">
      <alignment horizontal="center"/>
    </xf>
    <xf numFmtId="0" fontId="18" fillId="0" borderId="171" xfId="0" applyFont="1" applyFill="1" applyBorder="1" applyAlignment="1">
      <alignment horizontal="center"/>
    </xf>
    <xf numFmtId="1" fontId="57" fillId="24" borderId="45" xfId="0" applyNumberFormat="1" applyFont="1" applyFill="1" applyBorder="1" applyAlignment="1">
      <alignment horizontal="center" vertical="center"/>
    </xf>
    <xf numFmtId="0" fontId="57" fillId="24" borderId="51" xfId="0" applyFont="1" applyFill="1" applyBorder="1" applyAlignment="1">
      <alignment horizontal="center" vertical="center"/>
    </xf>
    <xf numFmtId="1" fontId="57" fillId="24" borderId="51" xfId="0" applyNumberFormat="1" applyFont="1" applyFill="1" applyBorder="1" applyAlignment="1">
      <alignment horizontal="center" vertical="center"/>
    </xf>
    <xf numFmtId="0" fontId="57" fillId="24" borderId="49" xfId="0" applyFont="1" applyFill="1" applyBorder="1" applyAlignment="1">
      <alignment horizontal="center" vertical="center"/>
    </xf>
    <xf numFmtId="1" fontId="57" fillId="24" borderId="38" xfId="0" applyNumberFormat="1" applyFont="1" applyFill="1" applyBorder="1" applyAlignment="1">
      <alignment horizontal="center" vertical="center"/>
    </xf>
    <xf numFmtId="1" fontId="57" fillId="8" borderId="45" xfId="0" applyNumberFormat="1" applyFont="1" applyFill="1" applyBorder="1" applyAlignment="1">
      <alignment horizontal="center" vertical="center"/>
    </xf>
    <xf numFmtId="0" fontId="57" fillId="4" borderId="168" xfId="0" applyFont="1" applyFill="1" applyBorder="1" applyAlignment="1">
      <alignment horizontal="center" vertical="center"/>
    </xf>
    <xf numFmtId="0" fontId="57" fillId="15" borderId="168" xfId="0" applyFont="1" applyFill="1" applyBorder="1" applyAlignment="1">
      <alignment horizontal="center" vertical="center"/>
    </xf>
    <xf numFmtId="1" fontId="57" fillId="19" borderId="45" xfId="0" applyNumberFormat="1" applyFont="1" applyFill="1" applyBorder="1" applyAlignment="1">
      <alignment horizontal="center" vertical="center"/>
    </xf>
    <xf numFmtId="0" fontId="0" fillId="0" borderId="150" xfId="0" applyBorder="1" applyAlignment="1">
      <alignment horizontal="center"/>
    </xf>
    <xf numFmtId="0" fontId="0" fillId="0" borderId="84" xfId="0" applyBorder="1" applyAlignment="1">
      <alignment horizontal="center"/>
    </xf>
    <xf numFmtId="0" fontId="0" fillId="0" borderId="170" xfId="0" applyFill="1" applyBorder="1" applyAlignment="1">
      <alignment horizontal="center"/>
    </xf>
    <xf numFmtId="1" fontId="57" fillId="0" borderId="38" xfId="0" applyNumberFormat="1" applyFont="1" applyFill="1" applyBorder="1" applyAlignment="1">
      <alignment horizontal="center" vertical="center"/>
    </xf>
    <xf numFmtId="0" fontId="0" fillId="0" borderId="166" xfId="0" applyFill="1" applyBorder="1" applyAlignment="1">
      <alignment horizontal="center"/>
    </xf>
    <xf numFmtId="0" fontId="118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</cellXfs>
  <cellStyles count="3">
    <cellStyle name="Обычный" xfId="0" builtinId="0"/>
    <cellStyle name="Обычный_Сетка расписания на 4 бат, по 6 взводов (v.1.0)" xfId="1"/>
    <cellStyle name="Процентный" xfId="2" builtinId="5"/>
  </cellStyles>
  <dxfs count="5"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fmlaLink="$W$2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47625</xdr:colOff>
      <xdr:row>19</xdr:row>
      <xdr:rowOff>47625</xdr:rowOff>
    </xdr:from>
    <xdr:to>
      <xdr:col>29</xdr:col>
      <xdr:colOff>114300</xdr:colOff>
      <xdr:row>25</xdr:row>
      <xdr:rowOff>123825</xdr:rowOff>
    </xdr:to>
    <xdr:pic>
      <xdr:nvPicPr>
        <xdr:cNvPr id="121953" name="Picture 1" descr="Шеврон 5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724775" y="3295650"/>
          <a:ext cx="1009650" cy="1028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21</xdr:row>
          <xdr:rowOff>104775</xdr:rowOff>
        </xdr:from>
        <xdr:to>
          <xdr:col>25</xdr:col>
          <xdr:colOff>76200</xdr:colOff>
          <xdr:row>24</xdr:row>
          <xdr:rowOff>114300</xdr:rowOff>
        </xdr:to>
        <xdr:sp macro="" textlink="">
          <xdr:nvSpPr>
            <xdr:cNvPr id="121859" name="CommandButton2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12</xdr:col>
          <xdr:colOff>581025</xdr:colOff>
          <xdr:row>1</xdr:row>
          <xdr:rowOff>152400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0</xdr:row>
          <xdr:rowOff>0</xdr:rowOff>
        </xdr:from>
        <xdr:to>
          <xdr:col>11</xdr:col>
          <xdr:colOff>133350</xdr:colOff>
          <xdr:row>1</xdr:row>
          <xdr:rowOff>152400</xdr:rowOff>
        </xdr:to>
        <xdr:sp macro="" textlink="">
          <xdr:nvSpPr>
            <xdr:cNvPr id="122888" name="CommandButton2" hidden="1">
              <a:extLst>
                <a:ext uri="{63B3BB69-23CF-44E3-9099-C40C66FF867C}">
                  <a14:compatExt spid="_x0000_s12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0</xdr:row>
          <xdr:rowOff>19050</xdr:rowOff>
        </xdr:from>
        <xdr:to>
          <xdr:col>1</xdr:col>
          <xdr:colOff>400050</xdr:colOff>
          <xdr:row>0</xdr:row>
          <xdr:rowOff>142875</xdr:rowOff>
        </xdr:to>
        <xdr:sp macro="" textlink="">
          <xdr:nvSpPr>
            <xdr:cNvPr id="158721" name="CommandButton1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0</xdr:row>
          <xdr:rowOff>19050</xdr:rowOff>
        </xdr:from>
        <xdr:to>
          <xdr:col>16</xdr:col>
          <xdr:colOff>200025</xdr:colOff>
          <xdr:row>1</xdr:row>
          <xdr:rowOff>180975</xdr:rowOff>
        </xdr:to>
        <xdr:sp macro="" textlink="">
          <xdr:nvSpPr>
            <xdr:cNvPr id="133122" name="CommandButton1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0</xdr:row>
          <xdr:rowOff>19050</xdr:rowOff>
        </xdr:from>
        <xdr:to>
          <xdr:col>18</xdr:col>
          <xdr:colOff>161925</xdr:colOff>
          <xdr:row>1</xdr:row>
          <xdr:rowOff>161925</xdr:rowOff>
        </xdr:to>
        <xdr:sp macro="" textlink="">
          <xdr:nvSpPr>
            <xdr:cNvPr id="133123" name="CommandButton2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35169" name="CommandButton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0</xdr:rowOff>
        </xdr:from>
        <xdr:to>
          <xdr:col>7</xdr:col>
          <xdr:colOff>9525</xdr:colOff>
          <xdr:row>6</xdr:row>
          <xdr:rowOff>0</xdr:rowOff>
        </xdr:to>
        <xdr:sp macro="" textlink="">
          <xdr:nvSpPr>
            <xdr:cNvPr id="135170" name="CommandButton2" hidden="1">
              <a:extLst>
                <a:ext uri="{63B3BB69-23CF-44E3-9099-C40C66FF867C}">
                  <a14:compatExt spid="_x0000_s13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485775</xdr:colOff>
          <xdr:row>1</xdr:row>
          <xdr:rowOff>142875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12</xdr:row>
          <xdr:rowOff>38100</xdr:rowOff>
        </xdr:to>
        <xdr:sp macro="" textlink="">
          <xdr:nvSpPr>
            <xdr:cNvPr id="137217" name="CommandButton1" hidden="1">
              <a:extLst>
                <a:ext uri="{63B3BB69-23CF-44E3-9099-C40C66FF867C}">
                  <a14:compatExt spid="_x0000_s13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38100</xdr:rowOff>
        </xdr:to>
        <xdr:sp macro="" textlink="">
          <xdr:nvSpPr>
            <xdr:cNvPr id="138241" name="CommandButton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5954" name="CommandButton1" hidden="1">
              <a:extLst>
                <a:ext uri="{63B3BB69-23CF-44E3-9099-C40C66FF867C}">
                  <a14:compatExt spid="_x0000_s125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1075" name="CommandButton1" hidden="1">
              <a:extLst>
                <a:ext uri="{63B3BB69-23CF-44E3-9099-C40C66FF867C}">
                  <a14:compatExt spid="_x0000_s13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2098" name="CommandButton1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30050" name="CommandButton1" hidden="1">
              <a:extLst>
                <a:ext uri="{63B3BB69-23CF-44E3-9099-C40C66FF867C}">
                  <a14:compatExt spid="_x0000_s130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8003" name="CommandButton1" hidden="1">
              <a:extLst>
                <a:ext uri="{63B3BB69-23CF-44E3-9099-C40C66FF867C}">
                  <a14:compatExt spid="_x0000_s128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9027" name="CommandButton1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26979" name="CommandButton1" hidden="1">
              <a:extLst>
                <a:ext uri="{63B3BB69-23CF-44E3-9099-C40C66FF867C}">
                  <a14:compatExt spid="_x0000_s12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0</xdr:row>
          <xdr:rowOff>266700</xdr:rowOff>
        </xdr:to>
        <xdr:sp macro="" textlink="">
          <xdr:nvSpPr>
            <xdr:cNvPr id="143362" name="CommandButton1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9525</xdr:rowOff>
        </xdr:from>
        <xdr:to>
          <xdr:col>19</xdr:col>
          <xdr:colOff>1257300</xdr:colOff>
          <xdr:row>0</xdr:row>
          <xdr:rowOff>228600</xdr:rowOff>
        </xdr:to>
        <xdr:sp macro="" textlink="">
          <xdr:nvSpPr>
            <xdr:cNvPr id="6196" name="Option Button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Экзамен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0</xdr:row>
          <xdr:rowOff>228600</xdr:rowOff>
        </xdr:from>
        <xdr:to>
          <xdr:col>19</xdr:col>
          <xdr:colOff>1257300</xdr:colOff>
          <xdr:row>1</xdr:row>
          <xdr:rowOff>142875</xdr:rowOff>
        </xdr:to>
        <xdr:sp macro="" textlink="">
          <xdr:nvSpPr>
            <xdr:cNvPr id="6198" name="Option Button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Перед присягой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</xdr:row>
          <xdr:rowOff>142875</xdr:rowOff>
        </xdr:from>
        <xdr:to>
          <xdr:col>19</xdr:col>
          <xdr:colOff>1266825</xdr:colOff>
          <xdr:row>2</xdr:row>
          <xdr:rowOff>0</xdr:rowOff>
        </xdr:to>
        <xdr:sp macro="" textlink="">
          <xdr:nvSpPr>
            <xdr:cNvPr id="6199" name="Option Button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Перед экзаменом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</xdr:row>
          <xdr:rowOff>0</xdr:rowOff>
        </xdr:from>
        <xdr:to>
          <xdr:col>19</xdr:col>
          <xdr:colOff>1266825</xdr:colOff>
          <xdr:row>2</xdr:row>
          <xdr:rowOff>219075</xdr:rowOff>
        </xdr:to>
        <xdr:sp macro="" textlink="">
          <xdr:nvSpPr>
            <xdr:cNvPr id="6200" name="Option Button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 w="9525">
              <a:solidFill>
                <a:srgbClr val="0000FF" mc:Ignorable="a14" a14:legacySpreadsheetColorIndex="12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ОБЫЧНЫЙ РАСЧЁТ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</xdr:row>
          <xdr:rowOff>104775</xdr:rowOff>
        </xdr:from>
        <xdr:to>
          <xdr:col>4</xdr:col>
          <xdr:colOff>285750</xdr:colOff>
          <xdr:row>3</xdr:row>
          <xdr:rowOff>161925</xdr:rowOff>
        </xdr:to>
        <xdr:sp macro="" textlink="">
          <xdr:nvSpPr>
            <xdr:cNvPr id="6213" name="CommandButton1" hidden="1">
              <a:extLst>
                <a:ext uri="{63B3BB69-23CF-44E3-9099-C40C66FF867C}">
                  <a14:compatExt spid="_x0000_s6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333375</xdr:colOff>
          <xdr:row>0</xdr:row>
          <xdr:rowOff>0</xdr:rowOff>
        </xdr:from>
        <xdr:to>
          <xdr:col>37</xdr:col>
          <xdr:colOff>219075</xdr:colOff>
          <xdr:row>0</xdr:row>
          <xdr:rowOff>238125</xdr:rowOff>
        </xdr:to>
        <xdr:sp macro="" textlink="">
          <xdr:nvSpPr>
            <xdr:cNvPr id="120834" name="Button 2" hidden="1">
              <a:extLst>
                <a:ext uri="{63B3BB69-23CF-44E3-9099-C40C66FF867C}">
                  <a14:compatExt spid="_x0000_s120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38100</xdr:colOff>
          <xdr:row>2</xdr:row>
          <xdr:rowOff>9525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180975</xdr:colOff>
          <xdr:row>2</xdr:row>
          <xdr:rowOff>0</xdr:rowOff>
        </xdr:to>
        <xdr:sp macro="" textlink="">
          <xdr:nvSpPr>
            <xdr:cNvPr id="24578" name="Button 1026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38100</xdr:rowOff>
        </xdr:from>
        <xdr:to>
          <xdr:col>4</xdr:col>
          <xdr:colOff>190500</xdr:colOff>
          <xdr:row>2</xdr:row>
          <xdr:rowOff>19050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800000"/>
                  </a:solidFill>
                  <a:latin typeface="Arial Cyr"/>
                  <a:cs typeface="Arial Cyr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18</xdr:row>
          <xdr:rowOff>85725</xdr:rowOff>
        </xdr:from>
        <xdr:to>
          <xdr:col>18</xdr:col>
          <xdr:colOff>171450</xdr:colOff>
          <xdr:row>20</xdr:row>
          <xdr:rowOff>152400</xdr:rowOff>
        </xdr:to>
        <xdr:sp macro="" textlink="">
          <xdr:nvSpPr>
            <xdr:cNvPr id="118785" name="CommandButton1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1.emf"/><Relationship Id="rId4" Type="http://schemas.openxmlformats.org/officeDocument/2006/relationships/control" Target="../activeX/activeX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1.emf"/><Relationship Id="rId4" Type="http://schemas.openxmlformats.org/officeDocument/2006/relationships/control" Target="../activeX/activeX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1.emf"/><Relationship Id="rId4" Type="http://schemas.openxmlformats.org/officeDocument/2006/relationships/control" Target="../activeX/activeX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1.emf"/><Relationship Id="rId4" Type="http://schemas.openxmlformats.org/officeDocument/2006/relationships/control" Target="../activeX/activeX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1.emf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1.emf"/><Relationship Id="rId4" Type="http://schemas.openxmlformats.org/officeDocument/2006/relationships/control" Target="../activeX/activeX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1.emf"/><Relationship Id="rId4" Type="http://schemas.openxmlformats.org/officeDocument/2006/relationships/control" Target="../activeX/activeX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1.emf"/><Relationship Id="rId4" Type="http://schemas.openxmlformats.org/officeDocument/2006/relationships/control" Target="../activeX/activeX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2.bin"/><Relationship Id="rId7" Type="http://schemas.openxmlformats.org/officeDocument/2006/relationships/control" Target="../activeX/activeX20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6" Type="http://schemas.openxmlformats.org/officeDocument/2006/relationships/vmlDrawing" Target="../drawings/vmlDrawing18.vml"/><Relationship Id="rId11" Type="http://schemas.openxmlformats.org/officeDocument/2006/relationships/ctrlProp" Target="../ctrlProps/ctrlProp3.xml"/><Relationship Id="rId5" Type="http://schemas.openxmlformats.org/officeDocument/2006/relationships/drawing" Target="../drawings/drawing17.xml"/><Relationship Id="rId10" Type="http://schemas.openxmlformats.org/officeDocument/2006/relationships/ctrlProp" Target="../ctrlProps/ctrlProp2.xml"/><Relationship Id="rId4" Type="http://schemas.openxmlformats.org/officeDocument/2006/relationships/printerSettings" Target="../printerSettings/printerSettings23.bin"/><Relationship Id="rId9" Type="http://schemas.openxmlformats.org/officeDocument/2006/relationships/ctrlProp" Target="../ctrlProps/ctrlProp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6" Type="http://schemas.openxmlformats.org/officeDocument/2006/relationships/vmlDrawing" Target="../drawings/vmlDrawing24.vml"/><Relationship Id="rId5" Type="http://schemas.openxmlformats.org/officeDocument/2006/relationships/drawing" Target="../drawings/drawing19.xml"/><Relationship Id="rId4" Type="http://schemas.openxmlformats.org/officeDocument/2006/relationships/printerSettings" Target="../printerSettings/printerSettings3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26.v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27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Relationship Id="rId5" Type="http://schemas.openxmlformats.org/officeDocument/2006/relationships/image" Target="../media/image13.emf"/><Relationship Id="rId4" Type="http://schemas.openxmlformats.org/officeDocument/2006/relationships/control" Target="../activeX/activeX2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indexed="13"/>
  </sheetPr>
  <dimension ref="A1:P37"/>
  <sheetViews>
    <sheetView workbookViewId="0">
      <pane xSplit="15" ySplit="35" topLeftCell="P54" activePane="bottomRight" state="frozen"/>
      <selection pane="topRight" activeCell="P1" sqref="P1"/>
      <selection pane="bottomLeft" activeCell="A36" sqref="A36"/>
      <selection pane="bottomRight" activeCell="A26" sqref="A26:O30"/>
    </sheetView>
  </sheetViews>
  <sheetFormatPr defaultRowHeight="12.75"/>
  <cols>
    <col min="15" max="15" width="7.7109375" customWidth="1"/>
  </cols>
  <sheetData>
    <row r="1" spans="1:16" ht="12" customHeight="1">
      <c r="A1" s="921" t="s">
        <v>452</v>
      </c>
      <c r="B1" s="922"/>
      <c r="C1" s="922"/>
      <c r="D1" s="922"/>
      <c r="E1" s="922"/>
      <c r="F1" s="922"/>
      <c r="G1" s="922"/>
      <c r="H1" s="922"/>
      <c r="I1" s="922"/>
      <c r="J1" s="922"/>
      <c r="K1" s="922"/>
      <c r="L1" s="922"/>
      <c r="M1" s="922"/>
      <c r="N1" s="922"/>
      <c r="O1" s="922"/>
      <c r="P1" s="866"/>
    </row>
    <row r="2" spans="1:16" ht="12" customHeight="1">
      <c r="A2" s="922" t="s">
        <v>451</v>
      </c>
      <c r="B2" s="922"/>
      <c r="C2" s="922"/>
      <c r="D2" s="922"/>
      <c r="E2" s="922"/>
      <c r="F2" s="922"/>
      <c r="G2" s="922"/>
      <c r="H2" s="922"/>
      <c r="I2" s="922"/>
      <c r="J2" s="922"/>
      <c r="K2" s="922"/>
      <c r="L2" s="922"/>
      <c r="M2" s="922"/>
      <c r="N2" s="922"/>
      <c r="O2" s="922"/>
      <c r="P2" s="866"/>
    </row>
    <row r="3" spans="1:16" ht="12" customHeight="1">
      <c r="A3" s="923" t="s">
        <v>0</v>
      </c>
      <c r="B3" s="923"/>
      <c r="C3" s="923"/>
      <c r="D3" s="923"/>
      <c r="E3" s="923"/>
      <c r="F3" s="923"/>
      <c r="G3" s="923"/>
      <c r="H3" s="923"/>
      <c r="I3" s="923"/>
      <c r="J3" s="923"/>
      <c r="K3" s="923"/>
      <c r="L3" s="923"/>
      <c r="M3" s="923"/>
      <c r="N3" s="923"/>
      <c r="O3" s="923"/>
      <c r="P3" s="866"/>
    </row>
    <row r="4" spans="1:16" ht="12" customHeight="1">
      <c r="A4" s="924" t="s">
        <v>1</v>
      </c>
      <c r="B4" s="924"/>
      <c r="C4" s="924"/>
      <c r="D4" s="924"/>
      <c r="E4" s="924"/>
      <c r="F4" s="924"/>
      <c r="G4" s="924"/>
      <c r="H4" s="924"/>
      <c r="I4" s="924"/>
      <c r="J4" s="924"/>
      <c r="K4" s="924"/>
      <c r="L4" s="924"/>
      <c r="M4" s="924"/>
      <c r="N4" s="924"/>
      <c r="O4" s="924"/>
      <c r="P4" s="866"/>
    </row>
    <row r="5" spans="1:16" ht="12" customHeight="1">
      <c r="A5" s="916" t="s">
        <v>2</v>
      </c>
      <c r="B5" s="916"/>
      <c r="C5" s="916"/>
      <c r="D5" s="916"/>
      <c r="E5" s="916"/>
      <c r="F5" s="916"/>
      <c r="G5" s="916"/>
      <c r="H5" s="916"/>
      <c r="I5" s="916"/>
      <c r="J5" s="916"/>
      <c r="K5" s="916"/>
      <c r="L5" s="916"/>
      <c r="M5" s="916"/>
      <c r="N5" s="916"/>
      <c r="O5" s="916"/>
      <c r="P5" s="866"/>
    </row>
    <row r="6" spans="1:16" ht="12" customHeight="1">
      <c r="A6" s="916" t="s">
        <v>222</v>
      </c>
      <c r="B6" s="916"/>
      <c r="C6" s="916"/>
      <c r="D6" s="916"/>
      <c r="E6" s="916"/>
      <c r="F6" s="916"/>
      <c r="G6" s="916"/>
      <c r="H6" s="916"/>
      <c r="I6" s="916"/>
      <c r="J6" s="916"/>
      <c r="K6" s="916"/>
      <c r="L6" s="916"/>
      <c r="M6" s="916"/>
      <c r="N6" s="916"/>
      <c r="O6" s="916"/>
      <c r="P6" s="866"/>
    </row>
    <row r="7" spans="1:16" ht="12" customHeight="1">
      <c r="A7" s="916" t="s">
        <v>223</v>
      </c>
      <c r="B7" s="916"/>
      <c r="C7" s="916"/>
      <c r="D7" s="916"/>
      <c r="E7" s="916"/>
      <c r="F7" s="916"/>
      <c r="G7" s="916"/>
      <c r="H7" s="916"/>
      <c r="I7" s="916"/>
      <c r="J7" s="916"/>
      <c r="K7" s="916"/>
      <c r="L7" s="916"/>
      <c r="M7" s="916"/>
      <c r="N7" s="916"/>
      <c r="O7" s="916"/>
      <c r="P7" s="866"/>
    </row>
    <row r="8" spans="1:16" ht="12" customHeight="1">
      <c r="A8" s="917" t="s">
        <v>3</v>
      </c>
      <c r="B8" s="917"/>
      <c r="C8" s="917"/>
      <c r="D8" s="917"/>
      <c r="E8" s="917"/>
      <c r="F8" s="917"/>
      <c r="G8" s="917"/>
      <c r="H8" s="917"/>
      <c r="I8" s="917"/>
      <c r="J8" s="917"/>
      <c r="K8" s="917"/>
      <c r="L8" s="917"/>
      <c r="M8" s="917"/>
      <c r="N8" s="917"/>
      <c r="O8" s="917"/>
      <c r="P8" s="866"/>
    </row>
    <row r="9" spans="1:16" ht="12" customHeight="1">
      <c r="A9" s="917" t="s">
        <v>4</v>
      </c>
      <c r="B9" s="917"/>
      <c r="C9" s="917"/>
      <c r="D9" s="917"/>
      <c r="E9" s="917"/>
      <c r="F9" s="917"/>
      <c r="G9" s="917"/>
      <c r="H9" s="917"/>
      <c r="I9" s="917"/>
      <c r="J9" s="917"/>
      <c r="K9" s="917"/>
      <c r="L9" s="917"/>
      <c r="M9" s="917"/>
      <c r="N9" s="917"/>
      <c r="O9" s="917"/>
      <c r="P9" s="866"/>
    </row>
    <row r="10" spans="1:16" ht="12" customHeight="1">
      <c r="A10" s="913" t="s">
        <v>197</v>
      </c>
      <c r="B10" s="913"/>
      <c r="C10" s="913"/>
      <c r="D10" s="913"/>
      <c r="E10" s="913"/>
      <c r="F10" s="913"/>
      <c r="G10" s="913"/>
      <c r="H10" s="913"/>
      <c r="I10" s="913"/>
      <c r="J10" s="913"/>
      <c r="K10" s="913"/>
      <c r="L10" s="913"/>
      <c r="M10" s="913"/>
      <c r="N10" s="913"/>
      <c r="O10" s="913"/>
      <c r="P10" s="866"/>
    </row>
    <row r="11" spans="1:16" ht="12" customHeight="1">
      <c r="A11" s="913" t="s">
        <v>198</v>
      </c>
      <c r="B11" s="913"/>
      <c r="C11" s="913"/>
      <c r="D11" s="913"/>
      <c r="E11" s="913"/>
      <c r="F11" s="913"/>
      <c r="G11" s="913"/>
      <c r="H11" s="913"/>
      <c r="I11" s="913"/>
      <c r="J11" s="913"/>
      <c r="K11" s="913"/>
      <c r="L11" s="913"/>
      <c r="M11" s="913"/>
      <c r="N11" s="913"/>
      <c r="O11" s="913"/>
      <c r="P11" s="866"/>
    </row>
    <row r="12" spans="1:16" ht="12" customHeight="1">
      <c r="A12" s="913" t="s">
        <v>199</v>
      </c>
      <c r="B12" s="913"/>
      <c r="C12" s="913"/>
      <c r="D12" s="913"/>
      <c r="E12" s="913"/>
      <c r="F12" s="913"/>
      <c r="G12" s="913"/>
      <c r="H12" s="913"/>
      <c r="I12" s="913"/>
      <c r="J12" s="913"/>
      <c r="K12" s="913"/>
      <c r="L12" s="913"/>
      <c r="M12" s="913"/>
      <c r="N12" s="913"/>
      <c r="O12" s="913"/>
      <c r="P12" s="866"/>
    </row>
    <row r="13" spans="1:16" ht="12" customHeight="1">
      <c r="A13" s="913" t="s">
        <v>200</v>
      </c>
      <c r="B13" s="913"/>
      <c r="C13" s="913"/>
      <c r="D13" s="913"/>
      <c r="E13" s="913"/>
      <c r="F13" s="913"/>
      <c r="G13" s="913"/>
      <c r="H13" s="913"/>
      <c r="I13" s="913"/>
      <c r="J13" s="913"/>
      <c r="K13" s="913"/>
      <c r="L13" s="913"/>
      <c r="M13" s="913"/>
      <c r="N13" s="913"/>
      <c r="O13" s="913"/>
      <c r="P13" s="866"/>
    </row>
    <row r="14" spans="1:16" ht="12" customHeight="1">
      <c r="A14" s="913" t="s">
        <v>201</v>
      </c>
      <c r="B14" s="913"/>
      <c r="C14" s="913"/>
      <c r="D14" s="913"/>
      <c r="E14" s="913"/>
      <c r="F14" s="913"/>
      <c r="G14" s="913"/>
      <c r="H14" s="913"/>
      <c r="I14" s="913"/>
      <c r="J14" s="913"/>
      <c r="K14" s="913"/>
      <c r="L14" s="913"/>
      <c r="M14" s="913"/>
      <c r="N14" s="913"/>
      <c r="O14" s="913"/>
      <c r="P14" s="866"/>
    </row>
    <row r="15" spans="1:16" ht="12" customHeight="1">
      <c r="A15" s="913" t="s">
        <v>202</v>
      </c>
      <c r="B15" s="913"/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866"/>
    </row>
    <row r="16" spans="1:16" ht="12" customHeight="1">
      <c r="A16" s="913" t="s">
        <v>203</v>
      </c>
      <c r="B16" s="913"/>
      <c r="C16" s="913"/>
      <c r="D16" s="913"/>
      <c r="E16" s="913"/>
      <c r="F16" s="913"/>
      <c r="G16" s="913"/>
      <c r="H16" s="913"/>
      <c r="I16" s="913"/>
      <c r="J16" s="913"/>
      <c r="K16" s="913"/>
      <c r="L16" s="913"/>
      <c r="M16" s="913"/>
      <c r="N16" s="913"/>
      <c r="O16" s="913"/>
      <c r="P16" s="866"/>
    </row>
    <row r="17" spans="1:16" ht="12" customHeight="1">
      <c r="A17" s="913" t="s">
        <v>204</v>
      </c>
      <c r="B17" s="913"/>
      <c r="C17" s="913"/>
      <c r="D17" s="913"/>
      <c r="E17" s="913"/>
      <c r="F17" s="913"/>
      <c r="G17" s="913"/>
      <c r="H17" s="913"/>
      <c r="I17" s="913"/>
      <c r="J17" s="913"/>
      <c r="K17" s="913"/>
      <c r="L17" s="913"/>
      <c r="M17" s="913"/>
      <c r="N17" s="913"/>
      <c r="O17" s="913"/>
      <c r="P17" s="866"/>
    </row>
    <row r="18" spans="1:16" ht="12" customHeight="1">
      <c r="A18" s="913" t="s">
        <v>205</v>
      </c>
      <c r="B18" s="913"/>
      <c r="C18" s="913"/>
      <c r="D18" s="913"/>
      <c r="E18" s="913"/>
      <c r="F18" s="913"/>
      <c r="G18" s="913"/>
      <c r="H18" s="913"/>
      <c r="I18" s="913"/>
      <c r="J18" s="913"/>
      <c r="K18" s="913"/>
      <c r="L18" s="913"/>
      <c r="M18" s="913"/>
      <c r="N18" s="913"/>
      <c r="O18" s="913"/>
      <c r="P18" s="866"/>
    </row>
    <row r="19" spans="1:16" ht="12" customHeight="1">
      <c r="A19" s="913" t="s">
        <v>206</v>
      </c>
      <c r="B19" s="913"/>
      <c r="C19" s="913"/>
      <c r="D19" s="913"/>
      <c r="E19" s="913"/>
      <c r="F19" s="913"/>
      <c r="G19" s="913"/>
      <c r="H19" s="913"/>
      <c r="I19" s="913"/>
      <c r="J19" s="913"/>
      <c r="K19" s="913"/>
      <c r="L19" s="913"/>
      <c r="M19" s="913"/>
      <c r="N19" s="913"/>
      <c r="O19" s="913"/>
      <c r="P19" s="866"/>
    </row>
    <row r="20" spans="1:16" ht="12" customHeight="1">
      <c r="A20" s="913" t="s">
        <v>207</v>
      </c>
      <c r="B20" s="913"/>
      <c r="C20" s="913"/>
      <c r="D20" s="913"/>
      <c r="E20" s="913"/>
      <c r="F20" s="913"/>
      <c r="G20" s="913"/>
      <c r="H20" s="913"/>
      <c r="I20" s="913"/>
      <c r="J20" s="913"/>
      <c r="K20" s="913"/>
      <c r="L20" s="913"/>
      <c r="M20" s="913"/>
      <c r="N20" s="913"/>
      <c r="O20" s="913"/>
      <c r="P20" s="866"/>
    </row>
    <row r="21" spans="1:16" ht="12" customHeight="1">
      <c r="A21" s="912" t="s">
        <v>208</v>
      </c>
      <c r="B21" s="912"/>
      <c r="C21" s="912"/>
      <c r="D21" s="912"/>
      <c r="E21" s="912"/>
      <c r="F21" s="912"/>
      <c r="G21" s="912"/>
      <c r="H21" s="912"/>
      <c r="I21" s="912"/>
      <c r="J21" s="912"/>
      <c r="K21" s="912"/>
      <c r="L21" s="912"/>
      <c r="M21" s="912"/>
      <c r="N21" s="912"/>
      <c r="O21" s="912"/>
      <c r="P21" s="866"/>
    </row>
    <row r="22" spans="1:16" ht="12" customHeight="1">
      <c r="A22" s="912" t="s">
        <v>209</v>
      </c>
      <c r="B22" s="912"/>
      <c r="C22" s="912"/>
      <c r="D22" s="912"/>
      <c r="E22" s="912"/>
      <c r="F22" s="912"/>
      <c r="G22" s="912"/>
      <c r="H22" s="912"/>
      <c r="I22" s="912"/>
      <c r="J22" s="912"/>
      <c r="K22" s="912"/>
      <c r="L22" s="912"/>
      <c r="M22" s="912"/>
      <c r="N22" s="912"/>
      <c r="O22" s="912"/>
      <c r="P22" s="866"/>
    </row>
    <row r="23" spans="1:16" ht="12" customHeight="1">
      <c r="A23" s="912" t="s">
        <v>210</v>
      </c>
      <c r="B23" s="912"/>
      <c r="C23" s="912"/>
      <c r="D23" s="912"/>
      <c r="E23" s="912"/>
      <c r="F23" s="912"/>
      <c r="G23" s="912"/>
      <c r="H23" s="912"/>
      <c r="I23" s="912"/>
      <c r="J23" s="912"/>
      <c r="K23" s="912"/>
      <c r="L23" s="912"/>
      <c r="M23" s="912"/>
      <c r="N23" s="912"/>
      <c r="O23" s="912"/>
      <c r="P23" s="866"/>
    </row>
    <row r="24" spans="1:16" ht="12" customHeight="1">
      <c r="A24" s="912" t="s">
        <v>211</v>
      </c>
      <c r="B24" s="912"/>
      <c r="C24" s="912"/>
      <c r="D24" s="912"/>
      <c r="E24" s="912"/>
      <c r="F24" s="912"/>
      <c r="G24" s="912"/>
      <c r="H24" s="912"/>
      <c r="I24" s="912"/>
      <c r="J24" s="912"/>
      <c r="K24" s="912"/>
      <c r="L24" s="912"/>
      <c r="M24" s="912"/>
      <c r="N24" s="912"/>
      <c r="O24" s="912"/>
      <c r="P24" s="866"/>
    </row>
    <row r="25" spans="1:16" ht="12" customHeight="1">
      <c r="A25" s="918" t="s">
        <v>221</v>
      </c>
      <c r="B25" s="918"/>
      <c r="C25" s="918"/>
      <c r="D25" s="918"/>
      <c r="E25" s="918"/>
      <c r="F25" s="918"/>
      <c r="G25" s="918"/>
      <c r="H25" s="918"/>
      <c r="I25" s="918"/>
      <c r="J25" s="918"/>
      <c r="K25" s="918"/>
      <c r="L25" s="918"/>
      <c r="M25" s="918"/>
      <c r="N25" s="918"/>
      <c r="O25" s="918"/>
      <c r="P25" s="866"/>
    </row>
    <row r="26" spans="1:16" ht="12" customHeight="1">
      <c r="A26" s="918" t="s">
        <v>212</v>
      </c>
      <c r="B26" s="918"/>
      <c r="C26" s="918"/>
      <c r="D26" s="918"/>
      <c r="E26" s="918"/>
      <c r="F26" s="918"/>
      <c r="G26" s="918"/>
      <c r="H26" s="918"/>
      <c r="I26" s="918"/>
      <c r="J26" s="918"/>
      <c r="K26" s="918"/>
      <c r="L26" s="918"/>
      <c r="M26" s="918"/>
      <c r="N26" s="918"/>
      <c r="O26" s="918"/>
      <c r="P26" s="866"/>
    </row>
    <row r="27" spans="1:16" ht="12" customHeight="1">
      <c r="A27" s="918" t="s">
        <v>213</v>
      </c>
      <c r="B27" s="918"/>
      <c r="C27" s="918"/>
      <c r="D27" s="918"/>
      <c r="E27" s="918"/>
      <c r="F27" s="918"/>
      <c r="G27" s="918"/>
      <c r="H27" s="918"/>
      <c r="I27" s="918"/>
      <c r="J27" s="918"/>
      <c r="K27" s="918"/>
      <c r="L27" s="918"/>
      <c r="M27" s="918"/>
      <c r="N27" s="918"/>
      <c r="O27" s="918"/>
      <c r="P27" s="866"/>
    </row>
    <row r="28" spans="1:16" ht="12" customHeight="1">
      <c r="A28" s="918" t="s">
        <v>214</v>
      </c>
      <c r="B28" s="918"/>
      <c r="C28" s="918"/>
      <c r="D28" s="918"/>
      <c r="E28" s="918"/>
      <c r="F28" s="918"/>
      <c r="G28" s="918"/>
      <c r="H28" s="918"/>
      <c r="I28" s="918"/>
      <c r="J28" s="918"/>
      <c r="K28" s="918"/>
      <c r="L28" s="918"/>
      <c r="M28" s="918"/>
      <c r="N28" s="918"/>
      <c r="O28" s="918"/>
      <c r="P28" s="866"/>
    </row>
    <row r="29" spans="1:16" ht="12" customHeight="1">
      <c r="A29" s="918" t="s">
        <v>215</v>
      </c>
      <c r="B29" s="918"/>
      <c r="C29" s="918"/>
      <c r="D29" s="918"/>
      <c r="E29" s="918"/>
      <c r="F29" s="918"/>
      <c r="G29" s="918"/>
      <c r="H29" s="918"/>
      <c r="I29" s="918"/>
      <c r="J29" s="918"/>
      <c r="K29" s="918"/>
      <c r="L29" s="918"/>
      <c r="M29" s="918"/>
      <c r="N29" s="918"/>
      <c r="O29" s="918"/>
      <c r="P29" s="866"/>
    </row>
    <row r="30" spans="1:16" ht="12" customHeight="1">
      <c r="A30" s="918" t="s">
        <v>216</v>
      </c>
      <c r="B30" s="918"/>
      <c r="C30" s="918"/>
      <c r="D30" s="918"/>
      <c r="E30" s="918"/>
      <c r="F30" s="918"/>
      <c r="G30" s="918"/>
      <c r="H30" s="918"/>
      <c r="I30" s="918"/>
      <c r="J30" s="918"/>
      <c r="K30" s="918"/>
      <c r="L30" s="918"/>
      <c r="M30" s="918"/>
      <c r="N30" s="918"/>
      <c r="O30" s="918"/>
      <c r="P30" s="866"/>
    </row>
    <row r="31" spans="1:16" ht="12" customHeight="1">
      <c r="A31" s="919" t="s">
        <v>217</v>
      </c>
      <c r="B31" s="919"/>
      <c r="C31" s="919"/>
      <c r="D31" s="919"/>
      <c r="E31" s="919"/>
      <c r="F31" s="919"/>
      <c r="G31" s="919"/>
      <c r="H31" s="919"/>
      <c r="I31" s="919"/>
      <c r="J31" s="919"/>
      <c r="K31" s="919"/>
      <c r="L31" s="919"/>
      <c r="M31" s="919"/>
      <c r="N31" s="919"/>
      <c r="O31" s="919"/>
      <c r="P31" s="866"/>
    </row>
    <row r="32" spans="1:16" ht="12" customHeight="1">
      <c r="A32" s="920" t="s">
        <v>218</v>
      </c>
      <c r="B32" s="920"/>
      <c r="C32" s="920"/>
      <c r="D32" s="920"/>
      <c r="E32" s="920"/>
      <c r="F32" s="920"/>
      <c r="G32" s="920"/>
      <c r="H32" s="920"/>
      <c r="I32" s="920"/>
      <c r="J32" s="920"/>
      <c r="K32" s="920"/>
      <c r="L32" s="920"/>
      <c r="M32" s="920"/>
      <c r="N32" s="920"/>
      <c r="O32" s="920"/>
      <c r="P32" s="866"/>
    </row>
    <row r="33" spans="1:16" ht="12" customHeight="1">
      <c r="A33" s="914" t="s">
        <v>219</v>
      </c>
      <c r="B33" s="914"/>
      <c r="C33" s="914"/>
      <c r="D33" s="914"/>
      <c r="E33" s="914"/>
      <c r="F33" s="914"/>
      <c r="G33" s="914"/>
      <c r="H33" s="914"/>
      <c r="I33" s="914"/>
      <c r="J33" s="914"/>
      <c r="K33" s="914"/>
      <c r="L33" s="914"/>
      <c r="M33" s="914"/>
      <c r="N33" s="914"/>
      <c r="O33" s="914"/>
      <c r="P33" s="866"/>
    </row>
    <row r="34" spans="1:16">
      <c r="A34" s="915" t="s">
        <v>220</v>
      </c>
      <c r="B34" s="915"/>
      <c r="C34" s="915"/>
      <c r="D34" s="915"/>
      <c r="E34" s="915"/>
      <c r="F34" s="915"/>
      <c r="G34" s="915"/>
      <c r="H34" s="915"/>
      <c r="I34" s="915"/>
      <c r="J34" s="915"/>
      <c r="K34" s="915"/>
      <c r="L34" s="915"/>
      <c r="M34" s="915"/>
      <c r="N34" s="915"/>
      <c r="O34" s="915"/>
      <c r="P34" s="866"/>
    </row>
    <row r="35" spans="1:16">
      <c r="A35" s="915"/>
      <c r="B35" s="915"/>
      <c r="C35" s="915"/>
      <c r="D35" s="915"/>
      <c r="E35" s="915"/>
      <c r="F35" s="915"/>
      <c r="G35" s="915"/>
      <c r="H35" s="915"/>
      <c r="I35" s="915"/>
      <c r="J35" s="915"/>
      <c r="K35" s="915"/>
      <c r="L35" s="915"/>
      <c r="M35" s="915"/>
      <c r="N35" s="915"/>
      <c r="O35" s="915"/>
      <c r="P35" s="866"/>
    </row>
    <row r="36" spans="1:16">
      <c r="A36" s="866"/>
      <c r="B36" s="866"/>
      <c r="C36" s="866"/>
      <c r="D36" s="866"/>
      <c r="E36" s="866"/>
      <c r="F36" s="866"/>
      <c r="G36" s="866"/>
      <c r="H36" s="866"/>
      <c r="I36" s="866"/>
      <c r="J36" s="866"/>
      <c r="K36" s="866"/>
      <c r="L36" s="866"/>
      <c r="M36" s="866"/>
      <c r="N36" s="866"/>
      <c r="O36" s="866"/>
      <c r="P36" s="866"/>
    </row>
    <row r="37" spans="1:16">
      <c r="A37" s="866"/>
      <c r="B37" s="866"/>
      <c r="C37" s="866"/>
      <c r="D37" s="866"/>
      <c r="E37" s="866"/>
      <c r="F37" s="866"/>
      <c r="G37" s="866"/>
      <c r="H37" s="866"/>
      <c r="I37" s="866"/>
      <c r="J37" s="866"/>
      <c r="K37" s="866"/>
      <c r="L37" s="866"/>
      <c r="M37" s="866"/>
      <c r="N37" s="866"/>
      <c r="O37" s="866"/>
      <c r="P37" s="866"/>
    </row>
  </sheetData>
  <mergeCells count="34">
    <mergeCell ref="A1:O1"/>
    <mergeCell ref="A2:O2"/>
    <mergeCell ref="A3:O3"/>
    <mergeCell ref="A4:O4"/>
    <mergeCell ref="A21:O21"/>
    <mergeCell ref="A5:O5"/>
    <mergeCell ref="A6:O6"/>
    <mergeCell ref="A10:O10"/>
    <mergeCell ref="A11:O11"/>
    <mergeCell ref="A12:O12"/>
    <mergeCell ref="A14:O14"/>
    <mergeCell ref="A15:O15"/>
    <mergeCell ref="A16:O16"/>
    <mergeCell ref="A34:O35"/>
    <mergeCell ref="A7:O7"/>
    <mergeCell ref="A8:O8"/>
    <mergeCell ref="A9:O9"/>
    <mergeCell ref="A24:O24"/>
    <mergeCell ref="A25:O25"/>
    <mergeCell ref="A30:O30"/>
    <mergeCell ref="A31:O31"/>
    <mergeCell ref="A32:O32"/>
    <mergeCell ref="A26:O26"/>
    <mergeCell ref="A27:O27"/>
    <mergeCell ref="A28:O28"/>
    <mergeCell ref="A29:O29"/>
    <mergeCell ref="A19:O19"/>
    <mergeCell ref="A20:O20"/>
    <mergeCell ref="A22:O22"/>
    <mergeCell ref="A23:O23"/>
    <mergeCell ref="A13:O13"/>
    <mergeCell ref="A17:O17"/>
    <mergeCell ref="A18:O18"/>
    <mergeCell ref="A33:O33"/>
  </mergeCells>
  <phoneticPr fontId="3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>
    <tabColor indexed="10"/>
  </sheetPr>
  <dimension ref="A1:AE28"/>
  <sheetViews>
    <sheetView zoomScale="85" workbookViewId="0">
      <pane xSplit="30" ySplit="28" topLeftCell="AE35" activePane="bottomRight" state="frozen"/>
      <selection activeCell="B8" sqref="B8:G8"/>
      <selection pane="topRight" activeCell="B8" sqref="B8:G8"/>
      <selection pane="bottomLeft" activeCell="B8" sqref="B8:G8"/>
      <selection pane="bottomRight" activeCell="R20" sqref="R20"/>
    </sheetView>
  </sheetViews>
  <sheetFormatPr defaultRowHeight="12.75"/>
  <cols>
    <col min="1" max="1" width="5.7109375" style="671" bestFit="1" customWidth="1"/>
    <col min="2" max="2" width="4.140625" style="671" bestFit="1" customWidth="1"/>
    <col min="3" max="3" width="5" style="671" bestFit="1" customWidth="1"/>
    <col min="4" max="4" width="4.140625" style="671" bestFit="1" customWidth="1"/>
    <col min="5" max="5" width="2.7109375" style="671" customWidth="1"/>
    <col min="6" max="6" width="5.7109375" style="671" bestFit="1" customWidth="1"/>
    <col min="7" max="7" width="4.140625" style="671" bestFit="1" customWidth="1"/>
    <col min="8" max="8" width="5" style="671" bestFit="1" customWidth="1"/>
    <col min="9" max="9" width="4.140625" style="671" bestFit="1" customWidth="1"/>
    <col min="10" max="10" width="2.7109375" style="671" customWidth="1"/>
    <col min="11" max="11" width="5.7109375" style="671" bestFit="1" customWidth="1"/>
    <col min="12" max="12" width="4.140625" style="671" bestFit="1" customWidth="1"/>
    <col min="13" max="13" width="5" style="671" bestFit="1" customWidth="1"/>
    <col min="14" max="14" width="4.140625" style="671" bestFit="1" customWidth="1"/>
    <col min="15" max="15" width="2.7109375" style="671" customWidth="1"/>
    <col min="16" max="16" width="5.7109375" style="671" bestFit="1" customWidth="1"/>
    <col min="17" max="17" width="4.140625" style="671" bestFit="1" customWidth="1"/>
    <col min="18" max="18" width="5" style="671" bestFit="1" customWidth="1"/>
    <col min="19" max="19" width="4.140625" style="671" bestFit="1" customWidth="1"/>
    <col min="20" max="20" width="2.7109375" style="671" customWidth="1"/>
    <col min="21" max="30" width="4.7109375" style="671" customWidth="1"/>
    <col min="31" max="31" width="1.7109375" style="671" customWidth="1"/>
    <col min="32" max="16384" width="9.140625" style="671"/>
  </cols>
  <sheetData>
    <row r="1" spans="1:30" ht="18" customHeight="1" thickBot="1">
      <c r="A1" s="950" t="s">
        <v>420</v>
      </c>
      <c r="B1" s="950"/>
      <c r="C1" s="950"/>
      <c r="D1" s="950"/>
      <c r="E1" s="670"/>
      <c r="F1" s="950" t="s">
        <v>422</v>
      </c>
      <c r="G1" s="950"/>
      <c r="H1" s="950"/>
      <c r="I1" s="950"/>
      <c r="J1" s="670"/>
      <c r="K1" s="950" t="s">
        <v>426</v>
      </c>
      <c r="L1" s="950"/>
      <c r="M1" s="950"/>
      <c r="N1" s="950"/>
      <c r="O1" s="670"/>
      <c r="P1" s="950" t="s">
        <v>431</v>
      </c>
      <c r="Q1" s="950"/>
      <c r="R1" s="950"/>
      <c r="S1" s="950"/>
      <c r="T1" s="670"/>
      <c r="U1" s="928" t="s">
        <v>46</v>
      </c>
      <c r="V1" s="929"/>
      <c r="W1" s="929"/>
      <c r="X1" s="929"/>
      <c r="Y1" s="929"/>
      <c r="Z1" s="929"/>
      <c r="AA1" s="929"/>
      <c r="AB1" s="929"/>
      <c r="AC1" s="929"/>
      <c r="AD1" s="930"/>
    </row>
    <row r="2" spans="1:30" ht="13.5" thickBot="1">
      <c r="A2" s="672" t="s">
        <v>244</v>
      </c>
      <c r="B2" s="672" t="s">
        <v>245</v>
      </c>
      <c r="C2" s="672" t="s">
        <v>35</v>
      </c>
      <c r="D2" s="672" t="s">
        <v>36</v>
      </c>
      <c r="E2" s="670"/>
      <c r="F2" s="673" t="s">
        <v>244</v>
      </c>
      <c r="G2" s="673" t="s">
        <v>245</v>
      </c>
      <c r="H2" s="673" t="s">
        <v>35</v>
      </c>
      <c r="I2" s="673" t="s">
        <v>36</v>
      </c>
      <c r="J2" s="670"/>
      <c r="K2" s="673" t="s">
        <v>244</v>
      </c>
      <c r="L2" s="673" t="s">
        <v>245</v>
      </c>
      <c r="M2" s="673" t="s">
        <v>35</v>
      </c>
      <c r="N2" s="673" t="s">
        <v>36</v>
      </c>
      <c r="O2" s="670"/>
      <c r="P2" s="673" t="s">
        <v>244</v>
      </c>
      <c r="Q2" s="673" t="s">
        <v>245</v>
      </c>
      <c r="R2" s="673" t="s">
        <v>35</v>
      </c>
      <c r="S2" s="673" t="s">
        <v>36</v>
      </c>
      <c r="T2" s="670"/>
      <c r="U2" s="935" t="s">
        <v>149</v>
      </c>
      <c r="V2" s="935"/>
      <c r="W2" s="935"/>
      <c r="X2" s="935"/>
      <c r="Y2" s="935"/>
      <c r="Z2" s="935"/>
      <c r="AA2" s="936" t="s">
        <v>1816</v>
      </c>
      <c r="AB2" s="936"/>
      <c r="AC2" s="936"/>
      <c r="AD2" s="936"/>
    </row>
    <row r="3" spans="1:30" ht="13.5" thickBot="1">
      <c r="A3" s="890">
        <v>111</v>
      </c>
      <c r="B3" s="873" t="s">
        <v>37</v>
      </c>
      <c r="C3" s="873" t="s">
        <v>59</v>
      </c>
      <c r="D3" s="891" t="s">
        <v>39</v>
      </c>
      <c r="E3" s="892"/>
      <c r="F3" s="893">
        <v>211</v>
      </c>
      <c r="G3" s="876">
        <v>476</v>
      </c>
      <c r="H3" s="876" t="s">
        <v>61</v>
      </c>
      <c r="I3" s="877" t="s">
        <v>39</v>
      </c>
      <c r="J3" s="892"/>
      <c r="K3" s="894">
        <v>311</v>
      </c>
      <c r="L3" s="882">
        <v>474</v>
      </c>
      <c r="M3" s="882" t="s">
        <v>40</v>
      </c>
      <c r="N3" s="883" t="s">
        <v>39</v>
      </c>
      <c r="O3" s="670"/>
      <c r="P3" s="674">
        <v>411</v>
      </c>
      <c r="Q3" s="675"/>
      <c r="R3" s="675"/>
      <c r="S3" s="676"/>
      <c r="T3" s="670"/>
      <c r="U3" s="931" t="s">
        <v>228</v>
      </c>
      <c r="V3" s="932"/>
      <c r="W3" s="932"/>
      <c r="X3" s="932"/>
      <c r="Y3" s="932"/>
      <c r="Z3" s="933"/>
      <c r="AA3" s="934">
        <v>41699</v>
      </c>
      <c r="AB3" s="934"/>
      <c r="AC3" s="934"/>
      <c r="AD3" s="934"/>
    </row>
    <row r="4" spans="1:30" ht="13.5" thickBot="1">
      <c r="A4" s="895">
        <v>112</v>
      </c>
      <c r="B4" s="874" t="s">
        <v>37</v>
      </c>
      <c r="C4" s="874" t="s">
        <v>59</v>
      </c>
      <c r="D4" s="896" t="s">
        <v>39</v>
      </c>
      <c r="E4" s="892"/>
      <c r="F4" s="897">
        <v>212</v>
      </c>
      <c r="G4" s="878">
        <v>476</v>
      </c>
      <c r="H4" s="878" t="s">
        <v>61</v>
      </c>
      <c r="I4" s="879" t="s">
        <v>39</v>
      </c>
      <c r="J4" s="892"/>
      <c r="K4" s="898">
        <v>312</v>
      </c>
      <c r="L4" s="884">
        <v>474</v>
      </c>
      <c r="M4" s="884" t="s">
        <v>40</v>
      </c>
      <c r="N4" s="885" t="s">
        <v>39</v>
      </c>
      <c r="O4" s="670"/>
      <c r="P4" s="677">
        <v>412</v>
      </c>
      <c r="Q4" s="678"/>
      <c r="R4" s="678"/>
      <c r="S4" s="679"/>
      <c r="T4" s="670"/>
      <c r="U4" s="670"/>
      <c r="V4" s="670"/>
      <c r="W4" s="670"/>
      <c r="X4" s="670"/>
      <c r="Y4" s="670"/>
      <c r="Z4" s="670"/>
      <c r="AA4" s="670"/>
      <c r="AB4" s="670"/>
      <c r="AC4" s="670"/>
      <c r="AD4" s="670"/>
    </row>
    <row r="5" spans="1:30">
      <c r="A5" s="895">
        <v>113</v>
      </c>
      <c r="B5" s="874" t="s">
        <v>37</v>
      </c>
      <c r="C5" s="874" t="s">
        <v>59</v>
      </c>
      <c r="D5" s="896" t="s">
        <v>39</v>
      </c>
      <c r="E5" s="892"/>
      <c r="F5" s="897">
        <v>213</v>
      </c>
      <c r="G5" s="878">
        <v>476</v>
      </c>
      <c r="H5" s="878" t="s">
        <v>61</v>
      </c>
      <c r="I5" s="879" t="s">
        <v>39</v>
      </c>
      <c r="J5" s="892"/>
      <c r="K5" s="898">
        <v>313</v>
      </c>
      <c r="L5" s="884">
        <v>474</v>
      </c>
      <c r="M5" s="884" t="s">
        <v>40</v>
      </c>
      <c r="N5" s="885" t="s">
        <v>39</v>
      </c>
      <c r="O5" s="670"/>
      <c r="P5" s="677">
        <v>413</v>
      </c>
      <c r="Q5" s="678"/>
      <c r="R5" s="678"/>
      <c r="S5" s="679"/>
      <c r="T5" s="670"/>
      <c r="U5" s="680"/>
      <c r="V5" s="940" t="s">
        <v>515</v>
      </c>
      <c r="W5" s="940"/>
      <c r="X5" s="940"/>
      <c r="Y5" s="940"/>
      <c r="Z5" s="940"/>
      <c r="AA5" s="940"/>
      <c r="AB5" s="940"/>
      <c r="AC5" s="940"/>
      <c r="AD5" s="941"/>
    </row>
    <row r="6" spans="1:30">
      <c r="A6" s="895">
        <v>114</v>
      </c>
      <c r="B6" s="874" t="s">
        <v>1054</v>
      </c>
      <c r="C6" s="874" t="s">
        <v>62</v>
      </c>
      <c r="D6" s="896" t="s">
        <v>39</v>
      </c>
      <c r="E6" s="892"/>
      <c r="F6" s="897">
        <v>214</v>
      </c>
      <c r="G6" s="878">
        <v>611</v>
      </c>
      <c r="H6" s="878" t="s">
        <v>61</v>
      </c>
      <c r="I6" s="879" t="s">
        <v>39</v>
      </c>
      <c r="J6" s="892"/>
      <c r="K6" s="898">
        <v>314</v>
      </c>
      <c r="L6" s="884" t="s">
        <v>1052</v>
      </c>
      <c r="M6" s="884" t="s">
        <v>40</v>
      </c>
      <c r="N6" s="885" t="s">
        <v>39</v>
      </c>
      <c r="O6" s="670"/>
      <c r="P6" s="677">
        <v>414</v>
      </c>
      <c r="Q6" s="678"/>
      <c r="R6" s="678"/>
      <c r="S6" s="679"/>
      <c r="T6" s="670"/>
      <c r="U6" s="942" t="s">
        <v>41</v>
      </c>
      <c r="V6" s="943"/>
      <c r="W6" s="943"/>
      <c r="X6" s="943"/>
      <c r="Y6" s="943"/>
      <c r="Z6" s="943"/>
      <c r="AA6" s="943"/>
      <c r="AB6" s="943"/>
      <c r="AC6" s="943"/>
      <c r="AD6" s="944"/>
    </row>
    <row r="7" spans="1:30" ht="13.5" thickBot="1">
      <c r="A7" s="895"/>
      <c r="B7" s="874"/>
      <c r="C7" s="874"/>
      <c r="D7" s="896"/>
      <c r="E7" s="892"/>
      <c r="F7" s="897"/>
      <c r="G7" s="878"/>
      <c r="H7" s="878"/>
      <c r="I7" s="879"/>
      <c r="J7" s="892"/>
      <c r="K7" s="898"/>
      <c r="L7" s="884"/>
      <c r="M7" s="884"/>
      <c r="N7" s="885"/>
      <c r="O7" s="670"/>
      <c r="P7" s="677"/>
      <c r="Q7" s="678"/>
      <c r="R7" s="678"/>
      <c r="S7" s="679"/>
      <c r="T7" s="670"/>
      <c r="U7" s="937" t="s">
        <v>516</v>
      </c>
      <c r="V7" s="938"/>
      <c r="W7" s="938"/>
      <c r="X7" s="938"/>
      <c r="Y7" s="938"/>
      <c r="Z7" s="938"/>
      <c r="AA7" s="938"/>
      <c r="AB7" s="938"/>
      <c r="AC7" s="938"/>
      <c r="AD7" s="939"/>
    </row>
    <row r="8" spans="1:30" ht="13.5" thickBot="1">
      <c r="A8" s="899"/>
      <c r="B8" s="875"/>
      <c r="C8" s="875"/>
      <c r="D8" s="900"/>
      <c r="E8" s="892"/>
      <c r="F8" s="901"/>
      <c r="G8" s="880"/>
      <c r="H8" s="880"/>
      <c r="I8" s="881"/>
      <c r="J8" s="892"/>
      <c r="K8" s="902"/>
      <c r="L8" s="886"/>
      <c r="M8" s="886"/>
      <c r="N8" s="887"/>
      <c r="O8" s="670"/>
      <c r="P8" s="681"/>
      <c r="Q8" s="682"/>
      <c r="R8" s="682"/>
      <c r="S8" s="683"/>
      <c r="T8" s="670"/>
      <c r="U8" s="670"/>
      <c r="V8" s="670"/>
      <c r="W8" s="670"/>
      <c r="X8" s="670"/>
      <c r="Y8" s="670"/>
      <c r="Z8" s="670"/>
      <c r="AA8" s="670"/>
      <c r="AB8" s="670"/>
      <c r="AC8" s="670"/>
      <c r="AD8" s="670"/>
    </row>
    <row r="9" spans="1:30">
      <c r="A9" s="890">
        <v>121</v>
      </c>
      <c r="B9" s="873">
        <v>425</v>
      </c>
      <c r="C9" s="873" t="s">
        <v>60</v>
      </c>
      <c r="D9" s="891" t="s">
        <v>39</v>
      </c>
      <c r="E9" s="892"/>
      <c r="F9" s="893">
        <v>221</v>
      </c>
      <c r="G9" s="876">
        <v>465</v>
      </c>
      <c r="H9" s="876" t="s">
        <v>38</v>
      </c>
      <c r="I9" s="877" t="s">
        <v>39</v>
      </c>
      <c r="J9" s="892"/>
      <c r="K9" s="894">
        <v>321</v>
      </c>
      <c r="L9" s="882">
        <v>402</v>
      </c>
      <c r="M9" s="882" t="s">
        <v>40</v>
      </c>
      <c r="N9" s="883" t="s">
        <v>39</v>
      </c>
      <c r="O9" s="670"/>
      <c r="P9" s="674">
        <v>421</v>
      </c>
      <c r="Q9" s="675"/>
      <c r="R9" s="675"/>
      <c r="S9" s="676"/>
      <c r="T9" s="670"/>
      <c r="U9" s="680"/>
      <c r="V9" s="940" t="s">
        <v>1055</v>
      </c>
      <c r="W9" s="940"/>
      <c r="X9" s="940"/>
      <c r="Y9" s="940"/>
      <c r="Z9" s="940"/>
      <c r="AA9" s="940"/>
      <c r="AB9" s="940"/>
      <c r="AC9" s="940"/>
      <c r="AD9" s="941"/>
    </row>
    <row r="10" spans="1:30">
      <c r="A10" s="895">
        <v>122</v>
      </c>
      <c r="B10" s="874">
        <v>425</v>
      </c>
      <c r="C10" s="874" t="s">
        <v>60</v>
      </c>
      <c r="D10" s="896" t="s">
        <v>39</v>
      </c>
      <c r="E10" s="892"/>
      <c r="F10" s="897">
        <v>222</v>
      </c>
      <c r="G10" s="878">
        <v>465</v>
      </c>
      <c r="H10" s="878" t="s">
        <v>38</v>
      </c>
      <c r="I10" s="879" t="s">
        <v>39</v>
      </c>
      <c r="J10" s="892"/>
      <c r="K10" s="898">
        <v>322</v>
      </c>
      <c r="L10" s="884">
        <v>402</v>
      </c>
      <c r="M10" s="884" t="s">
        <v>40</v>
      </c>
      <c r="N10" s="885" t="s">
        <v>39</v>
      </c>
      <c r="O10" s="670"/>
      <c r="P10" s="677">
        <v>422</v>
      </c>
      <c r="Q10" s="678"/>
      <c r="R10" s="678"/>
      <c r="S10" s="679"/>
      <c r="T10" s="670"/>
      <c r="U10" s="942" t="s">
        <v>32</v>
      </c>
      <c r="V10" s="943"/>
      <c r="W10" s="943"/>
      <c r="X10" s="943"/>
      <c r="Y10" s="943"/>
      <c r="Z10" s="943"/>
      <c r="AA10" s="943"/>
      <c r="AB10" s="943"/>
      <c r="AC10" s="943"/>
      <c r="AD10" s="944"/>
    </row>
    <row r="11" spans="1:30" ht="13.5" thickBot="1">
      <c r="A11" s="895">
        <v>123</v>
      </c>
      <c r="B11" s="874">
        <v>425</v>
      </c>
      <c r="C11" s="874" t="s">
        <v>60</v>
      </c>
      <c r="D11" s="896" t="s">
        <v>39</v>
      </c>
      <c r="E11" s="892"/>
      <c r="F11" s="897">
        <v>223</v>
      </c>
      <c r="G11" s="878">
        <v>465</v>
      </c>
      <c r="H11" s="878" t="s">
        <v>38</v>
      </c>
      <c r="I11" s="879" t="s">
        <v>39</v>
      </c>
      <c r="J11" s="892"/>
      <c r="K11" s="898">
        <v>323</v>
      </c>
      <c r="L11" s="884">
        <v>402</v>
      </c>
      <c r="M11" s="884" t="s">
        <v>40</v>
      </c>
      <c r="N11" s="885" t="s">
        <v>39</v>
      </c>
      <c r="O11" s="670"/>
      <c r="P11" s="677">
        <v>423</v>
      </c>
      <c r="Q11" s="678"/>
      <c r="R11" s="678"/>
      <c r="S11" s="679"/>
      <c r="T11" s="670"/>
      <c r="U11" s="937" t="s">
        <v>517</v>
      </c>
      <c r="V11" s="938"/>
      <c r="W11" s="938"/>
      <c r="X11" s="938"/>
      <c r="Y11" s="938"/>
      <c r="Z11" s="938"/>
      <c r="AA11" s="938"/>
      <c r="AB11" s="938"/>
      <c r="AC11" s="938"/>
      <c r="AD11" s="939"/>
    </row>
    <row r="12" spans="1:30" ht="13.5" thickBot="1">
      <c r="A12" s="895">
        <v>124</v>
      </c>
      <c r="B12" s="874">
        <v>425</v>
      </c>
      <c r="C12" s="874" t="s">
        <v>60</v>
      </c>
      <c r="D12" s="896" t="s">
        <v>39</v>
      </c>
      <c r="E12" s="892"/>
      <c r="F12" s="897">
        <v>224</v>
      </c>
      <c r="G12" s="878" t="s">
        <v>1050</v>
      </c>
      <c r="H12" s="878" t="s">
        <v>62</v>
      </c>
      <c r="I12" s="879" t="s">
        <v>39</v>
      </c>
      <c r="J12" s="892"/>
      <c r="K12" s="898">
        <v>324</v>
      </c>
      <c r="L12" s="884">
        <v>402</v>
      </c>
      <c r="M12" s="884" t="s">
        <v>40</v>
      </c>
      <c r="N12" s="885" t="s">
        <v>39</v>
      </c>
      <c r="O12" s="670"/>
      <c r="P12" s="677">
        <v>424</v>
      </c>
      <c r="Q12" s="678"/>
      <c r="R12" s="678"/>
      <c r="S12" s="679"/>
      <c r="T12" s="670"/>
      <c r="U12" s="670"/>
      <c r="V12" s="670"/>
      <c r="W12" s="670"/>
      <c r="X12" s="670"/>
      <c r="Y12" s="670"/>
      <c r="Z12" s="670"/>
      <c r="AA12" s="670"/>
      <c r="AB12" s="670"/>
      <c r="AC12" s="670"/>
      <c r="AD12" s="670"/>
    </row>
    <row r="13" spans="1:30">
      <c r="A13" s="895"/>
      <c r="B13" s="874"/>
      <c r="C13" s="874"/>
      <c r="D13" s="896"/>
      <c r="E13" s="892"/>
      <c r="F13" s="897"/>
      <c r="G13" s="878"/>
      <c r="H13" s="878"/>
      <c r="I13" s="879"/>
      <c r="J13" s="892"/>
      <c r="K13" s="898"/>
      <c r="L13" s="884"/>
      <c r="M13" s="884"/>
      <c r="N13" s="885"/>
      <c r="O13" s="670"/>
      <c r="P13" s="677"/>
      <c r="Q13" s="678"/>
      <c r="R13" s="678"/>
      <c r="S13" s="679"/>
      <c r="T13" s="670"/>
      <c r="U13" s="680"/>
      <c r="V13" s="940" t="s">
        <v>1056</v>
      </c>
      <c r="W13" s="940"/>
      <c r="X13" s="940"/>
      <c r="Y13" s="940"/>
      <c r="Z13" s="940"/>
      <c r="AA13" s="940"/>
      <c r="AB13" s="940"/>
      <c r="AC13" s="940"/>
      <c r="AD13" s="941"/>
    </row>
    <row r="14" spans="1:30" ht="13.5" thickBot="1">
      <c r="A14" s="899"/>
      <c r="B14" s="875"/>
      <c r="C14" s="875"/>
      <c r="D14" s="900"/>
      <c r="E14" s="892"/>
      <c r="F14" s="901"/>
      <c r="G14" s="880"/>
      <c r="H14" s="880"/>
      <c r="I14" s="881"/>
      <c r="J14" s="892"/>
      <c r="K14" s="902"/>
      <c r="L14" s="886"/>
      <c r="M14" s="886"/>
      <c r="N14" s="887"/>
      <c r="O14" s="670"/>
      <c r="P14" s="681"/>
      <c r="Q14" s="682"/>
      <c r="R14" s="682"/>
      <c r="S14" s="683"/>
      <c r="T14" s="670"/>
      <c r="U14" s="942" t="s">
        <v>32</v>
      </c>
      <c r="V14" s="943"/>
      <c r="W14" s="943"/>
      <c r="X14" s="943"/>
      <c r="Y14" s="943"/>
      <c r="Z14" s="943"/>
      <c r="AA14" s="943"/>
      <c r="AB14" s="943"/>
      <c r="AC14" s="943"/>
      <c r="AD14" s="944"/>
    </row>
    <row r="15" spans="1:30" ht="13.5" thickBot="1">
      <c r="A15" s="890">
        <v>131</v>
      </c>
      <c r="B15" s="873">
        <v>477</v>
      </c>
      <c r="C15" s="873" t="s">
        <v>59</v>
      </c>
      <c r="D15" s="891" t="s">
        <v>39</v>
      </c>
      <c r="E15" s="892"/>
      <c r="F15" s="893">
        <v>231</v>
      </c>
      <c r="G15" s="876" t="s">
        <v>64</v>
      </c>
      <c r="H15" s="876" t="s">
        <v>42</v>
      </c>
      <c r="I15" s="877" t="s">
        <v>39</v>
      </c>
      <c r="J15" s="892"/>
      <c r="K15" s="894">
        <v>331</v>
      </c>
      <c r="L15" s="882">
        <v>479</v>
      </c>
      <c r="M15" s="882" t="s">
        <v>40</v>
      </c>
      <c r="N15" s="883" t="s">
        <v>39</v>
      </c>
      <c r="O15" s="670"/>
      <c r="P15" s="674">
        <v>431</v>
      </c>
      <c r="Q15" s="675"/>
      <c r="R15" s="675"/>
      <c r="S15" s="676"/>
      <c r="T15" s="670"/>
      <c r="U15" s="937" t="s">
        <v>1057</v>
      </c>
      <c r="V15" s="938"/>
      <c r="W15" s="938"/>
      <c r="X15" s="938"/>
      <c r="Y15" s="938"/>
      <c r="Z15" s="938"/>
      <c r="AA15" s="938"/>
      <c r="AB15" s="938"/>
      <c r="AC15" s="938"/>
      <c r="AD15" s="939"/>
    </row>
    <row r="16" spans="1:30" ht="13.5" thickBot="1">
      <c r="A16" s="895">
        <v>132</v>
      </c>
      <c r="B16" s="874">
        <v>477</v>
      </c>
      <c r="C16" s="874" t="s">
        <v>59</v>
      </c>
      <c r="D16" s="896" t="s">
        <v>39</v>
      </c>
      <c r="E16" s="892"/>
      <c r="F16" s="897">
        <v>232</v>
      </c>
      <c r="G16" s="878" t="s">
        <v>64</v>
      </c>
      <c r="H16" s="878" t="s">
        <v>42</v>
      </c>
      <c r="I16" s="879" t="s">
        <v>39</v>
      </c>
      <c r="J16" s="892"/>
      <c r="K16" s="898">
        <v>332</v>
      </c>
      <c r="L16" s="884" t="s">
        <v>1053</v>
      </c>
      <c r="M16" s="884" t="s">
        <v>62</v>
      </c>
      <c r="N16" s="885" t="s">
        <v>39</v>
      </c>
      <c r="O16" s="670"/>
      <c r="P16" s="677">
        <v>432</v>
      </c>
      <c r="Q16" s="678"/>
      <c r="R16" s="678"/>
      <c r="S16" s="679"/>
      <c r="T16" s="670"/>
      <c r="U16" s="670"/>
      <c r="V16" s="670"/>
      <c r="W16" s="670"/>
      <c r="X16" s="670"/>
      <c r="Y16" s="670"/>
      <c r="Z16" s="670"/>
      <c r="AA16" s="670"/>
      <c r="AB16" s="670"/>
      <c r="AC16" s="670"/>
      <c r="AD16" s="670"/>
    </row>
    <row r="17" spans="1:31">
      <c r="A17" s="895">
        <v>133</v>
      </c>
      <c r="B17" s="874">
        <v>477</v>
      </c>
      <c r="C17" s="874" t="s">
        <v>59</v>
      </c>
      <c r="D17" s="896" t="s">
        <v>39</v>
      </c>
      <c r="E17" s="892"/>
      <c r="F17" s="897">
        <v>233</v>
      </c>
      <c r="G17" s="878" t="s">
        <v>1051</v>
      </c>
      <c r="H17" s="878" t="s">
        <v>62</v>
      </c>
      <c r="I17" s="879" t="s">
        <v>39</v>
      </c>
      <c r="J17" s="892"/>
      <c r="K17" s="898">
        <v>333</v>
      </c>
      <c r="L17" s="884" t="s">
        <v>1053</v>
      </c>
      <c r="M17" s="884" t="s">
        <v>62</v>
      </c>
      <c r="N17" s="885" t="s">
        <v>39</v>
      </c>
      <c r="O17" s="670"/>
      <c r="P17" s="677">
        <v>433</v>
      </c>
      <c r="Q17" s="678"/>
      <c r="R17" s="678"/>
      <c r="S17" s="679"/>
      <c r="T17" s="670"/>
      <c r="U17" s="680"/>
      <c r="V17" s="940" t="s">
        <v>181</v>
      </c>
      <c r="W17" s="940"/>
      <c r="X17" s="940"/>
      <c r="Y17" s="940"/>
      <c r="Z17" s="940"/>
      <c r="AA17" s="940"/>
      <c r="AB17" s="940"/>
      <c r="AC17" s="940"/>
      <c r="AD17" s="941"/>
    </row>
    <row r="18" spans="1:31">
      <c r="A18" s="895">
        <v>134</v>
      </c>
      <c r="B18" s="874">
        <v>428</v>
      </c>
      <c r="C18" s="874" t="s">
        <v>62</v>
      </c>
      <c r="D18" s="896" t="s">
        <v>39</v>
      </c>
      <c r="E18" s="892"/>
      <c r="F18" s="897">
        <v>234</v>
      </c>
      <c r="G18" s="878" t="s">
        <v>1051</v>
      </c>
      <c r="H18" s="878" t="s">
        <v>61</v>
      </c>
      <c r="I18" s="879" t="s">
        <v>39</v>
      </c>
      <c r="J18" s="892"/>
      <c r="K18" s="898">
        <v>334</v>
      </c>
      <c r="L18" s="884" t="s">
        <v>1054</v>
      </c>
      <c r="M18" s="884" t="s">
        <v>62</v>
      </c>
      <c r="N18" s="885" t="s">
        <v>39</v>
      </c>
      <c r="O18" s="670"/>
      <c r="P18" s="677">
        <v>434</v>
      </c>
      <c r="Q18" s="678"/>
      <c r="R18" s="678"/>
      <c r="S18" s="679"/>
      <c r="T18" s="670"/>
      <c r="U18" s="942"/>
      <c r="V18" s="943"/>
      <c r="W18" s="943"/>
      <c r="X18" s="943"/>
      <c r="Y18" s="943"/>
      <c r="Z18" s="943"/>
      <c r="AA18" s="943"/>
      <c r="AB18" s="943"/>
      <c r="AC18" s="943"/>
      <c r="AD18" s="944"/>
    </row>
    <row r="19" spans="1:31" ht="13.5" thickBot="1">
      <c r="A19" s="895"/>
      <c r="B19" s="874"/>
      <c r="C19" s="874"/>
      <c r="D19" s="896"/>
      <c r="E19" s="892"/>
      <c r="F19" s="897"/>
      <c r="G19" s="878"/>
      <c r="H19" s="878"/>
      <c r="I19" s="879"/>
      <c r="J19" s="892"/>
      <c r="K19" s="898"/>
      <c r="L19" s="884"/>
      <c r="M19" s="884"/>
      <c r="N19" s="885"/>
      <c r="O19" s="670"/>
      <c r="P19" s="677"/>
      <c r="Q19" s="678"/>
      <c r="R19" s="678"/>
      <c r="S19" s="679"/>
      <c r="T19" s="670"/>
      <c r="U19" s="937"/>
      <c r="V19" s="938"/>
      <c r="W19" s="938"/>
      <c r="X19" s="938"/>
      <c r="Y19" s="938"/>
      <c r="Z19" s="938"/>
      <c r="AA19" s="938"/>
      <c r="AB19" s="938"/>
      <c r="AC19" s="938"/>
      <c r="AD19" s="939"/>
    </row>
    <row r="20" spans="1:31" ht="13.5" thickBot="1">
      <c r="A20" s="899"/>
      <c r="B20" s="875"/>
      <c r="C20" s="875"/>
      <c r="D20" s="900"/>
      <c r="E20" s="892"/>
      <c r="F20" s="901"/>
      <c r="G20" s="880"/>
      <c r="H20" s="880"/>
      <c r="I20" s="881"/>
      <c r="J20" s="892"/>
      <c r="K20" s="902"/>
      <c r="L20" s="886"/>
      <c r="M20" s="886"/>
      <c r="N20" s="887"/>
      <c r="O20" s="670"/>
      <c r="P20" s="681"/>
      <c r="Q20" s="682"/>
      <c r="R20" s="682"/>
      <c r="S20" s="683"/>
      <c r="T20" s="670"/>
      <c r="U20" s="670"/>
      <c r="V20" s="670"/>
      <c r="W20" s="670"/>
      <c r="X20" s="670"/>
      <c r="Y20" s="670"/>
      <c r="Z20" s="670"/>
      <c r="AA20" s="670"/>
      <c r="AB20" s="670"/>
      <c r="AC20" s="670"/>
      <c r="AD20" s="670"/>
    </row>
    <row r="21" spans="1:31" ht="9" customHeight="1" thickBot="1">
      <c r="A21" s="670"/>
      <c r="B21" s="670"/>
      <c r="C21" s="670"/>
      <c r="D21" s="670"/>
      <c r="E21" s="670"/>
      <c r="F21" s="670"/>
      <c r="G21" s="670"/>
      <c r="H21" s="670"/>
      <c r="I21" s="670"/>
      <c r="J21" s="670"/>
      <c r="K21" s="670"/>
      <c r="L21" s="670"/>
      <c r="M21" s="670"/>
      <c r="N21" s="670"/>
      <c r="O21" s="670"/>
      <c r="P21" s="670"/>
      <c r="Q21" s="670"/>
      <c r="R21" s="670"/>
      <c r="S21" s="670"/>
      <c r="T21" s="670"/>
      <c r="U21" s="670"/>
      <c r="V21" s="670"/>
      <c r="W21" s="670"/>
      <c r="X21" s="670"/>
      <c r="Y21" s="670"/>
      <c r="Z21" s="670"/>
      <c r="AA21" s="670"/>
      <c r="AB21" s="670"/>
      <c r="AC21" s="670"/>
      <c r="AD21" s="670"/>
    </row>
    <row r="22" spans="1:31" ht="13.5" thickTop="1">
      <c r="A22" s="954" t="s">
        <v>43</v>
      </c>
      <c r="B22" s="955"/>
      <c r="C22" s="955"/>
      <c r="D22" s="956"/>
      <c r="E22" s="684"/>
      <c r="F22" s="954" t="s">
        <v>43</v>
      </c>
      <c r="G22" s="955"/>
      <c r="H22" s="955"/>
      <c r="I22" s="956"/>
      <c r="J22" s="684"/>
      <c r="K22" s="954" t="s">
        <v>43</v>
      </c>
      <c r="L22" s="955"/>
      <c r="M22" s="955"/>
      <c r="N22" s="956"/>
      <c r="O22" s="684"/>
      <c r="P22" s="954" t="s">
        <v>43</v>
      </c>
      <c r="Q22" s="955"/>
      <c r="R22" s="955"/>
      <c r="S22" s="956"/>
      <c r="T22" s="670"/>
      <c r="U22" s="670"/>
      <c r="V22" s="670"/>
      <c r="W22" s="670"/>
      <c r="X22" s="670"/>
      <c r="Y22" s="670"/>
      <c r="Z22" s="670"/>
      <c r="AA22" s="670"/>
      <c r="AB22" s="670"/>
      <c r="AC22" s="670"/>
      <c r="AD22" s="670"/>
    </row>
    <row r="23" spans="1:31">
      <c r="A23" s="685"/>
      <c r="B23" s="948" t="s">
        <v>45</v>
      </c>
      <c r="C23" s="948"/>
      <c r="D23" s="949"/>
      <c r="E23" s="684"/>
      <c r="F23" s="685"/>
      <c r="G23" s="948" t="s">
        <v>45</v>
      </c>
      <c r="H23" s="948"/>
      <c r="I23" s="949"/>
      <c r="J23" s="684"/>
      <c r="K23" s="685"/>
      <c r="L23" s="948" t="s">
        <v>44</v>
      </c>
      <c r="M23" s="948"/>
      <c r="N23" s="949"/>
      <c r="O23" s="684"/>
      <c r="P23" s="686"/>
      <c r="Q23" s="948" t="s">
        <v>44</v>
      </c>
      <c r="R23" s="948"/>
      <c r="S23" s="949"/>
      <c r="T23" s="670"/>
      <c r="U23" s="670"/>
      <c r="V23" s="670"/>
      <c r="W23" s="670"/>
      <c r="X23" s="670"/>
      <c r="Y23" s="670"/>
      <c r="Z23" s="670"/>
      <c r="AA23" s="670"/>
      <c r="AB23" s="670"/>
      <c r="AC23" s="670"/>
      <c r="AD23" s="670"/>
    </row>
    <row r="24" spans="1:31">
      <c r="A24" s="945" t="s">
        <v>29</v>
      </c>
      <c r="B24" s="946"/>
      <c r="C24" s="946"/>
      <c r="D24" s="947"/>
      <c r="E24" s="684"/>
      <c r="F24" s="945" t="s">
        <v>394</v>
      </c>
      <c r="G24" s="946"/>
      <c r="H24" s="946"/>
      <c r="I24" s="947"/>
      <c r="J24" s="684"/>
      <c r="K24" s="945" t="s">
        <v>318</v>
      </c>
      <c r="L24" s="946"/>
      <c r="M24" s="946"/>
      <c r="N24" s="947"/>
      <c r="O24" s="684"/>
      <c r="P24" s="945"/>
      <c r="Q24" s="946"/>
      <c r="R24" s="946"/>
      <c r="S24" s="947"/>
      <c r="T24" s="670"/>
      <c r="U24" s="670"/>
      <c r="V24" s="670"/>
      <c r="W24" s="670"/>
      <c r="X24" s="670"/>
      <c r="Y24" s="670"/>
      <c r="Z24" s="670"/>
      <c r="AA24" s="670"/>
      <c r="AB24" s="670"/>
      <c r="AC24" s="670"/>
      <c r="AD24" s="670"/>
    </row>
    <row r="25" spans="1:31" ht="13.5" thickBot="1">
      <c r="A25" s="951" t="s">
        <v>565</v>
      </c>
      <c r="B25" s="952"/>
      <c r="C25" s="952"/>
      <c r="D25" s="953"/>
      <c r="E25" s="687"/>
      <c r="F25" s="951" t="s">
        <v>564</v>
      </c>
      <c r="G25" s="952"/>
      <c r="H25" s="952"/>
      <c r="I25" s="953"/>
      <c r="J25" s="687"/>
      <c r="K25" s="951" t="s">
        <v>563</v>
      </c>
      <c r="L25" s="952"/>
      <c r="M25" s="952"/>
      <c r="N25" s="953"/>
      <c r="O25" s="687"/>
      <c r="P25" s="951"/>
      <c r="Q25" s="952"/>
      <c r="R25" s="952"/>
      <c r="S25" s="953"/>
      <c r="T25" s="670"/>
      <c r="U25" s="670"/>
      <c r="V25" s="670"/>
      <c r="W25" s="670"/>
      <c r="X25" s="670"/>
      <c r="Y25" s="670"/>
      <c r="Z25" s="670"/>
      <c r="AA25" s="670"/>
      <c r="AB25" s="670"/>
      <c r="AC25" s="670"/>
      <c r="AD25" s="670"/>
    </row>
    <row r="26" spans="1:31" ht="14.25" thickTop="1" thickBot="1"/>
    <row r="27" spans="1:31" ht="14.25" thickTop="1" thickBot="1">
      <c r="U27" s="925" t="s">
        <v>159</v>
      </c>
      <c r="V27" s="926"/>
      <c r="W27" s="926"/>
      <c r="X27" s="926"/>
      <c r="Y27" s="926"/>
      <c r="Z27" s="926"/>
      <c r="AA27" s="926"/>
      <c r="AB27" s="926"/>
      <c r="AC27" s="926"/>
      <c r="AD27" s="927"/>
      <c r="AE27" s="688"/>
    </row>
    <row r="28" spans="1:31" ht="13.5" thickTop="1"/>
  </sheetData>
  <mergeCells count="38">
    <mergeCell ref="A1:D1"/>
    <mergeCell ref="F1:I1"/>
    <mergeCell ref="K1:N1"/>
    <mergeCell ref="P1:S1"/>
    <mergeCell ref="A25:D25"/>
    <mergeCell ref="F25:I25"/>
    <mergeCell ref="K25:N25"/>
    <mergeCell ref="P25:S25"/>
    <mergeCell ref="A24:D24"/>
    <mergeCell ref="F24:I24"/>
    <mergeCell ref="G23:I23"/>
    <mergeCell ref="B23:D23"/>
    <mergeCell ref="A22:D22"/>
    <mergeCell ref="P22:S22"/>
    <mergeCell ref="K22:N22"/>
    <mergeCell ref="F22:I22"/>
    <mergeCell ref="K24:N24"/>
    <mergeCell ref="P24:S24"/>
    <mergeCell ref="L23:N23"/>
    <mergeCell ref="Q23:S23"/>
    <mergeCell ref="U6:AD6"/>
    <mergeCell ref="U7:AD7"/>
    <mergeCell ref="U10:AD10"/>
    <mergeCell ref="U11:AD11"/>
    <mergeCell ref="U27:AD27"/>
    <mergeCell ref="U1:AD1"/>
    <mergeCell ref="U3:Z3"/>
    <mergeCell ref="AA3:AD3"/>
    <mergeCell ref="U2:Z2"/>
    <mergeCell ref="AA2:AD2"/>
    <mergeCell ref="U15:AD15"/>
    <mergeCell ref="V17:AD17"/>
    <mergeCell ref="U18:AD18"/>
    <mergeCell ref="U19:AD19"/>
    <mergeCell ref="V5:AD5"/>
    <mergeCell ref="V9:AD9"/>
    <mergeCell ref="U14:AD14"/>
    <mergeCell ref="V13:AD13"/>
  </mergeCells>
  <phoneticPr fontId="68" type="noConversion"/>
  <printOptions horizontalCentered="1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1859" r:id="rId4" name="CommandButton2">
          <controlPr defaultSize="0" autoLine="0" r:id="rId5">
            <anchor moveWithCells="1">
              <from>
                <xdr:col>20</xdr:col>
                <xdr:colOff>38100</xdr:colOff>
                <xdr:row>21</xdr:row>
                <xdr:rowOff>104775</xdr:rowOff>
              </from>
              <to>
                <xdr:col>25</xdr:col>
                <xdr:colOff>76200</xdr:colOff>
                <xdr:row>24</xdr:row>
                <xdr:rowOff>114300</xdr:rowOff>
              </to>
            </anchor>
          </controlPr>
        </control>
      </mc:Choice>
      <mc:Fallback>
        <control shapeId="121859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>
    <tabColor indexed="49"/>
  </sheetPr>
  <dimension ref="A1:I1235"/>
  <sheetViews>
    <sheetView workbookViewId="0">
      <pane ySplit="1" topLeftCell="A2" activePane="bottomLeft" state="frozen"/>
      <selection pane="bottomLeft" activeCell="H1204" sqref="H1204"/>
    </sheetView>
  </sheetViews>
  <sheetFormatPr defaultRowHeight="12.75"/>
  <cols>
    <col min="1" max="1" width="9.140625" style="236"/>
    <col min="2" max="2" width="14.140625" bestFit="1" customWidth="1"/>
    <col min="3" max="3" width="11.7109375" bestFit="1" customWidth="1"/>
    <col min="4" max="4" width="15.85546875" bestFit="1" customWidth="1"/>
    <col min="5" max="5" width="8.42578125" style="709" customWidth="1"/>
    <col min="6" max="6" width="9" style="236" customWidth="1"/>
    <col min="8" max="8" width="16.7109375" customWidth="1"/>
  </cols>
  <sheetData>
    <row r="1" spans="1:9">
      <c r="A1" s="236" t="s">
        <v>348</v>
      </c>
      <c r="B1" t="s">
        <v>105</v>
      </c>
      <c r="C1" t="s">
        <v>106</v>
      </c>
      <c r="D1" t="s">
        <v>107</v>
      </c>
      <c r="E1" s="709" t="s">
        <v>108</v>
      </c>
      <c r="F1" s="236" t="s">
        <v>178</v>
      </c>
      <c r="I1" s="236">
        <f>COUNTA(B2:B1998)</f>
        <v>0</v>
      </c>
    </row>
    <row r="2" spans="1:9">
      <c r="A2" s="236">
        <v>1</v>
      </c>
      <c r="B2" s="867"/>
      <c r="C2" s="867"/>
      <c r="D2" s="867"/>
      <c r="E2" s="867"/>
    </row>
    <row r="3" spans="1:9">
      <c r="A3" s="236">
        <v>2</v>
      </c>
      <c r="B3" s="867"/>
      <c r="C3" s="867"/>
      <c r="D3" s="867"/>
      <c r="E3" s="867"/>
    </row>
    <row r="4" spans="1:9">
      <c r="A4" s="236">
        <v>3</v>
      </c>
      <c r="B4" s="867"/>
      <c r="C4" s="867"/>
      <c r="D4" s="867"/>
      <c r="E4" s="867"/>
    </row>
    <row r="5" spans="1:9">
      <c r="A5" s="236">
        <v>4</v>
      </c>
      <c r="B5" s="867"/>
      <c r="C5" s="867"/>
      <c r="D5" s="867"/>
      <c r="E5" s="867"/>
    </row>
    <row r="6" spans="1:9">
      <c r="A6" s="236">
        <v>5</v>
      </c>
      <c r="B6" s="867"/>
      <c r="C6" s="867"/>
      <c r="D6" s="867"/>
      <c r="E6" s="867"/>
    </row>
    <row r="7" spans="1:9">
      <c r="A7" s="236">
        <v>6</v>
      </c>
      <c r="B7" s="867"/>
      <c r="C7" s="867"/>
      <c r="D7" s="867"/>
      <c r="E7" s="867"/>
    </row>
    <row r="8" spans="1:9">
      <c r="A8" s="236">
        <v>7</v>
      </c>
      <c r="B8" s="867"/>
      <c r="C8" s="867"/>
      <c r="D8" s="867"/>
      <c r="E8" s="867"/>
    </row>
    <row r="9" spans="1:9">
      <c r="A9" s="236">
        <v>8</v>
      </c>
      <c r="B9" s="867"/>
      <c r="C9" s="867"/>
      <c r="D9" s="867"/>
      <c r="E9" s="867"/>
    </row>
    <row r="10" spans="1:9">
      <c r="A10" s="236">
        <v>9</v>
      </c>
      <c r="B10" s="867"/>
      <c r="C10" s="867"/>
      <c r="D10" s="867"/>
      <c r="E10" s="867"/>
    </row>
    <row r="11" spans="1:9">
      <c r="A11" s="236">
        <v>10</v>
      </c>
      <c r="B11" s="867"/>
      <c r="C11" s="867"/>
      <c r="D11" s="867"/>
      <c r="E11" s="867"/>
    </row>
    <row r="12" spans="1:9">
      <c r="A12" s="236">
        <v>11</v>
      </c>
      <c r="B12" s="867"/>
      <c r="C12" s="867"/>
      <c r="D12" s="867"/>
      <c r="E12" s="867"/>
    </row>
    <row r="13" spans="1:9">
      <c r="A13" s="236">
        <v>12</v>
      </c>
      <c r="B13" s="867"/>
      <c r="C13" s="867"/>
      <c r="D13" s="867"/>
      <c r="E13" s="867"/>
    </row>
    <row r="14" spans="1:9">
      <c r="A14" s="236">
        <v>13</v>
      </c>
      <c r="B14" s="867"/>
      <c r="C14" s="867"/>
      <c r="D14" s="867"/>
      <c r="E14" s="867"/>
    </row>
    <row r="15" spans="1:9">
      <c r="A15" s="236">
        <v>14</v>
      </c>
      <c r="B15" s="867"/>
      <c r="C15" s="867"/>
      <c r="D15" s="867"/>
      <c r="E15" s="867"/>
    </row>
    <row r="16" spans="1:9">
      <c r="A16" s="236">
        <v>15</v>
      </c>
      <c r="B16" s="867"/>
      <c r="C16" s="867"/>
      <c r="D16" s="867"/>
      <c r="E16" s="867"/>
    </row>
    <row r="17" spans="1:5">
      <c r="A17" s="236">
        <v>16</v>
      </c>
      <c r="B17" s="867"/>
      <c r="C17" s="867"/>
      <c r="D17" s="867"/>
      <c r="E17" s="867"/>
    </row>
    <row r="18" spans="1:5">
      <c r="A18" s="236">
        <v>17</v>
      </c>
      <c r="B18" s="867"/>
      <c r="C18" s="867"/>
      <c r="D18" s="867"/>
      <c r="E18" s="867"/>
    </row>
    <row r="19" spans="1:5">
      <c r="A19" s="236">
        <v>18</v>
      </c>
      <c r="B19" s="867"/>
      <c r="C19" s="867"/>
      <c r="D19" s="867"/>
      <c r="E19" s="867"/>
    </row>
    <row r="20" spans="1:5">
      <c r="A20" s="236">
        <v>19</v>
      </c>
      <c r="B20" s="867"/>
      <c r="C20" s="867"/>
      <c r="D20" s="867"/>
      <c r="E20" s="867"/>
    </row>
    <row r="21" spans="1:5">
      <c r="A21" s="236">
        <v>20</v>
      </c>
      <c r="B21" s="867"/>
      <c r="C21" s="867"/>
      <c r="D21" s="867"/>
      <c r="E21" s="867"/>
    </row>
    <row r="22" spans="1:5">
      <c r="A22" s="236">
        <v>21</v>
      </c>
      <c r="B22" s="867"/>
      <c r="C22" s="867"/>
      <c r="D22" s="867"/>
      <c r="E22" s="867"/>
    </row>
    <row r="23" spans="1:5">
      <c r="A23" s="236">
        <v>22</v>
      </c>
      <c r="B23" s="867"/>
      <c r="C23" s="867"/>
      <c r="D23" s="867"/>
      <c r="E23" s="867"/>
    </row>
    <row r="24" spans="1:5">
      <c r="A24" s="236">
        <v>23</v>
      </c>
      <c r="B24" s="867"/>
      <c r="C24" s="867"/>
      <c r="D24" s="867"/>
      <c r="E24" s="867"/>
    </row>
    <row r="25" spans="1:5">
      <c r="A25" s="236">
        <v>24</v>
      </c>
      <c r="B25" s="867"/>
      <c r="C25" s="867"/>
      <c r="D25" s="867"/>
      <c r="E25" s="867"/>
    </row>
    <row r="26" spans="1:5">
      <c r="A26" s="236">
        <v>25</v>
      </c>
      <c r="B26" s="867"/>
      <c r="C26" s="867"/>
      <c r="D26" s="867"/>
      <c r="E26" s="867"/>
    </row>
    <row r="27" spans="1:5">
      <c r="A27" s="236">
        <v>26</v>
      </c>
      <c r="B27" s="867"/>
      <c r="C27" s="867"/>
      <c r="D27" s="867"/>
      <c r="E27" s="867"/>
    </row>
    <row r="28" spans="1:5">
      <c r="A28" s="236">
        <v>27</v>
      </c>
      <c r="B28" s="867"/>
      <c r="C28" s="867"/>
      <c r="D28" s="867"/>
      <c r="E28" s="867"/>
    </row>
    <row r="29" spans="1:5">
      <c r="A29" s="236">
        <v>28</v>
      </c>
      <c r="B29" s="867"/>
      <c r="C29" s="867"/>
      <c r="D29" s="867"/>
      <c r="E29" s="867"/>
    </row>
    <row r="30" spans="1:5">
      <c r="A30" s="236">
        <v>1</v>
      </c>
      <c r="B30" s="867"/>
      <c r="C30" s="867"/>
      <c r="D30" s="867"/>
      <c r="E30" s="867"/>
    </row>
    <row r="31" spans="1:5">
      <c r="A31" s="236">
        <v>2</v>
      </c>
      <c r="B31" s="867"/>
      <c r="C31" s="867"/>
      <c r="D31" s="867"/>
      <c r="E31" s="867"/>
    </row>
    <row r="32" spans="1:5">
      <c r="A32" s="236">
        <v>3</v>
      </c>
      <c r="B32" s="867"/>
      <c r="C32" s="867"/>
      <c r="D32" s="867"/>
      <c r="E32" s="867"/>
    </row>
    <row r="33" spans="1:5">
      <c r="A33" s="236">
        <v>4</v>
      </c>
      <c r="B33" s="867"/>
      <c r="C33" s="867"/>
      <c r="D33" s="867"/>
      <c r="E33" s="867"/>
    </row>
    <row r="34" spans="1:5">
      <c r="A34" s="236">
        <v>5</v>
      </c>
      <c r="B34" s="867"/>
      <c r="C34" s="867"/>
      <c r="D34" s="867"/>
      <c r="E34" s="867"/>
    </row>
    <row r="35" spans="1:5">
      <c r="A35" s="236">
        <v>6</v>
      </c>
      <c r="B35" s="867"/>
      <c r="C35" s="867"/>
      <c r="D35" s="867"/>
      <c r="E35" s="867"/>
    </row>
    <row r="36" spans="1:5">
      <c r="A36" s="236">
        <v>7</v>
      </c>
      <c r="B36" s="867"/>
      <c r="C36" s="867"/>
      <c r="D36" s="867"/>
      <c r="E36" s="867"/>
    </row>
    <row r="37" spans="1:5">
      <c r="A37" s="236">
        <v>8</v>
      </c>
      <c r="B37" s="867"/>
      <c r="C37" s="867"/>
      <c r="D37" s="867"/>
      <c r="E37" s="867"/>
    </row>
    <row r="38" spans="1:5">
      <c r="A38" s="236">
        <v>9</v>
      </c>
      <c r="B38" s="867"/>
      <c r="C38" s="867"/>
      <c r="D38" s="867"/>
      <c r="E38" s="867"/>
    </row>
    <row r="39" spans="1:5">
      <c r="A39" s="236">
        <v>10</v>
      </c>
      <c r="B39" s="867"/>
      <c r="C39" s="867"/>
      <c r="D39" s="867"/>
      <c r="E39" s="867"/>
    </row>
    <row r="40" spans="1:5">
      <c r="A40" s="236">
        <v>11</v>
      </c>
      <c r="B40" s="867"/>
      <c r="C40" s="867"/>
      <c r="D40" s="867"/>
      <c r="E40" s="867"/>
    </row>
    <row r="41" spans="1:5">
      <c r="A41" s="236">
        <v>12</v>
      </c>
      <c r="B41" s="867"/>
      <c r="C41" s="867"/>
      <c r="D41" s="867"/>
      <c r="E41" s="867"/>
    </row>
    <row r="42" spans="1:5">
      <c r="A42" s="236">
        <v>13</v>
      </c>
      <c r="B42" s="867"/>
      <c r="C42" s="867"/>
      <c r="D42" s="867"/>
      <c r="E42" s="867"/>
    </row>
    <row r="43" spans="1:5">
      <c r="A43" s="236">
        <v>14</v>
      </c>
      <c r="B43" s="867"/>
      <c r="C43" s="867"/>
      <c r="D43" s="867"/>
      <c r="E43" s="867"/>
    </row>
    <row r="44" spans="1:5">
      <c r="A44" s="236">
        <v>15</v>
      </c>
      <c r="B44" s="867"/>
      <c r="C44" s="867"/>
      <c r="D44" s="867"/>
      <c r="E44" s="867"/>
    </row>
    <row r="45" spans="1:5">
      <c r="A45" s="236">
        <v>16</v>
      </c>
      <c r="B45" s="867"/>
      <c r="C45" s="867"/>
      <c r="D45" s="867"/>
      <c r="E45" s="867"/>
    </row>
    <row r="46" spans="1:5">
      <c r="A46" s="236">
        <v>17</v>
      </c>
      <c r="B46" s="867"/>
      <c r="C46" s="867"/>
      <c r="D46" s="867"/>
      <c r="E46" s="867"/>
    </row>
    <row r="47" spans="1:5">
      <c r="A47" s="236">
        <v>18</v>
      </c>
      <c r="B47" s="867"/>
      <c r="C47" s="867"/>
      <c r="D47" s="867"/>
      <c r="E47" s="867"/>
    </row>
    <row r="48" spans="1:5">
      <c r="A48" s="236">
        <v>19</v>
      </c>
      <c r="B48" s="867"/>
      <c r="C48" s="867"/>
      <c r="D48" s="867"/>
      <c r="E48" s="867"/>
    </row>
    <row r="49" spans="1:5">
      <c r="A49" s="236">
        <v>20</v>
      </c>
      <c r="B49" s="867"/>
      <c r="C49" s="867"/>
      <c r="D49" s="867"/>
      <c r="E49" s="867"/>
    </row>
    <row r="50" spans="1:5">
      <c r="A50" s="236">
        <v>21</v>
      </c>
      <c r="B50" s="867"/>
      <c r="C50" s="867"/>
      <c r="D50" s="867"/>
      <c r="E50" s="867"/>
    </row>
    <row r="51" spans="1:5">
      <c r="A51" s="236">
        <v>22</v>
      </c>
      <c r="B51" s="867"/>
      <c r="C51" s="867"/>
      <c r="D51" s="867"/>
      <c r="E51" s="867"/>
    </row>
    <row r="52" spans="1:5">
      <c r="A52" s="236">
        <v>23</v>
      </c>
      <c r="B52" s="867"/>
      <c r="C52" s="867"/>
      <c r="D52" s="867"/>
      <c r="E52" s="867"/>
    </row>
    <row r="53" spans="1:5">
      <c r="A53" s="236">
        <v>24</v>
      </c>
      <c r="B53" s="867"/>
      <c r="C53" s="867"/>
      <c r="D53" s="867"/>
      <c r="E53" s="867"/>
    </row>
    <row r="54" spans="1:5">
      <c r="A54" s="236">
        <v>25</v>
      </c>
      <c r="B54" s="867"/>
      <c r="C54" s="867"/>
      <c r="D54" s="867"/>
      <c r="E54" s="867"/>
    </row>
    <row r="55" spans="1:5">
      <c r="A55" s="236">
        <v>26</v>
      </c>
      <c r="B55" s="867"/>
      <c r="C55" s="867"/>
      <c r="D55" s="867"/>
      <c r="E55" s="867"/>
    </row>
    <row r="56" spans="1:5">
      <c r="A56" s="236">
        <v>27</v>
      </c>
      <c r="B56" s="867"/>
      <c r="C56" s="867"/>
      <c r="D56" s="867"/>
      <c r="E56" s="867"/>
    </row>
    <row r="57" spans="1:5">
      <c r="A57" s="236">
        <v>1</v>
      </c>
      <c r="B57" s="867"/>
      <c r="C57" s="867"/>
      <c r="D57" s="867"/>
      <c r="E57" s="867"/>
    </row>
    <row r="58" spans="1:5">
      <c r="A58" s="236">
        <v>2</v>
      </c>
      <c r="B58" s="867"/>
      <c r="C58" s="867"/>
      <c r="D58" s="867"/>
      <c r="E58" s="867"/>
    </row>
    <row r="59" spans="1:5">
      <c r="A59" s="236">
        <v>3</v>
      </c>
      <c r="B59" s="867"/>
      <c r="C59" s="867"/>
      <c r="D59" s="867"/>
      <c r="E59" s="867"/>
    </row>
    <row r="60" spans="1:5">
      <c r="A60" s="236">
        <v>4</v>
      </c>
      <c r="B60" s="867"/>
      <c r="C60" s="867"/>
      <c r="D60" s="867"/>
      <c r="E60" s="867"/>
    </row>
    <row r="61" spans="1:5">
      <c r="A61" s="236">
        <v>5</v>
      </c>
      <c r="B61" s="867"/>
      <c r="C61" s="867"/>
      <c r="D61" s="867"/>
      <c r="E61" s="867"/>
    </row>
    <row r="62" spans="1:5">
      <c r="A62" s="236">
        <v>6</v>
      </c>
      <c r="B62" s="867"/>
      <c r="C62" s="867"/>
      <c r="D62" s="867"/>
      <c r="E62" s="867"/>
    </row>
    <row r="63" spans="1:5">
      <c r="A63" s="236">
        <v>7</v>
      </c>
      <c r="B63" s="867"/>
      <c r="C63" s="867"/>
      <c r="D63" s="867"/>
      <c r="E63" s="867"/>
    </row>
    <row r="64" spans="1:5">
      <c r="A64" s="236">
        <v>8</v>
      </c>
      <c r="B64" s="867"/>
      <c r="C64" s="867"/>
      <c r="D64" s="867"/>
      <c r="E64" s="867"/>
    </row>
    <row r="65" spans="1:5">
      <c r="A65" s="236">
        <v>9</v>
      </c>
      <c r="B65" s="867"/>
      <c r="C65" s="867"/>
      <c r="D65" s="867"/>
      <c r="E65" s="867"/>
    </row>
    <row r="66" spans="1:5">
      <c r="A66" s="236">
        <v>10</v>
      </c>
      <c r="B66" s="867"/>
      <c r="C66" s="867"/>
      <c r="D66" s="867"/>
      <c r="E66" s="867"/>
    </row>
    <row r="67" spans="1:5">
      <c r="A67" s="236">
        <v>11</v>
      </c>
      <c r="B67" s="867"/>
      <c r="C67" s="867"/>
      <c r="D67" s="867"/>
      <c r="E67" s="867"/>
    </row>
    <row r="68" spans="1:5">
      <c r="A68" s="236">
        <v>12</v>
      </c>
      <c r="B68" s="867"/>
      <c r="C68" s="867"/>
      <c r="D68" s="867"/>
      <c r="E68" s="867"/>
    </row>
    <row r="69" spans="1:5">
      <c r="A69" s="236">
        <v>13</v>
      </c>
      <c r="B69" s="867"/>
      <c r="C69" s="867"/>
      <c r="D69" s="867"/>
      <c r="E69" s="867"/>
    </row>
    <row r="70" spans="1:5">
      <c r="A70" s="236">
        <v>14</v>
      </c>
      <c r="B70" s="867"/>
      <c r="C70" s="867"/>
      <c r="D70" s="867"/>
      <c r="E70" s="867"/>
    </row>
    <row r="71" spans="1:5">
      <c r="A71" s="236">
        <v>15</v>
      </c>
      <c r="B71" s="867"/>
      <c r="C71" s="867"/>
      <c r="D71" s="867"/>
      <c r="E71" s="867"/>
    </row>
    <row r="72" spans="1:5">
      <c r="A72" s="236">
        <v>16</v>
      </c>
      <c r="B72" s="867"/>
      <c r="C72" s="867"/>
      <c r="D72" s="867"/>
      <c r="E72" s="867"/>
    </row>
    <row r="73" spans="1:5">
      <c r="A73" s="236">
        <v>17</v>
      </c>
      <c r="B73" s="867"/>
      <c r="C73" s="867"/>
      <c r="D73" s="867"/>
      <c r="E73" s="867"/>
    </row>
    <row r="74" spans="1:5">
      <c r="A74" s="236">
        <v>18</v>
      </c>
      <c r="B74" s="867"/>
      <c r="C74" s="867"/>
      <c r="D74" s="867"/>
      <c r="E74" s="867"/>
    </row>
    <row r="75" spans="1:5">
      <c r="A75" s="236">
        <v>19</v>
      </c>
      <c r="B75" s="867"/>
      <c r="C75" s="867"/>
      <c r="D75" s="867"/>
      <c r="E75" s="867"/>
    </row>
    <row r="76" spans="1:5">
      <c r="A76" s="236">
        <v>20</v>
      </c>
      <c r="B76" s="867"/>
      <c r="C76" s="867"/>
      <c r="D76" s="867"/>
      <c r="E76" s="867"/>
    </row>
    <row r="77" spans="1:5">
      <c r="A77" s="236">
        <v>21</v>
      </c>
      <c r="B77" s="867"/>
      <c r="C77" s="867"/>
      <c r="D77" s="867"/>
      <c r="E77" s="867"/>
    </row>
    <row r="78" spans="1:5">
      <c r="A78" s="236">
        <v>22</v>
      </c>
      <c r="B78" s="867"/>
      <c r="C78" s="867"/>
      <c r="D78" s="867"/>
      <c r="E78" s="867"/>
    </row>
    <row r="79" spans="1:5">
      <c r="A79" s="236">
        <v>23</v>
      </c>
      <c r="B79" s="867"/>
      <c r="C79" s="867"/>
      <c r="D79" s="867"/>
      <c r="E79" s="867"/>
    </row>
    <row r="80" spans="1:5">
      <c r="A80" s="236">
        <v>24</v>
      </c>
      <c r="B80" s="867"/>
      <c r="C80" s="867"/>
      <c r="D80" s="867"/>
      <c r="E80" s="867"/>
    </row>
    <row r="81" spans="1:5">
      <c r="A81" s="236">
        <v>25</v>
      </c>
      <c r="B81" s="867"/>
      <c r="C81" s="867"/>
      <c r="D81" s="867"/>
      <c r="E81" s="867"/>
    </row>
    <row r="82" spans="1:5">
      <c r="A82" s="236">
        <v>26</v>
      </c>
      <c r="B82" s="867"/>
      <c r="C82" s="867"/>
      <c r="D82" s="867"/>
      <c r="E82" s="867"/>
    </row>
    <row r="83" spans="1:5">
      <c r="A83" s="236">
        <v>27</v>
      </c>
      <c r="B83" s="867"/>
      <c r="C83" s="867"/>
      <c r="D83" s="867"/>
      <c r="E83" s="867"/>
    </row>
    <row r="84" spans="1:5">
      <c r="A84" s="236">
        <v>1</v>
      </c>
      <c r="B84" s="867"/>
      <c r="C84" s="867"/>
      <c r="D84" s="867"/>
      <c r="E84" s="867"/>
    </row>
    <row r="85" spans="1:5">
      <c r="A85" s="236">
        <v>2</v>
      </c>
      <c r="B85" s="867"/>
      <c r="C85" s="867"/>
      <c r="D85" s="867"/>
      <c r="E85" s="867"/>
    </row>
    <row r="86" spans="1:5">
      <c r="A86" s="236">
        <v>3</v>
      </c>
      <c r="B86" s="867"/>
      <c r="C86" s="867"/>
      <c r="D86" s="867"/>
      <c r="E86" s="867"/>
    </row>
    <row r="87" spans="1:5">
      <c r="A87" s="236">
        <v>4</v>
      </c>
      <c r="B87" s="867"/>
      <c r="C87" s="867"/>
      <c r="D87" s="867"/>
      <c r="E87" s="867"/>
    </row>
    <row r="88" spans="1:5">
      <c r="A88" s="236">
        <v>5</v>
      </c>
      <c r="B88" s="867"/>
      <c r="C88" s="867"/>
      <c r="D88" s="867"/>
      <c r="E88" s="867"/>
    </row>
    <row r="89" spans="1:5">
      <c r="A89" s="236">
        <v>6</v>
      </c>
      <c r="B89" s="867"/>
      <c r="C89" s="867"/>
      <c r="D89" s="867"/>
      <c r="E89" s="867"/>
    </row>
    <row r="90" spans="1:5">
      <c r="A90" s="236">
        <v>7</v>
      </c>
      <c r="B90" s="867"/>
      <c r="C90" s="867"/>
      <c r="D90" s="867"/>
      <c r="E90" s="867"/>
    </row>
    <row r="91" spans="1:5">
      <c r="A91" s="236">
        <v>8</v>
      </c>
      <c r="B91" s="867"/>
      <c r="C91" s="867"/>
      <c r="D91" s="867"/>
      <c r="E91" s="867"/>
    </row>
    <row r="92" spans="1:5">
      <c r="A92" s="236">
        <v>9</v>
      </c>
      <c r="B92" s="867"/>
      <c r="C92" s="867"/>
      <c r="D92" s="867"/>
      <c r="E92" s="867"/>
    </row>
    <row r="93" spans="1:5">
      <c r="A93" s="236">
        <v>10</v>
      </c>
      <c r="B93" s="867"/>
      <c r="C93" s="867"/>
      <c r="D93" s="867"/>
      <c r="E93" s="867"/>
    </row>
    <row r="94" spans="1:5">
      <c r="A94" s="236">
        <v>11</v>
      </c>
      <c r="B94" s="867"/>
      <c r="C94" s="867"/>
      <c r="D94" s="867"/>
      <c r="E94" s="867"/>
    </row>
    <row r="95" spans="1:5">
      <c r="A95" s="236">
        <v>12</v>
      </c>
      <c r="B95" s="867"/>
      <c r="C95" s="867"/>
      <c r="D95" s="867"/>
      <c r="E95" s="867"/>
    </row>
    <row r="96" spans="1:5">
      <c r="A96" s="236">
        <v>13</v>
      </c>
      <c r="B96" s="867"/>
      <c r="C96" s="867"/>
      <c r="D96" s="867"/>
      <c r="E96" s="867"/>
    </row>
    <row r="97" spans="1:5">
      <c r="A97" s="236">
        <v>14</v>
      </c>
      <c r="B97" s="867"/>
      <c r="C97" s="867"/>
      <c r="D97" s="867"/>
      <c r="E97" s="867"/>
    </row>
    <row r="98" spans="1:5">
      <c r="A98" s="236">
        <v>15</v>
      </c>
      <c r="B98" s="867"/>
      <c r="C98" s="867"/>
      <c r="D98" s="867"/>
      <c r="E98" s="867"/>
    </row>
    <row r="99" spans="1:5">
      <c r="A99" s="236">
        <v>16</v>
      </c>
      <c r="B99" s="867"/>
      <c r="C99" s="867"/>
      <c r="D99" s="867"/>
      <c r="E99" s="867"/>
    </row>
    <row r="100" spans="1:5">
      <c r="A100" s="236">
        <v>17</v>
      </c>
      <c r="B100" s="867"/>
      <c r="C100" s="867"/>
      <c r="D100" s="867"/>
      <c r="E100" s="867"/>
    </row>
    <row r="101" spans="1:5">
      <c r="A101" s="236">
        <v>18</v>
      </c>
      <c r="B101" s="867"/>
      <c r="C101" s="867"/>
      <c r="D101" s="867"/>
      <c r="E101" s="867"/>
    </row>
    <row r="102" spans="1:5">
      <c r="A102" s="236">
        <v>19</v>
      </c>
      <c r="B102" s="867"/>
      <c r="C102" s="867"/>
      <c r="D102" s="867"/>
      <c r="E102" s="867"/>
    </row>
    <row r="103" spans="1:5">
      <c r="A103" s="236">
        <v>20</v>
      </c>
      <c r="B103" s="867"/>
      <c r="C103" s="867"/>
      <c r="D103" s="867"/>
      <c r="E103" s="867"/>
    </row>
    <row r="104" spans="1:5">
      <c r="A104" s="236">
        <v>21</v>
      </c>
      <c r="B104" s="867"/>
      <c r="C104" s="867"/>
      <c r="D104" s="867"/>
      <c r="E104" s="867"/>
    </row>
    <row r="105" spans="1:5">
      <c r="A105" s="236">
        <v>22</v>
      </c>
      <c r="B105" s="867"/>
      <c r="C105" s="867"/>
      <c r="D105" s="867"/>
      <c r="E105" s="867"/>
    </row>
    <row r="106" spans="1:5">
      <c r="A106" s="236">
        <v>23</v>
      </c>
      <c r="B106" s="867"/>
      <c r="C106" s="867"/>
      <c r="D106" s="867"/>
      <c r="E106" s="867"/>
    </row>
    <row r="107" spans="1:5">
      <c r="A107" s="236">
        <v>24</v>
      </c>
      <c r="B107" s="867"/>
      <c r="C107" s="867"/>
      <c r="D107" s="867"/>
      <c r="E107" s="867"/>
    </row>
    <row r="108" spans="1:5">
      <c r="A108" s="236">
        <v>25</v>
      </c>
      <c r="B108" s="867"/>
      <c r="C108" s="867"/>
      <c r="D108" s="867"/>
      <c r="E108" s="867"/>
    </row>
    <row r="109" spans="1:5">
      <c r="A109" s="236">
        <v>26</v>
      </c>
      <c r="B109" s="867"/>
      <c r="C109" s="867"/>
      <c r="D109" s="867"/>
      <c r="E109" s="867"/>
    </row>
    <row r="110" spans="1:5">
      <c r="A110" s="236">
        <v>27</v>
      </c>
      <c r="B110" s="867"/>
      <c r="C110" s="867"/>
      <c r="D110" s="867"/>
      <c r="E110" s="867"/>
    </row>
    <row r="111" spans="1:5">
      <c r="A111" s="236">
        <v>28</v>
      </c>
      <c r="B111" s="867"/>
      <c r="C111" s="867"/>
      <c r="D111" s="867"/>
      <c r="E111" s="867"/>
    </row>
    <row r="112" spans="1:5">
      <c r="A112" s="236">
        <v>29</v>
      </c>
      <c r="B112" s="867"/>
      <c r="C112" s="867"/>
      <c r="D112" s="867"/>
      <c r="E112" s="867"/>
    </row>
    <row r="113" spans="1:5">
      <c r="A113" s="236">
        <v>30</v>
      </c>
      <c r="B113" s="867"/>
      <c r="C113" s="867"/>
      <c r="D113" s="867"/>
      <c r="E113" s="867"/>
    </row>
    <row r="114" spans="1:5">
      <c r="A114" s="236">
        <v>31</v>
      </c>
      <c r="B114" s="867"/>
      <c r="C114" s="867"/>
      <c r="D114" s="867"/>
      <c r="E114" s="867"/>
    </row>
    <row r="115" spans="1:5">
      <c r="A115" s="236">
        <v>32</v>
      </c>
      <c r="B115" s="867"/>
      <c r="C115" s="867"/>
      <c r="D115" s="867"/>
      <c r="E115" s="867"/>
    </row>
    <row r="116" spans="1:5">
      <c r="A116" s="236">
        <v>33</v>
      </c>
      <c r="B116" s="867"/>
      <c r="C116" s="867"/>
      <c r="D116" s="867"/>
      <c r="E116" s="867"/>
    </row>
    <row r="117" spans="1:5">
      <c r="A117" s="236">
        <v>34</v>
      </c>
      <c r="B117" s="867"/>
      <c r="C117" s="867"/>
      <c r="D117" s="867"/>
      <c r="E117" s="867"/>
    </row>
    <row r="118" spans="1:5">
      <c r="A118" s="236">
        <v>35</v>
      </c>
      <c r="B118" s="867"/>
      <c r="C118" s="867"/>
      <c r="D118" s="867"/>
      <c r="E118" s="867"/>
    </row>
    <row r="119" spans="1:5">
      <c r="A119" s="236">
        <v>36</v>
      </c>
      <c r="B119" s="867"/>
      <c r="C119" s="867"/>
      <c r="D119" s="867"/>
      <c r="E119" s="867"/>
    </row>
    <row r="120" spans="1:5">
      <c r="A120" s="236">
        <v>37</v>
      </c>
      <c r="B120" s="867"/>
      <c r="C120" s="867"/>
      <c r="D120" s="867"/>
      <c r="E120" s="867"/>
    </row>
    <row r="121" spans="1:5">
      <c r="A121" s="236">
        <v>1</v>
      </c>
      <c r="B121" s="867"/>
      <c r="C121" s="867"/>
      <c r="D121" s="867"/>
      <c r="E121" s="867"/>
    </row>
    <row r="122" spans="1:5">
      <c r="A122" s="236">
        <v>2</v>
      </c>
      <c r="B122" s="867"/>
      <c r="C122" s="867"/>
      <c r="D122" s="867"/>
      <c r="E122" s="867"/>
    </row>
    <row r="123" spans="1:5">
      <c r="A123" s="236">
        <v>3</v>
      </c>
      <c r="B123" s="867"/>
      <c r="C123" s="867"/>
      <c r="D123" s="867"/>
      <c r="E123" s="867"/>
    </row>
    <row r="124" spans="1:5">
      <c r="A124" s="236">
        <v>4</v>
      </c>
      <c r="B124" s="867"/>
      <c r="C124" s="867"/>
      <c r="D124" s="867"/>
      <c r="E124" s="867"/>
    </row>
    <row r="125" spans="1:5">
      <c r="A125" s="236">
        <v>5</v>
      </c>
      <c r="B125" s="867"/>
      <c r="C125" s="867"/>
      <c r="D125" s="867"/>
      <c r="E125" s="867"/>
    </row>
    <row r="126" spans="1:5">
      <c r="A126" s="236">
        <v>6</v>
      </c>
      <c r="B126" s="867"/>
      <c r="C126" s="867"/>
      <c r="D126" s="867"/>
      <c r="E126" s="867"/>
    </row>
    <row r="127" spans="1:5">
      <c r="A127" s="236">
        <v>7</v>
      </c>
      <c r="B127" s="867"/>
      <c r="C127" s="867"/>
      <c r="D127" s="867"/>
      <c r="E127" s="867"/>
    </row>
    <row r="128" spans="1:5">
      <c r="A128" s="236">
        <v>8</v>
      </c>
      <c r="B128" s="867"/>
      <c r="C128" s="867"/>
      <c r="D128" s="867"/>
      <c r="E128" s="867"/>
    </row>
    <row r="129" spans="1:5">
      <c r="A129" s="236">
        <v>9</v>
      </c>
      <c r="B129" s="867"/>
      <c r="C129" s="867"/>
      <c r="D129" s="867"/>
      <c r="E129" s="867"/>
    </row>
    <row r="130" spans="1:5">
      <c r="A130" s="236">
        <v>10</v>
      </c>
      <c r="B130" s="867"/>
      <c r="C130" s="867"/>
      <c r="D130" s="867"/>
      <c r="E130" s="867"/>
    </row>
    <row r="131" spans="1:5">
      <c r="A131" s="236">
        <v>11</v>
      </c>
      <c r="B131" s="867"/>
      <c r="C131" s="867"/>
      <c r="D131" s="867"/>
      <c r="E131" s="867"/>
    </row>
    <row r="132" spans="1:5">
      <c r="A132" s="236">
        <v>12</v>
      </c>
      <c r="B132" s="867"/>
      <c r="C132" s="867"/>
      <c r="D132" s="867"/>
      <c r="E132" s="867"/>
    </row>
    <row r="133" spans="1:5">
      <c r="A133" s="236">
        <v>13</v>
      </c>
      <c r="B133" s="867"/>
      <c r="C133" s="867"/>
      <c r="D133" s="867"/>
      <c r="E133" s="867"/>
    </row>
    <row r="134" spans="1:5">
      <c r="A134" s="236">
        <v>14</v>
      </c>
      <c r="B134" s="867"/>
      <c r="C134" s="867"/>
      <c r="D134" s="867"/>
      <c r="E134" s="867"/>
    </row>
    <row r="135" spans="1:5">
      <c r="A135" s="236">
        <v>15</v>
      </c>
      <c r="B135" s="867"/>
      <c r="C135" s="867"/>
      <c r="D135" s="867"/>
      <c r="E135" s="867"/>
    </row>
    <row r="136" spans="1:5">
      <c r="A136" s="236">
        <v>16</v>
      </c>
      <c r="B136" s="867"/>
      <c r="C136" s="867"/>
      <c r="D136" s="867"/>
      <c r="E136" s="867"/>
    </row>
    <row r="137" spans="1:5">
      <c r="A137" s="236">
        <v>17</v>
      </c>
      <c r="B137" s="867"/>
      <c r="C137" s="867"/>
      <c r="D137" s="867"/>
      <c r="E137" s="867"/>
    </row>
    <row r="138" spans="1:5">
      <c r="A138" s="236">
        <v>18</v>
      </c>
      <c r="B138" s="867"/>
      <c r="C138" s="867"/>
      <c r="D138" s="867"/>
      <c r="E138" s="867"/>
    </row>
    <row r="139" spans="1:5">
      <c r="A139" s="236">
        <v>19</v>
      </c>
      <c r="B139" s="867"/>
      <c r="C139" s="867"/>
      <c r="D139" s="867"/>
      <c r="E139" s="867"/>
    </row>
    <row r="140" spans="1:5">
      <c r="A140" s="236">
        <v>20</v>
      </c>
      <c r="B140" s="867"/>
      <c r="C140" s="867"/>
      <c r="D140" s="867"/>
      <c r="E140" s="867"/>
    </row>
    <row r="141" spans="1:5">
      <c r="A141" s="236">
        <v>21</v>
      </c>
      <c r="B141" s="867"/>
      <c r="C141" s="867"/>
      <c r="D141" s="867"/>
      <c r="E141" s="867"/>
    </row>
    <row r="142" spans="1:5">
      <c r="A142" s="236">
        <v>22</v>
      </c>
      <c r="B142" s="867"/>
      <c r="C142" s="867"/>
      <c r="D142" s="867"/>
      <c r="E142" s="867"/>
    </row>
    <row r="143" spans="1:5">
      <c r="A143" s="236">
        <v>23</v>
      </c>
      <c r="B143" s="867"/>
      <c r="C143" s="867"/>
      <c r="D143" s="867"/>
      <c r="E143" s="867"/>
    </row>
    <row r="144" spans="1:5">
      <c r="A144" s="236">
        <v>24</v>
      </c>
      <c r="B144" s="867"/>
      <c r="C144" s="867"/>
      <c r="D144" s="867"/>
      <c r="E144" s="867"/>
    </row>
    <row r="145" spans="1:5">
      <c r="A145" s="236">
        <v>25</v>
      </c>
      <c r="B145" s="867"/>
      <c r="C145" s="867"/>
      <c r="D145" s="867"/>
      <c r="E145" s="867"/>
    </row>
    <row r="146" spans="1:5">
      <c r="A146" s="236">
        <v>26</v>
      </c>
      <c r="B146" s="867"/>
      <c r="C146" s="867"/>
      <c r="D146" s="867"/>
      <c r="E146" s="867"/>
    </row>
    <row r="147" spans="1:5">
      <c r="A147" s="236">
        <v>27</v>
      </c>
      <c r="B147" s="867"/>
      <c r="C147" s="867"/>
      <c r="D147" s="867"/>
      <c r="E147" s="867"/>
    </row>
    <row r="148" spans="1:5">
      <c r="A148" s="236">
        <v>28</v>
      </c>
      <c r="B148" s="867"/>
      <c r="C148" s="867"/>
      <c r="D148" s="867"/>
      <c r="E148" s="867"/>
    </row>
    <row r="149" spans="1:5">
      <c r="A149" s="236">
        <v>1</v>
      </c>
      <c r="B149" s="867"/>
      <c r="C149" s="867"/>
      <c r="D149" s="867"/>
      <c r="E149" s="867"/>
    </row>
    <row r="150" spans="1:5">
      <c r="A150" s="236">
        <v>2</v>
      </c>
      <c r="B150" s="867"/>
      <c r="C150" s="867"/>
      <c r="D150" s="867"/>
      <c r="E150" s="867"/>
    </row>
    <row r="151" spans="1:5">
      <c r="A151" s="236">
        <v>3</v>
      </c>
      <c r="B151" s="867"/>
      <c r="C151" s="867"/>
      <c r="D151" s="867"/>
      <c r="E151" s="867"/>
    </row>
    <row r="152" spans="1:5">
      <c r="A152" s="236">
        <v>4</v>
      </c>
      <c r="B152" s="867"/>
      <c r="C152" s="867"/>
      <c r="D152" s="867"/>
      <c r="E152" s="867"/>
    </row>
    <row r="153" spans="1:5">
      <c r="A153" s="236">
        <v>5</v>
      </c>
      <c r="B153" s="867"/>
      <c r="C153" s="867"/>
      <c r="D153" s="867"/>
      <c r="E153" s="867"/>
    </row>
    <row r="154" spans="1:5">
      <c r="A154" s="236">
        <v>6</v>
      </c>
      <c r="B154" s="867"/>
      <c r="C154" s="867"/>
      <c r="D154" s="867"/>
      <c r="E154" s="867"/>
    </row>
    <row r="155" spans="1:5">
      <c r="A155" s="236">
        <v>7</v>
      </c>
      <c r="B155" s="867"/>
      <c r="C155" s="867"/>
      <c r="D155" s="867"/>
      <c r="E155" s="867"/>
    </row>
    <row r="156" spans="1:5">
      <c r="A156" s="236">
        <v>8</v>
      </c>
      <c r="B156" s="867"/>
      <c r="C156" s="867"/>
      <c r="D156" s="867"/>
      <c r="E156" s="867"/>
    </row>
    <row r="157" spans="1:5">
      <c r="A157" s="236">
        <v>9</v>
      </c>
      <c r="B157" s="867"/>
      <c r="C157" s="867"/>
      <c r="D157" s="867"/>
      <c r="E157" s="867"/>
    </row>
    <row r="158" spans="1:5">
      <c r="A158" s="236">
        <v>10</v>
      </c>
      <c r="B158" s="867"/>
      <c r="C158" s="867"/>
      <c r="D158" s="867"/>
      <c r="E158" s="867"/>
    </row>
    <row r="159" spans="1:5">
      <c r="A159" s="236">
        <v>11</v>
      </c>
      <c r="B159" s="867"/>
      <c r="C159" s="867"/>
      <c r="D159" s="867"/>
      <c r="E159" s="867"/>
    </row>
    <row r="160" spans="1:5">
      <c r="A160" s="236">
        <v>12</v>
      </c>
      <c r="B160" s="867"/>
      <c r="C160" s="867"/>
      <c r="D160" s="867"/>
      <c r="E160" s="867"/>
    </row>
    <row r="161" spans="1:5">
      <c r="A161" s="236">
        <v>13</v>
      </c>
      <c r="B161" s="867"/>
      <c r="C161" s="867"/>
      <c r="D161" s="867"/>
      <c r="E161" s="867"/>
    </row>
    <row r="162" spans="1:5">
      <c r="A162" s="236">
        <v>14</v>
      </c>
      <c r="B162" s="867"/>
      <c r="C162" s="867"/>
      <c r="D162" s="867"/>
      <c r="E162" s="867"/>
    </row>
    <row r="163" spans="1:5">
      <c r="A163" s="236">
        <v>15</v>
      </c>
      <c r="B163" s="867"/>
      <c r="C163" s="867"/>
      <c r="D163" s="867"/>
      <c r="E163" s="867"/>
    </row>
    <row r="164" spans="1:5">
      <c r="A164" s="236">
        <v>16</v>
      </c>
      <c r="B164" s="867"/>
      <c r="C164" s="867"/>
      <c r="D164" s="867"/>
      <c r="E164" s="867"/>
    </row>
    <row r="165" spans="1:5">
      <c r="A165" s="236">
        <v>17</v>
      </c>
      <c r="B165" s="867"/>
      <c r="C165" s="867"/>
      <c r="D165" s="867"/>
      <c r="E165" s="867"/>
    </row>
    <row r="166" spans="1:5">
      <c r="A166" s="236">
        <v>18</v>
      </c>
      <c r="B166" s="867"/>
      <c r="C166" s="867"/>
      <c r="D166" s="867"/>
      <c r="E166" s="867"/>
    </row>
    <row r="167" spans="1:5">
      <c r="A167" s="236">
        <v>19</v>
      </c>
      <c r="B167" s="867"/>
      <c r="C167" s="867"/>
      <c r="D167" s="867"/>
      <c r="E167" s="867"/>
    </row>
    <row r="168" spans="1:5">
      <c r="A168" s="236">
        <v>20</v>
      </c>
      <c r="B168" s="867"/>
      <c r="C168" s="867"/>
      <c r="D168" s="867"/>
      <c r="E168" s="867"/>
    </row>
    <row r="169" spans="1:5">
      <c r="A169" s="236">
        <v>21</v>
      </c>
      <c r="B169" s="867"/>
      <c r="C169" s="867"/>
      <c r="D169" s="867"/>
      <c r="E169" s="867"/>
    </row>
    <row r="170" spans="1:5">
      <c r="A170" s="236">
        <v>22</v>
      </c>
      <c r="B170" s="867"/>
      <c r="C170" s="867"/>
      <c r="D170" s="867"/>
      <c r="E170" s="867"/>
    </row>
    <row r="171" spans="1:5">
      <c r="A171" s="236">
        <v>23</v>
      </c>
      <c r="B171" s="867"/>
      <c r="C171" s="867"/>
      <c r="D171" s="867"/>
      <c r="E171" s="867"/>
    </row>
    <row r="172" spans="1:5">
      <c r="A172" s="236">
        <v>24</v>
      </c>
      <c r="B172" s="867"/>
      <c r="C172" s="867"/>
      <c r="D172" s="867"/>
      <c r="E172" s="867"/>
    </row>
    <row r="173" spans="1:5">
      <c r="A173" s="236">
        <v>25</v>
      </c>
      <c r="B173" s="867"/>
      <c r="C173" s="867"/>
      <c r="D173" s="867"/>
      <c r="E173" s="867"/>
    </row>
    <row r="174" spans="1:5">
      <c r="A174" s="236">
        <v>26</v>
      </c>
      <c r="B174" s="867"/>
      <c r="C174" s="867"/>
      <c r="D174" s="867"/>
      <c r="E174" s="867"/>
    </row>
    <row r="175" spans="1:5">
      <c r="A175" s="236">
        <v>27</v>
      </c>
      <c r="B175" s="867"/>
      <c r="C175" s="867"/>
      <c r="D175" s="867"/>
      <c r="E175" s="867"/>
    </row>
    <row r="176" spans="1:5">
      <c r="A176" s="236">
        <v>28</v>
      </c>
      <c r="B176" s="867"/>
      <c r="C176" s="867"/>
      <c r="D176" s="867"/>
      <c r="E176" s="867"/>
    </row>
    <row r="177" spans="1:5">
      <c r="A177" s="236">
        <v>29</v>
      </c>
      <c r="B177" s="867"/>
      <c r="C177" s="867"/>
      <c r="D177" s="867"/>
      <c r="E177" s="867"/>
    </row>
    <row r="178" spans="1:5">
      <c r="A178" s="236">
        <v>30</v>
      </c>
      <c r="B178" s="867"/>
      <c r="C178" s="867"/>
      <c r="D178" s="867"/>
      <c r="E178" s="867"/>
    </row>
    <row r="179" spans="1:5">
      <c r="A179" s="236">
        <v>31</v>
      </c>
      <c r="B179" s="867"/>
      <c r="C179" s="867"/>
      <c r="D179" s="867"/>
      <c r="E179" s="867"/>
    </row>
    <row r="180" spans="1:5">
      <c r="A180" s="236">
        <v>1</v>
      </c>
      <c r="B180" s="867"/>
      <c r="C180" s="867"/>
      <c r="D180" s="867"/>
      <c r="E180" s="867"/>
    </row>
    <row r="181" spans="1:5">
      <c r="A181" s="236">
        <v>2</v>
      </c>
      <c r="B181" s="867"/>
      <c r="C181" s="867"/>
      <c r="D181" s="867"/>
      <c r="E181" s="867"/>
    </row>
    <row r="182" spans="1:5">
      <c r="A182" s="236">
        <v>3</v>
      </c>
      <c r="B182" s="867"/>
      <c r="C182" s="867"/>
      <c r="D182" s="867"/>
      <c r="E182" s="867"/>
    </row>
    <row r="183" spans="1:5">
      <c r="A183" s="236">
        <v>4</v>
      </c>
      <c r="B183" s="867"/>
      <c r="C183" s="867"/>
      <c r="D183" s="867"/>
      <c r="E183" s="867"/>
    </row>
    <row r="184" spans="1:5">
      <c r="A184" s="236">
        <v>5</v>
      </c>
      <c r="B184" s="867"/>
      <c r="C184" s="867"/>
      <c r="D184" s="867"/>
      <c r="E184" s="867"/>
    </row>
    <row r="185" spans="1:5">
      <c r="A185" s="236">
        <v>6</v>
      </c>
      <c r="B185" s="867"/>
      <c r="C185" s="867"/>
      <c r="D185" s="867"/>
      <c r="E185" s="867"/>
    </row>
    <row r="186" spans="1:5">
      <c r="A186" s="236">
        <v>7</v>
      </c>
      <c r="B186" s="867"/>
      <c r="C186" s="867"/>
      <c r="D186" s="867"/>
      <c r="E186" s="867"/>
    </row>
    <row r="187" spans="1:5">
      <c r="A187" s="236">
        <v>8</v>
      </c>
      <c r="B187" s="867"/>
      <c r="C187" s="867"/>
      <c r="D187" s="867"/>
      <c r="E187" s="867"/>
    </row>
    <row r="188" spans="1:5">
      <c r="A188" s="236">
        <v>9</v>
      </c>
      <c r="B188" s="867"/>
      <c r="C188" s="867"/>
      <c r="D188" s="867"/>
      <c r="E188" s="867"/>
    </row>
    <row r="189" spans="1:5">
      <c r="A189" s="236">
        <v>10</v>
      </c>
      <c r="B189" s="867"/>
      <c r="C189" s="867"/>
      <c r="D189" s="867"/>
      <c r="E189" s="867"/>
    </row>
    <row r="190" spans="1:5">
      <c r="A190" s="236">
        <v>11</v>
      </c>
      <c r="B190" s="867"/>
      <c r="C190" s="867"/>
      <c r="D190" s="867"/>
      <c r="E190" s="867"/>
    </row>
    <row r="191" spans="1:5">
      <c r="A191" s="236">
        <v>12</v>
      </c>
      <c r="B191" s="867"/>
      <c r="C191" s="867"/>
      <c r="D191" s="867"/>
      <c r="E191" s="867"/>
    </row>
    <row r="192" spans="1:5">
      <c r="A192" s="236">
        <v>13</v>
      </c>
      <c r="B192" s="867"/>
      <c r="C192" s="867"/>
      <c r="D192" s="867"/>
      <c r="E192" s="867"/>
    </row>
    <row r="193" spans="1:5">
      <c r="A193" s="236">
        <v>14</v>
      </c>
      <c r="B193" s="867"/>
      <c r="C193" s="867"/>
      <c r="D193" s="867"/>
      <c r="E193" s="867"/>
    </row>
    <row r="194" spans="1:5">
      <c r="A194" s="236">
        <v>15</v>
      </c>
      <c r="B194" s="867"/>
      <c r="C194" s="867"/>
      <c r="D194" s="867"/>
      <c r="E194" s="867"/>
    </row>
    <row r="195" spans="1:5">
      <c r="A195" s="236">
        <v>16</v>
      </c>
      <c r="B195" s="867"/>
      <c r="C195" s="867"/>
      <c r="D195" s="867"/>
      <c r="E195" s="867"/>
    </row>
    <row r="196" spans="1:5">
      <c r="A196" s="236">
        <v>17</v>
      </c>
      <c r="B196" s="867"/>
      <c r="C196" s="867"/>
      <c r="D196" s="867"/>
      <c r="E196" s="867"/>
    </row>
    <row r="197" spans="1:5">
      <c r="A197" s="236">
        <v>18</v>
      </c>
      <c r="B197" s="867"/>
      <c r="C197" s="867"/>
      <c r="D197" s="867"/>
      <c r="E197" s="867"/>
    </row>
    <row r="198" spans="1:5">
      <c r="A198" s="236">
        <v>19</v>
      </c>
      <c r="B198" s="867"/>
      <c r="C198" s="867"/>
      <c r="D198" s="867"/>
      <c r="E198" s="867"/>
    </row>
    <row r="199" spans="1:5">
      <c r="A199" s="236">
        <v>20</v>
      </c>
      <c r="B199" s="867"/>
      <c r="C199" s="867"/>
      <c r="D199" s="867"/>
      <c r="E199" s="867"/>
    </row>
    <row r="200" spans="1:5">
      <c r="A200" s="236">
        <v>21</v>
      </c>
      <c r="B200" s="867"/>
      <c r="C200" s="867"/>
      <c r="D200" s="867"/>
      <c r="E200" s="867"/>
    </row>
    <row r="201" spans="1:5">
      <c r="A201" s="236">
        <v>22</v>
      </c>
      <c r="B201" s="867"/>
      <c r="C201" s="867"/>
      <c r="D201" s="867"/>
      <c r="E201" s="867"/>
    </row>
    <row r="202" spans="1:5">
      <c r="A202" s="236">
        <v>23</v>
      </c>
      <c r="B202" s="867"/>
      <c r="C202" s="867"/>
      <c r="D202" s="867"/>
      <c r="E202" s="867"/>
    </row>
    <row r="203" spans="1:5">
      <c r="A203" s="236">
        <v>24</v>
      </c>
      <c r="B203" s="867"/>
      <c r="C203" s="867"/>
      <c r="D203" s="867"/>
      <c r="E203" s="867"/>
    </row>
    <row r="204" spans="1:5">
      <c r="A204" s="236">
        <v>25</v>
      </c>
      <c r="B204" s="867"/>
      <c r="C204" s="867"/>
      <c r="D204" s="867"/>
      <c r="E204" s="867"/>
    </row>
    <row r="205" spans="1:5">
      <c r="A205" s="236">
        <v>26</v>
      </c>
      <c r="B205" s="867"/>
      <c r="C205" s="867"/>
      <c r="D205" s="867"/>
      <c r="E205" s="867"/>
    </row>
    <row r="206" spans="1:5">
      <c r="A206" s="236">
        <v>27</v>
      </c>
      <c r="B206" s="867"/>
      <c r="C206" s="867"/>
      <c r="D206" s="867"/>
      <c r="E206" s="867"/>
    </row>
    <row r="207" spans="1:5">
      <c r="A207" s="236">
        <v>28</v>
      </c>
      <c r="B207" s="867"/>
      <c r="C207" s="867"/>
      <c r="D207" s="867"/>
      <c r="E207" s="867"/>
    </row>
    <row r="208" spans="1:5">
      <c r="A208" s="236">
        <v>29</v>
      </c>
      <c r="B208" s="867"/>
      <c r="C208" s="867"/>
      <c r="D208" s="867"/>
      <c r="E208" s="867"/>
    </row>
    <row r="209" spans="1:5">
      <c r="A209" s="236">
        <v>30</v>
      </c>
      <c r="B209" s="867"/>
      <c r="C209" s="867"/>
      <c r="D209" s="867"/>
      <c r="E209" s="867"/>
    </row>
    <row r="210" spans="1:5">
      <c r="A210" s="236">
        <v>1</v>
      </c>
      <c r="B210" s="867"/>
      <c r="C210" s="867"/>
      <c r="D210" s="867"/>
      <c r="E210" s="867"/>
    </row>
    <row r="211" spans="1:5">
      <c r="A211" s="236">
        <v>2</v>
      </c>
      <c r="B211" s="867"/>
      <c r="C211" s="867"/>
      <c r="D211" s="867"/>
      <c r="E211" s="867"/>
    </row>
    <row r="212" spans="1:5">
      <c r="A212" s="236">
        <v>3</v>
      </c>
      <c r="B212" s="867"/>
      <c r="C212" s="867"/>
      <c r="D212" s="867"/>
      <c r="E212" s="867"/>
    </row>
    <row r="213" spans="1:5">
      <c r="A213" s="236">
        <v>4</v>
      </c>
      <c r="B213" s="867"/>
      <c r="C213" s="867"/>
      <c r="D213" s="867"/>
      <c r="E213" s="867"/>
    </row>
    <row r="214" spans="1:5">
      <c r="A214" s="236">
        <v>5</v>
      </c>
      <c r="B214" s="867"/>
      <c r="C214" s="867"/>
      <c r="D214" s="867"/>
      <c r="E214" s="867"/>
    </row>
    <row r="215" spans="1:5">
      <c r="A215" s="236">
        <v>6</v>
      </c>
      <c r="B215" s="867"/>
      <c r="C215" s="867"/>
      <c r="D215" s="867"/>
      <c r="E215" s="867"/>
    </row>
    <row r="216" spans="1:5">
      <c r="A216" s="236">
        <v>7</v>
      </c>
      <c r="B216" s="867"/>
      <c r="C216" s="867"/>
      <c r="D216" s="867"/>
      <c r="E216" s="867"/>
    </row>
    <row r="217" spans="1:5">
      <c r="A217" s="236">
        <v>8</v>
      </c>
      <c r="B217" s="867"/>
      <c r="C217" s="867"/>
      <c r="D217" s="867"/>
      <c r="E217" s="867"/>
    </row>
    <row r="218" spans="1:5">
      <c r="A218" s="236">
        <v>9</v>
      </c>
      <c r="B218" s="867"/>
      <c r="C218" s="867"/>
      <c r="D218" s="867"/>
      <c r="E218" s="867"/>
    </row>
    <row r="219" spans="1:5">
      <c r="A219" s="236">
        <v>10</v>
      </c>
      <c r="B219" s="867"/>
      <c r="C219" s="867"/>
      <c r="D219" s="867"/>
      <c r="E219" s="867"/>
    </row>
    <row r="220" spans="1:5">
      <c r="A220" s="236">
        <v>11</v>
      </c>
      <c r="B220" s="867"/>
      <c r="C220" s="867"/>
      <c r="D220" s="867"/>
      <c r="E220" s="867"/>
    </row>
    <row r="221" spans="1:5">
      <c r="A221" s="236">
        <v>12</v>
      </c>
      <c r="B221" s="867"/>
      <c r="C221" s="867"/>
      <c r="D221" s="867"/>
      <c r="E221" s="867"/>
    </row>
    <row r="222" spans="1:5">
      <c r="A222" s="236">
        <v>13</v>
      </c>
      <c r="B222" s="867"/>
      <c r="C222" s="867"/>
      <c r="D222" s="867"/>
      <c r="E222" s="867"/>
    </row>
    <row r="223" spans="1:5">
      <c r="A223" s="236">
        <v>14</v>
      </c>
      <c r="B223" s="867"/>
      <c r="C223" s="867"/>
      <c r="D223" s="867"/>
      <c r="E223" s="867"/>
    </row>
    <row r="224" spans="1:5">
      <c r="A224" s="236">
        <v>15</v>
      </c>
      <c r="B224" s="867"/>
      <c r="C224" s="867"/>
      <c r="D224" s="867"/>
      <c r="E224" s="867"/>
    </row>
    <row r="225" spans="1:5">
      <c r="A225" s="236">
        <v>16</v>
      </c>
      <c r="B225" s="867"/>
      <c r="C225" s="867"/>
      <c r="D225" s="867"/>
      <c r="E225" s="867"/>
    </row>
    <row r="226" spans="1:5">
      <c r="A226" s="236">
        <v>17</v>
      </c>
      <c r="B226" s="867"/>
      <c r="C226" s="867"/>
      <c r="D226" s="867"/>
      <c r="E226" s="867"/>
    </row>
    <row r="227" spans="1:5">
      <c r="A227" s="236">
        <v>18</v>
      </c>
      <c r="B227" s="867"/>
      <c r="C227" s="867"/>
      <c r="D227" s="867"/>
      <c r="E227" s="867"/>
    </row>
    <row r="228" spans="1:5">
      <c r="A228" s="236">
        <v>19</v>
      </c>
      <c r="B228" s="867"/>
      <c r="C228" s="867"/>
      <c r="D228" s="867"/>
      <c r="E228" s="867"/>
    </row>
    <row r="229" spans="1:5">
      <c r="A229" s="236">
        <v>20</v>
      </c>
      <c r="B229" s="867"/>
      <c r="C229" s="867"/>
      <c r="D229" s="867"/>
      <c r="E229" s="867"/>
    </row>
    <row r="230" spans="1:5">
      <c r="A230" s="236">
        <v>21</v>
      </c>
      <c r="B230" s="867"/>
      <c r="C230" s="867"/>
      <c r="D230" s="867"/>
      <c r="E230" s="867"/>
    </row>
    <row r="231" spans="1:5">
      <c r="A231" s="236">
        <v>22</v>
      </c>
      <c r="B231" s="867"/>
      <c r="C231" s="867"/>
      <c r="D231" s="867"/>
      <c r="E231" s="867"/>
    </row>
    <row r="232" spans="1:5">
      <c r="A232" s="236">
        <v>23</v>
      </c>
      <c r="B232" s="867"/>
      <c r="C232" s="867"/>
      <c r="D232" s="867"/>
      <c r="E232" s="867"/>
    </row>
    <row r="233" spans="1:5">
      <c r="A233" s="236">
        <v>24</v>
      </c>
      <c r="B233" s="867"/>
      <c r="C233" s="867"/>
      <c r="D233" s="867"/>
      <c r="E233" s="867"/>
    </row>
    <row r="234" spans="1:5">
      <c r="A234" s="236">
        <v>25</v>
      </c>
      <c r="B234" s="867"/>
      <c r="C234" s="867"/>
      <c r="D234" s="867"/>
      <c r="E234" s="867"/>
    </row>
    <row r="235" spans="1:5">
      <c r="A235" s="236">
        <v>26</v>
      </c>
      <c r="B235" s="867"/>
      <c r="C235" s="867"/>
      <c r="D235" s="867"/>
      <c r="E235" s="867"/>
    </row>
    <row r="236" spans="1:5">
      <c r="A236" s="236">
        <v>27</v>
      </c>
      <c r="B236" s="867"/>
      <c r="C236" s="867"/>
      <c r="D236" s="867"/>
      <c r="E236" s="867"/>
    </row>
    <row r="237" spans="1:5">
      <c r="A237" s="236">
        <v>28</v>
      </c>
      <c r="B237" s="867"/>
      <c r="C237" s="867"/>
      <c r="D237" s="867"/>
      <c r="E237" s="867"/>
    </row>
    <row r="238" spans="1:5">
      <c r="A238" s="236">
        <v>29</v>
      </c>
      <c r="B238" s="867"/>
      <c r="C238" s="867"/>
      <c r="D238" s="867"/>
      <c r="E238" s="867"/>
    </row>
    <row r="239" spans="1:5">
      <c r="A239" s="236">
        <v>30</v>
      </c>
      <c r="B239" s="867"/>
      <c r="C239" s="867"/>
      <c r="D239" s="867"/>
      <c r="E239" s="867"/>
    </row>
    <row r="240" spans="1:5">
      <c r="A240" s="236">
        <v>31</v>
      </c>
      <c r="B240" s="867"/>
      <c r="C240" s="867"/>
      <c r="D240" s="867"/>
      <c r="E240" s="867"/>
    </row>
    <row r="241" spans="1:5">
      <c r="A241" s="236">
        <v>1</v>
      </c>
      <c r="B241" s="867"/>
      <c r="C241" s="867"/>
      <c r="D241" s="867"/>
      <c r="E241" s="867"/>
    </row>
    <row r="242" spans="1:5">
      <c r="A242" s="236">
        <v>2</v>
      </c>
      <c r="B242" s="867"/>
      <c r="C242" s="867"/>
      <c r="D242" s="867"/>
      <c r="E242" s="867"/>
    </row>
    <row r="243" spans="1:5">
      <c r="A243" s="236">
        <v>3</v>
      </c>
      <c r="B243" s="867"/>
      <c r="C243" s="867"/>
      <c r="D243" s="867"/>
      <c r="E243" s="867"/>
    </row>
    <row r="244" spans="1:5">
      <c r="A244" s="236">
        <v>4</v>
      </c>
      <c r="B244" s="867"/>
      <c r="C244" s="867"/>
      <c r="D244" s="867"/>
      <c r="E244" s="867"/>
    </row>
    <row r="245" spans="1:5">
      <c r="A245" s="236">
        <v>5</v>
      </c>
      <c r="B245" s="867"/>
      <c r="C245" s="867"/>
      <c r="D245" s="867"/>
      <c r="E245" s="867"/>
    </row>
    <row r="246" spans="1:5">
      <c r="A246" s="236">
        <v>6</v>
      </c>
      <c r="B246" s="867"/>
      <c r="C246" s="867"/>
      <c r="D246" s="867"/>
      <c r="E246" s="867"/>
    </row>
    <row r="247" spans="1:5">
      <c r="A247" s="236">
        <v>7</v>
      </c>
      <c r="B247" s="867"/>
      <c r="C247" s="867"/>
      <c r="D247" s="867"/>
      <c r="E247" s="867"/>
    </row>
    <row r="248" spans="1:5">
      <c r="A248" s="236">
        <v>8</v>
      </c>
      <c r="B248" s="867"/>
      <c r="C248" s="867"/>
      <c r="D248" s="867"/>
      <c r="E248" s="867"/>
    </row>
    <row r="249" spans="1:5">
      <c r="A249" s="236">
        <v>9</v>
      </c>
      <c r="B249" s="867"/>
      <c r="C249" s="867"/>
      <c r="D249" s="867"/>
      <c r="E249" s="867"/>
    </row>
    <row r="250" spans="1:5">
      <c r="A250" s="236">
        <v>10</v>
      </c>
      <c r="B250" s="867"/>
      <c r="C250" s="867"/>
      <c r="D250" s="867"/>
      <c r="E250" s="867"/>
    </row>
    <row r="251" spans="1:5">
      <c r="A251" s="236">
        <v>11</v>
      </c>
      <c r="B251" s="867"/>
      <c r="C251" s="867"/>
      <c r="D251" s="867"/>
      <c r="E251" s="867"/>
    </row>
    <row r="252" spans="1:5">
      <c r="A252" s="236">
        <v>12</v>
      </c>
      <c r="B252" s="867"/>
      <c r="C252" s="867"/>
      <c r="D252" s="867"/>
      <c r="E252" s="867"/>
    </row>
    <row r="253" spans="1:5">
      <c r="A253" s="236">
        <v>13</v>
      </c>
      <c r="B253" s="867"/>
      <c r="C253" s="867"/>
      <c r="D253" s="867"/>
      <c r="E253" s="867"/>
    </row>
    <row r="254" spans="1:5">
      <c r="A254" s="236">
        <v>14</v>
      </c>
      <c r="B254" s="867"/>
      <c r="C254" s="867"/>
      <c r="D254" s="867"/>
      <c r="E254" s="867"/>
    </row>
    <row r="255" spans="1:5">
      <c r="A255" s="236">
        <v>15</v>
      </c>
      <c r="B255" s="867"/>
      <c r="C255" s="867"/>
      <c r="D255" s="867"/>
      <c r="E255" s="867"/>
    </row>
    <row r="256" spans="1:5">
      <c r="A256" s="236">
        <v>16</v>
      </c>
      <c r="B256" s="867"/>
      <c r="C256" s="867"/>
      <c r="D256" s="867"/>
      <c r="E256" s="867"/>
    </row>
    <row r="257" spans="1:5">
      <c r="A257" s="236">
        <v>17</v>
      </c>
      <c r="B257" s="867"/>
      <c r="C257" s="867"/>
      <c r="D257" s="867"/>
      <c r="E257" s="867"/>
    </row>
    <row r="258" spans="1:5">
      <c r="A258" s="236">
        <v>18</v>
      </c>
      <c r="B258" s="867"/>
      <c r="C258" s="867"/>
      <c r="D258" s="867"/>
      <c r="E258" s="867"/>
    </row>
    <row r="259" spans="1:5">
      <c r="A259" s="236">
        <v>19</v>
      </c>
      <c r="B259" s="867"/>
      <c r="C259" s="867"/>
      <c r="D259" s="867"/>
      <c r="E259" s="867"/>
    </row>
    <row r="260" spans="1:5">
      <c r="A260" s="236">
        <v>20</v>
      </c>
      <c r="B260" s="867"/>
      <c r="C260" s="867"/>
      <c r="D260" s="867"/>
      <c r="E260" s="867"/>
    </row>
    <row r="261" spans="1:5">
      <c r="A261" s="236">
        <v>21</v>
      </c>
      <c r="B261" s="867"/>
      <c r="C261" s="867"/>
      <c r="D261" s="867"/>
      <c r="E261" s="867"/>
    </row>
    <row r="262" spans="1:5">
      <c r="A262" s="236">
        <v>22</v>
      </c>
      <c r="B262" s="867"/>
      <c r="C262" s="867"/>
      <c r="D262" s="867"/>
      <c r="E262" s="867"/>
    </row>
    <row r="263" spans="1:5">
      <c r="A263" s="236">
        <v>23</v>
      </c>
      <c r="B263" s="867"/>
      <c r="C263" s="867"/>
      <c r="D263" s="867"/>
      <c r="E263" s="867"/>
    </row>
    <row r="264" spans="1:5">
      <c r="A264" s="236">
        <v>24</v>
      </c>
      <c r="B264" s="867"/>
      <c r="C264" s="867"/>
      <c r="D264" s="867"/>
      <c r="E264" s="867"/>
    </row>
    <row r="265" spans="1:5">
      <c r="A265" s="236">
        <v>25</v>
      </c>
      <c r="B265" s="867"/>
      <c r="C265" s="867"/>
      <c r="D265" s="867"/>
      <c r="E265" s="867"/>
    </row>
    <row r="266" spans="1:5">
      <c r="A266" s="236">
        <v>26</v>
      </c>
      <c r="B266" s="867"/>
      <c r="C266" s="867"/>
      <c r="D266" s="867"/>
      <c r="E266" s="867"/>
    </row>
    <row r="267" spans="1:5">
      <c r="A267" s="236">
        <v>27</v>
      </c>
      <c r="B267" s="867"/>
      <c r="C267" s="867"/>
      <c r="D267" s="867"/>
      <c r="E267" s="867"/>
    </row>
    <row r="268" spans="1:5">
      <c r="A268" s="236">
        <v>28</v>
      </c>
      <c r="B268" s="867"/>
      <c r="C268" s="867"/>
      <c r="D268" s="867"/>
      <c r="E268" s="867"/>
    </row>
    <row r="269" spans="1:5">
      <c r="A269" s="236">
        <v>29</v>
      </c>
      <c r="B269" s="867"/>
      <c r="C269" s="867"/>
      <c r="D269" s="867"/>
      <c r="E269" s="867"/>
    </row>
    <row r="270" spans="1:5">
      <c r="A270" s="236">
        <v>30</v>
      </c>
      <c r="B270" s="867"/>
      <c r="C270" s="867"/>
      <c r="D270" s="867"/>
      <c r="E270" s="867"/>
    </row>
    <row r="271" spans="1:5">
      <c r="A271" s="236">
        <v>31</v>
      </c>
      <c r="B271" s="867"/>
      <c r="C271" s="867"/>
      <c r="D271" s="867"/>
      <c r="E271" s="867"/>
    </row>
    <row r="272" spans="1:5">
      <c r="A272" s="236">
        <v>32</v>
      </c>
      <c r="B272" s="867"/>
      <c r="C272" s="867"/>
      <c r="D272" s="867"/>
      <c r="E272" s="867"/>
    </row>
    <row r="273" spans="1:5">
      <c r="A273" s="236">
        <v>1</v>
      </c>
      <c r="B273" s="867"/>
      <c r="C273" s="867"/>
      <c r="D273" s="867"/>
      <c r="E273" s="867"/>
    </row>
    <row r="274" spans="1:5">
      <c r="A274" s="236">
        <v>2</v>
      </c>
      <c r="B274" s="867"/>
      <c r="C274" s="867"/>
      <c r="D274" s="867"/>
      <c r="E274" s="867"/>
    </row>
    <row r="275" spans="1:5">
      <c r="A275" s="236">
        <v>3</v>
      </c>
      <c r="B275" s="867"/>
      <c r="C275" s="867"/>
      <c r="D275" s="867"/>
      <c r="E275" s="867"/>
    </row>
    <row r="276" spans="1:5">
      <c r="A276" s="236">
        <v>4</v>
      </c>
      <c r="B276" s="867"/>
      <c r="C276" s="867"/>
      <c r="D276" s="867"/>
      <c r="E276" s="867"/>
    </row>
    <row r="277" spans="1:5">
      <c r="A277" s="236">
        <v>5</v>
      </c>
      <c r="B277" s="867"/>
      <c r="C277" s="867"/>
      <c r="D277" s="867"/>
      <c r="E277" s="867"/>
    </row>
    <row r="278" spans="1:5">
      <c r="A278" s="236">
        <v>6</v>
      </c>
      <c r="B278" s="867"/>
      <c r="C278" s="867"/>
      <c r="D278" s="867"/>
      <c r="E278" s="867"/>
    </row>
    <row r="279" spans="1:5">
      <c r="A279" s="236">
        <v>7</v>
      </c>
      <c r="B279" s="867"/>
      <c r="C279" s="867"/>
      <c r="D279" s="867"/>
      <c r="E279" s="867"/>
    </row>
    <row r="280" spans="1:5">
      <c r="A280" s="236">
        <v>8</v>
      </c>
      <c r="B280" s="867"/>
      <c r="C280" s="867"/>
      <c r="D280" s="867"/>
      <c r="E280" s="867"/>
    </row>
    <row r="281" spans="1:5">
      <c r="A281" s="236">
        <v>9</v>
      </c>
      <c r="B281" s="867"/>
      <c r="C281" s="867"/>
      <c r="D281" s="867"/>
      <c r="E281" s="867"/>
    </row>
    <row r="282" spans="1:5">
      <c r="A282" s="236">
        <v>10</v>
      </c>
      <c r="B282" s="867"/>
      <c r="C282" s="867"/>
      <c r="D282" s="867"/>
      <c r="E282" s="867"/>
    </row>
    <row r="283" spans="1:5">
      <c r="A283" s="236">
        <v>11</v>
      </c>
      <c r="B283" s="867"/>
      <c r="C283" s="867"/>
      <c r="D283" s="867"/>
      <c r="E283" s="867"/>
    </row>
    <row r="284" spans="1:5">
      <c r="A284" s="236">
        <v>12</v>
      </c>
      <c r="B284" s="867"/>
      <c r="C284" s="867"/>
      <c r="D284" s="867"/>
      <c r="E284" s="867"/>
    </row>
    <row r="285" spans="1:5">
      <c r="A285" s="236">
        <v>13</v>
      </c>
      <c r="B285" s="867"/>
      <c r="C285" s="867"/>
      <c r="D285" s="867"/>
      <c r="E285" s="867"/>
    </row>
    <row r="286" spans="1:5">
      <c r="A286" s="236">
        <v>14</v>
      </c>
      <c r="B286" s="867"/>
      <c r="C286" s="867"/>
      <c r="D286" s="867"/>
      <c r="E286" s="867"/>
    </row>
    <row r="287" spans="1:5">
      <c r="A287" s="236">
        <v>15</v>
      </c>
      <c r="B287" s="867"/>
      <c r="C287" s="867"/>
      <c r="D287" s="867"/>
      <c r="E287" s="867"/>
    </row>
    <row r="288" spans="1:5">
      <c r="A288" s="236">
        <v>16</v>
      </c>
      <c r="B288" s="867"/>
      <c r="C288" s="867"/>
      <c r="D288" s="867"/>
      <c r="E288" s="867"/>
    </row>
    <row r="289" spans="1:5">
      <c r="A289" s="236">
        <v>17</v>
      </c>
      <c r="B289" s="867"/>
      <c r="C289" s="867"/>
      <c r="D289" s="867"/>
      <c r="E289" s="867"/>
    </row>
    <row r="290" spans="1:5">
      <c r="A290" s="236">
        <v>18</v>
      </c>
      <c r="B290" s="867"/>
      <c r="C290" s="867"/>
      <c r="D290" s="867"/>
      <c r="E290" s="867"/>
    </row>
    <row r="291" spans="1:5">
      <c r="A291" s="236">
        <v>19</v>
      </c>
      <c r="B291" s="867"/>
      <c r="C291" s="867"/>
      <c r="D291" s="867"/>
      <c r="E291" s="867"/>
    </row>
    <row r="292" spans="1:5">
      <c r="A292" s="236">
        <v>20</v>
      </c>
      <c r="B292" s="867"/>
      <c r="C292" s="867"/>
      <c r="D292" s="867"/>
      <c r="E292" s="867"/>
    </row>
    <row r="293" spans="1:5">
      <c r="A293" s="236">
        <v>21</v>
      </c>
      <c r="B293" s="867"/>
      <c r="C293" s="867"/>
      <c r="D293" s="867"/>
      <c r="E293" s="867"/>
    </row>
    <row r="294" spans="1:5">
      <c r="A294" s="236">
        <v>22</v>
      </c>
      <c r="B294" s="867"/>
      <c r="C294" s="867"/>
      <c r="D294" s="867"/>
      <c r="E294" s="867"/>
    </row>
    <row r="295" spans="1:5">
      <c r="A295" s="236">
        <v>23</v>
      </c>
      <c r="B295" s="867"/>
      <c r="C295" s="867"/>
      <c r="D295" s="867"/>
      <c r="E295" s="867"/>
    </row>
    <row r="296" spans="1:5">
      <c r="A296" s="236">
        <v>24</v>
      </c>
      <c r="B296" s="867"/>
      <c r="C296" s="867"/>
      <c r="D296" s="867"/>
      <c r="E296" s="867"/>
    </row>
    <row r="297" spans="1:5">
      <c r="A297" s="236">
        <v>25</v>
      </c>
      <c r="B297" s="867"/>
      <c r="C297" s="867"/>
      <c r="D297" s="867"/>
      <c r="E297" s="867"/>
    </row>
    <row r="298" spans="1:5">
      <c r="A298" s="236">
        <v>26</v>
      </c>
      <c r="B298" s="867"/>
      <c r="C298" s="867"/>
      <c r="D298" s="867"/>
      <c r="E298" s="867"/>
    </row>
    <row r="299" spans="1:5">
      <c r="A299" s="236">
        <v>27</v>
      </c>
      <c r="B299" s="867"/>
      <c r="C299" s="867"/>
      <c r="D299" s="867"/>
      <c r="E299" s="867"/>
    </row>
    <row r="300" spans="1:5">
      <c r="A300" s="236">
        <v>28</v>
      </c>
      <c r="B300" s="867"/>
      <c r="C300" s="867"/>
      <c r="D300" s="867"/>
      <c r="E300" s="867"/>
    </row>
    <row r="301" spans="1:5">
      <c r="A301" s="236">
        <v>29</v>
      </c>
      <c r="B301" s="867"/>
      <c r="C301" s="867"/>
      <c r="D301" s="867"/>
      <c r="E301" s="867"/>
    </row>
    <row r="302" spans="1:5">
      <c r="A302" s="236">
        <v>30</v>
      </c>
      <c r="B302" s="867"/>
      <c r="C302" s="867"/>
      <c r="D302" s="867"/>
      <c r="E302" s="867"/>
    </row>
    <row r="303" spans="1:5">
      <c r="A303" s="236">
        <v>31</v>
      </c>
      <c r="B303" s="867"/>
      <c r="C303" s="867"/>
      <c r="D303" s="867"/>
      <c r="E303" s="867"/>
    </row>
    <row r="304" spans="1:5">
      <c r="A304" s="236">
        <v>32</v>
      </c>
      <c r="B304" s="867"/>
      <c r="C304" s="867"/>
      <c r="D304" s="867"/>
      <c r="E304" s="867"/>
    </row>
    <row r="305" spans="1:5">
      <c r="A305" s="236">
        <v>33</v>
      </c>
      <c r="B305" s="867"/>
      <c r="C305" s="867"/>
      <c r="D305" s="867"/>
      <c r="E305" s="867"/>
    </row>
    <row r="306" spans="1:5">
      <c r="A306" s="236">
        <v>1</v>
      </c>
      <c r="B306" s="867"/>
      <c r="C306" s="867"/>
      <c r="D306" s="867"/>
      <c r="E306" s="867"/>
    </row>
    <row r="307" spans="1:5">
      <c r="A307" s="236">
        <v>2</v>
      </c>
      <c r="B307" s="867"/>
      <c r="C307" s="867"/>
      <c r="D307" s="867"/>
      <c r="E307" s="867"/>
    </row>
    <row r="308" spans="1:5">
      <c r="A308" s="236">
        <v>3</v>
      </c>
      <c r="B308" s="867"/>
      <c r="C308" s="867"/>
      <c r="D308" s="867"/>
      <c r="E308" s="867"/>
    </row>
    <row r="309" spans="1:5">
      <c r="A309" s="236">
        <v>4</v>
      </c>
      <c r="B309" s="867"/>
      <c r="C309" s="867"/>
      <c r="D309" s="867"/>
      <c r="E309" s="867"/>
    </row>
    <row r="310" spans="1:5">
      <c r="A310" s="236">
        <v>5</v>
      </c>
      <c r="B310" s="867"/>
      <c r="C310" s="867"/>
      <c r="D310" s="867"/>
      <c r="E310" s="867"/>
    </row>
    <row r="311" spans="1:5">
      <c r="A311" s="236">
        <v>6</v>
      </c>
      <c r="B311" s="867"/>
      <c r="C311" s="867"/>
      <c r="D311" s="867"/>
      <c r="E311" s="867"/>
    </row>
    <row r="312" spans="1:5">
      <c r="A312" s="236">
        <v>7</v>
      </c>
      <c r="B312" s="867"/>
      <c r="C312" s="867"/>
      <c r="D312" s="867"/>
      <c r="E312" s="867"/>
    </row>
    <row r="313" spans="1:5">
      <c r="A313" s="236">
        <v>8</v>
      </c>
      <c r="B313" s="867"/>
      <c r="C313" s="867"/>
      <c r="D313" s="867"/>
      <c r="E313" s="867"/>
    </row>
    <row r="314" spans="1:5">
      <c r="A314" s="236">
        <v>9</v>
      </c>
      <c r="B314" s="867"/>
      <c r="C314" s="867"/>
      <c r="D314" s="867"/>
      <c r="E314" s="867"/>
    </row>
    <row r="315" spans="1:5">
      <c r="A315" s="236">
        <v>10</v>
      </c>
      <c r="B315" s="867"/>
      <c r="C315" s="867"/>
      <c r="D315" s="867"/>
      <c r="E315" s="867"/>
    </row>
    <row r="316" spans="1:5">
      <c r="A316" s="236">
        <v>11</v>
      </c>
      <c r="B316" s="867"/>
      <c r="C316" s="867"/>
      <c r="D316" s="867"/>
      <c r="E316" s="867"/>
    </row>
    <row r="317" spans="1:5">
      <c r="A317" s="236">
        <v>12</v>
      </c>
      <c r="B317" s="867"/>
      <c r="C317" s="867"/>
      <c r="D317" s="867"/>
      <c r="E317" s="867"/>
    </row>
    <row r="318" spans="1:5">
      <c r="A318" s="236">
        <v>13</v>
      </c>
      <c r="B318" s="867"/>
      <c r="C318" s="867"/>
      <c r="D318" s="867"/>
      <c r="E318" s="867"/>
    </row>
    <row r="319" spans="1:5">
      <c r="A319" s="236">
        <v>14</v>
      </c>
      <c r="B319" s="867"/>
      <c r="C319" s="867"/>
      <c r="D319" s="867"/>
      <c r="E319" s="867"/>
    </row>
    <row r="320" spans="1:5">
      <c r="A320" s="236">
        <v>15</v>
      </c>
      <c r="B320" s="867"/>
      <c r="C320" s="867"/>
      <c r="D320" s="867"/>
      <c r="E320" s="867"/>
    </row>
    <row r="321" spans="1:5">
      <c r="A321" s="236">
        <v>16</v>
      </c>
      <c r="B321" s="867"/>
      <c r="C321" s="867"/>
      <c r="D321" s="867"/>
      <c r="E321" s="867"/>
    </row>
    <row r="322" spans="1:5">
      <c r="A322" s="236">
        <v>17</v>
      </c>
      <c r="B322" s="867"/>
      <c r="C322" s="867"/>
      <c r="D322" s="867"/>
      <c r="E322" s="867"/>
    </row>
    <row r="323" spans="1:5">
      <c r="A323" s="236">
        <v>18</v>
      </c>
      <c r="B323" s="867"/>
      <c r="C323" s="867"/>
      <c r="D323" s="867"/>
      <c r="E323" s="867"/>
    </row>
    <row r="324" spans="1:5">
      <c r="A324" s="236">
        <v>19</v>
      </c>
      <c r="B324" s="867"/>
      <c r="C324" s="867"/>
      <c r="D324" s="867"/>
      <c r="E324" s="867"/>
    </row>
    <row r="325" spans="1:5">
      <c r="A325" s="236">
        <v>20</v>
      </c>
      <c r="B325" s="867"/>
      <c r="C325" s="867"/>
      <c r="D325" s="867"/>
      <c r="E325" s="867"/>
    </row>
    <row r="326" spans="1:5">
      <c r="A326" s="236">
        <v>21</v>
      </c>
      <c r="B326" s="867"/>
      <c r="C326" s="867"/>
      <c r="D326" s="867"/>
      <c r="E326" s="867"/>
    </row>
    <row r="327" spans="1:5">
      <c r="A327" s="236">
        <v>22</v>
      </c>
      <c r="B327" s="867"/>
      <c r="C327" s="867"/>
      <c r="D327" s="867"/>
      <c r="E327" s="867"/>
    </row>
    <row r="328" spans="1:5">
      <c r="A328" s="236">
        <v>23</v>
      </c>
      <c r="B328" s="867"/>
      <c r="C328" s="867"/>
      <c r="D328" s="867"/>
      <c r="E328" s="867"/>
    </row>
    <row r="329" spans="1:5">
      <c r="A329" s="236">
        <v>24</v>
      </c>
      <c r="B329" s="867"/>
      <c r="C329" s="867"/>
      <c r="D329" s="867"/>
      <c r="E329" s="867"/>
    </row>
    <row r="330" spans="1:5">
      <c r="A330" s="236">
        <v>25</v>
      </c>
      <c r="B330" s="867"/>
      <c r="C330" s="867"/>
      <c r="D330" s="867"/>
      <c r="E330" s="867"/>
    </row>
    <row r="331" spans="1:5">
      <c r="A331" s="236">
        <v>1</v>
      </c>
      <c r="B331" s="867"/>
      <c r="C331" s="867"/>
      <c r="D331" s="867"/>
      <c r="E331" s="867"/>
    </row>
    <row r="332" spans="1:5">
      <c r="A332" s="236">
        <v>2</v>
      </c>
      <c r="B332" s="867"/>
      <c r="C332" s="867"/>
      <c r="D332" s="867"/>
      <c r="E332" s="867"/>
    </row>
    <row r="333" spans="1:5">
      <c r="A333" s="236">
        <v>3</v>
      </c>
      <c r="B333" s="867"/>
      <c r="C333" s="867"/>
      <c r="D333" s="867"/>
      <c r="E333" s="867"/>
    </row>
    <row r="334" spans="1:5">
      <c r="A334" s="236">
        <v>4</v>
      </c>
      <c r="B334" s="867"/>
      <c r="C334" s="867"/>
      <c r="D334" s="867"/>
      <c r="E334" s="867"/>
    </row>
    <row r="335" spans="1:5">
      <c r="A335" s="236">
        <v>5</v>
      </c>
      <c r="B335" s="867"/>
      <c r="C335" s="867"/>
      <c r="D335" s="867"/>
      <c r="E335" s="867"/>
    </row>
    <row r="336" spans="1:5">
      <c r="A336" s="236">
        <v>6</v>
      </c>
      <c r="B336" s="867"/>
      <c r="C336" s="867"/>
      <c r="D336" s="867"/>
      <c r="E336" s="867"/>
    </row>
    <row r="337" spans="1:5">
      <c r="A337" s="236">
        <v>7</v>
      </c>
      <c r="B337" s="867"/>
      <c r="C337" s="867"/>
      <c r="D337" s="867"/>
      <c r="E337" s="867"/>
    </row>
    <row r="338" spans="1:5">
      <c r="A338" s="236">
        <v>8</v>
      </c>
      <c r="B338" s="867"/>
      <c r="C338" s="867"/>
      <c r="D338" s="867"/>
      <c r="E338" s="867"/>
    </row>
    <row r="339" spans="1:5">
      <c r="A339" s="236">
        <v>9</v>
      </c>
      <c r="B339" s="867"/>
      <c r="C339" s="867"/>
      <c r="D339" s="867"/>
      <c r="E339" s="867"/>
    </row>
    <row r="340" spans="1:5">
      <c r="A340" s="236">
        <v>10</v>
      </c>
      <c r="B340" s="867"/>
      <c r="C340" s="867"/>
      <c r="D340" s="867"/>
      <c r="E340" s="867"/>
    </row>
    <row r="341" spans="1:5">
      <c r="A341" s="236">
        <v>11</v>
      </c>
      <c r="B341" s="867"/>
      <c r="C341" s="867"/>
      <c r="D341" s="867"/>
      <c r="E341" s="867"/>
    </row>
    <row r="342" spans="1:5">
      <c r="A342" s="236">
        <v>12</v>
      </c>
      <c r="B342" s="867"/>
      <c r="C342" s="867"/>
      <c r="D342" s="867"/>
      <c r="E342" s="867"/>
    </row>
    <row r="343" spans="1:5">
      <c r="A343" s="236">
        <v>13</v>
      </c>
      <c r="B343" s="867"/>
      <c r="C343" s="867"/>
      <c r="D343" s="867"/>
      <c r="E343" s="867"/>
    </row>
    <row r="344" spans="1:5">
      <c r="A344" s="236">
        <v>14</v>
      </c>
      <c r="B344" s="867"/>
      <c r="C344" s="867"/>
      <c r="D344" s="867"/>
      <c r="E344" s="867"/>
    </row>
    <row r="345" spans="1:5">
      <c r="A345" s="236">
        <v>15</v>
      </c>
      <c r="B345" s="867"/>
      <c r="C345" s="867"/>
      <c r="D345" s="867"/>
      <c r="E345" s="867"/>
    </row>
    <row r="346" spans="1:5">
      <c r="A346" s="236">
        <v>16</v>
      </c>
      <c r="B346" s="867"/>
      <c r="C346" s="867"/>
      <c r="D346" s="867"/>
      <c r="E346" s="867"/>
    </row>
    <row r="347" spans="1:5">
      <c r="A347" s="236">
        <v>17</v>
      </c>
      <c r="B347" s="867"/>
      <c r="C347" s="867"/>
      <c r="D347" s="867"/>
      <c r="E347" s="867"/>
    </row>
    <row r="348" spans="1:5">
      <c r="A348" s="236">
        <v>18</v>
      </c>
      <c r="B348" s="867"/>
      <c r="C348" s="867"/>
      <c r="D348" s="867"/>
      <c r="E348" s="867"/>
    </row>
    <row r="349" spans="1:5">
      <c r="A349" s="236">
        <v>19</v>
      </c>
      <c r="B349" s="867"/>
      <c r="C349" s="867"/>
      <c r="D349" s="867"/>
      <c r="E349" s="867"/>
    </row>
    <row r="350" spans="1:5">
      <c r="A350" s="236">
        <v>20</v>
      </c>
      <c r="B350" s="867"/>
      <c r="C350" s="867"/>
      <c r="D350" s="867"/>
      <c r="E350" s="867"/>
    </row>
    <row r="351" spans="1:5">
      <c r="A351" s="236">
        <v>21</v>
      </c>
      <c r="B351" s="867"/>
      <c r="C351" s="867"/>
      <c r="D351" s="867"/>
      <c r="E351" s="867"/>
    </row>
    <row r="352" spans="1:5">
      <c r="A352" s="236">
        <v>22</v>
      </c>
      <c r="B352" s="867"/>
      <c r="C352" s="867"/>
      <c r="D352" s="867"/>
      <c r="E352" s="867"/>
    </row>
    <row r="353" spans="1:5">
      <c r="A353" s="236">
        <v>23</v>
      </c>
      <c r="B353" s="867"/>
      <c r="C353" s="867"/>
      <c r="D353" s="867"/>
      <c r="E353" s="867"/>
    </row>
    <row r="354" spans="1:5">
      <c r="A354" s="236">
        <v>24</v>
      </c>
      <c r="B354" s="867"/>
      <c r="C354" s="867"/>
      <c r="D354" s="867"/>
      <c r="E354" s="867"/>
    </row>
    <row r="355" spans="1:5">
      <c r="A355" s="236">
        <v>25</v>
      </c>
      <c r="B355" s="867"/>
      <c r="C355" s="867"/>
      <c r="D355" s="867"/>
      <c r="E355" s="867"/>
    </row>
    <row r="356" spans="1:5">
      <c r="A356" s="236">
        <v>1</v>
      </c>
      <c r="B356" s="867"/>
      <c r="C356" s="867"/>
      <c r="D356" s="867"/>
      <c r="E356" s="867"/>
    </row>
    <row r="357" spans="1:5">
      <c r="A357" s="236">
        <v>2</v>
      </c>
      <c r="B357" s="867"/>
      <c r="C357" s="867"/>
      <c r="D357" s="867"/>
      <c r="E357" s="867"/>
    </row>
    <row r="358" spans="1:5">
      <c r="A358" s="236">
        <v>3</v>
      </c>
      <c r="B358" s="867"/>
      <c r="C358" s="867"/>
      <c r="D358" s="867"/>
      <c r="E358" s="867"/>
    </row>
    <row r="359" spans="1:5">
      <c r="A359" s="236">
        <v>4</v>
      </c>
      <c r="B359" s="867"/>
      <c r="C359" s="867"/>
      <c r="D359" s="867"/>
      <c r="E359" s="867"/>
    </row>
    <row r="360" spans="1:5">
      <c r="A360" s="236">
        <v>5</v>
      </c>
      <c r="B360" s="867"/>
      <c r="C360" s="867"/>
      <c r="D360" s="867"/>
      <c r="E360" s="867"/>
    </row>
    <row r="361" spans="1:5">
      <c r="A361" s="236">
        <v>6</v>
      </c>
      <c r="B361" s="867"/>
      <c r="C361" s="867"/>
      <c r="D361" s="867"/>
      <c r="E361" s="867"/>
    </row>
    <row r="362" spans="1:5">
      <c r="A362" s="236">
        <v>7</v>
      </c>
      <c r="B362" s="867"/>
      <c r="C362" s="867"/>
      <c r="D362" s="867"/>
      <c r="E362" s="867"/>
    </row>
    <row r="363" spans="1:5">
      <c r="A363" s="236">
        <v>8</v>
      </c>
      <c r="B363" s="867"/>
      <c r="C363" s="867"/>
      <c r="D363" s="867"/>
      <c r="E363" s="867"/>
    </row>
    <row r="364" spans="1:5">
      <c r="A364" s="236">
        <v>9</v>
      </c>
      <c r="B364" s="867"/>
      <c r="C364" s="867"/>
      <c r="D364" s="867"/>
      <c r="E364" s="867"/>
    </row>
    <row r="365" spans="1:5">
      <c r="A365" s="236">
        <v>10</v>
      </c>
      <c r="B365" s="867"/>
      <c r="C365" s="867"/>
      <c r="D365" s="867"/>
      <c r="E365" s="867"/>
    </row>
    <row r="366" spans="1:5">
      <c r="A366" s="236">
        <v>11</v>
      </c>
      <c r="B366" s="867"/>
      <c r="C366" s="867"/>
      <c r="D366" s="867"/>
      <c r="E366" s="867"/>
    </row>
    <row r="367" spans="1:5">
      <c r="A367" s="236">
        <v>12</v>
      </c>
      <c r="B367" s="867"/>
      <c r="C367" s="867"/>
      <c r="D367" s="867"/>
      <c r="E367" s="867"/>
    </row>
    <row r="368" spans="1:5">
      <c r="A368" s="236">
        <v>13</v>
      </c>
      <c r="B368" s="867"/>
      <c r="C368" s="867"/>
      <c r="D368" s="867"/>
      <c r="E368" s="867"/>
    </row>
    <row r="369" spans="1:5">
      <c r="A369" s="236">
        <v>14</v>
      </c>
      <c r="B369" s="867"/>
      <c r="C369" s="867"/>
      <c r="D369" s="867"/>
      <c r="E369" s="867"/>
    </row>
    <row r="370" spans="1:5">
      <c r="A370" s="236">
        <v>15</v>
      </c>
      <c r="B370" s="867"/>
      <c r="C370" s="867"/>
      <c r="D370" s="867"/>
      <c r="E370" s="867"/>
    </row>
    <row r="371" spans="1:5">
      <c r="A371" s="236">
        <v>16</v>
      </c>
      <c r="B371" s="867"/>
      <c r="C371" s="867"/>
      <c r="D371" s="867"/>
      <c r="E371" s="867"/>
    </row>
    <row r="372" spans="1:5">
      <c r="A372" s="236">
        <v>17</v>
      </c>
      <c r="B372" s="867"/>
      <c r="C372" s="867"/>
      <c r="D372" s="867"/>
      <c r="E372" s="867"/>
    </row>
    <row r="373" spans="1:5">
      <c r="A373" s="236">
        <v>18</v>
      </c>
      <c r="B373" s="867"/>
      <c r="C373" s="867"/>
      <c r="D373" s="867"/>
      <c r="E373" s="867"/>
    </row>
    <row r="374" spans="1:5">
      <c r="A374" s="236">
        <v>19</v>
      </c>
      <c r="B374" s="867"/>
      <c r="C374" s="867"/>
      <c r="D374" s="867"/>
      <c r="E374" s="867"/>
    </row>
    <row r="375" spans="1:5">
      <c r="A375" s="236">
        <v>20</v>
      </c>
      <c r="B375" s="867"/>
      <c r="C375" s="867"/>
      <c r="D375" s="867"/>
      <c r="E375" s="867"/>
    </row>
    <row r="376" spans="1:5">
      <c r="A376" s="236">
        <v>21</v>
      </c>
      <c r="B376" s="867"/>
      <c r="C376" s="867"/>
      <c r="D376" s="867"/>
      <c r="E376" s="867"/>
    </row>
    <row r="377" spans="1:5">
      <c r="A377" s="236">
        <v>22</v>
      </c>
      <c r="B377" s="867"/>
      <c r="C377" s="867"/>
      <c r="D377" s="867"/>
      <c r="E377" s="867"/>
    </row>
    <row r="378" spans="1:5">
      <c r="A378" s="236">
        <v>23</v>
      </c>
      <c r="B378" s="867"/>
      <c r="C378" s="867"/>
      <c r="D378" s="867"/>
      <c r="E378" s="867"/>
    </row>
    <row r="379" spans="1:5">
      <c r="A379" s="236">
        <v>24</v>
      </c>
      <c r="B379" s="867"/>
      <c r="C379" s="867"/>
      <c r="D379" s="867"/>
      <c r="E379" s="867"/>
    </row>
    <row r="380" spans="1:5">
      <c r="A380" s="236">
        <v>25</v>
      </c>
      <c r="B380" s="867"/>
      <c r="C380" s="867"/>
      <c r="D380" s="867"/>
      <c r="E380" s="867"/>
    </row>
    <row r="381" spans="1:5">
      <c r="A381" s="236">
        <v>1</v>
      </c>
      <c r="B381" s="867"/>
      <c r="C381" s="867"/>
      <c r="D381" s="867"/>
      <c r="E381" s="867"/>
    </row>
    <row r="382" spans="1:5">
      <c r="A382" s="236">
        <v>2</v>
      </c>
      <c r="B382" s="867"/>
      <c r="C382" s="867"/>
      <c r="D382" s="867"/>
      <c r="E382" s="867"/>
    </row>
    <row r="383" spans="1:5">
      <c r="A383" s="236">
        <v>3</v>
      </c>
      <c r="B383" s="867"/>
      <c r="C383" s="867"/>
      <c r="D383" s="867"/>
      <c r="E383" s="867"/>
    </row>
    <row r="384" spans="1:5">
      <c r="A384" s="236">
        <v>4</v>
      </c>
      <c r="B384" s="867"/>
      <c r="C384" s="867"/>
      <c r="D384" s="867"/>
      <c r="E384" s="867"/>
    </row>
    <row r="385" spans="1:5">
      <c r="A385" s="236">
        <v>5</v>
      </c>
      <c r="B385" s="867"/>
      <c r="C385" s="867"/>
      <c r="D385" s="867"/>
      <c r="E385" s="867"/>
    </row>
    <row r="386" spans="1:5">
      <c r="A386" s="236">
        <v>6</v>
      </c>
      <c r="B386" s="867"/>
      <c r="C386" s="867"/>
      <c r="D386" s="867"/>
      <c r="E386" s="867"/>
    </row>
    <row r="387" spans="1:5">
      <c r="A387" s="236">
        <v>7</v>
      </c>
      <c r="B387" s="867"/>
      <c r="C387" s="867"/>
      <c r="D387" s="867"/>
      <c r="E387" s="867"/>
    </row>
    <row r="388" spans="1:5">
      <c r="A388" s="236">
        <v>8</v>
      </c>
      <c r="B388" s="867"/>
      <c r="C388" s="867"/>
      <c r="D388" s="867"/>
      <c r="E388" s="867"/>
    </row>
    <row r="389" spans="1:5">
      <c r="A389" s="236">
        <v>9</v>
      </c>
      <c r="B389" s="867"/>
      <c r="C389" s="867"/>
      <c r="D389" s="867"/>
      <c r="E389" s="867"/>
    </row>
    <row r="390" spans="1:5">
      <c r="A390" s="236">
        <v>10</v>
      </c>
      <c r="B390" s="867"/>
      <c r="C390" s="867"/>
      <c r="D390" s="867"/>
      <c r="E390" s="867"/>
    </row>
    <row r="391" spans="1:5">
      <c r="A391" s="236">
        <v>11</v>
      </c>
      <c r="B391" s="867"/>
      <c r="C391" s="867"/>
      <c r="D391" s="867"/>
      <c r="E391" s="867"/>
    </row>
    <row r="392" spans="1:5">
      <c r="A392" s="236">
        <v>12</v>
      </c>
      <c r="B392" s="867"/>
      <c r="C392" s="867"/>
      <c r="D392" s="867"/>
      <c r="E392" s="867"/>
    </row>
    <row r="393" spans="1:5">
      <c r="A393" s="236">
        <v>13</v>
      </c>
      <c r="B393" s="867"/>
      <c r="C393" s="867"/>
      <c r="D393" s="867"/>
      <c r="E393" s="867"/>
    </row>
    <row r="394" spans="1:5">
      <c r="A394" s="236">
        <v>14</v>
      </c>
      <c r="B394" s="867"/>
      <c r="C394" s="867"/>
      <c r="D394" s="867"/>
      <c r="E394" s="867"/>
    </row>
    <row r="395" spans="1:5">
      <c r="A395" s="236">
        <v>15</v>
      </c>
      <c r="B395" s="867"/>
      <c r="C395" s="867"/>
      <c r="D395" s="867"/>
      <c r="E395" s="867"/>
    </row>
    <row r="396" spans="1:5">
      <c r="A396" s="236">
        <v>16</v>
      </c>
      <c r="B396" s="867"/>
      <c r="C396" s="867"/>
      <c r="D396" s="867"/>
      <c r="E396" s="867"/>
    </row>
    <row r="397" spans="1:5">
      <c r="A397" s="236">
        <v>17</v>
      </c>
      <c r="B397" s="867"/>
      <c r="C397" s="867"/>
      <c r="D397" s="867"/>
      <c r="E397" s="867"/>
    </row>
    <row r="398" spans="1:5">
      <c r="A398" s="236">
        <v>18</v>
      </c>
      <c r="B398" s="867"/>
      <c r="C398" s="867"/>
      <c r="D398" s="867"/>
      <c r="E398" s="867"/>
    </row>
    <row r="399" spans="1:5">
      <c r="A399" s="236">
        <v>19</v>
      </c>
      <c r="B399" s="867"/>
      <c r="C399" s="867"/>
      <c r="D399" s="867"/>
      <c r="E399" s="867"/>
    </row>
    <row r="400" spans="1:5">
      <c r="A400" s="236">
        <v>20</v>
      </c>
      <c r="B400" s="867"/>
      <c r="C400" s="867"/>
      <c r="D400" s="867"/>
      <c r="E400" s="867"/>
    </row>
    <row r="401" spans="1:5">
      <c r="A401" s="236">
        <v>21</v>
      </c>
      <c r="B401" s="867"/>
      <c r="C401" s="867"/>
      <c r="D401" s="867"/>
      <c r="E401" s="867"/>
    </row>
    <row r="402" spans="1:5">
      <c r="A402" s="236">
        <v>22</v>
      </c>
      <c r="B402" s="867"/>
      <c r="C402" s="867"/>
      <c r="D402" s="867"/>
      <c r="E402" s="867"/>
    </row>
    <row r="403" spans="1:5">
      <c r="A403" s="236">
        <v>23</v>
      </c>
      <c r="B403" s="867"/>
      <c r="C403" s="867"/>
      <c r="D403" s="867"/>
      <c r="E403" s="867"/>
    </row>
    <row r="404" spans="1:5">
      <c r="A404" s="236">
        <v>24</v>
      </c>
      <c r="B404" s="867"/>
      <c r="C404" s="867"/>
      <c r="D404" s="867"/>
      <c r="E404" s="867"/>
    </row>
    <row r="405" spans="1:5">
      <c r="A405" s="236">
        <v>25</v>
      </c>
      <c r="B405" s="867"/>
      <c r="C405" s="867"/>
      <c r="D405" s="867"/>
      <c r="E405" s="867"/>
    </row>
    <row r="406" spans="1:5">
      <c r="A406" s="236">
        <v>26</v>
      </c>
      <c r="B406" s="867"/>
      <c r="C406" s="867"/>
      <c r="D406" s="867"/>
      <c r="E406" s="867"/>
    </row>
    <row r="407" spans="1:5">
      <c r="A407" s="236">
        <v>27</v>
      </c>
      <c r="B407" s="867"/>
      <c r="C407" s="867"/>
      <c r="D407" s="867"/>
      <c r="E407" s="867"/>
    </row>
    <row r="408" spans="1:5">
      <c r="A408" s="236">
        <v>28</v>
      </c>
      <c r="B408" s="867"/>
      <c r="C408" s="867"/>
      <c r="D408" s="867"/>
      <c r="E408" s="867"/>
    </row>
    <row r="409" spans="1:5">
      <c r="A409" s="236">
        <v>29</v>
      </c>
      <c r="B409" s="867"/>
      <c r="C409" s="867"/>
      <c r="D409" s="867"/>
      <c r="E409" s="867"/>
    </row>
    <row r="410" spans="1:5">
      <c r="A410" s="236">
        <v>30</v>
      </c>
      <c r="B410" s="867"/>
      <c r="C410" s="867"/>
      <c r="D410" s="867"/>
      <c r="E410" s="867"/>
    </row>
    <row r="411" spans="1:5">
      <c r="A411" s="236">
        <v>31</v>
      </c>
      <c r="B411" s="867"/>
      <c r="C411" s="867"/>
      <c r="D411" s="867"/>
      <c r="E411" s="867"/>
    </row>
    <row r="412" spans="1:5">
      <c r="A412" s="236">
        <v>32</v>
      </c>
      <c r="B412" s="867"/>
      <c r="C412" s="867"/>
      <c r="D412" s="867"/>
      <c r="E412" s="867"/>
    </row>
    <row r="413" spans="1:5">
      <c r="A413" s="236">
        <v>33</v>
      </c>
      <c r="B413" s="867"/>
      <c r="C413" s="867"/>
      <c r="D413" s="867"/>
      <c r="E413" s="867"/>
    </row>
    <row r="414" spans="1:5">
      <c r="A414" s="236">
        <v>34</v>
      </c>
      <c r="B414" s="867"/>
      <c r="C414" s="867"/>
      <c r="D414" s="867"/>
      <c r="E414" s="867"/>
    </row>
    <row r="415" spans="1:5">
      <c r="A415" s="236">
        <v>35</v>
      </c>
      <c r="B415" s="867"/>
      <c r="C415" s="867"/>
      <c r="D415" s="867"/>
      <c r="E415" s="867"/>
    </row>
    <row r="416" spans="1:5">
      <c r="A416" s="236">
        <v>1</v>
      </c>
      <c r="B416" s="867"/>
      <c r="C416" s="867"/>
      <c r="D416" s="867"/>
      <c r="E416" s="867"/>
    </row>
    <row r="417" spans="1:5">
      <c r="A417" s="236">
        <v>2</v>
      </c>
      <c r="B417" s="867"/>
      <c r="C417" s="867"/>
      <c r="D417" s="867"/>
      <c r="E417" s="867"/>
    </row>
    <row r="418" spans="1:5">
      <c r="A418" s="236">
        <v>3</v>
      </c>
      <c r="B418" s="867"/>
      <c r="C418" s="867"/>
      <c r="D418" s="867"/>
      <c r="E418" s="867"/>
    </row>
    <row r="419" spans="1:5">
      <c r="A419" s="236">
        <v>4</v>
      </c>
      <c r="B419" s="867"/>
      <c r="C419" s="867"/>
      <c r="D419" s="867"/>
      <c r="E419" s="867"/>
    </row>
    <row r="420" spans="1:5">
      <c r="A420" s="236">
        <v>5</v>
      </c>
      <c r="B420" s="867"/>
      <c r="C420" s="867"/>
      <c r="D420" s="867"/>
      <c r="E420" s="867"/>
    </row>
    <row r="421" spans="1:5">
      <c r="A421" s="236">
        <v>6</v>
      </c>
      <c r="B421" s="867"/>
      <c r="C421" s="867"/>
      <c r="D421" s="867"/>
      <c r="E421" s="867"/>
    </row>
    <row r="422" spans="1:5">
      <c r="A422" s="236">
        <v>7</v>
      </c>
      <c r="B422" s="867"/>
      <c r="C422" s="867"/>
      <c r="D422" s="867"/>
      <c r="E422" s="867"/>
    </row>
    <row r="423" spans="1:5">
      <c r="A423" s="236">
        <v>8</v>
      </c>
      <c r="B423" s="867"/>
      <c r="C423" s="867"/>
      <c r="D423" s="867"/>
      <c r="E423" s="867"/>
    </row>
    <row r="424" spans="1:5">
      <c r="A424" s="236">
        <v>9</v>
      </c>
      <c r="B424" s="867"/>
      <c r="C424" s="867"/>
      <c r="D424" s="867"/>
      <c r="E424" s="867"/>
    </row>
    <row r="425" spans="1:5">
      <c r="A425" s="236">
        <v>10</v>
      </c>
      <c r="B425" s="867"/>
      <c r="C425" s="867"/>
      <c r="D425" s="867"/>
      <c r="E425" s="867"/>
    </row>
    <row r="426" spans="1:5">
      <c r="A426" s="236">
        <v>11</v>
      </c>
      <c r="B426" s="867"/>
      <c r="C426" s="867"/>
      <c r="D426" s="867"/>
      <c r="E426" s="867"/>
    </row>
    <row r="427" spans="1:5">
      <c r="A427" s="236">
        <v>12</v>
      </c>
      <c r="B427" s="867"/>
      <c r="C427" s="867"/>
      <c r="D427" s="867"/>
      <c r="E427" s="867"/>
    </row>
    <row r="428" spans="1:5">
      <c r="A428" s="236">
        <v>13</v>
      </c>
      <c r="B428" s="867"/>
      <c r="C428" s="867"/>
      <c r="D428" s="867"/>
      <c r="E428" s="867"/>
    </row>
    <row r="429" spans="1:5">
      <c r="A429" s="236">
        <v>14</v>
      </c>
      <c r="B429" s="867"/>
      <c r="C429" s="867"/>
      <c r="D429" s="867"/>
      <c r="E429" s="867"/>
    </row>
    <row r="430" spans="1:5">
      <c r="A430" s="236">
        <v>15</v>
      </c>
      <c r="B430" s="867"/>
      <c r="C430" s="867"/>
      <c r="D430" s="867"/>
      <c r="E430" s="867"/>
    </row>
    <row r="431" spans="1:5">
      <c r="A431" s="236">
        <v>16</v>
      </c>
      <c r="B431" s="867"/>
      <c r="C431" s="867"/>
      <c r="D431" s="867"/>
      <c r="E431" s="867"/>
    </row>
    <row r="432" spans="1:5">
      <c r="A432" s="236">
        <v>17</v>
      </c>
      <c r="B432" s="867"/>
      <c r="C432" s="867"/>
      <c r="D432" s="867"/>
      <c r="E432" s="867"/>
    </row>
    <row r="433" spans="1:5">
      <c r="A433" s="236">
        <v>18</v>
      </c>
      <c r="B433" s="867"/>
      <c r="C433" s="867"/>
      <c r="D433" s="867"/>
      <c r="E433" s="867"/>
    </row>
    <row r="434" spans="1:5">
      <c r="A434" s="236">
        <v>19</v>
      </c>
      <c r="B434" s="867"/>
      <c r="C434" s="867"/>
      <c r="D434" s="867"/>
      <c r="E434" s="867"/>
    </row>
    <row r="435" spans="1:5">
      <c r="A435" s="236">
        <v>20</v>
      </c>
      <c r="B435" s="867"/>
      <c r="C435" s="867"/>
      <c r="D435" s="867"/>
      <c r="E435" s="867"/>
    </row>
    <row r="436" spans="1:5">
      <c r="A436" s="236">
        <v>21</v>
      </c>
      <c r="B436" s="867"/>
      <c r="C436" s="867"/>
      <c r="D436" s="867"/>
      <c r="E436" s="867"/>
    </row>
    <row r="437" spans="1:5">
      <c r="A437" s="236">
        <v>22</v>
      </c>
      <c r="B437" s="867"/>
      <c r="C437" s="867"/>
      <c r="D437" s="867"/>
      <c r="E437" s="867"/>
    </row>
    <row r="438" spans="1:5">
      <c r="A438" s="236">
        <v>23</v>
      </c>
      <c r="B438" s="867"/>
      <c r="C438" s="867"/>
      <c r="D438" s="867"/>
      <c r="E438" s="867"/>
    </row>
    <row r="439" spans="1:5">
      <c r="A439" s="236">
        <v>24</v>
      </c>
      <c r="B439" s="867"/>
      <c r="C439" s="867"/>
      <c r="D439" s="867"/>
      <c r="E439" s="867"/>
    </row>
    <row r="440" spans="1:5">
      <c r="A440" s="236">
        <v>25</v>
      </c>
      <c r="B440" s="867"/>
      <c r="C440" s="867"/>
      <c r="D440" s="867"/>
      <c r="E440" s="867"/>
    </row>
    <row r="441" spans="1:5">
      <c r="A441" s="236">
        <v>1</v>
      </c>
      <c r="B441" s="867"/>
      <c r="C441" s="867"/>
      <c r="D441" s="867"/>
      <c r="E441" s="867"/>
    </row>
    <row r="442" spans="1:5">
      <c r="A442" s="236">
        <v>2</v>
      </c>
      <c r="B442" s="867"/>
      <c r="C442" s="867"/>
      <c r="D442" s="867"/>
      <c r="E442" s="867"/>
    </row>
    <row r="443" spans="1:5">
      <c r="A443" s="236">
        <v>3</v>
      </c>
      <c r="B443" s="867"/>
      <c r="C443" s="867"/>
      <c r="D443" s="867"/>
      <c r="E443" s="867"/>
    </row>
    <row r="444" spans="1:5">
      <c r="A444" s="236">
        <v>4</v>
      </c>
      <c r="B444" s="867"/>
      <c r="C444" s="867"/>
      <c r="D444" s="867"/>
      <c r="E444" s="867"/>
    </row>
    <row r="445" spans="1:5">
      <c r="A445" s="236">
        <v>5</v>
      </c>
      <c r="B445" s="867"/>
      <c r="C445" s="867"/>
      <c r="D445" s="867"/>
      <c r="E445" s="867"/>
    </row>
    <row r="446" spans="1:5">
      <c r="A446" s="236">
        <v>6</v>
      </c>
      <c r="B446" s="867"/>
      <c r="C446" s="867"/>
      <c r="D446" s="867"/>
      <c r="E446" s="867"/>
    </row>
    <row r="447" spans="1:5">
      <c r="A447" s="236">
        <v>7</v>
      </c>
      <c r="B447" s="867"/>
      <c r="C447" s="867"/>
      <c r="D447" s="867"/>
      <c r="E447" s="867"/>
    </row>
    <row r="448" spans="1:5">
      <c r="A448" s="236">
        <v>8</v>
      </c>
      <c r="B448" s="867"/>
      <c r="C448" s="867"/>
      <c r="D448" s="867"/>
      <c r="E448" s="867"/>
    </row>
    <row r="449" spans="1:5">
      <c r="A449" s="236">
        <v>9</v>
      </c>
      <c r="B449" s="867"/>
      <c r="C449" s="867"/>
      <c r="D449" s="867"/>
      <c r="E449" s="867"/>
    </row>
    <row r="450" spans="1:5">
      <c r="A450" s="236">
        <v>10</v>
      </c>
      <c r="B450" s="867"/>
      <c r="C450" s="867"/>
      <c r="D450" s="867"/>
      <c r="E450" s="867"/>
    </row>
    <row r="451" spans="1:5">
      <c r="A451" s="236">
        <v>11</v>
      </c>
      <c r="B451" s="867"/>
      <c r="C451" s="867"/>
      <c r="D451" s="867"/>
      <c r="E451" s="867"/>
    </row>
    <row r="452" spans="1:5">
      <c r="A452" s="236">
        <v>12</v>
      </c>
      <c r="B452" s="867"/>
      <c r="C452" s="867"/>
      <c r="D452" s="867"/>
      <c r="E452" s="867"/>
    </row>
    <row r="453" spans="1:5">
      <c r="A453" s="236">
        <v>13</v>
      </c>
      <c r="B453" s="867"/>
      <c r="C453" s="867"/>
      <c r="D453" s="867"/>
      <c r="E453" s="867"/>
    </row>
    <row r="454" spans="1:5">
      <c r="A454" s="236">
        <v>14</v>
      </c>
      <c r="B454" s="867"/>
      <c r="C454" s="867"/>
      <c r="D454" s="867"/>
      <c r="E454" s="867"/>
    </row>
    <row r="455" spans="1:5">
      <c r="A455" s="236">
        <v>15</v>
      </c>
      <c r="B455" s="867"/>
      <c r="C455" s="867"/>
      <c r="D455" s="867"/>
      <c r="E455" s="867"/>
    </row>
    <row r="456" spans="1:5">
      <c r="A456" s="236">
        <v>16</v>
      </c>
      <c r="B456" s="867"/>
      <c r="C456" s="867"/>
      <c r="D456" s="867"/>
      <c r="E456" s="867"/>
    </row>
    <row r="457" spans="1:5">
      <c r="A457" s="236">
        <v>17</v>
      </c>
      <c r="B457" s="867"/>
      <c r="C457" s="867"/>
      <c r="D457" s="867"/>
      <c r="E457" s="867"/>
    </row>
    <row r="458" spans="1:5">
      <c r="A458" s="236">
        <v>18</v>
      </c>
      <c r="B458" s="867"/>
      <c r="C458" s="867"/>
      <c r="D458" s="867"/>
      <c r="E458" s="867"/>
    </row>
    <row r="459" spans="1:5">
      <c r="A459" s="236">
        <v>19</v>
      </c>
      <c r="B459" s="867"/>
      <c r="C459" s="867"/>
      <c r="D459" s="867"/>
      <c r="E459" s="867"/>
    </row>
    <row r="460" spans="1:5">
      <c r="A460" s="236">
        <v>20</v>
      </c>
      <c r="B460" s="867"/>
      <c r="C460" s="867"/>
      <c r="D460" s="867"/>
      <c r="E460" s="867"/>
    </row>
    <row r="461" spans="1:5">
      <c r="A461" s="236">
        <v>21</v>
      </c>
      <c r="B461" s="867"/>
      <c r="C461" s="867"/>
      <c r="D461" s="867"/>
      <c r="E461" s="867"/>
    </row>
    <row r="462" spans="1:5">
      <c r="A462" s="236">
        <v>22</v>
      </c>
      <c r="B462" s="867"/>
      <c r="C462" s="867"/>
      <c r="D462" s="867"/>
      <c r="E462" s="867"/>
    </row>
    <row r="463" spans="1:5">
      <c r="A463" s="236">
        <v>23</v>
      </c>
      <c r="B463" s="867"/>
      <c r="C463" s="867"/>
      <c r="D463" s="867"/>
      <c r="E463" s="867"/>
    </row>
    <row r="464" spans="1:5">
      <c r="A464" s="236">
        <v>24</v>
      </c>
      <c r="B464" s="867"/>
      <c r="C464" s="867"/>
      <c r="D464" s="867"/>
      <c r="E464" s="867"/>
    </row>
    <row r="465" spans="1:5">
      <c r="A465" s="236">
        <v>25</v>
      </c>
      <c r="B465" s="867"/>
      <c r="C465" s="867"/>
      <c r="D465" s="867"/>
      <c r="E465" s="867"/>
    </row>
    <row r="466" spans="1:5">
      <c r="A466" s="236">
        <v>26</v>
      </c>
      <c r="B466" s="867"/>
      <c r="C466" s="867"/>
      <c r="D466" s="867"/>
      <c r="E466" s="867"/>
    </row>
    <row r="467" spans="1:5">
      <c r="A467" s="236">
        <v>27</v>
      </c>
      <c r="B467" s="867"/>
      <c r="C467" s="867"/>
      <c r="D467" s="867"/>
      <c r="E467" s="867"/>
    </row>
    <row r="468" spans="1:5">
      <c r="A468" s="236">
        <v>1</v>
      </c>
      <c r="B468" s="867"/>
      <c r="C468" s="867"/>
      <c r="D468" s="867"/>
      <c r="E468" s="867"/>
    </row>
    <row r="469" spans="1:5">
      <c r="A469" s="236">
        <v>2</v>
      </c>
      <c r="B469" s="867"/>
      <c r="C469" s="867"/>
      <c r="D469" s="867"/>
      <c r="E469" s="867"/>
    </row>
    <row r="470" spans="1:5">
      <c r="A470" s="236">
        <v>3</v>
      </c>
      <c r="B470" s="867"/>
      <c r="C470" s="867"/>
      <c r="D470" s="867"/>
      <c r="E470" s="867"/>
    </row>
    <row r="471" spans="1:5">
      <c r="A471" s="236">
        <v>4</v>
      </c>
      <c r="B471" s="867"/>
      <c r="C471" s="867"/>
      <c r="D471" s="867"/>
      <c r="E471" s="867"/>
    </row>
    <row r="472" spans="1:5">
      <c r="A472" s="236">
        <v>5</v>
      </c>
      <c r="B472" s="867"/>
      <c r="C472" s="867"/>
      <c r="D472" s="867"/>
      <c r="E472" s="867"/>
    </row>
    <row r="473" spans="1:5">
      <c r="A473" s="236">
        <v>6</v>
      </c>
      <c r="B473" s="867"/>
      <c r="C473" s="867"/>
      <c r="D473" s="867"/>
      <c r="E473" s="867"/>
    </row>
    <row r="474" spans="1:5">
      <c r="A474" s="236">
        <v>7</v>
      </c>
      <c r="B474" s="867"/>
      <c r="C474" s="867"/>
      <c r="D474" s="867"/>
      <c r="E474" s="867"/>
    </row>
    <row r="475" spans="1:5">
      <c r="A475" s="236">
        <v>8</v>
      </c>
      <c r="B475" s="867"/>
      <c r="C475" s="867"/>
      <c r="D475" s="867"/>
      <c r="E475" s="867"/>
    </row>
    <row r="476" spans="1:5">
      <c r="A476" s="236">
        <v>9</v>
      </c>
      <c r="B476" s="867"/>
      <c r="C476" s="867"/>
      <c r="D476" s="867"/>
      <c r="E476" s="867"/>
    </row>
    <row r="477" spans="1:5">
      <c r="A477" s="236">
        <v>10</v>
      </c>
      <c r="B477" s="867"/>
      <c r="C477" s="867"/>
      <c r="D477" s="867"/>
      <c r="E477" s="867"/>
    </row>
    <row r="478" spans="1:5">
      <c r="A478" s="236">
        <v>11</v>
      </c>
      <c r="B478" s="867"/>
      <c r="C478" s="867"/>
      <c r="D478" s="867"/>
      <c r="E478" s="867"/>
    </row>
    <row r="479" spans="1:5">
      <c r="A479" s="236">
        <v>12</v>
      </c>
      <c r="B479" s="867"/>
      <c r="C479" s="867"/>
      <c r="D479" s="867"/>
      <c r="E479" s="867"/>
    </row>
    <row r="480" spans="1:5">
      <c r="A480" s="236">
        <v>13</v>
      </c>
      <c r="B480" s="867"/>
      <c r="C480" s="867"/>
      <c r="D480" s="867"/>
      <c r="E480" s="867"/>
    </row>
    <row r="481" spans="1:5">
      <c r="A481" s="236">
        <v>14</v>
      </c>
      <c r="B481" s="867"/>
      <c r="C481" s="867"/>
      <c r="D481" s="867"/>
      <c r="E481" s="867"/>
    </row>
    <row r="482" spans="1:5">
      <c r="A482" s="236">
        <v>15</v>
      </c>
      <c r="B482" s="867"/>
      <c r="C482" s="867"/>
      <c r="D482" s="867"/>
      <c r="E482" s="867"/>
    </row>
    <row r="483" spans="1:5">
      <c r="A483" s="236">
        <v>16</v>
      </c>
      <c r="B483" s="867"/>
      <c r="C483" s="867"/>
      <c r="D483" s="867"/>
      <c r="E483" s="867"/>
    </row>
    <row r="484" spans="1:5">
      <c r="A484" s="236">
        <v>17</v>
      </c>
      <c r="B484" s="867"/>
      <c r="C484" s="867"/>
      <c r="D484" s="867"/>
      <c r="E484" s="867"/>
    </row>
    <row r="485" spans="1:5">
      <c r="A485" s="236">
        <v>18</v>
      </c>
      <c r="B485" s="867"/>
      <c r="C485" s="867"/>
      <c r="D485" s="867"/>
      <c r="E485" s="867"/>
    </row>
    <row r="486" spans="1:5">
      <c r="A486" s="236">
        <v>19</v>
      </c>
      <c r="B486" s="867"/>
      <c r="C486" s="867"/>
      <c r="D486" s="867"/>
      <c r="E486" s="867"/>
    </row>
    <row r="487" spans="1:5">
      <c r="A487" s="236">
        <v>20</v>
      </c>
      <c r="B487" s="867"/>
      <c r="C487" s="867"/>
      <c r="D487" s="867"/>
      <c r="E487" s="867"/>
    </row>
    <row r="488" spans="1:5">
      <c r="A488" s="236">
        <v>21</v>
      </c>
      <c r="B488" s="867"/>
      <c r="C488" s="867"/>
      <c r="D488" s="867"/>
      <c r="E488" s="867"/>
    </row>
    <row r="489" spans="1:5">
      <c r="A489" s="236">
        <v>22</v>
      </c>
      <c r="B489" s="867"/>
      <c r="C489" s="867"/>
      <c r="D489" s="867"/>
      <c r="E489" s="867"/>
    </row>
    <row r="490" spans="1:5">
      <c r="A490" s="236">
        <v>23</v>
      </c>
      <c r="B490" s="867"/>
      <c r="C490" s="867"/>
      <c r="D490" s="867"/>
      <c r="E490" s="867"/>
    </row>
    <row r="491" spans="1:5">
      <c r="A491" s="236">
        <v>24</v>
      </c>
      <c r="B491" s="867"/>
      <c r="C491" s="867"/>
      <c r="D491" s="867"/>
      <c r="E491" s="867"/>
    </row>
    <row r="492" spans="1:5">
      <c r="A492" s="236">
        <v>25</v>
      </c>
      <c r="B492" s="867"/>
      <c r="C492" s="867"/>
      <c r="D492" s="867"/>
      <c r="E492" s="867"/>
    </row>
    <row r="493" spans="1:5">
      <c r="A493" s="236">
        <v>26</v>
      </c>
      <c r="B493" s="867"/>
      <c r="C493" s="867"/>
      <c r="D493" s="867"/>
      <c r="E493" s="867"/>
    </row>
    <row r="494" spans="1:5">
      <c r="A494" s="236">
        <v>1</v>
      </c>
      <c r="B494" s="867"/>
      <c r="C494" s="867"/>
      <c r="D494" s="867"/>
      <c r="E494" s="867"/>
    </row>
    <row r="495" spans="1:5">
      <c r="A495" s="236">
        <v>2</v>
      </c>
      <c r="B495" s="867"/>
      <c r="C495" s="867"/>
      <c r="D495" s="867"/>
      <c r="E495" s="867"/>
    </row>
    <row r="496" spans="1:5">
      <c r="A496" s="236">
        <v>3</v>
      </c>
      <c r="B496" s="867"/>
      <c r="C496" s="867"/>
      <c r="D496" s="867"/>
      <c r="E496" s="867"/>
    </row>
    <row r="497" spans="1:5">
      <c r="A497" s="236">
        <v>4</v>
      </c>
      <c r="B497" s="867"/>
      <c r="C497" s="867"/>
      <c r="D497" s="867"/>
      <c r="E497" s="867"/>
    </row>
    <row r="498" spans="1:5">
      <c r="A498" s="236">
        <v>5</v>
      </c>
      <c r="B498" s="867"/>
      <c r="C498" s="867"/>
      <c r="D498" s="867"/>
      <c r="E498" s="867"/>
    </row>
    <row r="499" spans="1:5">
      <c r="A499" s="236">
        <v>6</v>
      </c>
      <c r="B499" s="867"/>
      <c r="C499" s="867"/>
      <c r="D499" s="867"/>
      <c r="E499" s="867"/>
    </row>
    <row r="500" spans="1:5">
      <c r="A500" s="236">
        <v>7</v>
      </c>
      <c r="B500" s="867"/>
      <c r="C500" s="867"/>
      <c r="D500" s="867"/>
      <c r="E500" s="867"/>
    </row>
    <row r="501" spans="1:5">
      <c r="A501" s="236">
        <v>8</v>
      </c>
      <c r="B501" s="867"/>
      <c r="C501" s="867"/>
      <c r="D501" s="867"/>
      <c r="E501" s="867"/>
    </row>
    <row r="502" spans="1:5">
      <c r="A502" s="236">
        <v>9</v>
      </c>
      <c r="B502" s="867"/>
      <c r="C502" s="867"/>
      <c r="D502" s="867"/>
      <c r="E502" s="867"/>
    </row>
    <row r="503" spans="1:5">
      <c r="A503" s="236">
        <v>10</v>
      </c>
      <c r="B503" s="867"/>
      <c r="C503" s="867"/>
      <c r="D503" s="867"/>
      <c r="E503" s="867"/>
    </row>
    <row r="504" spans="1:5">
      <c r="A504" s="236">
        <v>11</v>
      </c>
      <c r="B504" s="867"/>
      <c r="C504" s="867"/>
      <c r="D504" s="867"/>
      <c r="E504" s="867"/>
    </row>
    <row r="505" spans="1:5">
      <c r="A505" s="236">
        <v>12</v>
      </c>
      <c r="B505" s="867"/>
      <c r="C505" s="867"/>
      <c r="D505" s="867"/>
      <c r="E505" s="867"/>
    </row>
    <row r="506" spans="1:5">
      <c r="A506" s="236">
        <v>13</v>
      </c>
      <c r="B506" s="867"/>
      <c r="C506" s="867"/>
      <c r="D506" s="867"/>
      <c r="E506" s="867"/>
    </row>
    <row r="507" spans="1:5">
      <c r="A507" s="236">
        <v>14</v>
      </c>
      <c r="B507" s="867"/>
      <c r="C507" s="867"/>
      <c r="D507" s="867"/>
      <c r="E507" s="867"/>
    </row>
    <row r="508" spans="1:5">
      <c r="A508" s="236">
        <v>15</v>
      </c>
      <c r="B508" s="867"/>
      <c r="C508" s="867"/>
      <c r="D508" s="867"/>
      <c r="E508" s="867"/>
    </row>
    <row r="509" spans="1:5">
      <c r="A509" s="236">
        <v>16</v>
      </c>
      <c r="B509" s="867"/>
      <c r="C509" s="867"/>
      <c r="D509" s="867"/>
      <c r="E509" s="867"/>
    </row>
    <row r="510" spans="1:5">
      <c r="A510" s="236">
        <v>17</v>
      </c>
      <c r="B510" s="867"/>
      <c r="C510" s="867"/>
      <c r="D510" s="867"/>
      <c r="E510" s="867"/>
    </row>
    <row r="511" spans="1:5">
      <c r="A511" s="236">
        <v>18</v>
      </c>
      <c r="B511" s="867"/>
      <c r="C511" s="867"/>
      <c r="D511" s="867"/>
      <c r="E511" s="867"/>
    </row>
    <row r="512" spans="1:5">
      <c r="A512" s="236">
        <v>19</v>
      </c>
      <c r="B512" s="867"/>
      <c r="C512" s="867"/>
      <c r="D512" s="867"/>
      <c r="E512" s="867"/>
    </row>
    <row r="513" spans="1:5">
      <c r="A513" s="236">
        <v>20</v>
      </c>
      <c r="B513" s="867"/>
      <c r="C513" s="867"/>
      <c r="D513" s="867"/>
      <c r="E513" s="867"/>
    </row>
    <row r="514" spans="1:5">
      <c r="A514" s="236">
        <v>21</v>
      </c>
      <c r="B514" s="867"/>
      <c r="C514" s="867"/>
      <c r="D514" s="867"/>
      <c r="E514" s="867"/>
    </row>
    <row r="515" spans="1:5">
      <c r="A515" s="236">
        <v>22</v>
      </c>
      <c r="B515" s="867"/>
      <c r="C515" s="867"/>
      <c r="D515" s="867"/>
      <c r="E515" s="867"/>
    </row>
    <row r="516" spans="1:5">
      <c r="A516" s="236">
        <v>23</v>
      </c>
      <c r="B516" s="867"/>
      <c r="C516" s="867"/>
      <c r="D516" s="867"/>
      <c r="E516" s="867"/>
    </row>
    <row r="517" spans="1:5">
      <c r="A517" s="236">
        <v>24</v>
      </c>
      <c r="B517" s="867"/>
      <c r="C517" s="867"/>
      <c r="D517" s="867"/>
      <c r="E517" s="867"/>
    </row>
    <row r="518" spans="1:5">
      <c r="A518" s="236">
        <v>25</v>
      </c>
      <c r="B518" s="867"/>
      <c r="C518" s="867"/>
      <c r="D518" s="867"/>
      <c r="E518" s="867"/>
    </row>
    <row r="519" spans="1:5">
      <c r="A519" s="236">
        <v>1</v>
      </c>
      <c r="B519" s="867"/>
      <c r="C519" s="867"/>
      <c r="D519" s="867"/>
      <c r="E519" s="867"/>
    </row>
    <row r="520" spans="1:5">
      <c r="A520" s="236">
        <v>2</v>
      </c>
      <c r="B520" s="867"/>
      <c r="C520" s="867"/>
      <c r="D520" s="867"/>
      <c r="E520" s="867"/>
    </row>
    <row r="521" spans="1:5">
      <c r="A521" s="236">
        <v>3</v>
      </c>
      <c r="B521" s="867"/>
      <c r="C521" s="867"/>
      <c r="D521" s="867"/>
      <c r="E521" s="867"/>
    </row>
    <row r="522" spans="1:5">
      <c r="A522" s="236">
        <v>4</v>
      </c>
      <c r="B522" s="867"/>
      <c r="C522" s="867"/>
      <c r="D522" s="867"/>
      <c r="E522" s="867"/>
    </row>
    <row r="523" spans="1:5">
      <c r="A523" s="236">
        <v>5</v>
      </c>
      <c r="B523" s="867"/>
      <c r="C523" s="867"/>
      <c r="D523" s="867"/>
      <c r="E523" s="867"/>
    </row>
    <row r="524" spans="1:5">
      <c r="A524" s="236">
        <v>6</v>
      </c>
      <c r="B524" s="867"/>
      <c r="C524" s="867"/>
      <c r="D524" s="867"/>
      <c r="E524" s="867"/>
    </row>
    <row r="525" spans="1:5">
      <c r="A525" s="236">
        <v>7</v>
      </c>
      <c r="B525" s="867"/>
      <c r="C525" s="867"/>
      <c r="D525" s="867"/>
      <c r="E525" s="867"/>
    </row>
    <row r="526" spans="1:5">
      <c r="A526" s="236">
        <v>8</v>
      </c>
      <c r="B526" s="867"/>
      <c r="C526" s="867"/>
      <c r="D526" s="867"/>
      <c r="E526" s="867"/>
    </row>
    <row r="527" spans="1:5">
      <c r="A527" s="236">
        <v>9</v>
      </c>
      <c r="B527" s="867"/>
      <c r="C527" s="867"/>
      <c r="D527" s="867"/>
      <c r="E527" s="867"/>
    </row>
    <row r="528" spans="1:5">
      <c r="A528" s="236">
        <v>10</v>
      </c>
      <c r="B528" s="867"/>
      <c r="C528" s="867"/>
      <c r="D528" s="867"/>
      <c r="E528" s="867"/>
    </row>
    <row r="529" spans="1:5">
      <c r="A529" s="236">
        <v>11</v>
      </c>
      <c r="B529" s="867"/>
      <c r="C529" s="867"/>
      <c r="D529" s="867"/>
      <c r="E529" s="867"/>
    </row>
    <row r="530" spans="1:5">
      <c r="A530" s="236">
        <v>12</v>
      </c>
      <c r="B530" s="867"/>
      <c r="C530" s="867"/>
      <c r="D530" s="867"/>
      <c r="E530" s="867"/>
    </row>
    <row r="531" spans="1:5">
      <c r="A531" s="236">
        <v>13</v>
      </c>
      <c r="B531" s="867"/>
      <c r="C531" s="867"/>
      <c r="D531" s="867"/>
      <c r="E531" s="867"/>
    </row>
    <row r="532" spans="1:5">
      <c r="A532" s="236">
        <v>14</v>
      </c>
      <c r="B532" s="867"/>
      <c r="C532" s="867"/>
      <c r="D532" s="867"/>
      <c r="E532" s="867"/>
    </row>
    <row r="533" spans="1:5">
      <c r="A533" s="236">
        <v>15</v>
      </c>
      <c r="B533" s="867"/>
      <c r="C533" s="867"/>
      <c r="D533" s="867"/>
      <c r="E533" s="867"/>
    </row>
    <row r="534" spans="1:5">
      <c r="A534" s="236">
        <v>16</v>
      </c>
      <c r="B534" s="867"/>
      <c r="C534" s="867"/>
      <c r="D534" s="867"/>
      <c r="E534" s="867"/>
    </row>
    <row r="535" spans="1:5">
      <c r="A535" s="236">
        <v>17</v>
      </c>
      <c r="B535" s="867"/>
      <c r="C535" s="867"/>
      <c r="D535" s="867"/>
      <c r="E535" s="867"/>
    </row>
    <row r="536" spans="1:5">
      <c r="A536" s="236">
        <v>18</v>
      </c>
      <c r="B536" s="867"/>
      <c r="C536" s="867"/>
      <c r="D536" s="867"/>
      <c r="E536" s="867"/>
    </row>
    <row r="537" spans="1:5">
      <c r="A537" s="236">
        <v>19</v>
      </c>
      <c r="B537" s="867"/>
      <c r="C537" s="867"/>
      <c r="D537" s="867"/>
      <c r="E537" s="867"/>
    </row>
    <row r="538" spans="1:5">
      <c r="A538" s="236">
        <v>20</v>
      </c>
      <c r="B538" s="867"/>
      <c r="C538" s="867"/>
      <c r="D538" s="867"/>
      <c r="E538" s="867"/>
    </row>
    <row r="539" spans="1:5">
      <c r="A539" s="236">
        <v>21</v>
      </c>
      <c r="B539" s="867"/>
      <c r="C539" s="867"/>
      <c r="D539" s="867"/>
      <c r="E539" s="867"/>
    </row>
    <row r="540" spans="1:5">
      <c r="A540" s="236">
        <v>22</v>
      </c>
      <c r="B540" s="867"/>
      <c r="C540" s="867"/>
      <c r="D540" s="867"/>
      <c r="E540" s="867"/>
    </row>
    <row r="541" spans="1:5">
      <c r="A541" s="236">
        <v>23</v>
      </c>
      <c r="B541" s="867"/>
      <c r="C541" s="867"/>
      <c r="D541" s="867"/>
      <c r="E541" s="867"/>
    </row>
    <row r="542" spans="1:5">
      <c r="A542" s="236">
        <v>24</v>
      </c>
      <c r="B542" s="867"/>
      <c r="C542" s="867"/>
      <c r="D542" s="867"/>
      <c r="E542" s="867"/>
    </row>
    <row r="543" spans="1:5">
      <c r="A543" s="236">
        <v>25</v>
      </c>
      <c r="B543" s="867"/>
      <c r="C543" s="867"/>
      <c r="D543" s="867"/>
      <c r="E543" s="867"/>
    </row>
    <row r="544" spans="1:5">
      <c r="A544" s="236">
        <v>26</v>
      </c>
      <c r="B544" s="867"/>
      <c r="C544" s="867"/>
      <c r="D544" s="867"/>
      <c r="E544" s="867"/>
    </row>
    <row r="545" spans="1:5">
      <c r="A545" s="236">
        <v>27</v>
      </c>
      <c r="B545" s="867"/>
      <c r="C545" s="867"/>
      <c r="D545" s="867"/>
      <c r="E545" s="867"/>
    </row>
    <row r="546" spans="1:5">
      <c r="A546" s="236">
        <v>1</v>
      </c>
      <c r="B546" s="867"/>
      <c r="C546" s="867"/>
      <c r="D546" s="867"/>
      <c r="E546" s="867"/>
    </row>
    <row r="547" spans="1:5">
      <c r="A547" s="236">
        <v>2</v>
      </c>
      <c r="B547" s="867"/>
      <c r="C547" s="867"/>
      <c r="D547" s="867"/>
      <c r="E547" s="867"/>
    </row>
    <row r="548" spans="1:5">
      <c r="A548" s="236">
        <v>3</v>
      </c>
      <c r="B548" s="867"/>
      <c r="C548" s="867"/>
      <c r="D548" s="867"/>
      <c r="E548" s="867"/>
    </row>
    <row r="549" spans="1:5">
      <c r="A549" s="236">
        <v>4</v>
      </c>
      <c r="B549" s="867"/>
      <c r="C549" s="867"/>
      <c r="D549" s="867"/>
      <c r="E549" s="867"/>
    </row>
    <row r="550" spans="1:5">
      <c r="A550" s="236">
        <v>5</v>
      </c>
      <c r="B550" s="867"/>
      <c r="C550" s="867"/>
      <c r="D550" s="867"/>
      <c r="E550" s="867"/>
    </row>
    <row r="551" spans="1:5">
      <c r="A551" s="236">
        <v>6</v>
      </c>
      <c r="B551" s="867"/>
      <c r="C551" s="867"/>
      <c r="D551" s="867"/>
      <c r="E551" s="867"/>
    </row>
    <row r="552" spans="1:5">
      <c r="A552" s="236">
        <v>7</v>
      </c>
      <c r="B552" s="867"/>
      <c r="C552" s="867"/>
      <c r="D552" s="867"/>
      <c r="E552" s="867"/>
    </row>
    <row r="553" spans="1:5">
      <c r="A553" s="236">
        <v>8</v>
      </c>
      <c r="B553" s="867"/>
      <c r="C553" s="867"/>
      <c r="D553" s="867"/>
      <c r="E553" s="867"/>
    </row>
    <row r="554" spans="1:5">
      <c r="A554" s="236">
        <v>9</v>
      </c>
      <c r="B554" s="867"/>
      <c r="C554" s="867"/>
      <c r="D554" s="867"/>
      <c r="E554" s="867"/>
    </row>
    <row r="555" spans="1:5">
      <c r="A555" s="236">
        <v>10</v>
      </c>
      <c r="B555" s="867"/>
      <c r="C555" s="867"/>
      <c r="D555" s="867"/>
      <c r="E555" s="867"/>
    </row>
    <row r="556" spans="1:5">
      <c r="A556" s="236">
        <v>11</v>
      </c>
      <c r="B556" s="867"/>
      <c r="C556" s="867"/>
      <c r="D556" s="867"/>
      <c r="E556" s="867"/>
    </row>
    <row r="557" spans="1:5">
      <c r="A557" s="236">
        <v>12</v>
      </c>
      <c r="B557" s="867"/>
      <c r="C557" s="867"/>
      <c r="D557" s="867"/>
      <c r="E557" s="867"/>
    </row>
    <row r="558" spans="1:5">
      <c r="A558" s="236">
        <v>13</v>
      </c>
      <c r="B558" s="867"/>
      <c r="C558" s="867"/>
      <c r="D558" s="867"/>
      <c r="E558" s="867"/>
    </row>
    <row r="559" spans="1:5">
      <c r="A559" s="236">
        <v>14</v>
      </c>
      <c r="B559" s="867"/>
      <c r="C559" s="867"/>
      <c r="D559" s="867"/>
      <c r="E559" s="867"/>
    </row>
    <row r="560" spans="1:5">
      <c r="A560" s="236">
        <v>15</v>
      </c>
      <c r="B560" s="867"/>
      <c r="C560" s="867"/>
      <c r="D560" s="867"/>
      <c r="E560" s="867"/>
    </row>
    <row r="561" spans="1:5">
      <c r="A561" s="236">
        <v>16</v>
      </c>
      <c r="B561" s="867"/>
      <c r="C561" s="867"/>
      <c r="D561" s="867"/>
      <c r="E561" s="867"/>
    </row>
    <row r="562" spans="1:5">
      <c r="A562" s="236">
        <v>17</v>
      </c>
      <c r="B562" s="867"/>
      <c r="C562" s="867"/>
      <c r="D562" s="867"/>
      <c r="E562" s="867"/>
    </row>
    <row r="563" spans="1:5">
      <c r="A563" s="236">
        <v>18</v>
      </c>
      <c r="B563" s="867"/>
      <c r="C563" s="867"/>
      <c r="D563" s="867"/>
      <c r="E563" s="867"/>
    </row>
    <row r="564" spans="1:5">
      <c r="A564" s="236">
        <v>19</v>
      </c>
      <c r="B564" s="867"/>
      <c r="C564" s="867"/>
      <c r="D564" s="867"/>
      <c r="E564" s="867"/>
    </row>
    <row r="565" spans="1:5">
      <c r="A565" s="236">
        <v>20</v>
      </c>
      <c r="B565" s="867"/>
      <c r="C565" s="867"/>
      <c r="D565" s="867"/>
      <c r="E565" s="867"/>
    </row>
    <row r="566" spans="1:5">
      <c r="A566" s="236">
        <v>21</v>
      </c>
      <c r="B566" s="867"/>
      <c r="C566" s="867"/>
      <c r="D566" s="867"/>
      <c r="E566" s="867"/>
    </row>
    <row r="567" spans="1:5">
      <c r="A567" s="236">
        <v>22</v>
      </c>
      <c r="B567" s="867"/>
      <c r="C567" s="867"/>
      <c r="D567" s="867"/>
      <c r="E567" s="867"/>
    </row>
    <row r="568" spans="1:5">
      <c r="A568" s="236">
        <v>23</v>
      </c>
      <c r="B568" s="867"/>
      <c r="C568" s="867"/>
      <c r="D568" s="867"/>
      <c r="E568" s="867"/>
    </row>
    <row r="569" spans="1:5">
      <c r="A569" s="236">
        <v>24</v>
      </c>
      <c r="B569" s="867"/>
      <c r="C569" s="867"/>
      <c r="D569" s="867"/>
      <c r="E569" s="867"/>
    </row>
    <row r="570" spans="1:5">
      <c r="A570" s="236">
        <v>25</v>
      </c>
      <c r="B570" s="867"/>
      <c r="C570" s="867"/>
      <c r="D570" s="867"/>
      <c r="E570" s="867"/>
    </row>
    <row r="571" spans="1:5">
      <c r="A571" s="236">
        <v>26</v>
      </c>
      <c r="B571" s="867"/>
      <c r="C571" s="867"/>
      <c r="D571" s="867"/>
      <c r="E571" s="867"/>
    </row>
    <row r="572" spans="1:5">
      <c r="A572" s="236">
        <v>1</v>
      </c>
      <c r="B572" s="867"/>
      <c r="C572" s="867"/>
      <c r="D572" s="867"/>
      <c r="E572" s="867"/>
    </row>
    <row r="573" spans="1:5">
      <c r="A573" s="236">
        <v>2</v>
      </c>
      <c r="B573" s="867"/>
      <c r="C573" s="867"/>
      <c r="D573" s="867"/>
      <c r="E573" s="867"/>
    </row>
    <row r="574" spans="1:5">
      <c r="A574" s="236">
        <v>3</v>
      </c>
      <c r="B574" s="867"/>
      <c r="C574" s="867"/>
      <c r="D574" s="867"/>
      <c r="E574" s="867"/>
    </row>
    <row r="575" spans="1:5">
      <c r="A575" s="236">
        <v>4</v>
      </c>
      <c r="B575" s="867"/>
      <c r="C575" s="867"/>
      <c r="D575" s="867"/>
      <c r="E575" s="867"/>
    </row>
    <row r="576" spans="1:5">
      <c r="A576" s="236">
        <v>5</v>
      </c>
      <c r="B576" s="867"/>
      <c r="C576" s="867"/>
      <c r="D576" s="867"/>
      <c r="E576" s="867"/>
    </row>
    <row r="577" spans="1:5">
      <c r="A577" s="236">
        <v>6</v>
      </c>
      <c r="B577" s="867"/>
      <c r="C577" s="867"/>
      <c r="D577" s="867"/>
      <c r="E577" s="867"/>
    </row>
    <row r="578" spans="1:5">
      <c r="A578" s="236">
        <v>7</v>
      </c>
      <c r="B578" s="867"/>
      <c r="C578" s="867"/>
      <c r="D578" s="867"/>
      <c r="E578" s="867"/>
    </row>
    <row r="579" spans="1:5">
      <c r="A579" s="236">
        <v>8</v>
      </c>
      <c r="B579" s="867"/>
      <c r="C579" s="867"/>
      <c r="D579" s="867"/>
      <c r="E579" s="867"/>
    </row>
    <row r="580" spans="1:5">
      <c r="A580" s="236">
        <v>9</v>
      </c>
      <c r="B580" s="867"/>
      <c r="C580" s="867"/>
      <c r="D580" s="867"/>
      <c r="E580" s="867"/>
    </row>
    <row r="581" spans="1:5">
      <c r="A581" s="236">
        <v>10</v>
      </c>
      <c r="B581" s="867"/>
      <c r="C581" s="867"/>
      <c r="D581" s="867"/>
      <c r="E581" s="867"/>
    </row>
    <row r="582" spans="1:5">
      <c r="A582" s="236">
        <v>11</v>
      </c>
      <c r="B582" s="867"/>
      <c r="C582" s="867"/>
      <c r="D582" s="867"/>
      <c r="E582" s="867"/>
    </row>
    <row r="583" spans="1:5">
      <c r="A583" s="236">
        <v>12</v>
      </c>
      <c r="B583" s="867"/>
      <c r="C583" s="867"/>
      <c r="D583" s="867"/>
      <c r="E583" s="867"/>
    </row>
    <row r="584" spans="1:5">
      <c r="A584" s="236">
        <v>13</v>
      </c>
      <c r="B584" s="867"/>
      <c r="C584" s="867"/>
      <c r="D584" s="867"/>
      <c r="E584" s="867"/>
    </row>
    <row r="585" spans="1:5">
      <c r="A585" s="236">
        <v>14</v>
      </c>
      <c r="B585" s="867"/>
      <c r="C585" s="867"/>
      <c r="D585" s="867"/>
      <c r="E585" s="867"/>
    </row>
    <row r="586" spans="1:5">
      <c r="A586" s="236">
        <v>15</v>
      </c>
      <c r="B586" s="867"/>
      <c r="C586" s="867"/>
      <c r="D586" s="867"/>
      <c r="E586" s="867"/>
    </row>
    <row r="587" spans="1:5">
      <c r="A587" s="236">
        <v>16</v>
      </c>
      <c r="B587" s="867"/>
      <c r="C587" s="867"/>
      <c r="D587" s="867"/>
      <c r="E587" s="867"/>
    </row>
    <row r="588" spans="1:5">
      <c r="A588" s="236">
        <v>17</v>
      </c>
      <c r="B588" s="867"/>
      <c r="C588" s="867"/>
      <c r="D588" s="867"/>
      <c r="E588" s="867"/>
    </row>
    <row r="589" spans="1:5">
      <c r="A589" s="236">
        <v>18</v>
      </c>
      <c r="B589" s="867"/>
      <c r="C589" s="867"/>
      <c r="D589" s="867"/>
      <c r="E589" s="867"/>
    </row>
    <row r="590" spans="1:5">
      <c r="A590" s="236">
        <v>19</v>
      </c>
      <c r="B590" s="867"/>
      <c r="C590" s="867"/>
      <c r="D590" s="867"/>
      <c r="E590" s="867"/>
    </row>
    <row r="591" spans="1:5">
      <c r="A591" s="236">
        <v>20</v>
      </c>
      <c r="B591" s="867"/>
      <c r="C591" s="867"/>
      <c r="D591" s="867"/>
      <c r="E591" s="867"/>
    </row>
    <row r="592" spans="1:5">
      <c r="A592" s="236">
        <v>21</v>
      </c>
      <c r="B592" s="867"/>
      <c r="C592" s="867"/>
      <c r="D592" s="867"/>
      <c r="E592" s="867"/>
    </row>
    <row r="593" spans="1:5">
      <c r="A593" s="236">
        <v>22</v>
      </c>
      <c r="B593" s="867"/>
      <c r="C593" s="867"/>
      <c r="D593" s="867"/>
      <c r="E593" s="867"/>
    </row>
    <row r="594" spans="1:5">
      <c r="A594" s="236">
        <v>23</v>
      </c>
      <c r="B594" s="867"/>
      <c r="C594" s="867"/>
      <c r="D594" s="867"/>
      <c r="E594" s="867"/>
    </row>
    <row r="595" spans="1:5">
      <c r="A595" s="236">
        <v>24</v>
      </c>
      <c r="B595" s="867"/>
      <c r="C595" s="867"/>
      <c r="D595" s="867"/>
      <c r="E595" s="867"/>
    </row>
    <row r="596" spans="1:5">
      <c r="A596" s="236">
        <v>25</v>
      </c>
      <c r="B596" s="867"/>
      <c r="C596" s="867"/>
      <c r="D596" s="867"/>
      <c r="E596" s="867"/>
    </row>
    <row r="597" spans="1:5">
      <c r="A597" s="236">
        <v>26</v>
      </c>
      <c r="B597" s="867"/>
      <c r="C597" s="867"/>
      <c r="D597" s="867"/>
      <c r="E597" s="867"/>
    </row>
    <row r="598" spans="1:5">
      <c r="A598" s="236">
        <v>27</v>
      </c>
      <c r="B598" s="867"/>
      <c r="C598" s="867"/>
      <c r="D598" s="867"/>
      <c r="E598" s="867"/>
    </row>
    <row r="599" spans="1:5">
      <c r="A599" s="236">
        <v>28</v>
      </c>
      <c r="B599" s="867"/>
      <c r="C599" s="867"/>
      <c r="D599" s="867"/>
      <c r="E599" s="867"/>
    </row>
    <row r="600" spans="1:5">
      <c r="A600" s="236">
        <v>29</v>
      </c>
      <c r="B600" s="867"/>
      <c r="C600" s="867"/>
      <c r="D600" s="867"/>
      <c r="E600" s="867"/>
    </row>
    <row r="601" spans="1:5">
      <c r="A601" s="236">
        <v>30</v>
      </c>
      <c r="B601" s="867"/>
      <c r="C601" s="867"/>
      <c r="D601" s="867"/>
      <c r="E601" s="867"/>
    </row>
    <row r="602" spans="1:5">
      <c r="A602" s="236">
        <v>31</v>
      </c>
      <c r="B602" s="867"/>
      <c r="C602" s="867"/>
      <c r="D602" s="867"/>
      <c r="E602" s="867"/>
    </row>
    <row r="603" spans="1:5">
      <c r="A603" s="236">
        <v>32</v>
      </c>
      <c r="B603" s="867"/>
      <c r="C603" s="867"/>
      <c r="D603" s="867"/>
      <c r="E603" s="867"/>
    </row>
    <row r="604" spans="1:5">
      <c r="A604" s="236">
        <v>1</v>
      </c>
      <c r="B604" s="867"/>
      <c r="C604" s="867"/>
      <c r="D604" s="867"/>
      <c r="E604" s="867"/>
    </row>
    <row r="605" spans="1:5">
      <c r="A605" s="236">
        <v>2</v>
      </c>
      <c r="B605" s="867"/>
      <c r="C605" s="867"/>
      <c r="D605" s="867"/>
      <c r="E605" s="867"/>
    </row>
    <row r="606" spans="1:5">
      <c r="A606" s="236">
        <v>3</v>
      </c>
      <c r="B606" s="867"/>
      <c r="C606" s="867"/>
      <c r="D606" s="867"/>
      <c r="E606" s="867"/>
    </row>
    <row r="607" spans="1:5">
      <c r="A607" s="236">
        <v>4</v>
      </c>
      <c r="B607" s="867"/>
      <c r="C607" s="867"/>
      <c r="D607" s="867"/>
      <c r="E607" s="867"/>
    </row>
    <row r="608" spans="1:5">
      <c r="A608" s="236">
        <v>5</v>
      </c>
      <c r="B608" s="867"/>
      <c r="C608" s="867"/>
      <c r="D608" s="867"/>
      <c r="E608" s="867"/>
    </row>
    <row r="609" spans="1:5">
      <c r="A609" s="236">
        <v>6</v>
      </c>
      <c r="B609" s="867"/>
      <c r="C609" s="867"/>
      <c r="D609" s="867"/>
      <c r="E609" s="867"/>
    </row>
    <row r="610" spans="1:5">
      <c r="A610" s="236">
        <v>7</v>
      </c>
      <c r="B610" s="867"/>
      <c r="C610" s="867"/>
      <c r="D610" s="867"/>
      <c r="E610" s="867"/>
    </row>
    <row r="611" spans="1:5">
      <c r="A611" s="236">
        <v>8</v>
      </c>
      <c r="B611" s="867"/>
      <c r="C611" s="867"/>
      <c r="D611" s="867"/>
      <c r="E611" s="867"/>
    </row>
    <row r="612" spans="1:5">
      <c r="A612" s="236">
        <v>9</v>
      </c>
      <c r="B612" s="867"/>
      <c r="C612" s="867"/>
      <c r="D612" s="867"/>
      <c r="E612" s="867"/>
    </row>
    <row r="613" spans="1:5">
      <c r="A613" s="236">
        <v>10</v>
      </c>
      <c r="B613" s="867"/>
      <c r="C613" s="867"/>
      <c r="D613" s="867"/>
      <c r="E613" s="867"/>
    </row>
    <row r="614" spans="1:5">
      <c r="A614" s="236">
        <v>11</v>
      </c>
      <c r="B614" s="867"/>
      <c r="C614" s="867"/>
      <c r="D614" s="867"/>
      <c r="E614" s="867"/>
    </row>
    <row r="615" spans="1:5">
      <c r="A615" s="236">
        <v>12</v>
      </c>
      <c r="B615" s="867"/>
      <c r="C615" s="867"/>
      <c r="D615" s="867"/>
      <c r="E615" s="867"/>
    </row>
    <row r="616" spans="1:5">
      <c r="A616" s="236">
        <v>13</v>
      </c>
      <c r="B616" s="867"/>
      <c r="C616" s="867"/>
      <c r="D616" s="867"/>
      <c r="E616" s="867"/>
    </row>
    <row r="617" spans="1:5">
      <c r="A617" s="236">
        <v>14</v>
      </c>
      <c r="B617" s="867"/>
      <c r="C617" s="867"/>
      <c r="D617" s="867"/>
      <c r="E617" s="867"/>
    </row>
    <row r="618" spans="1:5">
      <c r="A618" s="236">
        <v>15</v>
      </c>
      <c r="B618" s="867"/>
      <c r="C618" s="867"/>
      <c r="D618" s="867"/>
      <c r="E618" s="867"/>
    </row>
    <row r="619" spans="1:5">
      <c r="A619" s="236">
        <v>16</v>
      </c>
      <c r="B619" s="867"/>
      <c r="C619" s="867"/>
      <c r="D619" s="867"/>
      <c r="E619" s="867"/>
    </row>
    <row r="620" spans="1:5">
      <c r="A620" s="236">
        <v>17</v>
      </c>
      <c r="B620" s="867"/>
      <c r="C620" s="867"/>
      <c r="D620" s="867"/>
      <c r="E620" s="867"/>
    </row>
    <row r="621" spans="1:5">
      <c r="A621" s="236">
        <v>18</v>
      </c>
      <c r="B621" s="867"/>
      <c r="C621" s="867"/>
      <c r="D621" s="867"/>
      <c r="E621" s="867"/>
    </row>
    <row r="622" spans="1:5">
      <c r="A622" s="236">
        <v>19</v>
      </c>
      <c r="B622" s="867"/>
      <c r="C622" s="867"/>
      <c r="D622" s="867"/>
      <c r="E622" s="867"/>
    </row>
    <row r="623" spans="1:5">
      <c r="A623" s="236">
        <v>20</v>
      </c>
      <c r="B623" s="867"/>
      <c r="C623" s="867"/>
      <c r="D623" s="867"/>
      <c r="E623" s="867"/>
    </row>
    <row r="624" spans="1:5">
      <c r="A624" s="236">
        <v>21</v>
      </c>
      <c r="B624" s="867"/>
      <c r="C624" s="867"/>
      <c r="D624" s="867"/>
      <c r="E624" s="867"/>
    </row>
    <row r="625" spans="1:5">
      <c r="A625" s="236">
        <v>22</v>
      </c>
      <c r="B625" s="867"/>
      <c r="C625" s="867"/>
      <c r="D625" s="867"/>
      <c r="E625" s="867"/>
    </row>
    <row r="626" spans="1:5">
      <c r="A626" s="236">
        <v>23</v>
      </c>
      <c r="B626" s="867"/>
      <c r="C626" s="867"/>
      <c r="D626" s="867"/>
      <c r="E626" s="867"/>
    </row>
    <row r="627" spans="1:5">
      <c r="A627" s="236">
        <v>24</v>
      </c>
      <c r="B627" s="867"/>
      <c r="C627" s="867"/>
      <c r="D627" s="867"/>
      <c r="E627" s="867"/>
    </row>
    <row r="628" spans="1:5">
      <c r="A628" s="236">
        <v>25</v>
      </c>
      <c r="B628" s="867"/>
      <c r="C628" s="867"/>
      <c r="D628" s="867"/>
      <c r="E628" s="867"/>
    </row>
    <row r="629" spans="1:5">
      <c r="A629" s="236">
        <v>26</v>
      </c>
      <c r="B629" s="867"/>
      <c r="C629" s="867"/>
      <c r="D629" s="867"/>
      <c r="E629" s="867"/>
    </row>
    <row r="630" spans="1:5">
      <c r="A630" s="236">
        <v>27</v>
      </c>
      <c r="B630" s="867"/>
      <c r="C630" s="867"/>
      <c r="D630" s="867"/>
      <c r="E630" s="867"/>
    </row>
    <row r="631" spans="1:5">
      <c r="A631" s="236">
        <v>28</v>
      </c>
      <c r="B631" s="867"/>
      <c r="C631" s="867"/>
      <c r="D631" s="867"/>
      <c r="E631" s="867"/>
    </row>
    <row r="632" spans="1:5">
      <c r="A632" s="236">
        <v>29</v>
      </c>
      <c r="B632" s="867"/>
      <c r="C632" s="867"/>
      <c r="D632" s="867"/>
      <c r="E632" s="867"/>
    </row>
    <row r="633" spans="1:5">
      <c r="A633" s="236">
        <v>30</v>
      </c>
      <c r="B633" s="867"/>
      <c r="C633" s="867"/>
      <c r="D633" s="867"/>
      <c r="E633" s="867"/>
    </row>
    <row r="634" spans="1:5">
      <c r="A634" s="236">
        <v>31</v>
      </c>
      <c r="B634" s="867"/>
      <c r="C634" s="867"/>
      <c r="D634" s="867"/>
      <c r="E634" s="867"/>
    </row>
    <row r="635" spans="1:5">
      <c r="A635" s="236">
        <v>32</v>
      </c>
      <c r="B635" s="867"/>
      <c r="C635" s="867"/>
      <c r="D635" s="867"/>
      <c r="E635" s="867"/>
    </row>
    <row r="636" spans="1:5">
      <c r="A636" s="236">
        <v>1</v>
      </c>
      <c r="B636" s="867"/>
      <c r="C636" s="867"/>
      <c r="D636" s="867"/>
      <c r="E636" s="867"/>
    </row>
    <row r="637" spans="1:5">
      <c r="A637" s="236">
        <v>2</v>
      </c>
      <c r="B637" s="867"/>
      <c r="C637" s="867"/>
      <c r="D637" s="867"/>
      <c r="E637" s="867"/>
    </row>
    <row r="638" spans="1:5">
      <c r="A638" s="236">
        <v>3</v>
      </c>
      <c r="B638" s="867"/>
      <c r="C638" s="867"/>
      <c r="D638" s="867"/>
      <c r="E638" s="867"/>
    </row>
    <row r="639" spans="1:5">
      <c r="A639" s="236">
        <v>4</v>
      </c>
      <c r="B639" s="867"/>
      <c r="C639" s="867"/>
      <c r="D639" s="867"/>
      <c r="E639" s="867"/>
    </row>
    <row r="640" spans="1:5">
      <c r="A640" s="236">
        <v>5</v>
      </c>
      <c r="B640" s="867"/>
      <c r="C640" s="867"/>
      <c r="D640" s="867"/>
      <c r="E640" s="867"/>
    </row>
    <row r="641" spans="1:5">
      <c r="A641" s="236">
        <v>6</v>
      </c>
      <c r="B641" s="867"/>
      <c r="C641" s="867"/>
      <c r="D641" s="867"/>
      <c r="E641" s="867"/>
    </row>
    <row r="642" spans="1:5">
      <c r="A642" s="236">
        <v>7</v>
      </c>
      <c r="B642" s="867"/>
      <c r="C642" s="867"/>
      <c r="D642" s="867"/>
      <c r="E642" s="867"/>
    </row>
    <row r="643" spans="1:5">
      <c r="A643" s="236">
        <v>8</v>
      </c>
      <c r="B643" s="867"/>
      <c r="C643" s="867"/>
      <c r="D643" s="867"/>
      <c r="E643" s="867"/>
    </row>
    <row r="644" spans="1:5">
      <c r="A644" s="236">
        <v>9</v>
      </c>
      <c r="B644" s="867"/>
      <c r="C644" s="867"/>
      <c r="D644" s="867"/>
      <c r="E644" s="867"/>
    </row>
    <row r="645" spans="1:5">
      <c r="A645" s="236">
        <v>10</v>
      </c>
      <c r="B645" s="867"/>
      <c r="C645" s="867"/>
      <c r="D645" s="867"/>
      <c r="E645" s="867"/>
    </row>
    <row r="646" spans="1:5">
      <c r="A646" s="236">
        <v>11</v>
      </c>
      <c r="B646" s="867"/>
      <c r="C646" s="867"/>
      <c r="D646" s="867"/>
      <c r="E646" s="867"/>
    </row>
    <row r="647" spans="1:5">
      <c r="A647" s="236">
        <v>12</v>
      </c>
      <c r="B647" s="867"/>
      <c r="C647" s="867"/>
      <c r="D647" s="867"/>
      <c r="E647" s="867"/>
    </row>
    <row r="648" spans="1:5">
      <c r="A648" s="236">
        <v>13</v>
      </c>
      <c r="B648" s="867"/>
      <c r="C648" s="867"/>
      <c r="D648" s="867"/>
      <c r="E648" s="867"/>
    </row>
    <row r="649" spans="1:5">
      <c r="A649" s="236">
        <v>14</v>
      </c>
      <c r="B649" s="867"/>
      <c r="C649" s="867"/>
      <c r="D649" s="867"/>
      <c r="E649" s="867"/>
    </row>
    <row r="650" spans="1:5">
      <c r="A650" s="236">
        <v>15</v>
      </c>
      <c r="B650" s="867"/>
      <c r="C650" s="867"/>
      <c r="D650" s="867"/>
      <c r="E650" s="867"/>
    </row>
    <row r="651" spans="1:5">
      <c r="A651" s="236">
        <v>16</v>
      </c>
      <c r="B651" s="867"/>
      <c r="C651" s="867"/>
      <c r="D651" s="867"/>
      <c r="E651" s="867"/>
    </row>
    <row r="652" spans="1:5">
      <c r="A652" s="236">
        <v>17</v>
      </c>
      <c r="B652" s="867"/>
      <c r="C652" s="867"/>
      <c r="D652" s="867"/>
      <c r="E652" s="867"/>
    </row>
    <row r="653" spans="1:5">
      <c r="A653" s="236">
        <v>18</v>
      </c>
      <c r="B653" s="867"/>
      <c r="C653" s="867"/>
      <c r="D653" s="867"/>
      <c r="E653" s="867"/>
    </row>
    <row r="654" spans="1:5">
      <c r="A654" s="236">
        <v>19</v>
      </c>
      <c r="B654" s="867"/>
      <c r="C654" s="867"/>
      <c r="D654" s="867"/>
      <c r="E654" s="867"/>
    </row>
    <row r="655" spans="1:5">
      <c r="A655" s="236">
        <v>20</v>
      </c>
      <c r="B655" s="867"/>
      <c r="C655" s="867"/>
      <c r="D655" s="867"/>
      <c r="E655" s="867"/>
    </row>
    <row r="656" spans="1:5">
      <c r="A656" s="236">
        <v>21</v>
      </c>
      <c r="B656" s="867"/>
      <c r="C656" s="867"/>
      <c r="D656" s="867"/>
      <c r="E656" s="867"/>
    </row>
    <row r="657" spans="1:5">
      <c r="A657" s="236">
        <v>22</v>
      </c>
      <c r="B657" s="867"/>
      <c r="C657" s="867"/>
      <c r="D657" s="867"/>
      <c r="E657" s="867"/>
    </row>
    <row r="658" spans="1:5">
      <c r="A658" s="236">
        <v>23</v>
      </c>
      <c r="B658" s="867"/>
      <c r="C658" s="867"/>
      <c r="D658" s="867"/>
      <c r="E658" s="867"/>
    </row>
    <row r="659" spans="1:5">
      <c r="A659" s="236">
        <v>24</v>
      </c>
      <c r="B659" s="867"/>
      <c r="C659" s="867"/>
      <c r="D659" s="867"/>
      <c r="E659" s="867"/>
    </row>
    <row r="660" spans="1:5">
      <c r="A660" s="236">
        <v>25</v>
      </c>
      <c r="B660" s="867"/>
      <c r="C660" s="867"/>
      <c r="D660" s="867"/>
      <c r="E660" s="867"/>
    </row>
    <row r="661" spans="1:5">
      <c r="A661" s="236">
        <v>26</v>
      </c>
      <c r="B661" s="867"/>
      <c r="C661" s="867"/>
      <c r="D661" s="867"/>
      <c r="E661" s="867"/>
    </row>
    <row r="662" spans="1:5">
      <c r="A662" s="236">
        <v>27</v>
      </c>
      <c r="B662" s="867"/>
      <c r="C662" s="867"/>
      <c r="D662" s="867"/>
      <c r="E662" s="867"/>
    </row>
    <row r="663" spans="1:5">
      <c r="A663" s="236">
        <v>28</v>
      </c>
      <c r="B663" s="867"/>
      <c r="C663" s="867"/>
      <c r="D663" s="867"/>
      <c r="E663" s="867"/>
    </row>
    <row r="664" spans="1:5">
      <c r="A664" s="236">
        <v>29</v>
      </c>
      <c r="B664" s="867"/>
      <c r="C664" s="867"/>
      <c r="D664" s="867"/>
      <c r="E664" s="867"/>
    </row>
    <row r="665" spans="1:5">
      <c r="A665" s="236">
        <v>30</v>
      </c>
      <c r="B665" s="867"/>
      <c r="C665" s="867"/>
      <c r="D665" s="867"/>
      <c r="E665" s="867"/>
    </row>
    <row r="666" spans="1:5">
      <c r="A666" s="236">
        <v>31</v>
      </c>
      <c r="B666" s="867"/>
      <c r="C666" s="867"/>
      <c r="D666" s="867"/>
      <c r="E666" s="867"/>
    </row>
    <row r="667" spans="1:5">
      <c r="A667" s="236">
        <v>32</v>
      </c>
      <c r="B667" s="867"/>
      <c r="C667" s="867"/>
      <c r="D667" s="867"/>
      <c r="E667" s="867"/>
    </row>
    <row r="668" spans="1:5">
      <c r="A668" s="236">
        <v>33</v>
      </c>
      <c r="B668" s="867"/>
      <c r="C668" s="867"/>
      <c r="D668" s="867"/>
      <c r="E668" s="867"/>
    </row>
    <row r="669" spans="1:5">
      <c r="A669" s="236">
        <v>34</v>
      </c>
      <c r="B669" s="867"/>
      <c r="C669" s="867"/>
      <c r="D669" s="867"/>
      <c r="E669" s="867"/>
    </row>
    <row r="670" spans="1:5">
      <c r="A670" s="236">
        <v>1</v>
      </c>
      <c r="B670" s="867"/>
      <c r="C670" s="867"/>
      <c r="D670" s="867"/>
      <c r="E670" s="867"/>
    </row>
    <row r="671" spans="1:5">
      <c r="A671" s="236">
        <v>2</v>
      </c>
      <c r="B671" s="867"/>
      <c r="C671" s="867"/>
      <c r="D671" s="867"/>
      <c r="E671" s="867"/>
    </row>
    <row r="672" spans="1:5">
      <c r="A672" s="236">
        <v>3</v>
      </c>
      <c r="B672" s="867"/>
      <c r="C672" s="867"/>
      <c r="D672" s="867"/>
      <c r="E672" s="867"/>
    </row>
    <row r="673" spans="1:5">
      <c r="A673" s="236">
        <v>4</v>
      </c>
      <c r="B673" s="867"/>
      <c r="C673" s="867"/>
      <c r="D673" s="867"/>
      <c r="E673" s="867"/>
    </row>
    <row r="674" spans="1:5">
      <c r="A674" s="236">
        <v>5</v>
      </c>
      <c r="B674" s="867"/>
      <c r="C674" s="867"/>
      <c r="D674" s="867"/>
      <c r="E674" s="867"/>
    </row>
    <row r="675" spans="1:5">
      <c r="A675" s="236">
        <v>6</v>
      </c>
      <c r="B675" s="867"/>
      <c r="C675" s="867"/>
      <c r="D675" s="867"/>
      <c r="E675" s="867"/>
    </row>
    <row r="676" spans="1:5">
      <c r="A676" s="236">
        <v>7</v>
      </c>
      <c r="B676" s="867"/>
      <c r="C676" s="867"/>
      <c r="D676" s="867"/>
      <c r="E676" s="867"/>
    </row>
    <row r="677" spans="1:5">
      <c r="A677" s="236">
        <v>8</v>
      </c>
      <c r="B677" s="867"/>
      <c r="C677" s="867"/>
      <c r="D677" s="867"/>
      <c r="E677" s="867"/>
    </row>
    <row r="678" spans="1:5">
      <c r="A678" s="236">
        <v>9</v>
      </c>
      <c r="B678" s="867"/>
      <c r="C678" s="867"/>
      <c r="D678" s="867"/>
      <c r="E678" s="867"/>
    </row>
    <row r="679" spans="1:5">
      <c r="A679" s="236">
        <v>10</v>
      </c>
      <c r="B679" s="867"/>
      <c r="C679" s="867"/>
      <c r="D679" s="867"/>
      <c r="E679" s="867"/>
    </row>
    <row r="680" spans="1:5">
      <c r="A680" s="236">
        <v>11</v>
      </c>
      <c r="B680" s="867"/>
      <c r="C680" s="867"/>
      <c r="D680" s="867"/>
      <c r="E680" s="867"/>
    </row>
    <row r="681" spans="1:5">
      <c r="A681" s="236">
        <v>12</v>
      </c>
      <c r="B681" s="867"/>
      <c r="C681" s="867"/>
      <c r="D681" s="867"/>
      <c r="E681" s="867"/>
    </row>
    <row r="682" spans="1:5">
      <c r="A682" s="236">
        <v>13</v>
      </c>
      <c r="B682" s="867"/>
      <c r="C682" s="867"/>
      <c r="D682" s="867"/>
      <c r="E682" s="867"/>
    </row>
    <row r="683" spans="1:5">
      <c r="A683" s="236">
        <v>14</v>
      </c>
      <c r="B683" s="867"/>
      <c r="C683" s="867"/>
      <c r="D683" s="867"/>
      <c r="E683" s="867"/>
    </row>
    <row r="684" spans="1:5">
      <c r="A684" s="236">
        <v>15</v>
      </c>
      <c r="B684" s="867"/>
      <c r="C684" s="867"/>
      <c r="D684" s="867"/>
      <c r="E684" s="867"/>
    </row>
    <row r="685" spans="1:5">
      <c r="A685" s="236">
        <v>16</v>
      </c>
      <c r="B685" s="867"/>
      <c r="C685" s="867"/>
      <c r="D685" s="867"/>
      <c r="E685" s="867"/>
    </row>
    <row r="686" spans="1:5">
      <c r="A686" s="236">
        <v>17</v>
      </c>
      <c r="B686" s="867"/>
      <c r="C686" s="867"/>
      <c r="D686" s="867"/>
      <c r="E686" s="867"/>
    </row>
    <row r="687" spans="1:5">
      <c r="A687" s="236">
        <v>18</v>
      </c>
      <c r="B687" s="867"/>
      <c r="C687" s="867"/>
      <c r="D687" s="867"/>
      <c r="E687" s="867"/>
    </row>
    <row r="688" spans="1:5">
      <c r="A688" s="236">
        <v>19</v>
      </c>
      <c r="B688" s="867"/>
      <c r="C688" s="867"/>
      <c r="D688" s="867"/>
      <c r="E688" s="867"/>
    </row>
    <row r="689" spans="1:5">
      <c r="A689" s="236">
        <v>20</v>
      </c>
      <c r="B689" s="867"/>
      <c r="C689" s="867"/>
      <c r="D689" s="867"/>
      <c r="E689" s="867"/>
    </row>
    <row r="690" spans="1:5">
      <c r="A690" s="236">
        <v>21</v>
      </c>
      <c r="B690" s="867"/>
      <c r="C690" s="867"/>
      <c r="D690" s="867"/>
      <c r="E690" s="867"/>
    </row>
    <row r="691" spans="1:5">
      <c r="A691" s="236">
        <v>22</v>
      </c>
      <c r="B691" s="867"/>
      <c r="C691" s="867"/>
      <c r="D691" s="867"/>
      <c r="E691" s="867"/>
    </row>
    <row r="692" spans="1:5">
      <c r="A692" s="236">
        <v>23</v>
      </c>
      <c r="B692" s="867"/>
      <c r="C692" s="867"/>
      <c r="D692" s="867"/>
      <c r="E692" s="867"/>
    </row>
    <row r="693" spans="1:5">
      <c r="A693" s="236">
        <v>24</v>
      </c>
      <c r="B693" s="867"/>
      <c r="C693" s="867"/>
      <c r="D693" s="867"/>
      <c r="E693" s="867"/>
    </row>
    <row r="694" spans="1:5">
      <c r="A694" s="236">
        <v>25</v>
      </c>
      <c r="B694" s="867"/>
      <c r="C694" s="867"/>
      <c r="D694" s="867"/>
      <c r="E694" s="867"/>
    </row>
    <row r="695" spans="1:5">
      <c r="A695" s="236">
        <v>26</v>
      </c>
      <c r="B695" s="867"/>
      <c r="C695" s="867"/>
      <c r="D695" s="867"/>
      <c r="E695" s="867"/>
    </row>
    <row r="696" spans="1:5">
      <c r="A696" s="236">
        <v>27</v>
      </c>
      <c r="B696" s="867"/>
      <c r="C696" s="867"/>
      <c r="D696" s="867"/>
      <c r="E696" s="867"/>
    </row>
    <row r="697" spans="1:5">
      <c r="A697" s="236">
        <v>28</v>
      </c>
      <c r="B697" s="867"/>
      <c r="C697" s="867"/>
      <c r="D697" s="867"/>
      <c r="E697" s="867"/>
    </row>
    <row r="698" spans="1:5">
      <c r="A698" s="236">
        <v>29</v>
      </c>
      <c r="B698" s="867"/>
      <c r="C698" s="867"/>
      <c r="D698" s="867"/>
      <c r="E698" s="867"/>
    </row>
    <row r="699" spans="1:5">
      <c r="A699" s="236">
        <v>30</v>
      </c>
      <c r="B699" s="867"/>
      <c r="C699" s="867"/>
      <c r="D699" s="867"/>
      <c r="E699" s="867"/>
    </row>
    <row r="700" spans="1:5">
      <c r="A700" s="236">
        <v>31</v>
      </c>
      <c r="B700" s="867"/>
      <c r="C700" s="867"/>
      <c r="D700" s="867"/>
      <c r="E700" s="867"/>
    </row>
    <row r="701" spans="1:5">
      <c r="A701" s="236">
        <v>32</v>
      </c>
      <c r="B701" s="867"/>
      <c r="C701" s="867"/>
      <c r="D701" s="867"/>
      <c r="E701" s="867"/>
    </row>
    <row r="702" spans="1:5">
      <c r="A702" s="236">
        <v>33</v>
      </c>
      <c r="B702" s="867"/>
      <c r="C702" s="867"/>
      <c r="D702" s="867"/>
      <c r="E702" s="867"/>
    </row>
    <row r="703" spans="1:5">
      <c r="A703" s="236">
        <v>34</v>
      </c>
      <c r="B703" s="867"/>
      <c r="C703" s="867"/>
      <c r="D703" s="867"/>
      <c r="E703" s="867"/>
    </row>
    <row r="704" spans="1:5">
      <c r="A704" s="236">
        <v>1</v>
      </c>
      <c r="B704" s="867"/>
      <c r="C704" s="867"/>
      <c r="D704" s="867"/>
      <c r="E704" s="867"/>
    </row>
    <row r="705" spans="1:5">
      <c r="A705" s="236">
        <v>2</v>
      </c>
      <c r="B705" s="867"/>
      <c r="C705" s="867"/>
      <c r="D705" s="867"/>
      <c r="E705" s="867"/>
    </row>
    <row r="706" spans="1:5">
      <c r="A706" s="236">
        <v>3</v>
      </c>
      <c r="B706" s="867"/>
      <c r="C706" s="867"/>
      <c r="D706" s="867"/>
      <c r="E706" s="867"/>
    </row>
    <row r="707" spans="1:5">
      <c r="A707" s="236">
        <v>4</v>
      </c>
      <c r="B707" s="867"/>
      <c r="C707" s="867"/>
      <c r="D707" s="867"/>
      <c r="E707" s="867"/>
    </row>
    <row r="708" spans="1:5">
      <c r="A708" s="236">
        <v>5</v>
      </c>
      <c r="B708" s="867"/>
      <c r="C708" s="867"/>
      <c r="D708" s="867"/>
      <c r="E708" s="867"/>
    </row>
    <row r="709" spans="1:5">
      <c r="A709" s="236">
        <v>6</v>
      </c>
      <c r="B709" s="867"/>
      <c r="C709" s="867"/>
      <c r="D709" s="867"/>
      <c r="E709" s="867"/>
    </row>
    <row r="710" spans="1:5">
      <c r="A710" s="236">
        <v>7</v>
      </c>
      <c r="B710" s="867"/>
      <c r="C710" s="867"/>
      <c r="D710" s="867"/>
      <c r="E710" s="867"/>
    </row>
    <row r="711" spans="1:5">
      <c r="A711" s="236">
        <v>8</v>
      </c>
      <c r="B711" s="867"/>
      <c r="C711" s="867"/>
      <c r="D711" s="867"/>
      <c r="E711" s="867"/>
    </row>
    <row r="712" spans="1:5">
      <c r="A712" s="236">
        <v>9</v>
      </c>
      <c r="B712" s="867"/>
      <c r="C712" s="867"/>
      <c r="D712" s="867"/>
      <c r="E712" s="867"/>
    </row>
    <row r="713" spans="1:5">
      <c r="A713" s="236">
        <v>10</v>
      </c>
      <c r="B713" s="867"/>
      <c r="C713" s="867"/>
      <c r="D713" s="867"/>
      <c r="E713" s="867"/>
    </row>
    <row r="714" spans="1:5">
      <c r="A714" s="236">
        <v>11</v>
      </c>
      <c r="B714" s="867"/>
      <c r="C714" s="867"/>
      <c r="D714" s="867"/>
      <c r="E714" s="867"/>
    </row>
    <row r="715" spans="1:5">
      <c r="A715" s="236">
        <v>12</v>
      </c>
      <c r="B715" s="867"/>
      <c r="C715" s="867"/>
      <c r="D715" s="867"/>
      <c r="E715" s="867"/>
    </row>
    <row r="716" spans="1:5">
      <c r="A716" s="236">
        <v>13</v>
      </c>
      <c r="B716" s="867"/>
      <c r="C716" s="867"/>
      <c r="D716" s="867"/>
      <c r="E716" s="867"/>
    </row>
    <row r="717" spans="1:5">
      <c r="A717" s="236">
        <v>14</v>
      </c>
      <c r="B717" s="867"/>
      <c r="C717" s="867"/>
      <c r="D717" s="867"/>
      <c r="E717" s="867"/>
    </row>
    <row r="718" spans="1:5">
      <c r="A718" s="236">
        <v>15</v>
      </c>
      <c r="B718" s="867"/>
      <c r="C718" s="867"/>
      <c r="D718" s="867"/>
      <c r="E718" s="867"/>
    </row>
    <row r="719" spans="1:5">
      <c r="A719" s="236">
        <v>16</v>
      </c>
      <c r="B719" s="867"/>
      <c r="C719" s="867"/>
      <c r="D719" s="867"/>
      <c r="E719" s="867"/>
    </row>
    <row r="720" spans="1:5">
      <c r="A720" s="236">
        <v>17</v>
      </c>
      <c r="B720" s="867"/>
      <c r="C720" s="867"/>
      <c r="D720" s="867"/>
      <c r="E720" s="867"/>
    </row>
    <row r="721" spans="1:5">
      <c r="A721" s="236">
        <v>18</v>
      </c>
      <c r="B721" s="867"/>
      <c r="C721" s="867"/>
      <c r="D721" s="867"/>
      <c r="E721" s="867"/>
    </row>
    <row r="722" spans="1:5">
      <c r="A722" s="236">
        <v>19</v>
      </c>
      <c r="B722" s="867"/>
      <c r="C722" s="867"/>
      <c r="D722" s="867"/>
      <c r="E722" s="867"/>
    </row>
    <row r="723" spans="1:5">
      <c r="A723" s="236">
        <v>20</v>
      </c>
      <c r="B723" s="867"/>
      <c r="C723" s="867"/>
      <c r="D723" s="867"/>
      <c r="E723" s="867"/>
    </row>
    <row r="724" spans="1:5">
      <c r="A724" s="236">
        <v>21</v>
      </c>
      <c r="B724" s="867"/>
      <c r="C724" s="867"/>
      <c r="D724" s="867"/>
      <c r="E724" s="867"/>
    </row>
    <row r="725" spans="1:5">
      <c r="A725" s="236">
        <v>22</v>
      </c>
      <c r="B725" s="867"/>
      <c r="C725" s="867"/>
      <c r="D725" s="867"/>
      <c r="E725" s="867"/>
    </row>
    <row r="726" spans="1:5">
      <c r="A726" s="236">
        <v>23</v>
      </c>
      <c r="B726" s="867"/>
      <c r="C726" s="867"/>
      <c r="D726" s="867"/>
      <c r="E726" s="867"/>
    </row>
    <row r="727" spans="1:5">
      <c r="A727" s="236">
        <v>24</v>
      </c>
      <c r="B727" s="867"/>
      <c r="C727" s="867"/>
      <c r="D727" s="867"/>
      <c r="E727" s="867"/>
    </row>
    <row r="728" spans="1:5">
      <c r="A728" s="236">
        <v>25</v>
      </c>
      <c r="B728" s="867"/>
      <c r="C728" s="867"/>
      <c r="D728" s="867"/>
      <c r="E728" s="867"/>
    </row>
    <row r="729" spans="1:5">
      <c r="A729" s="236">
        <v>26</v>
      </c>
      <c r="B729" s="867"/>
      <c r="C729" s="867"/>
      <c r="D729" s="867"/>
      <c r="E729" s="867"/>
    </row>
    <row r="730" spans="1:5">
      <c r="A730" s="236">
        <v>27</v>
      </c>
      <c r="B730" s="867"/>
      <c r="C730" s="867"/>
      <c r="D730" s="867"/>
      <c r="E730" s="867"/>
    </row>
    <row r="731" spans="1:5">
      <c r="A731" s="236">
        <v>28</v>
      </c>
      <c r="B731" s="867"/>
      <c r="C731" s="867"/>
      <c r="D731" s="867"/>
      <c r="E731" s="867"/>
    </row>
    <row r="732" spans="1:5">
      <c r="A732" s="236">
        <v>29</v>
      </c>
      <c r="B732" s="867"/>
      <c r="C732" s="867"/>
      <c r="D732" s="867"/>
      <c r="E732" s="867"/>
    </row>
    <row r="733" spans="1:5">
      <c r="A733" s="236">
        <v>30</v>
      </c>
      <c r="B733" s="867"/>
      <c r="C733" s="867"/>
      <c r="D733" s="867"/>
      <c r="E733" s="867"/>
    </row>
    <row r="734" spans="1:5">
      <c r="A734" s="236">
        <v>31</v>
      </c>
      <c r="B734" s="867"/>
      <c r="C734" s="867"/>
      <c r="D734" s="867"/>
      <c r="E734" s="867"/>
    </row>
    <row r="735" spans="1:5">
      <c r="A735" s="236">
        <v>32</v>
      </c>
      <c r="B735" s="867"/>
      <c r="C735" s="867"/>
      <c r="D735" s="867"/>
      <c r="E735" s="867"/>
    </row>
    <row r="736" spans="1:5">
      <c r="A736" s="236">
        <v>33</v>
      </c>
      <c r="B736" s="867"/>
      <c r="C736" s="867"/>
      <c r="D736" s="867"/>
      <c r="E736" s="867"/>
    </row>
    <row r="737" spans="1:5">
      <c r="A737" s="236">
        <v>34</v>
      </c>
      <c r="B737" s="867"/>
      <c r="C737" s="867"/>
      <c r="D737" s="867"/>
      <c r="E737" s="867"/>
    </row>
    <row r="738" spans="1:5">
      <c r="A738" s="236">
        <v>35</v>
      </c>
      <c r="B738" s="867"/>
      <c r="C738" s="867"/>
      <c r="D738" s="867"/>
      <c r="E738" s="867"/>
    </row>
    <row r="739" spans="1:5">
      <c r="A739" s="236">
        <v>36</v>
      </c>
      <c r="B739" s="867"/>
      <c r="C739" s="867"/>
      <c r="D739" s="867"/>
      <c r="E739" s="867"/>
    </row>
    <row r="740" spans="1:5">
      <c r="A740" s="236">
        <v>37</v>
      </c>
      <c r="B740" s="867"/>
      <c r="C740" s="867"/>
      <c r="D740" s="867"/>
      <c r="E740" s="867"/>
    </row>
    <row r="741" spans="1:5">
      <c r="A741" s="236">
        <v>1</v>
      </c>
      <c r="B741" s="867"/>
      <c r="C741" s="867"/>
      <c r="D741" s="867"/>
      <c r="E741" s="867"/>
    </row>
    <row r="742" spans="1:5">
      <c r="A742" s="236">
        <v>2</v>
      </c>
      <c r="B742" s="867"/>
      <c r="C742" s="867"/>
      <c r="D742" s="867"/>
      <c r="E742" s="867"/>
    </row>
    <row r="743" spans="1:5">
      <c r="A743" s="236">
        <v>3</v>
      </c>
      <c r="B743" s="867"/>
      <c r="C743" s="867"/>
      <c r="D743" s="867"/>
      <c r="E743" s="867"/>
    </row>
    <row r="744" spans="1:5">
      <c r="A744" s="236">
        <v>4</v>
      </c>
      <c r="B744" s="867"/>
      <c r="C744" s="867"/>
      <c r="D744" s="867"/>
      <c r="E744" s="867"/>
    </row>
    <row r="745" spans="1:5">
      <c r="A745" s="236">
        <v>5</v>
      </c>
      <c r="B745" s="867"/>
      <c r="C745" s="867"/>
      <c r="D745" s="867"/>
      <c r="E745" s="867"/>
    </row>
    <row r="746" spans="1:5">
      <c r="A746" s="236">
        <v>6</v>
      </c>
      <c r="B746" s="867"/>
      <c r="C746" s="867"/>
      <c r="D746" s="867"/>
      <c r="E746" s="867"/>
    </row>
    <row r="747" spans="1:5">
      <c r="A747" s="236">
        <v>7</v>
      </c>
      <c r="B747" s="867"/>
      <c r="C747" s="867"/>
      <c r="D747" s="867"/>
      <c r="E747" s="867"/>
    </row>
    <row r="748" spans="1:5">
      <c r="A748" s="236">
        <v>8</v>
      </c>
      <c r="B748" s="867"/>
      <c r="C748" s="867"/>
      <c r="D748" s="867"/>
      <c r="E748" s="867"/>
    </row>
    <row r="749" spans="1:5">
      <c r="A749" s="236">
        <v>9</v>
      </c>
      <c r="B749" s="867"/>
      <c r="C749" s="867"/>
      <c r="D749" s="867"/>
      <c r="E749" s="867"/>
    </row>
    <row r="750" spans="1:5">
      <c r="A750" s="236">
        <v>10</v>
      </c>
      <c r="B750" s="867"/>
      <c r="C750" s="867"/>
      <c r="D750" s="867"/>
      <c r="E750" s="867"/>
    </row>
    <row r="751" spans="1:5">
      <c r="A751" s="236">
        <v>11</v>
      </c>
      <c r="B751" s="867"/>
      <c r="C751" s="867"/>
      <c r="D751" s="867"/>
      <c r="E751" s="867"/>
    </row>
    <row r="752" spans="1:5">
      <c r="A752" s="236">
        <v>12</v>
      </c>
      <c r="B752" s="867"/>
      <c r="C752" s="867"/>
      <c r="D752" s="867"/>
      <c r="E752" s="867"/>
    </row>
    <row r="753" spans="1:5">
      <c r="A753" s="236">
        <v>13</v>
      </c>
      <c r="B753" s="867"/>
      <c r="C753" s="867"/>
      <c r="D753" s="867"/>
      <c r="E753" s="867"/>
    </row>
    <row r="754" spans="1:5">
      <c r="A754" s="236">
        <v>14</v>
      </c>
      <c r="B754" s="867"/>
      <c r="C754" s="867"/>
      <c r="D754" s="867"/>
      <c r="E754" s="867"/>
    </row>
    <row r="755" spans="1:5">
      <c r="A755" s="236">
        <v>15</v>
      </c>
      <c r="B755" s="867"/>
      <c r="C755" s="867"/>
      <c r="D755" s="867"/>
      <c r="E755" s="867"/>
    </row>
    <row r="756" spans="1:5">
      <c r="A756" s="236">
        <v>16</v>
      </c>
      <c r="B756" s="867"/>
      <c r="C756" s="867"/>
      <c r="D756" s="867"/>
      <c r="E756" s="867"/>
    </row>
    <row r="757" spans="1:5">
      <c r="A757" s="236">
        <v>17</v>
      </c>
      <c r="B757" s="867"/>
      <c r="C757" s="867"/>
      <c r="D757" s="867"/>
      <c r="E757" s="867"/>
    </row>
    <row r="758" spans="1:5">
      <c r="A758" s="236">
        <v>18</v>
      </c>
      <c r="B758" s="867"/>
      <c r="C758" s="867"/>
      <c r="D758" s="867"/>
      <c r="E758" s="867"/>
    </row>
    <row r="759" spans="1:5">
      <c r="A759" s="236">
        <v>19</v>
      </c>
      <c r="B759" s="867"/>
      <c r="C759" s="867"/>
      <c r="D759" s="867"/>
      <c r="E759" s="867"/>
    </row>
    <row r="760" spans="1:5">
      <c r="A760" s="236">
        <v>20</v>
      </c>
      <c r="B760" s="867"/>
      <c r="C760" s="867"/>
      <c r="D760" s="867"/>
      <c r="E760" s="867"/>
    </row>
    <row r="761" spans="1:5">
      <c r="A761" s="236">
        <v>21</v>
      </c>
      <c r="B761" s="867"/>
      <c r="C761" s="867"/>
      <c r="D761" s="867"/>
      <c r="E761" s="867"/>
    </row>
    <row r="762" spans="1:5">
      <c r="A762" s="236">
        <v>22</v>
      </c>
      <c r="B762" s="867"/>
      <c r="C762" s="867"/>
      <c r="D762" s="867"/>
      <c r="E762" s="867"/>
    </row>
    <row r="763" spans="1:5">
      <c r="A763" s="236">
        <v>23</v>
      </c>
      <c r="B763" s="867"/>
      <c r="C763" s="867"/>
      <c r="D763" s="867"/>
      <c r="E763" s="867"/>
    </row>
    <row r="764" spans="1:5">
      <c r="A764" s="236">
        <v>24</v>
      </c>
      <c r="B764" s="867"/>
      <c r="C764" s="867"/>
      <c r="D764" s="867"/>
      <c r="E764" s="867"/>
    </row>
    <row r="765" spans="1:5">
      <c r="A765" s="236">
        <v>25</v>
      </c>
      <c r="B765" s="867"/>
      <c r="C765" s="867"/>
      <c r="D765" s="867"/>
      <c r="E765" s="867"/>
    </row>
    <row r="766" spans="1:5">
      <c r="A766" s="236">
        <v>26</v>
      </c>
      <c r="B766" s="867"/>
      <c r="C766" s="867"/>
      <c r="D766" s="867"/>
      <c r="E766" s="867"/>
    </row>
    <row r="767" spans="1:5">
      <c r="A767" s="236">
        <v>27</v>
      </c>
      <c r="B767" s="867"/>
      <c r="C767" s="867"/>
      <c r="D767" s="867"/>
      <c r="E767" s="867"/>
    </row>
    <row r="768" spans="1:5">
      <c r="A768" s="236">
        <v>28</v>
      </c>
      <c r="B768" s="867"/>
      <c r="C768" s="867"/>
      <c r="D768" s="867"/>
      <c r="E768" s="867"/>
    </row>
    <row r="769" spans="1:5">
      <c r="A769" s="236">
        <v>29</v>
      </c>
      <c r="B769" s="867"/>
      <c r="C769" s="867"/>
      <c r="D769" s="867"/>
      <c r="E769" s="867"/>
    </row>
    <row r="770" spans="1:5">
      <c r="A770" s="236">
        <v>30</v>
      </c>
      <c r="B770" s="867"/>
      <c r="C770" s="867"/>
      <c r="D770" s="867"/>
      <c r="E770" s="867"/>
    </row>
    <row r="771" spans="1:5">
      <c r="A771" s="236">
        <v>31</v>
      </c>
      <c r="B771" s="867"/>
      <c r="C771" s="867"/>
      <c r="D771" s="867"/>
      <c r="E771" s="867"/>
    </row>
    <row r="772" spans="1:5">
      <c r="A772" s="236">
        <v>32</v>
      </c>
      <c r="B772" s="867"/>
      <c r="C772" s="867"/>
      <c r="D772" s="867"/>
      <c r="E772" s="867"/>
    </row>
    <row r="773" spans="1:5">
      <c r="A773" s="236">
        <v>33</v>
      </c>
      <c r="B773" s="867"/>
      <c r="C773" s="867"/>
      <c r="D773" s="867"/>
      <c r="E773" s="867"/>
    </row>
    <row r="774" spans="1:5">
      <c r="A774" s="236">
        <v>34</v>
      </c>
      <c r="B774" s="867"/>
      <c r="C774" s="867"/>
      <c r="D774" s="867"/>
      <c r="E774" s="867"/>
    </row>
    <row r="775" spans="1:5">
      <c r="A775" s="236">
        <v>35</v>
      </c>
      <c r="B775" s="867"/>
      <c r="C775" s="867"/>
      <c r="D775" s="867"/>
      <c r="E775" s="867"/>
    </row>
    <row r="776" spans="1:5">
      <c r="A776" s="236">
        <v>36</v>
      </c>
      <c r="B776" s="867"/>
      <c r="C776" s="867"/>
      <c r="D776" s="867"/>
      <c r="E776" s="867"/>
    </row>
    <row r="777" spans="1:5">
      <c r="A777" s="236">
        <v>1</v>
      </c>
      <c r="B777" s="867"/>
      <c r="C777" s="867"/>
      <c r="D777" s="867"/>
      <c r="E777" s="867"/>
    </row>
    <row r="778" spans="1:5">
      <c r="A778" s="236">
        <v>2</v>
      </c>
      <c r="B778" s="867"/>
      <c r="C778" s="867"/>
      <c r="D778" s="867"/>
      <c r="E778" s="867"/>
    </row>
    <row r="779" spans="1:5">
      <c r="A779" s="236">
        <v>3</v>
      </c>
      <c r="B779" s="867"/>
      <c r="C779" s="867"/>
      <c r="D779" s="867"/>
      <c r="E779" s="867"/>
    </row>
    <row r="780" spans="1:5">
      <c r="A780" s="236">
        <v>4</v>
      </c>
      <c r="B780" s="867"/>
      <c r="C780" s="867"/>
      <c r="D780" s="867"/>
      <c r="E780" s="867"/>
    </row>
    <row r="781" spans="1:5">
      <c r="A781" s="236">
        <v>5</v>
      </c>
      <c r="B781" s="867"/>
      <c r="C781" s="867"/>
      <c r="D781" s="867"/>
      <c r="E781" s="867"/>
    </row>
    <row r="782" spans="1:5">
      <c r="A782" s="236">
        <v>6</v>
      </c>
      <c r="B782" s="867"/>
      <c r="C782" s="867"/>
      <c r="D782" s="867"/>
      <c r="E782" s="867"/>
    </row>
    <row r="783" spans="1:5">
      <c r="A783" s="236">
        <v>7</v>
      </c>
      <c r="B783" s="867"/>
      <c r="C783" s="867"/>
      <c r="D783" s="867"/>
      <c r="E783" s="867"/>
    </row>
    <row r="784" spans="1:5">
      <c r="A784" s="236">
        <v>8</v>
      </c>
      <c r="B784" s="867"/>
      <c r="C784" s="867"/>
      <c r="D784" s="867"/>
      <c r="E784" s="867"/>
    </row>
    <row r="785" spans="1:5">
      <c r="A785" s="236">
        <v>9</v>
      </c>
      <c r="B785" s="867"/>
      <c r="C785" s="867"/>
      <c r="D785" s="867"/>
      <c r="E785" s="867"/>
    </row>
    <row r="786" spans="1:5">
      <c r="A786" s="236">
        <v>10</v>
      </c>
      <c r="B786" s="867"/>
      <c r="C786" s="867"/>
      <c r="D786" s="867"/>
      <c r="E786" s="867"/>
    </row>
    <row r="787" spans="1:5">
      <c r="A787" s="236">
        <v>11</v>
      </c>
      <c r="B787" s="867"/>
      <c r="C787" s="867"/>
      <c r="D787" s="867"/>
      <c r="E787" s="867"/>
    </row>
    <row r="788" spans="1:5">
      <c r="A788" s="236">
        <v>12</v>
      </c>
      <c r="B788" s="867"/>
      <c r="C788" s="867"/>
      <c r="D788" s="867"/>
      <c r="E788" s="867"/>
    </row>
    <row r="789" spans="1:5">
      <c r="A789" s="236">
        <v>13</v>
      </c>
      <c r="B789" s="867"/>
      <c r="C789" s="867"/>
      <c r="D789" s="867"/>
      <c r="E789" s="867"/>
    </row>
    <row r="790" spans="1:5">
      <c r="A790" s="236">
        <v>14</v>
      </c>
      <c r="B790" s="867"/>
      <c r="C790" s="867"/>
      <c r="D790" s="867"/>
      <c r="E790" s="867"/>
    </row>
    <row r="791" spans="1:5">
      <c r="A791" s="236">
        <v>15</v>
      </c>
      <c r="B791" s="867"/>
      <c r="C791" s="867"/>
      <c r="D791" s="867"/>
      <c r="E791" s="867"/>
    </row>
    <row r="792" spans="1:5">
      <c r="A792" s="236">
        <v>16</v>
      </c>
      <c r="B792" s="867"/>
      <c r="C792" s="867"/>
      <c r="D792" s="867"/>
      <c r="E792" s="867"/>
    </row>
    <row r="793" spans="1:5">
      <c r="A793" s="236">
        <v>17</v>
      </c>
      <c r="B793" s="867"/>
      <c r="C793" s="867"/>
      <c r="D793" s="867"/>
      <c r="E793" s="867"/>
    </row>
    <row r="794" spans="1:5">
      <c r="A794" s="236">
        <v>18</v>
      </c>
      <c r="B794" s="867"/>
      <c r="C794" s="867"/>
      <c r="D794" s="867"/>
      <c r="E794" s="867"/>
    </row>
    <row r="795" spans="1:5">
      <c r="A795" s="236">
        <v>19</v>
      </c>
      <c r="B795" s="867"/>
      <c r="C795" s="867"/>
      <c r="D795" s="867"/>
      <c r="E795" s="867"/>
    </row>
    <row r="796" spans="1:5">
      <c r="A796" s="236">
        <v>20</v>
      </c>
      <c r="B796" s="867"/>
      <c r="C796" s="867"/>
      <c r="D796" s="867"/>
      <c r="E796" s="867"/>
    </row>
    <row r="797" spans="1:5">
      <c r="A797" s="236">
        <v>21</v>
      </c>
      <c r="B797" s="867"/>
      <c r="C797" s="867"/>
      <c r="D797" s="867"/>
      <c r="E797" s="867"/>
    </row>
    <row r="798" spans="1:5">
      <c r="A798" s="236">
        <v>22</v>
      </c>
      <c r="B798" s="867"/>
      <c r="C798" s="867"/>
      <c r="D798" s="867"/>
      <c r="E798" s="867"/>
    </row>
    <row r="799" spans="1:5">
      <c r="A799" s="236">
        <v>23</v>
      </c>
      <c r="B799" s="867"/>
      <c r="C799" s="867"/>
      <c r="D799" s="867"/>
      <c r="E799" s="867"/>
    </row>
    <row r="800" spans="1:5">
      <c r="A800" s="236">
        <v>24</v>
      </c>
      <c r="B800" s="867"/>
      <c r="C800" s="867"/>
      <c r="D800" s="867"/>
      <c r="E800" s="867"/>
    </row>
    <row r="801" spans="1:5">
      <c r="A801" s="236">
        <v>25</v>
      </c>
      <c r="B801" s="867"/>
      <c r="C801" s="867"/>
      <c r="D801" s="867"/>
      <c r="E801" s="867"/>
    </row>
    <row r="802" spans="1:5">
      <c r="A802" s="236">
        <v>26</v>
      </c>
      <c r="B802" s="867"/>
      <c r="C802" s="867"/>
      <c r="D802" s="867"/>
      <c r="E802" s="867"/>
    </row>
    <row r="803" spans="1:5">
      <c r="A803" s="236">
        <v>27</v>
      </c>
      <c r="B803" s="867"/>
      <c r="C803" s="867"/>
      <c r="D803" s="867"/>
      <c r="E803" s="867"/>
    </row>
    <row r="804" spans="1:5">
      <c r="A804" s="236">
        <v>1</v>
      </c>
      <c r="B804" s="867"/>
      <c r="C804" s="867"/>
      <c r="D804" s="867"/>
      <c r="E804" s="867"/>
    </row>
    <row r="805" spans="1:5">
      <c r="A805" s="236">
        <v>2</v>
      </c>
      <c r="B805" s="867"/>
      <c r="C805" s="867"/>
      <c r="D805" s="867"/>
      <c r="E805" s="867"/>
    </row>
    <row r="806" spans="1:5">
      <c r="A806" s="236">
        <v>3</v>
      </c>
      <c r="B806" s="867"/>
      <c r="C806" s="867"/>
      <c r="D806" s="867"/>
      <c r="E806" s="867"/>
    </row>
    <row r="807" spans="1:5">
      <c r="A807" s="236">
        <v>4</v>
      </c>
      <c r="B807" s="867"/>
      <c r="C807" s="867"/>
      <c r="D807" s="867"/>
      <c r="E807" s="867"/>
    </row>
    <row r="808" spans="1:5">
      <c r="A808" s="236">
        <v>5</v>
      </c>
      <c r="B808" s="867"/>
      <c r="C808" s="867"/>
      <c r="D808" s="867"/>
      <c r="E808" s="867"/>
    </row>
    <row r="809" spans="1:5">
      <c r="A809" s="236">
        <v>6</v>
      </c>
      <c r="B809" s="867"/>
      <c r="C809" s="867"/>
      <c r="D809" s="867"/>
      <c r="E809" s="867"/>
    </row>
    <row r="810" spans="1:5">
      <c r="A810" s="236">
        <v>7</v>
      </c>
      <c r="B810" s="867"/>
      <c r="C810" s="867"/>
      <c r="D810" s="867"/>
      <c r="E810" s="867"/>
    </row>
    <row r="811" spans="1:5">
      <c r="A811" s="236">
        <v>8</v>
      </c>
      <c r="B811" s="867"/>
      <c r="C811" s="867"/>
      <c r="D811" s="867"/>
      <c r="E811" s="867"/>
    </row>
    <row r="812" spans="1:5">
      <c r="A812" s="236">
        <v>9</v>
      </c>
      <c r="B812" s="867"/>
      <c r="C812" s="867"/>
      <c r="D812" s="867"/>
      <c r="E812" s="867"/>
    </row>
    <row r="813" spans="1:5">
      <c r="A813" s="236">
        <v>10</v>
      </c>
      <c r="B813" s="867"/>
      <c r="C813" s="867"/>
      <c r="D813" s="867"/>
      <c r="E813" s="867"/>
    </row>
    <row r="814" spans="1:5">
      <c r="A814" s="236">
        <v>11</v>
      </c>
      <c r="B814" s="867"/>
      <c r="C814" s="867"/>
      <c r="D814" s="867"/>
      <c r="E814" s="867"/>
    </row>
    <row r="815" spans="1:5">
      <c r="A815" s="236">
        <v>12</v>
      </c>
      <c r="B815" s="867"/>
      <c r="C815" s="867"/>
      <c r="D815" s="867"/>
      <c r="E815" s="867"/>
    </row>
    <row r="816" spans="1:5">
      <c r="A816" s="236">
        <v>13</v>
      </c>
      <c r="B816" s="867"/>
      <c r="C816" s="867"/>
      <c r="D816" s="867"/>
      <c r="E816" s="867"/>
    </row>
    <row r="817" spans="1:5">
      <c r="A817" s="236">
        <v>14</v>
      </c>
      <c r="B817" s="867"/>
      <c r="C817" s="867"/>
      <c r="D817" s="867"/>
      <c r="E817" s="867"/>
    </row>
    <row r="818" spans="1:5">
      <c r="A818" s="236">
        <v>15</v>
      </c>
      <c r="B818" s="867"/>
      <c r="C818" s="867"/>
      <c r="D818" s="867"/>
      <c r="E818" s="867"/>
    </row>
    <row r="819" spans="1:5">
      <c r="A819" s="236">
        <v>16</v>
      </c>
      <c r="B819" s="867"/>
      <c r="C819" s="867"/>
      <c r="D819" s="867"/>
      <c r="E819" s="867"/>
    </row>
    <row r="820" spans="1:5">
      <c r="A820" s="236">
        <v>17</v>
      </c>
      <c r="B820" s="867"/>
      <c r="C820" s="867"/>
      <c r="D820" s="867"/>
      <c r="E820" s="867"/>
    </row>
    <row r="821" spans="1:5">
      <c r="A821" s="236">
        <v>18</v>
      </c>
      <c r="B821" s="867"/>
      <c r="C821" s="867"/>
      <c r="D821" s="867"/>
      <c r="E821" s="867"/>
    </row>
    <row r="822" spans="1:5">
      <c r="A822" s="236">
        <v>19</v>
      </c>
      <c r="B822" s="867"/>
      <c r="C822" s="867"/>
      <c r="D822" s="867"/>
      <c r="E822" s="867"/>
    </row>
    <row r="823" spans="1:5">
      <c r="A823" s="236">
        <v>20</v>
      </c>
      <c r="B823" s="867"/>
      <c r="C823" s="867"/>
      <c r="D823" s="867"/>
      <c r="E823" s="867"/>
    </row>
    <row r="824" spans="1:5">
      <c r="A824" s="236">
        <v>21</v>
      </c>
      <c r="B824" s="867"/>
      <c r="C824" s="867"/>
      <c r="D824" s="867"/>
      <c r="E824" s="867"/>
    </row>
    <row r="825" spans="1:5">
      <c r="A825" s="236">
        <v>22</v>
      </c>
      <c r="B825" s="867"/>
      <c r="C825" s="867"/>
      <c r="D825" s="867"/>
      <c r="E825" s="867"/>
    </row>
    <row r="826" spans="1:5">
      <c r="A826" s="236">
        <v>23</v>
      </c>
      <c r="B826" s="867"/>
      <c r="C826" s="867"/>
      <c r="D826" s="867"/>
      <c r="E826" s="867"/>
    </row>
    <row r="827" spans="1:5">
      <c r="A827" s="236">
        <v>24</v>
      </c>
      <c r="B827" s="867"/>
      <c r="C827" s="867"/>
      <c r="D827" s="867"/>
      <c r="E827" s="867"/>
    </row>
    <row r="828" spans="1:5">
      <c r="A828" s="236">
        <v>25</v>
      </c>
      <c r="B828" s="867"/>
      <c r="C828" s="867"/>
      <c r="D828" s="867"/>
      <c r="E828" s="867"/>
    </row>
    <row r="829" spans="1:5">
      <c r="A829" s="236">
        <v>26</v>
      </c>
      <c r="B829" s="867"/>
      <c r="C829" s="867"/>
      <c r="D829" s="867"/>
      <c r="E829" s="867"/>
    </row>
    <row r="830" spans="1:5">
      <c r="A830" s="236">
        <v>27</v>
      </c>
      <c r="B830" s="867"/>
      <c r="C830" s="867"/>
      <c r="D830" s="867"/>
      <c r="E830" s="867"/>
    </row>
    <row r="831" spans="1:5">
      <c r="A831" s="236">
        <v>28</v>
      </c>
      <c r="B831" s="867"/>
      <c r="C831" s="867"/>
      <c r="D831" s="867"/>
      <c r="E831" s="867"/>
    </row>
    <row r="832" spans="1:5">
      <c r="A832" s="236">
        <v>29</v>
      </c>
      <c r="B832" s="867"/>
      <c r="C832" s="867"/>
      <c r="D832" s="867"/>
      <c r="E832" s="867"/>
    </row>
    <row r="833" spans="1:5">
      <c r="A833" s="236">
        <v>30</v>
      </c>
      <c r="B833" s="867"/>
      <c r="C833" s="867"/>
      <c r="D833" s="867"/>
      <c r="E833" s="867"/>
    </row>
    <row r="834" spans="1:5">
      <c r="A834" s="236">
        <v>31</v>
      </c>
      <c r="B834" s="867"/>
      <c r="C834" s="867"/>
      <c r="D834" s="867"/>
      <c r="E834" s="867"/>
    </row>
    <row r="835" spans="1:5">
      <c r="A835" s="236">
        <v>32</v>
      </c>
      <c r="B835" s="867"/>
      <c r="C835" s="867"/>
      <c r="D835" s="867"/>
      <c r="E835" s="867"/>
    </row>
    <row r="836" spans="1:5">
      <c r="A836" s="236">
        <v>33</v>
      </c>
      <c r="B836" s="867"/>
      <c r="C836" s="867"/>
      <c r="D836" s="867"/>
      <c r="E836" s="867"/>
    </row>
    <row r="837" spans="1:5">
      <c r="A837" s="236">
        <v>1</v>
      </c>
      <c r="B837" s="867"/>
      <c r="C837" s="867"/>
      <c r="D837" s="867"/>
      <c r="E837" s="867"/>
    </row>
    <row r="838" spans="1:5">
      <c r="A838" s="236">
        <v>2</v>
      </c>
      <c r="B838" s="867"/>
      <c r="C838" s="867"/>
      <c r="D838" s="867"/>
      <c r="E838" s="867"/>
    </row>
    <row r="839" spans="1:5">
      <c r="A839" s="236">
        <v>3</v>
      </c>
      <c r="B839" s="867"/>
      <c r="C839" s="867"/>
      <c r="D839" s="867"/>
      <c r="E839" s="867"/>
    </row>
    <row r="840" spans="1:5">
      <c r="A840" s="236">
        <v>4</v>
      </c>
      <c r="B840" s="867"/>
      <c r="C840" s="867"/>
      <c r="D840" s="867"/>
      <c r="E840" s="867"/>
    </row>
    <row r="841" spans="1:5">
      <c r="A841" s="236">
        <v>5</v>
      </c>
      <c r="B841" s="867"/>
      <c r="C841" s="867"/>
      <c r="D841" s="867"/>
      <c r="E841" s="867"/>
    </row>
    <row r="842" spans="1:5">
      <c r="A842" s="236">
        <v>6</v>
      </c>
      <c r="B842" s="867"/>
      <c r="C842" s="867"/>
      <c r="D842" s="867"/>
      <c r="E842" s="867"/>
    </row>
    <row r="843" spans="1:5">
      <c r="A843" s="236">
        <v>7</v>
      </c>
      <c r="B843" s="867"/>
      <c r="C843" s="867"/>
      <c r="D843" s="867"/>
      <c r="E843" s="867"/>
    </row>
    <row r="844" spans="1:5">
      <c r="A844" s="236">
        <v>8</v>
      </c>
      <c r="B844" s="867"/>
      <c r="C844" s="867"/>
      <c r="D844" s="867"/>
      <c r="E844" s="867"/>
    </row>
    <row r="845" spans="1:5">
      <c r="A845" s="236">
        <v>9</v>
      </c>
      <c r="B845" s="867"/>
      <c r="C845" s="867"/>
      <c r="D845" s="867"/>
      <c r="E845" s="867"/>
    </row>
    <row r="846" spans="1:5">
      <c r="A846" s="236">
        <v>10</v>
      </c>
      <c r="B846" s="867"/>
      <c r="C846" s="867"/>
      <c r="D846" s="867"/>
      <c r="E846" s="867"/>
    </row>
    <row r="847" spans="1:5">
      <c r="A847" s="236">
        <v>11</v>
      </c>
      <c r="B847" s="867"/>
      <c r="C847" s="867"/>
      <c r="D847" s="867"/>
      <c r="E847" s="867"/>
    </row>
    <row r="848" spans="1:5">
      <c r="A848" s="236">
        <v>12</v>
      </c>
      <c r="B848" s="867"/>
      <c r="C848" s="867"/>
      <c r="D848" s="867"/>
      <c r="E848" s="867"/>
    </row>
    <row r="849" spans="1:5">
      <c r="A849" s="236">
        <v>13</v>
      </c>
      <c r="B849" s="867"/>
      <c r="C849" s="867"/>
      <c r="D849" s="867"/>
      <c r="E849" s="867"/>
    </row>
    <row r="850" spans="1:5">
      <c r="A850" s="236">
        <v>14</v>
      </c>
      <c r="B850" s="867"/>
      <c r="C850" s="867"/>
      <c r="D850" s="867"/>
      <c r="E850" s="867"/>
    </row>
    <row r="851" spans="1:5">
      <c r="A851" s="236">
        <v>15</v>
      </c>
      <c r="B851" s="867"/>
      <c r="C851" s="867"/>
      <c r="D851" s="867"/>
      <c r="E851" s="867"/>
    </row>
    <row r="852" spans="1:5">
      <c r="A852" s="236">
        <v>16</v>
      </c>
      <c r="B852" s="867"/>
      <c r="C852" s="867"/>
      <c r="D852" s="867"/>
      <c r="E852" s="867"/>
    </row>
    <row r="853" spans="1:5">
      <c r="A853" s="236">
        <v>17</v>
      </c>
      <c r="B853" s="867"/>
      <c r="C853" s="867"/>
      <c r="D853" s="867"/>
      <c r="E853" s="867"/>
    </row>
    <row r="854" spans="1:5">
      <c r="A854" s="236">
        <v>18</v>
      </c>
      <c r="B854" s="867"/>
      <c r="C854" s="867"/>
      <c r="D854" s="867"/>
      <c r="E854" s="867"/>
    </row>
    <row r="855" spans="1:5">
      <c r="A855" s="236">
        <v>19</v>
      </c>
      <c r="B855" s="867"/>
      <c r="C855" s="867"/>
      <c r="D855" s="867"/>
      <c r="E855" s="867"/>
    </row>
    <row r="856" spans="1:5">
      <c r="A856" s="236">
        <v>20</v>
      </c>
      <c r="B856" s="867"/>
      <c r="C856" s="867"/>
      <c r="D856" s="867"/>
      <c r="E856" s="867"/>
    </row>
    <row r="857" spans="1:5">
      <c r="A857" s="236">
        <v>21</v>
      </c>
      <c r="B857" s="867"/>
      <c r="C857" s="867"/>
      <c r="D857" s="867"/>
      <c r="E857" s="867"/>
    </row>
    <row r="858" spans="1:5">
      <c r="A858" s="236">
        <v>22</v>
      </c>
      <c r="B858" s="867"/>
      <c r="C858" s="867"/>
      <c r="D858" s="867"/>
      <c r="E858" s="867"/>
    </row>
    <row r="859" spans="1:5">
      <c r="A859" s="236">
        <v>23</v>
      </c>
      <c r="B859" s="867"/>
      <c r="C859" s="867"/>
      <c r="D859" s="867"/>
      <c r="E859" s="867"/>
    </row>
    <row r="860" spans="1:5">
      <c r="A860" s="236">
        <v>24</v>
      </c>
      <c r="B860" s="867"/>
      <c r="C860" s="867"/>
      <c r="D860" s="867"/>
      <c r="E860" s="867"/>
    </row>
    <row r="861" spans="1:5">
      <c r="A861" s="236">
        <v>25</v>
      </c>
      <c r="B861" s="867"/>
      <c r="C861" s="867"/>
      <c r="D861" s="867"/>
      <c r="E861" s="867"/>
    </row>
    <row r="862" spans="1:5">
      <c r="A862" s="236">
        <v>26</v>
      </c>
      <c r="B862" s="867"/>
      <c r="C862" s="867"/>
      <c r="D862" s="867"/>
      <c r="E862" s="867"/>
    </row>
    <row r="863" spans="1:5">
      <c r="A863" s="236">
        <v>27</v>
      </c>
      <c r="B863" s="867"/>
      <c r="C863" s="867"/>
      <c r="D863" s="867"/>
      <c r="E863" s="867"/>
    </row>
    <row r="864" spans="1:5">
      <c r="A864" s="236">
        <v>28</v>
      </c>
      <c r="B864" s="867"/>
      <c r="C864" s="867"/>
      <c r="D864" s="867"/>
      <c r="E864" s="867"/>
    </row>
    <row r="865" spans="1:5">
      <c r="A865" s="236">
        <v>1</v>
      </c>
      <c r="B865" s="867"/>
      <c r="C865" s="867"/>
      <c r="D865" s="867"/>
      <c r="E865" s="867"/>
    </row>
    <row r="866" spans="1:5">
      <c r="A866" s="236">
        <v>2</v>
      </c>
      <c r="B866" s="867"/>
      <c r="C866" s="867"/>
      <c r="D866" s="867"/>
      <c r="E866" s="867"/>
    </row>
    <row r="867" spans="1:5">
      <c r="A867" s="236">
        <v>3</v>
      </c>
      <c r="B867" s="867"/>
      <c r="C867" s="867"/>
      <c r="D867" s="867"/>
      <c r="E867" s="867"/>
    </row>
    <row r="868" spans="1:5">
      <c r="A868" s="236">
        <v>4</v>
      </c>
      <c r="B868" s="867"/>
      <c r="C868" s="867"/>
      <c r="D868" s="867"/>
      <c r="E868" s="867"/>
    </row>
    <row r="869" spans="1:5">
      <c r="A869" s="236">
        <v>5</v>
      </c>
      <c r="B869" s="867"/>
      <c r="C869" s="867"/>
      <c r="D869" s="867"/>
      <c r="E869" s="867"/>
    </row>
    <row r="870" spans="1:5">
      <c r="A870" s="236">
        <v>6</v>
      </c>
      <c r="B870" s="867"/>
      <c r="C870" s="867"/>
      <c r="D870" s="867"/>
      <c r="E870" s="867"/>
    </row>
    <row r="871" spans="1:5">
      <c r="A871" s="236">
        <v>7</v>
      </c>
      <c r="B871" s="867"/>
      <c r="C871" s="867"/>
      <c r="D871" s="867"/>
      <c r="E871" s="867"/>
    </row>
    <row r="872" spans="1:5">
      <c r="A872" s="236">
        <v>8</v>
      </c>
      <c r="B872" s="867"/>
      <c r="C872" s="867"/>
      <c r="D872" s="867"/>
      <c r="E872" s="867"/>
    </row>
    <row r="873" spans="1:5">
      <c r="A873" s="236">
        <v>9</v>
      </c>
      <c r="B873" s="867"/>
      <c r="C873" s="867"/>
      <c r="D873" s="867"/>
      <c r="E873" s="867"/>
    </row>
    <row r="874" spans="1:5">
      <c r="A874" s="236">
        <v>10</v>
      </c>
      <c r="B874" s="867"/>
      <c r="C874" s="867"/>
      <c r="D874" s="867"/>
      <c r="E874" s="867"/>
    </row>
    <row r="875" spans="1:5">
      <c r="A875" s="236">
        <v>11</v>
      </c>
      <c r="B875" s="867"/>
      <c r="C875" s="867"/>
      <c r="D875" s="867"/>
      <c r="E875" s="867"/>
    </row>
    <row r="876" spans="1:5">
      <c r="A876" s="236">
        <v>12</v>
      </c>
      <c r="B876" s="867"/>
      <c r="C876" s="867"/>
      <c r="D876" s="867"/>
      <c r="E876" s="867"/>
    </row>
    <row r="877" spans="1:5">
      <c r="A877" s="236">
        <v>13</v>
      </c>
      <c r="B877" s="867"/>
      <c r="C877" s="867"/>
      <c r="D877" s="867"/>
      <c r="E877" s="867"/>
    </row>
    <row r="878" spans="1:5">
      <c r="A878" s="236">
        <v>14</v>
      </c>
      <c r="B878" s="867"/>
      <c r="C878" s="867"/>
      <c r="D878" s="867"/>
      <c r="E878" s="867"/>
    </row>
    <row r="879" spans="1:5">
      <c r="A879" s="236">
        <v>15</v>
      </c>
      <c r="B879" s="867"/>
      <c r="C879" s="867"/>
      <c r="D879" s="867"/>
      <c r="E879" s="867"/>
    </row>
    <row r="880" spans="1:5">
      <c r="A880" s="236">
        <v>16</v>
      </c>
      <c r="B880" s="867"/>
      <c r="C880" s="867"/>
      <c r="D880" s="867"/>
      <c r="E880" s="867"/>
    </row>
    <row r="881" spans="1:5">
      <c r="A881" s="236">
        <v>17</v>
      </c>
      <c r="B881" s="867"/>
      <c r="C881" s="867"/>
      <c r="D881" s="867"/>
      <c r="E881" s="867"/>
    </row>
    <row r="882" spans="1:5">
      <c r="A882" s="236">
        <v>18</v>
      </c>
      <c r="B882" s="867"/>
      <c r="C882" s="867"/>
      <c r="D882" s="867"/>
      <c r="E882" s="867"/>
    </row>
    <row r="883" spans="1:5">
      <c r="A883" s="236">
        <v>19</v>
      </c>
      <c r="B883" s="867"/>
      <c r="C883" s="867"/>
      <c r="D883" s="867"/>
      <c r="E883" s="867"/>
    </row>
    <row r="884" spans="1:5">
      <c r="A884" s="236">
        <v>20</v>
      </c>
      <c r="B884" s="867"/>
      <c r="C884" s="867"/>
      <c r="D884" s="867"/>
      <c r="E884" s="867"/>
    </row>
    <row r="885" spans="1:5">
      <c r="A885" s="236">
        <v>21</v>
      </c>
      <c r="B885" s="867"/>
      <c r="C885" s="867"/>
      <c r="D885" s="867"/>
      <c r="E885" s="867"/>
    </row>
    <row r="886" spans="1:5">
      <c r="A886" s="236">
        <v>22</v>
      </c>
      <c r="B886" s="867"/>
      <c r="C886" s="867"/>
      <c r="D886" s="867"/>
      <c r="E886" s="867"/>
    </row>
    <row r="887" spans="1:5">
      <c r="A887" s="236">
        <v>23</v>
      </c>
      <c r="B887" s="867"/>
      <c r="C887" s="867"/>
      <c r="D887" s="867"/>
      <c r="E887" s="867"/>
    </row>
    <row r="888" spans="1:5">
      <c r="A888" s="236">
        <v>24</v>
      </c>
      <c r="B888" s="867"/>
      <c r="C888" s="867"/>
      <c r="D888" s="867"/>
      <c r="E888" s="867"/>
    </row>
    <row r="889" spans="1:5">
      <c r="A889" s="236">
        <v>25</v>
      </c>
      <c r="B889" s="867"/>
      <c r="C889" s="867"/>
      <c r="D889" s="867"/>
      <c r="E889" s="867"/>
    </row>
    <row r="890" spans="1:5">
      <c r="A890" s="236">
        <v>26</v>
      </c>
      <c r="B890" s="867"/>
      <c r="C890" s="867"/>
      <c r="D890" s="867"/>
      <c r="E890" s="867"/>
    </row>
    <row r="891" spans="1:5">
      <c r="A891" s="236">
        <v>27</v>
      </c>
      <c r="B891" s="867"/>
      <c r="C891" s="867"/>
      <c r="D891" s="867"/>
      <c r="E891" s="867"/>
    </row>
    <row r="892" spans="1:5">
      <c r="A892" s="236">
        <v>28</v>
      </c>
      <c r="B892" s="867"/>
      <c r="C892" s="867"/>
      <c r="D892" s="867"/>
      <c r="E892" s="867"/>
    </row>
    <row r="893" spans="1:5">
      <c r="A893" s="236">
        <v>1</v>
      </c>
      <c r="B893" s="867"/>
      <c r="C893" s="867"/>
      <c r="D893" s="867"/>
      <c r="E893" s="867"/>
    </row>
    <row r="894" spans="1:5">
      <c r="A894" s="236">
        <v>2</v>
      </c>
      <c r="B894" s="867"/>
      <c r="C894" s="867"/>
      <c r="D894" s="867"/>
      <c r="E894" s="867"/>
    </row>
    <row r="895" spans="1:5">
      <c r="A895" s="236">
        <v>3</v>
      </c>
      <c r="B895" s="867"/>
      <c r="C895" s="867"/>
      <c r="D895" s="867"/>
      <c r="E895" s="867"/>
    </row>
    <row r="896" spans="1:5">
      <c r="A896" s="236">
        <v>4</v>
      </c>
      <c r="B896" s="867"/>
      <c r="C896" s="867"/>
      <c r="D896" s="867"/>
      <c r="E896" s="867"/>
    </row>
    <row r="897" spans="1:5">
      <c r="A897" s="236">
        <v>5</v>
      </c>
      <c r="B897" s="867"/>
      <c r="C897" s="867"/>
      <c r="D897" s="867"/>
      <c r="E897" s="867"/>
    </row>
    <row r="898" spans="1:5">
      <c r="A898" s="236">
        <v>6</v>
      </c>
      <c r="B898" s="867"/>
      <c r="C898" s="867"/>
      <c r="D898" s="867"/>
      <c r="E898" s="867"/>
    </row>
    <row r="899" spans="1:5">
      <c r="A899" s="236">
        <v>7</v>
      </c>
      <c r="B899" s="867"/>
      <c r="C899" s="867"/>
      <c r="D899" s="867"/>
      <c r="E899" s="867"/>
    </row>
    <row r="900" spans="1:5">
      <c r="A900" s="236">
        <v>8</v>
      </c>
      <c r="B900" s="867"/>
      <c r="C900" s="867"/>
      <c r="D900" s="867"/>
      <c r="E900" s="867"/>
    </row>
    <row r="901" spans="1:5">
      <c r="A901" s="236">
        <v>9</v>
      </c>
      <c r="B901" s="867"/>
      <c r="C901" s="867"/>
      <c r="D901" s="867"/>
      <c r="E901" s="867"/>
    </row>
    <row r="902" spans="1:5">
      <c r="A902" s="236">
        <v>10</v>
      </c>
      <c r="B902" s="867"/>
      <c r="C902" s="867"/>
      <c r="D902" s="867"/>
      <c r="E902" s="867"/>
    </row>
    <row r="903" spans="1:5">
      <c r="A903" s="236">
        <v>11</v>
      </c>
      <c r="B903" s="867"/>
      <c r="C903" s="867"/>
      <c r="D903" s="867"/>
      <c r="E903" s="867"/>
    </row>
    <row r="904" spans="1:5">
      <c r="A904" s="236">
        <v>12</v>
      </c>
      <c r="B904" s="867"/>
      <c r="C904" s="867"/>
      <c r="D904" s="867"/>
      <c r="E904" s="867"/>
    </row>
    <row r="905" spans="1:5">
      <c r="A905" s="236">
        <v>13</v>
      </c>
      <c r="B905" s="867"/>
      <c r="C905" s="867"/>
      <c r="D905" s="867"/>
      <c r="E905" s="867"/>
    </row>
    <row r="906" spans="1:5">
      <c r="A906" s="236">
        <v>14</v>
      </c>
      <c r="B906" s="867"/>
      <c r="C906" s="867"/>
      <c r="D906" s="867"/>
      <c r="E906" s="867"/>
    </row>
    <row r="907" spans="1:5">
      <c r="A907" s="236">
        <v>15</v>
      </c>
      <c r="B907" s="867"/>
      <c r="C907" s="867"/>
      <c r="D907" s="867"/>
      <c r="E907" s="867"/>
    </row>
    <row r="908" spans="1:5">
      <c r="A908" s="236">
        <v>16</v>
      </c>
      <c r="B908" s="867"/>
      <c r="C908" s="867"/>
      <c r="D908" s="867"/>
      <c r="E908" s="867"/>
    </row>
    <row r="909" spans="1:5">
      <c r="A909" s="236">
        <v>17</v>
      </c>
      <c r="B909" s="867"/>
      <c r="C909" s="867"/>
      <c r="D909" s="867"/>
      <c r="E909" s="867"/>
    </row>
    <row r="910" spans="1:5">
      <c r="A910" s="236">
        <v>18</v>
      </c>
      <c r="B910" s="867"/>
      <c r="C910" s="867"/>
      <c r="D910" s="867"/>
      <c r="E910" s="867"/>
    </row>
    <row r="911" spans="1:5">
      <c r="A911" s="236">
        <v>19</v>
      </c>
      <c r="B911" s="867"/>
      <c r="C911" s="867"/>
      <c r="D911" s="867"/>
      <c r="E911" s="867"/>
    </row>
    <row r="912" spans="1:5">
      <c r="A912" s="236">
        <v>20</v>
      </c>
      <c r="B912" s="867"/>
      <c r="C912" s="867"/>
      <c r="D912" s="867"/>
      <c r="E912" s="867"/>
    </row>
    <row r="913" spans="1:5">
      <c r="A913" s="236">
        <v>21</v>
      </c>
      <c r="B913" s="867"/>
      <c r="C913" s="867"/>
      <c r="D913" s="867"/>
      <c r="E913" s="867"/>
    </row>
    <row r="914" spans="1:5">
      <c r="A914" s="236">
        <v>22</v>
      </c>
      <c r="B914" s="867"/>
      <c r="C914" s="867"/>
      <c r="D914" s="867"/>
      <c r="E914" s="867"/>
    </row>
    <row r="915" spans="1:5">
      <c r="A915" s="236">
        <v>23</v>
      </c>
      <c r="B915" s="867"/>
      <c r="C915" s="867"/>
      <c r="D915" s="867"/>
      <c r="E915" s="867"/>
    </row>
    <row r="916" spans="1:5">
      <c r="A916" s="236">
        <v>24</v>
      </c>
      <c r="B916" s="867"/>
      <c r="C916" s="867"/>
      <c r="D916" s="867"/>
      <c r="E916" s="867"/>
    </row>
    <row r="917" spans="1:5">
      <c r="A917" s="236">
        <v>25</v>
      </c>
      <c r="B917" s="867"/>
      <c r="C917" s="867"/>
      <c r="D917" s="867"/>
      <c r="E917" s="867"/>
    </row>
    <row r="918" spans="1:5">
      <c r="A918" s="236">
        <v>26</v>
      </c>
      <c r="B918" s="867"/>
      <c r="C918" s="867"/>
      <c r="D918" s="867"/>
      <c r="E918" s="867"/>
    </row>
    <row r="919" spans="1:5">
      <c r="A919" s="236">
        <v>27</v>
      </c>
      <c r="B919" s="867"/>
      <c r="C919" s="867"/>
      <c r="D919" s="867"/>
      <c r="E919" s="867"/>
    </row>
    <row r="920" spans="1:5">
      <c r="A920" s="236">
        <v>28</v>
      </c>
      <c r="B920" s="867"/>
      <c r="C920" s="867"/>
      <c r="D920" s="867"/>
      <c r="E920" s="867"/>
    </row>
    <row r="921" spans="1:5">
      <c r="A921" s="236">
        <v>1</v>
      </c>
      <c r="B921" s="867"/>
      <c r="C921" s="867"/>
      <c r="D921" s="867"/>
      <c r="E921" s="867"/>
    </row>
    <row r="922" spans="1:5">
      <c r="A922" s="236">
        <v>2</v>
      </c>
      <c r="B922" s="867"/>
      <c r="C922" s="867"/>
      <c r="D922" s="867"/>
      <c r="E922" s="867"/>
    </row>
    <row r="923" spans="1:5">
      <c r="A923" s="236">
        <v>3</v>
      </c>
      <c r="B923" s="867"/>
      <c r="C923" s="867"/>
      <c r="D923" s="867"/>
      <c r="E923" s="867"/>
    </row>
    <row r="924" spans="1:5">
      <c r="A924" s="236">
        <v>4</v>
      </c>
      <c r="B924" s="867"/>
      <c r="C924" s="867"/>
      <c r="D924" s="867"/>
      <c r="E924" s="867"/>
    </row>
    <row r="925" spans="1:5">
      <c r="A925" s="236">
        <v>5</v>
      </c>
      <c r="B925" s="867"/>
      <c r="C925" s="867"/>
      <c r="D925" s="867"/>
      <c r="E925" s="867"/>
    </row>
    <row r="926" spans="1:5">
      <c r="A926" s="236">
        <v>6</v>
      </c>
      <c r="B926" s="867"/>
      <c r="C926" s="867"/>
      <c r="D926" s="867"/>
      <c r="E926" s="867"/>
    </row>
    <row r="927" spans="1:5">
      <c r="A927" s="236">
        <v>7</v>
      </c>
      <c r="B927" s="867"/>
      <c r="C927" s="867"/>
      <c r="D927" s="867"/>
      <c r="E927" s="867"/>
    </row>
    <row r="928" spans="1:5">
      <c r="A928" s="236">
        <v>8</v>
      </c>
      <c r="B928" s="867"/>
      <c r="C928" s="867"/>
      <c r="D928" s="867"/>
      <c r="E928" s="867"/>
    </row>
    <row r="929" spans="1:5">
      <c r="A929" s="236">
        <v>9</v>
      </c>
      <c r="B929" s="867"/>
      <c r="C929" s="867"/>
      <c r="D929" s="867"/>
      <c r="E929" s="867"/>
    </row>
    <row r="930" spans="1:5">
      <c r="A930" s="236">
        <v>10</v>
      </c>
      <c r="B930" s="867"/>
      <c r="C930" s="867"/>
      <c r="D930" s="867"/>
      <c r="E930" s="867"/>
    </row>
    <row r="931" spans="1:5">
      <c r="A931" s="236">
        <v>11</v>
      </c>
      <c r="B931" s="867"/>
      <c r="C931" s="867"/>
      <c r="D931" s="867"/>
      <c r="E931" s="867"/>
    </row>
    <row r="932" spans="1:5">
      <c r="A932" s="236">
        <v>12</v>
      </c>
      <c r="B932" s="867"/>
      <c r="C932" s="867"/>
      <c r="D932" s="867"/>
      <c r="E932" s="867"/>
    </row>
    <row r="933" spans="1:5">
      <c r="A933" s="236">
        <v>13</v>
      </c>
      <c r="B933" s="867"/>
      <c r="C933" s="867"/>
      <c r="D933" s="867"/>
      <c r="E933" s="867"/>
    </row>
    <row r="934" spans="1:5">
      <c r="A934" s="236">
        <v>14</v>
      </c>
      <c r="B934" s="867"/>
      <c r="C934" s="867"/>
      <c r="D934" s="867"/>
      <c r="E934" s="867"/>
    </row>
    <row r="935" spans="1:5">
      <c r="A935" s="236">
        <v>15</v>
      </c>
      <c r="B935" s="867"/>
      <c r="C935" s="867"/>
      <c r="D935" s="867"/>
      <c r="E935" s="867"/>
    </row>
    <row r="936" spans="1:5">
      <c r="A936" s="236">
        <v>16</v>
      </c>
      <c r="B936" s="867"/>
      <c r="C936" s="867"/>
      <c r="D936" s="867"/>
      <c r="E936" s="867"/>
    </row>
    <row r="937" spans="1:5">
      <c r="A937" s="236">
        <v>17</v>
      </c>
      <c r="B937" s="867"/>
      <c r="C937" s="867"/>
      <c r="D937" s="867"/>
      <c r="E937" s="867"/>
    </row>
    <row r="938" spans="1:5">
      <c r="A938" s="236">
        <v>18</v>
      </c>
      <c r="B938" s="867"/>
      <c r="C938" s="867"/>
      <c r="D938" s="867"/>
      <c r="E938" s="867"/>
    </row>
    <row r="939" spans="1:5">
      <c r="A939" s="236">
        <v>19</v>
      </c>
      <c r="B939" s="867"/>
      <c r="C939" s="867"/>
      <c r="D939" s="867"/>
      <c r="E939" s="867"/>
    </row>
    <row r="940" spans="1:5">
      <c r="A940" s="236">
        <v>20</v>
      </c>
      <c r="B940" s="867"/>
      <c r="C940" s="867"/>
      <c r="D940" s="867"/>
      <c r="E940" s="867"/>
    </row>
    <row r="941" spans="1:5">
      <c r="A941" s="236">
        <v>21</v>
      </c>
      <c r="B941" s="867"/>
      <c r="C941" s="867"/>
      <c r="D941" s="867"/>
      <c r="E941" s="867"/>
    </row>
    <row r="942" spans="1:5">
      <c r="A942" s="236">
        <v>22</v>
      </c>
      <c r="B942" s="867"/>
      <c r="C942" s="867"/>
      <c r="D942" s="867"/>
      <c r="E942" s="867"/>
    </row>
    <row r="943" spans="1:5">
      <c r="A943" s="236">
        <v>1</v>
      </c>
      <c r="B943" s="867"/>
      <c r="C943" s="867"/>
      <c r="D943" s="867"/>
      <c r="E943" s="867"/>
    </row>
    <row r="944" spans="1:5">
      <c r="A944" s="236">
        <v>2</v>
      </c>
      <c r="B944" s="867"/>
      <c r="C944" s="867"/>
      <c r="D944" s="867"/>
      <c r="E944" s="867"/>
    </row>
    <row r="945" spans="1:5">
      <c r="A945" s="236">
        <v>3</v>
      </c>
      <c r="B945" s="867"/>
      <c r="C945" s="867"/>
      <c r="D945" s="867"/>
      <c r="E945" s="867"/>
    </row>
    <row r="946" spans="1:5">
      <c r="A946" s="236">
        <v>4</v>
      </c>
      <c r="B946" s="867"/>
      <c r="C946" s="867"/>
      <c r="D946" s="867"/>
      <c r="E946" s="867"/>
    </row>
    <row r="947" spans="1:5">
      <c r="A947" s="236">
        <v>5</v>
      </c>
      <c r="B947" s="867"/>
      <c r="C947" s="867"/>
      <c r="D947" s="867"/>
      <c r="E947" s="867"/>
    </row>
    <row r="948" spans="1:5">
      <c r="A948" s="236">
        <v>6</v>
      </c>
      <c r="B948" s="867"/>
      <c r="C948" s="867"/>
      <c r="D948" s="867"/>
      <c r="E948" s="867"/>
    </row>
    <row r="949" spans="1:5">
      <c r="A949" s="236">
        <v>7</v>
      </c>
      <c r="B949" s="867"/>
      <c r="C949" s="867"/>
      <c r="D949" s="867"/>
      <c r="E949" s="867"/>
    </row>
    <row r="950" spans="1:5">
      <c r="A950" s="236">
        <v>8</v>
      </c>
      <c r="B950" s="867"/>
      <c r="C950" s="867"/>
      <c r="D950" s="867"/>
      <c r="E950" s="867"/>
    </row>
    <row r="951" spans="1:5">
      <c r="A951" s="236">
        <v>9</v>
      </c>
      <c r="B951" s="867"/>
      <c r="C951" s="867"/>
      <c r="D951" s="867"/>
      <c r="E951" s="867"/>
    </row>
    <row r="952" spans="1:5">
      <c r="A952" s="236">
        <v>10</v>
      </c>
      <c r="B952" s="867"/>
      <c r="C952" s="867"/>
      <c r="D952" s="867"/>
      <c r="E952" s="867"/>
    </row>
    <row r="953" spans="1:5">
      <c r="A953" s="236">
        <v>11</v>
      </c>
      <c r="B953" s="867"/>
      <c r="C953" s="867"/>
      <c r="D953" s="867"/>
      <c r="E953" s="867"/>
    </row>
    <row r="954" spans="1:5">
      <c r="A954" s="236">
        <v>12</v>
      </c>
      <c r="B954" s="867"/>
      <c r="C954" s="867"/>
      <c r="D954" s="867"/>
      <c r="E954" s="867"/>
    </row>
    <row r="955" spans="1:5">
      <c r="A955" s="236">
        <v>13</v>
      </c>
      <c r="B955" s="867"/>
      <c r="C955" s="867"/>
      <c r="D955" s="867"/>
      <c r="E955" s="867"/>
    </row>
    <row r="956" spans="1:5">
      <c r="A956" s="236">
        <v>14</v>
      </c>
      <c r="B956" s="867"/>
      <c r="C956" s="867"/>
      <c r="D956" s="867"/>
      <c r="E956" s="867"/>
    </row>
    <row r="957" spans="1:5">
      <c r="A957" s="236">
        <v>15</v>
      </c>
      <c r="B957" s="867"/>
      <c r="C957" s="867"/>
      <c r="D957" s="867"/>
      <c r="E957" s="867"/>
    </row>
    <row r="958" spans="1:5">
      <c r="A958" s="236">
        <v>16</v>
      </c>
      <c r="B958" s="867"/>
      <c r="C958" s="867"/>
      <c r="D958" s="867"/>
      <c r="E958" s="867"/>
    </row>
    <row r="959" spans="1:5">
      <c r="A959" s="236">
        <v>17</v>
      </c>
      <c r="B959" s="867"/>
      <c r="C959" s="867"/>
      <c r="D959" s="867"/>
      <c r="E959" s="867"/>
    </row>
    <row r="960" spans="1:5">
      <c r="A960" s="236">
        <v>18</v>
      </c>
      <c r="B960" s="867"/>
      <c r="C960" s="867"/>
      <c r="D960" s="867"/>
      <c r="E960" s="867"/>
    </row>
    <row r="961" spans="1:5">
      <c r="A961" s="236">
        <v>19</v>
      </c>
      <c r="B961" s="867"/>
      <c r="C961" s="867"/>
      <c r="D961" s="867"/>
      <c r="E961" s="867"/>
    </row>
    <row r="962" spans="1:5">
      <c r="A962" s="236">
        <v>20</v>
      </c>
      <c r="B962" s="867"/>
      <c r="C962" s="867"/>
      <c r="D962" s="867"/>
      <c r="E962" s="867"/>
    </row>
    <row r="963" spans="1:5">
      <c r="A963" s="236">
        <v>21</v>
      </c>
      <c r="B963" s="867"/>
      <c r="C963" s="867"/>
      <c r="D963" s="867"/>
      <c r="E963" s="867"/>
    </row>
    <row r="964" spans="1:5">
      <c r="A964" s="236">
        <v>22</v>
      </c>
      <c r="B964" s="867"/>
      <c r="C964" s="867"/>
      <c r="D964" s="867"/>
      <c r="E964" s="867"/>
    </row>
    <row r="965" spans="1:5">
      <c r="A965" s="236">
        <v>23</v>
      </c>
      <c r="B965" s="867"/>
      <c r="C965" s="867"/>
      <c r="D965" s="867"/>
      <c r="E965" s="867"/>
    </row>
    <row r="966" spans="1:5">
      <c r="A966" s="236">
        <v>24</v>
      </c>
      <c r="B966" s="867"/>
      <c r="C966" s="867"/>
      <c r="D966" s="867"/>
      <c r="E966" s="867"/>
    </row>
    <row r="967" spans="1:5">
      <c r="A967" s="236">
        <v>25</v>
      </c>
      <c r="B967" s="867"/>
      <c r="C967" s="867"/>
      <c r="D967" s="867"/>
      <c r="E967" s="867"/>
    </row>
    <row r="968" spans="1:5">
      <c r="A968" s="236">
        <v>26</v>
      </c>
      <c r="B968" s="867"/>
      <c r="C968" s="867"/>
      <c r="D968" s="867"/>
      <c r="E968" s="867"/>
    </row>
    <row r="969" spans="1:5">
      <c r="A969" s="236">
        <v>27</v>
      </c>
      <c r="B969" s="867"/>
      <c r="C969" s="867"/>
      <c r="D969" s="867"/>
      <c r="E969" s="867"/>
    </row>
    <row r="970" spans="1:5">
      <c r="A970" s="236">
        <v>28</v>
      </c>
      <c r="B970" s="867"/>
      <c r="C970" s="867"/>
      <c r="D970" s="867"/>
      <c r="E970" s="867"/>
    </row>
    <row r="971" spans="1:5">
      <c r="A971" s="236">
        <v>1</v>
      </c>
      <c r="B971" s="867"/>
      <c r="C971" s="867"/>
      <c r="D971" s="867"/>
      <c r="E971" s="867"/>
    </row>
    <row r="972" spans="1:5">
      <c r="A972" s="236">
        <v>2</v>
      </c>
      <c r="B972" s="867"/>
      <c r="C972" s="867"/>
      <c r="D972" s="867"/>
      <c r="E972" s="867"/>
    </row>
    <row r="973" spans="1:5">
      <c r="A973" s="236">
        <v>3</v>
      </c>
      <c r="B973" s="867"/>
      <c r="C973" s="867"/>
      <c r="D973" s="867"/>
      <c r="E973" s="867"/>
    </row>
    <row r="974" spans="1:5">
      <c r="A974" s="236">
        <v>4</v>
      </c>
      <c r="B974" s="867"/>
      <c r="C974" s="867"/>
      <c r="D974" s="867"/>
      <c r="E974" s="867"/>
    </row>
    <row r="975" spans="1:5">
      <c r="A975" s="236">
        <v>5</v>
      </c>
      <c r="B975" s="867"/>
      <c r="C975" s="867"/>
      <c r="D975" s="867"/>
      <c r="E975" s="867"/>
    </row>
    <row r="976" spans="1:5">
      <c r="A976" s="236">
        <v>6</v>
      </c>
      <c r="B976" s="867"/>
      <c r="C976" s="867"/>
      <c r="D976" s="867"/>
      <c r="E976" s="867"/>
    </row>
    <row r="977" spans="1:5">
      <c r="A977" s="236">
        <v>7</v>
      </c>
      <c r="B977" s="867"/>
      <c r="C977" s="867"/>
      <c r="D977" s="867"/>
      <c r="E977" s="867"/>
    </row>
    <row r="978" spans="1:5">
      <c r="A978" s="236">
        <v>8</v>
      </c>
      <c r="B978" s="867"/>
      <c r="C978" s="867"/>
      <c r="D978" s="867"/>
      <c r="E978" s="867"/>
    </row>
    <row r="979" spans="1:5">
      <c r="A979" s="236">
        <v>9</v>
      </c>
      <c r="B979" s="867"/>
      <c r="C979" s="867"/>
      <c r="D979" s="867"/>
      <c r="E979" s="867"/>
    </row>
    <row r="980" spans="1:5">
      <c r="A980" s="236">
        <v>10</v>
      </c>
      <c r="B980" s="867"/>
      <c r="C980" s="867"/>
      <c r="D980" s="867"/>
      <c r="E980" s="867"/>
    </row>
    <row r="981" spans="1:5">
      <c r="A981" s="236">
        <v>11</v>
      </c>
      <c r="B981" s="867"/>
      <c r="C981" s="867"/>
      <c r="D981" s="867"/>
      <c r="E981" s="867"/>
    </row>
    <row r="982" spans="1:5">
      <c r="A982" s="236">
        <v>12</v>
      </c>
      <c r="B982" s="867"/>
      <c r="C982" s="867"/>
      <c r="D982" s="867"/>
      <c r="E982" s="867"/>
    </row>
    <row r="983" spans="1:5">
      <c r="A983" s="236">
        <v>13</v>
      </c>
      <c r="B983" s="867"/>
      <c r="C983" s="867"/>
      <c r="D983" s="867"/>
      <c r="E983" s="867"/>
    </row>
    <row r="984" spans="1:5">
      <c r="A984" s="236">
        <v>14</v>
      </c>
      <c r="B984" s="867"/>
      <c r="C984" s="867"/>
      <c r="D984" s="867"/>
      <c r="E984" s="867"/>
    </row>
    <row r="985" spans="1:5">
      <c r="A985" s="236">
        <v>15</v>
      </c>
      <c r="B985" s="867"/>
      <c r="C985" s="867"/>
      <c r="D985" s="867"/>
      <c r="E985" s="867"/>
    </row>
    <row r="986" spans="1:5">
      <c r="A986" s="236">
        <v>16</v>
      </c>
      <c r="B986" s="867"/>
      <c r="C986" s="867"/>
      <c r="D986" s="867"/>
      <c r="E986" s="867"/>
    </row>
    <row r="987" spans="1:5">
      <c r="A987" s="236">
        <v>17</v>
      </c>
      <c r="B987" s="867"/>
      <c r="C987" s="867"/>
      <c r="D987" s="867"/>
      <c r="E987" s="867"/>
    </row>
    <row r="988" spans="1:5">
      <c r="A988" s="236">
        <v>18</v>
      </c>
      <c r="B988" s="867"/>
      <c r="C988" s="867"/>
      <c r="D988" s="867"/>
      <c r="E988" s="867"/>
    </row>
    <row r="989" spans="1:5">
      <c r="A989" s="236">
        <v>19</v>
      </c>
      <c r="B989" s="867"/>
      <c r="C989" s="867"/>
      <c r="D989" s="867"/>
      <c r="E989" s="867"/>
    </row>
    <row r="990" spans="1:5">
      <c r="A990" s="236">
        <v>20</v>
      </c>
      <c r="B990" s="867"/>
      <c r="C990" s="867"/>
      <c r="D990" s="867"/>
      <c r="E990" s="867"/>
    </row>
    <row r="991" spans="1:5">
      <c r="A991" s="236">
        <v>21</v>
      </c>
      <c r="B991" s="867"/>
      <c r="C991" s="867"/>
      <c r="D991" s="867"/>
      <c r="E991" s="867"/>
    </row>
    <row r="992" spans="1:5">
      <c r="A992" s="236">
        <v>22</v>
      </c>
      <c r="B992" s="867"/>
      <c r="C992" s="867"/>
      <c r="D992" s="867"/>
      <c r="E992" s="867"/>
    </row>
    <row r="993" spans="1:5">
      <c r="A993" s="236">
        <v>23</v>
      </c>
      <c r="B993" s="867"/>
      <c r="C993" s="867"/>
      <c r="D993" s="867"/>
      <c r="E993" s="867"/>
    </row>
    <row r="994" spans="1:5">
      <c r="A994" s="236">
        <v>24</v>
      </c>
      <c r="B994" s="867"/>
      <c r="C994" s="867"/>
      <c r="D994" s="867"/>
      <c r="E994" s="867"/>
    </row>
    <row r="995" spans="1:5">
      <c r="A995" s="236">
        <v>25</v>
      </c>
      <c r="B995" s="867"/>
      <c r="C995" s="867"/>
      <c r="D995" s="867"/>
      <c r="E995" s="867"/>
    </row>
    <row r="996" spans="1:5">
      <c r="A996" s="236">
        <v>26</v>
      </c>
      <c r="B996" s="867"/>
      <c r="C996" s="867"/>
      <c r="D996" s="867"/>
      <c r="E996" s="867"/>
    </row>
    <row r="997" spans="1:5">
      <c r="A997" s="236">
        <v>27</v>
      </c>
      <c r="B997" s="867"/>
      <c r="C997" s="867"/>
      <c r="D997" s="867"/>
      <c r="E997" s="867"/>
    </row>
    <row r="998" spans="1:5">
      <c r="A998" s="236">
        <v>28</v>
      </c>
      <c r="B998" s="867"/>
      <c r="C998" s="867"/>
      <c r="D998" s="867"/>
      <c r="E998" s="867"/>
    </row>
    <row r="999" spans="1:5">
      <c r="A999" s="236">
        <v>29</v>
      </c>
      <c r="B999" s="867"/>
      <c r="C999" s="867"/>
      <c r="D999" s="867"/>
      <c r="E999" s="867"/>
    </row>
    <row r="1000" spans="1:5">
      <c r="A1000" s="236">
        <v>30</v>
      </c>
      <c r="B1000" s="867"/>
      <c r="C1000" s="867"/>
      <c r="D1000" s="867"/>
      <c r="E1000" s="867"/>
    </row>
    <row r="1001" spans="1:5">
      <c r="A1001" s="236">
        <v>31</v>
      </c>
      <c r="B1001" s="867"/>
      <c r="C1001" s="867"/>
      <c r="D1001" s="867"/>
      <c r="E1001" s="867"/>
    </row>
    <row r="1002" spans="1:5">
      <c r="A1002" s="236">
        <v>32</v>
      </c>
      <c r="B1002" s="867"/>
      <c r="C1002" s="867"/>
      <c r="D1002" s="867"/>
      <c r="E1002" s="867"/>
    </row>
    <row r="1003" spans="1:5">
      <c r="A1003" s="236">
        <v>33</v>
      </c>
      <c r="B1003" s="867"/>
      <c r="C1003" s="867"/>
      <c r="D1003" s="867"/>
      <c r="E1003" s="867"/>
    </row>
    <row r="1004" spans="1:5">
      <c r="A1004" s="236">
        <v>1</v>
      </c>
      <c r="B1004" s="867"/>
      <c r="C1004" s="867"/>
      <c r="D1004" s="867"/>
      <c r="E1004" s="867"/>
    </row>
    <row r="1005" spans="1:5">
      <c r="A1005" s="236">
        <v>2</v>
      </c>
      <c r="B1005" s="867"/>
      <c r="C1005" s="867"/>
      <c r="D1005" s="867"/>
      <c r="E1005" s="867"/>
    </row>
    <row r="1006" spans="1:5">
      <c r="A1006" s="236">
        <v>3</v>
      </c>
      <c r="B1006" s="867"/>
      <c r="C1006" s="867"/>
      <c r="D1006" s="867"/>
      <c r="E1006" s="867"/>
    </row>
    <row r="1007" spans="1:5">
      <c r="A1007" s="236">
        <v>4</v>
      </c>
      <c r="B1007" s="867"/>
      <c r="C1007" s="867"/>
      <c r="D1007" s="867"/>
      <c r="E1007" s="867"/>
    </row>
    <row r="1008" spans="1:5">
      <c r="A1008" s="236">
        <v>5</v>
      </c>
      <c r="B1008" s="867"/>
      <c r="C1008" s="867"/>
      <c r="D1008" s="867"/>
      <c r="E1008" s="867"/>
    </row>
    <row r="1009" spans="1:5">
      <c r="A1009" s="236">
        <v>6</v>
      </c>
      <c r="B1009" s="867"/>
      <c r="C1009" s="867"/>
      <c r="D1009" s="867"/>
      <c r="E1009" s="867"/>
    </row>
    <row r="1010" spans="1:5">
      <c r="A1010" s="236">
        <v>7</v>
      </c>
      <c r="B1010" s="867"/>
      <c r="C1010" s="867"/>
      <c r="D1010" s="867"/>
      <c r="E1010" s="867"/>
    </row>
    <row r="1011" spans="1:5">
      <c r="A1011" s="236">
        <v>8</v>
      </c>
      <c r="B1011" s="867"/>
      <c r="C1011" s="867"/>
      <c r="D1011" s="867"/>
      <c r="E1011" s="867"/>
    </row>
    <row r="1012" spans="1:5">
      <c r="A1012" s="236">
        <v>9</v>
      </c>
      <c r="B1012" s="867"/>
      <c r="C1012" s="867"/>
      <c r="D1012" s="867"/>
      <c r="E1012" s="867"/>
    </row>
    <row r="1013" spans="1:5">
      <c r="A1013" s="236">
        <v>10</v>
      </c>
      <c r="B1013" s="867"/>
      <c r="C1013" s="867"/>
      <c r="D1013" s="867"/>
      <c r="E1013" s="867"/>
    </row>
    <row r="1014" spans="1:5">
      <c r="A1014" s="236">
        <v>11</v>
      </c>
      <c r="B1014" s="867"/>
      <c r="C1014" s="867"/>
      <c r="D1014" s="867"/>
      <c r="E1014" s="867"/>
    </row>
    <row r="1015" spans="1:5">
      <c r="A1015" s="236">
        <v>12</v>
      </c>
      <c r="B1015" s="867"/>
      <c r="C1015" s="867"/>
      <c r="D1015" s="867"/>
      <c r="E1015" s="867"/>
    </row>
    <row r="1016" spans="1:5">
      <c r="A1016" s="236">
        <v>13</v>
      </c>
      <c r="B1016" s="867"/>
      <c r="C1016" s="867"/>
      <c r="D1016" s="867"/>
      <c r="E1016" s="867"/>
    </row>
    <row r="1017" spans="1:5">
      <c r="A1017" s="236">
        <v>14</v>
      </c>
      <c r="B1017" s="867"/>
      <c r="C1017" s="867"/>
      <c r="D1017" s="867"/>
      <c r="E1017" s="867"/>
    </row>
    <row r="1018" spans="1:5">
      <c r="A1018" s="236">
        <v>15</v>
      </c>
      <c r="B1018" s="867"/>
      <c r="C1018" s="867"/>
      <c r="D1018" s="867"/>
      <c r="E1018" s="867"/>
    </row>
    <row r="1019" spans="1:5">
      <c r="A1019" s="236">
        <v>16</v>
      </c>
      <c r="B1019" s="867"/>
      <c r="C1019" s="867"/>
      <c r="D1019" s="867"/>
      <c r="E1019" s="867"/>
    </row>
    <row r="1020" spans="1:5">
      <c r="A1020" s="236">
        <v>17</v>
      </c>
      <c r="B1020" s="867"/>
      <c r="C1020" s="867"/>
      <c r="D1020" s="867"/>
      <c r="E1020" s="867"/>
    </row>
    <row r="1021" spans="1:5">
      <c r="A1021" s="236">
        <v>18</v>
      </c>
      <c r="B1021" s="867"/>
      <c r="C1021" s="867"/>
      <c r="D1021" s="867"/>
      <c r="E1021" s="867"/>
    </row>
    <row r="1022" spans="1:5">
      <c r="A1022" s="236">
        <v>19</v>
      </c>
      <c r="B1022" s="867"/>
      <c r="C1022" s="867"/>
      <c r="D1022" s="867"/>
      <c r="E1022" s="867"/>
    </row>
    <row r="1023" spans="1:5">
      <c r="A1023" s="236">
        <v>20</v>
      </c>
      <c r="B1023" s="867"/>
      <c r="C1023" s="867"/>
      <c r="D1023" s="867"/>
      <c r="E1023" s="867"/>
    </row>
    <row r="1024" spans="1:5">
      <c r="A1024" s="236">
        <v>21</v>
      </c>
      <c r="B1024" s="867"/>
      <c r="C1024" s="867"/>
      <c r="D1024" s="867"/>
      <c r="E1024" s="867"/>
    </row>
    <row r="1025" spans="1:5">
      <c r="A1025" s="236">
        <v>22</v>
      </c>
      <c r="B1025" s="867"/>
      <c r="C1025" s="867"/>
      <c r="D1025" s="867"/>
      <c r="E1025" s="867"/>
    </row>
    <row r="1026" spans="1:5">
      <c r="A1026" s="236">
        <v>23</v>
      </c>
      <c r="B1026" s="867"/>
      <c r="C1026" s="867"/>
      <c r="D1026" s="867"/>
      <c r="E1026" s="867"/>
    </row>
    <row r="1027" spans="1:5">
      <c r="A1027" s="236">
        <v>24</v>
      </c>
      <c r="B1027" s="867"/>
      <c r="C1027" s="867"/>
      <c r="D1027" s="867"/>
      <c r="E1027" s="867"/>
    </row>
    <row r="1028" spans="1:5">
      <c r="A1028" s="236">
        <v>25</v>
      </c>
      <c r="B1028" s="867"/>
      <c r="C1028" s="867"/>
      <c r="D1028" s="867"/>
      <c r="E1028" s="867"/>
    </row>
    <row r="1029" spans="1:5">
      <c r="A1029" s="236">
        <v>26</v>
      </c>
      <c r="B1029" s="867"/>
      <c r="C1029" s="867"/>
      <c r="D1029" s="867"/>
      <c r="E1029" s="867"/>
    </row>
    <row r="1030" spans="1:5">
      <c r="A1030" s="236">
        <v>27</v>
      </c>
      <c r="B1030" s="867"/>
      <c r="C1030" s="867"/>
      <c r="D1030" s="867"/>
      <c r="E1030" s="867"/>
    </row>
    <row r="1031" spans="1:5">
      <c r="A1031" s="236">
        <v>28</v>
      </c>
      <c r="B1031" s="867"/>
      <c r="C1031" s="867"/>
      <c r="D1031" s="867"/>
      <c r="E1031" s="867"/>
    </row>
    <row r="1032" spans="1:5">
      <c r="A1032" s="236">
        <v>29</v>
      </c>
      <c r="B1032" s="867"/>
      <c r="C1032" s="867"/>
      <c r="D1032" s="867"/>
      <c r="E1032" s="867"/>
    </row>
    <row r="1033" spans="1:5">
      <c r="A1033" s="236">
        <v>30</v>
      </c>
      <c r="B1033" s="867"/>
      <c r="C1033" s="867"/>
      <c r="D1033" s="867"/>
      <c r="E1033" s="867"/>
    </row>
    <row r="1034" spans="1:5">
      <c r="A1034" s="236">
        <v>31</v>
      </c>
      <c r="B1034" s="867"/>
      <c r="C1034" s="867"/>
      <c r="D1034" s="867"/>
      <c r="E1034" s="867"/>
    </row>
    <row r="1035" spans="1:5">
      <c r="A1035" s="236">
        <v>32</v>
      </c>
      <c r="B1035" s="867"/>
      <c r="C1035" s="867"/>
      <c r="D1035" s="867"/>
      <c r="E1035" s="867"/>
    </row>
    <row r="1036" spans="1:5">
      <c r="A1036" s="236">
        <v>33</v>
      </c>
      <c r="B1036" s="867"/>
      <c r="C1036" s="867"/>
      <c r="D1036" s="867"/>
      <c r="E1036" s="867"/>
    </row>
    <row r="1037" spans="1:5">
      <c r="A1037" s="236">
        <v>1</v>
      </c>
      <c r="B1037" s="867"/>
      <c r="C1037" s="867"/>
      <c r="D1037" s="867"/>
      <c r="E1037" s="867"/>
    </row>
    <row r="1038" spans="1:5">
      <c r="A1038" s="236">
        <v>2</v>
      </c>
      <c r="B1038" s="867"/>
      <c r="C1038" s="867"/>
      <c r="D1038" s="867"/>
      <c r="E1038" s="867"/>
    </row>
    <row r="1039" spans="1:5">
      <c r="A1039" s="236">
        <v>3</v>
      </c>
      <c r="B1039" s="867"/>
      <c r="C1039" s="867"/>
      <c r="D1039" s="867"/>
      <c r="E1039" s="867"/>
    </row>
    <row r="1040" spans="1:5">
      <c r="A1040" s="236">
        <v>4</v>
      </c>
      <c r="B1040" s="867"/>
      <c r="C1040" s="867"/>
      <c r="D1040" s="867"/>
      <c r="E1040" s="867"/>
    </row>
    <row r="1041" spans="1:5">
      <c r="A1041" s="236">
        <v>5</v>
      </c>
      <c r="B1041" s="867"/>
      <c r="C1041" s="867"/>
      <c r="D1041" s="867"/>
      <c r="E1041" s="867"/>
    </row>
    <row r="1042" spans="1:5">
      <c r="A1042" s="236">
        <v>6</v>
      </c>
      <c r="B1042" s="867"/>
      <c r="C1042" s="867"/>
      <c r="D1042" s="867"/>
      <c r="E1042" s="867"/>
    </row>
    <row r="1043" spans="1:5">
      <c r="A1043" s="236">
        <v>7</v>
      </c>
      <c r="B1043" s="867"/>
      <c r="C1043" s="867"/>
      <c r="D1043" s="867"/>
      <c r="E1043" s="867"/>
    </row>
    <row r="1044" spans="1:5">
      <c r="A1044" s="236">
        <v>8</v>
      </c>
      <c r="B1044" s="867"/>
      <c r="C1044" s="867"/>
      <c r="D1044" s="867"/>
      <c r="E1044" s="867"/>
    </row>
    <row r="1045" spans="1:5">
      <c r="A1045" s="236">
        <v>9</v>
      </c>
      <c r="B1045" s="867"/>
      <c r="C1045" s="867"/>
      <c r="D1045" s="867"/>
      <c r="E1045" s="867"/>
    </row>
    <row r="1046" spans="1:5">
      <c r="A1046" s="236">
        <v>10</v>
      </c>
      <c r="B1046" s="867"/>
      <c r="C1046" s="867"/>
      <c r="D1046" s="867"/>
      <c r="E1046" s="867"/>
    </row>
    <row r="1047" spans="1:5">
      <c r="A1047" s="236">
        <v>11</v>
      </c>
      <c r="B1047" s="867"/>
      <c r="C1047" s="867"/>
      <c r="D1047" s="867"/>
      <c r="E1047" s="867"/>
    </row>
    <row r="1048" spans="1:5">
      <c r="A1048" s="236">
        <v>12</v>
      </c>
      <c r="B1048" s="867"/>
      <c r="C1048" s="867"/>
      <c r="D1048" s="867"/>
      <c r="E1048" s="867"/>
    </row>
    <row r="1049" spans="1:5">
      <c r="A1049" s="236">
        <v>13</v>
      </c>
      <c r="B1049" s="867"/>
      <c r="C1049" s="867"/>
      <c r="D1049" s="867"/>
      <c r="E1049" s="867"/>
    </row>
    <row r="1050" spans="1:5">
      <c r="A1050" s="236">
        <v>14</v>
      </c>
      <c r="B1050" s="867"/>
      <c r="C1050" s="867"/>
      <c r="D1050" s="867"/>
      <c r="E1050" s="867"/>
    </row>
    <row r="1051" spans="1:5">
      <c r="A1051" s="236">
        <v>15</v>
      </c>
      <c r="B1051" s="867"/>
      <c r="C1051" s="867"/>
      <c r="D1051" s="867"/>
      <c r="E1051" s="867"/>
    </row>
    <row r="1052" spans="1:5">
      <c r="A1052" s="236">
        <v>16</v>
      </c>
      <c r="B1052" s="867"/>
      <c r="C1052" s="867"/>
      <c r="D1052" s="867"/>
      <c r="E1052" s="867"/>
    </row>
    <row r="1053" spans="1:5">
      <c r="A1053" s="236">
        <v>17</v>
      </c>
      <c r="B1053" s="867"/>
      <c r="C1053" s="867"/>
      <c r="D1053" s="867"/>
      <c r="E1053" s="867"/>
    </row>
    <row r="1054" spans="1:5">
      <c r="A1054" s="236">
        <v>18</v>
      </c>
      <c r="B1054" s="867"/>
      <c r="C1054" s="867"/>
      <c r="D1054" s="867"/>
      <c r="E1054" s="867"/>
    </row>
    <row r="1055" spans="1:5">
      <c r="A1055" s="236">
        <v>19</v>
      </c>
      <c r="B1055" s="867"/>
      <c r="C1055" s="867"/>
      <c r="D1055" s="867"/>
      <c r="E1055" s="867"/>
    </row>
    <row r="1056" spans="1:5">
      <c r="A1056" s="236">
        <v>20</v>
      </c>
      <c r="B1056" s="867"/>
      <c r="C1056" s="867"/>
      <c r="D1056" s="867"/>
      <c r="E1056" s="867"/>
    </row>
    <row r="1057" spans="1:5">
      <c r="A1057" s="236">
        <v>21</v>
      </c>
      <c r="B1057" s="867"/>
      <c r="C1057" s="867"/>
      <c r="D1057" s="867"/>
      <c r="E1057" s="867"/>
    </row>
    <row r="1058" spans="1:5">
      <c r="A1058" s="236">
        <v>22</v>
      </c>
      <c r="B1058" s="867"/>
      <c r="C1058" s="867"/>
      <c r="D1058" s="867"/>
      <c r="E1058" s="867"/>
    </row>
    <row r="1059" spans="1:5">
      <c r="A1059" s="236">
        <v>23</v>
      </c>
      <c r="B1059" s="867"/>
      <c r="C1059" s="867"/>
      <c r="D1059" s="867"/>
      <c r="E1059" s="867"/>
    </row>
    <row r="1060" spans="1:5">
      <c r="A1060" s="236">
        <v>24</v>
      </c>
      <c r="B1060" s="867"/>
      <c r="C1060" s="867"/>
      <c r="D1060" s="867"/>
      <c r="E1060" s="867"/>
    </row>
    <row r="1061" spans="1:5">
      <c r="A1061" s="236">
        <v>25</v>
      </c>
      <c r="B1061" s="867"/>
      <c r="C1061" s="867"/>
      <c r="D1061" s="867"/>
      <c r="E1061" s="867"/>
    </row>
    <row r="1062" spans="1:5">
      <c r="A1062" s="236">
        <v>26</v>
      </c>
      <c r="B1062" s="867"/>
      <c r="C1062" s="867"/>
      <c r="D1062" s="867"/>
      <c r="E1062" s="867"/>
    </row>
    <row r="1063" spans="1:5">
      <c r="A1063" s="236">
        <v>27</v>
      </c>
      <c r="B1063" s="867"/>
      <c r="C1063" s="867"/>
      <c r="D1063" s="867"/>
      <c r="E1063" s="867"/>
    </row>
    <row r="1064" spans="1:5">
      <c r="A1064" s="236">
        <v>28</v>
      </c>
      <c r="B1064" s="867"/>
      <c r="C1064" s="867"/>
      <c r="D1064" s="867"/>
      <c r="E1064" s="867"/>
    </row>
    <row r="1065" spans="1:5">
      <c r="A1065" s="236">
        <v>29</v>
      </c>
      <c r="B1065" s="867"/>
      <c r="C1065" s="867"/>
      <c r="D1065" s="867"/>
      <c r="E1065" s="867"/>
    </row>
    <row r="1066" spans="1:5">
      <c r="A1066" s="236">
        <v>30</v>
      </c>
      <c r="B1066" s="867"/>
      <c r="C1066" s="867"/>
      <c r="D1066" s="867"/>
      <c r="E1066" s="867"/>
    </row>
    <row r="1067" spans="1:5">
      <c r="A1067" s="236">
        <v>31</v>
      </c>
      <c r="B1067" s="867"/>
      <c r="C1067" s="867"/>
      <c r="D1067" s="867"/>
      <c r="E1067" s="867"/>
    </row>
    <row r="1068" spans="1:5">
      <c r="A1068" s="236">
        <v>32</v>
      </c>
      <c r="B1068" s="867"/>
      <c r="C1068" s="867"/>
      <c r="D1068" s="867"/>
      <c r="E1068" s="867"/>
    </row>
    <row r="1069" spans="1:5">
      <c r="A1069" s="236">
        <v>1</v>
      </c>
      <c r="B1069" s="867"/>
      <c r="C1069" s="867"/>
      <c r="D1069" s="867"/>
      <c r="E1069" s="867"/>
    </row>
    <row r="1070" spans="1:5">
      <c r="A1070" s="236">
        <v>2</v>
      </c>
      <c r="B1070" s="867"/>
      <c r="C1070" s="867"/>
      <c r="D1070" s="867"/>
      <c r="E1070" s="867"/>
    </row>
    <row r="1071" spans="1:5">
      <c r="A1071" s="236">
        <v>3</v>
      </c>
      <c r="B1071" s="867"/>
      <c r="C1071" s="867"/>
      <c r="D1071" s="867"/>
      <c r="E1071" s="867"/>
    </row>
    <row r="1072" spans="1:5">
      <c r="A1072" s="236">
        <v>4</v>
      </c>
      <c r="B1072" s="867"/>
      <c r="C1072" s="867"/>
      <c r="D1072" s="867"/>
      <c r="E1072" s="867"/>
    </row>
    <row r="1073" spans="1:5">
      <c r="A1073" s="236">
        <v>5</v>
      </c>
      <c r="B1073" s="867"/>
      <c r="C1073" s="867"/>
      <c r="D1073" s="867"/>
      <c r="E1073" s="867"/>
    </row>
    <row r="1074" spans="1:5">
      <c r="A1074" s="236">
        <v>6</v>
      </c>
      <c r="B1074" s="867"/>
      <c r="C1074" s="867"/>
      <c r="D1074" s="867"/>
      <c r="E1074" s="867"/>
    </row>
    <row r="1075" spans="1:5">
      <c r="A1075" s="236">
        <v>7</v>
      </c>
      <c r="B1075" s="867"/>
      <c r="C1075" s="867"/>
      <c r="D1075" s="867"/>
      <c r="E1075" s="867"/>
    </row>
    <row r="1076" spans="1:5">
      <c r="A1076" s="236">
        <v>8</v>
      </c>
      <c r="B1076" s="867"/>
      <c r="C1076" s="867"/>
      <c r="D1076" s="867"/>
      <c r="E1076" s="867"/>
    </row>
    <row r="1077" spans="1:5">
      <c r="A1077" s="236">
        <v>9</v>
      </c>
      <c r="B1077" s="867"/>
      <c r="C1077" s="867"/>
      <c r="D1077" s="867"/>
      <c r="E1077" s="867"/>
    </row>
    <row r="1078" spans="1:5">
      <c r="A1078" s="236">
        <v>10</v>
      </c>
      <c r="B1078" s="867"/>
      <c r="C1078" s="867"/>
      <c r="D1078" s="867"/>
      <c r="E1078" s="867"/>
    </row>
    <row r="1079" spans="1:5">
      <c r="A1079" s="236">
        <v>11</v>
      </c>
      <c r="B1079" s="867"/>
      <c r="C1079" s="867"/>
      <c r="D1079" s="867"/>
      <c r="E1079" s="867"/>
    </row>
    <row r="1080" spans="1:5">
      <c r="A1080" s="236">
        <v>12</v>
      </c>
      <c r="B1080" s="867"/>
      <c r="C1080" s="867"/>
      <c r="D1080" s="867"/>
      <c r="E1080" s="867"/>
    </row>
    <row r="1081" spans="1:5">
      <c r="A1081" s="236">
        <v>13</v>
      </c>
      <c r="B1081" s="867"/>
      <c r="C1081" s="867"/>
      <c r="D1081" s="867"/>
      <c r="E1081" s="867"/>
    </row>
    <row r="1082" spans="1:5">
      <c r="A1082" s="236">
        <v>14</v>
      </c>
      <c r="B1082" s="867"/>
      <c r="C1082" s="867"/>
      <c r="D1082" s="867"/>
      <c r="E1082" s="867"/>
    </row>
    <row r="1083" spans="1:5">
      <c r="A1083" s="236">
        <v>15</v>
      </c>
      <c r="B1083" s="867"/>
      <c r="C1083" s="867"/>
      <c r="D1083" s="867"/>
      <c r="E1083" s="867"/>
    </row>
    <row r="1084" spans="1:5">
      <c r="A1084" s="236">
        <v>16</v>
      </c>
      <c r="B1084" s="867"/>
      <c r="C1084" s="867"/>
      <c r="D1084" s="867"/>
      <c r="E1084" s="867"/>
    </row>
    <row r="1085" spans="1:5">
      <c r="A1085" s="236">
        <v>17</v>
      </c>
      <c r="B1085" s="867"/>
      <c r="C1085" s="867"/>
      <c r="D1085" s="867"/>
      <c r="E1085" s="867"/>
    </row>
    <row r="1086" spans="1:5">
      <c r="A1086" s="236">
        <v>18</v>
      </c>
      <c r="B1086" s="867"/>
      <c r="C1086" s="867"/>
      <c r="D1086" s="867"/>
      <c r="E1086" s="867"/>
    </row>
    <row r="1087" spans="1:5">
      <c r="A1087" s="236">
        <v>19</v>
      </c>
      <c r="B1087" s="867"/>
      <c r="C1087" s="867"/>
      <c r="D1087" s="867"/>
      <c r="E1087" s="867"/>
    </row>
    <row r="1088" spans="1:5">
      <c r="A1088" s="236">
        <v>20</v>
      </c>
      <c r="B1088" s="867"/>
      <c r="C1088" s="867"/>
      <c r="D1088" s="867"/>
      <c r="E1088" s="867"/>
    </row>
    <row r="1089" spans="1:5">
      <c r="A1089" s="236">
        <v>21</v>
      </c>
      <c r="B1089" s="867"/>
      <c r="C1089" s="867"/>
      <c r="D1089" s="867"/>
      <c r="E1089" s="867"/>
    </row>
    <row r="1090" spans="1:5">
      <c r="A1090" s="236">
        <v>22</v>
      </c>
      <c r="B1090" s="867"/>
      <c r="C1090" s="867"/>
      <c r="D1090" s="867"/>
      <c r="E1090" s="867"/>
    </row>
    <row r="1091" spans="1:5">
      <c r="A1091" s="236">
        <v>23</v>
      </c>
      <c r="B1091" s="867"/>
      <c r="C1091" s="867"/>
      <c r="D1091" s="867"/>
      <c r="E1091" s="867"/>
    </row>
    <row r="1092" spans="1:5">
      <c r="A1092" s="236">
        <v>24</v>
      </c>
      <c r="B1092" s="867"/>
      <c r="C1092" s="867"/>
      <c r="D1092" s="867"/>
      <c r="E1092" s="867"/>
    </row>
    <row r="1093" spans="1:5">
      <c r="A1093" s="236">
        <v>25</v>
      </c>
      <c r="B1093" s="867"/>
      <c r="C1093" s="867"/>
      <c r="D1093" s="867"/>
      <c r="E1093" s="867"/>
    </row>
    <row r="1094" spans="1:5">
      <c r="A1094" s="236">
        <v>26</v>
      </c>
      <c r="B1094" s="867"/>
      <c r="C1094" s="867"/>
      <c r="D1094" s="867"/>
      <c r="E1094" s="867"/>
    </row>
    <row r="1095" spans="1:5">
      <c r="A1095" s="236">
        <v>27</v>
      </c>
      <c r="B1095" s="867"/>
      <c r="C1095" s="867"/>
      <c r="D1095" s="867"/>
      <c r="E1095" s="867"/>
    </row>
    <row r="1096" spans="1:5">
      <c r="A1096" s="236">
        <v>28</v>
      </c>
      <c r="B1096" s="867"/>
      <c r="C1096" s="867"/>
      <c r="D1096" s="867"/>
      <c r="E1096" s="867"/>
    </row>
    <row r="1097" spans="1:5">
      <c r="A1097" s="236">
        <v>29</v>
      </c>
      <c r="B1097" s="867"/>
      <c r="C1097" s="867"/>
      <c r="D1097" s="867"/>
      <c r="E1097" s="867"/>
    </row>
    <row r="1098" spans="1:5">
      <c r="A1098" s="236">
        <v>30</v>
      </c>
      <c r="B1098" s="867"/>
      <c r="C1098" s="867"/>
      <c r="D1098" s="867"/>
      <c r="E1098" s="867"/>
    </row>
    <row r="1099" spans="1:5">
      <c r="A1099" s="236">
        <v>31</v>
      </c>
      <c r="B1099" s="867"/>
      <c r="C1099" s="867"/>
      <c r="D1099" s="867"/>
      <c r="E1099" s="867"/>
    </row>
    <row r="1100" spans="1:5">
      <c r="A1100" s="236">
        <v>32</v>
      </c>
      <c r="B1100" s="867"/>
      <c r="C1100" s="867"/>
      <c r="D1100" s="867"/>
      <c r="E1100" s="867"/>
    </row>
    <row r="1101" spans="1:5">
      <c r="A1101" s="236">
        <v>33</v>
      </c>
      <c r="B1101" s="867"/>
      <c r="C1101" s="867"/>
      <c r="D1101" s="867"/>
      <c r="E1101" s="867"/>
    </row>
    <row r="1102" spans="1:5">
      <c r="A1102" s="236">
        <v>1</v>
      </c>
      <c r="B1102" s="867"/>
      <c r="C1102" s="867"/>
      <c r="D1102" s="867"/>
      <c r="E1102" s="867"/>
    </row>
    <row r="1103" spans="1:5">
      <c r="A1103" s="236">
        <v>2</v>
      </c>
      <c r="B1103" s="867"/>
      <c r="C1103" s="867"/>
      <c r="D1103" s="867"/>
      <c r="E1103" s="867"/>
    </row>
    <row r="1104" spans="1:5">
      <c r="A1104" s="236">
        <v>3</v>
      </c>
      <c r="B1104" s="867"/>
      <c r="C1104" s="867"/>
      <c r="D1104" s="867"/>
      <c r="E1104" s="867"/>
    </row>
    <row r="1105" spans="1:5">
      <c r="A1105" s="236">
        <v>4</v>
      </c>
      <c r="B1105" s="867"/>
      <c r="C1105" s="867"/>
      <c r="D1105" s="867"/>
      <c r="E1105" s="867"/>
    </row>
    <row r="1106" spans="1:5">
      <c r="A1106" s="236">
        <v>5</v>
      </c>
      <c r="B1106" s="867"/>
      <c r="C1106" s="867"/>
      <c r="D1106" s="867"/>
      <c r="E1106" s="867"/>
    </row>
    <row r="1107" spans="1:5">
      <c r="A1107" s="236">
        <v>6</v>
      </c>
      <c r="B1107" s="867"/>
      <c r="C1107" s="867"/>
      <c r="D1107" s="867"/>
      <c r="E1107" s="867"/>
    </row>
    <row r="1108" spans="1:5">
      <c r="A1108" s="236">
        <v>7</v>
      </c>
      <c r="B1108" s="867"/>
      <c r="C1108" s="867"/>
      <c r="D1108" s="867"/>
      <c r="E1108" s="867"/>
    </row>
    <row r="1109" spans="1:5">
      <c r="A1109" s="236">
        <v>8</v>
      </c>
      <c r="B1109" s="867"/>
      <c r="C1109" s="867"/>
      <c r="D1109" s="867"/>
      <c r="E1109" s="867"/>
    </row>
    <row r="1110" spans="1:5">
      <c r="A1110" s="236">
        <v>9</v>
      </c>
      <c r="B1110" s="867"/>
      <c r="C1110" s="867"/>
      <c r="D1110" s="867"/>
      <c r="E1110" s="867"/>
    </row>
    <row r="1111" spans="1:5">
      <c r="A1111" s="236">
        <v>10</v>
      </c>
      <c r="B1111" s="867"/>
      <c r="C1111" s="867"/>
      <c r="D1111" s="867"/>
      <c r="E1111" s="867"/>
    </row>
    <row r="1112" spans="1:5">
      <c r="A1112" s="236">
        <v>11</v>
      </c>
      <c r="B1112" s="867"/>
      <c r="C1112" s="867"/>
      <c r="D1112" s="867"/>
      <c r="E1112" s="867"/>
    </row>
    <row r="1113" spans="1:5">
      <c r="A1113" s="236">
        <v>12</v>
      </c>
      <c r="B1113" s="867"/>
      <c r="C1113" s="867"/>
      <c r="D1113" s="867"/>
      <c r="E1113" s="867"/>
    </row>
    <row r="1114" spans="1:5">
      <c r="A1114" s="236">
        <v>13</v>
      </c>
      <c r="B1114" s="867"/>
      <c r="C1114" s="867"/>
      <c r="D1114" s="867"/>
      <c r="E1114" s="867"/>
    </row>
    <row r="1115" spans="1:5">
      <c r="A1115" s="236">
        <v>14</v>
      </c>
      <c r="B1115" s="867"/>
      <c r="C1115" s="867"/>
      <c r="D1115" s="867"/>
      <c r="E1115" s="867"/>
    </row>
    <row r="1116" spans="1:5">
      <c r="A1116" s="236">
        <v>15</v>
      </c>
      <c r="B1116" s="867"/>
      <c r="C1116" s="867"/>
      <c r="D1116" s="867"/>
      <c r="E1116" s="867"/>
    </row>
    <row r="1117" spans="1:5">
      <c r="A1117" s="236">
        <v>16</v>
      </c>
      <c r="B1117" s="867"/>
      <c r="C1117" s="867"/>
      <c r="D1117" s="867"/>
      <c r="E1117" s="867"/>
    </row>
    <row r="1118" spans="1:5">
      <c r="A1118" s="236">
        <v>17</v>
      </c>
      <c r="B1118" s="867"/>
      <c r="C1118" s="867"/>
      <c r="D1118" s="867"/>
      <c r="E1118" s="867"/>
    </row>
    <row r="1119" spans="1:5">
      <c r="A1119" s="236">
        <v>18</v>
      </c>
      <c r="B1119" s="867"/>
      <c r="C1119" s="867"/>
      <c r="D1119" s="867"/>
      <c r="E1119" s="867"/>
    </row>
    <row r="1120" spans="1:5">
      <c r="A1120" s="236">
        <v>19</v>
      </c>
      <c r="B1120" s="867"/>
      <c r="C1120" s="867"/>
      <c r="D1120" s="867"/>
      <c r="E1120" s="867"/>
    </row>
    <row r="1121" spans="1:5">
      <c r="A1121" s="236">
        <v>20</v>
      </c>
      <c r="B1121" s="867"/>
      <c r="C1121" s="867"/>
      <c r="D1121" s="867"/>
      <c r="E1121" s="867"/>
    </row>
    <row r="1122" spans="1:5">
      <c r="A1122" s="236">
        <v>21</v>
      </c>
      <c r="B1122" s="867"/>
      <c r="C1122" s="867"/>
      <c r="D1122" s="867"/>
      <c r="E1122" s="867"/>
    </row>
    <row r="1123" spans="1:5">
      <c r="A1123" s="236">
        <v>22</v>
      </c>
      <c r="B1123" s="867"/>
      <c r="C1123" s="867"/>
      <c r="D1123" s="867"/>
      <c r="E1123" s="867"/>
    </row>
    <row r="1124" spans="1:5">
      <c r="A1124" s="236">
        <v>23</v>
      </c>
      <c r="B1124" s="867"/>
      <c r="C1124" s="867"/>
      <c r="D1124" s="867"/>
      <c r="E1124" s="867"/>
    </row>
    <row r="1125" spans="1:5">
      <c r="A1125" s="236">
        <v>24</v>
      </c>
      <c r="B1125" s="867"/>
      <c r="C1125" s="867"/>
      <c r="D1125" s="867"/>
      <c r="E1125" s="867"/>
    </row>
    <row r="1126" spans="1:5">
      <c r="A1126" s="236">
        <v>25</v>
      </c>
      <c r="B1126" s="867"/>
      <c r="C1126" s="867"/>
      <c r="D1126" s="867"/>
      <c r="E1126" s="867"/>
    </row>
    <row r="1127" spans="1:5">
      <c r="A1127" s="236">
        <v>26</v>
      </c>
      <c r="B1127" s="867"/>
      <c r="C1127" s="867"/>
      <c r="D1127" s="867"/>
      <c r="E1127" s="867"/>
    </row>
    <row r="1128" spans="1:5">
      <c r="A1128" s="236">
        <v>27</v>
      </c>
      <c r="B1128" s="867"/>
      <c r="C1128" s="867"/>
      <c r="D1128" s="867"/>
      <c r="E1128" s="867"/>
    </row>
    <row r="1129" spans="1:5">
      <c r="A1129" s="236">
        <v>28</v>
      </c>
      <c r="B1129" s="867"/>
      <c r="C1129" s="867"/>
      <c r="D1129" s="867"/>
      <c r="E1129" s="867"/>
    </row>
    <row r="1130" spans="1:5">
      <c r="A1130" s="236">
        <v>29</v>
      </c>
      <c r="B1130" s="867"/>
      <c r="C1130" s="867"/>
      <c r="D1130" s="867"/>
      <c r="E1130" s="867"/>
    </row>
    <row r="1131" spans="1:5">
      <c r="A1131" s="236">
        <v>30</v>
      </c>
      <c r="B1131" s="867"/>
      <c r="C1131" s="867"/>
      <c r="D1131" s="867"/>
      <c r="E1131" s="867"/>
    </row>
    <row r="1132" spans="1:5">
      <c r="A1132" s="236">
        <v>31</v>
      </c>
      <c r="B1132" s="867"/>
      <c r="C1132" s="867"/>
      <c r="D1132" s="867"/>
      <c r="E1132" s="867"/>
    </row>
    <row r="1133" spans="1:5">
      <c r="A1133" s="236">
        <v>32</v>
      </c>
      <c r="B1133" s="867"/>
      <c r="C1133" s="867"/>
      <c r="D1133" s="867"/>
      <c r="E1133" s="867"/>
    </row>
    <row r="1134" spans="1:5">
      <c r="A1134" s="236">
        <v>33</v>
      </c>
      <c r="B1134" s="867"/>
      <c r="C1134" s="867"/>
      <c r="D1134" s="867"/>
      <c r="E1134" s="867"/>
    </row>
    <row r="1135" spans="1:5">
      <c r="A1135" s="236">
        <v>34</v>
      </c>
      <c r="B1135" s="867"/>
      <c r="C1135" s="867"/>
      <c r="D1135" s="867"/>
      <c r="E1135" s="867"/>
    </row>
    <row r="1136" spans="1:5">
      <c r="A1136" s="236">
        <v>35</v>
      </c>
      <c r="B1136" s="867"/>
      <c r="C1136" s="867"/>
      <c r="D1136" s="867"/>
      <c r="E1136" s="867"/>
    </row>
    <row r="1137" spans="1:5">
      <c r="A1137" s="236">
        <v>36</v>
      </c>
      <c r="B1137" s="867"/>
      <c r="C1137" s="867"/>
      <c r="D1137" s="867"/>
      <c r="E1137" s="867"/>
    </row>
    <row r="1138" spans="1:5">
      <c r="A1138" s="236">
        <v>1</v>
      </c>
      <c r="B1138" s="867"/>
      <c r="C1138" s="867"/>
      <c r="D1138" s="867"/>
      <c r="E1138" s="867"/>
    </row>
    <row r="1139" spans="1:5">
      <c r="A1139" s="236">
        <v>2</v>
      </c>
      <c r="B1139" s="867"/>
      <c r="C1139" s="867"/>
      <c r="D1139" s="867"/>
      <c r="E1139" s="867"/>
    </row>
    <row r="1140" spans="1:5">
      <c r="A1140" s="236">
        <v>3</v>
      </c>
      <c r="B1140" s="867"/>
      <c r="C1140" s="867"/>
      <c r="D1140" s="867"/>
      <c r="E1140" s="867"/>
    </row>
    <row r="1141" spans="1:5">
      <c r="A1141" s="236">
        <v>4</v>
      </c>
      <c r="B1141" s="867"/>
      <c r="C1141" s="867"/>
      <c r="D1141" s="867"/>
      <c r="E1141" s="867"/>
    </row>
    <row r="1142" spans="1:5">
      <c r="A1142" s="236">
        <v>5</v>
      </c>
      <c r="B1142" s="867"/>
      <c r="C1142" s="867"/>
      <c r="D1142" s="867"/>
      <c r="E1142" s="867"/>
    </row>
    <row r="1143" spans="1:5">
      <c r="A1143" s="236">
        <v>6</v>
      </c>
      <c r="B1143" s="867"/>
      <c r="C1143" s="867"/>
      <c r="D1143" s="867"/>
      <c r="E1143" s="867"/>
    </row>
    <row r="1144" spans="1:5">
      <c r="A1144" s="236">
        <v>7</v>
      </c>
      <c r="B1144" s="867"/>
      <c r="C1144" s="867"/>
      <c r="D1144" s="867"/>
      <c r="E1144" s="867"/>
    </row>
    <row r="1145" spans="1:5">
      <c r="A1145" s="236">
        <v>8</v>
      </c>
      <c r="B1145" s="867"/>
      <c r="C1145" s="867"/>
      <c r="D1145" s="867"/>
      <c r="E1145" s="867"/>
    </row>
    <row r="1146" spans="1:5">
      <c r="A1146" s="236">
        <v>9</v>
      </c>
      <c r="B1146" s="867"/>
      <c r="C1146" s="867"/>
      <c r="D1146" s="867"/>
      <c r="E1146" s="867"/>
    </row>
    <row r="1147" spans="1:5">
      <c r="A1147" s="236">
        <v>10</v>
      </c>
      <c r="B1147" s="867"/>
      <c r="C1147" s="867"/>
      <c r="D1147" s="867"/>
      <c r="E1147" s="867"/>
    </row>
    <row r="1148" spans="1:5">
      <c r="A1148" s="236">
        <v>11</v>
      </c>
      <c r="B1148" s="867"/>
      <c r="C1148" s="867"/>
      <c r="D1148" s="867"/>
      <c r="E1148" s="867"/>
    </row>
    <row r="1149" spans="1:5">
      <c r="A1149" s="236">
        <v>12</v>
      </c>
      <c r="B1149" s="867"/>
      <c r="C1149" s="867"/>
      <c r="D1149" s="867"/>
      <c r="E1149" s="867"/>
    </row>
    <row r="1150" spans="1:5">
      <c r="A1150" s="236">
        <v>13</v>
      </c>
      <c r="B1150" s="867"/>
      <c r="C1150" s="867"/>
      <c r="D1150" s="867"/>
      <c r="E1150" s="867"/>
    </row>
    <row r="1151" spans="1:5">
      <c r="A1151" s="236">
        <v>14</v>
      </c>
      <c r="B1151" s="867"/>
      <c r="C1151" s="867"/>
      <c r="D1151" s="867"/>
      <c r="E1151" s="867"/>
    </row>
    <row r="1152" spans="1:5">
      <c r="A1152" s="236">
        <v>15</v>
      </c>
      <c r="B1152" s="867"/>
      <c r="C1152" s="867"/>
      <c r="D1152" s="867"/>
      <c r="E1152" s="867"/>
    </row>
    <row r="1153" spans="1:5">
      <c r="A1153" s="236">
        <v>16</v>
      </c>
      <c r="B1153" s="867"/>
      <c r="C1153" s="867"/>
      <c r="D1153" s="867"/>
      <c r="E1153" s="867"/>
    </row>
    <row r="1154" spans="1:5">
      <c r="A1154" s="236">
        <v>17</v>
      </c>
      <c r="B1154" s="867"/>
      <c r="C1154" s="867"/>
      <c r="D1154" s="867"/>
      <c r="E1154" s="867"/>
    </row>
    <row r="1155" spans="1:5">
      <c r="A1155" s="236">
        <v>18</v>
      </c>
      <c r="B1155" s="867"/>
      <c r="C1155" s="867"/>
      <c r="D1155" s="867"/>
      <c r="E1155" s="867"/>
    </row>
    <row r="1156" spans="1:5">
      <c r="A1156" s="236">
        <v>19</v>
      </c>
      <c r="B1156" s="867"/>
      <c r="C1156" s="867"/>
      <c r="D1156" s="867"/>
      <c r="E1156" s="867"/>
    </row>
    <row r="1157" spans="1:5">
      <c r="A1157" s="236">
        <v>20</v>
      </c>
      <c r="B1157" s="867"/>
      <c r="C1157" s="867"/>
      <c r="D1157" s="867"/>
      <c r="E1157" s="867"/>
    </row>
    <row r="1158" spans="1:5">
      <c r="A1158" s="236">
        <v>21</v>
      </c>
      <c r="B1158" s="867"/>
      <c r="C1158" s="867"/>
      <c r="D1158" s="867"/>
      <c r="E1158" s="867"/>
    </row>
    <row r="1159" spans="1:5">
      <c r="A1159" s="236">
        <v>22</v>
      </c>
      <c r="B1159" s="867"/>
      <c r="C1159" s="867"/>
      <c r="D1159" s="867"/>
      <c r="E1159" s="867"/>
    </row>
    <row r="1160" spans="1:5">
      <c r="A1160" s="236">
        <v>23</v>
      </c>
      <c r="B1160" s="867"/>
      <c r="C1160" s="867"/>
      <c r="D1160" s="867"/>
      <c r="E1160" s="867"/>
    </row>
    <row r="1161" spans="1:5">
      <c r="A1161" s="236">
        <v>24</v>
      </c>
      <c r="B1161" s="867"/>
      <c r="C1161" s="867"/>
      <c r="D1161" s="867"/>
      <c r="E1161" s="867"/>
    </row>
    <row r="1162" spans="1:5">
      <c r="A1162" s="236">
        <v>25</v>
      </c>
      <c r="B1162" s="867"/>
      <c r="C1162" s="867"/>
      <c r="D1162" s="867"/>
      <c r="E1162" s="867"/>
    </row>
    <row r="1163" spans="1:5">
      <c r="A1163" s="236">
        <v>26</v>
      </c>
      <c r="B1163" s="867"/>
      <c r="C1163" s="867"/>
      <c r="D1163" s="867"/>
      <c r="E1163" s="867"/>
    </row>
    <row r="1164" spans="1:5">
      <c r="A1164" s="236">
        <v>27</v>
      </c>
      <c r="B1164" s="867"/>
      <c r="C1164" s="867"/>
      <c r="D1164" s="867"/>
      <c r="E1164" s="867"/>
    </row>
    <row r="1165" spans="1:5">
      <c r="A1165" s="236">
        <v>28</v>
      </c>
      <c r="B1165" s="867"/>
      <c r="C1165" s="867"/>
      <c r="D1165" s="867"/>
      <c r="E1165" s="867"/>
    </row>
    <row r="1166" spans="1:5">
      <c r="A1166" s="236">
        <v>29</v>
      </c>
      <c r="B1166" s="867"/>
      <c r="C1166" s="867"/>
      <c r="D1166" s="867"/>
      <c r="E1166" s="867"/>
    </row>
    <row r="1167" spans="1:5">
      <c r="A1167" s="236">
        <v>30</v>
      </c>
      <c r="B1167" s="867"/>
      <c r="C1167" s="867"/>
      <c r="D1167" s="867"/>
      <c r="E1167" s="867"/>
    </row>
    <row r="1168" spans="1:5">
      <c r="A1168" s="236">
        <v>31</v>
      </c>
      <c r="B1168" s="867"/>
      <c r="C1168" s="867"/>
      <c r="D1168" s="867"/>
      <c r="E1168" s="867"/>
    </row>
    <row r="1169" spans="1:5">
      <c r="A1169" s="236">
        <v>32</v>
      </c>
      <c r="B1169" s="867"/>
      <c r="C1169" s="867"/>
      <c r="D1169" s="867"/>
      <c r="E1169" s="867"/>
    </row>
    <row r="1170" spans="1:5">
      <c r="A1170" s="236">
        <v>33</v>
      </c>
      <c r="B1170" s="867"/>
      <c r="C1170" s="867"/>
      <c r="D1170" s="867"/>
      <c r="E1170" s="867"/>
    </row>
    <row r="1171" spans="1:5">
      <c r="A1171" s="236">
        <v>1</v>
      </c>
      <c r="B1171" s="867"/>
      <c r="C1171" s="867"/>
      <c r="D1171" s="867"/>
      <c r="E1171" s="867"/>
    </row>
    <row r="1172" spans="1:5">
      <c r="A1172" s="236">
        <v>2</v>
      </c>
      <c r="B1172" s="867"/>
      <c r="C1172" s="867"/>
      <c r="D1172" s="867"/>
      <c r="E1172" s="867"/>
    </row>
    <row r="1173" spans="1:5">
      <c r="A1173" s="236">
        <v>3</v>
      </c>
      <c r="B1173" s="867"/>
      <c r="C1173" s="867"/>
      <c r="D1173" s="867"/>
      <c r="E1173" s="867"/>
    </row>
    <row r="1174" spans="1:5">
      <c r="A1174" s="236">
        <v>4</v>
      </c>
      <c r="B1174" s="867"/>
      <c r="C1174" s="867"/>
      <c r="D1174" s="867"/>
      <c r="E1174" s="867"/>
    </row>
    <row r="1175" spans="1:5">
      <c r="A1175" s="236">
        <v>5</v>
      </c>
      <c r="B1175" s="867"/>
      <c r="C1175" s="867"/>
      <c r="D1175" s="867"/>
      <c r="E1175" s="867"/>
    </row>
    <row r="1176" spans="1:5">
      <c r="A1176" s="236">
        <v>6</v>
      </c>
      <c r="B1176" s="867"/>
      <c r="C1176" s="867"/>
      <c r="D1176" s="867"/>
      <c r="E1176" s="867"/>
    </row>
    <row r="1177" spans="1:5">
      <c r="A1177" s="236">
        <v>7</v>
      </c>
      <c r="B1177" s="867"/>
      <c r="C1177" s="867"/>
      <c r="D1177" s="867"/>
      <c r="E1177" s="867"/>
    </row>
    <row r="1178" spans="1:5">
      <c r="A1178" s="236">
        <v>8</v>
      </c>
      <c r="B1178" s="867"/>
      <c r="C1178" s="867"/>
      <c r="D1178" s="867"/>
      <c r="E1178" s="867"/>
    </row>
    <row r="1179" spans="1:5">
      <c r="A1179" s="236">
        <v>9</v>
      </c>
      <c r="B1179" s="867"/>
      <c r="C1179" s="867"/>
      <c r="D1179" s="867"/>
      <c r="E1179" s="867"/>
    </row>
    <row r="1180" spans="1:5">
      <c r="A1180" s="236">
        <v>10</v>
      </c>
      <c r="B1180" s="867"/>
      <c r="C1180" s="867"/>
      <c r="D1180" s="867"/>
      <c r="E1180" s="867"/>
    </row>
    <row r="1181" spans="1:5">
      <c r="A1181" s="236">
        <v>11</v>
      </c>
      <c r="B1181" s="867"/>
      <c r="C1181" s="867"/>
      <c r="D1181" s="867"/>
      <c r="E1181" s="867"/>
    </row>
    <row r="1182" spans="1:5">
      <c r="A1182" s="236">
        <v>12</v>
      </c>
      <c r="B1182" s="867"/>
      <c r="C1182" s="867"/>
      <c r="D1182" s="867"/>
      <c r="E1182" s="867"/>
    </row>
    <row r="1183" spans="1:5">
      <c r="A1183" s="236">
        <v>13</v>
      </c>
      <c r="B1183" s="867"/>
      <c r="C1183" s="867"/>
      <c r="D1183" s="867"/>
      <c r="E1183" s="867"/>
    </row>
    <row r="1184" spans="1:5">
      <c r="A1184" s="236">
        <v>14</v>
      </c>
      <c r="B1184" s="867"/>
      <c r="C1184" s="867"/>
      <c r="D1184" s="867"/>
      <c r="E1184" s="867"/>
    </row>
    <row r="1185" spans="1:5">
      <c r="A1185" s="236">
        <v>15</v>
      </c>
      <c r="B1185" s="867"/>
      <c r="C1185" s="867"/>
      <c r="D1185" s="867"/>
      <c r="E1185" s="867"/>
    </row>
    <row r="1186" spans="1:5">
      <c r="A1186" s="236">
        <v>16</v>
      </c>
      <c r="B1186" s="867"/>
      <c r="C1186" s="867"/>
      <c r="D1186" s="867"/>
      <c r="E1186" s="867"/>
    </row>
    <row r="1187" spans="1:5">
      <c r="A1187" s="236">
        <v>17</v>
      </c>
      <c r="B1187" s="867"/>
      <c r="C1187" s="867"/>
      <c r="D1187" s="867"/>
      <c r="E1187" s="867"/>
    </row>
    <row r="1188" spans="1:5">
      <c r="A1188" s="236">
        <v>18</v>
      </c>
      <c r="B1188" s="867"/>
      <c r="C1188" s="867"/>
      <c r="D1188" s="867"/>
      <c r="E1188" s="867"/>
    </row>
    <row r="1189" spans="1:5">
      <c r="A1189" s="236">
        <v>19</v>
      </c>
      <c r="B1189" s="867"/>
      <c r="C1189" s="867"/>
      <c r="D1189" s="867"/>
      <c r="E1189" s="867"/>
    </row>
    <row r="1190" spans="1:5">
      <c r="A1190" s="236">
        <v>20</v>
      </c>
      <c r="B1190" s="867"/>
      <c r="C1190" s="867"/>
      <c r="D1190" s="867"/>
      <c r="E1190" s="867"/>
    </row>
    <row r="1191" spans="1:5">
      <c r="A1191" s="236">
        <v>21</v>
      </c>
      <c r="B1191" s="867"/>
      <c r="C1191" s="867"/>
      <c r="D1191" s="867"/>
      <c r="E1191" s="867"/>
    </row>
    <row r="1192" spans="1:5">
      <c r="A1192" s="236">
        <v>22</v>
      </c>
      <c r="B1192" s="867"/>
      <c r="C1192" s="867"/>
      <c r="D1192" s="867"/>
      <c r="E1192" s="867"/>
    </row>
    <row r="1193" spans="1:5">
      <c r="A1193" s="236">
        <v>23</v>
      </c>
      <c r="B1193" s="867"/>
      <c r="C1193" s="867"/>
      <c r="D1193" s="867"/>
      <c r="E1193" s="867"/>
    </row>
    <row r="1194" spans="1:5">
      <c r="A1194" s="236">
        <v>24</v>
      </c>
      <c r="B1194" s="867"/>
      <c r="C1194" s="867"/>
      <c r="D1194" s="867"/>
      <c r="E1194" s="867"/>
    </row>
    <row r="1195" spans="1:5">
      <c r="A1195" s="236">
        <v>25</v>
      </c>
      <c r="B1195" s="867"/>
      <c r="C1195" s="867"/>
      <c r="D1195" s="867"/>
      <c r="E1195" s="867"/>
    </row>
    <row r="1196" spans="1:5">
      <c r="A1196" s="236">
        <v>26</v>
      </c>
      <c r="B1196" s="867"/>
      <c r="C1196" s="867"/>
      <c r="D1196" s="867"/>
      <c r="E1196" s="867"/>
    </row>
    <row r="1197" spans="1:5">
      <c r="A1197" s="236">
        <v>27</v>
      </c>
      <c r="B1197" s="867"/>
      <c r="C1197" s="867"/>
      <c r="D1197" s="867"/>
      <c r="E1197" s="867"/>
    </row>
    <row r="1198" spans="1:5">
      <c r="A1198" s="236">
        <v>28</v>
      </c>
      <c r="B1198" s="867"/>
      <c r="C1198" s="867"/>
      <c r="D1198" s="867"/>
      <c r="E1198" s="867"/>
    </row>
    <row r="1199" spans="1:5">
      <c r="A1199" s="236">
        <v>29</v>
      </c>
      <c r="B1199" s="867"/>
      <c r="C1199" s="867"/>
      <c r="D1199" s="867"/>
      <c r="E1199" s="867"/>
    </row>
    <row r="1200" spans="1:5">
      <c r="A1200" s="236">
        <v>30</v>
      </c>
      <c r="B1200" s="867"/>
      <c r="C1200" s="867"/>
      <c r="D1200" s="867"/>
      <c r="E1200" s="867"/>
    </row>
    <row r="1201" spans="1:5">
      <c r="A1201" s="236">
        <v>31</v>
      </c>
      <c r="B1201" s="867"/>
      <c r="C1201" s="867"/>
      <c r="D1201" s="867"/>
      <c r="E1201" s="867"/>
    </row>
    <row r="1202" spans="1:5">
      <c r="A1202" s="236">
        <v>32</v>
      </c>
      <c r="B1202" s="867"/>
      <c r="C1202" s="867"/>
      <c r="D1202" s="867"/>
      <c r="E1202" s="867"/>
    </row>
    <row r="1203" spans="1:5">
      <c r="A1203" s="236">
        <v>33</v>
      </c>
      <c r="B1203" s="867"/>
      <c r="C1203" s="867"/>
      <c r="D1203" s="867"/>
      <c r="E1203" s="867"/>
    </row>
    <row r="1204" spans="1:5">
      <c r="A1204" s="236">
        <v>34</v>
      </c>
      <c r="B1204" s="867"/>
      <c r="C1204" s="867"/>
      <c r="D1204" s="867"/>
      <c r="E1204" s="867"/>
    </row>
    <row r="1205" spans="1:5">
      <c r="A1205" s="236">
        <v>1</v>
      </c>
      <c r="B1205" s="867"/>
      <c r="C1205" s="867"/>
      <c r="D1205" s="867"/>
      <c r="E1205" s="867"/>
    </row>
    <row r="1206" spans="1:5">
      <c r="A1206" s="236">
        <v>2</v>
      </c>
      <c r="B1206" s="867"/>
      <c r="C1206" s="867"/>
      <c r="D1206" s="867"/>
      <c r="E1206" s="867"/>
    </row>
    <row r="1207" spans="1:5">
      <c r="A1207" s="236">
        <v>3</v>
      </c>
      <c r="B1207" s="867"/>
      <c r="C1207" s="867"/>
      <c r="D1207" s="867"/>
      <c r="E1207" s="867"/>
    </row>
    <row r="1208" spans="1:5">
      <c r="A1208" s="236">
        <v>4</v>
      </c>
      <c r="B1208" s="867"/>
      <c r="C1208" s="867"/>
      <c r="D1208" s="867"/>
      <c r="E1208" s="867"/>
    </row>
    <row r="1209" spans="1:5">
      <c r="A1209" s="236">
        <v>5</v>
      </c>
      <c r="B1209" s="867"/>
      <c r="C1209" s="867"/>
      <c r="D1209" s="867"/>
      <c r="E1209" s="867"/>
    </row>
    <row r="1210" spans="1:5">
      <c r="A1210" s="236">
        <v>6</v>
      </c>
      <c r="B1210" s="867"/>
      <c r="C1210" s="867"/>
      <c r="D1210" s="867"/>
      <c r="E1210" s="867"/>
    </row>
    <row r="1211" spans="1:5">
      <c r="A1211" s="236">
        <v>7</v>
      </c>
      <c r="B1211" s="867"/>
      <c r="C1211" s="867"/>
      <c r="D1211" s="867"/>
      <c r="E1211" s="867"/>
    </row>
    <row r="1212" spans="1:5">
      <c r="A1212" s="236">
        <v>8</v>
      </c>
      <c r="B1212" s="867"/>
      <c r="C1212" s="867"/>
      <c r="D1212" s="867"/>
      <c r="E1212" s="867"/>
    </row>
    <row r="1213" spans="1:5">
      <c r="A1213" s="236">
        <v>9</v>
      </c>
      <c r="B1213" s="867"/>
      <c r="C1213" s="867"/>
      <c r="D1213" s="867"/>
      <c r="E1213" s="867"/>
    </row>
    <row r="1214" spans="1:5">
      <c r="A1214" s="236">
        <v>10</v>
      </c>
      <c r="B1214" s="867"/>
      <c r="C1214" s="867"/>
      <c r="D1214" s="867"/>
      <c r="E1214" s="867"/>
    </row>
    <row r="1215" spans="1:5">
      <c r="A1215" s="236">
        <v>11</v>
      </c>
      <c r="B1215" s="867"/>
      <c r="C1215" s="867"/>
      <c r="D1215" s="867"/>
      <c r="E1215" s="867"/>
    </row>
    <row r="1216" spans="1:5">
      <c r="A1216" s="236">
        <v>12</v>
      </c>
      <c r="B1216" s="867"/>
      <c r="C1216" s="867"/>
      <c r="D1216" s="867"/>
      <c r="E1216" s="867"/>
    </row>
    <row r="1217" spans="1:5">
      <c r="A1217" s="236">
        <v>13</v>
      </c>
      <c r="B1217" s="867"/>
      <c r="C1217" s="867"/>
      <c r="D1217" s="867"/>
      <c r="E1217" s="867"/>
    </row>
    <row r="1218" spans="1:5">
      <c r="A1218" s="236">
        <v>14</v>
      </c>
      <c r="B1218" s="867"/>
      <c r="C1218" s="867"/>
      <c r="D1218" s="867"/>
      <c r="E1218" s="867"/>
    </row>
    <row r="1219" spans="1:5">
      <c r="A1219" s="236">
        <v>15</v>
      </c>
      <c r="B1219" s="867"/>
      <c r="C1219" s="867"/>
      <c r="D1219" s="867"/>
      <c r="E1219" s="867"/>
    </row>
    <row r="1220" spans="1:5">
      <c r="A1220" s="236">
        <v>16</v>
      </c>
      <c r="B1220" s="867"/>
      <c r="C1220" s="867"/>
      <c r="D1220" s="867"/>
      <c r="E1220" s="867"/>
    </row>
    <row r="1221" spans="1:5">
      <c r="A1221" s="236">
        <v>17</v>
      </c>
      <c r="B1221" s="867"/>
      <c r="C1221" s="867"/>
      <c r="D1221" s="867"/>
      <c r="E1221" s="867"/>
    </row>
    <row r="1222" spans="1:5">
      <c r="A1222" s="236">
        <v>18</v>
      </c>
      <c r="B1222" s="867"/>
      <c r="C1222" s="867"/>
      <c r="D1222" s="867"/>
      <c r="E1222" s="867"/>
    </row>
    <row r="1223" spans="1:5">
      <c r="A1223" s="236">
        <v>19</v>
      </c>
      <c r="B1223" s="867"/>
      <c r="C1223" s="867"/>
      <c r="D1223" s="867"/>
      <c r="E1223" s="867"/>
    </row>
    <row r="1224" spans="1:5">
      <c r="A1224" s="236">
        <v>20</v>
      </c>
      <c r="B1224" s="867"/>
      <c r="C1224" s="867"/>
      <c r="D1224" s="867"/>
      <c r="E1224" s="867"/>
    </row>
    <row r="1225" spans="1:5">
      <c r="A1225" s="236">
        <v>21</v>
      </c>
      <c r="B1225" s="867"/>
      <c r="C1225" s="867"/>
      <c r="D1225" s="867"/>
      <c r="E1225" s="867"/>
    </row>
    <row r="1226" spans="1:5">
      <c r="A1226" s="236">
        <v>22</v>
      </c>
      <c r="B1226" s="867"/>
      <c r="C1226" s="867"/>
      <c r="D1226" s="867"/>
      <c r="E1226" s="867"/>
    </row>
    <row r="1227" spans="1:5">
      <c r="A1227" s="236">
        <v>23</v>
      </c>
      <c r="B1227" s="867"/>
      <c r="C1227" s="867"/>
      <c r="D1227" s="867"/>
      <c r="E1227" s="867"/>
    </row>
    <row r="1228" spans="1:5">
      <c r="A1228" s="236">
        <v>24</v>
      </c>
      <c r="B1228" s="867"/>
      <c r="C1228" s="867"/>
      <c r="D1228" s="867"/>
      <c r="E1228" s="867"/>
    </row>
    <row r="1229" spans="1:5">
      <c r="A1229" s="236">
        <v>25</v>
      </c>
      <c r="B1229" s="867"/>
      <c r="C1229" s="867"/>
      <c r="D1229" s="867"/>
      <c r="E1229" s="867"/>
    </row>
    <row r="1230" spans="1:5">
      <c r="A1230" s="236">
        <v>26</v>
      </c>
      <c r="B1230" s="867"/>
      <c r="C1230" s="867"/>
      <c r="D1230" s="867"/>
      <c r="E1230" s="867"/>
    </row>
    <row r="1231" spans="1:5">
      <c r="A1231" s="236">
        <v>27</v>
      </c>
      <c r="B1231" s="867"/>
      <c r="C1231" s="867"/>
      <c r="D1231" s="867"/>
      <c r="E1231" s="867"/>
    </row>
    <row r="1232" spans="1:5">
      <c r="A1232" s="236">
        <v>28</v>
      </c>
      <c r="B1232" s="867"/>
      <c r="C1232" s="867"/>
      <c r="D1232" s="867"/>
      <c r="E1232" s="867"/>
    </row>
    <row r="1233" spans="1:5">
      <c r="A1233" s="236">
        <v>29</v>
      </c>
      <c r="B1233" s="867"/>
      <c r="C1233" s="867"/>
      <c r="D1233" s="867"/>
      <c r="E1233" s="867"/>
    </row>
    <row r="1234" spans="1:5">
      <c r="A1234" s="236">
        <v>30</v>
      </c>
      <c r="B1234" s="867"/>
      <c r="C1234" s="867"/>
      <c r="D1234" s="867"/>
      <c r="E1234" s="867"/>
    </row>
    <row r="1235" spans="1:5">
      <c r="A1235" s="236">
        <v>31</v>
      </c>
      <c r="B1235" s="867"/>
      <c r="C1235" s="867"/>
      <c r="D1235" s="867"/>
      <c r="E1235" s="867"/>
    </row>
  </sheetData>
  <autoFilter ref="A1:F956"/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11</xdr:col>
                <xdr:colOff>200025</xdr:colOff>
                <xdr:row>0</xdr:row>
                <xdr:rowOff>0</xdr:rowOff>
              </from>
              <to>
                <xdr:col>12</xdr:col>
                <xdr:colOff>581025</xdr:colOff>
                <xdr:row>1</xdr:row>
                <xdr:rowOff>152400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8" r:id="rId6" name="CommandButton2">
          <controlPr defaultSize="0" autoLine="0" r:id="rId7">
            <anchor moveWithCells="1">
              <from>
                <xdr:col>9</xdr:col>
                <xdr:colOff>352425</xdr:colOff>
                <xdr:row>0</xdr:row>
                <xdr:rowOff>0</xdr:rowOff>
              </from>
              <to>
                <xdr:col>11</xdr:col>
                <xdr:colOff>133350</xdr:colOff>
                <xdr:row>1</xdr:row>
                <xdr:rowOff>152400</xdr:rowOff>
              </to>
            </anchor>
          </controlPr>
        </control>
      </mc:Choice>
      <mc:Fallback>
        <control shapeId="12288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 filterMode="1">
    <tabColor indexed="11"/>
    <pageSetUpPr fitToPage="1"/>
  </sheetPr>
  <dimension ref="A1:H901"/>
  <sheetViews>
    <sheetView view="pageBreakPreview" workbookViewId="0">
      <pane ySplit="2" topLeftCell="A98" activePane="bottomLeft" state="frozen"/>
      <selection pane="bottomLeft" activeCell="D5" sqref="D5"/>
    </sheetView>
  </sheetViews>
  <sheetFormatPr defaultRowHeight="12.75"/>
  <cols>
    <col min="1" max="1" width="14.5703125" style="236" bestFit="1" customWidth="1"/>
    <col min="2" max="2" width="14.28515625" style="236" bestFit="1" customWidth="1"/>
    <col min="3" max="3" width="15.7109375" style="236" bestFit="1" customWidth="1"/>
    <col min="4" max="4" width="18.140625" style="689" bestFit="1" customWidth="1"/>
    <col min="5" max="5" width="4.85546875" style="689" customWidth="1"/>
    <col min="6" max="7" width="2.7109375" style="708" customWidth="1"/>
  </cols>
  <sheetData>
    <row r="1" spans="1:8" ht="21" customHeight="1" thickBot="1">
      <c r="A1" s="957" t="s">
        <v>65</v>
      </c>
      <c r="B1" s="957"/>
      <c r="C1" s="957"/>
      <c r="D1" s="957"/>
      <c r="E1" s="725">
        <v>810</v>
      </c>
      <c r="F1" s="708">
        <v>1</v>
      </c>
      <c r="G1" s="708">
        <v>1</v>
      </c>
    </row>
    <row r="2" spans="1:8" ht="13.5" thickBot="1">
      <c r="A2" s="712" t="s">
        <v>414</v>
      </c>
      <c r="B2" s="712" t="s">
        <v>49</v>
      </c>
      <c r="C2" s="712" t="s">
        <v>47</v>
      </c>
      <c r="D2" s="712" t="s">
        <v>48</v>
      </c>
      <c r="E2" s="397"/>
      <c r="F2" s="708">
        <v>1</v>
      </c>
      <c r="G2" s="708">
        <v>1</v>
      </c>
    </row>
    <row r="3" spans="1:8">
      <c r="A3" s="710" t="s">
        <v>420</v>
      </c>
      <c r="B3" s="711" t="s">
        <v>50</v>
      </c>
      <c r="C3" s="868" t="s">
        <v>32</v>
      </c>
      <c r="D3" s="869" t="s">
        <v>527</v>
      </c>
      <c r="E3" s="696"/>
      <c r="F3" s="708">
        <f>IF(F5=1,1,0)</f>
        <v>1</v>
      </c>
      <c r="G3" s="708">
        <f>COUNTA(D3)</f>
        <v>1</v>
      </c>
    </row>
    <row r="4" spans="1:8">
      <c r="A4" s="690" t="s">
        <v>415</v>
      </c>
      <c r="B4" s="692" t="s">
        <v>51</v>
      </c>
      <c r="C4" s="868" t="s">
        <v>394</v>
      </c>
      <c r="D4" s="869" t="s">
        <v>630</v>
      </c>
      <c r="E4" s="696"/>
      <c r="F4" s="708">
        <f>IF(F5=1,1,0)</f>
        <v>1</v>
      </c>
      <c r="G4" s="708">
        <f t="shared" ref="G4:G67" si="0">COUNTA(D4)</f>
        <v>1</v>
      </c>
    </row>
    <row r="5" spans="1:8">
      <c r="A5" s="690">
        <v>111</v>
      </c>
      <c r="B5" s="692" t="s">
        <v>52</v>
      </c>
      <c r="C5" s="868" t="s">
        <v>30</v>
      </c>
      <c r="D5" s="869" t="s">
        <v>631</v>
      </c>
      <c r="E5" s="696"/>
      <c r="F5" s="708">
        <f>IF(Главная!$D$3="х",1,0)</f>
        <v>1</v>
      </c>
      <c r="G5" s="708">
        <f t="shared" si="0"/>
        <v>1</v>
      </c>
    </row>
    <row r="6" spans="1:8">
      <c r="A6" s="690"/>
      <c r="B6" s="693" t="s">
        <v>55</v>
      </c>
      <c r="C6" s="868"/>
      <c r="D6" s="869"/>
      <c r="E6" s="696"/>
      <c r="F6" s="708">
        <f>IF(F5=1,1,0)</f>
        <v>1</v>
      </c>
      <c r="G6" s="708">
        <f t="shared" si="0"/>
        <v>0</v>
      </c>
    </row>
    <row r="7" spans="1:8">
      <c r="A7" s="690"/>
      <c r="B7" s="693" t="s">
        <v>55</v>
      </c>
      <c r="C7" s="868"/>
      <c r="D7" s="869"/>
      <c r="E7" s="696"/>
      <c r="F7" s="708">
        <f>IF(F5=1,1,0)</f>
        <v>1</v>
      </c>
      <c r="G7" s="708">
        <f t="shared" si="0"/>
        <v>0</v>
      </c>
      <c r="H7" s="724"/>
    </row>
    <row r="8" spans="1:8">
      <c r="A8" s="690"/>
      <c r="B8" s="693" t="s">
        <v>55</v>
      </c>
      <c r="C8" s="868"/>
      <c r="D8" s="869"/>
      <c r="E8" s="696"/>
      <c r="F8" s="708">
        <f>IF(F5=1,1,0)</f>
        <v>1</v>
      </c>
      <c r="G8" s="708">
        <f t="shared" si="0"/>
        <v>0</v>
      </c>
    </row>
    <row r="9" spans="1:8">
      <c r="A9" s="690"/>
      <c r="B9" s="693" t="s">
        <v>55</v>
      </c>
      <c r="C9" s="868"/>
      <c r="D9" s="869"/>
      <c r="E9" s="696"/>
      <c r="F9" s="708">
        <f>IF(F5=1,1,0)</f>
        <v>1</v>
      </c>
      <c r="G9" s="708">
        <f t="shared" si="0"/>
        <v>0</v>
      </c>
    </row>
    <row r="10" spans="1:8">
      <c r="A10" s="690"/>
      <c r="B10" s="694" t="s">
        <v>56</v>
      </c>
      <c r="C10" s="868"/>
      <c r="D10" s="869"/>
      <c r="E10" s="696"/>
      <c r="F10" s="708">
        <f>IF(F5=1,1,0)</f>
        <v>1</v>
      </c>
      <c r="G10" s="708">
        <f t="shared" si="0"/>
        <v>0</v>
      </c>
    </row>
    <row r="11" spans="1:8">
      <c r="A11" s="690"/>
      <c r="B11" s="694" t="s">
        <v>56</v>
      </c>
      <c r="C11" s="868"/>
      <c r="D11" s="869"/>
      <c r="E11" s="696"/>
      <c r="F11" s="708">
        <f>IF(F5=1,1,0)</f>
        <v>1</v>
      </c>
      <c r="G11" s="708">
        <f t="shared" si="0"/>
        <v>0</v>
      </c>
    </row>
    <row r="12" spans="1:8">
      <c r="A12" s="690"/>
      <c r="B12" s="694" t="s">
        <v>56</v>
      </c>
      <c r="C12" s="868"/>
      <c r="D12" s="869"/>
      <c r="E12" s="696"/>
      <c r="F12" s="708">
        <f>IF(F5=1,1,0)</f>
        <v>1</v>
      </c>
      <c r="G12" s="708">
        <f t="shared" si="0"/>
        <v>0</v>
      </c>
    </row>
    <row r="13" spans="1:8">
      <c r="A13" s="690"/>
      <c r="B13" s="695" t="s">
        <v>57</v>
      </c>
      <c r="C13" s="868"/>
      <c r="D13" s="869"/>
      <c r="E13" s="696"/>
      <c r="F13" s="708">
        <f>IF(F5=1,1,0)</f>
        <v>1</v>
      </c>
      <c r="G13" s="708">
        <f t="shared" si="0"/>
        <v>0</v>
      </c>
    </row>
    <row r="14" spans="1:8">
      <c r="A14" s="690"/>
      <c r="B14" s="695" t="s">
        <v>57</v>
      </c>
      <c r="C14" s="868"/>
      <c r="D14" s="869"/>
      <c r="E14" s="696"/>
      <c r="F14" s="708">
        <f>IF(F5=1,1,0)</f>
        <v>1</v>
      </c>
      <c r="G14" s="708">
        <f t="shared" si="0"/>
        <v>0</v>
      </c>
    </row>
    <row r="15" spans="1:8">
      <c r="A15" s="690"/>
      <c r="B15" s="695" t="s">
        <v>57</v>
      </c>
      <c r="C15" s="868"/>
      <c r="D15" s="869"/>
      <c r="E15" s="696"/>
      <c r="F15" s="708">
        <f>IF(F5=1,1,0)</f>
        <v>1</v>
      </c>
      <c r="G15" s="708">
        <f t="shared" si="0"/>
        <v>0</v>
      </c>
    </row>
    <row r="16" spans="1:8">
      <c r="A16" s="690">
        <v>112</v>
      </c>
      <c r="B16" s="692" t="s">
        <v>52</v>
      </c>
      <c r="C16" s="868" t="s">
        <v>29</v>
      </c>
      <c r="D16" s="869" t="s">
        <v>529</v>
      </c>
      <c r="E16" s="696"/>
      <c r="F16" s="708">
        <f>IF(Главная!$D$4="х",1,0)</f>
        <v>1</v>
      </c>
      <c r="G16" s="708">
        <f t="shared" si="0"/>
        <v>1</v>
      </c>
    </row>
    <row r="17" spans="1:7">
      <c r="A17" s="690"/>
      <c r="B17" s="693" t="s">
        <v>55</v>
      </c>
      <c r="C17" s="868"/>
      <c r="D17" s="869"/>
      <c r="E17" s="696"/>
      <c r="F17" s="708">
        <f>IF(F16=1,1,0)</f>
        <v>1</v>
      </c>
      <c r="G17" s="708">
        <f t="shared" si="0"/>
        <v>0</v>
      </c>
    </row>
    <row r="18" spans="1:7">
      <c r="A18" s="690"/>
      <c r="B18" s="693" t="s">
        <v>55</v>
      </c>
      <c r="C18" s="868"/>
      <c r="D18" s="869"/>
      <c r="E18" s="696"/>
      <c r="F18" s="708">
        <f>IF(F16=1,1,0)</f>
        <v>1</v>
      </c>
      <c r="G18" s="708">
        <f t="shared" si="0"/>
        <v>0</v>
      </c>
    </row>
    <row r="19" spans="1:7">
      <c r="A19" s="690"/>
      <c r="B19" s="693" t="s">
        <v>55</v>
      </c>
      <c r="C19" s="868"/>
      <c r="D19" s="869"/>
      <c r="E19" s="696"/>
      <c r="F19" s="708">
        <f>IF(F16=1,1,0)</f>
        <v>1</v>
      </c>
      <c r="G19" s="708">
        <f t="shared" si="0"/>
        <v>0</v>
      </c>
    </row>
    <row r="20" spans="1:7">
      <c r="A20" s="690"/>
      <c r="B20" s="693" t="s">
        <v>55</v>
      </c>
      <c r="C20" s="868"/>
      <c r="D20" s="869"/>
      <c r="E20" s="696"/>
      <c r="F20" s="708">
        <f>IF(F16=1,1,0)</f>
        <v>1</v>
      </c>
      <c r="G20" s="708">
        <f t="shared" si="0"/>
        <v>0</v>
      </c>
    </row>
    <row r="21" spans="1:7">
      <c r="A21" s="690"/>
      <c r="B21" s="694" t="s">
        <v>56</v>
      </c>
      <c r="C21" s="868"/>
      <c r="D21" s="869"/>
      <c r="E21" s="696"/>
      <c r="F21" s="708">
        <f>IF(F16=1,1,0)</f>
        <v>1</v>
      </c>
      <c r="G21" s="708">
        <f t="shared" si="0"/>
        <v>0</v>
      </c>
    </row>
    <row r="22" spans="1:7">
      <c r="A22" s="690"/>
      <c r="B22" s="694" t="s">
        <v>56</v>
      </c>
      <c r="C22" s="868"/>
      <c r="D22" s="869"/>
      <c r="E22" s="696"/>
      <c r="F22" s="708">
        <f>IF(F16=1,1,0)</f>
        <v>1</v>
      </c>
      <c r="G22" s="708">
        <f t="shared" si="0"/>
        <v>0</v>
      </c>
    </row>
    <row r="23" spans="1:7">
      <c r="A23" s="690"/>
      <c r="B23" s="694" t="s">
        <v>56</v>
      </c>
      <c r="C23" s="868"/>
      <c r="D23" s="869"/>
      <c r="E23" s="696"/>
      <c r="F23" s="708">
        <f>IF(F16=1,1,0)</f>
        <v>1</v>
      </c>
      <c r="G23" s="708">
        <f t="shared" si="0"/>
        <v>0</v>
      </c>
    </row>
    <row r="24" spans="1:7">
      <c r="A24" s="690"/>
      <c r="B24" s="695" t="s">
        <v>57</v>
      </c>
      <c r="C24" s="868"/>
      <c r="D24" s="869"/>
      <c r="E24" s="696"/>
      <c r="F24" s="708">
        <f>IF(F16=1,1,0)</f>
        <v>1</v>
      </c>
      <c r="G24" s="708">
        <f t="shared" si="0"/>
        <v>0</v>
      </c>
    </row>
    <row r="25" spans="1:7">
      <c r="A25" s="690"/>
      <c r="B25" s="695" t="s">
        <v>57</v>
      </c>
      <c r="C25" s="868"/>
      <c r="D25" s="869"/>
      <c r="E25" s="696"/>
      <c r="F25" s="708">
        <f>IF(F16=1,1,0)</f>
        <v>1</v>
      </c>
      <c r="G25" s="708">
        <f t="shared" si="0"/>
        <v>0</v>
      </c>
    </row>
    <row r="26" spans="1:7">
      <c r="A26" s="690"/>
      <c r="B26" s="695" t="s">
        <v>57</v>
      </c>
      <c r="C26" s="868"/>
      <c r="D26" s="869"/>
      <c r="E26" s="696"/>
      <c r="F26" s="708">
        <f>IF(F16=1,1,0)</f>
        <v>1</v>
      </c>
      <c r="G26" s="708">
        <f t="shared" si="0"/>
        <v>0</v>
      </c>
    </row>
    <row r="27" spans="1:7">
      <c r="A27" s="690">
        <v>113</v>
      </c>
      <c r="B27" s="692" t="s">
        <v>52</v>
      </c>
      <c r="C27" s="868" t="s">
        <v>30</v>
      </c>
      <c r="D27" s="869" t="s">
        <v>530</v>
      </c>
      <c r="E27" s="696"/>
      <c r="F27" s="708">
        <f>IF(Главная!$D$5="х",1,0)</f>
        <v>1</v>
      </c>
      <c r="G27" s="708">
        <f t="shared" si="0"/>
        <v>1</v>
      </c>
    </row>
    <row r="28" spans="1:7">
      <c r="A28" s="690"/>
      <c r="B28" s="693" t="s">
        <v>55</v>
      </c>
      <c r="C28" s="868"/>
      <c r="D28" s="869"/>
      <c r="E28" s="696"/>
      <c r="F28" s="708">
        <f>IF(F27=1,1,0)</f>
        <v>1</v>
      </c>
      <c r="G28" s="708">
        <f t="shared" si="0"/>
        <v>0</v>
      </c>
    </row>
    <row r="29" spans="1:7">
      <c r="A29" s="690"/>
      <c r="B29" s="693" t="s">
        <v>55</v>
      </c>
      <c r="C29" s="868"/>
      <c r="D29" s="869"/>
      <c r="E29" s="696"/>
      <c r="F29" s="708">
        <f>IF(F27=1,1,0)</f>
        <v>1</v>
      </c>
      <c r="G29" s="708">
        <f t="shared" si="0"/>
        <v>0</v>
      </c>
    </row>
    <row r="30" spans="1:7">
      <c r="A30" s="690"/>
      <c r="B30" s="693" t="s">
        <v>55</v>
      </c>
      <c r="C30" s="868"/>
      <c r="D30" s="869"/>
      <c r="E30" s="696"/>
      <c r="F30" s="708">
        <f>IF(F27=1,1,0)</f>
        <v>1</v>
      </c>
      <c r="G30" s="708">
        <f t="shared" si="0"/>
        <v>0</v>
      </c>
    </row>
    <row r="31" spans="1:7">
      <c r="A31" s="690"/>
      <c r="B31" s="693" t="s">
        <v>55</v>
      </c>
      <c r="C31" s="868"/>
      <c r="D31" s="869"/>
      <c r="E31" s="696"/>
      <c r="F31" s="708">
        <f>IF(F27=1,1,0)</f>
        <v>1</v>
      </c>
      <c r="G31" s="708">
        <f t="shared" si="0"/>
        <v>0</v>
      </c>
    </row>
    <row r="32" spans="1:7">
      <c r="A32" s="690"/>
      <c r="B32" s="694" t="s">
        <v>56</v>
      </c>
      <c r="C32" s="868"/>
      <c r="D32" s="869"/>
      <c r="E32" s="696"/>
      <c r="F32" s="708">
        <f>IF(F27=1,1,0)</f>
        <v>1</v>
      </c>
      <c r="G32" s="708">
        <f t="shared" si="0"/>
        <v>0</v>
      </c>
    </row>
    <row r="33" spans="1:7">
      <c r="A33" s="690"/>
      <c r="B33" s="694" t="s">
        <v>56</v>
      </c>
      <c r="C33" s="868"/>
      <c r="D33" s="869"/>
      <c r="E33" s="696"/>
      <c r="F33" s="708">
        <f>IF(F27=1,1,0)</f>
        <v>1</v>
      </c>
      <c r="G33" s="708">
        <f t="shared" si="0"/>
        <v>0</v>
      </c>
    </row>
    <row r="34" spans="1:7">
      <c r="A34" s="690"/>
      <c r="B34" s="694" t="s">
        <v>56</v>
      </c>
      <c r="C34" s="868"/>
      <c r="D34" s="869"/>
      <c r="E34" s="696"/>
      <c r="F34" s="708">
        <f>IF(F27=1,1,0)</f>
        <v>1</v>
      </c>
      <c r="G34" s="708">
        <f t="shared" si="0"/>
        <v>0</v>
      </c>
    </row>
    <row r="35" spans="1:7">
      <c r="A35" s="690"/>
      <c r="B35" s="695" t="s">
        <v>57</v>
      </c>
      <c r="C35" s="868"/>
      <c r="D35" s="869"/>
      <c r="E35" s="696"/>
      <c r="F35" s="708">
        <f>IF(F27=1,1,0)</f>
        <v>1</v>
      </c>
      <c r="G35" s="708">
        <f t="shared" si="0"/>
        <v>0</v>
      </c>
    </row>
    <row r="36" spans="1:7">
      <c r="A36" s="690"/>
      <c r="B36" s="695" t="s">
        <v>57</v>
      </c>
      <c r="C36" s="868"/>
      <c r="D36" s="869"/>
      <c r="E36" s="696"/>
      <c r="F36" s="708">
        <f>IF(F27=1,1,0)</f>
        <v>1</v>
      </c>
      <c r="G36" s="708">
        <f t="shared" si="0"/>
        <v>0</v>
      </c>
    </row>
    <row r="37" spans="1:7">
      <c r="A37" s="690"/>
      <c r="B37" s="695" t="s">
        <v>57</v>
      </c>
      <c r="C37" s="868"/>
      <c r="D37" s="869"/>
      <c r="E37" s="696"/>
      <c r="F37" s="708">
        <f>IF(F27=1,1,0)</f>
        <v>1</v>
      </c>
      <c r="G37" s="708">
        <f t="shared" si="0"/>
        <v>0</v>
      </c>
    </row>
    <row r="38" spans="1:7">
      <c r="A38" s="690">
        <v>114</v>
      </c>
      <c r="B38" s="692" t="s">
        <v>52</v>
      </c>
      <c r="C38" s="868" t="s">
        <v>29</v>
      </c>
      <c r="D38" s="869" t="s">
        <v>531</v>
      </c>
      <c r="E38" s="696"/>
      <c r="F38" s="708">
        <f>IF(Главная!$D$6="х",1,0)</f>
        <v>1</v>
      </c>
      <c r="G38" s="708">
        <f t="shared" si="0"/>
        <v>1</v>
      </c>
    </row>
    <row r="39" spans="1:7">
      <c r="A39" s="690"/>
      <c r="B39" s="693" t="s">
        <v>55</v>
      </c>
      <c r="C39" s="868"/>
      <c r="D39" s="869"/>
      <c r="E39" s="696"/>
      <c r="F39" s="708">
        <f>IF(F38=1,1,0)</f>
        <v>1</v>
      </c>
      <c r="G39" s="708">
        <f t="shared" si="0"/>
        <v>0</v>
      </c>
    </row>
    <row r="40" spans="1:7">
      <c r="A40" s="690"/>
      <c r="B40" s="693" t="s">
        <v>55</v>
      </c>
      <c r="C40" s="868"/>
      <c r="D40" s="869"/>
      <c r="E40" s="696"/>
      <c r="F40" s="708">
        <f>IF(F38=1,1,0)</f>
        <v>1</v>
      </c>
      <c r="G40" s="708">
        <f t="shared" si="0"/>
        <v>0</v>
      </c>
    </row>
    <row r="41" spans="1:7">
      <c r="A41" s="690"/>
      <c r="B41" s="693" t="s">
        <v>55</v>
      </c>
      <c r="C41" s="868"/>
      <c r="D41" s="869"/>
      <c r="E41" s="696"/>
      <c r="F41" s="708">
        <f>IF(F38=1,1,0)</f>
        <v>1</v>
      </c>
      <c r="G41" s="708">
        <f t="shared" si="0"/>
        <v>0</v>
      </c>
    </row>
    <row r="42" spans="1:7">
      <c r="A42" s="690"/>
      <c r="B42" s="693" t="s">
        <v>55</v>
      </c>
      <c r="C42" s="868"/>
      <c r="D42" s="869"/>
      <c r="E42" s="696"/>
      <c r="F42" s="708">
        <f>IF(F38=1,1,0)</f>
        <v>1</v>
      </c>
      <c r="G42" s="708">
        <f t="shared" si="0"/>
        <v>0</v>
      </c>
    </row>
    <row r="43" spans="1:7">
      <c r="A43" s="690"/>
      <c r="B43" s="694" t="s">
        <v>56</v>
      </c>
      <c r="C43" s="868"/>
      <c r="D43" s="869"/>
      <c r="E43" s="696"/>
      <c r="F43" s="708">
        <f>IF(F38=1,1,0)</f>
        <v>1</v>
      </c>
      <c r="G43" s="708">
        <f t="shared" si="0"/>
        <v>0</v>
      </c>
    </row>
    <row r="44" spans="1:7">
      <c r="A44" s="690"/>
      <c r="B44" s="694" t="s">
        <v>56</v>
      </c>
      <c r="C44" s="868"/>
      <c r="D44" s="869"/>
      <c r="E44" s="696"/>
      <c r="F44" s="708">
        <f>IF(F38=1,1,0)</f>
        <v>1</v>
      </c>
      <c r="G44" s="708">
        <f t="shared" si="0"/>
        <v>0</v>
      </c>
    </row>
    <row r="45" spans="1:7">
      <c r="A45" s="690"/>
      <c r="B45" s="694" t="s">
        <v>56</v>
      </c>
      <c r="C45" s="868"/>
      <c r="D45" s="869"/>
      <c r="E45" s="696"/>
      <c r="F45" s="708">
        <f>IF(F38=1,1,0)</f>
        <v>1</v>
      </c>
      <c r="G45" s="708">
        <f t="shared" si="0"/>
        <v>0</v>
      </c>
    </row>
    <row r="46" spans="1:7">
      <c r="A46" s="690"/>
      <c r="B46" s="695" t="s">
        <v>57</v>
      </c>
      <c r="C46" s="868"/>
      <c r="D46" s="869"/>
      <c r="E46" s="696"/>
      <c r="F46" s="708">
        <f>IF(F38=1,1,0)</f>
        <v>1</v>
      </c>
      <c r="G46" s="708">
        <f t="shared" si="0"/>
        <v>0</v>
      </c>
    </row>
    <row r="47" spans="1:7">
      <c r="A47" s="690"/>
      <c r="B47" s="695" t="s">
        <v>57</v>
      </c>
      <c r="C47" s="868"/>
      <c r="D47" s="869"/>
      <c r="E47" s="696"/>
      <c r="F47" s="708">
        <f>IF(F38=1,1,0)</f>
        <v>1</v>
      </c>
      <c r="G47" s="708">
        <f t="shared" si="0"/>
        <v>0</v>
      </c>
    </row>
    <row r="48" spans="1:7">
      <c r="A48" s="690"/>
      <c r="B48" s="695" t="s">
        <v>57</v>
      </c>
      <c r="C48" s="868"/>
      <c r="D48" s="869"/>
      <c r="E48" s="696"/>
      <c r="F48" s="708">
        <f>IF(F38=1,1,0)</f>
        <v>1</v>
      </c>
      <c r="G48" s="708">
        <f t="shared" si="0"/>
        <v>0</v>
      </c>
    </row>
    <row r="49" spans="1:7">
      <c r="A49" s="690">
        <v>115</v>
      </c>
      <c r="B49" s="692" t="s">
        <v>52</v>
      </c>
      <c r="C49" s="868"/>
      <c r="D49" s="869"/>
      <c r="E49" s="696"/>
      <c r="F49" s="708">
        <f>IF(Главная!$D$7="х",1,0)</f>
        <v>0</v>
      </c>
      <c r="G49" s="708">
        <f t="shared" si="0"/>
        <v>0</v>
      </c>
    </row>
    <row r="50" spans="1:7">
      <c r="A50" s="690"/>
      <c r="B50" s="693" t="s">
        <v>55</v>
      </c>
      <c r="C50" s="868"/>
      <c r="D50" s="869"/>
      <c r="E50" s="696"/>
      <c r="F50" s="708">
        <f>IF(F49=1,1,0)</f>
        <v>0</v>
      </c>
      <c r="G50" s="708">
        <f t="shared" si="0"/>
        <v>0</v>
      </c>
    </row>
    <row r="51" spans="1:7">
      <c r="A51" s="690"/>
      <c r="B51" s="693" t="s">
        <v>55</v>
      </c>
      <c r="C51" s="868"/>
      <c r="D51" s="869"/>
      <c r="E51" s="696"/>
      <c r="F51" s="708">
        <f>IF(F49=1,1,0)</f>
        <v>0</v>
      </c>
      <c r="G51" s="708">
        <f t="shared" si="0"/>
        <v>0</v>
      </c>
    </row>
    <row r="52" spans="1:7">
      <c r="A52" s="690"/>
      <c r="B52" s="693" t="s">
        <v>55</v>
      </c>
      <c r="C52" s="868"/>
      <c r="D52" s="869"/>
      <c r="E52" s="696"/>
      <c r="F52" s="708">
        <f>IF(F49=1,1,0)</f>
        <v>0</v>
      </c>
      <c r="G52" s="708">
        <f t="shared" si="0"/>
        <v>0</v>
      </c>
    </row>
    <row r="53" spans="1:7">
      <c r="A53" s="690"/>
      <c r="B53" s="693" t="s">
        <v>55</v>
      </c>
      <c r="C53" s="868"/>
      <c r="D53" s="869"/>
      <c r="E53" s="696"/>
      <c r="F53" s="708">
        <f>IF(F49=1,1,0)</f>
        <v>0</v>
      </c>
      <c r="G53" s="708">
        <f t="shared" si="0"/>
        <v>0</v>
      </c>
    </row>
    <row r="54" spans="1:7">
      <c r="A54" s="690"/>
      <c r="B54" s="694" t="s">
        <v>56</v>
      </c>
      <c r="C54" s="868"/>
      <c r="D54" s="869"/>
      <c r="E54" s="696"/>
      <c r="F54" s="708">
        <f>IF(F49=1,1,0)</f>
        <v>0</v>
      </c>
      <c r="G54" s="708">
        <f t="shared" si="0"/>
        <v>0</v>
      </c>
    </row>
    <row r="55" spans="1:7">
      <c r="A55" s="690"/>
      <c r="B55" s="694" t="s">
        <v>56</v>
      </c>
      <c r="C55" s="868"/>
      <c r="D55" s="869"/>
      <c r="E55" s="696"/>
      <c r="F55" s="708">
        <f>IF(F49=1,1,0)</f>
        <v>0</v>
      </c>
      <c r="G55" s="708">
        <f t="shared" si="0"/>
        <v>0</v>
      </c>
    </row>
    <row r="56" spans="1:7">
      <c r="A56" s="690"/>
      <c r="B56" s="694" t="s">
        <v>56</v>
      </c>
      <c r="C56" s="868"/>
      <c r="D56" s="869"/>
      <c r="E56" s="696"/>
      <c r="F56" s="708">
        <f>IF(F49=1,1,0)</f>
        <v>0</v>
      </c>
      <c r="G56" s="708">
        <f t="shared" si="0"/>
        <v>0</v>
      </c>
    </row>
    <row r="57" spans="1:7">
      <c r="A57" s="690"/>
      <c r="B57" s="695" t="s">
        <v>57</v>
      </c>
      <c r="C57" s="868"/>
      <c r="D57" s="869"/>
      <c r="E57" s="696"/>
      <c r="F57" s="708">
        <f>IF(F49=1,1,0)</f>
        <v>0</v>
      </c>
      <c r="G57" s="708">
        <f t="shared" si="0"/>
        <v>0</v>
      </c>
    </row>
    <row r="58" spans="1:7">
      <c r="A58" s="690"/>
      <c r="B58" s="695" t="s">
        <v>57</v>
      </c>
      <c r="C58" s="868"/>
      <c r="D58" s="869"/>
      <c r="E58" s="696"/>
      <c r="F58" s="708">
        <f>IF(F49=1,1,0)</f>
        <v>0</v>
      </c>
      <c r="G58" s="708">
        <f t="shared" si="0"/>
        <v>0</v>
      </c>
    </row>
    <row r="59" spans="1:7">
      <c r="A59" s="690"/>
      <c r="B59" s="695" t="s">
        <v>57</v>
      </c>
      <c r="C59" s="868"/>
      <c r="D59" s="869"/>
      <c r="E59" s="696"/>
      <c r="F59" s="708">
        <f>IF(F49=1,1,0)</f>
        <v>0</v>
      </c>
      <c r="G59" s="708">
        <f t="shared" si="0"/>
        <v>0</v>
      </c>
    </row>
    <row r="60" spans="1:7" hidden="1">
      <c r="A60" s="690">
        <v>116</v>
      </c>
      <c r="B60" s="692" t="s">
        <v>52</v>
      </c>
      <c r="C60" s="868"/>
      <c r="D60" s="869"/>
      <c r="E60" s="696"/>
      <c r="F60" s="708">
        <f>IF(Главная!$D$8="х",1,0)</f>
        <v>0</v>
      </c>
      <c r="G60" s="708">
        <f t="shared" si="0"/>
        <v>0</v>
      </c>
    </row>
    <row r="61" spans="1:7" hidden="1">
      <c r="A61" s="690"/>
      <c r="B61" s="693" t="s">
        <v>55</v>
      </c>
      <c r="C61" s="868"/>
      <c r="D61" s="869"/>
      <c r="E61" s="696"/>
      <c r="F61" s="708">
        <f>IF(F60=1,1,0)</f>
        <v>0</v>
      </c>
      <c r="G61" s="708">
        <f t="shared" si="0"/>
        <v>0</v>
      </c>
    </row>
    <row r="62" spans="1:7" hidden="1">
      <c r="A62" s="690"/>
      <c r="B62" s="693" t="s">
        <v>55</v>
      </c>
      <c r="C62" s="868"/>
      <c r="D62" s="869"/>
      <c r="E62" s="696"/>
      <c r="F62" s="708">
        <f>IF(F60=1,1,0)</f>
        <v>0</v>
      </c>
      <c r="G62" s="708">
        <f t="shared" si="0"/>
        <v>0</v>
      </c>
    </row>
    <row r="63" spans="1:7" hidden="1">
      <c r="A63" s="690"/>
      <c r="B63" s="693" t="s">
        <v>55</v>
      </c>
      <c r="C63" s="868"/>
      <c r="D63" s="869"/>
      <c r="E63" s="696"/>
      <c r="F63" s="708">
        <f>IF(F60=1,1,0)</f>
        <v>0</v>
      </c>
      <c r="G63" s="708">
        <f t="shared" si="0"/>
        <v>0</v>
      </c>
    </row>
    <row r="64" spans="1:7" hidden="1">
      <c r="A64" s="690"/>
      <c r="B64" s="693" t="s">
        <v>55</v>
      </c>
      <c r="C64" s="868"/>
      <c r="D64" s="869"/>
      <c r="E64" s="696"/>
      <c r="F64" s="708">
        <f>IF(F60=1,1,0)</f>
        <v>0</v>
      </c>
      <c r="G64" s="708">
        <f t="shared" si="0"/>
        <v>0</v>
      </c>
    </row>
    <row r="65" spans="1:7" hidden="1">
      <c r="A65" s="690"/>
      <c r="B65" s="694" t="s">
        <v>56</v>
      </c>
      <c r="C65" s="868"/>
      <c r="D65" s="869"/>
      <c r="E65" s="696"/>
      <c r="F65" s="708">
        <f>IF(F60=1,1,0)</f>
        <v>0</v>
      </c>
      <c r="G65" s="708">
        <f t="shared" si="0"/>
        <v>0</v>
      </c>
    </row>
    <row r="66" spans="1:7" hidden="1">
      <c r="A66" s="690"/>
      <c r="B66" s="694" t="s">
        <v>56</v>
      </c>
      <c r="C66" s="868"/>
      <c r="D66" s="869"/>
      <c r="E66" s="696"/>
      <c r="F66" s="708">
        <f>IF(F60=1,1,0)</f>
        <v>0</v>
      </c>
      <c r="G66" s="708">
        <f t="shared" si="0"/>
        <v>0</v>
      </c>
    </row>
    <row r="67" spans="1:7" hidden="1">
      <c r="A67" s="690"/>
      <c r="B67" s="694" t="s">
        <v>56</v>
      </c>
      <c r="C67" s="868"/>
      <c r="D67" s="869"/>
      <c r="E67" s="696"/>
      <c r="F67" s="708">
        <f>IF(F60=1,1,0)</f>
        <v>0</v>
      </c>
      <c r="G67" s="708">
        <f t="shared" si="0"/>
        <v>0</v>
      </c>
    </row>
    <row r="68" spans="1:7" hidden="1">
      <c r="A68" s="690"/>
      <c r="B68" s="695" t="s">
        <v>57</v>
      </c>
      <c r="C68" s="868"/>
      <c r="D68" s="869"/>
      <c r="E68" s="696"/>
      <c r="F68" s="708">
        <f>IF(F60=1,1,0)</f>
        <v>0</v>
      </c>
      <c r="G68" s="708">
        <f t="shared" ref="G68:G131" si="1">COUNTA(D68)</f>
        <v>0</v>
      </c>
    </row>
    <row r="69" spans="1:7" hidden="1">
      <c r="A69" s="690"/>
      <c r="B69" s="695" t="s">
        <v>57</v>
      </c>
      <c r="C69" s="868"/>
      <c r="D69" s="869"/>
      <c r="E69" s="696"/>
      <c r="F69" s="708">
        <f>IF(F60=1,1,0)</f>
        <v>0</v>
      </c>
      <c r="G69" s="708">
        <f t="shared" si="1"/>
        <v>0</v>
      </c>
    </row>
    <row r="70" spans="1:7" hidden="1">
      <c r="A70" s="690"/>
      <c r="B70" s="695" t="s">
        <v>57</v>
      </c>
      <c r="C70" s="868"/>
      <c r="D70" s="869"/>
      <c r="E70" s="696"/>
      <c r="F70" s="708">
        <f>IF(F60=1,1,0)</f>
        <v>0</v>
      </c>
      <c r="G70" s="708">
        <f t="shared" si="1"/>
        <v>0</v>
      </c>
    </row>
    <row r="71" spans="1:7">
      <c r="A71" s="690" t="s">
        <v>416</v>
      </c>
      <c r="B71" s="692" t="s">
        <v>51</v>
      </c>
      <c r="C71" s="868" t="s">
        <v>161</v>
      </c>
      <c r="D71" s="869" t="s">
        <v>532</v>
      </c>
      <c r="E71" s="696"/>
      <c r="F71" s="708">
        <f>IF(F72=1,1,0)</f>
        <v>1</v>
      </c>
      <c r="G71" s="708">
        <f t="shared" si="1"/>
        <v>1</v>
      </c>
    </row>
    <row r="72" spans="1:7">
      <c r="A72" s="690">
        <v>121</v>
      </c>
      <c r="B72" s="692" t="s">
        <v>52</v>
      </c>
      <c r="C72" s="868" t="s">
        <v>30</v>
      </c>
      <c r="D72" s="869" t="s">
        <v>116</v>
      </c>
      <c r="F72" s="708">
        <f>IF(Главная!$D$9="х",1,0)</f>
        <v>1</v>
      </c>
      <c r="G72" s="708">
        <f t="shared" si="1"/>
        <v>1</v>
      </c>
    </row>
    <row r="73" spans="1:7">
      <c r="A73" s="690"/>
      <c r="B73" s="693" t="s">
        <v>55</v>
      </c>
      <c r="C73" s="868" t="s">
        <v>29</v>
      </c>
      <c r="D73" s="869" t="s">
        <v>533</v>
      </c>
      <c r="E73" s="696"/>
      <c r="F73" s="708">
        <f>IF(F72=1,1,0)</f>
        <v>1</v>
      </c>
      <c r="G73" s="708">
        <f t="shared" si="1"/>
        <v>1</v>
      </c>
    </row>
    <row r="74" spans="1:7">
      <c r="A74" s="690"/>
      <c r="B74" s="693" t="s">
        <v>55</v>
      </c>
      <c r="C74" s="868"/>
      <c r="D74" s="869"/>
      <c r="E74" s="696"/>
      <c r="F74" s="708">
        <f>IF(F72=1,1,0)</f>
        <v>1</v>
      </c>
      <c r="G74" s="708">
        <f t="shared" si="1"/>
        <v>0</v>
      </c>
    </row>
    <row r="75" spans="1:7">
      <c r="A75" s="690"/>
      <c r="B75" s="693" t="s">
        <v>55</v>
      </c>
      <c r="C75" s="868"/>
      <c r="D75" s="869"/>
      <c r="E75" s="696"/>
      <c r="F75" s="708">
        <f>IF(F72=1,1,0)</f>
        <v>1</v>
      </c>
      <c r="G75" s="708">
        <f t="shared" si="1"/>
        <v>0</v>
      </c>
    </row>
    <row r="76" spans="1:7">
      <c r="A76" s="690"/>
      <c r="B76" s="693" t="s">
        <v>55</v>
      </c>
      <c r="C76" s="868"/>
      <c r="D76" s="869"/>
      <c r="E76" s="696"/>
      <c r="F76" s="708">
        <f>IF(F72=1,1,0)</f>
        <v>1</v>
      </c>
      <c r="G76" s="708">
        <f t="shared" si="1"/>
        <v>0</v>
      </c>
    </row>
    <row r="77" spans="1:7">
      <c r="A77" s="690"/>
      <c r="B77" s="694" t="s">
        <v>56</v>
      </c>
      <c r="C77" s="868"/>
      <c r="D77" s="869"/>
      <c r="E77" s="696"/>
      <c r="F77" s="708">
        <f>IF(F72=1,1,0)</f>
        <v>1</v>
      </c>
      <c r="G77" s="708">
        <f t="shared" si="1"/>
        <v>0</v>
      </c>
    </row>
    <row r="78" spans="1:7">
      <c r="A78" s="690"/>
      <c r="B78" s="694" t="s">
        <v>56</v>
      </c>
      <c r="C78" s="868"/>
      <c r="D78" s="869"/>
      <c r="E78" s="696"/>
      <c r="F78" s="708">
        <f>IF(F72=1,1,0)</f>
        <v>1</v>
      </c>
      <c r="G78" s="708">
        <f t="shared" si="1"/>
        <v>0</v>
      </c>
    </row>
    <row r="79" spans="1:7">
      <c r="A79" s="690"/>
      <c r="B79" s="694" t="s">
        <v>56</v>
      </c>
      <c r="C79" s="868"/>
      <c r="D79" s="869"/>
      <c r="E79" s="696"/>
      <c r="F79" s="708">
        <f>IF(F72=1,1,0)</f>
        <v>1</v>
      </c>
      <c r="G79" s="708">
        <f t="shared" si="1"/>
        <v>0</v>
      </c>
    </row>
    <row r="80" spans="1:7">
      <c r="A80" s="690"/>
      <c r="B80" s="695" t="s">
        <v>57</v>
      </c>
      <c r="C80" s="868"/>
      <c r="D80" s="869"/>
      <c r="E80" s="696"/>
      <c r="F80" s="708">
        <f>IF(F72=1,1,0)</f>
        <v>1</v>
      </c>
      <c r="G80" s="708">
        <f t="shared" si="1"/>
        <v>0</v>
      </c>
    </row>
    <row r="81" spans="1:7">
      <c r="A81" s="690"/>
      <c r="B81" s="695" t="s">
        <v>57</v>
      </c>
      <c r="C81" s="868"/>
      <c r="D81" s="869"/>
      <c r="E81" s="696"/>
      <c r="F81" s="708">
        <f>IF(F72=1,1,0)</f>
        <v>1</v>
      </c>
      <c r="G81" s="708">
        <f t="shared" si="1"/>
        <v>0</v>
      </c>
    </row>
    <row r="82" spans="1:7">
      <c r="A82" s="690"/>
      <c r="B82" s="695" t="s">
        <v>57</v>
      </c>
      <c r="C82" s="868"/>
      <c r="D82" s="869"/>
      <c r="E82" s="696"/>
      <c r="F82" s="708">
        <f>IF(F72=1,1,0)</f>
        <v>1</v>
      </c>
      <c r="G82" s="708">
        <f t="shared" si="1"/>
        <v>0</v>
      </c>
    </row>
    <row r="83" spans="1:7">
      <c r="A83" s="690">
        <v>122</v>
      </c>
      <c r="B83" s="692" t="s">
        <v>52</v>
      </c>
      <c r="C83" s="868" t="s">
        <v>29</v>
      </c>
      <c r="D83" s="869" t="s">
        <v>534</v>
      </c>
      <c r="F83" s="708">
        <f>IF(Главная!$D$10="х",1,0)</f>
        <v>1</v>
      </c>
      <c r="G83" s="708">
        <f t="shared" si="1"/>
        <v>1</v>
      </c>
    </row>
    <row r="84" spans="1:7">
      <c r="A84" s="690"/>
      <c r="B84" s="693" t="s">
        <v>55</v>
      </c>
      <c r="C84" s="868"/>
      <c r="D84" s="869"/>
      <c r="E84" s="696"/>
      <c r="F84" s="708">
        <f>IF(F83=1,1,0)</f>
        <v>1</v>
      </c>
      <c r="G84" s="708">
        <f t="shared" si="1"/>
        <v>0</v>
      </c>
    </row>
    <row r="85" spans="1:7">
      <c r="A85" s="690"/>
      <c r="B85" s="693" t="s">
        <v>55</v>
      </c>
      <c r="C85" s="868"/>
      <c r="D85" s="869"/>
      <c r="E85" s="696"/>
      <c r="F85" s="708">
        <f>IF(F83=1,1,0)</f>
        <v>1</v>
      </c>
      <c r="G85" s="708">
        <f t="shared" si="1"/>
        <v>0</v>
      </c>
    </row>
    <row r="86" spans="1:7">
      <c r="A86" s="690"/>
      <c r="B86" s="693" t="s">
        <v>55</v>
      </c>
      <c r="C86" s="868"/>
      <c r="D86" s="869"/>
      <c r="E86" s="696"/>
      <c r="F86" s="708">
        <f>IF(F83=1,1,0)</f>
        <v>1</v>
      </c>
      <c r="G86" s="708">
        <f t="shared" si="1"/>
        <v>0</v>
      </c>
    </row>
    <row r="87" spans="1:7">
      <c r="A87" s="690"/>
      <c r="B87" s="693" t="s">
        <v>55</v>
      </c>
      <c r="C87" s="868"/>
      <c r="D87" s="869"/>
      <c r="E87" s="696"/>
      <c r="F87" s="708">
        <f>IF(F83=1,1,0)</f>
        <v>1</v>
      </c>
      <c r="G87" s="708">
        <f t="shared" si="1"/>
        <v>0</v>
      </c>
    </row>
    <row r="88" spans="1:7">
      <c r="A88" s="690"/>
      <c r="B88" s="694" t="s">
        <v>56</v>
      </c>
      <c r="C88" s="868"/>
      <c r="D88" s="869"/>
      <c r="E88" s="696"/>
      <c r="F88" s="708">
        <f>IF(F83=1,1,0)</f>
        <v>1</v>
      </c>
      <c r="G88" s="708">
        <f t="shared" si="1"/>
        <v>0</v>
      </c>
    </row>
    <row r="89" spans="1:7">
      <c r="A89" s="690"/>
      <c r="B89" s="694" t="s">
        <v>56</v>
      </c>
      <c r="C89" s="868"/>
      <c r="D89" s="869"/>
      <c r="E89" s="696"/>
      <c r="F89" s="708">
        <f>IF(F83=1,1,0)</f>
        <v>1</v>
      </c>
      <c r="G89" s="708">
        <f t="shared" si="1"/>
        <v>0</v>
      </c>
    </row>
    <row r="90" spans="1:7">
      <c r="A90" s="690"/>
      <c r="B90" s="694" t="s">
        <v>56</v>
      </c>
      <c r="C90" s="868"/>
      <c r="D90" s="869"/>
      <c r="E90" s="696"/>
      <c r="F90" s="708">
        <f>IF(F83=1,1,0)</f>
        <v>1</v>
      </c>
      <c r="G90" s="708">
        <f t="shared" si="1"/>
        <v>0</v>
      </c>
    </row>
    <row r="91" spans="1:7">
      <c r="A91" s="690"/>
      <c r="B91" s="695" t="s">
        <v>57</v>
      </c>
      <c r="C91" s="868"/>
      <c r="D91" s="869"/>
      <c r="E91" s="696"/>
      <c r="F91" s="708">
        <f>IF(F83=1,1,0)</f>
        <v>1</v>
      </c>
      <c r="G91" s="708">
        <f t="shared" si="1"/>
        <v>0</v>
      </c>
    </row>
    <row r="92" spans="1:7">
      <c r="A92" s="690"/>
      <c r="B92" s="695" t="s">
        <v>57</v>
      </c>
      <c r="C92" s="868"/>
      <c r="D92" s="869"/>
      <c r="E92" s="696"/>
      <c r="F92" s="708">
        <f>IF(F83=1,1,0)</f>
        <v>1</v>
      </c>
      <c r="G92" s="708">
        <f t="shared" si="1"/>
        <v>0</v>
      </c>
    </row>
    <row r="93" spans="1:7">
      <c r="A93" s="690"/>
      <c r="B93" s="695" t="s">
        <v>57</v>
      </c>
      <c r="C93" s="868"/>
      <c r="D93" s="869"/>
      <c r="E93" s="696"/>
      <c r="F93" s="708">
        <f>IF(F83=1,1,0)</f>
        <v>1</v>
      </c>
      <c r="G93" s="708">
        <f t="shared" si="1"/>
        <v>0</v>
      </c>
    </row>
    <row r="94" spans="1:7">
      <c r="A94" s="690">
        <v>123</v>
      </c>
      <c r="B94" s="692" t="s">
        <v>52</v>
      </c>
      <c r="C94" s="868" t="s">
        <v>30</v>
      </c>
      <c r="D94" s="869" t="s">
        <v>535</v>
      </c>
      <c r="F94" s="708">
        <f>IF(Главная!$D$11="х",1,0)</f>
        <v>1</v>
      </c>
      <c r="G94" s="708">
        <f t="shared" si="1"/>
        <v>1</v>
      </c>
    </row>
    <row r="95" spans="1:7">
      <c r="A95" s="690"/>
      <c r="B95" s="693" t="s">
        <v>55</v>
      </c>
      <c r="C95" s="868"/>
      <c r="D95" s="869"/>
      <c r="E95" s="696"/>
      <c r="F95" s="708">
        <f>IF(F94=1,1,0)</f>
        <v>1</v>
      </c>
      <c r="G95" s="708">
        <f t="shared" si="1"/>
        <v>0</v>
      </c>
    </row>
    <row r="96" spans="1:7">
      <c r="A96" s="690"/>
      <c r="B96" s="693" t="s">
        <v>55</v>
      </c>
      <c r="C96" s="868"/>
      <c r="D96" s="869"/>
      <c r="E96" s="696"/>
      <c r="F96" s="708">
        <f>IF(F94=1,1,0)</f>
        <v>1</v>
      </c>
      <c r="G96" s="708">
        <f t="shared" si="1"/>
        <v>0</v>
      </c>
    </row>
    <row r="97" spans="1:7">
      <c r="A97" s="690"/>
      <c r="B97" s="693" t="s">
        <v>55</v>
      </c>
      <c r="C97" s="868"/>
      <c r="D97" s="869"/>
      <c r="E97" s="696"/>
      <c r="F97" s="708">
        <f>IF(F94=1,1,0)</f>
        <v>1</v>
      </c>
      <c r="G97" s="708">
        <f t="shared" si="1"/>
        <v>0</v>
      </c>
    </row>
    <row r="98" spans="1:7">
      <c r="A98" s="690"/>
      <c r="B98" s="693" t="s">
        <v>55</v>
      </c>
      <c r="C98" s="868"/>
      <c r="D98" s="869"/>
      <c r="E98" s="696"/>
      <c r="F98" s="708">
        <f>IF(F94=1,1,0)</f>
        <v>1</v>
      </c>
      <c r="G98" s="708">
        <f t="shared" si="1"/>
        <v>0</v>
      </c>
    </row>
    <row r="99" spans="1:7">
      <c r="A99" s="690"/>
      <c r="B99" s="694" t="s">
        <v>56</v>
      </c>
      <c r="C99" s="868"/>
      <c r="D99" s="869"/>
      <c r="E99" s="696"/>
      <c r="F99" s="708">
        <f>IF(F94=1,1,0)</f>
        <v>1</v>
      </c>
      <c r="G99" s="708">
        <f t="shared" si="1"/>
        <v>0</v>
      </c>
    </row>
    <row r="100" spans="1:7">
      <c r="A100" s="690"/>
      <c r="B100" s="694" t="s">
        <v>56</v>
      </c>
      <c r="C100" s="868"/>
      <c r="D100" s="869"/>
      <c r="E100" s="696"/>
      <c r="F100" s="708">
        <f>IF(F94=1,1,0)</f>
        <v>1</v>
      </c>
      <c r="G100" s="708">
        <f t="shared" si="1"/>
        <v>0</v>
      </c>
    </row>
    <row r="101" spans="1:7">
      <c r="A101" s="690"/>
      <c r="B101" s="694" t="s">
        <v>56</v>
      </c>
      <c r="C101" s="868"/>
      <c r="D101" s="869"/>
      <c r="E101" s="696"/>
      <c r="F101" s="708">
        <f>IF(F94=1,1,0)</f>
        <v>1</v>
      </c>
      <c r="G101" s="708">
        <f t="shared" si="1"/>
        <v>0</v>
      </c>
    </row>
    <row r="102" spans="1:7">
      <c r="A102" s="690"/>
      <c r="B102" s="695" t="s">
        <v>57</v>
      </c>
      <c r="C102" s="868"/>
      <c r="D102" s="869"/>
      <c r="E102" s="696"/>
      <c r="F102" s="708">
        <f>IF(F94=1,1,0)</f>
        <v>1</v>
      </c>
      <c r="G102" s="708">
        <f t="shared" si="1"/>
        <v>0</v>
      </c>
    </row>
    <row r="103" spans="1:7">
      <c r="A103" s="690"/>
      <c r="B103" s="695" t="s">
        <v>57</v>
      </c>
      <c r="C103" s="868"/>
      <c r="D103" s="869"/>
      <c r="E103" s="696"/>
      <c r="F103" s="708">
        <f>IF(F94=1,1,0)</f>
        <v>1</v>
      </c>
      <c r="G103" s="708">
        <f t="shared" si="1"/>
        <v>0</v>
      </c>
    </row>
    <row r="104" spans="1:7">
      <c r="A104" s="690"/>
      <c r="B104" s="695" t="s">
        <v>57</v>
      </c>
      <c r="C104" s="868"/>
      <c r="D104" s="869"/>
      <c r="E104" s="696"/>
      <c r="F104" s="708">
        <f>IF(F94=1,1,0)</f>
        <v>1</v>
      </c>
      <c r="G104" s="708">
        <f t="shared" si="1"/>
        <v>0</v>
      </c>
    </row>
    <row r="105" spans="1:7">
      <c r="A105" s="690">
        <v>124</v>
      </c>
      <c r="B105" s="692" t="s">
        <v>52</v>
      </c>
      <c r="C105" s="868" t="s">
        <v>30</v>
      </c>
      <c r="D105" s="869" t="s">
        <v>536</v>
      </c>
      <c r="E105" s="696"/>
      <c r="F105" s="708">
        <f>IF(Главная!$D$12="х",1,0)</f>
        <v>1</v>
      </c>
      <c r="G105" s="708">
        <f t="shared" si="1"/>
        <v>1</v>
      </c>
    </row>
    <row r="106" spans="1:7">
      <c r="A106" s="690"/>
      <c r="B106" s="693" t="s">
        <v>55</v>
      </c>
      <c r="C106" s="868"/>
      <c r="D106" s="869"/>
      <c r="E106" s="696"/>
      <c r="F106" s="708">
        <f>IF(F105=1,1,0)</f>
        <v>1</v>
      </c>
      <c r="G106" s="708">
        <f t="shared" si="1"/>
        <v>0</v>
      </c>
    </row>
    <row r="107" spans="1:7">
      <c r="A107" s="690"/>
      <c r="B107" s="693" t="s">
        <v>55</v>
      </c>
      <c r="C107" s="868"/>
      <c r="D107" s="869"/>
      <c r="E107" s="696"/>
      <c r="F107" s="708">
        <f>IF(F105=1,1,0)</f>
        <v>1</v>
      </c>
      <c r="G107" s="708">
        <f t="shared" si="1"/>
        <v>0</v>
      </c>
    </row>
    <row r="108" spans="1:7">
      <c r="A108" s="690"/>
      <c r="B108" s="693" t="s">
        <v>55</v>
      </c>
      <c r="C108" s="868"/>
      <c r="D108" s="869"/>
      <c r="E108" s="696"/>
      <c r="F108" s="708">
        <f>IF(F105=1,1,0)</f>
        <v>1</v>
      </c>
      <c r="G108" s="708">
        <f t="shared" si="1"/>
        <v>0</v>
      </c>
    </row>
    <row r="109" spans="1:7">
      <c r="A109" s="690"/>
      <c r="B109" s="693" t="s">
        <v>55</v>
      </c>
      <c r="C109" s="868"/>
      <c r="D109" s="869"/>
      <c r="E109" s="696"/>
      <c r="F109" s="708">
        <f>IF(F105=1,1,0)</f>
        <v>1</v>
      </c>
      <c r="G109" s="708">
        <f t="shared" si="1"/>
        <v>0</v>
      </c>
    </row>
    <row r="110" spans="1:7">
      <c r="A110" s="690"/>
      <c r="B110" s="694" t="s">
        <v>56</v>
      </c>
      <c r="C110" s="868"/>
      <c r="D110" s="869"/>
      <c r="E110" s="696"/>
      <c r="F110" s="708">
        <f>IF(F105=1,1,0)</f>
        <v>1</v>
      </c>
      <c r="G110" s="708">
        <f t="shared" si="1"/>
        <v>0</v>
      </c>
    </row>
    <row r="111" spans="1:7">
      <c r="A111" s="690"/>
      <c r="B111" s="694" t="s">
        <v>56</v>
      </c>
      <c r="C111" s="868"/>
      <c r="D111" s="869"/>
      <c r="E111" s="696"/>
      <c r="F111" s="708">
        <f>IF(F105=1,1,0)</f>
        <v>1</v>
      </c>
      <c r="G111" s="708">
        <f t="shared" si="1"/>
        <v>0</v>
      </c>
    </row>
    <row r="112" spans="1:7">
      <c r="A112" s="690"/>
      <c r="B112" s="694" t="s">
        <v>56</v>
      </c>
      <c r="C112" s="868"/>
      <c r="D112" s="869"/>
      <c r="E112" s="696"/>
      <c r="F112" s="708">
        <f>IF(F105=1,1,0)</f>
        <v>1</v>
      </c>
      <c r="G112" s="708">
        <f t="shared" si="1"/>
        <v>0</v>
      </c>
    </row>
    <row r="113" spans="1:7">
      <c r="A113" s="690"/>
      <c r="B113" s="695" t="s">
        <v>57</v>
      </c>
      <c r="C113" s="868"/>
      <c r="D113" s="869"/>
      <c r="E113" s="696"/>
      <c r="F113" s="708">
        <f>IF(F105=1,1,0)</f>
        <v>1</v>
      </c>
      <c r="G113" s="708">
        <f t="shared" si="1"/>
        <v>0</v>
      </c>
    </row>
    <row r="114" spans="1:7">
      <c r="A114" s="690"/>
      <c r="B114" s="695" t="s">
        <v>57</v>
      </c>
      <c r="C114" s="868"/>
      <c r="D114" s="869"/>
      <c r="E114" s="696"/>
      <c r="F114" s="708">
        <f>IF(F105=1,1,0)</f>
        <v>1</v>
      </c>
      <c r="G114" s="708">
        <f t="shared" si="1"/>
        <v>0</v>
      </c>
    </row>
    <row r="115" spans="1:7">
      <c r="A115" s="690"/>
      <c r="B115" s="695" t="s">
        <v>57</v>
      </c>
      <c r="C115" s="868"/>
      <c r="D115" s="869"/>
      <c r="E115" s="696"/>
      <c r="F115" s="708">
        <f>IF(F105=1,1,0)</f>
        <v>1</v>
      </c>
      <c r="G115" s="708">
        <f t="shared" si="1"/>
        <v>0</v>
      </c>
    </row>
    <row r="116" spans="1:7">
      <c r="A116" s="690">
        <v>125</v>
      </c>
      <c r="B116" s="692" t="s">
        <v>52</v>
      </c>
      <c r="C116" s="868"/>
      <c r="D116" s="869"/>
      <c r="E116" s="696"/>
      <c r="F116" s="708">
        <f>IF(Главная!$D$13="х",1,0)</f>
        <v>0</v>
      </c>
      <c r="G116" s="708">
        <f t="shared" si="1"/>
        <v>0</v>
      </c>
    </row>
    <row r="117" spans="1:7">
      <c r="A117" s="690"/>
      <c r="B117" s="693" t="s">
        <v>55</v>
      </c>
      <c r="C117" s="868"/>
      <c r="D117" s="869"/>
      <c r="E117" s="696"/>
      <c r="F117" s="708">
        <f>IF(F116=1,1,0)</f>
        <v>0</v>
      </c>
      <c r="G117" s="708">
        <f t="shared" si="1"/>
        <v>0</v>
      </c>
    </row>
    <row r="118" spans="1:7">
      <c r="A118" s="690"/>
      <c r="B118" s="693" t="s">
        <v>55</v>
      </c>
      <c r="C118" s="868"/>
      <c r="D118" s="869"/>
      <c r="E118" s="696"/>
      <c r="F118" s="708">
        <f>IF(F116=1,1,0)</f>
        <v>0</v>
      </c>
      <c r="G118" s="708">
        <f t="shared" si="1"/>
        <v>0</v>
      </c>
    </row>
    <row r="119" spans="1:7">
      <c r="A119" s="690"/>
      <c r="B119" s="693" t="s">
        <v>55</v>
      </c>
      <c r="C119" s="868"/>
      <c r="D119" s="869"/>
      <c r="E119" s="696"/>
      <c r="F119" s="708">
        <f>IF(F116=1,1,0)</f>
        <v>0</v>
      </c>
      <c r="G119" s="708">
        <f t="shared" si="1"/>
        <v>0</v>
      </c>
    </row>
    <row r="120" spans="1:7">
      <c r="A120" s="690"/>
      <c r="B120" s="693" t="s">
        <v>55</v>
      </c>
      <c r="C120" s="868"/>
      <c r="D120" s="869"/>
      <c r="E120" s="696"/>
      <c r="F120" s="708">
        <f>IF(F116=1,1,0)</f>
        <v>0</v>
      </c>
      <c r="G120" s="708">
        <f t="shared" si="1"/>
        <v>0</v>
      </c>
    </row>
    <row r="121" spans="1:7">
      <c r="A121" s="690"/>
      <c r="B121" s="694" t="s">
        <v>56</v>
      </c>
      <c r="C121" s="868"/>
      <c r="D121" s="869"/>
      <c r="E121" s="696"/>
      <c r="F121" s="708">
        <f>IF(F116=1,1,0)</f>
        <v>0</v>
      </c>
      <c r="G121" s="708">
        <f t="shared" si="1"/>
        <v>0</v>
      </c>
    </row>
    <row r="122" spans="1:7">
      <c r="A122" s="690"/>
      <c r="B122" s="694" t="s">
        <v>56</v>
      </c>
      <c r="C122" s="868"/>
      <c r="D122" s="869"/>
      <c r="E122" s="696"/>
      <c r="F122" s="708">
        <f>IF(F116=1,1,0)</f>
        <v>0</v>
      </c>
      <c r="G122" s="708">
        <f t="shared" si="1"/>
        <v>0</v>
      </c>
    </row>
    <row r="123" spans="1:7">
      <c r="A123" s="690"/>
      <c r="B123" s="694" t="s">
        <v>56</v>
      </c>
      <c r="C123" s="868"/>
      <c r="D123" s="869"/>
      <c r="E123" s="696"/>
      <c r="F123" s="708">
        <f>IF(F116=1,1,0)</f>
        <v>0</v>
      </c>
      <c r="G123" s="708">
        <f t="shared" si="1"/>
        <v>0</v>
      </c>
    </row>
    <row r="124" spans="1:7">
      <c r="A124" s="690"/>
      <c r="B124" s="695" t="s">
        <v>57</v>
      </c>
      <c r="C124" s="868"/>
      <c r="D124" s="869"/>
      <c r="E124" s="696"/>
      <c r="F124" s="708">
        <f>IF(F116=1,1,0)</f>
        <v>0</v>
      </c>
      <c r="G124" s="708">
        <f t="shared" si="1"/>
        <v>0</v>
      </c>
    </row>
    <row r="125" spans="1:7">
      <c r="A125" s="690"/>
      <c r="B125" s="695" t="s">
        <v>57</v>
      </c>
      <c r="C125" s="868"/>
      <c r="D125" s="869"/>
      <c r="E125" s="696"/>
      <c r="F125" s="708">
        <f>IF(F116=1,1,0)</f>
        <v>0</v>
      </c>
      <c r="G125" s="708">
        <f t="shared" si="1"/>
        <v>0</v>
      </c>
    </row>
    <row r="126" spans="1:7">
      <c r="A126" s="690"/>
      <c r="B126" s="695" t="s">
        <v>57</v>
      </c>
      <c r="C126" s="868"/>
      <c r="D126" s="869"/>
      <c r="E126" s="696"/>
      <c r="F126" s="708">
        <f>IF(F116=1,1,0)</f>
        <v>0</v>
      </c>
      <c r="G126" s="708">
        <f t="shared" si="1"/>
        <v>0</v>
      </c>
    </row>
    <row r="127" spans="1:7" hidden="1">
      <c r="A127" s="690">
        <v>126</v>
      </c>
      <c r="B127" s="692" t="s">
        <v>52</v>
      </c>
      <c r="C127" s="868"/>
      <c r="D127" s="869"/>
      <c r="E127" s="696"/>
      <c r="F127" s="708">
        <f>IF(Главная!$D$14="х",1,0)</f>
        <v>0</v>
      </c>
      <c r="G127" s="708">
        <f t="shared" si="1"/>
        <v>0</v>
      </c>
    </row>
    <row r="128" spans="1:7" hidden="1">
      <c r="A128" s="690"/>
      <c r="B128" s="693" t="s">
        <v>55</v>
      </c>
      <c r="C128" s="868"/>
      <c r="D128" s="869"/>
      <c r="E128" s="696"/>
      <c r="F128" s="708">
        <f>IF(F127=1,1,0)</f>
        <v>0</v>
      </c>
      <c r="G128" s="708">
        <f t="shared" si="1"/>
        <v>0</v>
      </c>
    </row>
    <row r="129" spans="1:7" hidden="1">
      <c r="A129" s="690"/>
      <c r="B129" s="693" t="s">
        <v>55</v>
      </c>
      <c r="C129" s="868"/>
      <c r="D129" s="869"/>
      <c r="E129" s="696"/>
      <c r="F129" s="708">
        <f>IF(F127=1,1,0)</f>
        <v>0</v>
      </c>
      <c r="G129" s="708">
        <f t="shared" si="1"/>
        <v>0</v>
      </c>
    </row>
    <row r="130" spans="1:7" hidden="1">
      <c r="A130" s="690"/>
      <c r="B130" s="693" t="s">
        <v>55</v>
      </c>
      <c r="C130" s="868"/>
      <c r="D130" s="869"/>
      <c r="E130" s="696"/>
      <c r="F130" s="708">
        <f>IF(F127=1,1,0)</f>
        <v>0</v>
      </c>
      <c r="G130" s="708">
        <f t="shared" si="1"/>
        <v>0</v>
      </c>
    </row>
    <row r="131" spans="1:7" hidden="1">
      <c r="A131" s="690"/>
      <c r="B131" s="693" t="s">
        <v>55</v>
      </c>
      <c r="C131" s="868"/>
      <c r="D131" s="869"/>
      <c r="E131" s="696"/>
      <c r="F131" s="708">
        <f>IF(F127=1,1,0)</f>
        <v>0</v>
      </c>
      <c r="G131" s="708">
        <f t="shared" si="1"/>
        <v>0</v>
      </c>
    </row>
    <row r="132" spans="1:7" hidden="1">
      <c r="A132" s="690"/>
      <c r="B132" s="694" t="s">
        <v>56</v>
      </c>
      <c r="C132" s="868"/>
      <c r="D132" s="869"/>
      <c r="E132" s="696"/>
      <c r="F132" s="708">
        <f>IF(F127=1,1,0)</f>
        <v>0</v>
      </c>
      <c r="G132" s="708">
        <f t="shared" ref="G132:G195" si="2">COUNTA(D132)</f>
        <v>0</v>
      </c>
    </row>
    <row r="133" spans="1:7" hidden="1">
      <c r="A133" s="690"/>
      <c r="B133" s="694" t="s">
        <v>56</v>
      </c>
      <c r="C133" s="868"/>
      <c r="D133" s="869"/>
      <c r="E133" s="696"/>
      <c r="F133" s="708">
        <f>IF(F127=1,1,0)</f>
        <v>0</v>
      </c>
      <c r="G133" s="708">
        <f t="shared" si="2"/>
        <v>0</v>
      </c>
    </row>
    <row r="134" spans="1:7" hidden="1">
      <c r="A134" s="690"/>
      <c r="B134" s="694" t="s">
        <v>56</v>
      </c>
      <c r="C134" s="868"/>
      <c r="D134" s="869"/>
      <c r="E134" s="696"/>
      <c r="F134" s="708">
        <f>IF(F127=1,1,0)</f>
        <v>0</v>
      </c>
      <c r="G134" s="708">
        <f t="shared" si="2"/>
        <v>0</v>
      </c>
    </row>
    <row r="135" spans="1:7" hidden="1">
      <c r="A135" s="690"/>
      <c r="B135" s="695" t="s">
        <v>57</v>
      </c>
      <c r="C135" s="868"/>
      <c r="D135" s="869"/>
      <c r="E135" s="696"/>
      <c r="F135" s="708">
        <f>IF(F127=1,1,0)</f>
        <v>0</v>
      </c>
      <c r="G135" s="708">
        <f t="shared" si="2"/>
        <v>0</v>
      </c>
    </row>
    <row r="136" spans="1:7" hidden="1">
      <c r="A136" s="690"/>
      <c r="B136" s="695" t="s">
        <v>57</v>
      </c>
      <c r="C136" s="868"/>
      <c r="D136" s="869"/>
      <c r="E136" s="696"/>
      <c r="F136" s="708">
        <f>IF(F127=1,1,0)</f>
        <v>0</v>
      </c>
      <c r="G136" s="708">
        <f t="shared" si="2"/>
        <v>0</v>
      </c>
    </row>
    <row r="137" spans="1:7" hidden="1">
      <c r="A137" s="690"/>
      <c r="B137" s="695" t="s">
        <v>57</v>
      </c>
      <c r="C137" s="868"/>
      <c r="D137" s="869"/>
      <c r="E137" s="696"/>
      <c r="F137" s="708">
        <f>IF(F127=1,1,0)</f>
        <v>0</v>
      </c>
      <c r="G137" s="708">
        <f t="shared" si="2"/>
        <v>0</v>
      </c>
    </row>
    <row r="138" spans="1:7">
      <c r="A138" s="690" t="s">
        <v>417</v>
      </c>
      <c r="B138" s="692" t="s">
        <v>51</v>
      </c>
      <c r="C138" s="868" t="s">
        <v>394</v>
      </c>
      <c r="D138" s="869" t="s">
        <v>408</v>
      </c>
      <c r="E138" s="696"/>
      <c r="F138" s="708">
        <f>IF(F139=1,1,0)</f>
        <v>1</v>
      </c>
      <c r="G138" s="708">
        <f t="shared" si="2"/>
        <v>1</v>
      </c>
    </row>
    <row r="139" spans="1:7">
      <c r="A139" s="690">
        <v>131</v>
      </c>
      <c r="B139" s="692" t="s">
        <v>52</v>
      </c>
      <c r="C139" s="868" t="s">
        <v>29</v>
      </c>
      <c r="D139" s="869" t="s">
        <v>537</v>
      </c>
      <c r="E139" s="696"/>
      <c r="F139" s="708">
        <f>IF(Главная!$D$15="х",1,0)</f>
        <v>1</v>
      </c>
      <c r="G139" s="708">
        <f t="shared" si="2"/>
        <v>1</v>
      </c>
    </row>
    <row r="140" spans="1:7">
      <c r="A140" s="690"/>
      <c r="B140" s="693" t="s">
        <v>55</v>
      </c>
      <c r="C140" s="868"/>
      <c r="D140" s="869"/>
      <c r="E140" s="696"/>
      <c r="F140" s="708">
        <f>IF(F139=1,1,0)</f>
        <v>1</v>
      </c>
      <c r="G140" s="708">
        <f t="shared" si="2"/>
        <v>0</v>
      </c>
    </row>
    <row r="141" spans="1:7">
      <c r="A141" s="690"/>
      <c r="B141" s="693" t="s">
        <v>55</v>
      </c>
      <c r="C141" s="868"/>
      <c r="D141" s="869"/>
      <c r="E141" s="696"/>
      <c r="F141" s="708">
        <f>IF(F139=1,1,0)</f>
        <v>1</v>
      </c>
      <c r="G141" s="708">
        <f t="shared" si="2"/>
        <v>0</v>
      </c>
    </row>
    <row r="142" spans="1:7">
      <c r="A142" s="690"/>
      <c r="B142" s="693" t="s">
        <v>55</v>
      </c>
      <c r="C142" s="868"/>
      <c r="D142" s="869"/>
      <c r="E142" s="696"/>
      <c r="F142" s="708">
        <f>IF(F139=1,1,0)</f>
        <v>1</v>
      </c>
      <c r="G142" s="708">
        <f t="shared" si="2"/>
        <v>0</v>
      </c>
    </row>
    <row r="143" spans="1:7">
      <c r="A143" s="690"/>
      <c r="B143" s="693" t="s">
        <v>55</v>
      </c>
      <c r="C143" s="868"/>
      <c r="D143" s="869"/>
      <c r="E143" s="696"/>
      <c r="F143" s="708">
        <f>IF(F139=1,1,0)</f>
        <v>1</v>
      </c>
      <c r="G143" s="708">
        <f t="shared" si="2"/>
        <v>0</v>
      </c>
    </row>
    <row r="144" spans="1:7">
      <c r="A144" s="690"/>
      <c r="B144" s="694" t="s">
        <v>56</v>
      </c>
      <c r="C144" s="868"/>
      <c r="D144" s="869"/>
      <c r="E144" s="696"/>
      <c r="F144" s="708">
        <f>IF(F139=1,1,0)</f>
        <v>1</v>
      </c>
      <c r="G144" s="708">
        <f t="shared" si="2"/>
        <v>0</v>
      </c>
    </row>
    <row r="145" spans="1:7">
      <c r="A145" s="690"/>
      <c r="B145" s="694" t="s">
        <v>56</v>
      </c>
      <c r="C145" s="868"/>
      <c r="D145" s="869"/>
      <c r="E145" s="696"/>
      <c r="F145" s="708">
        <f>IF(F139=1,1,0)</f>
        <v>1</v>
      </c>
      <c r="G145" s="708">
        <f t="shared" si="2"/>
        <v>0</v>
      </c>
    </row>
    <row r="146" spans="1:7">
      <c r="A146" s="690"/>
      <c r="B146" s="694" t="s">
        <v>56</v>
      </c>
      <c r="C146" s="868"/>
      <c r="D146" s="869"/>
      <c r="E146" s="696"/>
      <c r="F146" s="708">
        <f>IF(F139=1,1,0)</f>
        <v>1</v>
      </c>
      <c r="G146" s="708">
        <f t="shared" si="2"/>
        <v>0</v>
      </c>
    </row>
    <row r="147" spans="1:7">
      <c r="A147" s="690"/>
      <c r="B147" s="695" t="s">
        <v>57</v>
      </c>
      <c r="C147" s="868"/>
      <c r="D147" s="869"/>
      <c r="E147" s="696"/>
      <c r="F147" s="708">
        <f>IF(F139=1,1,0)</f>
        <v>1</v>
      </c>
      <c r="G147" s="708">
        <f t="shared" si="2"/>
        <v>0</v>
      </c>
    </row>
    <row r="148" spans="1:7">
      <c r="A148" s="690"/>
      <c r="B148" s="695" t="s">
        <v>57</v>
      </c>
      <c r="C148" s="868"/>
      <c r="D148" s="869"/>
      <c r="E148" s="696"/>
      <c r="F148" s="708">
        <f>IF(F139=1,1,0)</f>
        <v>1</v>
      </c>
      <c r="G148" s="708">
        <f t="shared" si="2"/>
        <v>0</v>
      </c>
    </row>
    <row r="149" spans="1:7">
      <c r="A149" s="690"/>
      <c r="B149" s="695" t="s">
        <v>57</v>
      </c>
      <c r="C149" s="868"/>
      <c r="D149" s="869"/>
      <c r="E149" s="696"/>
      <c r="F149" s="708">
        <f>IF(F139=1,1,0)</f>
        <v>1</v>
      </c>
      <c r="G149" s="708">
        <f t="shared" si="2"/>
        <v>0</v>
      </c>
    </row>
    <row r="150" spans="1:7">
      <c r="A150" s="690">
        <v>132</v>
      </c>
      <c r="B150" s="692" t="s">
        <v>52</v>
      </c>
      <c r="C150" s="868" t="s">
        <v>29</v>
      </c>
      <c r="D150" s="869" t="s">
        <v>162</v>
      </c>
      <c r="E150" s="696"/>
      <c r="F150" s="708">
        <f>IF(Главная!$D$16="х",1,0)</f>
        <v>1</v>
      </c>
      <c r="G150" s="708">
        <f t="shared" si="2"/>
        <v>1</v>
      </c>
    </row>
    <row r="151" spans="1:7">
      <c r="A151" s="690"/>
      <c r="B151" s="693" t="s">
        <v>55</v>
      </c>
      <c r="C151" s="868"/>
      <c r="D151" s="869"/>
      <c r="E151" s="696"/>
      <c r="F151" s="708">
        <f>IF(F150=1,1,0)</f>
        <v>1</v>
      </c>
      <c r="G151" s="708">
        <f t="shared" si="2"/>
        <v>0</v>
      </c>
    </row>
    <row r="152" spans="1:7">
      <c r="A152" s="690"/>
      <c r="B152" s="693" t="s">
        <v>55</v>
      </c>
      <c r="C152" s="868"/>
      <c r="D152" s="869"/>
      <c r="E152" s="696"/>
      <c r="F152" s="708">
        <f>IF(F150=1,1,0)</f>
        <v>1</v>
      </c>
      <c r="G152" s="708">
        <f t="shared" si="2"/>
        <v>0</v>
      </c>
    </row>
    <row r="153" spans="1:7">
      <c r="A153" s="690"/>
      <c r="B153" s="693" t="s">
        <v>55</v>
      </c>
      <c r="C153" s="868"/>
      <c r="D153" s="869"/>
      <c r="E153" s="696"/>
      <c r="F153" s="708">
        <f>IF(F150=1,1,0)</f>
        <v>1</v>
      </c>
      <c r="G153" s="708">
        <f t="shared" si="2"/>
        <v>0</v>
      </c>
    </row>
    <row r="154" spans="1:7">
      <c r="A154" s="690"/>
      <c r="B154" s="693" t="s">
        <v>55</v>
      </c>
      <c r="C154" s="868"/>
      <c r="D154" s="869"/>
      <c r="E154" s="696"/>
      <c r="F154" s="708">
        <f>IF(F150=1,1,0)</f>
        <v>1</v>
      </c>
      <c r="G154" s="708">
        <f t="shared" si="2"/>
        <v>0</v>
      </c>
    </row>
    <row r="155" spans="1:7">
      <c r="A155" s="690"/>
      <c r="B155" s="694" t="s">
        <v>56</v>
      </c>
      <c r="C155" s="868"/>
      <c r="D155" s="869"/>
      <c r="E155" s="696"/>
      <c r="F155" s="708">
        <f>IF(F150=1,1,0)</f>
        <v>1</v>
      </c>
      <c r="G155" s="708">
        <f t="shared" si="2"/>
        <v>0</v>
      </c>
    </row>
    <row r="156" spans="1:7">
      <c r="A156" s="690"/>
      <c r="B156" s="694" t="s">
        <v>56</v>
      </c>
      <c r="C156" s="868"/>
      <c r="D156" s="869"/>
      <c r="E156" s="696"/>
      <c r="F156" s="708">
        <f>IF(F150=1,1,0)</f>
        <v>1</v>
      </c>
      <c r="G156" s="708">
        <f t="shared" si="2"/>
        <v>0</v>
      </c>
    </row>
    <row r="157" spans="1:7">
      <c r="A157" s="690"/>
      <c r="B157" s="694" t="s">
        <v>56</v>
      </c>
      <c r="C157" s="868"/>
      <c r="D157" s="869"/>
      <c r="E157" s="696"/>
      <c r="F157" s="708">
        <f>IF(F150=1,1,0)</f>
        <v>1</v>
      </c>
      <c r="G157" s="708">
        <f t="shared" si="2"/>
        <v>0</v>
      </c>
    </row>
    <row r="158" spans="1:7">
      <c r="A158" s="690"/>
      <c r="B158" s="695" t="s">
        <v>57</v>
      </c>
      <c r="C158" s="868"/>
      <c r="D158" s="869"/>
      <c r="E158" s="696"/>
      <c r="F158" s="708">
        <f>IF(F150=1,1,0)</f>
        <v>1</v>
      </c>
      <c r="G158" s="708">
        <f t="shared" si="2"/>
        <v>0</v>
      </c>
    </row>
    <row r="159" spans="1:7">
      <c r="A159" s="690"/>
      <c r="B159" s="695" t="s">
        <v>57</v>
      </c>
      <c r="C159" s="868"/>
      <c r="D159" s="869"/>
      <c r="E159" s="696"/>
      <c r="F159" s="708">
        <f>IF(F150=1,1,0)</f>
        <v>1</v>
      </c>
      <c r="G159" s="708">
        <f t="shared" si="2"/>
        <v>0</v>
      </c>
    </row>
    <row r="160" spans="1:7">
      <c r="A160" s="690"/>
      <c r="B160" s="695" t="s">
        <v>57</v>
      </c>
      <c r="C160" s="868"/>
      <c r="D160" s="869"/>
      <c r="E160" s="696"/>
      <c r="F160" s="708">
        <f>IF(F150=1,1,0)</f>
        <v>1</v>
      </c>
      <c r="G160" s="708">
        <f t="shared" si="2"/>
        <v>0</v>
      </c>
    </row>
    <row r="161" spans="1:7">
      <c r="A161" s="690">
        <v>133</v>
      </c>
      <c r="B161" s="692" t="s">
        <v>52</v>
      </c>
      <c r="C161" s="868" t="s">
        <v>30</v>
      </c>
      <c r="D161" s="869" t="s">
        <v>538</v>
      </c>
      <c r="E161" s="696"/>
      <c r="F161" s="708">
        <f>IF(Главная!$D$17="х",1,0)</f>
        <v>1</v>
      </c>
      <c r="G161" s="708">
        <f t="shared" si="2"/>
        <v>1</v>
      </c>
    </row>
    <row r="162" spans="1:7">
      <c r="A162" s="690"/>
      <c r="B162" s="693" t="s">
        <v>55</v>
      </c>
      <c r="C162" s="868"/>
      <c r="D162" s="869"/>
      <c r="E162" s="696"/>
      <c r="F162" s="708">
        <f>IF(F161=1,1,0)</f>
        <v>1</v>
      </c>
      <c r="G162" s="708">
        <f t="shared" si="2"/>
        <v>0</v>
      </c>
    </row>
    <row r="163" spans="1:7">
      <c r="A163" s="690"/>
      <c r="B163" s="693" t="s">
        <v>55</v>
      </c>
      <c r="C163" s="868"/>
      <c r="D163" s="869"/>
      <c r="E163" s="696"/>
      <c r="F163" s="708">
        <f>IF(F161=1,1,0)</f>
        <v>1</v>
      </c>
      <c r="G163" s="708">
        <f t="shared" si="2"/>
        <v>0</v>
      </c>
    </row>
    <row r="164" spans="1:7">
      <c r="A164" s="690"/>
      <c r="B164" s="693" t="s">
        <v>55</v>
      </c>
      <c r="C164" s="868"/>
      <c r="D164" s="869"/>
      <c r="E164" s="696"/>
      <c r="F164" s="708">
        <f>IF(F161=1,1,0)</f>
        <v>1</v>
      </c>
      <c r="G164" s="708">
        <f t="shared" si="2"/>
        <v>0</v>
      </c>
    </row>
    <row r="165" spans="1:7">
      <c r="A165" s="690"/>
      <c r="B165" s="693" t="s">
        <v>55</v>
      </c>
      <c r="C165" s="868"/>
      <c r="D165" s="869"/>
      <c r="E165" s="696"/>
      <c r="F165" s="708">
        <f>IF(F161=1,1,0)</f>
        <v>1</v>
      </c>
      <c r="G165" s="708">
        <f t="shared" si="2"/>
        <v>0</v>
      </c>
    </row>
    <row r="166" spans="1:7">
      <c r="A166" s="690"/>
      <c r="B166" s="694" t="s">
        <v>56</v>
      </c>
      <c r="C166" s="868"/>
      <c r="D166" s="869"/>
      <c r="E166" s="696"/>
      <c r="F166" s="708">
        <f>IF(F161=1,1,0)</f>
        <v>1</v>
      </c>
      <c r="G166" s="708">
        <f t="shared" si="2"/>
        <v>0</v>
      </c>
    </row>
    <row r="167" spans="1:7">
      <c r="A167" s="690"/>
      <c r="B167" s="694" t="s">
        <v>56</v>
      </c>
      <c r="C167" s="868"/>
      <c r="D167" s="869"/>
      <c r="E167" s="696"/>
      <c r="F167" s="708">
        <f>IF(F161=1,1,0)</f>
        <v>1</v>
      </c>
      <c r="G167" s="708">
        <f t="shared" si="2"/>
        <v>0</v>
      </c>
    </row>
    <row r="168" spans="1:7">
      <c r="A168" s="690"/>
      <c r="B168" s="694" t="s">
        <v>56</v>
      </c>
      <c r="C168" s="868"/>
      <c r="D168" s="869"/>
      <c r="E168" s="696"/>
      <c r="F168" s="708">
        <f>IF(F161=1,1,0)</f>
        <v>1</v>
      </c>
      <c r="G168" s="708">
        <f t="shared" si="2"/>
        <v>0</v>
      </c>
    </row>
    <row r="169" spans="1:7">
      <c r="A169" s="690"/>
      <c r="B169" s="695" t="s">
        <v>57</v>
      </c>
      <c r="C169" s="868"/>
      <c r="D169" s="869"/>
      <c r="E169" s="696"/>
      <c r="F169" s="708">
        <f>IF(F161=1,1,0)</f>
        <v>1</v>
      </c>
      <c r="G169" s="708">
        <f t="shared" si="2"/>
        <v>0</v>
      </c>
    </row>
    <row r="170" spans="1:7">
      <c r="A170" s="690"/>
      <c r="B170" s="695" t="s">
        <v>57</v>
      </c>
      <c r="C170" s="868"/>
      <c r="D170" s="869"/>
      <c r="E170" s="696"/>
      <c r="F170" s="708">
        <f>IF(F161=1,1,0)</f>
        <v>1</v>
      </c>
      <c r="G170" s="708">
        <f t="shared" si="2"/>
        <v>0</v>
      </c>
    </row>
    <row r="171" spans="1:7">
      <c r="A171" s="690"/>
      <c r="B171" s="695" t="s">
        <v>57</v>
      </c>
      <c r="C171" s="868"/>
      <c r="D171" s="869"/>
      <c r="E171" s="696"/>
      <c r="F171" s="708">
        <f>IF(F161=1,1,0)</f>
        <v>1</v>
      </c>
      <c r="G171" s="708">
        <f t="shared" si="2"/>
        <v>0</v>
      </c>
    </row>
    <row r="172" spans="1:7">
      <c r="A172" s="690">
        <v>134</v>
      </c>
      <c r="B172" s="692" t="s">
        <v>52</v>
      </c>
      <c r="C172" s="868" t="s">
        <v>30</v>
      </c>
      <c r="D172" s="869" t="s">
        <v>539</v>
      </c>
      <c r="E172" s="696"/>
      <c r="F172" s="708">
        <f>IF(Главная!$D$18="х",1,0)</f>
        <v>1</v>
      </c>
      <c r="G172" s="708">
        <f t="shared" si="2"/>
        <v>1</v>
      </c>
    </row>
    <row r="173" spans="1:7">
      <c r="A173" s="690"/>
      <c r="B173" s="693" t="s">
        <v>55</v>
      </c>
      <c r="C173" s="868"/>
      <c r="D173" s="869"/>
      <c r="E173" s="696"/>
      <c r="F173" s="708">
        <f>IF(F172=1,1,0)</f>
        <v>1</v>
      </c>
      <c r="G173" s="708">
        <f t="shared" si="2"/>
        <v>0</v>
      </c>
    </row>
    <row r="174" spans="1:7">
      <c r="A174" s="690"/>
      <c r="B174" s="693" t="s">
        <v>55</v>
      </c>
      <c r="C174" s="868"/>
      <c r="D174" s="869"/>
      <c r="E174" s="696"/>
      <c r="F174" s="708">
        <f>IF(F172=1,1,0)</f>
        <v>1</v>
      </c>
      <c r="G174" s="708">
        <f t="shared" si="2"/>
        <v>0</v>
      </c>
    </row>
    <row r="175" spans="1:7">
      <c r="A175" s="690"/>
      <c r="B175" s="693" t="s">
        <v>55</v>
      </c>
      <c r="C175" s="868"/>
      <c r="D175" s="869"/>
      <c r="E175" s="696"/>
      <c r="F175" s="708">
        <f>IF(F172=1,1,0)</f>
        <v>1</v>
      </c>
      <c r="G175" s="708">
        <f t="shared" si="2"/>
        <v>0</v>
      </c>
    </row>
    <row r="176" spans="1:7">
      <c r="A176" s="690"/>
      <c r="B176" s="693" t="s">
        <v>55</v>
      </c>
      <c r="C176" s="868"/>
      <c r="D176" s="869"/>
      <c r="E176" s="696"/>
      <c r="F176" s="708">
        <f>IF(F172=1,1,0)</f>
        <v>1</v>
      </c>
      <c r="G176" s="708">
        <f t="shared" si="2"/>
        <v>0</v>
      </c>
    </row>
    <row r="177" spans="1:7">
      <c r="A177" s="690"/>
      <c r="B177" s="694" t="s">
        <v>56</v>
      </c>
      <c r="C177" s="868"/>
      <c r="D177" s="869"/>
      <c r="E177" s="696"/>
      <c r="F177" s="708">
        <f>IF(F172=1,1,0)</f>
        <v>1</v>
      </c>
      <c r="G177" s="708">
        <f t="shared" si="2"/>
        <v>0</v>
      </c>
    </row>
    <row r="178" spans="1:7">
      <c r="A178" s="690"/>
      <c r="B178" s="694" t="s">
        <v>56</v>
      </c>
      <c r="C178" s="868"/>
      <c r="D178" s="869"/>
      <c r="E178" s="696"/>
      <c r="F178" s="708">
        <f>IF(F172=1,1,0)</f>
        <v>1</v>
      </c>
      <c r="G178" s="708">
        <f t="shared" si="2"/>
        <v>0</v>
      </c>
    </row>
    <row r="179" spans="1:7">
      <c r="A179" s="690"/>
      <c r="B179" s="694" t="s">
        <v>56</v>
      </c>
      <c r="C179" s="868"/>
      <c r="D179" s="869"/>
      <c r="E179" s="696"/>
      <c r="F179" s="708">
        <f>IF(F172=1,1,0)</f>
        <v>1</v>
      </c>
      <c r="G179" s="708">
        <f t="shared" si="2"/>
        <v>0</v>
      </c>
    </row>
    <row r="180" spans="1:7">
      <c r="A180" s="690"/>
      <c r="B180" s="695" t="s">
        <v>57</v>
      </c>
      <c r="C180" s="868"/>
      <c r="D180" s="869"/>
      <c r="E180" s="696"/>
      <c r="F180" s="708">
        <f>IF(F172=1,1,0)</f>
        <v>1</v>
      </c>
      <c r="G180" s="708">
        <f t="shared" si="2"/>
        <v>0</v>
      </c>
    </row>
    <row r="181" spans="1:7">
      <c r="A181" s="690"/>
      <c r="B181" s="695" t="s">
        <v>57</v>
      </c>
      <c r="C181" s="868"/>
      <c r="D181" s="869"/>
      <c r="E181" s="696"/>
      <c r="F181" s="708">
        <f>IF(F172=1,1,0)</f>
        <v>1</v>
      </c>
      <c r="G181" s="708">
        <f t="shared" si="2"/>
        <v>0</v>
      </c>
    </row>
    <row r="182" spans="1:7">
      <c r="A182" s="690"/>
      <c r="B182" s="695" t="s">
        <v>57</v>
      </c>
      <c r="C182" s="868"/>
      <c r="D182" s="869"/>
      <c r="E182" s="696"/>
      <c r="F182" s="708">
        <f>IF(F172=1,1,0)</f>
        <v>1</v>
      </c>
      <c r="G182" s="708">
        <f t="shared" si="2"/>
        <v>0</v>
      </c>
    </row>
    <row r="183" spans="1:7">
      <c r="A183" s="690">
        <v>135</v>
      </c>
      <c r="B183" s="692" t="s">
        <v>52</v>
      </c>
      <c r="C183" s="868"/>
      <c r="D183" s="869"/>
      <c r="E183" s="696"/>
      <c r="F183" s="708">
        <f>IF(Главная!$D$19="х",1,0)</f>
        <v>0</v>
      </c>
      <c r="G183" s="708">
        <f t="shared" si="2"/>
        <v>0</v>
      </c>
    </row>
    <row r="184" spans="1:7">
      <c r="A184" s="690"/>
      <c r="B184" s="693" t="s">
        <v>55</v>
      </c>
      <c r="C184" s="868"/>
      <c r="D184" s="869"/>
      <c r="E184" s="696"/>
      <c r="F184" s="708">
        <f>IF(F183=1,1,0)</f>
        <v>0</v>
      </c>
      <c r="G184" s="708">
        <f t="shared" si="2"/>
        <v>0</v>
      </c>
    </row>
    <row r="185" spans="1:7">
      <c r="A185" s="690"/>
      <c r="B185" s="693" t="s">
        <v>55</v>
      </c>
      <c r="C185" s="868"/>
      <c r="D185" s="869"/>
      <c r="E185" s="696"/>
      <c r="F185" s="708">
        <f>IF(F183=1,1,0)</f>
        <v>0</v>
      </c>
      <c r="G185" s="708">
        <f t="shared" si="2"/>
        <v>0</v>
      </c>
    </row>
    <row r="186" spans="1:7">
      <c r="A186" s="690"/>
      <c r="B186" s="693" t="s">
        <v>55</v>
      </c>
      <c r="C186" s="868"/>
      <c r="D186" s="869"/>
      <c r="E186" s="696"/>
      <c r="F186" s="708">
        <f>IF(F183=1,1,0)</f>
        <v>0</v>
      </c>
      <c r="G186" s="708">
        <f t="shared" si="2"/>
        <v>0</v>
      </c>
    </row>
    <row r="187" spans="1:7">
      <c r="A187" s="690"/>
      <c r="B187" s="693" t="s">
        <v>55</v>
      </c>
      <c r="C187" s="868"/>
      <c r="D187" s="869"/>
      <c r="E187" s="696"/>
      <c r="F187" s="708">
        <f>IF(F183=1,1,0)</f>
        <v>0</v>
      </c>
      <c r="G187" s="708">
        <f t="shared" si="2"/>
        <v>0</v>
      </c>
    </row>
    <row r="188" spans="1:7">
      <c r="A188" s="690"/>
      <c r="B188" s="694" t="s">
        <v>56</v>
      </c>
      <c r="C188" s="868"/>
      <c r="D188" s="869"/>
      <c r="E188" s="696"/>
      <c r="F188" s="708">
        <f>IF(F183=1,1,0)</f>
        <v>0</v>
      </c>
      <c r="G188" s="708">
        <f t="shared" si="2"/>
        <v>0</v>
      </c>
    </row>
    <row r="189" spans="1:7">
      <c r="A189" s="690"/>
      <c r="B189" s="694" t="s">
        <v>56</v>
      </c>
      <c r="C189" s="868"/>
      <c r="D189" s="869"/>
      <c r="E189" s="696"/>
      <c r="F189" s="708">
        <f>IF(F183=1,1,0)</f>
        <v>0</v>
      </c>
      <c r="G189" s="708">
        <f t="shared" si="2"/>
        <v>0</v>
      </c>
    </row>
    <row r="190" spans="1:7">
      <c r="A190" s="690"/>
      <c r="B190" s="694" t="s">
        <v>56</v>
      </c>
      <c r="C190" s="868"/>
      <c r="D190" s="869"/>
      <c r="E190" s="696"/>
      <c r="F190" s="708">
        <f>IF(F183=1,1,0)</f>
        <v>0</v>
      </c>
      <c r="G190" s="708">
        <f t="shared" si="2"/>
        <v>0</v>
      </c>
    </row>
    <row r="191" spans="1:7">
      <c r="A191" s="690"/>
      <c r="B191" s="695" t="s">
        <v>57</v>
      </c>
      <c r="C191" s="868"/>
      <c r="D191" s="869"/>
      <c r="E191" s="696"/>
      <c r="F191" s="708">
        <f>IF(F183=1,1,0)</f>
        <v>0</v>
      </c>
      <c r="G191" s="708">
        <f t="shared" si="2"/>
        <v>0</v>
      </c>
    </row>
    <row r="192" spans="1:7">
      <c r="A192" s="690"/>
      <c r="B192" s="695" t="s">
        <v>57</v>
      </c>
      <c r="C192" s="868"/>
      <c r="D192" s="869"/>
      <c r="E192" s="696"/>
      <c r="F192" s="708">
        <f>IF(F183=1,1,0)</f>
        <v>0</v>
      </c>
      <c r="G192" s="708">
        <f t="shared" si="2"/>
        <v>0</v>
      </c>
    </row>
    <row r="193" spans="1:7">
      <c r="A193" s="690"/>
      <c r="B193" s="695" t="s">
        <v>57</v>
      </c>
      <c r="C193" s="868"/>
      <c r="D193" s="869"/>
      <c r="E193" s="696"/>
      <c r="F193" s="708">
        <f>IF(F183=1,1,0)</f>
        <v>0</v>
      </c>
      <c r="G193" s="708">
        <f t="shared" si="2"/>
        <v>0</v>
      </c>
    </row>
    <row r="194" spans="1:7" hidden="1">
      <c r="A194" s="690">
        <v>136</v>
      </c>
      <c r="B194" s="692" t="s">
        <v>52</v>
      </c>
      <c r="C194" s="868"/>
      <c r="D194" s="869"/>
      <c r="E194" s="696"/>
      <c r="F194" s="708">
        <f>IF(Главная!$D$20="х",1,0)</f>
        <v>0</v>
      </c>
      <c r="G194" s="708">
        <f t="shared" si="2"/>
        <v>0</v>
      </c>
    </row>
    <row r="195" spans="1:7" hidden="1">
      <c r="A195" s="690"/>
      <c r="B195" s="693" t="s">
        <v>55</v>
      </c>
      <c r="C195" s="868"/>
      <c r="D195" s="869"/>
      <c r="E195" s="696"/>
      <c r="F195" s="708">
        <f>IF(F194=1,1,0)</f>
        <v>0</v>
      </c>
      <c r="G195" s="708">
        <f t="shared" si="2"/>
        <v>0</v>
      </c>
    </row>
    <row r="196" spans="1:7" hidden="1">
      <c r="A196" s="690"/>
      <c r="B196" s="693" t="s">
        <v>55</v>
      </c>
      <c r="C196" s="868"/>
      <c r="D196" s="869"/>
      <c r="E196" s="696"/>
      <c r="F196" s="708">
        <f>IF(F194=1,1,0)</f>
        <v>0</v>
      </c>
      <c r="G196" s="708">
        <f t="shared" ref="G196:G259" si="3">COUNTA(D196)</f>
        <v>0</v>
      </c>
    </row>
    <row r="197" spans="1:7" hidden="1">
      <c r="A197" s="690"/>
      <c r="B197" s="693" t="s">
        <v>55</v>
      </c>
      <c r="C197" s="868"/>
      <c r="D197" s="869"/>
      <c r="E197" s="696"/>
      <c r="F197" s="708">
        <f>IF(F194=1,1,0)</f>
        <v>0</v>
      </c>
      <c r="G197" s="708">
        <f t="shared" si="3"/>
        <v>0</v>
      </c>
    </row>
    <row r="198" spans="1:7" hidden="1">
      <c r="A198" s="690"/>
      <c r="B198" s="693" t="s">
        <v>55</v>
      </c>
      <c r="C198" s="868"/>
      <c r="D198" s="869"/>
      <c r="E198" s="696"/>
      <c r="F198" s="708">
        <f>IF(F194=1,1,0)</f>
        <v>0</v>
      </c>
      <c r="G198" s="708">
        <f t="shared" si="3"/>
        <v>0</v>
      </c>
    </row>
    <row r="199" spans="1:7" hidden="1">
      <c r="A199" s="690"/>
      <c r="B199" s="694" t="s">
        <v>56</v>
      </c>
      <c r="C199" s="868"/>
      <c r="D199" s="869"/>
      <c r="E199" s="696"/>
      <c r="F199" s="708">
        <f>IF(F194=1,1,0)</f>
        <v>0</v>
      </c>
      <c r="G199" s="708">
        <f t="shared" si="3"/>
        <v>0</v>
      </c>
    </row>
    <row r="200" spans="1:7" hidden="1">
      <c r="A200" s="690"/>
      <c r="B200" s="694" t="s">
        <v>56</v>
      </c>
      <c r="C200" s="868"/>
      <c r="D200" s="869"/>
      <c r="E200" s="696"/>
      <c r="F200" s="708">
        <f>IF(F194=1,1,0)</f>
        <v>0</v>
      </c>
      <c r="G200" s="708">
        <f t="shared" si="3"/>
        <v>0</v>
      </c>
    </row>
    <row r="201" spans="1:7" hidden="1">
      <c r="A201" s="690"/>
      <c r="B201" s="694" t="s">
        <v>56</v>
      </c>
      <c r="C201" s="868"/>
      <c r="D201" s="869"/>
      <c r="E201" s="696"/>
      <c r="F201" s="708">
        <f>IF(F194=1,1,0)</f>
        <v>0</v>
      </c>
      <c r="G201" s="708">
        <f t="shared" si="3"/>
        <v>0</v>
      </c>
    </row>
    <row r="202" spans="1:7" hidden="1">
      <c r="A202" s="690"/>
      <c r="B202" s="695" t="s">
        <v>57</v>
      </c>
      <c r="C202" s="868"/>
      <c r="D202" s="869"/>
      <c r="E202" s="696"/>
      <c r="F202" s="708">
        <f>IF(F194=1,1,0)</f>
        <v>0</v>
      </c>
      <c r="G202" s="708">
        <f t="shared" si="3"/>
        <v>0</v>
      </c>
    </row>
    <row r="203" spans="1:7" hidden="1">
      <c r="A203" s="690"/>
      <c r="B203" s="695" t="s">
        <v>57</v>
      </c>
      <c r="C203" s="868"/>
      <c r="D203" s="869"/>
      <c r="E203" s="696"/>
      <c r="F203" s="708">
        <f>IF(F194=1,1,0)</f>
        <v>0</v>
      </c>
      <c r="G203" s="708">
        <f t="shared" si="3"/>
        <v>0</v>
      </c>
    </row>
    <row r="204" spans="1:7" hidden="1">
      <c r="A204" s="690"/>
      <c r="B204" s="695" t="s">
        <v>57</v>
      </c>
      <c r="C204" s="868"/>
      <c r="D204" s="869"/>
      <c r="E204" s="696"/>
      <c r="F204" s="708">
        <f>IF(F194=1,1,0)</f>
        <v>0</v>
      </c>
      <c r="G204" s="708">
        <f t="shared" si="3"/>
        <v>0</v>
      </c>
    </row>
    <row r="205" spans="1:7">
      <c r="A205" s="690" t="s">
        <v>422</v>
      </c>
      <c r="B205" s="692" t="s">
        <v>50</v>
      </c>
      <c r="C205" s="868" t="s">
        <v>318</v>
      </c>
      <c r="D205" s="869" t="s">
        <v>540</v>
      </c>
      <c r="E205" s="696"/>
      <c r="F205" s="708">
        <f>IF(F207=1,1,0)</f>
        <v>1</v>
      </c>
      <c r="G205" s="708">
        <f t="shared" si="3"/>
        <v>1</v>
      </c>
    </row>
    <row r="206" spans="1:7">
      <c r="A206" s="690" t="s">
        <v>418</v>
      </c>
      <c r="B206" s="692" t="s">
        <v>51</v>
      </c>
      <c r="C206" s="868" t="s">
        <v>318</v>
      </c>
      <c r="D206" s="869" t="s">
        <v>404</v>
      </c>
      <c r="E206" s="696"/>
      <c r="F206" s="708">
        <f>IF(F207=1,1,0)</f>
        <v>1</v>
      </c>
      <c r="G206" s="708">
        <f t="shared" si="3"/>
        <v>1</v>
      </c>
    </row>
    <row r="207" spans="1:7">
      <c r="A207" s="690">
        <v>211</v>
      </c>
      <c r="B207" s="692" t="s">
        <v>52</v>
      </c>
      <c r="C207" s="868" t="s">
        <v>160</v>
      </c>
      <c r="D207" s="869" t="s">
        <v>541</v>
      </c>
      <c r="E207" s="696"/>
      <c r="F207" s="708">
        <f>IF(Главная!$I$3="х",1,0)</f>
        <v>1</v>
      </c>
      <c r="G207" s="708">
        <f t="shared" si="3"/>
        <v>1</v>
      </c>
    </row>
    <row r="208" spans="1:7">
      <c r="A208" s="690"/>
      <c r="B208" s="693" t="s">
        <v>55</v>
      </c>
      <c r="C208" s="868"/>
      <c r="D208" s="869"/>
      <c r="E208" s="696"/>
      <c r="F208" s="708">
        <f>IF(F207=1,1,0)</f>
        <v>1</v>
      </c>
      <c r="G208" s="708">
        <f t="shared" si="3"/>
        <v>0</v>
      </c>
    </row>
    <row r="209" spans="1:7">
      <c r="A209" s="690"/>
      <c r="B209" s="693" t="s">
        <v>55</v>
      </c>
      <c r="C209" s="868"/>
      <c r="D209" s="869"/>
      <c r="E209" s="696"/>
      <c r="F209" s="708">
        <f>IF(F207=1,1,0)</f>
        <v>1</v>
      </c>
      <c r="G209" s="708">
        <f t="shared" si="3"/>
        <v>0</v>
      </c>
    </row>
    <row r="210" spans="1:7">
      <c r="A210" s="690"/>
      <c r="B210" s="693" t="s">
        <v>55</v>
      </c>
      <c r="C210" s="868"/>
      <c r="D210" s="869"/>
      <c r="E210" s="696"/>
      <c r="F210" s="708">
        <f>IF(F207=1,1,0)</f>
        <v>1</v>
      </c>
      <c r="G210" s="708">
        <f t="shared" si="3"/>
        <v>0</v>
      </c>
    </row>
    <row r="211" spans="1:7">
      <c r="A211" s="690"/>
      <c r="B211" s="693" t="s">
        <v>55</v>
      </c>
      <c r="C211" s="868"/>
      <c r="D211" s="869"/>
      <c r="E211" s="696"/>
      <c r="F211" s="708">
        <f>IF(F207=1,1,0)</f>
        <v>1</v>
      </c>
      <c r="G211" s="708">
        <f t="shared" si="3"/>
        <v>0</v>
      </c>
    </row>
    <row r="212" spans="1:7">
      <c r="A212" s="690"/>
      <c r="B212" s="694" t="s">
        <v>56</v>
      </c>
      <c r="C212" s="868"/>
      <c r="D212" s="869"/>
      <c r="E212" s="696"/>
      <c r="F212" s="708">
        <f>IF(F207=1,1,0)</f>
        <v>1</v>
      </c>
      <c r="G212" s="708">
        <f t="shared" si="3"/>
        <v>0</v>
      </c>
    </row>
    <row r="213" spans="1:7">
      <c r="A213" s="690"/>
      <c r="B213" s="694" t="s">
        <v>56</v>
      </c>
      <c r="C213" s="868"/>
      <c r="D213" s="869"/>
      <c r="E213" s="696"/>
      <c r="F213" s="708">
        <f>IF(F207=1,1,0)</f>
        <v>1</v>
      </c>
      <c r="G213" s="708">
        <f t="shared" si="3"/>
        <v>0</v>
      </c>
    </row>
    <row r="214" spans="1:7">
      <c r="A214" s="690"/>
      <c r="B214" s="694" t="s">
        <v>56</v>
      </c>
      <c r="C214" s="868"/>
      <c r="D214" s="869"/>
      <c r="E214" s="696"/>
      <c r="F214" s="708">
        <f>IF(F207=1,1,0)</f>
        <v>1</v>
      </c>
      <c r="G214" s="708">
        <f t="shared" si="3"/>
        <v>0</v>
      </c>
    </row>
    <row r="215" spans="1:7">
      <c r="A215" s="690"/>
      <c r="B215" s="695" t="s">
        <v>57</v>
      </c>
      <c r="C215" s="868"/>
      <c r="D215" s="869"/>
      <c r="E215" s="696"/>
      <c r="F215" s="708">
        <f>IF(F207=1,1,0)</f>
        <v>1</v>
      </c>
      <c r="G215" s="708">
        <f t="shared" si="3"/>
        <v>0</v>
      </c>
    </row>
    <row r="216" spans="1:7">
      <c r="A216" s="690"/>
      <c r="B216" s="695" t="s">
        <v>57</v>
      </c>
      <c r="C216" s="868"/>
      <c r="D216" s="869"/>
      <c r="E216" s="696"/>
      <c r="F216" s="708">
        <f>IF(F207=1,1,0)</f>
        <v>1</v>
      </c>
      <c r="G216" s="708">
        <f t="shared" si="3"/>
        <v>0</v>
      </c>
    </row>
    <row r="217" spans="1:7">
      <c r="A217" s="690"/>
      <c r="B217" s="695" t="s">
        <v>57</v>
      </c>
      <c r="C217" s="868"/>
      <c r="D217" s="869"/>
      <c r="E217" s="696"/>
      <c r="F217" s="708">
        <f>IF(F207=1,1,0)</f>
        <v>1</v>
      </c>
      <c r="G217" s="708">
        <f t="shared" si="3"/>
        <v>0</v>
      </c>
    </row>
    <row r="218" spans="1:7">
      <c r="A218" s="690">
        <v>212</v>
      </c>
      <c r="B218" s="692" t="s">
        <v>52</v>
      </c>
      <c r="C218" s="868" t="s">
        <v>30</v>
      </c>
      <c r="D218" s="869" t="s">
        <v>542</v>
      </c>
      <c r="E218" s="696"/>
      <c r="F218" s="708">
        <f>IF(Главная!$I$4="х",1,0)</f>
        <v>1</v>
      </c>
      <c r="G218" s="708">
        <f t="shared" si="3"/>
        <v>1</v>
      </c>
    </row>
    <row r="219" spans="1:7">
      <c r="A219" s="690"/>
      <c r="B219" s="693" t="s">
        <v>55</v>
      </c>
      <c r="C219" s="868"/>
      <c r="D219" s="869"/>
      <c r="E219" s="696"/>
      <c r="F219" s="708">
        <f>IF(F218=1,1,0)</f>
        <v>1</v>
      </c>
      <c r="G219" s="708">
        <f t="shared" si="3"/>
        <v>0</v>
      </c>
    </row>
    <row r="220" spans="1:7">
      <c r="A220" s="690"/>
      <c r="B220" s="693" t="s">
        <v>55</v>
      </c>
      <c r="C220" s="868"/>
      <c r="D220" s="869"/>
      <c r="E220" s="696"/>
      <c r="F220" s="708">
        <f>IF(F218=1,1,0)</f>
        <v>1</v>
      </c>
      <c r="G220" s="708">
        <f t="shared" si="3"/>
        <v>0</v>
      </c>
    </row>
    <row r="221" spans="1:7">
      <c r="A221" s="690"/>
      <c r="B221" s="693" t="s">
        <v>55</v>
      </c>
      <c r="C221" s="868"/>
      <c r="D221" s="869"/>
      <c r="E221" s="696"/>
      <c r="F221" s="708">
        <f>IF(F218=1,1,0)</f>
        <v>1</v>
      </c>
      <c r="G221" s="708">
        <f t="shared" si="3"/>
        <v>0</v>
      </c>
    </row>
    <row r="222" spans="1:7">
      <c r="A222" s="690"/>
      <c r="B222" s="693" t="s">
        <v>55</v>
      </c>
      <c r="C222" s="868"/>
      <c r="D222" s="869"/>
      <c r="E222" s="696"/>
      <c r="F222" s="708">
        <f>IF(F218=1,1,0)</f>
        <v>1</v>
      </c>
      <c r="G222" s="708">
        <f t="shared" si="3"/>
        <v>0</v>
      </c>
    </row>
    <row r="223" spans="1:7">
      <c r="A223" s="690"/>
      <c r="B223" s="694" t="s">
        <v>56</v>
      </c>
      <c r="C223" s="868"/>
      <c r="D223" s="869"/>
      <c r="E223" s="696"/>
      <c r="F223" s="708">
        <f>IF(F218=1,1,0)</f>
        <v>1</v>
      </c>
      <c r="G223" s="708">
        <f t="shared" si="3"/>
        <v>0</v>
      </c>
    </row>
    <row r="224" spans="1:7">
      <c r="A224" s="690"/>
      <c r="B224" s="694" t="s">
        <v>56</v>
      </c>
      <c r="C224" s="868"/>
      <c r="D224" s="869"/>
      <c r="E224" s="696"/>
      <c r="F224" s="708">
        <f>IF(F218=1,1,0)</f>
        <v>1</v>
      </c>
      <c r="G224" s="708">
        <f t="shared" si="3"/>
        <v>0</v>
      </c>
    </row>
    <row r="225" spans="1:7">
      <c r="A225" s="690"/>
      <c r="B225" s="694" t="s">
        <v>56</v>
      </c>
      <c r="C225" s="868"/>
      <c r="D225" s="869"/>
      <c r="E225" s="696"/>
      <c r="F225" s="708">
        <f>IF(F218=1,1,0)</f>
        <v>1</v>
      </c>
      <c r="G225" s="708">
        <f t="shared" si="3"/>
        <v>0</v>
      </c>
    </row>
    <row r="226" spans="1:7">
      <c r="A226" s="690"/>
      <c r="B226" s="695" t="s">
        <v>57</v>
      </c>
      <c r="C226" s="868"/>
      <c r="D226" s="869"/>
      <c r="E226" s="696"/>
      <c r="F226" s="708">
        <f>IF(F218=1,1,0)</f>
        <v>1</v>
      </c>
      <c r="G226" s="708">
        <f t="shared" si="3"/>
        <v>0</v>
      </c>
    </row>
    <row r="227" spans="1:7">
      <c r="A227" s="690"/>
      <c r="B227" s="695" t="s">
        <v>57</v>
      </c>
      <c r="C227" s="868"/>
      <c r="D227" s="869"/>
      <c r="E227" s="696"/>
      <c r="F227" s="708">
        <f>IF(F218=1,1,0)</f>
        <v>1</v>
      </c>
      <c r="G227" s="708">
        <f t="shared" si="3"/>
        <v>0</v>
      </c>
    </row>
    <row r="228" spans="1:7">
      <c r="A228" s="690"/>
      <c r="B228" s="695" t="s">
        <v>57</v>
      </c>
      <c r="C228" s="868"/>
      <c r="D228" s="869"/>
      <c r="E228" s="696"/>
      <c r="F228" s="708">
        <f>IF(F218=1,1,0)</f>
        <v>1</v>
      </c>
      <c r="G228" s="708">
        <f t="shared" si="3"/>
        <v>0</v>
      </c>
    </row>
    <row r="229" spans="1:7">
      <c r="A229" s="690">
        <v>213</v>
      </c>
      <c r="B229" s="692" t="s">
        <v>52</v>
      </c>
      <c r="C229" s="868" t="s">
        <v>160</v>
      </c>
      <c r="D229" s="869" t="s">
        <v>543</v>
      </c>
      <c r="E229" s="696"/>
      <c r="F229" s="708">
        <f>IF(Главная!$I$5="х",1,0)</f>
        <v>1</v>
      </c>
      <c r="G229" s="708">
        <f t="shared" si="3"/>
        <v>1</v>
      </c>
    </row>
    <row r="230" spans="1:7">
      <c r="A230" s="690"/>
      <c r="B230" s="693" t="s">
        <v>55</v>
      </c>
      <c r="C230" s="868"/>
      <c r="D230" s="869"/>
      <c r="E230" s="696"/>
      <c r="F230" s="708">
        <f>IF(F229=1,1,0)</f>
        <v>1</v>
      </c>
      <c r="G230" s="708">
        <f t="shared" si="3"/>
        <v>0</v>
      </c>
    </row>
    <row r="231" spans="1:7">
      <c r="A231" s="690"/>
      <c r="B231" s="693" t="s">
        <v>55</v>
      </c>
      <c r="C231" s="868"/>
      <c r="D231" s="869"/>
      <c r="E231" s="696"/>
      <c r="F231" s="708">
        <f>IF(F229=1,1,0)</f>
        <v>1</v>
      </c>
      <c r="G231" s="708">
        <f t="shared" si="3"/>
        <v>0</v>
      </c>
    </row>
    <row r="232" spans="1:7">
      <c r="A232" s="690"/>
      <c r="B232" s="693" t="s">
        <v>55</v>
      </c>
      <c r="C232" s="868"/>
      <c r="D232" s="869"/>
      <c r="E232" s="696"/>
      <c r="F232" s="708">
        <f>IF(F229=1,1,0)</f>
        <v>1</v>
      </c>
      <c r="G232" s="708">
        <f t="shared" si="3"/>
        <v>0</v>
      </c>
    </row>
    <row r="233" spans="1:7">
      <c r="A233" s="690"/>
      <c r="B233" s="693" t="s">
        <v>55</v>
      </c>
      <c r="C233" s="868"/>
      <c r="D233" s="869"/>
      <c r="E233" s="696"/>
      <c r="F233" s="708">
        <f>IF(F229=1,1,0)</f>
        <v>1</v>
      </c>
      <c r="G233" s="708">
        <f t="shared" si="3"/>
        <v>0</v>
      </c>
    </row>
    <row r="234" spans="1:7">
      <c r="A234" s="690"/>
      <c r="B234" s="694" t="s">
        <v>56</v>
      </c>
      <c r="C234" s="868"/>
      <c r="D234" s="869"/>
      <c r="E234" s="696"/>
      <c r="F234" s="708">
        <f>IF(F229=1,1,0)</f>
        <v>1</v>
      </c>
      <c r="G234" s="708">
        <f t="shared" si="3"/>
        <v>0</v>
      </c>
    </row>
    <row r="235" spans="1:7">
      <c r="A235" s="690"/>
      <c r="B235" s="694" t="s">
        <v>56</v>
      </c>
      <c r="C235" s="868"/>
      <c r="D235" s="869"/>
      <c r="E235" s="696"/>
      <c r="F235" s="708">
        <f>IF(F229=1,1,0)</f>
        <v>1</v>
      </c>
      <c r="G235" s="708">
        <f t="shared" si="3"/>
        <v>0</v>
      </c>
    </row>
    <row r="236" spans="1:7">
      <c r="A236" s="690"/>
      <c r="B236" s="694" t="s">
        <v>56</v>
      </c>
      <c r="C236" s="868"/>
      <c r="D236" s="869"/>
      <c r="E236" s="696"/>
      <c r="F236" s="708">
        <f>IF(F229=1,1,0)</f>
        <v>1</v>
      </c>
      <c r="G236" s="708">
        <f t="shared" si="3"/>
        <v>0</v>
      </c>
    </row>
    <row r="237" spans="1:7">
      <c r="A237" s="690"/>
      <c r="B237" s="695" t="s">
        <v>57</v>
      </c>
      <c r="C237" s="868"/>
      <c r="D237" s="869"/>
      <c r="E237" s="696"/>
      <c r="F237" s="708">
        <f>IF(F229=1,1,0)</f>
        <v>1</v>
      </c>
      <c r="G237" s="708">
        <f t="shared" si="3"/>
        <v>0</v>
      </c>
    </row>
    <row r="238" spans="1:7">
      <c r="A238" s="690"/>
      <c r="B238" s="695" t="s">
        <v>57</v>
      </c>
      <c r="C238" s="868"/>
      <c r="D238" s="869"/>
      <c r="E238" s="696"/>
      <c r="F238" s="708">
        <f>IF(F229=1,1,0)</f>
        <v>1</v>
      </c>
      <c r="G238" s="708">
        <f t="shared" si="3"/>
        <v>0</v>
      </c>
    </row>
    <row r="239" spans="1:7">
      <c r="A239" s="690"/>
      <c r="B239" s="695" t="s">
        <v>57</v>
      </c>
      <c r="C239" s="868"/>
      <c r="D239" s="869"/>
      <c r="E239" s="696"/>
      <c r="F239" s="708">
        <f>IF(F229=1,1,0)</f>
        <v>1</v>
      </c>
      <c r="G239" s="708">
        <f t="shared" si="3"/>
        <v>0</v>
      </c>
    </row>
    <row r="240" spans="1:7">
      <c r="A240" s="690">
        <v>214</v>
      </c>
      <c r="B240" s="692" t="s">
        <v>52</v>
      </c>
      <c r="C240" s="868" t="s">
        <v>30</v>
      </c>
      <c r="D240" s="869" t="s">
        <v>544</v>
      </c>
      <c r="E240" s="696"/>
      <c r="F240" s="708">
        <f>IF(Главная!$I$6="х",1,0)</f>
        <v>1</v>
      </c>
      <c r="G240" s="708">
        <f t="shared" si="3"/>
        <v>1</v>
      </c>
    </row>
    <row r="241" spans="1:7">
      <c r="A241" s="690"/>
      <c r="B241" s="693" t="s">
        <v>55</v>
      </c>
      <c r="C241" s="868"/>
      <c r="D241" s="869"/>
      <c r="E241" s="696"/>
      <c r="F241" s="708">
        <f>IF(F240=1,1,0)</f>
        <v>1</v>
      </c>
      <c r="G241" s="708">
        <f t="shared" si="3"/>
        <v>0</v>
      </c>
    </row>
    <row r="242" spans="1:7">
      <c r="A242" s="690"/>
      <c r="B242" s="693" t="s">
        <v>55</v>
      </c>
      <c r="C242" s="868"/>
      <c r="D242" s="869"/>
      <c r="E242" s="696"/>
      <c r="F242" s="708">
        <f>IF(F240=1,1,0)</f>
        <v>1</v>
      </c>
      <c r="G242" s="708">
        <f t="shared" si="3"/>
        <v>0</v>
      </c>
    </row>
    <row r="243" spans="1:7">
      <c r="A243" s="690"/>
      <c r="B243" s="693" t="s">
        <v>55</v>
      </c>
      <c r="C243" s="868"/>
      <c r="D243" s="869"/>
      <c r="E243" s="696"/>
      <c r="F243" s="708">
        <f>IF(F240=1,1,0)</f>
        <v>1</v>
      </c>
      <c r="G243" s="708">
        <f t="shared" si="3"/>
        <v>0</v>
      </c>
    </row>
    <row r="244" spans="1:7">
      <c r="A244" s="690"/>
      <c r="B244" s="693" t="s">
        <v>55</v>
      </c>
      <c r="C244" s="868"/>
      <c r="D244" s="869"/>
      <c r="E244" s="696"/>
      <c r="F244" s="708">
        <f>IF(F240=1,1,0)</f>
        <v>1</v>
      </c>
      <c r="G244" s="708">
        <f t="shared" si="3"/>
        <v>0</v>
      </c>
    </row>
    <row r="245" spans="1:7">
      <c r="A245" s="690"/>
      <c r="B245" s="694" t="s">
        <v>56</v>
      </c>
      <c r="C245" s="868"/>
      <c r="D245" s="869"/>
      <c r="E245" s="696"/>
      <c r="F245" s="708">
        <f>IF(F240=1,1,0)</f>
        <v>1</v>
      </c>
      <c r="G245" s="708">
        <f t="shared" si="3"/>
        <v>0</v>
      </c>
    </row>
    <row r="246" spans="1:7">
      <c r="A246" s="690"/>
      <c r="B246" s="694" t="s">
        <v>56</v>
      </c>
      <c r="C246" s="868"/>
      <c r="D246" s="869"/>
      <c r="E246" s="696"/>
      <c r="F246" s="708">
        <f>IF(F240=1,1,0)</f>
        <v>1</v>
      </c>
      <c r="G246" s="708">
        <f t="shared" si="3"/>
        <v>0</v>
      </c>
    </row>
    <row r="247" spans="1:7">
      <c r="A247" s="690"/>
      <c r="B247" s="694" t="s">
        <v>56</v>
      </c>
      <c r="C247" s="868"/>
      <c r="D247" s="869"/>
      <c r="E247" s="696"/>
      <c r="F247" s="708">
        <f>IF(F240=1,1,0)</f>
        <v>1</v>
      </c>
      <c r="G247" s="708">
        <f t="shared" si="3"/>
        <v>0</v>
      </c>
    </row>
    <row r="248" spans="1:7">
      <c r="A248" s="690"/>
      <c r="B248" s="695" t="s">
        <v>57</v>
      </c>
      <c r="C248" s="868"/>
      <c r="D248" s="869"/>
      <c r="E248" s="696"/>
      <c r="F248" s="708">
        <f>IF(F240=1,1,0)</f>
        <v>1</v>
      </c>
      <c r="G248" s="708">
        <f t="shared" si="3"/>
        <v>0</v>
      </c>
    </row>
    <row r="249" spans="1:7">
      <c r="A249" s="690"/>
      <c r="B249" s="695" t="s">
        <v>57</v>
      </c>
      <c r="C249" s="868"/>
      <c r="D249" s="869"/>
      <c r="E249" s="696"/>
      <c r="F249" s="708">
        <f>IF(F240=1,1,0)</f>
        <v>1</v>
      </c>
      <c r="G249" s="708">
        <f t="shared" si="3"/>
        <v>0</v>
      </c>
    </row>
    <row r="250" spans="1:7">
      <c r="A250" s="690"/>
      <c r="B250" s="695" t="s">
        <v>57</v>
      </c>
      <c r="C250" s="868"/>
      <c r="D250" s="869"/>
      <c r="E250" s="696"/>
      <c r="F250" s="708">
        <f>IF(F240=1,1,0)</f>
        <v>1</v>
      </c>
      <c r="G250" s="708">
        <f t="shared" si="3"/>
        <v>0</v>
      </c>
    </row>
    <row r="251" spans="1:7">
      <c r="A251" s="690">
        <v>215</v>
      </c>
      <c r="B251" s="692" t="s">
        <v>52</v>
      </c>
      <c r="C251" s="868"/>
      <c r="D251" s="869"/>
      <c r="E251" s="696"/>
      <c r="F251" s="708">
        <f>IF(Главная!$I$7="х",1,0)</f>
        <v>0</v>
      </c>
      <c r="G251" s="708">
        <f t="shared" si="3"/>
        <v>0</v>
      </c>
    </row>
    <row r="252" spans="1:7">
      <c r="A252" s="690"/>
      <c r="B252" s="693" t="s">
        <v>55</v>
      </c>
      <c r="C252" s="868"/>
      <c r="D252" s="869"/>
      <c r="E252" s="696"/>
      <c r="F252" s="708">
        <f>IF(F251=1,1,0)</f>
        <v>0</v>
      </c>
      <c r="G252" s="708">
        <f t="shared" si="3"/>
        <v>0</v>
      </c>
    </row>
    <row r="253" spans="1:7">
      <c r="A253" s="690"/>
      <c r="B253" s="693" t="s">
        <v>55</v>
      </c>
      <c r="C253" s="868"/>
      <c r="D253" s="869"/>
      <c r="E253" s="696"/>
      <c r="F253" s="708">
        <f>IF(F251=1,1,0)</f>
        <v>0</v>
      </c>
      <c r="G253" s="708">
        <f t="shared" si="3"/>
        <v>0</v>
      </c>
    </row>
    <row r="254" spans="1:7">
      <c r="A254" s="690"/>
      <c r="B254" s="693" t="s">
        <v>55</v>
      </c>
      <c r="C254" s="868"/>
      <c r="D254" s="869"/>
      <c r="E254" s="696"/>
      <c r="F254" s="708">
        <f>IF(F251=1,1,0)</f>
        <v>0</v>
      </c>
      <c r="G254" s="708">
        <f t="shared" si="3"/>
        <v>0</v>
      </c>
    </row>
    <row r="255" spans="1:7">
      <c r="A255" s="690"/>
      <c r="B255" s="693" t="s">
        <v>55</v>
      </c>
      <c r="C255" s="868"/>
      <c r="D255" s="869"/>
      <c r="E255" s="696"/>
      <c r="F255" s="708">
        <f>IF(F251=1,1,0)</f>
        <v>0</v>
      </c>
      <c r="G255" s="708">
        <f t="shared" si="3"/>
        <v>0</v>
      </c>
    </row>
    <row r="256" spans="1:7">
      <c r="A256" s="690"/>
      <c r="B256" s="694" t="s">
        <v>56</v>
      </c>
      <c r="C256" s="868"/>
      <c r="D256" s="869"/>
      <c r="E256" s="696"/>
      <c r="F256" s="708">
        <f>IF(F251=1,1,0)</f>
        <v>0</v>
      </c>
      <c r="G256" s="708">
        <f t="shared" si="3"/>
        <v>0</v>
      </c>
    </row>
    <row r="257" spans="1:7">
      <c r="A257" s="690"/>
      <c r="B257" s="694" t="s">
        <v>56</v>
      </c>
      <c r="C257" s="868"/>
      <c r="D257" s="869"/>
      <c r="E257" s="696"/>
      <c r="F257" s="708">
        <f>IF(F251=1,1,0)</f>
        <v>0</v>
      </c>
      <c r="G257" s="708">
        <f t="shared" si="3"/>
        <v>0</v>
      </c>
    </row>
    <row r="258" spans="1:7">
      <c r="A258" s="690"/>
      <c r="B258" s="694" t="s">
        <v>56</v>
      </c>
      <c r="C258" s="868"/>
      <c r="D258" s="869"/>
      <c r="E258" s="696"/>
      <c r="F258" s="708">
        <f>IF(F251=1,1,0)</f>
        <v>0</v>
      </c>
      <c r="G258" s="708">
        <f t="shared" si="3"/>
        <v>0</v>
      </c>
    </row>
    <row r="259" spans="1:7">
      <c r="A259" s="690"/>
      <c r="B259" s="695" t="s">
        <v>57</v>
      </c>
      <c r="C259" s="868"/>
      <c r="D259" s="869"/>
      <c r="E259" s="696"/>
      <c r="F259" s="708">
        <f>IF(F251=1,1,0)</f>
        <v>0</v>
      </c>
      <c r="G259" s="708">
        <f t="shared" si="3"/>
        <v>0</v>
      </c>
    </row>
    <row r="260" spans="1:7">
      <c r="A260" s="690"/>
      <c r="B260" s="695" t="s">
        <v>57</v>
      </c>
      <c r="C260" s="868"/>
      <c r="D260" s="869"/>
      <c r="E260" s="696"/>
      <c r="F260" s="708">
        <f>IF(F251=1,1,0)</f>
        <v>0</v>
      </c>
      <c r="G260" s="708">
        <f t="shared" ref="G260:G323" si="4">COUNTA(D260)</f>
        <v>0</v>
      </c>
    </row>
    <row r="261" spans="1:7">
      <c r="A261" s="690"/>
      <c r="B261" s="695" t="s">
        <v>57</v>
      </c>
      <c r="C261" s="868"/>
      <c r="D261" s="869"/>
      <c r="E261" s="696"/>
      <c r="F261" s="708">
        <f>IF(F251=1,1,0)</f>
        <v>0</v>
      </c>
      <c r="G261" s="708">
        <f t="shared" si="4"/>
        <v>0</v>
      </c>
    </row>
    <row r="262" spans="1:7" hidden="1">
      <c r="A262" s="690">
        <v>216</v>
      </c>
      <c r="B262" s="692" t="s">
        <v>52</v>
      </c>
      <c r="C262" s="868"/>
      <c r="D262" s="869"/>
      <c r="E262" s="696"/>
      <c r="F262" s="708">
        <f>IF(Главная!$I$8="х",1,0)</f>
        <v>0</v>
      </c>
      <c r="G262" s="708">
        <f t="shared" si="4"/>
        <v>0</v>
      </c>
    </row>
    <row r="263" spans="1:7" hidden="1">
      <c r="A263" s="690"/>
      <c r="B263" s="693" t="s">
        <v>55</v>
      </c>
      <c r="C263" s="868"/>
      <c r="D263" s="869"/>
      <c r="E263" s="696"/>
      <c r="F263" s="708">
        <f>IF(F262=1,1,0)</f>
        <v>0</v>
      </c>
      <c r="G263" s="708">
        <f t="shared" si="4"/>
        <v>0</v>
      </c>
    </row>
    <row r="264" spans="1:7" hidden="1">
      <c r="A264" s="690"/>
      <c r="B264" s="693" t="s">
        <v>55</v>
      </c>
      <c r="C264" s="868"/>
      <c r="D264" s="869"/>
      <c r="E264" s="696"/>
      <c r="F264" s="708">
        <f>IF(F262=1,1,0)</f>
        <v>0</v>
      </c>
      <c r="G264" s="708">
        <f t="shared" si="4"/>
        <v>0</v>
      </c>
    </row>
    <row r="265" spans="1:7" hidden="1">
      <c r="A265" s="690"/>
      <c r="B265" s="693" t="s">
        <v>55</v>
      </c>
      <c r="C265" s="868"/>
      <c r="D265" s="869"/>
      <c r="E265" s="696"/>
      <c r="F265" s="708">
        <f>IF(F262=1,1,0)</f>
        <v>0</v>
      </c>
      <c r="G265" s="708">
        <f t="shared" si="4"/>
        <v>0</v>
      </c>
    </row>
    <row r="266" spans="1:7" hidden="1">
      <c r="A266" s="690"/>
      <c r="B266" s="693" t="s">
        <v>55</v>
      </c>
      <c r="C266" s="868"/>
      <c r="D266" s="869"/>
      <c r="E266" s="696"/>
      <c r="F266" s="708">
        <f>IF(F262=1,1,0)</f>
        <v>0</v>
      </c>
      <c r="G266" s="708">
        <f t="shared" si="4"/>
        <v>0</v>
      </c>
    </row>
    <row r="267" spans="1:7" hidden="1">
      <c r="A267" s="690"/>
      <c r="B267" s="694" t="s">
        <v>56</v>
      </c>
      <c r="C267" s="868"/>
      <c r="D267" s="869"/>
      <c r="E267" s="696"/>
      <c r="F267" s="708">
        <f>IF(F262=1,1,0)</f>
        <v>0</v>
      </c>
      <c r="G267" s="708">
        <f t="shared" si="4"/>
        <v>0</v>
      </c>
    </row>
    <row r="268" spans="1:7" hidden="1">
      <c r="A268" s="690"/>
      <c r="B268" s="694" t="s">
        <v>56</v>
      </c>
      <c r="C268" s="868"/>
      <c r="D268" s="869"/>
      <c r="E268" s="696"/>
      <c r="F268" s="708">
        <f>IF(F262=1,1,0)</f>
        <v>0</v>
      </c>
      <c r="G268" s="708">
        <f t="shared" si="4"/>
        <v>0</v>
      </c>
    </row>
    <row r="269" spans="1:7" hidden="1">
      <c r="A269" s="690"/>
      <c r="B269" s="694" t="s">
        <v>56</v>
      </c>
      <c r="C269" s="868"/>
      <c r="D269" s="869"/>
      <c r="E269" s="696"/>
      <c r="F269" s="708">
        <f>IF(F262=1,1,0)</f>
        <v>0</v>
      </c>
      <c r="G269" s="708">
        <f t="shared" si="4"/>
        <v>0</v>
      </c>
    </row>
    <row r="270" spans="1:7" hidden="1">
      <c r="A270" s="690"/>
      <c r="B270" s="695" t="s">
        <v>57</v>
      </c>
      <c r="C270" s="868"/>
      <c r="D270" s="869"/>
      <c r="E270" s="696"/>
      <c r="F270" s="708">
        <f>IF(F262=1,1,0)</f>
        <v>0</v>
      </c>
      <c r="G270" s="708">
        <f t="shared" si="4"/>
        <v>0</v>
      </c>
    </row>
    <row r="271" spans="1:7" hidden="1">
      <c r="A271" s="690"/>
      <c r="B271" s="695" t="s">
        <v>57</v>
      </c>
      <c r="C271" s="868"/>
      <c r="D271" s="869"/>
      <c r="E271" s="696"/>
      <c r="F271" s="708">
        <f>IF(F262=1,1,0)</f>
        <v>0</v>
      </c>
      <c r="G271" s="708">
        <f t="shared" si="4"/>
        <v>0</v>
      </c>
    </row>
    <row r="272" spans="1:7" hidden="1">
      <c r="A272" s="690"/>
      <c r="B272" s="695" t="s">
        <v>57</v>
      </c>
      <c r="C272" s="868"/>
      <c r="D272" s="869"/>
      <c r="E272" s="696"/>
      <c r="F272" s="708">
        <f>IF(F262=1,1,0)</f>
        <v>0</v>
      </c>
      <c r="G272" s="708">
        <f t="shared" si="4"/>
        <v>0</v>
      </c>
    </row>
    <row r="273" spans="1:7">
      <c r="A273" s="690" t="s">
        <v>58</v>
      </c>
      <c r="B273" s="692" t="s">
        <v>51</v>
      </c>
      <c r="C273" s="868" t="s">
        <v>318</v>
      </c>
      <c r="D273" s="869" t="s">
        <v>405</v>
      </c>
      <c r="E273" s="696"/>
      <c r="F273" s="708">
        <f>IF(F274=1,1,0)</f>
        <v>1</v>
      </c>
      <c r="G273" s="708">
        <f t="shared" si="4"/>
        <v>1</v>
      </c>
    </row>
    <row r="274" spans="1:7">
      <c r="A274" s="690">
        <v>221</v>
      </c>
      <c r="B274" s="692" t="s">
        <v>52</v>
      </c>
      <c r="C274" s="868" t="s">
        <v>29</v>
      </c>
      <c r="D274" s="869" t="s">
        <v>317</v>
      </c>
      <c r="E274" s="696"/>
      <c r="F274" s="708">
        <f>IF(Главная!$I$9="х",1,0)</f>
        <v>1</v>
      </c>
      <c r="G274" s="708">
        <f t="shared" si="4"/>
        <v>1</v>
      </c>
    </row>
    <row r="275" spans="1:7">
      <c r="A275" s="690"/>
      <c r="B275" s="693" t="s">
        <v>55</v>
      </c>
      <c r="C275" s="868"/>
      <c r="D275" s="869"/>
      <c r="E275" s="696"/>
      <c r="F275" s="708">
        <f>IF(F274=1,1,0)</f>
        <v>1</v>
      </c>
      <c r="G275" s="708">
        <f t="shared" si="4"/>
        <v>0</v>
      </c>
    </row>
    <row r="276" spans="1:7">
      <c r="A276" s="690"/>
      <c r="B276" s="693" t="s">
        <v>55</v>
      </c>
      <c r="C276" s="868"/>
      <c r="D276" s="869"/>
      <c r="E276" s="696"/>
      <c r="F276" s="708">
        <f>IF(F274=1,1,0)</f>
        <v>1</v>
      </c>
      <c r="G276" s="708">
        <f t="shared" si="4"/>
        <v>0</v>
      </c>
    </row>
    <row r="277" spans="1:7">
      <c r="A277" s="690"/>
      <c r="B277" s="693" t="s">
        <v>55</v>
      </c>
      <c r="C277" s="868"/>
      <c r="D277" s="869"/>
      <c r="E277" s="696"/>
      <c r="F277" s="708">
        <f>IF(F274=1,1,0)</f>
        <v>1</v>
      </c>
      <c r="G277" s="708">
        <f t="shared" si="4"/>
        <v>0</v>
      </c>
    </row>
    <row r="278" spans="1:7">
      <c r="A278" s="690"/>
      <c r="B278" s="693" t="s">
        <v>55</v>
      </c>
      <c r="C278" s="868"/>
      <c r="D278" s="869"/>
      <c r="E278" s="696"/>
      <c r="F278" s="708">
        <f>IF(F274=1,1,0)</f>
        <v>1</v>
      </c>
      <c r="G278" s="708">
        <f t="shared" si="4"/>
        <v>0</v>
      </c>
    </row>
    <row r="279" spans="1:7">
      <c r="A279" s="690"/>
      <c r="B279" s="694" t="s">
        <v>56</v>
      </c>
      <c r="C279" s="868"/>
      <c r="D279" s="869"/>
      <c r="E279" s="696"/>
      <c r="F279" s="708">
        <f>IF(F274=1,1,0)</f>
        <v>1</v>
      </c>
      <c r="G279" s="708">
        <f t="shared" si="4"/>
        <v>0</v>
      </c>
    </row>
    <row r="280" spans="1:7">
      <c r="A280" s="690"/>
      <c r="B280" s="694" t="s">
        <v>56</v>
      </c>
      <c r="C280" s="868"/>
      <c r="D280" s="869"/>
      <c r="E280" s="696"/>
      <c r="F280" s="708">
        <f>IF(F274=1,1,0)</f>
        <v>1</v>
      </c>
      <c r="G280" s="708">
        <f t="shared" si="4"/>
        <v>0</v>
      </c>
    </row>
    <row r="281" spans="1:7">
      <c r="A281" s="690"/>
      <c r="B281" s="694" t="s">
        <v>56</v>
      </c>
      <c r="C281" s="868"/>
      <c r="D281" s="869"/>
      <c r="E281" s="696"/>
      <c r="F281" s="708">
        <f>IF(F274=1,1,0)</f>
        <v>1</v>
      </c>
      <c r="G281" s="708">
        <f t="shared" si="4"/>
        <v>0</v>
      </c>
    </row>
    <row r="282" spans="1:7">
      <c r="A282" s="690"/>
      <c r="B282" s="695" t="s">
        <v>57</v>
      </c>
      <c r="C282" s="868"/>
      <c r="D282" s="869"/>
      <c r="E282" s="696"/>
      <c r="F282" s="708">
        <f>IF(F274=1,1,0)</f>
        <v>1</v>
      </c>
      <c r="G282" s="708">
        <f t="shared" si="4"/>
        <v>0</v>
      </c>
    </row>
    <row r="283" spans="1:7">
      <c r="A283" s="690"/>
      <c r="B283" s="695" t="s">
        <v>57</v>
      </c>
      <c r="C283" s="868"/>
      <c r="D283" s="869"/>
      <c r="E283" s="696"/>
      <c r="F283" s="708">
        <f>IF(F274=1,1,0)</f>
        <v>1</v>
      </c>
      <c r="G283" s="708">
        <f t="shared" si="4"/>
        <v>0</v>
      </c>
    </row>
    <row r="284" spans="1:7">
      <c r="A284" s="690"/>
      <c r="B284" s="695" t="s">
        <v>57</v>
      </c>
      <c r="C284" s="868"/>
      <c r="D284" s="869"/>
      <c r="E284" s="696"/>
      <c r="F284" s="708">
        <f>IF(F274=1,1,0)</f>
        <v>1</v>
      </c>
      <c r="G284" s="708">
        <f t="shared" si="4"/>
        <v>0</v>
      </c>
    </row>
    <row r="285" spans="1:7">
      <c r="A285" s="690">
        <v>222</v>
      </c>
      <c r="B285" s="692" t="s">
        <v>52</v>
      </c>
      <c r="C285" s="868" t="s">
        <v>30</v>
      </c>
      <c r="D285" s="869" t="s">
        <v>545</v>
      </c>
      <c r="E285" s="696"/>
      <c r="F285" s="708">
        <f>IF(Главная!$I$10="х",1,0)</f>
        <v>1</v>
      </c>
      <c r="G285" s="708">
        <f t="shared" si="4"/>
        <v>1</v>
      </c>
    </row>
    <row r="286" spans="1:7">
      <c r="A286" s="690"/>
      <c r="B286" s="693" t="s">
        <v>55</v>
      </c>
      <c r="C286" s="868"/>
      <c r="D286" s="869"/>
      <c r="E286" s="696"/>
      <c r="F286" s="708">
        <f>IF(F285=1,1,0)</f>
        <v>1</v>
      </c>
      <c r="G286" s="708">
        <f t="shared" si="4"/>
        <v>0</v>
      </c>
    </row>
    <row r="287" spans="1:7">
      <c r="A287" s="690"/>
      <c r="B287" s="693" t="s">
        <v>55</v>
      </c>
      <c r="C287" s="868"/>
      <c r="D287" s="869"/>
      <c r="E287" s="696"/>
      <c r="F287" s="708">
        <f>IF(F285=1,1,0)</f>
        <v>1</v>
      </c>
      <c r="G287" s="708">
        <f t="shared" si="4"/>
        <v>0</v>
      </c>
    </row>
    <row r="288" spans="1:7">
      <c r="A288" s="690"/>
      <c r="B288" s="693" t="s">
        <v>55</v>
      </c>
      <c r="C288" s="868"/>
      <c r="D288" s="869"/>
      <c r="E288" s="696"/>
      <c r="F288" s="708">
        <f>IF(F285=1,1,0)</f>
        <v>1</v>
      </c>
      <c r="G288" s="708">
        <f t="shared" si="4"/>
        <v>0</v>
      </c>
    </row>
    <row r="289" spans="1:7">
      <c r="A289" s="690"/>
      <c r="B289" s="693" t="s">
        <v>55</v>
      </c>
      <c r="C289" s="868"/>
      <c r="D289" s="869"/>
      <c r="E289" s="696"/>
      <c r="F289" s="708">
        <f>IF(F285=1,1,0)</f>
        <v>1</v>
      </c>
      <c r="G289" s="708">
        <f t="shared" si="4"/>
        <v>0</v>
      </c>
    </row>
    <row r="290" spans="1:7">
      <c r="A290" s="690"/>
      <c r="B290" s="694" t="s">
        <v>56</v>
      </c>
      <c r="C290" s="868"/>
      <c r="D290" s="869"/>
      <c r="E290" s="696"/>
      <c r="F290" s="708">
        <f>IF(F285=1,1,0)</f>
        <v>1</v>
      </c>
      <c r="G290" s="708">
        <f t="shared" si="4"/>
        <v>0</v>
      </c>
    </row>
    <row r="291" spans="1:7">
      <c r="A291" s="690"/>
      <c r="B291" s="694" t="s">
        <v>56</v>
      </c>
      <c r="C291" s="868"/>
      <c r="D291" s="869"/>
      <c r="E291" s="696"/>
      <c r="F291" s="708">
        <f>IF(F285=1,1,0)</f>
        <v>1</v>
      </c>
      <c r="G291" s="708">
        <f t="shared" si="4"/>
        <v>0</v>
      </c>
    </row>
    <row r="292" spans="1:7">
      <c r="A292" s="690"/>
      <c r="B292" s="694" t="s">
        <v>56</v>
      </c>
      <c r="C292" s="868"/>
      <c r="D292" s="869"/>
      <c r="E292" s="696"/>
      <c r="F292" s="708">
        <f>IF(F285=1,1,0)</f>
        <v>1</v>
      </c>
      <c r="G292" s="708">
        <f t="shared" si="4"/>
        <v>0</v>
      </c>
    </row>
    <row r="293" spans="1:7">
      <c r="A293" s="690"/>
      <c r="B293" s="695" t="s">
        <v>57</v>
      </c>
      <c r="C293" s="868"/>
      <c r="D293" s="869"/>
      <c r="E293" s="696"/>
      <c r="F293" s="708">
        <f>IF(F285=1,1,0)</f>
        <v>1</v>
      </c>
      <c r="G293" s="708">
        <f t="shared" si="4"/>
        <v>0</v>
      </c>
    </row>
    <row r="294" spans="1:7">
      <c r="A294" s="690"/>
      <c r="B294" s="695" t="s">
        <v>57</v>
      </c>
      <c r="C294" s="868"/>
      <c r="D294" s="869"/>
      <c r="E294" s="696"/>
      <c r="F294" s="708">
        <f>IF(F285=1,1,0)</f>
        <v>1</v>
      </c>
      <c r="G294" s="708">
        <f t="shared" si="4"/>
        <v>0</v>
      </c>
    </row>
    <row r="295" spans="1:7">
      <c r="A295" s="690"/>
      <c r="B295" s="695" t="s">
        <v>57</v>
      </c>
      <c r="C295" s="868"/>
      <c r="D295" s="869"/>
      <c r="E295" s="696"/>
      <c r="F295" s="708">
        <f>IF(F285=1,1,0)</f>
        <v>1</v>
      </c>
      <c r="G295" s="708">
        <f t="shared" si="4"/>
        <v>0</v>
      </c>
    </row>
    <row r="296" spans="1:7">
      <c r="A296" s="690">
        <v>223</v>
      </c>
      <c r="B296" s="692" t="s">
        <v>52</v>
      </c>
      <c r="C296" s="868" t="s">
        <v>30</v>
      </c>
      <c r="D296" s="869" t="s">
        <v>546</v>
      </c>
      <c r="E296" s="696"/>
      <c r="F296" s="708">
        <f>IF(Главная!$I$11="х",1,0)</f>
        <v>1</v>
      </c>
      <c r="G296" s="708">
        <f t="shared" si="4"/>
        <v>1</v>
      </c>
    </row>
    <row r="297" spans="1:7">
      <c r="A297" s="690"/>
      <c r="B297" s="693" t="s">
        <v>55</v>
      </c>
      <c r="C297" s="868"/>
      <c r="D297" s="869"/>
      <c r="E297" s="696"/>
      <c r="F297" s="708">
        <f>IF(F296=1,1,0)</f>
        <v>1</v>
      </c>
      <c r="G297" s="708">
        <f t="shared" si="4"/>
        <v>0</v>
      </c>
    </row>
    <row r="298" spans="1:7">
      <c r="A298" s="690"/>
      <c r="B298" s="693" t="s">
        <v>55</v>
      </c>
      <c r="C298" s="868"/>
      <c r="D298" s="869"/>
      <c r="E298" s="696"/>
      <c r="F298" s="708">
        <f>IF(F296=1,1,0)</f>
        <v>1</v>
      </c>
      <c r="G298" s="708">
        <f t="shared" si="4"/>
        <v>0</v>
      </c>
    </row>
    <row r="299" spans="1:7">
      <c r="A299" s="690"/>
      <c r="B299" s="693" t="s">
        <v>55</v>
      </c>
      <c r="C299" s="868"/>
      <c r="D299" s="869"/>
      <c r="E299" s="696"/>
      <c r="F299" s="708">
        <f>IF(F296=1,1,0)</f>
        <v>1</v>
      </c>
      <c r="G299" s="708">
        <f t="shared" si="4"/>
        <v>0</v>
      </c>
    </row>
    <row r="300" spans="1:7">
      <c r="A300" s="690"/>
      <c r="B300" s="693" t="s">
        <v>55</v>
      </c>
      <c r="C300" s="868"/>
      <c r="D300" s="869"/>
      <c r="E300" s="696"/>
      <c r="F300" s="708">
        <f>IF(F296=1,1,0)</f>
        <v>1</v>
      </c>
      <c r="G300" s="708">
        <f t="shared" si="4"/>
        <v>0</v>
      </c>
    </row>
    <row r="301" spans="1:7">
      <c r="A301" s="690"/>
      <c r="B301" s="694" t="s">
        <v>56</v>
      </c>
      <c r="C301" s="868"/>
      <c r="D301" s="869"/>
      <c r="E301" s="696"/>
      <c r="F301" s="708">
        <f>IF(F296=1,1,0)</f>
        <v>1</v>
      </c>
      <c r="G301" s="708">
        <f t="shared" si="4"/>
        <v>0</v>
      </c>
    </row>
    <row r="302" spans="1:7">
      <c r="A302" s="690"/>
      <c r="B302" s="694" t="s">
        <v>56</v>
      </c>
      <c r="C302" s="868"/>
      <c r="D302" s="869"/>
      <c r="E302" s="696"/>
      <c r="F302" s="708">
        <f>IF(F296=1,1,0)</f>
        <v>1</v>
      </c>
      <c r="G302" s="708">
        <f t="shared" si="4"/>
        <v>0</v>
      </c>
    </row>
    <row r="303" spans="1:7">
      <c r="A303" s="690"/>
      <c r="B303" s="694" t="s">
        <v>56</v>
      </c>
      <c r="C303" s="868"/>
      <c r="D303" s="869"/>
      <c r="E303" s="696"/>
      <c r="F303" s="708">
        <f>IF(F296=1,1,0)</f>
        <v>1</v>
      </c>
      <c r="G303" s="708">
        <f t="shared" si="4"/>
        <v>0</v>
      </c>
    </row>
    <row r="304" spans="1:7">
      <c r="A304" s="690"/>
      <c r="B304" s="695" t="s">
        <v>57</v>
      </c>
      <c r="C304" s="868"/>
      <c r="D304" s="869"/>
      <c r="E304" s="696"/>
      <c r="F304" s="708">
        <f>IF(F296=1,1,0)</f>
        <v>1</v>
      </c>
      <c r="G304" s="708">
        <f t="shared" si="4"/>
        <v>0</v>
      </c>
    </row>
    <row r="305" spans="1:7">
      <c r="A305" s="690"/>
      <c r="B305" s="695" t="s">
        <v>57</v>
      </c>
      <c r="C305" s="868"/>
      <c r="D305" s="869"/>
      <c r="E305" s="696"/>
      <c r="F305" s="708">
        <f>IF(F296=1,1,0)</f>
        <v>1</v>
      </c>
      <c r="G305" s="708">
        <f t="shared" si="4"/>
        <v>0</v>
      </c>
    </row>
    <row r="306" spans="1:7">
      <c r="A306" s="690"/>
      <c r="B306" s="695" t="s">
        <v>57</v>
      </c>
      <c r="C306" s="868"/>
      <c r="D306" s="869"/>
      <c r="E306" s="696"/>
      <c r="F306" s="708">
        <f>IF(F296=1,1,0)</f>
        <v>1</v>
      </c>
      <c r="G306" s="708">
        <f t="shared" si="4"/>
        <v>0</v>
      </c>
    </row>
    <row r="307" spans="1:7">
      <c r="A307" s="690">
        <v>224</v>
      </c>
      <c r="B307" s="692" t="s">
        <v>52</v>
      </c>
      <c r="C307" s="868" t="s">
        <v>29</v>
      </c>
      <c r="D307" s="869" t="s">
        <v>547</v>
      </c>
      <c r="E307" s="696"/>
      <c r="F307" s="708">
        <f>IF(Главная!$I$12="х",1,0)</f>
        <v>1</v>
      </c>
      <c r="G307" s="708">
        <f t="shared" si="4"/>
        <v>1</v>
      </c>
    </row>
    <row r="308" spans="1:7">
      <c r="A308" s="690"/>
      <c r="B308" s="693" t="s">
        <v>55</v>
      </c>
      <c r="C308" s="868"/>
      <c r="D308" s="869"/>
      <c r="E308" s="696"/>
      <c r="F308" s="708">
        <f>IF(F307=1,1,0)</f>
        <v>1</v>
      </c>
      <c r="G308" s="708">
        <f t="shared" si="4"/>
        <v>0</v>
      </c>
    </row>
    <row r="309" spans="1:7">
      <c r="A309" s="690"/>
      <c r="B309" s="693" t="s">
        <v>55</v>
      </c>
      <c r="C309" s="868"/>
      <c r="D309" s="869"/>
      <c r="E309" s="696"/>
      <c r="F309" s="708">
        <f>IF(F307=1,1,0)</f>
        <v>1</v>
      </c>
      <c r="G309" s="708">
        <f t="shared" si="4"/>
        <v>0</v>
      </c>
    </row>
    <row r="310" spans="1:7">
      <c r="A310" s="690"/>
      <c r="B310" s="693" t="s">
        <v>55</v>
      </c>
      <c r="C310" s="868"/>
      <c r="D310" s="869"/>
      <c r="E310" s="696"/>
      <c r="F310" s="708">
        <f>IF(F307=1,1,0)</f>
        <v>1</v>
      </c>
      <c r="G310" s="708">
        <f t="shared" si="4"/>
        <v>0</v>
      </c>
    </row>
    <row r="311" spans="1:7">
      <c r="A311" s="690"/>
      <c r="B311" s="693" t="s">
        <v>55</v>
      </c>
      <c r="C311" s="868"/>
      <c r="D311" s="869"/>
      <c r="E311" s="696"/>
      <c r="F311" s="708">
        <f>IF(F307=1,1,0)</f>
        <v>1</v>
      </c>
      <c r="G311" s="708">
        <f t="shared" si="4"/>
        <v>0</v>
      </c>
    </row>
    <row r="312" spans="1:7">
      <c r="A312" s="690"/>
      <c r="B312" s="694" t="s">
        <v>56</v>
      </c>
      <c r="C312" s="868"/>
      <c r="D312" s="869"/>
      <c r="E312" s="696"/>
      <c r="F312" s="708">
        <f>IF(F307=1,1,0)</f>
        <v>1</v>
      </c>
      <c r="G312" s="708">
        <f t="shared" si="4"/>
        <v>0</v>
      </c>
    </row>
    <row r="313" spans="1:7">
      <c r="A313" s="690"/>
      <c r="B313" s="694" t="s">
        <v>56</v>
      </c>
      <c r="C313" s="868"/>
      <c r="D313" s="869"/>
      <c r="E313" s="696"/>
      <c r="F313" s="708">
        <f>IF(F307=1,1,0)</f>
        <v>1</v>
      </c>
      <c r="G313" s="708">
        <f t="shared" si="4"/>
        <v>0</v>
      </c>
    </row>
    <row r="314" spans="1:7">
      <c r="A314" s="690"/>
      <c r="B314" s="694" t="s">
        <v>56</v>
      </c>
      <c r="C314" s="868"/>
      <c r="D314" s="869"/>
      <c r="E314" s="696"/>
      <c r="F314" s="708">
        <f>IF(F307=1,1,0)</f>
        <v>1</v>
      </c>
      <c r="G314" s="708">
        <f t="shared" si="4"/>
        <v>0</v>
      </c>
    </row>
    <row r="315" spans="1:7">
      <c r="A315" s="690"/>
      <c r="B315" s="695" t="s">
        <v>57</v>
      </c>
      <c r="C315" s="868"/>
      <c r="D315" s="869"/>
      <c r="E315" s="696"/>
      <c r="F315" s="708">
        <f>IF(F307=1,1,0)</f>
        <v>1</v>
      </c>
      <c r="G315" s="708">
        <f t="shared" si="4"/>
        <v>0</v>
      </c>
    </row>
    <row r="316" spans="1:7">
      <c r="A316" s="690"/>
      <c r="B316" s="695" t="s">
        <v>57</v>
      </c>
      <c r="C316" s="868"/>
      <c r="D316" s="869"/>
      <c r="E316" s="696"/>
      <c r="F316" s="708">
        <f>IF(F307=1,1,0)</f>
        <v>1</v>
      </c>
      <c r="G316" s="708">
        <f t="shared" si="4"/>
        <v>0</v>
      </c>
    </row>
    <row r="317" spans="1:7">
      <c r="A317" s="690"/>
      <c r="B317" s="695" t="s">
        <v>57</v>
      </c>
      <c r="C317" s="868"/>
      <c r="D317" s="869"/>
      <c r="E317" s="696"/>
      <c r="F317" s="708">
        <f>IF(F307=1,1,0)</f>
        <v>1</v>
      </c>
      <c r="G317" s="708">
        <f t="shared" si="4"/>
        <v>0</v>
      </c>
    </row>
    <row r="318" spans="1:7" hidden="1">
      <c r="A318" s="690">
        <v>225</v>
      </c>
      <c r="B318" s="692" t="s">
        <v>52</v>
      </c>
      <c r="C318" s="868"/>
      <c r="D318" s="869"/>
      <c r="E318" s="696"/>
      <c r="F318" s="708">
        <f>IF(Главная!$I$13="х",1,0)</f>
        <v>0</v>
      </c>
      <c r="G318" s="708">
        <f t="shared" si="4"/>
        <v>0</v>
      </c>
    </row>
    <row r="319" spans="1:7" hidden="1">
      <c r="A319" s="690"/>
      <c r="B319" s="693" t="s">
        <v>55</v>
      </c>
      <c r="C319" s="868"/>
      <c r="D319" s="869"/>
      <c r="E319" s="696"/>
      <c r="F319" s="708">
        <f>IF(F318=1,1,0)</f>
        <v>0</v>
      </c>
      <c r="G319" s="708">
        <f t="shared" si="4"/>
        <v>0</v>
      </c>
    </row>
    <row r="320" spans="1:7" hidden="1">
      <c r="A320" s="690"/>
      <c r="B320" s="693" t="s">
        <v>55</v>
      </c>
      <c r="C320" s="868"/>
      <c r="D320" s="869"/>
      <c r="E320" s="696"/>
      <c r="F320" s="708">
        <f>IF(F318=1,1,0)</f>
        <v>0</v>
      </c>
      <c r="G320" s="708">
        <f t="shared" si="4"/>
        <v>0</v>
      </c>
    </row>
    <row r="321" spans="1:7" hidden="1">
      <c r="A321" s="690"/>
      <c r="B321" s="693" t="s">
        <v>55</v>
      </c>
      <c r="C321" s="868"/>
      <c r="D321" s="869"/>
      <c r="E321" s="696"/>
      <c r="F321" s="708">
        <f>IF(F318=1,1,0)</f>
        <v>0</v>
      </c>
      <c r="G321" s="708">
        <f t="shared" si="4"/>
        <v>0</v>
      </c>
    </row>
    <row r="322" spans="1:7" hidden="1">
      <c r="A322" s="690"/>
      <c r="B322" s="693" t="s">
        <v>55</v>
      </c>
      <c r="C322" s="868"/>
      <c r="D322" s="869"/>
      <c r="E322" s="696"/>
      <c r="F322" s="708">
        <f>IF(F318=1,1,0)</f>
        <v>0</v>
      </c>
      <c r="G322" s="708">
        <f t="shared" si="4"/>
        <v>0</v>
      </c>
    </row>
    <row r="323" spans="1:7" hidden="1">
      <c r="A323" s="690"/>
      <c r="B323" s="694" t="s">
        <v>56</v>
      </c>
      <c r="C323" s="868"/>
      <c r="D323" s="869"/>
      <c r="E323" s="696"/>
      <c r="F323" s="708">
        <f>IF(F318=1,1,0)</f>
        <v>0</v>
      </c>
      <c r="G323" s="708">
        <f t="shared" si="4"/>
        <v>0</v>
      </c>
    </row>
    <row r="324" spans="1:7" hidden="1">
      <c r="A324" s="690"/>
      <c r="B324" s="694" t="s">
        <v>56</v>
      </c>
      <c r="C324" s="868"/>
      <c r="D324" s="869"/>
      <c r="E324" s="696"/>
      <c r="F324" s="708">
        <f>IF(F318=1,1,0)</f>
        <v>0</v>
      </c>
      <c r="G324" s="708">
        <f t="shared" ref="G324:G387" si="5">COUNTA(D324)</f>
        <v>0</v>
      </c>
    </row>
    <row r="325" spans="1:7" hidden="1">
      <c r="A325" s="690"/>
      <c r="B325" s="694" t="s">
        <v>56</v>
      </c>
      <c r="C325" s="868"/>
      <c r="D325" s="869"/>
      <c r="E325" s="696"/>
      <c r="F325" s="708">
        <f>IF(F318=1,1,0)</f>
        <v>0</v>
      </c>
      <c r="G325" s="708">
        <f t="shared" si="5"/>
        <v>0</v>
      </c>
    </row>
    <row r="326" spans="1:7" hidden="1">
      <c r="A326" s="690"/>
      <c r="B326" s="695" t="s">
        <v>57</v>
      </c>
      <c r="C326" s="868"/>
      <c r="D326" s="869"/>
      <c r="E326" s="696"/>
      <c r="F326" s="708">
        <f>IF(F318=1,1,0)</f>
        <v>0</v>
      </c>
      <c r="G326" s="708">
        <f t="shared" si="5"/>
        <v>0</v>
      </c>
    </row>
    <row r="327" spans="1:7" hidden="1">
      <c r="A327" s="690"/>
      <c r="B327" s="695" t="s">
        <v>57</v>
      </c>
      <c r="C327" s="868"/>
      <c r="D327" s="869"/>
      <c r="E327" s="696"/>
      <c r="F327" s="708">
        <f>IF(F318=1,1,0)</f>
        <v>0</v>
      </c>
      <c r="G327" s="708">
        <f t="shared" si="5"/>
        <v>0</v>
      </c>
    </row>
    <row r="328" spans="1:7" hidden="1">
      <c r="A328" s="690"/>
      <c r="B328" s="695" t="s">
        <v>57</v>
      </c>
      <c r="C328" s="868"/>
      <c r="D328" s="869"/>
      <c r="E328" s="696"/>
      <c r="F328" s="708">
        <f>IF(F318=1,1,0)</f>
        <v>0</v>
      </c>
      <c r="G328" s="708">
        <f t="shared" si="5"/>
        <v>0</v>
      </c>
    </row>
    <row r="329" spans="1:7" hidden="1">
      <c r="A329" s="690">
        <v>226</v>
      </c>
      <c r="B329" s="692" t="s">
        <v>52</v>
      </c>
      <c r="C329" s="868"/>
      <c r="D329" s="869"/>
      <c r="E329" s="696"/>
      <c r="F329" s="708">
        <f>IF(Главная!$I$14="х",1,0)</f>
        <v>0</v>
      </c>
      <c r="G329" s="708">
        <f t="shared" si="5"/>
        <v>0</v>
      </c>
    </row>
    <row r="330" spans="1:7" hidden="1">
      <c r="A330" s="690"/>
      <c r="B330" s="693" t="s">
        <v>55</v>
      </c>
      <c r="C330" s="868"/>
      <c r="D330" s="869"/>
      <c r="E330" s="696"/>
      <c r="F330" s="708">
        <f>IF(F329=1,1,0)</f>
        <v>0</v>
      </c>
      <c r="G330" s="708">
        <f t="shared" si="5"/>
        <v>0</v>
      </c>
    </row>
    <row r="331" spans="1:7" hidden="1">
      <c r="A331" s="690"/>
      <c r="B331" s="693" t="s">
        <v>55</v>
      </c>
      <c r="C331" s="868"/>
      <c r="D331" s="869"/>
      <c r="E331" s="696"/>
      <c r="F331" s="708">
        <f>IF(F329=1,1,0)</f>
        <v>0</v>
      </c>
      <c r="G331" s="708">
        <f t="shared" si="5"/>
        <v>0</v>
      </c>
    </row>
    <row r="332" spans="1:7" hidden="1">
      <c r="A332" s="690"/>
      <c r="B332" s="693" t="s">
        <v>55</v>
      </c>
      <c r="C332" s="868"/>
      <c r="D332" s="869"/>
      <c r="E332" s="696"/>
      <c r="F332" s="708">
        <f>IF(F329=1,1,0)</f>
        <v>0</v>
      </c>
      <c r="G332" s="708">
        <f t="shared" si="5"/>
        <v>0</v>
      </c>
    </row>
    <row r="333" spans="1:7" hidden="1">
      <c r="A333" s="690"/>
      <c r="B333" s="693" t="s">
        <v>55</v>
      </c>
      <c r="C333" s="868"/>
      <c r="D333" s="869"/>
      <c r="E333" s="696"/>
      <c r="F333" s="708">
        <f>IF(F329=1,1,0)</f>
        <v>0</v>
      </c>
      <c r="G333" s="708">
        <f t="shared" si="5"/>
        <v>0</v>
      </c>
    </row>
    <row r="334" spans="1:7" hidden="1">
      <c r="A334" s="690"/>
      <c r="B334" s="694" t="s">
        <v>56</v>
      </c>
      <c r="C334" s="868"/>
      <c r="D334" s="869"/>
      <c r="E334" s="696"/>
      <c r="F334" s="708">
        <f>IF(F329=1,1,0)</f>
        <v>0</v>
      </c>
      <c r="G334" s="708">
        <f t="shared" si="5"/>
        <v>0</v>
      </c>
    </row>
    <row r="335" spans="1:7" hidden="1">
      <c r="A335" s="690"/>
      <c r="B335" s="694" t="s">
        <v>56</v>
      </c>
      <c r="C335" s="868"/>
      <c r="D335" s="869"/>
      <c r="E335" s="696"/>
      <c r="F335" s="708">
        <f>IF(F329=1,1,0)</f>
        <v>0</v>
      </c>
      <c r="G335" s="708">
        <f t="shared" si="5"/>
        <v>0</v>
      </c>
    </row>
    <row r="336" spans="1:7" hidden="1">
      <c r="A336" s="690"/>
      <c r="B336" s="694" t="s">
        <v>56</v>
      </c>
      <c r="C336" s="868"/>
      <c r="D336" s="869"/>
      <c r="E336" s="696"/>
      <c r="F336" s="708">
        <f>IF(F329=1,1,0)</f>
        <v>0</v>
      </c>
      <c r="G336" s="708">
        <f t="shared" si="5"/>
        <v>0</v>
      </c>
    </row>
    <row r="337" spans="1:7" hidden="1">
      <c r="A337" s="690"/>
      <c r="B337" s="695" t="s">
        <v>57</v>
      </c>
      <c r="C337" s="868"/>
      <c r="D337" s="869"/>
      <c r="E337" s="696"/>
      <c r="F337" s="708">
        <f>IF(F329=1,1,0)</f>
        <v>0</v>
      </c>
      <c r="G337" s="708">
        <f t="shared" si="5"/>
        <v>0</v>
      </c>
    </row>
    <row r="338" spans="1:7" hidden="1">
      <c r="A338" s="690"/>
      <c r="B338" s="695" t="s">
        <v>57</v>
      </c>
      <c r="C338" s="868"/>
      <c r="D338" s="869"/>
      <c r="E338" s="696"/>
      <c r="F338" s="708">
        <f>IF(F329=1,1,0)</f>
        <v>0</v>
      </c>
      <c r="G338" s="708">
        <f t="shared" si="5"/>
        <v>0</v>
      </c>
    </row>
    <row r="339" spans="1:7" hidden="1">
      <c r="A339" s="690"/>
      <c r="B339" s="695" t="s">
        <v>57</v>
      </c>
      <c r="C339" s="868"/>
      <c r="D339" s="869"/>
      <c r="E339" s="696"/>
      <c r="F339" s="708">
        <f>IF(F329=1,1,0)</f>
        <v>0</v>
      </c>
      <c r="G339" s="708">
        <f t="shared" si="5"/>
        <v>0</v>
      </c>
    </row>
    <row r="340" spans="1:7">
      <c r="A340" s="690" t="s">
        <v>421</v>
      </c>
      <c r="B340" s="692" t="s">
        <v>51</v>
      </c>
      <c r="C340" s="868" t="s">
        <v>29</v>
      </c>
      <c r="D340" s="869" t="s">
        <v>548</v>
      </c>
      <c r="E340" s="696"/>
      <c r="F340" s="708">
        <f>IF(F341=1,1,0)</f>
        <v>1</v>
      </c>
      <c r="G340" s="708">
        <f t="shared" si="5"/>
        <v>1</v>
      </c>
    </row>
    <row r="341" spans="1:7">
      <c r="A341" s="690">
        <v>231</v>
      </c>
      <c r="B341" s="692" t="s">
        <v>52</v>
      </c>
      <c r="C341" s="868" t="s">
        <v>30</v>
      </c>
      <c r="D341" s="869" t="s">
        <v>549</v>
      </c>
      <c r="E341" s="696"/>
      <c r="F341" s="708">
        <f>IF(Главная!$I$15="х",1,0)</f>
        <v>1</v>
      </c>
      <c r="G341" s="708">
        <f t="shared" si="5"/>
        <v>1</v>
      </c>
    </row>
    <row r="342" spans="1:7">
      <c r="A342" s="690"/>
      <c r="B342" s="693" t="s">
        <v>55</v>
      </c>
      <c r="C342" s="868"/>
      <c r="D342" s="869"/>
      <c r="E342" s="696"/>
      <c r="F342" s="708">
        <f>IF(F341=1,1,0)</f>
        <v>1</v>
      </c>
      <c r="G342" s="708">
        <f t="shared" si="5"/>
        <v>0</v>
      </c>
    </row>
    <row r="343" spans="1:7">
      <c r="A343" s="690"/>
      <c r="B343" s="693" t="s">
        <v>55</v>
      </c>
      <c r="C343" s="868"/>
      <c r="D343" s="869"/>
      <c r="E343" s="696"/>
      <c r="F343" s="708">
        <f>IF(F341=1,1,0)</f>
        <v>1</v>
      </c>
      <c r="G343" s="708">
        <f t="shared" si="5"/>
        <v>0</v>
      </c>
    </row>
    <row r="344" spans="1:7">
      <c r="A344" s="690"/>
      <c r="B344" s="693" t="s">
        <v>55</v>
      </c>
      <c r="C344" s="868"/>
      <c r="D344" s="869"/>
      <c r="E344" s="696"/>
      <c r="F344" s="708">
        <f>IF(F341=1,1,0)</f>
        <v>1</v>
      </c>
      <c r="G344" s="708">
        <f t="shared" si="5"/>
        <v>0</v>
      </c>
    </row>
    <row r="345" spans="1:7">
      <c r="A345" s="690"/>
      <c r="B345" s="693" t="s">
        <v>55</v>
      </c>
      <c r="C345" s="868"/>
      <c r="D345" s="869"/>
      <c r="E345" s="696"/>
      <c r="F345" s="708">
        <f>IF(F341=1,1,0)</f>
        <v>1</v>
      </c>
      <c r="G345" s="708">
        <f t="shared" si="5"/>
        <v>0</v>
      </c>
    </row>
    <row r="346" spans="1:7">
      <c r="A346" s="690"/>
      <c r="B346" s="694" t="s">
        <v>56</v>
      </c>
      <c r="C346" s="868"/>
      <c r="D346" s="869"/>
      <c r="E346" s="696"/>
      <c r="F346" s="708">
        <f>IF(F341=1,1,0)</f>
        <v>1</v>
      </c>
      <c r="G346" s="708">
        <f t="shared" si="5"/>
        <v>0</v>
      </c>
    </row>
    <row r="347" spans="1:7">
      <c r="A347" s="690"/>
      <c r="B347" s="694" t="s">
        <v>56</v>
      </c>
      <c r="C347" s="868"/>
      <c r="D347" s="869"/>
      <c r="E347" s="696"/>
      <c r="F347" s="708">
        <f>IF(F341=1,1,0)</f>
        <v>1</v>
      </c>
      <c r="G347" s="708">
        <f t="shared" si="5"/>
        <v>0</v>
      </c>
    </row>
    <row r="348" spans="1:7">
      <c r="A348" s="690"/>
      <c r="B348" s="694" t="s">
        <v>56</v>
      </c>
      <c r="C348" s="868"/>
      <c r="D348" s="869"/>
      <c r="E348" s="696"/>
      <c r="F348" s="708">
        <f>IF(F341=1,1,0)</f>
        <v>1</v>
      </c>
      <c r="G348" s="708">
        <f t="shared" si="5"/>
        <v>0</v>
      </c>
    </row>
    <row r="349" spans="1:7">
      <c r="A349" s="690"/>
      <c r="B349" s="695" t="s">
        <v>57</v>
      </c>
      <c r="C349" s="868"/>
      <c r="D349" s="869"/>
      <c r="E349" s="696"/>
      <c r="F349" s="708">
        <f>IF(F341=1,1,0)</f>
        <v>1</v>
      </c>
      <c r="G349" s="708">
        <f t="shared" si="5"/>
        <v>0</v>
      </c>
    </row>
    <row r="350" spans="1:7">
      <c r="A350" s="690"/>
      <c r="B350" s="695" t="s">
        <v>57</v>
      </c>
      <c r="C350" s="868"/>
      <c r="D350" s="869"/>
      <c r="E350" s="696"/>
      <c r="F350" s="708">
        <f>IF(F341=1,1,0)</f>
        <v>1</v>
      </c>
      <c r="G350" s="708">
        <f t="shared" si="5"/>
        <v>0</v>
      </c>
    </row>
    <row r="351" spans="1:7">
      <c r="A351" s="690"/>
      <c r="B351" s="695" t="s">
        <v>57</v>
      </c>
      <c r="C351" s="868"/>
      <c r="D351" s="869"/>
      <c r="E351" s="696"/>
      <c r="F351" s="708">
        <f>IF(F341=1,1,0)</f>
        <v>1</v>
      </c>
      <c r="G351" s="708">
        <f t="shared" si="5"/>
        <v>0</v>
      </c>
    </row>
    <row r="352" spans="1:7">
      <c r="A352" s="690">
        <v>232</v>
      </c>
      <c r="B352" s="692" t="s">
        <v>52</v>
      </c>
      <c r="C352" s="868" t="s">
        <v>30</v>
      </c>
      <c r="D352" s="869" t="s">
        <v>550</v>
      </c>
      <c r="E352" s="696"/>
      <c r="F352" s="708">
        <f>IF(Главная!$I$16="х",1,0)</f>
        <v>1</v>
      </c>
      <c r="G352" s="708">
        <f t="shared" si="5"/>
        <v>1</v>
      </c>
    </row>
    <row r="353" spans="1:7">
      <c r="A353" s="690"/>
      <c r="B353" s="693" t="s">
        <v>55</v>
      </c>
      <c r="C353" s="868"/>
      <c r="D353" s="869"/>
      <c r="E353" s="696"/>
      <c r="F353" s="708">
        <f>IF(F352=1,1,0)</f>
        <v>1</v>
      </c>
      <c r="G353" s="708">
        <f t="shared" si="5"/>
        <v>0</v>
      </c>
    </row>
    <row r="354" spans="1:7">
      <c r="A354" s="690"/>
      <c r="B354" s="693" t="s">
        <v>55</v>
      </c>
      <c r="C354" s="868"/>
      <c r="D354" s="869"/>
      <c r="E354" s="696"/>
      <c r="F354" s="708">
        <f>IF(F352=1,1,0)</f>
        <v>1</v>
      </c>
      <c r="G354" s="708">
        <f t="shared" si="5"/>
        <v>0</v>
      </c>
    </row>
    <row r="355" spans="1:7">
      <c r="A355" s="690"/>
      <c r="B355" s="693" t="s">
        <v>55</v>
      </c>
      <c r="C355" s="868"/>
      <c r="D355" s="869"/>
      <c r="E355" s="696"/>
      <c r="F355" s="708">
        <f>IF(F352=1,1,0)</f>
        <v>1</v>
      </c>
      <c r="G355" s="708">
        <f t="shared" si="5"/>
        <v>0</v>
      </c>
    </row>
    <row r="356" spans="1:7">
      <c r="A356" s="690"/>
      <c r="B356" s="693" t="s">
        <v>55</v>
      </c>
      <c r="C356" s="868"/>
      <c r="D356" s="869"/>
      <c r="E356" s="696"/>
      <c r="F356" s="708">
        <f>IF(F352=1,1,0)</f>
        <v>1</v>
      </c>
      <c r="G356" s="708">
        <f t="shared" si="5"/>
        <v>0</v>
      </c>
    </row>
    <row r="357" spans="1:7">
      <c r="A357" s="690"/>
      <c r="B357" s="694" t="s">
        <v>56</v>
      </c>
      <c r="C357" s="868"/>
      <c r="D357" s="869"/>
      <c r="E357" s="696"/>
      <c r="F357" s="708">
        <f>IF(F352=1,1,0)</f>
        <v>1</v>
      </c>
      <c r="G357" s="708">
        <f t="shared" si="5"/>
        <v>0</v>
      </c>
    </row>
    <row r="358" spans="1:7">
      <c r="A358" s="690"/>
      <c r="B358" s="694" t="s">
        <v>56</v>
      </c>
      <c r="C358" s="868"/>
      <c r="D358" s="869"/>
      <c r="E358" s="696"/>
      <c r="F358" s="708">
        <f>IF(F352=1,1,0)</f>
        <v>1</v>
      </c>
      <c r="G358" s="708">
        <f t="shared" si="5"/>
        <v>0</v>
      </c>
    </row>
    <row r="359" spans="1:7">
      <c r="A359" s="690"/>
      <c r="B359" s="694" t="s">
        <v>56</v>
      </c>
      <c r="C359" s="868"/>
      <c r="D359" s="869"/>
      <c r="E359" s="696"/>
      <c r="F359" s="708">
        <f>IF(F352=1,1,0)</f>
        <v>1</v>
      </c>
      <c r="G359" s="708">
        <f t="shared" si="5"/>
        <v>0</v>
      </c>
    </row>
    <row r="360" spans="1:7">
      <c r="A360" s="690"/>
      <c r="B360" s="695" t="s">
        <v>57</v>
      </c>
      <c r="C360" s="868"/>
      <c r="D360" s="869"/>
      <c r="E360" s="696"/>
      <c r="F360" s="708">
        <f>IF(F352=1,1,0)</f>
        <v>1</v>
      </c>
      <c r="G360" s="708">
        <f t="shared" si="5"/>
        <v>0</v>
      </c>
    </row>
    <row r="361" spans="1:7">
      <c r="A361" s="690"/>
      <c r="B361" s="695" t="s">
        <v>57</v>
      </c>
      <c r="C361" s="868"/>
      <c r="D361" s="869"/>
      <c r="E361" s="696"/>
      <c r="F361" s="708">
        <f>IF(F352=1,1,0)</f>
        <v>1</v>
      </c>
      <c r="G361" s="708">
        <f t="shared" si="5"/>
        <v>0</v>
      </c>
    </row>
    <row r="362" spans="1:7">
      <c r="A362" s="690"/>
      <c r="B362" s="695" t="s">
        <v>57</v>
      </c>
      <c r="C362" s="868"/>
      <c r="D362" s="869"/>
      <c r="E362" s="696"/>
      <c r="F362" s="708">
        <f>IF(F352=1,1,0)</f>
        <v>1</v>
      </c>
      <c r="G362" s="708">
        <f t="shared" si="5"/>
        <v>0</v>
      </c>
    </row>
    <row r="363" spans="1:7">
      <c r="A363" s="690">
        <v>233</v>
      </c>
      <c r="B363" s="692" t="s">
        <v>52</v>
      </c>
      <c r="C363" s="868" t="s">
        <v>30</v>
      </c>
      <c r="D363" s="869" t="s">
        <v>551</v>
      </c>
      <c r="E363" s="696"/>
      <c r="F363" s="708">
        <f>IF(Главная!$I$17="х",1,0)</f>
        <v>1</v>
      </c>
      <c r="G363" s="708">
        <f t="shared" si="5"/>
        <v>1</v>
      </c>
    </row>
    <row r="364" spans="1:7">
      <c r="A364" s="690"/>
      <c r="B364" s="693" t="s">
        <v>55</v>
      </c>
      <c r="C364" s="868"/>
      <c r="D364" s="869"/>
      <c r="E364" s="696"/>
      <c r="F364" s="708">
        <f>IF(F363=1,1,0)</f>
        <v>1</v>
      </c>
      <c r="G364" s="708">
        <f t="shared" si="5"/>
        <v>0</v>
      </c>
    </row>
    <row r="365" spans="1:7">
      <c r="A365" s="690"/>
      <c r="B365" s="693" t="s">
        <v>55</v>
      </c>
      <c r="C365" s="868"/>
      <c r="D365" s="869"/>
      <c r="E365" s="696"/>
      <c r="F365" s="708">
        <f>IF(F363=1,1,0)</f>
        <v>1</v>
      </c>
      <c r="G365" s="708">
        <f t="shared" si="5"/>
        <v>0</v>
      </c>
    </row>
    <row r="366" spans="1:7">
      <c r="A366" s="690"/>
      <c r="B366" s="693" t="s">
        <v>55</v>
      </c>
      <c r="C366" s="868"/>
      <c r="D366" s="869"/>
      <c r="E366" s="696"/>
      <c r="F366" s="708">
        <f>IF(F363=1,1,0)</f>
        <v>1</v>
      </c>
      <c r="G366" s="708">
        <f t="shared" si="5"/>
        <v>0</v>
      </c>
    </row>
    <row r="367" spans="1:7">
      <c r="A367" s="690"/>
      <c r="B367" s="693" t="s">
        <v>55</v>
      </c>
      <c r="C367" s="868"/>
      <c r="D367" s="869"/>
      <c r="E367" s="696"/>
      <c r="F367" s="708">
        <f>IF(F363=1,1,0)</f>
        <v>1</v>
      </c>
      <c r="G367" s="708">
        <f t="shared" si="5"/>
        <v>0</v>
      </c>
    </row>
    <row r="368" spans="1:7">
      <c r="A368" s="690"/>
      <c r="B368" s="694" t="s">
        <v>56</v>
      </c>
      <c r="C368" s="868"/>
      <c r="D368" s="869"/>
      <c r="E368" s="696"/>
      <c r="F368" s="708">
        <f>IF(F363=1,1,0)</f>
        <v>1</v>
      </c>
      <c r="G368" s="708">
        <f t="shared" si="5"/>
        <v>0</v>
      </c>
    </row>
    <row r="369" spans="1:7">
      <c r="A369" s="690"/>
      <c r="B369" s="694" t="s">
        <v>56</v>
      </c>
      <c r="C369" s="868"/>
      <c r="D369" s="869"/>
      <c r="E369" s="696"/>
      <c r="F369" s="708">
        <f>IF(F363=1,1,0)</f>
        <v>1</v>
      </c>
      <c r="G369" s="708">
        <f t="shared" si="5"/>
        <v>0</v>
      </c>
    </row>
    <row r="370" spans="1:7">
      <c r="A370" s="690"/>
      <c r="B370" s="694" t="s">
        <v>56</v>
      </c>
      <c r="C370" s="868"/>
      <c r="D370" s="869"/>
      <c r="E370" s="696"/>
      <c r="F370" s="708">
        <f>IF(F363=1,1,0)</f>
        <v>1</v>
      </c>
      <c r="G370" s="708">
        <f t="shared" si="5"/>
        <v>0</v>
      </c>
    </row>
    <row r="371" spans="1:7">
      <c r="A371" s="690"/>
      <c r="B371" s="695" t="s">
        <v>57</v>
      </c>
      <c r="C371" s="868"/>
      <c r="D371" s="869"/>
      <c r="E371" s="696"/>
      <c r="F371" s="708">
        <f>IF(F363=1,1,0)</f>
        <v>1</v>
      </c>
      <c r="G371" s="708">
        <f t="shared" si="5"/>
        <v>0</v>
      </c>
    </row>
    <row r="372" spans="1:7">
      <c r="A372" s="690"/>
      <c r="B372" s="695" t="s">
        <v>57</v>
      </c>
      <c r="C372" s="868"/>
      <c r="D372" s="869"/>
      <c r="E372" s="696"/>
      <c r="F372" s="708">
        <f>IF(F363=1,1,0)</f>
        <v>1</v>
      </c>
      <c r="G372" s="708">
        <f t="shared" si="5"/>
        <v>0</v>
      </c>
    </row>
    <row r="373" spans="1:7">
      <c r="A373" s="690"/>
      <c r="B373" s="695" t="s">
        <v>57</v>
      </c>
      <c r="C373" s="868"/>
      <c r="D373" s="869"/>
      <c r="E373" s="696"/>
      <c r="F373" s="708">
        <f>IF(F363=1,1,0)</f>
        <v>1</v>
      </c>
      <c r="G373" s="708">
        <f t="shared" si="5"/>
        <v>0</v>
      </c>
    </row>
    <row r="374" spans="1:7">
      <c r="A374" s="690">
        <v>234</v>
      </c>
      <c r="B374" s="692" t="s">
        <v>52</v>
      </c>
      <c r="C374" s="868" t="s">
        <v>30</v>
      </c>
      <c r="D374" s="869" t="s">
        <v>552</v>
      </c>
      <c r="E374" s="696"/>
      <c r="F374" s="708">
        <f>IF(Главная!$I$18="х",1,0)</f>
        <v>1</v>
      </c>
      <c r="G374" s="708">
        <f t="shared" si="5"/>
        <v>1</v>
      </c>
    </row>
    <row r="375" spans="1:7">
      <c r="A375" s="690"/>
      <c r="B375" s="693" t="s">
        <v>55</v>
      </c>
      <c r="C375" s="868"/>
      <c r="D375" s="869"/>
      <c r="E375" s="696"/>
      <c r="F375" s="708">
        <f>IF(F374=1,1,0)</f>
        <v>1</v>
      </c>
      <c r="G375" s="708">
        <f t="shared" si="5"/>
        <v>0</v>
      </c>
    </row>
    <row r="376" spans="1:7">
      <c r="A376" s="690"/>
      <c r="B376" s="693" t="s">
        <v>55</v>
      </c>
      <c r="C376" s="868"/>
      <c r="D376" s="869"/>
      <c r="E376" s="696"/>
      <c r="F376" s="708">
        <f>IF(F374=1,1,0)</f>
        <v>1</v>
      </c>
      <c r="G376" s="708">
        <f t="shared" si="5"/>
        <v>0</v>
      </c>
    </row>
    <row r="377" spans="1:7">
      <c r="A377" s="690"/>
      <c r="B377" s="693" t="s">
        <v>55</v>
      </c>
      <c r="C377" s="868"/>
      <c r="D377" s="869"/>
      <c r="E377" s="696"/>
      <c r="F377" s="708">
        <f>IF(F374=1,1,0)</f>
        <v>1</v>
      </c>
      <c r="G377" s="708">
        <f t="shared" si="5"/>
        <v>0</v>
      </c>
    </row>
    <row r="378" spans="1:7">
      <c r="A378" s="690"/>
      <c r="B378" s="693" t="s">
        <v>55</v>
      </c>
      <c r="C378" s="868"/>
      <c r="D378" s="869"/>
      <c r="E378" s="696"/>
      <c r="F378" s="708">
        <f>IF(F374=1,1,0)</f>
        <v>1</v>
      </c>
      <c r="G378" s="708">
        <f t="shared" si="5"/>
        <v>0</v>
      </c>
    </row>
    <row r="379" spans="1:7">
      <c r="A379" s="690"/>
      <c r="B379" s="694" t="s">
        <v>56</v>
      </c>
      <c r="C379" s="868"/>
      <c r="D379" s="869"/>
      <c r="E379" s="696"/>
      <c r="F379" s="708">
        <f>IF(F374=1,1,0)</f>
        <v>1</v>
      </c>
      <c r="G379" s="708">
        <f t="shared" si="5"/>
        <v>0</v>
      </c>
    </row>
    <row r="380" spans="1:7">
      <c r="A380" s="690"/>
      <c r="B380" s="694" t="s">
        <v>56</v>
      </c>
      <c r="C380" s="868"/>
      <c r="D380" s="869"/>
      <c r="E380" s="696"/>
      <c r="F380" s="708">
        <f>IF(F374=1,1,0)</f>
        <v>1</v>
      </c>
      <c r="G380" s="708">
        <f t="shared" si="5"/>
        <v>0</v>
      </c>
    </row>
    <row r="381" spans="1:7">
      <c r="A381" s="690"/>
      <c r="B381" s="694" t="s">
        <v>56</v>
      </c>
      <c r="C381" s="868"/>
      <c r="D381" s="869"/>
      <c r="E381" s="696"/>
      <c r="F381" s="708">
        <f>IF(F374=1,1,0)</f>
        <v>1</v>
      </c>
      <c r="G381" s="708">
        <f t="shared" si="5"/>
        <v>0</v>
      </c>
    </row>
    <row r="382" spans="1:7">
      <c r="A382" s="690"/>
      <c r="B382" s="695" t="s">
        <v>57</v>
      </c>
      <c r="C382" s="868"/>
      <c r="D382" s="869"/>
      <c r="E382" s="696"/>
      <c r="F382" s="708">
        <f>IF(F374=1,1,0)</f>
        <v>1</v>
      </c>
      <c r="G382" s="708">
        <f t="shared" si="5"/>
        <v>0</v>
      </c>
    </row>
    <row r="383" spans="1:7">
      <c r="A383" s="690"/>
      <c r="B383" s="695" t="s">
        <v>57</v>
      </c>
      <c r="C383" s="868"/>
      <c r="D383" s="869"/>
      <c r="E383" s="696"/>
      <c r="F383" s="708">
        <f>IF(F374=1,1,0)</f>
        <v>1</v>
      </c>
      <c r="G383" s="708">
        <f t="shared" si="5"/>
        <v>0</v>
      </c>
    </row>
    <row r="384" spans="1:7">
      <c r="A384" s="690"/>
      <c r="B384" s="695" t="s">
        <v>57</v>
      </c>
      <c r="C384" s="868"/>
      <c r="D384" s="869"/>
      <c r="E384" s="696"/>
      <c r="F384" s="708">
        <f>IF(F374=1,1,0)</f>
        <v>1</v>
      </c>
      <c r="G384" s="708">
        <f t="shared" si="5"/>
        <v>0</v>
      </c>
    </row>
    <row r="385" spans="1:7" hidden="1">
      <c r="A385" s="690">
        <v>235</v>
      </c>
      <c r="B385" s="692" t="s">
        <v>52</v>
      </c>
      <c r="C385" s="868"/>
      <c r="D385" s="869"/>
      <c r="E385" s="696"/>
      <c r="F385" s="708">
        <f>IF(Главная!$I$19="х",1,0)</f>
        <v>0</v>
      </c>
      <c r="G385" s="708">
        <f t="shared" si="5"/>
        <v>0</v>
      </c>
    </row>
    <row r="386" spans="1:7" hidden="1">
      <c r="A386" s="690"/>
      <c r="B386" s="693" t="s">
        <v>55</v>
      </c>
      <c r="C386" s="868"/>
      <c r="D386" s="869"/>
      <c r="E386" s="696"/>
      <c r="F386" s="708">
        <f>IF(F385=1,1,0)</f>
        <v>0</v>
      </c>
      <c r="G386" s="708">
        <f t="shared" si="5"/>
        <v>0</v>
      </c>
    </row>
    <row r="387" spans="1:7" hidden="1">
      <c r="A387" s="690"/>
      <c r="B387" s="693" t="s">
        <v>55</v>
      </c>
      <c r="C387" s="868"/>
      <c r="D387" s="869"/>
      <c r="E387" s="696"/>
      <c r="F387" s="708">
        <f>IF(F385=1,1,0)</f>
        <v>0</v>
      </c>
      <c r="G387" s="708">
        <f t="shared" si="5"/>
        <v>0</v>
      </c>
    </row>
    <row r="388" spans="1:7" hidden="1">
      <c r="A388" s="690"/>
      <c r="B388" s="693" t="s">
        <v>55</v>
      </c>
      <c r="C388" s="868"/>
      <c r="D388" s="869"/>
      <c r="E388" s="696"/>
      <c r="F388" s="708">
        <f>IF(F385=1,1,0)</f>
        <v>0</v>
      </c>
      <c r="G388" s="708">
        <f t="shared" ref="G388:G451" si="6">COUNTA(D388)</f>
        <v>0</v>
      </c>
    </row>
    <row r="389" spans="1:7" hidden="1">
      <c r="A389" s="690"/>
      <c r="B389" s="693" t="s">
        <v>55</v>
      </c>
      <c r="C389" s="868"/>
      <c r="D389" s="869"/>
      <c r="E389" s="696"/>
      <c r="F389" s="708">
        <f>IF(F385=1,1,0)</f>
        <v>0</v>
      </c>
      <c r="G389" s="708">
        <f t="shared" si="6"/>
        <v>0</v>
      </c>
    </row>
    <row r="390" spans="1:7" hidden="1">
      <c r="A390" s="690"/>
      <c r="B390" s="694" t="s">
        <v>56</v>
      </c>
      <c r="C390" s="868"/>
      <c r="D390" s="869"/>
      <c r="E390" s="696"/>
      <c r="F390" s="708">
        <f>IF(F385=1,1,0)</f>
        <v>0</v>
      </c>
      <c r="G390" s="708">
        <f t="shared" si="6"/>
        <v>0</v>
      </c>
    </row>
    <row r="391" spans="1:7" hidden="1">
      <c r="A391" s="690"/>
      <c r="B391" s="694" t="s">
        <v>56</v>
      </c>
      <c r="C391" s="868"/>
      <c r="D391" s="869"/>
      <c r="E391" s="696"/>
      <c r="F391" s="708">
        <f>IF(F385=1,1,0)</f>
        <v>0</v>
      </c>
      <c r="G391" s="708">
        <f t="shared" si="6"/>
        <v>0</v>
      </c>
    </row>
    <row r="392" spans="1:7" hidden="1">
      <c r="A392" s="690"/>
      <c r="B392" s="694" t="s">
        <v>56</v>
      </c>
      <c r="C392" s="868"/>
      <c r="D392" s="869"/>
      <c r="E392" s="696"/>
      <c r="F392" s="708">
        <f>IF(F385=1,1,0)</f>
        <v>0</v>
      </c>
      <c r="G392" s="708">
        <f t="shared" si="6"/>
        <v>0</v>
      </c>
    </row>
    <row r="393" spans="1:7" hidden="1">
      <c r="A393" s="690"/>
      <c r="B393" s="695" t="s">
        <v>57</v>
      </c>
      <c r="C393" s="868"/>
      <c r="D393" s="869"/>
      <c r="E393" s="696"/>
      <c r="F393" s="708">
        <f>IF(F385=1,1,0)</f>
        <v>0</v>
      </c>
      <c r="G393" s="708">
        <f t="shared" si="6"/>
        <v>0</v>
      </c>
    </row>
    <row r="394" spans="1:7" hidden="1">
      <c r="A394" s="690"/>
      <c r="B394" s="695" t="s">
        <v>57</v>
      </c>
      <c r="C394" s="868"/>
      <c r="D394" s="869"/>
      <c r="E394" s="696"/>
      <c r="F394" s="708">
        <f>IF(F385=1,1,0)</f>
        <v>0</v>
      </c>
      <c r="G394" s="708">
        <f t="shared" si="6"/>
        <v>0</v>
      </c>
    </row>
    <row r="395" spans="1:7" hidden="1">
      <c r="A395" s="690"/>
      <c r="B395" s="695" t="s">
        <v>57</v>
      </c>
      <c r="C395" s="868"/>
      <c r="D395" s="869"/>
      <c r="E395" s="696"/>
      <c r="F395" s="708">
        <f>IF(F385=1,1,0)</f>
        <v>0</v>
      </c>
      <c r="G395" s="708">
        <f t="shared" si="6"/>
        <v>0</v>
      </c>
    </row>
    <row r="396" spans="1:7" hidden="1">
      <c r="A396" s="690">
        <v>236</v>
      </c>
      <c r="B396" s="692" t="s">
        <v>52</v>
      </c>
      <c r="C396" s="868"/>
      <c r="D396" s="869"/>
      <c r="E396" s="696"/>
      <c r="F396" s="708">
        <f>IF(Главная!$I$20="х",1,0)</f>
        <v>0</v>
      </c>
      <c r="G396" s="708">
        <f t="shared" si="6"/>
        <v>0</v>
      </c>
    </row>
    <row r="397" spans="1:7" hidden="1">
      <c r="A397" s="690"/>
      <c r="B397" s="693" t="s">
        <v>55</v>
      </c>
      <c r="C397" s="868"/>
      <c r="D397" s="869"/>
      <c r="E397" s="696"/>
      <c r="F397" s="708">
        <f>IF(F396=1,1,0)</f>
        <v>0</v>
      </c>
      <c r="G397" s="708">
        <f t="shared" si="6"/>
        <v>0</v>
      </c>
    </row>
    <row r="398" spans="1:7" hidden="1">
      <c r="A398" s="690"/>
      <c r="B398" s="693" t="s">
        <v>55</v>
      </c>
      <c r="C398" s="868"/>
      <c r="D398" s="869"/>
      <c r="E398" s="696"/>
      <c r="F398" s="708">
        <f>IF(F396=1,1,0)</f>
        <v>0</v>
      </c>
      <c r="G398" s="708">
        <f t="shared" si="6"/>
        <v>0</v>
      </c>
    </row>
    <row r="399" spans="1:7" hidden="1">
      <c r="A399" s="690"/>
      <c r="B399" s="693" t="s">
        <v>55</v>
      </c>
      <c r="C399" s="868"/>
      <c r="D399" s="869"/>
      <c r="E399" s="696"/>
      <c r="F399" s="708">
        <f>IF(F396=1,1,0)</f>
        <v>0</v>
      </c>
      <c r="G399" s="708">
        <f t="shared" si="6"/>
        <v>0</v>
      </c>
    </row>
    <row r="400" spans="1:7" hidden="1">
      <c r="A400" s="690"/>
      <c r="B400" s="693" t="s">
        <v>55</v>
      </c>
      <c r="C400" s="868"/>
      <c r="D400" s="869"/>
      <c r="E400" s="696"/>
      <c r="F400" s="708">
        <f>IF(F396=1,1,0)</f>
        <v>0</v>
      </c>
      <c r="G400" s="708">
        <f t="shared" si="6"/>
        <v>0</v>
      </c>
    </row>
    <row r="401" spans="1:7" hidden="1">
      <c r="A401" s="690"/>
      <c r="B401" s="694" t="s">
        <v>56</v>
      </c>
      <c r="C401" s="868"/>
      <c r="D401" s="869"/>
      <c r="E401" s="696"/>
      <c r="F401" s="708">
        <f>IF(F396=1,1,0)</f>
        <v>0</v>
      </c>
      <c r="G401" s="708">
        <f t="shared" si="6"/>
        <v>0</v>
      </c>
    </row>
    <row r="402" spans="1:7" hidden="1">
      <c r="A402" s="690"/>
      <c r="B402" s="694" t="s">
        <v>56</v>
      </c>
      <c r="C402" s="868"/>
      <c r="D402" s="869"/>
      <c r="E402" s="696"/>
      <c r="F402" s="708">
        <f>IF(F396=1,1,0)</f>
        <v>0</v>
      </c>
      <c r="G402" s="708">
        <f t="shared" si="6"/>
        <v>0</v>
      </c>
    </row>
    <row r="403" spans="1:7" hidden="1">
      <c r="A403" s="690"/>
      <c r="B403" s="694" t="s">
        <v>56</v>
      </c>
      <c r="C403" s="868"/>
      <c r="D403" s="869"/>
      <c r="E403" s="696"/>
      <c r="F403" s="708">
        <f>IF(F396=1,1,0)</f>
        <v>0</v>
      </c>
      <c r="G403" s="708">
        <f t="shared" si="6"/>
        <v>0</v>
      </c>
    </row>
    <row r="404" spans="1:7" hidden="1">
      <c r="A404" s="690"/>
      <c r="B404" s="695" t="s">
        <v>57</v>
      </c>
      <c r="C404" s="868"/>
      <c r="D404" s="869"/>
      <c r="E404" s="696"/>
      <c r="F404" s="708">
        <f>IF(F396=1,1,0)</f>
        <v>0</v>
      </c>
      <c r="G404" s="708">
        <f t="shared" si="6"/>
        <v>0</v>
      </c>
    </row>
    <row r="405" spans="1:7" hidden="1">
      <c r="A405" s="690"/>
      <c r="B405" s="695" t="s">
        <v>57</v>
      </c>
      <c r="C405" s="868"/>
      <c r="D405" s="869"/>
      <c r="E405" s="696"/>
      <c r="F405" s="708">
        <f>IF(F396=1,1,0)</f>
        <v>0</v>
      </c>
      <c r="G405" s="708">
        <f t="shared" si="6"/>
        <v>0</v>
      </c>
    </row>
    <row r="406" spans="1:7" hidden="1">
      <c r="A406" s="690"/>
      <c r="B406" s="695" t="s">
        <v>57</v>
      </c>
      <c r="C406" s="868"/>
      <c r="D406" s="869"/>
      <c r="E406" s="696"/>
      <c r="F406" s="708">
        <f>IF(F396=1,1,0)</f>
        <v>0</v>
      </c>
      <c r="G406" s="708">
        <f t="shared" si="6"/>
        <v>0</v>
      </c>
    </row>
    <row r="407" spans="1:7">
      <c r="A407" s="690" t="s">
        <v>426</v>
      </c>
      <c r="B407" s="692" t="s">
        <v>50</v>
      </c>
      <c r="C407" s="868" t="s">
        <v>32</v>
      </c>
      <c r="D407" s="869" t="s">
        <v>553</v>
      </c>
      <c r="E407" s="696"/>
      <c r="F407" s="708">
        <f>IF(F409=1,1,0)</f>
        <v>1</v>
      </c>
      <c r="G407" s="708">
        <f t="shared" si="6"/>
        <v>1</v>
      </c>
    </row>
    <row r="408" spans="1:7">
      <c r="A408" s="690" t="s">
        <v>423</v>
      </c>
      <c r="B408" s="692" t="s">
        <v>51</v>
      </c>
      <c r="C408" s="868" t="s">
        <v>394</v>
      </c>
      <c r="D408" s="869" t="s">
        <v>554</v>
      </c>
      <c r="E408" s="696"/>
      <c r="F408" s="708">
        <f>IF(F409=1,1,0)</f>
        <v>1</v>
      </c>
      <c r="G408" s="708">
        <f t="shared" si="6"/>
        <v>1</v>
      </c>
    </row>
    <row r="409" spans="1:7">
      <c r="A409" s="690">
        <v>311</v>
      </c>
      <c r="B409" s="692" t="s">
        <v>52</v>
      </c>
      <c r="C409" s="868" t="s">
        <v>394</v>
      </c>
      <c r="D409" s="869" t="s">
        <v>21</v>
      </c>
      <c r="E409" s="696"/>
      <c r="F409" s="708">
        <f>IF(Главная!$N$3="х",1,0)</f>
        <v>1</v>
      </c>
      <c r="G409" s="708">
        <f t="shared" si="6"/>
        <v>1</v>
      </c>
    </row>
    <row r="410" spans="1:7">
      <c r="A410" s="690"/>
      <c r="B410" s="693" t="s">
        <v>55</v>
      </c>
      <c r="C410" s="868"/>
      <c r="D410" s="869"/>
      <c r="E410" s="696"/>
      <c r="F410" s="708">
        <f>IF(F409=1,1,0)</f>
        <v>1</v>
      </c>
      <c r="G410" s="708">
        <f t="shared" si="6"/>
        <v>0</v>
      </c>
    </row>
    <row r="411" spans="1:7">
      <c r="A411" s="690"/>
      <c r="B411" s="693" t="s">
        <v>55</v>
      </c>
      <c r="C411" s="868"/>
      <c r="D411" s="869"/>
      <c r="E411" s="696"/>
      <c r="F411" s="708">
        <f>IF(F409=1,1,0)</f>
        <v>1</v>
      </c>
      <c r="G411" s="708">
        <f t="shared" si="6"/>
        <v>0</v>
      </c>
    </row>
    <row r="412" spans="1:7">
      <c r="A412" s="690"/>
      <c r="B412" s="693" t="s">
        <v>55</v>
      </c>
      <c r="C412" s="868"/>
      <c r="D412" s="869"/>
      <c r="E412" s="696"/>
      <c r="F412" s="708">
        <f>IF(F409=1,1,0)</f>
        <v>1</v>
      </c>
      <c r="G412" s="708">
        <f t="shared" si="6"/>
        <v>0</v>
      </c>
    </row>
    <row r="413" spans="1:7">
      <c r="A413" s="690"/>
      <c r="B413" s="693" t="s">
        <v>55</v>
      </c>
      <c r="C413" s="868"/>
      <c r="D413" s="869"/>
      <c r="E413" s="696"/>
      <c r="F413" s="708">
        <f>IF(F409=1,1,0)</f>
        <v>1</v>
      </c>
      <c r="G413" s="708">
        <f t="shared" si="6"/>
        <v>0</v>
      </c>
    </row>
    <row r="414" spans="1:7">
      <c r="A414" s="690"/>
      <c r="B414" s="694" t="s">
        <v>56</v>
      </c>
      <c r="C414" s="868"/>
      <c r="D414" s="869"/>
      <c r="E414" s="696"/>
      <c r="F414" s="708">
        <f>IF(F409=1,1,0)</f>
        <v>1</v>
      </c>
      <c r="G414" s="708">
        <f t="shared" si="6"/>
        <v>0</v>
      </c>
    </row>
    <row r="415" spans="1:7">
      <c r="A415" s="690"/>
      <c r="B415" s="694" t="s">
        <v>56</v>
      </c>
      <c r="C415" s="868"/>
      <c r="D415" s="869"/>
      <c r="E415" s="696"/>
      <c r="F415" s="708">
        <f>IF(F409=1,1,0)</f>
        <v>1</v>
      </c>
      <c r="G415" s="708">
        <f t="shared" si="6"/>
        <v>0</v>
      </c>
    </row>
    <row r="416" spans="1:7">
      <c r="A416" s="690"/>
      <c r="B416" s="694" t="s">
        <v>56</v>
      </c>
      <c r="C416" s="868"/>
      <c r="D416" s="869"/>
      <c r="E416" s="696"/>
      <c r="F416" s="708">
        <f>IF(F409=1,1,0)</f>
        <v>1</v>
      </c>
      <c r="G416" s="708">
        <f t="shared" si="6"/>
        <v>0</v>
      </c>
    </row>
    <row r="417" spans="1:7">
      <c r="A417" s="690"/>
      <c r="B417" s="695" t="s">
        <v>57</v>
      </c>
      <c r="C417" s="868"/>
      <c r="D417" s="869"/>
      <c r="E417" s="696"/>
      <c r="F417" s="708">
        <f>IF(F409=1,1,0)</f>
        <v>1</v>
      </c>
      <c r="G417" s="708">
        <f t="shared" si="6"/>
        <v>0</v>
      </c>
    </row>
    <row r="418" spans="1:7">
      <c r="A418" s="690"/>
      <c r="B418" s="695" t="s">
        <v>57</v>
      </c>
      <c r="C418" s="868"/>
      <c r="D418" s="869"/>
      <c r="E418" s="696"/>
      <c r="F418" s="708">
        <f>IF(F409=1,1,0)</f>
        <v>1</v>
      </c>
      <c r="G418" s="708">
        <f t="shared" si="6"/>
        <v>0</v>
      </c>
    </row>
    <row r="419" spans="1:7">
      <c r="A419" s="690"/>
      <c r="B419" s="695" t="s">
        <v>57</v>
      </c>
      <c r="C419" s="868"/>
      <c r="D419" s="869"/>
      <c r="E419" s="696"/>
      <c r="F419" s="708">
        <f>IF(F409=1,1,0)</f>
        <v>1</v>
      </c>
      <c r="G419" s="708">
        <f t="shared" si="6"/>
        <v>0</v>
      </c>
    </row>
    <row r="420" spans="1:7">
      <c r="A420" s="690">
        <v>312</v>
      </c>
      <c r="B420" s="692" t="s">
        <v>52</v>
      </c>
      <c r="C420" s="868" t="s">
        <v>30</v>
      </c>
      <c r="D420" s="869" t="s">
        <v>555</v>
      </c>
      <c r="E420" s="696"/>
      <c r="F420" s="708">
        <f>IF(Главная!$N$4="х",1,0)</f>
        <v>1</v>
      </c>
      <c r="G420" s="708">
        <f t="shared" si="6"/>
        <v>1</v>
      </c>
    </row>
    <row r="421" spans="1:7">
      <c r="A421" s="690"/>
      <c r="B421" s="693" t="s">
        <v>55</v>
      </c>
      <c r="C421" s="868"/>
      <c r="D421" s="869"/>
      <c r="E421" s="696"/>
      <c r="F421" s="708">
        <f>IF(F420=1,1,0)</f>
        <v>1</v>
      </c>
      <c r="G421" s="708">
        <f t="shared" si="6"/>
        <v>0</v>
      </c>
    </row>
    <row r="422" spans="1:7">
      <c r="A422" s="690"/>
      <c r="B422" s="693" t="s">
        <v>55</v>
      </c>
      <c r="C422" s="868"/>
      <c r="D422" s="869"/>
      <c r="E422" s="696"/>
      <c r="F422" s="708">
        <f>IF(F420=1,1,0)</f>
        <v>1</v>
      </c>
      <c r="G422" s="708">
        <f t="shared" si="6"/>
        <v>0</v>
      </c>
    </row>
    <row r="423" spans="1:7">
      <c r="A423" s="690"/>
      <c r="B423" s="693" t="s">
        <v>55</v>
      </c>
      <c r="C423" s="868"/>
      <c r="D423" s="869"/>
      <c r="E423" s="696"/>
      <c r="F423" s="708">
        <f>IF(F420=1,1,0)</f>
        <v>1</v>
      </c>
      <c r="G423" s="708">
        <f t="shared" si="6"/>
        <v>0</v>
      </c>
    </row>
    <row r="424" spans="1:7">
      <c r="A424" s="690"/>
      <c r="B424" s="693" t="s">
        <v>55</v>
      </c>
      <c r="C424" s="868"/>
      <c r="D424" s="869"/>
      <c r="E424" s="696"/>
      <c r="F424" s="708">
        <f>IF(F420=1,1,0)</f>
        <v>1</v>
      </c>
      <c r="G424" s="708">
        <f t="shared" si="6"/>
        <v>0</v>
      </c>
    </row>
    <row r="425" spans="1:7">
      <c r="A425" s="690"/>
      <c r="B425" s="694" t="s">
        <v>56</v>
      </c>
      <c r="C425" s="868"/>
      <c r="D425" s="869"/>
      <c r="E425" s="696"/>
      <c r="F425" s="708">
        <f>IF(F420=1,1,0)</f>
        <v>1</v>
      </c>
      <c r="G425" s="708">
        <f t="shared" si="6"/>
        <v>0</v>
      </c>
    </row>
    <row r="426" spans="1:7">
      <c r="A426" s="690"/>
      <c r="B426" s="694" t="s">
        <v>56</v>
      </c>
      <c r="C426" s="868"/>
      <c r="D426" s="869"/>
      <c r="E426" s="696"/>
      <c r="F426" s="708">
        <f>IF(F420=1,1,0)</f>
        <v>1</v>
      </c>
      <c r="G426" s="708">
        <f t="shared" si="6"/>
        <v>0</v>
      </c>
    </row>
    <row r="427" spans="1:7">
      <c r="A427" s="690"/>
      <c r="B427" s="694" t="s">
        <v>56</v>
      </c>
      <c r="C427" s="868"/>
      <c r="D427" s="869"/>
      <c r="E427" s="696"/>
      <c r="F427" s="708">
        <f>IF(F420=1,1,0)</f>
        <v>1</v>
      </c>
      <c r="G427" s="708">
        <f t="shared" si="6"/>
        <v>0</v>
      </c>
    </row>
    <row r="428" spans="1:7">
      <c r="A428" s="690"/>
      <c r="B428" s="695" t="s">
        <v>57</v>
      </c>
      <c r="C428" s="868"/>
      <c r="D428" s="869"/>
      <c r="E428" s="696"/>
      <c r="F428" s="708">
        <f>IF(F420=1,1,0)</f>
        <v>1</v>
      </c>
      <c r="G428" s="708">
        <f t="shared" si="6"/>
        <v>0</v>
      </c>
    </row>
    <row r="429" spans="1:7">
      <c r="A429" s="690"/>
      <c r="B429" s="695" t="s">
        <v>57</v>
      </c>
      <c r="C429" s="868"/>
      <c r="D429" s="869"/>
      <c r="E429" s="696"/>
      <c r="F429" s="708">
        <f>IF(F420=1,1,0)</f>
        <v>1</v>
      </c>
      <c r="G429" s="708">
        <f t="shared" si="6"/>
        <v>0</v>
      </c>
    </row>
    <row r="430" spans="1:7">
      <c r="A430" s="690"/>
      <c r="B430" s="695" t="s">
        <v>57</v>
      </c>
      <c r="C430" s="868"/>
      <c r="D430" s="869"/>
      <c r="E430" s="696"/>
      <c r="F430" s="708">
        <f>IF(F420=1,1,0)</f>
        <v>1</v>
      </c>
      <c r="G430" s="708">
        <f t="shared" si="6"/>
        <v>0</v>
      </c>
    </row>
    <row r="431" spans="1:7">
      <c r="A431" s="690">
        <v>313</v>
      </c>
      <c r="B431" s="692" t="s">
        <v>52</v>
      </c>
      <c r="C431" s="868" t="s">
        <v>29</v>
      </c>
      <c r="D431" s="869" t="s">
        <v>144</v>
      </c>
      <c r="E431" s="696"/>
      <c r="F431" s="708">
        <f>IF(Главная!$N$5="х",1,0)</f>
        <v>1</v>
      </c>
      <c r="G431" s="708">
        <f t="shared" si="6"/>
        <v>1</v>
      </c>
    </row>
    <row r="432" spans="1:7">
      <c r="A432" s="690"/>
      <c r="B432" s="693" t="s">
        <v>55</v>
      </c>
      <c r="C432" s="868"/>
      <c r="D432" s="869"/>
      <c r="E432" s="696"/>
      <c r="F432" s="708">
        <f>IF(F431=1,1,0)</f>
        <v>1</v>
      </c>
      <c r="G432" s="708">
        <f t="shared" si="6"/>
        <v>0</v>
      </c>
    </row>
    <row r="433" spans="1:7">
      <c r="A433" s="690"/>
      <c r="B433" s="693" t="s">
        <v>55</v>
      </c>
      <c r="C433" s="868"/>
      <c r="D433" s="869"/>
      <c r="E433" s="696"/>
      <c r="F433" s="708">
        <f>IF(F431=1,1,0)</f>
        <v>1</v>
      </c>
      <c r="G433" s="708">
        <f t="shared" si="6"/>
        <v>0</v>
      </c>
    </row>
    <row r="434" spans="1:7">
      <c r="A434" s="690"/>
      <c r="B434" s="693" t="s">
        <v>55</v>
      </c>
      <c r="C434" s="868"/>
      <c r="D434" s="869"/>
      <c r="E434" s="696"/>
      <c r="F434" s="708">
        <f>IF(F431=1,1,0)</f>
        <v>1</v>
      </c>
      <c r="G434" s="708">
        <f t="shared" si="6"/>
        <v>0</v>
      </c>
    </row>
    <row r="435" spans="1:7">
      <c r="A435" s="690"/>
      <c r="B435" s="693" t="s">
        <v>55</v>
      </c>
      <c r="C435" s="868"/>
      <c r="D435" s="869"/>
      <c r="E435" s="696"/>
      <c r="F435" s="708">
        <f>IF(F431=1,1,0)</f>
        <v>1</v>
      </c>
      <c r="G435" s="708">
        <f t="shared" si="6"/>
        <v>0</v>
      </c>
    </row>
    <row r="436" spans="1:7">
      <c r="A436" s="690"/>
      <c r="B436" s="694" t="s">
        <v>56</v>
      </c>
      <c r="C436" s="868"/>
      <c r="D436" s="869"/>
      <c r="E436" s="696"/>
      <c r="F436" s="708">
        <f>IF(F431=1,1,0)</f>
        <v>1</v>
      </c>
      <c r="G436" s="708">
        <f t="shared" si="6"/>
        <v>0</v>
      </c>
    </row>
    <row r="437" spans="1:7">
      <c r="A437" s="690"/>
      <c r="B437" s="694" t="s">
        <v>56</v>
      </c>
      <c r="C437" s="868"/>
      <c r="D437" s="869"/>
      <c r="E437" s="696"/>
      <c r="F437" s="708">
        <f>IF(F431=1,1,0)</f>
        <v>1</v>
      </c>
      <c r="G437" s="708">
        <f t="shared" si="6"/>
        <v>0</v>
      </c>
    </row>
    <row r="438" spans="1:7">
      <c r="A438" s="690"/>
      <c r="B438" s="694" t="s">
        <v>56</v>
      </c>
      <c r="C438" s="868"/>
      <c r="D438" s="869"/>
      <c r="E438" s="696"/>
      <c r="F438" s="708">
        <f>IF(F431=1,1,0)</f>
        <v>1</v>
      </c>
      <c r="G438" s="708">
        <f t="shared" si="6"/>
        <v>0</v>
      </c>
    </row>
    <row r="439" spans="1:7">
      <c r="A439" s="690"/>
      <c r="B439" s="695" t="s">
        <v>57</v>
      </c>
      <c r="C439" s="868"/>
      <c r="D439" s="869"/>
      <c r="E439" s="696"/>
      <c r="F439" s="708">
        <f>IF(F431=1,1,0)</f>
        <v>1</v>
      </c>
      <c r="G439" s="708">
        <f t="shared" si="6"/>
        <v>0</v>
      </c>
    </row>
    <row r="440" spans="1:7">
      <c r="A440" s="690"/>
      <c r="B440" s="695" t="s">
        <v>57</v>
      </c>
      <c r="C440" s="868"/>
      <c r="D440" s="869"/>
      <c r="E440" s="696"/>
      <c r="F440" s="708">
        <f>IF(F431=1,1,0)</f>
        <v>1</v>
      </c>
      <c r="G440" s="708">
        <f t="shared" si="6"/>
        <v>0</v>
      </c>
    </row>
    <row r="441" spans="1:7">
      <c r="A441" s="690"/>
      <c r="B441" s="695" t="s">
        <v>57</v>
      </c>
      <c r="C441" s="868"/>
      <c r="D441" s="869"/>
      <c r="E441" s="696"/>
      <c r="F441" s="708">
        <f>IF(F431=1,1,0)</f>
        <v>1</v>
      </c>
      <c r="G441" s="708">
        <f t="shared" si="6"/>
        <v>0</v>
      </c>
    </row>
    <row r="442" spans="1:7">
      <c r="A442" s="690">
        <v>314</v>
      </c>
      <c r="B442" s="692" t="s">
        <v>52</v>
      </c>
      <c r="C442" s="868" t="s">
        <v>30</v>
      </c>
      <c r="D442" s="869" t="s">
        <v>556</v>
      </c>
      <c r="E442" s="696"/>
      <c r="F442" s="708">
        <f>IF(Главная!$N$6="х",1,0)</f>
        <v>1</v>
      </c>
      <c r="G442" s="708">
        <f t="shared" si="6"/>
        <v>1</v>
      </c>
    </row>
    <row r="443" spans="1:7">
      <c r="A443" s="690"/>
      <c r="B443" s="693" t="s">
        <v>55</v>
      </c>
      <c r="C443" s="868"/>
      <c r="D443" s="869"/>
      <c r="E443" s="696"/>
      <c r="F443" s="708">
        <f>IF(F442=1,1,0)</f>
        <v>1</v>
      </c>
      <c r="G443" s="708">
        <f t="shared" si="6"/>
        <v>0</v>
      </c>
    </row>
    <row r="444" spans="1:7">
      <c r="A444" s="690"/>
      <c r="B444" s="693" t="s">
        <v>55</v>
      </c>
      <c r="C444" s="868"/>
      <c r="D444" s="869"/>
      <c r="E444" s="696"/>
      <c r="F444" s="708">
        <f>IF(F442=1,1,0)</f>
        <v>1</v>
      </c>
      <c r="G444" s="708">
        <f t="shared" si="6"/>
        <v>0</v>
      </c>
    </row>
    <row r="445" spans="1:7">
      <c r="A445" s="690"/>
      <c r="B445" s="693" t="s">
        <v>55</v>
      </c>
      <c r="C445" s="868"/>
      <c r="D445" s="869"/>
      <c r="E445" s="696"/>
      <c r="F445" s="708">
        <f>IF(F442=1,1,0)</f>
        <v>1</v>
      </c>
      <c r="G445" s="708">
        <f t="shared" si="6"/>
        <v>0</v>
      </c>
    </row>
    <row r="446" spans="1:7">
      <c r="A446" s="690"/>
      <c r="B446" s="693" t="s">
        <v>55</v>
      </c>
      <c r="C446" s="868"/>
      <c r="D446" s="869"/>
      <c r="E446" s="696"/>
      <c r="F446" s="708">
        <f>IF(F442=1,1,0)</f>
        <v>1</v>
      </c>
      <c r="G446" s="708">
        <f t="shared" si="6"/>
        <v>0</v>
      </c>
    </row>
    <row r="447" spans="1:7">
      <c r="A447" s="690"/>
      <c r="B447" s="694" t="s">
        <v>56</v>
      </c>
      <c r="C447" s="868"/>
      <c r="D447" s="869"/>
      <c r="E447" s="696"/>
      <c r="F447" s="708">
        <f>IF(F442=1,1,0)</f>
        <v>1</v>
      </c>
      <c r="G447" s="708">
        <f t="shared" si="6"/>
        <v>0</v>
      </c>
    </row>
    <row r="448" spans="1:7">
      <c r="A448" s="690"/>
      <c r="B448" s="694" t="s">
        <v>56</v>
      </c>
      <c r="C448" s="868"/>
      <c r="D448" s="869"/>
      <c r="E448" s="696"/>
      <c r="F448" s="708">
        <f>IF(F442=1,1,0)</f>
        <v>1</v>
      </c>
      <c r="G448" s="708">
        <f t="shared" si="6"/>
        <v>0</v>
      </c>
    </row>
    <row r="449" spans="1:7">
      <c r="A449" s="690"/>
      <c r="B449" s="694" t="s">
        <v>56</v>
      </c>
      <c r="C449" s="868"/>
      <c r="D449" s="869"/>
      <c r="E449" s="696"/>
      <c r="F449" s="708">
        <f>IF(F442=1,1,0)</f>
        <v>1</v>
      </c>
      <c r="G449" s="708">
        <f t="shared" si="6"/>
        <v>0</v>
      </c>
    </row>
    <row r="450" spans="1:7">
      <c r="A450" s="690"/>
      <c r="B450" s="695" t="s">
        <v>57</v>
      </c>
      <c r="C450" s="868"/>
      <c r="D450" s="869"/>
      <c r="E450" s="696"/>
      <c r="F450" s="708">
        <f>IF(F442=1,1,0)</f>
        <v>1</v>
      </c>
      <c r="G450" s="708">
        <f t="shared" si="6"/>
        <v>0</v>
      </c>
    </row>
    <row r="451" spans="1:7">
      <c r="A451" s="690"/>
      <c r="B451" s="695" t="s">
        <v>57</v>
      </c>
      <c r="C451" s="868"/>
      <c r="D451" s="869"/>
      <c r="E451" s="696"/>
      <c r="F451" s="708">
        <f>IF(F442=1,1,0)</f>
        <v>1</v>
      </c>
      <c r="G451" s="708">
        <f t="shared" si="6"/>
        <v>0</v>
      </c>
    </row>
    <row r="452" spans="1:7">
      <c r="A452" s="690"/>
      <c r="B452" s="695" t="s">
        <v>57</v>
      </c>
      <c r="C452" s="868"/>
      <c r="D452" s="869"/>
      <c r="E452" s="696"/>
      <c r="F452" s="708">
        <f>IF(F442=1,1,0)</f>
        <v>1</v>
      </c>
      <c r="G452" s="708">
        <f t="shared" ref="G452:G515" si="7">COUNTA(D452)</f>
        <v>0</v>
      </c>
    </row>
    <row r="453" spans="1:7">
      <c r="A453" s="690">
        <v>315</v>
      </c>
      <c r="B453" s="692" t="s">
        <v>52</v>
      </c>
      <c r="C453" s="868"/>
      <c r="D453" s="869"/>
      <c r="E453" s="696"/>
      <c r="F453" s="708">
        <f>IF(Главная!$N$7="х",1,0)</f>
        <v>0</v>
      </c>
      <c r="G453" s="708">
        <f t="shared" si="7"/>
        <v>0</v>
      </c>
    </row>
    <row r="454" spans="1:7">
      <c r="A454" s="690"/>
      <c r="B454" s="693" t="s">
        <v>55</v>
      </c>
      <c r="C454" s="868"/>
      <c r="D454" s="869"/>
      <c r="E454" s="696"/>
      <c r="F454" s="708">
        <f>IF(F453=1,1,0)</f>
        <v>0</v>
      </c>
      <c r="G454" s="708">
        <f t="shared" si="7"/>
        <v>0</v>
      </c>
    </row>
    <row r="455" spans="1:7">
      <c r="A455" s="690"/>
      <c r="B455" s="693" t="s">
        <v>55</v>
      </c>
      <c r="C455" s="868"/>
      <c r="D455" s="869"/>
      <c r="E455" s="696"/>
      <c r="F455" s="708">
        <f>IF(F453=1,1,0)</f>
        <v>0</v>
      </c>
      <c r="G455" s="708">
        <f t="shared" si="7"/>
        <v>0</v>
      </c>
    </row>
    <row r="456" spans="1:7">
      <c r="A456" s="690"/>
      <c r="B456" s="693" t="s">
        <v>55</v>
      </c>
      <c r="C456" s="868"/>
      <c r="D456" s="869"/>
      <c r="E456" s="696"/>
      <c r="F456" s="708">
        <f>IF(F453=1,1,0)</f>
        <v>0</v>
      </c>
      <c r="G456" s="708">
        <f t="shared" si="7"/>
        <v>0</v>
      </c>
    </row>
    <row r="457" spans="1:7">
      <c r="A457" s="690"/>
      <c r="B457" s="693" t="s">
        <v>55</v>
      </c>
      <c r="C457" s="868"/>
      <c r="D457" s="869"/>
      <c r="E457" s="696"/>
      <c r="F457" s="708">
        <f>IF(F453=1,1,0)</f>
        <v>0</v>
      </c>
      <c r="G457" s="708">
        <f t="shared" si="7"/>
        <v>0</v>
      </c>
    </row>
    <row r="458" spans="1:7">
      <c r="A458" s="690"/>
      <c r="B458" s="694" t="s">
        <v>56</v>
      </c>
      <c r="C458" s="868"/>
      <c r="D458" s="869"/>
      <c r="E458" s="696"/>
      <c r="F458" s="708">
        <f>IF(F453=1,1,0)</f>
        <v>0</v>
      </c>
      <c r="G458" s="708">
        <f t="shared" si="7"/>
        <v>0</v>
      </c>
    </row>
    <row r="459" spans="1:7">
      <c r="A459" s="690"/>
      <c r="B459" s="694" t="s">
        <v>56</v>
      </c>
      <c r="C459" s="868"/>
      <c r="D459" s="869"/>
      <c r="E459" s="696"/>
      <c r="F459" s="708">
        <f>IF(F453=1,1,0)</f>
        <v>0</v>
      </c>
      <c r="G459" s="708">
        <f t="shared" si="7"/>
        <v>0</v>
      </c>
    </row>
    <row r="460" spans="1:7">
      <c r="A460" s="690"/>
      <c r="B460" s="694" t="s">
        <v>56</v>
      </c>
      <c r="C460" s="868"/>
      <c r="D460" s="869"/>
      <c r="E460" s="696"/>
      <c r="F460" s="708">
        <f>IF(F453=1,1,0)</f>
        <v>0</v>
      </c>
      <c r="G460" s="708">
        <f t="shared" si="7"/>
        <v>0</v>
      </c>
    </row>
    <row r="461" spans="1:7">
      <c r="A461" s="690"/>
      <c r="B461" s="695" t="s">
        <v>57</v>
      </c>
      <c r="C461" s="868"/>
      <c r="D461" s="869"/>
      <c r="E461" s="696"/>
      <c r="F461" s="708">
        <f>IF(F453=1,1,0)</f>
        <v>0</v>
      </c>
      <c r="G461" s="708">
        <f t="shared" si="7"/>
        <v>0</v>
      </c>
    </row>
    <row r="462" spans="1:7">
      <c r="A462" s="690"/>
      <c r="B462" s="695" t="s">
        <v>57</v>
      </c>
      <c r="C462" s="868"/>
      <c r="D462" s="869"/>
      <c r="E462" s="696"/>
      <c r="F462" s="708">
        <f>IF(F453=1,1,0)</f>
        <v>0</v>
      </c>
      <c r="G462" s="708">
        <f t="shared" si="7"/>
        <v>0</v>
      </c>
    </row>
    <row r="463" spans="1:7">
      <c r="A463" s="690"/>
      <c r="B463" s="695" t="s">
        <v>57</v>
      </c>
      <c r="C463" s="868"/>
      <c r="D463" s="869"/>
      <c r="E463" s="696"/>
      <c r="F463" s="708">
        <f>IF(F453=1,1,0)</f>
        <v>0</v>
      </c>
      <c r="G463" s="708">
        <f t="shared" si="7"/>
        <v>0</v>
      </c>
    </row>
    <row r="464" spans="1:7" hidden="1">
      <c r="A464" s="690">
        <v>316</v>
      </c>
      <c r="B464" s="692" t="s">
        <v>52</v>
      </c>
      <c r="C464" s="868"/>
      <c r="D464" s="869"/>
      <c r="E464" s="696"/>
      <c r="F464" s="708">
        <f>IF(Главная!$N$8="х",1,0)</f>
        <v>0</v>
      </c>
      <c r="G464" s="708">
        <f t="shared" si="7"/>
        <v>0</v>
      </c>
    </row>
    <row r="465" spans="1:7" hidden="1">
      <c r="A465" s="690"/>
      <c r="B465" s="693" t="s">
        <v>55</v>
      </c>
      <c r="C465" s="868"/>
      <c r="D465" s="869"/>
      <c r="E465" s="696"/>
      <c r="F465" s="708">
        <f>IF(F464=1,1,0)</f>
        <v>0</v>
      </c>
      <c r="G465" s="708">
        <f t="shared" si="7"/>
        <v>0</v>
      </c>
    </row>
    <row r="466" spans="1:7" hidden="1">
      <c r="A466" s="690"/>
      <c r="B466" s="693" t="s">
        <v>55</v>
      </c>
      <c r="C466" s="868"/>
      <c r="D466" s="869"/>
      <c r="E466" s="696"/>
      <c r="F466" s="708">
        <f>IF(F464=1,1,0)</f>
        <v>0</v>
      </c>
      <c r="G466" s="708">
        <f t="shared" si="7"/>
        <v>0</v>
      </c>
    </row>
    <row r="467" spans="1:7" hidden="1">
      <c r="A467" s="690"/>
      <c r="B467" s="693" t="s">
        <v>55</v>
      </c>
      <c r="C467" s="868"/>
      <c r="D467" s="869"/>
      <c r="E467" s="696"/>
      <c r="F467" s="708">
        <f>IF(F464=1,1,0)</f>
        <v>0</v>
      </c>
      <c r="G467" s="708">
        <f t="shared" si="7"/>
        <v>0</v>
      </c>
    </row>
    <row r="468" spans="1:7" hidden="1">
      <c r="A468" s="690"/>
      <c r="B468" s="693" t="s">
        <v>55</v>
      </c>
      <c r="C468" s="868"/>
      <c r="D468" s="869"/>
      <c r="E468" s="696"/>
      <c r="F468" s="708">
        <f>IF(F464=1,1,0)</f>
        <v>0</v>
      </c>
      <c r="G468" s="708">
        <f t="shared" si="7"/>
        <v>0</v>
      </c>
    </row>
    <row r="469" spans="1:7" hidden="1">
      <c r="A469" s="690"/>
      <c r="B469" s="694" t="s">
        <v>56</v>
      </c>
      <c r="C469" s="868"/>
      <c r="D469" s="869"/>
      <c r="E469" s="696"/>
      <c r="F469" s="708">
        <f>IF(F464=1,1,0)</f>
        <v>0</v>
      </c>
      <c r="G469" s="708">
        <f t="shared" si="7"/>
        <v>0</v>
      </c>
    </row>
    <row r="470" spans="1:7" hidden="1">
      <c r="A470" s="690"/>
      <c r="B470" s="694" t="s">
        <v>56</v>
      </c>
      <c r="C470" s="868"/>
      <c r="D470" s="869"/>
      <c r="E470" s="696"/>
      <c r="F470" s="708">
        <f>IF(F464=1,1,0)</f>
        <v>0</v>
      </c>
      <c r="G470" s="708">
        <f t="shared" si="7"/>
        <v>0</v>
      </c>
    </row>
    <row r="471" spans="1:7" hidden="1">
      <c r="A471" s="690"/>
      <c r="B471" s="694" t="s">
        <v>56</v>
      </c>
      <c r="C471" s="868"/>
      <c r="D471" s="869"/>
      <c r="E471" s="696"/>
      <c r="F471" s="708">
        <f>IF(F464=1,1,0)</f>
        <v>0</v>
      </c>
      <c r="G471" s="708">
        <f t="shared" si="7"/>
        <v>0</v>
      </c>
    </row>
    <row r="472" spans="1:7" hidden="1">
      <c r="A472" s="690"/>
      <c r="B472" s="695" t="s">
        <v>57</v>
      </c>
      <c r="C472" s="868"/>
      <c r="D472" s="869"/>
      <c r="E472" s="696"/>
      <c r="F472" s="708">
        <f>IF(F464=1,1,0)</f>
        <v>0</v>
      </c>
      <c r="G472" s="708">
        <f t="shared" si="7"/>
        <v>0</v>
      </c>
    </row>
    <row r="473" spans="1:7" hidden="1">
      <c r="A473" s="690"/>
      <c r="B473" s="695" t="s">
        <v>57</v>
      </c>
      <c r="C473" s="868"/>
      <c r="D473" s="869"/>
      <c r="E473" s="696"/>
      <c r="F473" s="708">
        <f>IF(F464=1,1,0)</f>
        <v>0</v>
      </c>
      <c r="G473" s="708">
        <f t="shared" si="7"/>
        <v>0</v>
      </c>
    </row>
    <row r="474" spans="1:7" hidden="1">
      <c r="A474" s="690"/>
      <c r="B474" s="695" t="s">
        <v>57</v>
      </c>
      <c r="C474" s="868"/>
      <c r="D474" s="869"/>
      <c r="E474" s="696"/>
      <c r="F474" s="708">
        <f>IF(F464=1,1,0)</f>
        <v>0</v>
      </c>
      <c r="G474" s="708">
        <f t="shared" si="7"/>
        <v>0</v>
      </c>
    </row>
    <row r="475" spans="1:7">
      <c r="A475" s="690" t="s">
        <v>424</v>
      </c>
      <c r="B475" s="692" t="s">
        <v>51</v>
      </c>
      <c r="C475" s="868" t="s">
        <v>394</v>
      </c>
      <c r="D475" s="869" t="s">
        <v>53</v>
      </c>
      <c r="E475" s="696"/>
      <c r="F475" s="708">
        <f>IF(F476=1,1,0)</f>
        <v>1</v>
      </c>
      <c r="G475" s="708">
        <f t="shared" si="7"/>
        <v>1</v>
      </c>
    </row>
    <row r="476" spans="1:7">
      <c r="A476" s="690">
        <v>321</v>
      </c>
      <c r="B476" s="692" t="s">
        <v>52</v>
      </c>
      <c r="C476" s="868" t="s">
        <v>30</v>
      </c>
      <c r="D476" s="869" t="s">
        <v>557</v>
      </c>
      <c r="E476" s="696"/>
      <c r="F476" s="708">
        <f>IF(Главная!$N$9="х",1,0)</f>
        <v>1</v>
      </c>
      <c r="G476" s="708">
        <f t="shared" si="7"/>
        <v>1</v>
      </c>
    </row>
    <row r="477" spans="1:7">
      <c r="A477" s="690"/>
      <c r="B477" s="693" t="s">
        <v>55</v>
      </c>
      <c r="C477" s="868"/>
      <c r="D477" s="869"/>
      <c r="E477" s="696"/>
      <c r="F477" s="708">
        <f>IF(F476=1,1,0)</f>
        <v>1</v>
      </c>
      <c r="G477" s="708">
        <f t="shared" si="7"/>
        <v>0</v>
      </c>
    </row>
    <row r="478" spans="1:7">
      <c r="A478" s="690"/>
      <c r="B478" s="693" t="s">
        <v>55</v>
      </c>
      <c r="C478" s="868"/>
      <c r="D478" s="869"/>
      <c r="E478" s="696"/>
      <c r="F478" s="708">
        <f>IF(F476=1,1,0)</f>
        <v>1</v>
      </c>
      <c r="G478" s="708">
        <f t="shared" si="7"/>
        <v>0</v>
      </c>
    </row>
    <row r="479" spans="1:7">
      <c r="A479" s="690"/>
      <c r="B479" s="693" t="s">
        <v>55</v>
      </c>
      <c r="C479" s="868"/>
      <c r="D479" s="869"/>
      <c r="E479" s="696"/>
      <c r="F479" s="708">
        <f>IF(F476=1,1,0)</f>
        <v>1</v>
      </c>
      <c r="G479" s="708">
        <f t="shared" si="7"/>
        <v>0</v>
      </c>
    </row>
    <row r="480" spans="1:7">
      <c r="A480" s="690"/>
      <c r="B480" s="693" t="s">
        <v>55</v>
      </c>
      <c r="C480" s="868"/>
      <c r="D480" s="869"/>
      <c r="E480" s="696"/>
      <c r="F480" s="708">
        <f>IF(F476=1,1,0)</f>
        <v>1</v>
      </c>
      <c r="G480" s="708">
        <f t="shared" si="7"/>
        <v>0</v>
      </c>
    </row>
    <row r="481" spans="1:7">
      <c r="A481" s="690"/>
      <c r="B481" s="694" t="s">
        <v>56</v>
      </c>
      <c r="C481" s="868"/>
      <c r="D481" s="869"/>
      <c r="E481" s="696"/>
      <c r="F481" s="708">
        <f>IF(F476=1,1,0)</f>
        <v>1</v>
      </c>
      <c r="G481" s="708">
        <f t="shared" si="7"/>
        <v>0</v>
      </c>
    </row>
    <row r="482" spans="1:7">
      <c r="A482" s="690"/>
      <c r="B482" s="694" t="s">
        <v>56</v>
      </c>
      <c r="C482" s="868"/>
      <c r="D482" s="869"/>
      <c r="E482" s="696"/>
      <c r="F482" s="708">
        <f>IF(F476=1,1,0)</f>
        <v>1</v>
      </c>
      <c r="G482" s="708">
        <f t="shared" si="7"/>
        <v>0</v>
      </c>
    </row>
    <row r="483" spans="1:7">
      <c r="A483" s="690"/>
      <c r="B483" s="694" t="s">
        <v>56</v>
      </c>
      <c r="C483" s="868"/>
      <c r="D483" s="869"/>
      <c r="E483" s="696"/>
      <c r="F483" s="708">
        <f>IF(F476=1,1,0)</f>
        <v>1</v>
      </c>
      <c r="G483" s="708">
        <f t="shared" si="7"/>
        <v>0</v>
      </c>
    </row>
    <row r="484" spans="1:7">
      <c r="A484" s="690"/>
      <c r="B484" s="695" t="s">
        <v>57</v>
      </c>
      <c r="C484" s="868"/>
      <c r="D484" s="869"/>
      <c r="E484" s="696"/>
      <c r="F484" s="708">
        <f>IF(F476=1,1,0)</f>
        <v>1</v>
      </c>
      <c r="G484" s="708">
        <f t="shared" si="7"/>
        <v>0</v>
      </c>
    </row>
    <row r="485" spans="1:7">
      <c r="A485" s="690"/>
      <c r="B485" s="695" t="s">
        <v>57</v>
      </c>
      <c r="C485" s="868"/>
      <c r="D485" s="869"/>
      <c r="E485" s="696"/>
      <c r="F485" s="708">
        <f>IF(F476=1,1,0)</f>
        <v>1</v>
      </c>
      <c r="G485" s="708">
        <f t="shared" si="7"/>
        <v>0</v>
      </c>
    </row>
    <row r="486" spans="1:7">
      <c r="A486" s="690"/>
      <c r="B486" s="695" t="s">
        <v>57</v>
      </c>
      <c r="C486" s="868"/>
      <c r="D486" s="869"/>
      <c r="E486" s="696"/>
      <c r="F486" s="708">
        <f>IF(F476=1,1,0)</f>
        <v>1</v>
      </c>
      <c r="G486" s="708">
        <f t="shared" si="7"/>
        <v>0</v>
      </c>
    </row>
    <row r="487" spans="1:7">
      <c r="A487" s="690">
        <v>322</v>
      </c>
      <c r="B487" s="692" t="s">
        <v>52</v>
      </c>
      <c r="C487" s="868" t="s">
        <v>394</v>
      </c>
      <c r="D487" s="869" t="s">
        <v>189</v>
      </c>
      <c r="E487" s="696"/>
      <c r="F487" s="708">
        <f>IF(Главная!$N$10="х",1,0)</f>
        <v>1</v>
      </c>
      <c r="G487" s="708">
        <f t="shared" si="7"/>
        <v>1</v>
      </c>
    </row>
    <row r="488" spans="1:7">
      <c r="A488" s="690"/>
      <c r="B488" s="693" t="s">
        <v>55</v>
      </c>
      <c r="C488" s="868"/>
      <c r="D488" s="869"/>
      <c r="E488" s="696"/>
      <c r="F488" s="708">
        <f>IF(F487=1,1,0)</f>
        <v>1</v>
      </c>
      <c r="G488" s="708">
        <f t="shared" si="7"/>
        <v>0</v>
      </c>
    </row>
    <row r="489" spans="1:7">
      <c r="A489" s="690"/>
      <c r="B489" s="693" t="s">
        <v>55</v>
      </c>
      <c r="C489" s="868"/>
      <c r="D489" s="869"/>
      <c r="E489" s="696"/>
      <c r="F489" s="708">
        <f>IF(F487=1,1,0)</f>
        <v>1</v>
      </c>
      <c r="G489" s="708">
        <f t="shared" si="7"/>
        <v>0</v>
      </c>
    </row>
    <row r="490" spans="1:7">
      <c r="A490" s="690"/>
      <c r="B490" s="693" t="s">
        <v>55</v>
      </c>
      <c r="C490" s="868"/>
      <c r="D490" s="869"/>
      <c r="E490" s="696"/>
      <c r="F490" s="708">
        <f>IF(F487=1,1,0)</f>
        <v>1</v>
      </c>
      <c r="G490" s="708">
        <f t="shared" si="7"/>
        <v>0</v>
      </c>
    </row>
    <row r="491" spans="1:7">
      <c r="A491" s="690"/>
      <c r="B491" s="693" t="s">
        <v>55</v>
      </c>
      <c r="C491" s="868"/>
      <c r="D491" s="869"/>
      <c r="E491" s="696"/>
      <c r="F491" s="708">
        <f>IF(F487=1,1,0)</f>
        <v>1</v>
      </c>
      <c r="G491" s="708">
        <f t="shared" si="7"/>
        <v>0</v>
      </c>
    </row>
    <row r="492" spans="1:7">
      <c r="A492" s="690"/>
      <c r="B492" s="694" t="s">
        <v>56</v>
      </c>
      <c r="C492" s="868"/>
      <c r="D492" s="869"/>
      <c r="E492" s="696"/>
      <c r="F492" s="708">
        <f>IF(F487=1,1,0)</f>
        <v>1</v>
      </c>
      <c r="G492" s="708">
        <f t="shared" si="7"/>
        <v>0</v>
      </c>
    </row>
    <row r="493" spans="1:7">
      <c r="A493" s="690"/>
      <c r="B493" s="694" t="s">
        <v>56</v>
      </c>
      <c r="C493" s="868"/>
      <c r="D493" s="869"/>
      <c r="E493" s="696"/>
      <c r="F493" s="708">
        <f>IF(F487=1,1,0)</f>
        <v>1</v>
      </c>
      <c r="G493" s="708">
        <f t="shared" si="7"/>
        <v>0</v>
      </c>
    </row>
    <row r="494" spans="1:7">
      <c r="A494" s="690"/>
      <c r="B494" s="694" t="s">
        <v>56</v>
      </c>
      <c r="C494" s="868"/>
      <c r="D494" s="869"/>
      <c r="E494" s="696"/>
      <c r="F494" s="708">
        <f>IF(F487=1,1,0)</f>
        <v>1</v>
      </c>
      <c r="G494" s="708">
        <f t="shared" si="7"/>
        <v>0</v>
      </c>
    </row>
    <row r="495" spans="1:7">
      <c r="A495" s="690"/>
      <c r="B495" s="695" t="s">
        <v>57</v>
      </c>
      <c r="C495" s="868"/>
      <c r="D495" s="869"/>
      <c r="E495" s="696"/>
      <c r="F495" s="708">
        <f>IF(F487=1,1,0)</f>
        <v>1</v>
      </c>
      <c r="G495" s="708">
        <f t="shared" si="7"/>
        <v>0</v>
      </c>
    </row>
    <row r="496" spans="1:7">
      <c r="A496" s="690"/>
      <c r="B496" s="695" t="s">
        <v>57</v>
      </c>
      <c r="C496" s="868"/>
      <c r="D496" s="869"/>
      <c r="E496" s="696"/>
      <c r="F496" s="708">
        <f>IF(F487=1,1,0)</f>
        <v>1</v>
      </c>
      <c r="G496" s="708">
        <f t="shared" si="7"/>
        <v>0</v>
      </c>
    </row>
    <row r="497" spans="1:7">
      <c r="A497" s="690"/>
      <c r="B497" s="695" t="s">
        <v>57</v>
      </c>
      <c r="C497" s="868"/>
      <c r="D497" s="869"/>
      <c r="E497" s="696"/>
      <c r="F497" s="708">
        <f>IF(F487=1,1,0)</f>
        <v>1</v>
      </c>
      <c r="G497" s="708">
        <f t="shared" si="7"/>
        <v>0</v>
      </c>
    </row>
    <row r="498" spans="1:7">
      <c r="A498" s="690">
        <v>323</v>
      </c>
      <c r="B498" s="692" t="s">
        <v>52</v>
      </c>
      <c r="C498" s="868" t="s">
        <v>30</v>
      </c>
      <c r="D498" s="869" t="s">
        <v>558</v>
      </c>
      <c r="E498" s="696"/>
      <c r="F498" s="708">
        <f>IF(Главная!$N$11="х",1,0)</f>
        <v>1</v>
      </c>
      <c r="G498" s="708">
        <f t="shared" si="7"/>
        <v>1</v>
      </c>
    </row>
    <row r="499" spans="1:7">
      <c r="A499" s="690"/>
      <c r="B499" s="693" t="s">
        <v>55</v>
      </c>
      <c r="C499" s="868"/>
      <c r="D499" s="869"/>
      <c r="E499" s="696"/>
      <c r="F499" s="708">
        <f>IF(F498=1,1,0)</f>
        <v>1</v>
      </c>
      <c r="G499" s="708">
        <f t="shared" si="7"/>
        <v>0</v>
      </c>
    </row>
    <row r="500" spans="1:7">
      <c r="A500" s="690"/>
      <c r="B500" s="693" t="s">
        <v>55</v>
      </c>
      <c r="C500" s="868"/>
      <c r="D500" s="869"/>
      <c r="E500" s="696"/>
      <c r="F500" s="708">
        <f>IF(F498=1,1,0)</f>
        <v>1</v>
      </c>
      <c r="G500" s="708">
        <f t="shared" si="7"/>
        <v>0</v>
      </c>
    </row>
    <row r="501" spans="1:7">
      <c r="A501" s="690"/>
      <c r="B501" s="693" t="s">
        <v>55</v>
      </c>
      <c r="C501" s="868"/>
      <c r="D501" s="869"/>
      <c r="E501" s="696"/>
      <c r="F501" s="708">
        <f>IF(F498=1,1,0)</f>
        <v>1</v>
      </c>
      <c r="G501" s="708">
        <f t="shared" si="7"/>
        <v>0</v>
      </c>
    </row>
    <row r="502" spans="1:7">
      <c r="A502" s="690"/>
      <c r="B502" s="693" t="s">
        <v>55</v>
      </c>
      <c r="C502" s="868"/>
      <c r="D502" s="869"/>
      <c r="E502" s="696"/>
      <c r="F502" s="708">
        <f>IF(F498=1,1,0)</f>
        <v>1</v>
      </c>
      <c r="G502" s="708">
        <f t="shared" si="7"/>
        <v>0</v>
      </c>
    </row>
    <row r="503" spans="1:7">
      <c r="A503" s="690"/>
      <c r="B503" s="694" t="s">
        <v>56</v>
      </c>
      <c r="C503" s="868"/>
      <c r="D503" s="869"/>
      <c r="E503" s="696"/>
      <c r="F503" s="708">
        <f>IF(F498=1,1,0)</f>
        <v>1</v>
      </c>
      <c r="G503" s="708">
        <f t="shared" si="7"/>
        <v>0</v>
      </c>
    </row>
    <row r="504" spans="1:7">
      <c r="A504" s="690"/>
      <c r="B504" s="694" t="s">
        <v>56</v>
      </c>
      <c r="C504" s="868"/>
      <c r="D504" s="869"/>
      <c r="E504" s="696"/>
      <c r="F504" s="708">
        <f>IF(F498=1,1,0)</f>
        <v>1</v>
      </c>
      <c r="G504" s="708">
        <f t="shared" si="7"/>
        <v>0</v>
      </c>
    </row>
    <row r="505" spans="1:7">
      <c r="A505" s="690"/>
      <c r="B505" s="694" t="s">
        <v>56</v>
      </c>
      <c r="C505" s="868"/>
      <c r="D505" s="869"/>
      <c r="E505" s="696"/>
      <c r="F505" s="708">
        <f>IF(F498=1,1,0)</f>
        <v>1</v>
      </c>
      <c r="G505" s="708">
        <f t="shared" si="7"/>
        <v>0</v>
      </c>
    </row>
    <row r="506" spans="1:7">
      <c r="A506" s="690"/>
      <c r="B506" s="695" t="s">
        <v>57</v>
      </c>
      <c r="C506" s="868"/>
      <c r="D506" s="869"/>
      <c r="E506" s="696"/>
      <c r="F506" s="708">
        <f>IF(F498=1,1,0)</f>
        <v>1</v>
      </c>
      <c r="G506" s="708">
        <f t="shared" si="7"/>
        <v>0</v>
      </c>
    </row>
    <row r="507" spans="1:7">
      <c r="A507" s="690"/>
      <c r="B507" s="695" t="s">
        <v>57</v>
      </c>
      <c r="C507" s="868"/>
      <c r="D507" s="869"/>
      <c r="E507" s="696"/>
      <c r="F507" s="708">
        <f>IF(F498=1,1,0)</f>
        <v>1</v>
      </c>
      <c r="G507" s="708">
        <f t="shared" si="7"/>
        <v>0</v>
      </c>
    </row>
    <row r="508" spans="1:7">
      <c r="A508" s="690"/>
      <c r="B508" s="695" t="s">
        <v>57</v>
      </c>
      <c r="C508" s="868"/>
      <c r="D508" s="869"/>
      <c r="E508" s="696"/>
      <c r="F508" s="708">
        <f>IF(F498=1,1,0)</f>
        <v>1</v>
      </c>
      <c r="G508" s="708">
        <f t="shared" si="7"/>
        <v>0</v>
      </c>
    </row>
    <row r="509" spans="1:7">
      <c r="A509" s="690">
        <v>324</v>
      </c>
      <c r="B509" s="692" t="s">
        <v>52</v>
      </c>
      <c r="C509" s="868" t="s">
        <v>30</v>
      </c>
      <c r="D509" s="869" t="s">
        <v>559</v>
      </c>
      <c r="E509" s="696"/>
      <c r="F509" s="708">
        <f>IF(Главная!$N$12="х",1,0)</f>
        <v>1</v>
      </c>
      <c r="G509" s="708">
        <f t="shared" si="7"/>
        <v>1</v>
      </c>
    </row>
    <row r="510" spans="1:7">
      <c r="A510" s="690"/>
      <c r="B510" s="693" t="s">
        <v>55</v>
      </c>
      <c r="C510" s="868"/>
      <c r="D510" s="869"/>
      <c r="E510" s="696"/>
      <c r="F510" s="708">
        <f>IF(F509=1,1,0)</f>
        <v>1</v>
      </c>
      <c r="G510" s="708">
        <f t="shared" si="7"/>
        <v>0</v>
      </c>
    </row>
    <row r="511" spans="1:7">
      <c r="A511" s="690"/>
      <c r="B511" s="693" t="s">
        <v>55</v>
      </c>
      <c r="C511" s="868"/>
      <c r="D511" s="869"/>
      <c r="E511" s="696"/>
      <c r="F511" s="708">
        <f>IF(F509=1,1,0)</f>
        <v>1</v>
      </c>
      <c r="G511" s="708">
        <f t="shared" si="7"/>
        <v>0</v>
      </c>
    </row>
    <row r="512" spans="1:7">
      <c r="A512" s="690"/>
      <c r="B512" s="693" t="s">
        <v>55</v>
      </c>
      <c r="C512" s="868"/>
      <c r="D512" s="869"/>
      <c r="E512" s="696"/>
      <c r="F512" s="708">
        <f>IF(F509=1,1,0)</f>
        <v>1</v>
      </c>
      <c r="G512" s="708">
        <f t="shared" si="7"/>
        <v>0</v>
      </c>
    </row>
    <row r="513" spans="1:7">
      <c r="A513" s="690"/>
      <c r="B513" s="693" t="s">
        <v>55</v>
      </c>
      <c r="C513" s="868"/>
      <c r="D513" s="869"/>
      <c r="E513" s="696"/>
      <c r="F513" s="708">
        <f>IF(F509=1,1,0)</f>
        <v>1</v>
      </c>
      <c r="G513" s="708">
        <f t="shared" si="7"/>
        <v>0</v>
      </c>
    </row>
    <row r="514" spans="1:7">
      <c r="A514" s="690"/>
      <c r="B514" s="694" t="s">
        <v>56</v>
      </c>
      <c r="C514" s="868"/>
      <c r="D514" s="869"/>
      <c r="E514" s="696"/>
      <c r="F514" s="708">
        <f>IF(F509=1,1,0)</f>
        <v>1</v>
      </c>
      <c r="G514" s="708">
        <f t="shared" si="7"/>
        <v>0</v>
      </c>
    </row>
    <row r="515" spans="1:7">
      <c r="A515" s="690"/>
      <c r="B515" s="694" t="s">
        <v>56</v>
      </c>
      <c r="C515" s="868"/>
      <c r="D515" s="869"/>
      <c r="E515" s="696"/>
      <c r="F515" s="708">
        <f>IF(F509=1,1,0)</f>
        <v>1</v>
      </c>
      <c r="G515" s="708">
        <f t="shared" si="7"/>
        <v>0</v>
      </c>
    </row>
    <row r="516" spans="1:7">
      <c r="A516" s="690"/>
      <c r="B516" s="694" t="s">
        <v>56</v>
      </c>
      <c r="C516" s="868"/>
      <c r="D516" s="869"/>
      <c r="E516" s="696"/>
      <c r="F516" s="708">
        <f>IF(F509=1,1,0)</f>
        <v>1</v>
      </c>
      <c r="G516" s="708">
        <f t="shared" ref="G516:G579" si="8">COUNTA(D516)</f>
        <v>0</v>
      </c>
    </row>
    <row r="517" spans="1:7">
      <c r="A517" s="690"/>
      <c r="B517" s="695" t="s">
        <v>57</v>
      </c>
      <c r="C517" s="868"/>
      <c r="D517" s="869"/>
      <c r="E517" s="696"/>
      <c r="F517" s="708">
        <f>IF(F509=1,1,0)</f>
        <v>1</v>
      </c>
      <c r="G517" s="708">
        <f t="shared" si="8"/>
        <v>0</v>
      </c>
    </row>
    <row r="518" spans="1:7">
      <c r="A518" s="690"/>
      <c r="B518" s="695" t="s">
        <v>57</v>
      </c>
      <c r="C518" s="868"/>
      <c r="D518" s="869"/>
      <c r="E518" s="696"/>
      <c r="F518" s="708">
        <f>IF(F509=1,1,0)</f>
        <v>1</v>
      </c>
      <c r="G518" s="708">
        <f t="shared" si="8"/>
        <v>0</v>
      </c>
    </row>
    <row r="519" spans="1:7">
      <c r="A519" s="690"/>
      <c r="B519" s="695" t="s">
        <v>57</v>
      </c>
      <c r="C519" s="868"/>
      <c r="D519" s="869"/>
      <c r="E519" s="696"/>
      <c r="F519" s="708">
        <f>IF(F509=1,1,0)</f>
        <v>1</v>
      </c>
      <c r="G519" s="708">
        <f t="shared" si="8"/>
        <v>0</v>
      </c>
    </row>
    <row r="520" spans="1:7" hidden="1">
      <c r="A520" s="690">
        <v>325</v>
      </c>
      <c r="B520" s="692" t="s">
        <v>52</v>
      </c>
      <c r="C520" s="868"/>
      <c r="D520" s="869"/>
      <c r="E520" s="696"/>
      <c r="F520" s="708">
        <f>IF(Главная!$N$13="х",1,0)</f>
        <v>0</v>
      </c>
      <c r="G520" s="708">
        <f t="shared" si="8"/>
        <v>0</v>
      </c>
    </row>
    <row r="521" spans="1:7" hidden="1">
      <c r="A521" s="690"/>
      <c r="B521" s="693" t="s">
        <v>55</v>
      </c>
      <c r="C521" s="868"/>
      <c r="D521" s="869"/>
      <c r="E521" s="696"/>
      <c r="F521" s="708">
        <f>IF(F520=1,1,0)</f>
        <v>0</v>
      </c>
      <c r="G521" s="708">
        <f t="shared" si="8"/>
        <v>0</v>
      </c>
    </row>
    <row r="522" spans="1:7" hidden="1">
      <c r="A522" s="690"/>
      <c r="B522" s="693" t="s">
        <v>55</v>
      </c>
      <c r="C522" s="868"/>
      <c r="D522" s="869"/>
      <c r="E522" s="696"/>
      <c r="F522" s="708">
        <f>IF(F520=1,1,0)</f>
        <v>0</v>
      </c>
      <c r="G522" s="708">
        <f t="shared" si="8"/>
        <v>0</v>
      </c>
    </row>
    <row r="523" spans="1:7" hidden="1">
      <c r="A523" s="690"/>
      <c r="B523" s="693" t="s">
        <v>55</v>
      </c>
      <c r="C523" s="868"/>
      <c r="D523" s="869"/>
      <c r="E523" s="696"/>
      <c r="F523" s="708">
        <f>IF(F520=1,1,0)</f>
        <v>0</v>
      </c>
      <c r="G523" s="708">
        <f t="shared" si="8"/>
        <v>0</v>
      </c>
    </row>
    <row r="524" spans="1:7" hidden="1">
      <c r="A524" s="690"/>
      <c r="B524" s="693" t="s">
        <v>55</v>
      </c>
      <c r="C524" s="868"/>
      <c r="D524" s="869"/>
      <c r="E524" s="696"/>
      <c r="F524" s="708">
        <f>IF(F520=1,1,0)</f>
        <v>0</v>
      </c>
      <c r="G524" s="708">
        <f t="shared" si="8"/>
        <v>0</v>
      </c>
    </row>
    <row r="525" spans="1:7" hidden="1">
      <c r="A525" s="690"/>
      <c r="B525" s="694" t="s">
        <v>56</v>
      </c>
      <c r="C525" s="868"/>
      <c r="D525" s="869"/>
      <c r="E525" s="696"/>
      <c r="F525" s="708">
        <f>IF(F520=1,1,0)</f>
        <v>0</v>
      </c>
      <c r="G525" s="708">
        <f t="shared" si="8"/>
        <v>0</v>
      </c>
    </row>
    <row r="526" spans="1:7" hidden="1">
      <c r="A526" s="690"/>
      <c r="B526" s="694" t="s">
        <v>56</v>
      </c>
      <c r="C526" s="868"/>
      <c r="D526" s="869"/>
      <c r="E526" s="696"/>
      <c r="F526" s="708">
        <f>IF(F520=1,1,0)</f>
        <v>0</v>
      </c>
      <c r="G526" s="708">
        <f t="shared" si="8"/>
        <v>0</v>
      </c>
    </row>
    <row r="527" spans="1:7" hidden="1">
      <c r="A527" s="690"/>
      <c r="B527" s="694" t="s">
        <v>56</v>
      </c>
      <c r="C527" s="868"/>
      <c r="D527" s="869"/>
      <c r="E527" s="696"/>
      <c r="F527" s="708">
        <f>IF(F520=1,1,0)</f>
        <v>0</v>
      </c>
      <c r="G527" s="708">
        <f t="shared" si="8"/>
        <v>0</v>
      </c>
    </row>
    <row r="528" spans="1:7" hidden="1">
      <c r="A528" s="690"/>
      <c r="B528" s="695" t="s">
        <v>57</v>
      </c>
      <c r="C528" s="868"/>
      <c r="D528" s="869"/>
      <c r="E528" s="696"/>
      <c r="F528" s="708">
        <f>IF(F520=1,1,0)</f>
        <v>0</v>
      </c>
      <c r="G528" s="708">
        <f t="shared" si="8"/>
        <v>0</v>
      </c>
    </row>
    <row r="529" spans="1:7" hidden="1">
      <c r="A529" s="690"/>
      <c r="B529" s="695" t="s">
        <v>57</v>
      </c>
      <c r="C529" s="868"/>
      <c r="D529" s="869"/>
      <c r="E529" s="696"/>
      <c r="F529" s="708">
        <f>IF(F520=1,1,0)</f>
        <v>0</v>
      </c>
      <c r="G529" s="708">
        <f t="shared" si="8"/>
        <v>0</v>
      </c>
    </row>
    <row r="530" spans="1:7" hidden="1">
      <c r="A530" s="690"/>
      <c r="B530" s="695" t="s">
        <v>57</v>
      </c>
      <c r="C530" s="868"/>
      <c r="D530" s="869"/>
      <c r="E530" s="696"/>
      <c r="F530" s="708">
        <f>IF(F520=1,1,0)</f>
        <v>0</v>
      </c>
      <c r="G530" s="708">
        <f t="shared" si="8"/>
        <v>0</v>
      </c>
    </row>
    <row r="531" spans="1:7" hidden="1">
      <c r="A531" s="690">
        <v>326</v>
      </c>
      <c r="B531" s="692" t="s">
        <v>52</v>
      </c>
      <c r="C531" s="868"/>
      <c r="D531" s="869"/>
      <c r="E531" s="696"/>
      <c r="F531" s="708">
        <f>IF(Главная!$N$14="х",1,0)</f>
        <v>0</v>
      </c>
      <c r="G531" s="708">
        <f t="shared" si="8"/>
        <v>0</v>
      </c>
    </row>
    <row r="532" spans="1:7" hidden="1">
      <c r="A532" s="690"/>
      <c r="B532" s="693" t="s">
        <v>55</v>
      </c>
      <c r="C532" s="868"/>
      <c r="D532" s="869"/>
      <c r="E532" s="696"/>
      <c r="F532" s="708">
        <f>IF(F531=1,1,0)</f>
        <v>0</v>
      </c>
      <c r="G532" s="708">
        <f t="shared" si="8"/>
        <v>0</v>
      </c>
    </row>
    <row r="533" spans="1:7" hidden="1">
      <c r="A533" s="690"/>
      <c r="B533" s="693" t="s">
        <v>55</v>
      </c>
      <c r="C533" s="868"/>
      <c r="D533" s="869"/>
      <c r="E533" s="696"/>
      <c r="F533" s="708">
        <f>IF(F531=1,1,0)</f>
        <v>0</v>
      </c>
      <c r="G533" s="708">
        <f t="shared" si="8"/>
        <v>0</v>
      </c>
    </row>
    <row r="534" spans="1:7" hidden="1">
      <c r="A534" s="690"/>
      <c r="B534" s="693" t="s">
        <v>55</v>
      </c>
      <c r="C534" s="868"/>
      <c r="D534" s="869"/>
      <c r="E534" s="696"/>
      <c r="F534" s="708">
        <f>IF(F531=1,1,0)</f>
        <v>0</v>
      </c>
      <c r="G534" s="708">
        <f t="shared" si="8"/>
        <v>0</v>
      </c>
    </row>
    <row r="535" spans="1:7" hidden="1">
      <c r="A535" s="690"/>
      <c r="B535" s="693" t="s">
        <v>55</v>
      </c>
      <c r="C535" s="868"/>
      <c r="D535" s="869"/>
      <c r="E535" s="696"/>
      <c r="F535" s="708">
        <f>IF(F531=1,1,0)</f>
        <v>0</v>
      </c>
      <c r="G535" s="708">
        <f t="shared" si="8"/>
        <v>0</v>
      </c>
    </row>
    <row r="536" spans="1:7" hidden="1">
      <c r="A536" s="690"/>
      <c r="B536" s="694" t="s">
        <v>56</v>
      </c>
      <c r="C536" s="868"/>
      <c r="D536" s="869"/>
      <c r="E536" s="696"/>
      <c r="F536" s="708">
        <f>IF(F531=1,1,0)</f>
        <v>0</v>
      </c>
      <c r="G536" s="708">
        <f t="shared" si="8"/>
        <v>0</v>
      </c>
    </row>
    <row r="537" spans="1:7" hidden="1">
      <c r="A537" s="690"/>
      <c r="B537" s="694" t="s">
        <v>56</v>
      </c>
      <c r="C537" s="868"/>
      <c r="D537" s="869"/>
      <c r="E537" s="696"/>
      <c r="F537" s="708">
        <f>IF(F531=1,1,0)</f>
        <v>0</v>
      </c>
      <c r="G537" s="708">
        <f t="shared" si="8"/>
        <v>0</v>
      </c>
    </row>
    <row r="538" spans="1:7" hidden="1">
      <c r="A538" s="690"/>
      <c r="B538" s="694" t="s">
        <v>56</v>
      </c>
      <c r="C538" s="868"/>
      <c r="D538" s="869"/>
      <c r="E538" s="696"/>
      <c r="F538" s="708">
        <f>IF(F531=1,1,0)</f>
        <v>0</v>
      </c>
      <c r="G538" s="708">
        <f t="shared" si="8"/>
        <v>0</v>
      </c>
    </row>
    <row r="539" spans="1:7" hidden="1">
      <c r="A539" s="690"/>
      <c r="B539" s="695" t="s">
        <v>57</v>
      </c>
      <c r="C539" s="868"/>
      <c r="D539" s="869"/>
      <c r="E539" s="696"/>
      <c r="F539" s="708">
        <f>IF(F531=1,1,0)</f>
        <v>0</v>
      </c>
      <c r="G539" s="708">
        <f t="shared" si="8"/>
        <v>0</v>
      </c>
    </row>
    <row r="540" spans="1:7" hidden="1">
      <c r="A540" s="690"/>
      <c r="B540" s="695" t="s">
        <v>57</v>
      </c>
      <c r="C540" s="868"/>
      <c r="D540" s="869"/>
      <c r="E540" s="696"/>
      <c r="F540" s="708">
        <f>IF(F531=1,1,0)</f>
        <v>0</v>
      </c>
      <c r="G540" s="708">
        <f t="shared" si="8"/>
        <v>0</v>
      </c>
    </row>
    <row r="541" spans="1:7" hidden="1">
      <c r="A541" s="690"/>
      <c r="B541" s="695" t="s">
        <v>57</v>
      </c>
      <c r="C541" s="868"/>
      <c r="D541" s="869"/>
      <c r="E541" s="696"/>
      <c r="F541" s="708">
        <f>IF(F531=1,1,0)</f>
        <v>0</v>
      </c>
      <c r="G541" s="708">
        <f t="shared" si="8"/>
        <v>0</v>
      </c>
    </row>
    <row r="542" spans="1:7">
      <c r="A542" s="690" t="s">
        <v>425</v>
      </c>
      <c r="B542" s="692" t="s">
        <v>51</v>
      </c>
      <c r="C542" s="868" t="s">
        <v>318</v>
      </c>
      <c r="D542" s="869" t="s">
        <v>406</v>
      </c>
      <c r="E542" s="696"/>
      <c r="F542" s="708">
        <f>IF(F543=1,1,0)</f>
        <v>1</v>
      </c>
      <c r="G542" s="708">
        <f t="shared" si="8"/>
        <v>1</v>
      </c>
    </row>
    <row r="543" spans="1:7">
      <c r="A543" s="690">
        <v>331</v>
      </c>
      <c r="B543" s="692" t="s">
        <v>52</v>
      </c>
      <c r="C543" s="868" t="s">
        <v>30</v>
      </c>
      <c r="D543" s="869" t="s">
        <v>560</v>
      </c>
      <c r="E543" s="696"/>
      <c r="F543" s="708">
        <f>IF(Главная!$N$15="х",1,0)</f>
        <v>1</v>
      </c>
      <c r="G543" s="708">
        <f t="shared" si="8"/>
        <v>1</v>
      </c>
    </row>
    <row r="544" spans="1:7">
      <c r="A544" s="690"/>
      <c r="B544" s="693" t="s">
        <v>55</v>
      </c>
      <c r="C544" s="868"/>
      <c r="D544" s="869"/>
      <c r="E544" s="696"/>
      <c r="F544" s="708">
        <f>IF(F543=1,1,0)</f>
        <v>1</v>
      </c>
      <c r="G544" s="708">
        <f t="shared" si="8"/>
        <v>0</v>
      </c>
    </row>
    <row r="545" spans="1:7">
      <c r="A545" s="690"/>
      <c r="B545" s="693" t="s">
        <v>55</v>
      </c>
      <c r="C545" s="868"/>
      <c r="D545" s="869"/>
      <c r="E545" s="696"/>
      <c r="F545" s="708">
        <f>IF(F543=1,1,0)</f>
        <v>1</v>
      </c>
      <c r="G545" s="708">
        <f t="shared" si="8"/>
        <v>0</v>
      </c>
    </row>
    <row r="546" spans="1:7">
      <c r="A546" s="690"/>
      <c r="B546" s="693" t="s">
        <v>55</v>
      </c>
      <c r="C546" s="868"/>
      <c r="D546" s="869"/>
      <c r="E546" s="696"/>
      <c r="F546" s="708">
        <f>IF(F543=1,1,0)</f>
        <v>1</v>
      </c>
      <c r="G546" s="708">
        <f t="shared" si="8"/>
        <v>0</v>
      </c>
    </row>
    <row r="547" spans="1:7">
      <c r="A547" s="690"/>
      <c r="B547" s="693" t="s">
        <v>55</v>
      </c>
      <c r="C547" s="868"/>
      <c r="D547" s="869"/>
      <c r="E547" s="696"/>
      <c r="F547" s="708">
        <f>IF(F543=1,1,0)</f>
        <v>1</v>
      </c>
      <c r="G547" s="708">
        <f t="shared" si="8"/>
        <v>0</v>
      </c>
    </row>
    <row r="548" spans="1:7">
      <c r="A548" s="690"/>
      <c r="B548" s="694" t="s">
        <v>56</v>
      </c>
      <c r="C548" s="868"/>
      <c r="D548" s="869"/>
      <c r="E548" s="696"/>
      <c r="F548" s="708">
        <f>IF(F543=1,1,0)</f>
        <v>1</v>
      </c>
      <c r="G548" s="708">
        <f t="shared" si="8"/>
        <v>0</v>
      </c>
    </row>
    <row r="549" spans="1:7">
      <c r="A549" s="690"/>
      <c r="B549" s="694" t="s">
        <v>56</v>
      </c>
      <c r="C549" s="868"/>
      <c r="D549" s="869"/>
      <c r="E549" s="696"/>
      <c r="F549" s="708">
        <f>IF(F543=1,1,0)</f>
        <v>1</v>
      </c>
      <c r="G549" s="708">
        <f t="shared" si="8"/>
        <v>0</v>
      </c>
    </row>
    <row r="550" spans="1:7">
      <c r="A550" s="690"/>
      <c r="B550" s="694" t="s">
        <v>56</v>
      </c>
      <c r="C550" s="868"/>
      <c r="D550" s="869"/>
      <c r="E550" s="696"/>
      <c r="F550" s="708">
        <f>IF(F543=1,1,0)</f>
        <v>1</v>
      </c>
      <c r="G550" s="708">
        <f t="shared" si="8"/>
        <v>0</v>
      </c>
    </row>
    <row r="551" spans="1:7">
      <c r="A551" s="690"/>
      <c r="B551" s="695" t="s">
        <v>57</v>
      </c>
      <c r="C551" s="868"/>
      <c r="D551" s="869"/>
      <c r="E551" s="696"/>
      <c r="F551" s="708">
        <f>IF(F543=1,1,0)</f>
        <v>1</v>
      </c>
      <c r="G551" s="708">
        <f t="shared" si="8"/>
        <v>0</v>
      </c>
    </row>
    <row r="552" spans="1:7">
      <c r="A552" s="690"/>
      <c r="B552" s="695" t="s">
        <v>57</v>
      </c>
      <c r="C552" s="868"/>
      <c r="D552" s="869"/>
      <c r="E552" s="696"/>
      <c r="F552" s="708">
        <f>IF(F543=1,1,0)</f>
        <v>1</v>
      </c>
      <c r="G552" s="708">
        <f t="shared" si="8"/>
        <v>0</v>
      </c>
    </row>
    <row r="553" spans="1:7">
      <c r="A553" s="690"/>
      <c r="B553" s="695" t="s">
        <v>57</v>
      </c>
      <c r="C553" s="868"/>
      <c r="D553" s="869"/>
      <c r="E553" s="696"/>
      <c r="F553" s="708">
        <f>IF(F543=1,1,0)</f>
        <v>1</v>
      </c>
      <c r="G553" s="708">
        <f t="shared" si="8"/>
        <v>0</v>
      </c>
    </row>
    <row r="554" spans="1:7">
      <c r="A554" s="690">
        <v>332</v>
      </c>
      <c r="B554" s="692" t="s">
        <v>52</v>
      </c>
      <c r="C554" s="868" t="s">
        <v>30</v>
      </c>
      <c r="D554" s="869" t="s">
        <v>561</v>
      </c>
      <c r="E554" s="696"/>
      <c r="F554" s="708">
        <f>IF(Главная!$N$16="х",1,0)</f>
        <v>1</v>
      </c>
      <c r="G554" s="708">
        <f t="shared" si="8"/>
        <v>1</v>
      </c>
    </row>
    <row r="555" spans="1:7">
      <c r="A555" s="690"/>
      <c r="B555" s="693" t="s">
        <v>55</v>
      </c>
      <c r="C555" s="868"/>
      <c r="D555" s="869"/>
      <c r="E555" s="696"/>
      <c r="F555" s="708">
        <f>IF(F554=1,1,0)</f>
        <v>1</v>
      </c>
      <c r="G555" s="708">
        <f t="shared" si="8"/>
        <v>0</v>
      </c>
    </row>
    <row r="556" spans="1:7">
      <c r="A556" s="690"/>
      <c r="B556" s="693" t="s">
        <v>55</v>
      </c>
      <c r="C556" s="868"/>
      <c r="D556" s="869"/>
      <c r="E556" s="696"/>
      <c r="F556" s="708">
        <f>IF(F554=1,1,0)</f>
        <v>1</v>
      </c>
      <c r="G556" s="708">
        <f t="shared" si="8"/>
        <v>0</v>
      </c>
    </row>
    <row r="557" spans="1:7">
      <c r="A557" s="690"/>
      <c r="B557" s="693" t="s">
        <v>55</v>
      </c>
      <c r="C557" s="868"/>
      <c r="D557" s="869"/>
      <c r="E557" s="696"/>
      <c r="F557" s="708">
        <f>IF(F554=1,1,0)</f>
        <v>1</v>
      </c>
      <c r="G557" s="708">
        <f t="shared" si="8"/>
        <v>0</v>
      </c>
    </row>
    <row r="558" spans="1:7">
      <c r="A558" s="690"/>
      <c r="B558" s="693" t="s">
        <v>55</v>
      </c>
      <c r="C558" s="868"/>
      <c r="D558" s="869"/>
      <c r="E558" s="696"/>
      <c r="F558" s="708">
        <f>IF(F554=1,1,0)</f>
        <v>1</v>
      </c>
      <c r="G558" s="708">
        <f t="shared" si="8"/>
        <v>0</v>
      </c>
    </row>
    <row r="559" spans="1:7">
      <c r="A559" s="690"/>
      <c r="B559" s="694" t="s">
        <v>56</v>
      </c>
      <c r="C559" s="868"/>
      <c r="D559" s="869"/>
      <c r="E559" s="696"/>
      <c r="F559" s="708">
        <f>IF(F554=1,1,0)</f>
        <v>1</v>
      </c>
      <c r="G559" s="708">
        <f t="shared" si="8"/>
        <v>0</v>
      </c>
    </row>
    <row r="560" spans="1:7">
      <c r="A560" s="690"/>
      <c r="B560" s="694" t="s">
        <v>56</v>
      </c>
      <c r="C560" s="868"/>
      <c r="D560" s="869"/>
      <c r="E560" s="696"/>
      <c r="F560" s="708">
        <f>IF(F554=1,1,0)</f>
        <v>1</v>
      </c>
      <c r="G560" s="708">
        <f t="shared" si="8"/>
        <v>0</v>
      </c>
    </row>
    <row r="561" spans="1:7">
      <c r="A561" s="690"/>
      <c r="B561" s="694" t="s">
        <v>56</v>
      </c>
      <c r="C561" s="868"/>
      <c r="D561" s="869"/>
      <c r="E561" s="696"/>
      <c r="F561" s="708">
        <f>IF(F554=1,1,0)</f>
        <v>1</v>
      </c>
      <c r="G561" s="708">
        <f t="shared" si="8"/>
        <v>0</v>
      </c>
    </row>
    <row r="562" spans="1:7">
      <c r="A562" s="690"/>
      <c r="B562" s="695" t="s">
        <v>57</v>
      </c>
      <c r="C562" s="868"/>
      <c r="D562" s="869"/>
      <c r="E562" s="696"/>
      <c r="F562" s="708">
        <f>IF(F554=1,1,0)</f>
        <v>1</v>
      </c>
      <c r="G562" s="708">
        <f t="shared" si="8"/>
        <v>0</v>
      </c>
    </row>
    <row r="563" spans="1:7">
      <c r="A563" s="690"/>
      <c r="B563" s="695" t="s">
        <v>57</v>
      </c>
      <c r="C563" s="868"/>
      <c r="D563" s="869"/>
      <c r="E563" s="696"/>
      <c r="F563" s="708">
        <f>IF(F554=1,1,0)</f>
        <v>1</v>
      </c>
      <c r="G563" s="708">
        <f t="shared" si="8"/>
        <v>0</v>
      </c>
    </row>
    <row r="564" spans="1:7">
      <c r="A564" s="690"/>
      <c r="B564" s="695" t="s">
        <v>57</v>
      </c>
      <c r="C564" s="868"/>
      <c r="D564" s="869"/>
      <c r="E564" s="696"/>
      <c r="F564" s="708">
        <f>IF(F554=1,1,0)</f>
        <v>1</v>
      </c>
      <c r="G564" s="708">
        <f t="shared" si="8"/>
        <v>0</v>
      </c>
    </row>
    <row r="565" spans="1:7">
      <c r="A565" s="690">
        <v>333</v>
      </c>
      <c r="B565" s="692" t="s">
        <v>52</v>
      </c>
      <c r="C565" s="868" t="s">
        <v>29</v>
      </c>
      <c r="D565" s="869" t="s">
        <v>562</v>
      </c>
      <c r="E565" s="696"/>
      <c r="F565" s="708">
        <f>IF(Главная!$N$17="х",1,0)</f>
        <v>1</v>
      </c>
      <c r="G565" s="708">
        <f t="shared" si="8"/>
        <v>1</v>
      </c>
    </row>
    <row r="566" spans="1:7">
      <c r="A566" s="690"/>
      <c r="B566" s="693" t="s">
        <v>55</v>
      </c>
      <c r="C566" s="868"/>
      <c r="D566" s="869"/>
      <c r="E566" s="696"/>
      <c r="F566" s="708">
        <f>IF(F565=1,1,0)</f>
        <v>1</v>
      </c>
      <c r="G566" s="708">
        <f t="shared" si="8"/>
        <v>0</v>
      </c>
    </row>
    <row r="567" spans="1:7">
      <c r="A567" s="690"/>
      <c r="B567" s="693" t="s">
        <v>55</v>
      </c>
      <c r="C567" s="868"/>
      <c r="D567" s="869"/>
      <c r="E567" s="696"/>
      <c r="F567" s="708">
        <f>IF(F565=1,1,0)</f>
        <v>1</v>
      </c>
      <c r="G567" s="708">
        <f t="shared" si="8"/>
        <v>0</v>
      </c>
    </row>
    <row r="568" spans="1:7">
      <c r="A568" s="690"/>
      <c r="B568" s="693" t="s">
        <v>55</v>
      </c>
      <c r="C568" s="868"/>
      <c r="D568" s="869"/>
      <c r="E568" s="696"/>
      <c r="F568" s="708">
        <f>IF(F565=1,1,0)</f>
        <v>1</v>
      </c>
      <c r="G568" s="708">
        <f t="shared" si="8"/>
        <v>0</v>
      </c>
    </row>
    <row r="569" spans="1:7">
      <c r="A569" s="690"/>
      <c r="B569" s="693" t="s">
        <v>55</v>
      </c>
      <c r="C569" s="868"/>
      <c r="D569" s="869"/>
      <c r="E569" s="696"/>
      <c r="F569" s="708">
        <f>IF(F565=1,1,0)</f>
        <v>1</v>
      </c>
      <c r="G569" s="708">
        <f t="shared" si="8"/>
        <v>0</v>
      </c>
    </row>
    <row r="570" spans="1:7">
      <c r="A570" s="690"/>
      <c r="B570" s="694" t="s">
        <v>56</v>
      </c>
      <c r="C570" s="868"/>
      <c r="D570" s="869"/>
      <c r="E570" s="696"/>
      <c r="F570" s="708">
        <f>IF(F565=1,1,0)</f>
        <v>1</v>
      </c>
      <c r="G570" s="708">
        <f t="shared" si="8"/>
        <v>0</v>
      </c>
    </row>
    <row r="571" spans="1:7">
      <c r="A571" s="690"/>
      <c r="B571" s="694" t="s">
        <v>56</v>
      </c>
      <c r="C571" s="868"/>
      <c r="D571" s="869"/>
      <c r="E571" s="696"/>
      <c r="F571" s="708">
        <f>IF(F565=1,1,0)</f>
        <v>1</v>
      </c>
      <c r="G571" s="708">
        <f t="shared" si="8"/>
        <v>0</v>
      </c>
    </row>
    <row r="572" spans="1:7">
      <c r="A572" s="690"/>
      <c r="B572" s="694" t="s">
        <v>56</v>
      </c>
      <c r="C572" s="868"/>
      <c r="D572" s="869"/>
      <c r="E572" s="696"/>
      <c r="F572" s="708">
        <f>IF(F565=1,1,0)</f>
        <v>1</v>
      </c>
      <c r="G572" s="708">
        <f t="shared" si="8"/>
        <v>0</v>
      </c>
    </row>
    <row r="573" spans="1:7">
      <c r="A573" s="690"/>
      <c r="B573" s="695" t="s">
        <v>57</v>
      </c>
      <c r="C573" s="868"/>
      <c r="D573" s="869"/>
      <c r="E573" s="696"/>
      <c r="F573" s="708">
        <f>IF(F565=1,1,0)</f>
        <v>1</v>
      </c>
      <c r="G573" s="708">
        <f t="shared" si="8"/>
        <v>0</v>
      </c>
    </row>
    <row r="574" spans="1:7">
      <c r="A574" s="690"/>
      <c r="B574" s="695" t="s">
        <v>57</v>
      </c>
      <c r="C574" s="868"/>
      <c r="D574" s="869"/>
      <c r="E574" s="696"/>
      <c r="F574" s="708">
        <f>IF(F565=1,1,0)</f>
        <v>1</v>
      </c>
      <c r="G574" s="708">
        <f t="shared" si="8"/>
        <v>0</v>
      </c>
    </row>
    <row r="575" spans="1:7">
      <c r="A575" s="690"/>
      <c r="B575" s="695" t="s">
        <v>57</v>
      </c>
      <c r="C575" s="868"/>
      <c r="D575" s="869"/>
      <c r="E575" s="696"/>
      <c r="F575" s="708">
        <f>IF(F565=1,1,0)</f>
        <v>1</v>
      </c>
      <c r="G575" s="708">
        <f t="shared" si="8"/>
        <v>0</v>
      </c>
    </row>
    <row r="576" spans="1:7">
      <c r="A576" s="690">
        <v>334</v>
      </c>
      <c r="B576" s="692" t="s">
        <v>52</v>
      </c>
      <c r="C576" s="868" t="s">
        <v>29</v>
      </c>
      <c r="D576" s="869" t="s">
        <v>54</v>
      </c>
      <c r="E576" s="696"/>
      <c r="F576" s="708">
        <f>IF(Главная!$N$18="х",1,0)</f>
        <v>1</v>
      </c>
      <c r="G576" s="708">
        <f t="shared" si="8"/>
        <v>1</v>
      </c>
    </row>
    <row r="577" spans="1:7">
      <c r="A577" s="690"/>
      <c r="B577" s="693" t="s">
        <v>55</v>
      </c>
      <c r="C577" s="868"/>
      <c r="D577" s="869"/>
      <c r="E577" s="696"/>
      <c r="F577" s="708">
        <f>IF(F576=1,1,0)</f>
        <v>1</v>
      </c>
      <c r="G577" s="708">
        <f t="shared" si="8"/>
        <v>0</v>
      </c>
    </row>
    <row r="578" spans="1:7">
      <c r="A578" s="690"/>
      <c r="B578" s="693" t="s">
        <v>55</v>
      </c>
      <c r="C578" s="868"/>
      <c r="D578" s="869"/>
      <c r="E578" s="696"/>
      <c r="F578" s="708">
        <f>IF(F576=1,1,0)</f>
        <v>1</v>
      </c>
      <c r="G578" s="708">
        <f t="shared" si="8"/>
        <v>0</v>
      </c>
    </row>
    <row r="579" spans="1:7">
      <c r="A579" s="690"/>
      <c r="B579" s="693" t="s">
        <v>55</v>
      </c>
      <c r="C579" s="868"/>
      <c r="D579" s="869"/>
      <c r="E579" s="696"/>
      <c r="F579" s="708">
        <f>IF(F576=1,1,0)</f>
        <v>1</v>
      </c>
      <c r="G579" s="708">
        <f t="shared" si="8"/>
        <v>0</v>
      </c>
    </row>
    <row r="580" spans="1:7">
      <c r="A580" s="690"/>
      <c r="B580" s="693" t="s">
        <v>55</v>
      </c>
      <c r="C580" s="868"/>
      <c r="D580" s="869"/>
      <c r="E580" s="696"/>
      <c r="F580" s="708">
        <f>IF(F576=1,1,0)</f>
        <v>1</v>
      </c>
      <c r="G580" s="708">
        <f t="shared" ref="G580:G643" si="9">COUNTA(D580)</f>
        <v>0</v>
      </c>
    </row>
    <row r="581" spans="1:7">
      <c r="A581" s="690"/>
      <c r="B581" s="694" t="s">
        <v>56</v>
      </c>
      <c r="C581" s="868"/>
      <c r="D581" s="869"/>
      <c r="E581" s="696"/>
      <c r="F581" s="708">
        <f>IF(F576=1,1,0)</f>
        <v>1</v>
      </c>
      <c r="G581" s="708">
        <f t="shared" si="9"/>
        <v>0</v>
      </c>
    </row>
    <row r="582" spans="1:7">
      <c r="A582" s="690"/>
      <c r="B582" s="694" t="s">
        <v>56</v>
      </c>
      <c r="C582" s="868"/>
      <c r="D582" s="869"/>
      <c r="E582" s="696"/>
      <c r="F582" s="708">
        <f>IF(F576=1,1,0)</f>
        <v>1</v>
      </c>
      <c r="G582" s="708">
        <f t="shared" si="9"/>
        <v>0</v>
      </c>
    </row>
    <row r="583" spans="1:7">
      <c r="A583" s="690"/>
      <c r="B583" s="694" t="s">
        <v>56</v>
      </c>
      <c r="C583" s="868"/>
      <c r="D583" s="869"/>
      <c r="E583" s="696"/>
      <c r="F583" s="708">
        <f>IF(F576=1,1,0)</f>
        <v>1</v>
      </c>
      <c r="G583" s="708">
        <f t="shared" si="9"/>
        <v>0</v>
      </c>
    </row>
    <row r="584" spans="1:7">
      <c r="A584" s="690"/>
      <c r="B584" s="695" t="s">
        <v>57</v>
      </c>
      <c r="C584" s="868"/>
      <c r="D584" s="869"/>
      <c r="E584" s="696"/>
      <c r="F584" s="708">
        <f>IF(F576=1,1,0)</f>
        <v>1</v>
      </c>
      <c r="G584" s="708">
        <f t="shared" si="9"/>
        <v>0</v>
      </c>
    </row>
    <row r="585" spans="1:7">
      <c r="A585" s="690"/>
      <c r="B585" s="695" t="s">
        <v>57</v>
      </c>
      <c r="C585" s="868"/>
      <c r="D585" s="869"/>
      <c r="E585" s="696"/>
      <c r="F585" s="708">
        <f>IF(F576=1,1,0)</f>
        <v>1</v>
      </c>
      <c r="G585" s="708">
        <f t="shared" si="9"/>
        <v>0</v>
      </c>
    </row>
    <row r="586" spans="1:7">
      <c r="A586" s="690"/>
      <c r="B586" s="695" t="s">
        <v>57</v>
      </c>
      <c r="C586" s="868"/>
      <c r="D586" s="869"/>
      <c r="E586" s="696"/>
      <c r="F586" s="708">
        <f>IF(F576=1,1,0)</f>
        <v>1</v>
      </c>
      <c r="G586" s="708">
        <f t="shared" si="9"/>
        <v>0</v>
      </c>
    </row>
    <row r="587" spans="1:7" hidden="1">
      <c r="A587" s="690">
        <v>335</v>
      </c>
      <c r="B587" s="692" t="s">
        <v>52</v>
      </c>
      <c r="C587" s="868"/>
      <c r="D587" s="869"/>
      <c r="E587" s="696"/>
      <c r="F587" s="708">
        <f>IF(Главная!$N$19="х",1,0)</f>
        <v>0</v>
      </c>
      <c r="G587" s="708">
        <f t="shared" si="9"/>
        <v>0</v>
      </c>
    </row>
    <row r="588" spans="1:7" hidden="1">
      <c r="A588" s="690"/>
      <c r="B588" s="693" t="s">
        <v>55</v>
      </c>
      <c r="C588" s="868"/>
      <c r="D588" s="869"/>
      <c r="E588" s="696"/>
      <c r="F588" s="708">
        <f>IF(F587=1,1,0)</f>
        <v>0</v>
      </c>
      <c r="G588" s="708">
        <f t="shared" si="9"/>
        <v>0</v>
      </c>
    </row>
    <row r="589" spans="1:7" hidden="1">
      <c r="A589" s="690"/>
      <c r="B589" s="693" t="s">
        <v>55</v>
      </c>
      <c r="C589" s="868"/>
      <c r="D589" s="869"/>
      <c r="E589" s="696"/>
      <c r="F589" s="708">
        <f>IF(F587=1,1,0)</f>
        <v>0</v>
      </c>
      <c r="G589" s="708">
        <f t="shared" si="9"/>
        <v>0</v>
      </c>
    </row>
    <row r="590" spans="1:7" hidden="1">
      <c r="A590" s="690"/>
      <c r="B590" s="693" t="s">
        <v>55</v>
      </c>
      <c r="C590" s="868"/>
      <c r="D590" s="869"/>
      <c r="E590" s="696"/>
      <c r="F590" s="708">
        <f>IF(F587=1,1,0)</f>
        <v>0</v>
      </c>
      <c r="G590" s="708">
        <f t="shared" si="9"/>
        <v>0</v>
      </c>
    </row>
    <row r="591" spans="1:7" hidden="1">
      <c r="A591" s="690"/>
      <c r="B591" s="693" t="s">
        <v>55</v>
      </c>
      <c r="C591" s="868"/>
      <c r="D591" s="869"/>
      <c r="E591" s="696"/>
      <c r="F591" s="708">
        <f>IF(F587=1,1,0)</f>
        <v>0</v>
      </c>
      <c r="G591" s="708">
        <f t="shared" si="9"/>
        <v>0</v>
      </c>
    </row>
    <row r="592" spans="1:7" hidden="1">
      <c r="A592" s="690"/>
      <c r="B592" s="694" t="s">
        <v>56</v>
      </c>
      <c r="C592" s="868"/>
      <c r="D592" s="869"/>
      <c r="E592" s="696"/>
      <c r="F592" s="708">
        <f>IF(F587=1,1,0)</f>
        <v>0</v>
      </c>
      <c r="G592" s="708">
        <f t="shared" si="9"/>
        <v>0</v>
      </c>
    </row>
    <row r="593" spans="1:7" hidden="1">
      <c r="A593" s="690"/>
      <c r="B593" s="694" t="s">
        <v>56</v>
      </c>
      <c r="C593" s="868"/>
      <c r="D593" s="869"/>
      <c r="E593" s="696"/>
      <c r="F593" s="708">
        <f>IF(F587=1,1,0)</f>
        <v>0</v>
      </c>
      <c r="G593" s="708">
        <f t="shared" si="9"/>
        <v>0</v>
      </c>
    </row>
    <row r="594" spans="1:7" hidden="1">
      <c r="A594" s="690"/>
      <c r="B594" s="694" t="s">
        <v>56</v>
      </c>
      <c r="C594" s="868"/>
      <c r="D594" s="869"/>
      <c r="E594" s="696"/>
      <c r="F594" s="708">
        <f>IF(F587=1,1,0)</f>
        <v>0</v>
      </c>
      <c r="G594" s="708">
        <f t="shared" si="9"/>
        <v>0</v>
      </c>
    </row>
    <row r="595" spans="1:7" hidden="1">
      <c r="A595" s="690"/>
      <c r="B595" s="695" t="s">
        <v>57</v>
      </c>
      <c r="C595" s="868"/>
      <c r="D595" s="869"/>
      <c r="E595" s="696"/>
      <c r="F595" s="708">
        <f>IF(F587=1,1,0)</f>
        <v>0</v>
      </c>
      <c r="G595" s="708">
        <f t="shared" si="9"/>
        <v>0</v>
      </c>
    </row>
    <row r="596" spans="1:7" hidden="1">
      <c r="A596" s="690"/>
      <c r="B596" s="695" t="s">
        <v>57</v>
      </c>
      <c r="C596" s="868"/>
      <c r="D596" s="869"/>
      <c r="E596" s="696"/>
      <c r="F596" s="708">
        <f>IF(F587=1,1,0)</f>
        <v>0</v>
      </c>
      <c r="G596" s="708">
        <f t="shared" si="9"/>
        <v>0</v>
      </c>
    </row>
    <row r="597" spans="1:7" hidden="1">
      <c r="A597" s="690"/>
      <c r="B597" s="695" t="s">
        <v>57</v>
      </c>
      <c r="C597" s="868"/>
      <c r="D597" s="869"/>
      <c r="E597" s="696"/>
      <c r="F597" s="708">
        <f>IF(F587=1,1,0)</f>
        <v>0</v>
      </c>
      <c r="G597" s="708">
        <f t="shared" si="9"/>
        <v>0</v>
      </c>
    </row>
    <row r="598" spans="1:7" hidden="1">
      <c r="A598" s="690">
        <v>336</v>
      </c>
      <c r="B598" s="692" t="s">
        <v>52</v>
      </c>
      <c r="C598" s="868"/>
      <c r="D598" s="869"/>
      <c r="E598" s="696"/>
      <c r="F598" s="708">
        <f>IF(Главная!$N$20="х",1,0)</f>
        <v>0</v>
      </c>
      <c r="G598" s="708">
        <f t="shared" si="9"/>
        <v>0</v>
      </c>
    </row>
    <row r="599" spans="1:7" hidden="1">
      <c r="A599" s="690"/>
      <c r="B599" s="693" t="s">
        <v>55</v>
      </c>
      <c r="C599" s="868"/>
      <c r="D599" s="869"/>
      <c r="E599" s="696"/>
      <c r="F599" s="708">
        <f>IF(F598=1,1,0)</f>
        <v>0</v>
      </c>
      <c r="G599" s="708">
        <f t="shared" si="9"/>
        <v>0</v>
      </c>
    </row>
    <row r="600" spans="1:7" hidden="1">
      <c r="A600" s="690"/>
      <c r="B600" s="693" t="s">
        <v>55</v>
      </c>
      <c r="C600" s="868"/>
      <c r="D600" s="869"/>
      <c r="E600" s="696"/>
      <c r="F600" s="708">
        <f>IF(F598=1,1,0)</f>
        <v>0</v>
      </c>
      <c r="G600" s="708">
        <f t="shared" si="9"/>
        <v>0</v>
      </c>
    </row>
    <row r="601" spans="1:7" hidden="1">
      <c r="A601" s="690"/>
      <c r="B601" s="693" t="s">
        <v>55</v>
      </c>
      <c r="C601" s="868"/>
      <c r="D601" s="869"/>
      <c r="E601" s="696"/>
      <c r="F601" s="708">
        <f>IF(F598=1,1,0)</f>
        <v>0</v>
      </c>
      <c r="G601" s="708">
        <f t="shared" si="9"/>
        <v>0</v>
      </c>
    </row>
    <row r="602" spans="1:7" hidden="1">
      <c r="A602" s="690"/>
      <c r="B602" s="693" t="s">
        <v>55</v>
      </c>
      <c r="C602" s="868"/>
      <c r="D602" s="869"/>
      <c r="E602" s="696"/>
      <c r="F602" s="708">
        <f>IF(F598=1,1,0)</f>
        <v>0</v>
      </c>
      <c r="G602" s="708">
        <f t="shared" si="9"/>
        <v>0</v>
      </c>
    </row>
    <row r="603" spans="1:7" hidden="1">
      <c r="A603" s="690"/>
      <c r="B603" s="694" t="s">
        <v>56</v>
      </c>
      <c r="C603" s="868"/>
      <c r="D603" s="869"/>
      <c r="E603" s="696"/>
      <c r="F603" s="708">
        <f>IF(F598=1,1,0)</f>
        <v>0</v>
      </c>
      <c r="G603" s="708">
        <f t="shared" si="9"/>
        <v>0</v>
      </c>
    </row>
    <row r="604" spans="1:7" hidden="1">
      <c r="A604" s="690"/>
      <c r="B604" s="694" t="s">
        <v>56</v>
      </c>
      <c r="C604" s="868"/>
      <c r="D604" s="869"/>
      <c r="E604" s="696"/>
      <c r="F604" s="708">
        <f>IF(F598=1,1,0)</f>
        <v>0</v>
      </c>
      <c r="G604" s="708">
        <f t="shared" si="9"/>
        <v>0</v>
      </c>
    </row>
    <row r="605" spans="1:7" hidden="1">
      <c r="A605" s="690"/>
      <c r="B605" s="694" t="s">
        <v>56</v>
      </c>
      <c r="C605" s="868"/>
      <c r="D605" s="869"/>
      <c r="E605" s="696"/>
      <c r="F605" s="708">
        <f>IF(F598=1,1,0)</f>
        <v>0</v>
      </c>
      <c r="G605" s="708">
        <f t="shared" si="9"/>
        <v>0</v>
      </c>
    </row>
    <row r="606" spans="1:7" hidden="1">
      <c r="A606" s="690"/>
      <c r="B606" s="695" t="s">
        <v>57</v>
      </c>
      <c r="C606" s="868"/>
      <c r="D606" s="869"/>
      <c r="E606" s="696"/>
      <c r="F606" s="708">
        <f>IF(F598=1,1,0)</f>
        <v>0</v>
      </c>
      <c r="G606" s="708">
        <f t="shared" si="9"/>
        <v>0</v>
      </c>
    </row>
    <row r="607" spans="1:7" hidden="1">
      <c r="A607" s="690"/>
      <c r="B607" s="695" t="s">
        <v>57</v>
      </c>
      <c r="C607" s="868"/>
      <c r="D607" s="869"/>
      <c r="E607" s="696"/>
      <c r="F607" s="708">
        <f>IF(F598=1,1,0)</f>
        <v>0</v>
      </c>
      <c r="G607" s="708">
        <f t="shared" si="9"/>
        <v>0</v>
      </c>
    </row>
    <row r="608" spans="1:7" hidden="1">
      <c r="A608" s="690"/>
      <c r="B608" s="695" t="s">
        <v>57</v>
      </c>
      <c r="C608" s="868"/>
      <c r="D608" s="869"/>
      <c r="E608" s="696"/>
      <c r="F608" s="708">
        <f>IF(F598=1,1,0)</f>
        <v>0</v>
      </c>
      <c r="G608" s="708">
        <f t="shared" si="9"/>
        <v>0</v>
      </c>
    </row>
    <row r="609" spans="1:7" hidden="1">
      <c r="A609" s="690" t="s">
        <v>431</v>
      </c>
      <c r="B609" s="692" t="s">
        <v>50</v>
      </c>
      <c r="C609" s="868"/>
      <c r="D609" s="869"/>
      <c r="E609" s="696"/>
      <c r="F609" s="708">
        <f>IF(F611=1,1,0)</f>
        <v>0</v>
      </c>
      <c r="G609" s="708">
        <f t="shared" si="9"/>
        <v>0</v>
      </c>
    </row>
    <row r="610" spans="1:7" hidden="1">
      <c r="A610" s="690" t="s">
        <v>427</v>
      </c>
      <c r="B610" s="692" t="s">
        <v>51</v>
      </c>
      <c r="C610" s="868"/>
      <c r="D610" s="869"/>
      <c r="E610" s="696"/>
      <c r="F610" s="708">
        <f>IF(F611=1,1,0)</f>
        <v>0</v>
      </c>
      <c r="G610" s="708">
        <f t="shared" si="9"/>
        <v>0</v>
      </c>
    </row>
    <row r="611" spans="1:7" hidden="1">
      <c r="A611" s="690">
        <v>411</v>
      </c>
      <c r="B611" s="692" t="s">
        <v>52</v>
      </c>
      <c r="C611" s="868"/>
      <c r="D611" s="869"/>
      <c r="E611" s="696"/>
      <c r="F611" s="708">
        <f>IF(Главная!$S$3="х",1,0)</f>
        <v>0</v>
      </c>
      <c r="G611" s="708">
        <f t="shared" si="9"/>
        <v>0</v>
      </c>
    </row>
    <row r="612" spans="1:7" hidden="1">
      <c r="A612" s="690"/>
      <c r="B612" s="693" t="s">
        <v>55</v>
      </c>
      <c r="C612" s="868"/>
      <c r="D612" s="869"/>
      <c r="E612" s="696"/>
      <c r="F612" s="708">
        <f>IF(F611=1,1,0)</f>
        <v>0</v>
      </c>
      <c r="G612" s="708">
        <f t="shared" si="9"/>
        <v>0</v>
      </c>
    </row>
    <row r="613" spans="1:7" hidden="1">
      <c r="A613" s="690"/>
      <c r="B613" s="693" t="s">
        <v>55</v>
      </c>
      <c r="C613" s="868"/>
      <c r="D613" s="869"/>
      <c r="E613" s="696"/>
      <c r="F613" s="708">
        <f>IF(F611=1,1,0)</f>
        <v>0</v>
      </c>
      <c r="G613" s="708">
        <f t="shared" si="9"/>
        <v>0</v>
      </c>
    </row>
    <row r="614" spans="1:7" hidden="1">
      <c r="A614" s="690"/>
      <c r="B614" s="693" t="s">
        <v>55</v>
      </c>
      <c r="C614" s="868"/>
      <c r="D614" s="869"/>
      <c r="E614" s="696"/>
      <c r="F614" s="708">
        <f>IF(F611=1,1,0)</f>
        <v>0</v>
      </c>
      <c r="G614" s="708">
        <f t="shared" si="9"/>
        <v>0</v>
      </c>
    </row>
    <row r="615" spans="1:7" hidden="1">
      <c r="A615" s="690"/>
      <c r="B615" s="693" t="s">
        <v>55</v>
      </c>
      <c r="C615" s="868"/>
      <c r="D615" s="869"/>
      <c r="E615" s="696"/>
      <c r="F615" s="708">
        <f>IF(F611=1,1,0)</f>
        <v>0</v>
      </c>
      <c r="G615" s="708">
        <f t="shared" si="9"/>
        <v>0</v>
      </c>
    </row>
    <row r="616" spans="1:7" hidden="1">
      <c r="A616" s="690"/>
      <c r="B616" s="694" t="s">
        <v>56</v>
      </c>
      <c r="C616" s="868"/>
      <c r="D616" s="869"/>
      <c r="E616" s="696"/>
      <c r="F616" s="708">
        <f>IF(F611=1,1,0)</f>
        <v>0</v>
      </c>
      <c r="G616" s="708">
        <f t="shared" si="9"/>
        <v>0</v>
      </c>
    </row>
    <row r="617" spans="1:7" hidden="1">
      <c r="A617" s="690"/>
      <c r="B617" s="694" t="s">
        <v>56</v>
      </c>
      <c r="C617" s="868"/>
      <c r="D617" s="869"/>
      <c r="E617" s="696"/>
      <c r="F617" s="708">
        <f>IF(F611=1,1,0)</f>
        <v>0</v>
      </c>
      <c r="G617" s="708">
        <f t="shared" si="9"/>
        <v>0</v>
      </c>
    </row>
    <row r="618" spans="1:7" hidden="1">
      <c r="A618" s="690"/>
      <c r="B618" s="694" t="s">
        <v>56</v>
      </c>
      <c r="C618" s="868"/>
      <c r="D618" s="869"/>
      <c r="E618" s="696"/>
      <c r="F618" s="708">
        <f>IF(F611=1,1,0)</f>
        <v>0</v>
      </c>
      <c r="G618" s="708">
        <f t="shared" si="9"/>
        <v>0</v>
      </c>
    </row>
    <row r="619" spans="1:7" hidden="1">
      <c r="A619" s="690"/>
      <c r="B619" s="695" t="s">
        <v>57</v>
      </c>
      <c r="C619" s="868"/>
      <c r="D619" s="869"/>
      <c r="E619" s="696"/>
      <c r="F619" s="708">
        <f>IF(F611=1,1,0)</f>
        <v>0</v>
      </c>
      <c r="G619" s="708">
        <f t="shared" si="9"/>
        <v>0</v>
      </c>
    </row>
    <row r="620" spans="1:7" hidden="1">
      <c r="A620" s="690"/>
      <c r="B620" s="695" t="s">
        <v>57</v>
      </c>
      <c r="C620" s="868"/>
      <c r="D620" s="869"/>
      <c r="E620" s="696"/>
      <c r="F620" s="708">
        <f>IF(F611=1,1,0)</f>
        <v>0</v>
      </c>
      <c r="G620" s="708">
        <f t="shared" si="9"/>
        <v>0</v>
      </c>
    </row>
    <row r="621" spans="1:7" hidden="1">
      <c r="A621" s="690"/>
      <c r="B621" s="695" t="s">
        <v>57</v>
      </c>
      <c r="C621" s="868"/>
      <c r="D621" s="869"/>
      <c r="E621" s="696"/>
      <c r="F621" s="708">
        <f>IF(F611=1,1,0)</f>
        <v>0</v>
      </c>
      <c r="G621" s="708">
        <f t="shared" si="9"/>
        <v>0</v>
      </c>
    </row>
    <row r="622" spans="1:7" hidden="1">
      <c r="A622" s="690">
        <v>412</v>
      </c>
      <c r="B622" s="692" t="s">
        <v>52</v>
      </c>
      <c r="C622" s="868"/>
      <c r="D622" s="869"/>
      <c r="E622" s="696"/>
      <c r="F622" s="708">
        <f>IF(Главная!$S$4="х",1,0)</f>
        <v>0</v>
      </c>
      <c r="G622" s="708">
        <f t="shared" si="9"/>
        <v>0</v>
      </c>
    </row>
    <row r="623" spans="1:7" hidden="1">
      <c r="A623" s="690"/>
      <c r="B623" s="693" t="s">
        <v>55</v>
      </c>
      <c r="C623" s="868"/>
      <c r="D623" s="869"/>
      <c r="E623" s="696"/>
      <c r="F623" s="708">
        <f>IF(F622=1,1,0)</f>
        <v>0</v>
      </c>
      <c r="G623" s="708">
        <f t="shared" si="9"/>
        <v>0</v>
      </c>
    </row>
    <row r="624" spans="1:7" hidden="1">
      <c r="A624" s="690"/>
      <c r="B624" s="693" t="s">
        <v>55</v>
      </c>
      <c r="C624" s="868"/>
      <c r="D624" s="869"/>
      <c r="E624" s="696"/>
      <c r="F624" s="708">
        <f>IF(F622=1,1,0)</f>
        <v>0</v>
      </c>
      <c r="G624" s="708">
        <f t="shared" si="9"/>
        <v>0</v>
      </c>
    </row>
    <row r="625" spans="1:7" hidden="1">
      <c r="A625" s="690"/>
      <c r="B625" s="693" t="s">
        <v>55</v>
      </c>
      <c r="C625" s="868"/>
      <c r="D625" s="869"/>
      <c r="E625" s="696"/>
      <c r="F625" s="708">
        <f>IF(F622=1,1,0)</f>
        <v>0</v>
      </c>
      <c r="G625" s="708">
        <f t="shared" si="9"/>
        <v>0</v>
      </c>
    </row>
    <row r="626" spans="1:7" hidden="1">
      <c r="A626" s="690"/>
      <c r="B626" s="693" t="s">
        <v>55</v>
      </c>
      <c r="C626" s="868"/>
      <c r="D626" s="869"/>
      <c r="E626" s="696"/>
      <c r="F626" s="708">
        <f>IF(F622=1,1,0)</f>
        <v>0</v>
      </c>
      <c r="G626" s="708">
        <f t="shared" si="9"/>
        <v>0</v>
      </c>
    </row>
    <row r="627" spans="1:7" hidden="1">
      <c r="A627" s="690"/>
      <c r="B627" s="694" t="s">
        <v>56</v>
      </c>
      <c r="C627" s="868"/>
      <c r="D627" s="869"/>
      <c r="E627" s="696"/>
      <c r="F627" s="708">
        <f>IF(F622=1,1,0)</f>
        <v>0</v>
      </c>
      <c r="G627" s="708">
        <f t="shared" si="9"/>
        <v>0</v>
      </c>
    </row>
    <row r="628" spans="1:7" hidden="1">
      <c r="A628" s="690"/>
      <c r="B628" s="694" t="s">
        <v>56</v>
      </c>
      <c r="C628" s="868"/>
      <c r="D628" s="869"/>
      <c r="E628" s="696"/>
      <c r="F628" s="708">
        <f>IF(F622=1,1,0)</f>
        <v>0</v>
      </c>
      <c r="G628" s="708">
        <f t="shared" si="9"/>
        <v>0</v>
      </c>
    </row>
    <row r="629" spans="1:7" hidden="1">
      <c r="A629" s="690"/>
      <c r="B629" s="694" t="s">
        <v>56</v>
      </c>
      <c r="C629" s="868"/>
      <c r="D629" s="869"/>
      <c r="E629" s="696"/>
      <c r="F629" s="708">
        <f>IF(F622=1,1,0)</f>
        <v>0</v>
      </c>
      <c r="G629" s="708">
        <f t="shared" si="9"/>
        <v>0</v>
      </c>
    </row>
    <row r="630" spans="1:7" hidden="1">
      <c r="A630" s="690"/>
      <c r="B630" s="695" t="s">
        <v>57</v>
      </c>
      <c r="C630" s="868"/>
      <c r="D630" s="869"/>
      <c r="E630" s="696"/>
      <c r="F630" s="708">
        <f>IF(F622=1,1,0)</f>
        <v>0</v>
      </c>
      <c r="G630" s="708">
        <f t="shared" si="9"/>
        <v>0</v>
      </c>
    </row>
    <row r="631" spans="1:7" hidden="1">
      <c r="A631" s="690"/>
      <c r="B631" s="695" t="s">
        <v>57</v>
      </c>
      <c r="C631" s="868"/>
      <c r="D631" s="869"/>
      <c r="E631" s="696"/>
      <c r="F631" s="708">
        <f>IF(F622=1,1,0)</f>
        <v>0</v>
      </c>
      <c r="G631" s="708">
        <f t="shared" si="9"/>
        <v>0</v>
      </c>
    </row>
    <row r="632" spans="1:7" hidden="1">
      <c r="A632" s="690"/>
      <c r="B632" s="695" t="s">
        <v>57</v>
      </c>
      <c r="C632" s="868"/>
      <c r="D632" s="869"/>
      <c r="E632" s="696"/>
      <c r="F632" s="708">
        <f>IF(F622=1,1,0)</f>
        <v>0</v>
      </c>
      <c r="G632" s="708">
        <f t="shared" si="9"/>
        <v>0</v>
      </c>
    </row>
    <row r="633" spans="1:7" hidden="1">
      <c r="A633" s="690">
        <v>413</v>
      </c>
      <c r="B633" s="692" t="s">
        <v>52</v>
      </c>
      <c r="C633" s="868"/>
      <c r="D633" s="869"/>
      <c r="E633" s="696"/>
      <c r="F633" s="708">
        <f>IF(Главная!$S$5="х",1,0)</f>
        <v>0</v>
      </c>
      <c r="G633" s="708">
        <f t="shared" si="9"/>
        <v>0</v>
      </c>
    </row>
    <row r="634" spans="1:7" hidden="1">
      <c r="A634" s="690"/>
      <c r="B634" s="693" t="s">
        <v>55</v>
      </c>
      <c r="C634" s="868"/>
      <c r="D634" s="869"/>
      <c r="E634" s="696"/>
      <c r="F634" s="708">
        <f>IF(F633=1,1,0)</f>
        <v>0</v>
      </c>
      <c r="G634" s="708">
        <f t="shared" si="9"/>
        <v>0</v>
      </c>
    </row>
    <row r="635" spans="1:7" hidden="1">
      <c r="A635" s="690"/>
      <c r="B635" s="693" t="s">
        <v>55</v>
      </c>
      <c r="C635" s="868"/>
      <c r="D635" s="869"/>
      <c r="E635" s="696"/>
      <c r="F635" s="708">
        <f>IF(F633=1,1,0)</f>
        <v>0</v>
      </c>
      <c r="G635" s="708">
        <f t="shared" si="9"/>
        <v>0</v>
      </c>
    </row>
    <row r="636" spans="1:7" hidden="1">
      <c r="A636" s="690"/>
      <c r="B636" s="693" t="s">
        <v>55</v>
      </c>
      <c r="C636" s="868"/>
      <c r="D636" s="869"/>
      <c r="E636" s="696"/>
      <c r="F636" s="708">
        <f>IF(F633=1,1,0)</f>
        <v>0</v>
      </c>
      <c r="G636" s="708">
        <f t="shared" si="9"/>
        <v>0</v>
      </c>
    </row>
    <row r="637" spans="1:7" hidden="1">
      <c r="A637" s="690"/>
      <c r="B637" s="693" t="s">
        <v>55</v>
      </c>
      <c r="C637" s="868"/>
      <c r="D637" s="869"/>
      <c r="E637" s="696"/>
      <c r="F637" s="708">
        <f>IF(F633=1,1,0)</f>
        <v>0</v>
      </c>
      <c r="G637" s="708">
        <f t="shared" si="9"/>
        <v>0</v>
      </c>
    </row>
    <row r="638" spans="1:7" hidden="1">
      <c r="A638" s="690"/>
      <c r="B638" s="694" t="s">
        <v>56</v>
      </c>
      <c r="C638" s="868"/>
      <c r="D638" s="869"/>
      <c r="E638" s="696"/>
      <c r="F638" s="708">
        <f>IF(F633=1,1,0)</f>
        <v>0</v>
      </c>
      <c r="G638" s="708">
        <f t="shared" si="9"/>
        <v>0</v>
      </c>
    </row>
    <row r="639" spans="1:7" hidden="1">
      <c r="A639" s="690"/>
      <c r="B639" s="694" t="s">
        <v>56</v>
      </c>
      <c r="C639" s="868"/>
      <c r="D639" s="869"/>
      <c r="E639" s="696"/>
      <c r="F639" s="708">
        <f>IF(F633=1,1,0)</f>
        <v>0</v>
      </c>
      <c r="G639" s="708">
        <f t="shared" si="9"/>
        <v>0</v>
      </c>
    </row>
    <row r="640" spans="1:7" hidden="1">
      <c r="A640" s="690"/>
      <c r="B640" s="694" t="s">
        <v>56</v>
      </c>
      <c r="C640" s="868"/>
      <c r="D640" s="869"/>
      <c r="E640" s="696"/>
      <c r="F640" s="708">
        <f>IF(F633=1,1,0)</f>
        <v>0</v>
      </c>
      <c r="G640" s="708">
        <f t="shared" si="9"/>
        <v>0</v>
      </c>
    </row>
    <row r="641" spans="1:7" hidden="1">
      <c r="A641" s="690"/>
      <c r="B641" s="695" t="s">
        <v>57</v>
      </c>
      <c r="C641" s="868"/>
      <c r="D641" s="869"/>
      <c r="E641" s="696"/>
      <c r="F641" s="708">
        <f>IF(F633=1,1,0)</f>
        <v>0</v>
      </c>
      <c r="G641" s="708">
        <f t="shared" si="9"/>
        <v>0</v>
      </c>
    </row>
    <row r="642" spans="1:7" hidden="1">
      <c r="A642" s="690"/>
      <c r="B642" s="695" t="s">
        <v>57</v>
      </c>
      <c r="C642" s="868"/>
      <c r="D642" s="869"/>
      <c r="E642" s="696"/>
      <c r="F642" s="708">
        <f>IF(F633=1,1,0)</f>
        <v>0</v>
      </c>
      <c r="G642" s="708">
        <f t="shared" si="9"/>
        <v>0</v>
      </c>
    </row>
    <row r="643" spans="1:7" hidden="1">
      <c r="A643" s="690"/>
      <c r="B643" s="695" t="s">
        <v>57</v>
      </c>
      <c r="C643" s="868"/>
      <c r="D643" s="869"/>
      <c r="E643" s="696"/>
      <c r="F643" s="708">
        <f>IF(F633=1,1,0)</f>
        <v>0</v>
      </c>
      <c r="G643" s="708">
        <f t="shared" si="9"/>
        <v>0</v>
      </c>
    </row>
    <row r="644" spans="1:7" hidden="1">
      <c r="A644" s="690">
        <v>414</v>
      </c>
      <c r="B644" s="692" t="s">
        <v>52</v>
      </c>
      <c r="C644" s="868"/>
      <c r="D644" s="869"/>
      <c r="E644" s="696"/>
      <c r="F644" s="708">
        <f>IF(Главная!$S$6="х",1,0)</f>
        <v>0</v>
      </c>
      <c r="G644" s="708">
        <f t="shared" ref="G644:G707" si="10">COUNTA(D644)</f>
        <v>0</v>
      </c>
    </row>
    <row r="645" spans="1:7" hidden="1">
      <c r="A645" s="690"/>
      <c r="B645" s="693" t="s">
        <v>55</v>
      </c>
      <c r="C645" s="868"/>
      <c r="D645" s="869"/>
      <c r="E645" s="696"/>
      <c r="F645" s="708">
        <f>IF(F644=1,1,0)</f>
        <v>0</v>
      </c>
      <c r="G645" s="708">
        <f t="shared" si="10"/>
        <v>0</v>
      </c>
    </row>
    <row r="646" spans="1:7" hidden="1">
      <c r="A646" s="690"/>
      <c r="B646" s="693" t="s">
        <v>55</v>
      </c>
      <c r="C646" s="868"/>
      <c r="D646" s="869"/>
      <c r="E646" s="696"/>
      <c r="F646" s="708">
        <f>IF(F644=1,1,0)</f>
        <v>0</v>
      </c>
      <c r="G646" s="708">
        <f t="shared" si="10"/>
        <v>0</v>
      </c>
    </row>
    <row r="647" spans="1:7" hidden="1">
      <c r="A647" s="690"/>
      <c r="B647" s="693" t="s">
        <v>55</v>
      </c>
      <c r="C647" s="868"/>
      <c r="D647" s="869"/>
      <c r="E647" s="696"/>
      <c r="F647" s="708">
        <f>IF(F644=1,1,0)</f>
        <v>0</v>
      </c>
      <c r="G647" s="708">
        <f t="shared" si="10"/>
        <v>0</v>
      </c>
    </row>
    <row r="648" spans="1:7" hidden="1">
      <c r="A648" s="690"/>
      <c r="B648" s="693" t="s">
        <v>55</v>
      </c>
      <c r="C648" s="868"/>
      <c r="D648" s="869"/>
      <c r="E648" s="696"/>
      <c r="F648" s="708">
        <f>IF(F644=1,1,0)</f>
        <v>0</v>
      </c>
      <c r="G648" s="708">
        <f t="shared" si="10"/>
        <v>0</v>
      </c>
    </row>
    <row r="649" spans="1:7" hidden="1">
      <c r="A649" s="690"/>
      <c r="B649" s="694" t="s">
        <v>56</v>
      </c>
      <c r="C649" s="868"/>
      <c r="D649" s="869"/>
      <c r="E649" s="696"/>
      <c r="F649" s="708">
        <f>IF(F644=1,1,0)</f>
        <v>0</v>
      </c>
      <c r="G649" s="708">
        <f t="shared" si="10"/>
        <v>0</v>
      </c>
    </row>
    <row r="650" spans="1:7" hidden="1">
      <c r="A650" s="690"/>
      <c r="B650" s="694" t="s">
        <v>56</v>
      </c>
      <c r="C650" s="868"/>
      <c r="D650" s="869"/>
      <c r="E650" s="696"/>
      <c r="F650" s="708">
        <f>IF(F644=1,1,0)</f>
        <v>0</v>
      </c>
      <c r="G650" s="708">
        <f t="shared" si="10"/>
        <v>0</v>
      </c>
    </row>
    <row r="651" spans="1:7" hidden="1">
      <c r="A651" s="690"/>
      <c r="B651" s="694" t="s">
        <v>56</v>
      </c>
      <c r="C651" s="868"/>
      <c r="D651" s="869"/>
      <c r="E651" s="696"/>
      <c r="F651" s="708">
        <f>IF(F644=1,1,0)</f>
        <v>0</v>
      </c>
      <c r="G651" s="708">
        <f t="shared" si="10"/>
        <v>0</v>
      </c>
    </row>
    <row r="652" spans="1:7" hidden="1">
      <c r="A652" s="690"/>
      <c r="B652" s="695" t="s">
        <v>57</v>
      </c>
      <c r="C652" s="868"/>
      <c r="D652" s="869"/>
      <c r="E652" s="696"/>
      <c r="F652" s="708">
        <f>IF(F644=1,1,0)</f>
        <v>0</v>
      </c>
      <c r="G652" s="708">
        <f t="shared" si="10"/>
        <v>0</v>
      </c>
    </row>
    <row r="653" spans="1:7" hidden="1">
      <c r="A653" s="690"/>
      <c r="B653" s="695" t="s">
        <v>57</v>
      </c>
      <c r="C653" s="868"/>
      <c r="D653" s="869"/>
      <c r="E653" s="696"/>
      <c r="F653" s="708">
        <f>IF(F644=1,1,0)</f>
        <v>0</v>
      </c>
      <c r="G653" s="708">
        <f t="shared" si="10"/>
        <v>0</v>
      </c>
    </row>
    <row r="654" spans="1:7" hidden="1">
      <c r="A654" s="690"/>
      <c r="B654" s="695" t="s">
        <v>57</v>
      </c>
      <c r="C654" s="868"/>
      <c r="D654" s="869"/>
      <c r="E654" s="696"/>
      <c r="F654" s="708">
        <f>IF(F644=1,1,0)</f>
        <v>0</v>
      </c>
      <c r="G654" s="708">
        <f t="shared" si="10"/>
        <v>0</v>
      </c>
    </row>
    <row r="655" spans="1:7" hidden="1">
      <c r="A655" s="690">
        <v>415</v>
      </c>
      <c r="B655" s="692" t="s">
        <v>52</v>
      </c>
      <c r="C655" s="868"/>
      <c r="D655" s="869"/>
      <c r="E655" s="696"/>
      <c r="F655" s="708">
        <f>IF(Главная!$S$7="х",1,0)</f>
        <v>0</v>
      </c>
      <c r="G655" s="708">
        <f t="shared" si="10"/>
        <v>0</v>
      </c>
    </row>
    <row r="656" spans="1:7" hidden="1">
      <c r="A656" s="690"/>
      <c r="B656" s="693" t="s">
        <v>55</v>
      </c>
      <c r="C656" s="868"/>
      <c r="D656" s="869"/>
      <c r="E656" s="696"/>
      <c r="F656" s="708">
        <f>IF(F655=1,1,0)</f>
        <v>0</v>
      </c>
      <c r="G656" s="708">
        <f t="shared" si="10"/>
        <v>0</v>
      </c>
    </row>
    <row r="657" spans="1:7" hidden="1">
      <c r="A657" s="690"/>
      <c r="B657" s="693" t="s">
        <v>55</v>
      </c>
      <c r="C657" s="868"/>
      <c r="D657" s="869"/>
      <c r="E657" s="696"/>
      <c r="F657" s="708">
        <f>IF(F655=1,1,0)</f>
        <v>0</v>
      </c>
      <c r="G657" s="708">
        <f t="shared" si="10"/>
        <v>0</v>
      </c>
    </row>
    <row r="658" spans="1:7" hidden="1">
      <c r="A658" s="690"/>
      <c r="B658" s="693" t="s">
        <v>55</v>
      </c>
      <c r="C658" s="868"/>
      <c r="D658" s="869"/>
      <c r="E658" s="696"/>
      <c r="F658" s="708">
        <f>IF(F655=1,1,0)</f>
        <v>0</v>
      </c>
      <c r="G658" s="708">
        <f t="shared" si="10"/>
        <v>0</v>
      </c>
    </row>
    <row r="659" spans="1:7" hidden="1">
      <c r="A659" s="690"/>
      <c r="B659" s="693" t="s">
        <v>55</v>
      </c>
      <c r="C659" s="868"/>
      <c r="D659" s="869"/>
      <c r="E659" s="696"/>
      <c r="F659" s="708">
        <f>IF(F655=1,1,0)</f>
        <v>0</v>
      </c>
      <c r="G659" s="708">
        <f t="shared" si="10"/>
        <v>0</v>
      </c>
    </row>
    <row r="660" spans="1:7" hidden="1">
      <c r="A660" s="690"/>
      <c r="B660" s="694" t="s">
        <v>56</v>
      </c>
      <c r="C660" s="868"/>
      <c r="D660" s="869"/>
      <c r="E660" s="696"/>
      <c r="F660" s="708">
        <f>IF(F655=1,1,0)</f>
        <v>0</v>
      </c>
      <c r="G660" s="708">
        <f t="shared" si="10"/>
        <v>0</v>
      </c>
    </row>
    <row r="661" spans="1:7" hidden="1">
      <c r="A661" s="690"/>
      <c r="B661" s="694" t="s">
        <v>56</v>
      </c>
      <c r="C661" s="868"/>
      <c r="D661" s="869"/>
      <c r="E661" s="696"/>
      <c r="F661" s="708">
        <f>IF(F655=1,1,0)</f>
        <v>0</v>
      </c>
      <c r="G661" s="708">
        <f t="shared" si="10"/>
        <v>0</v>
      </c>
    </row>
    <row r="662" spans="1:7" hidden="1">
      <c r="A662" s="690"/>
      <c r="B662" s="694" t="s">
        <v>56</v>
      </c>
      <c r="C662" s="868"/>
      <c r="D662" s="869"/>
      <c r="E662" s="696"/>
      <c r="F662" s="708">
        <f>IF(F655=1,1,0)</f>
        <v>0</v>
      </c>
      <c r="G662" s="708">
        <f t="shared" si="10"/>
        <v>0</v>
      </c>
    </row>
    <row r="663" spans="1:7" hidden="1">
      <c r="A663" s="690"/>
      <c r="B663" s="695" t="s">
        <v>57</v>
      </c>
      <c r="C663" s="868"/>
      <c r="D663" s="869"/>
      <c r="E663" s="696"/>
      <c r="F663" s="708">
        <f>IF(F655=1,1,0)</f>
        <v>0</v>
      </c>
      <c r="G663" s="708">
        <f t="shared" si="10"/>
        <v>0</v>
      </c>
    </row>
    <row r="664" spans="1:7" hidden="1">
      <c r="A664" s="690"/>
      <c r="B664" s="695" t="s">
        <v>57</v>
      </c>
      <c r="C664" s="868"/>
      <c r="D664" s="869"/>
      <c r="E664" s="696"/>
      <c r="F664" s="708">
        <f>IF(F655=1,1,0)</f>
        <v>0</v>
      </c>
      <c r="G664" s="708">
        <f t="shared" si="10"/>
        <v>0</v>
      </c>
    </row>
    <row r="665" spans="1:7" hidden="1">
      <c r="A665" s="690"/>
      <c r="B665" s="695" t="s">
        <v>57</v>
      </c>
      <c r="C665" s="868"/>
      <c r="D665" s="869"/>
      <c r="E665" s="696"/>
      <c r="F665" s="708">
        <f>IF(F655=1,1,0)</f>
        <v>0</v>
      </c>
      <c r="G665" s="708">
        <f t="shared" si="10"/>
        <v>0</v>
      </c>
    </row>
    <row r="666" spans="1:7" hidden="1">
      <c r="A666" s="690">
        <v>416</v>
      </c>
      <c r="B666" s="692" t="s">
        <v>52</v>
      </c>
      <c r="C666" s="868"/>
      <c r="D666" s="869"/>
      <c r="E666" s="696"/>
      <c r="F666" s="708">
        <f>IF(Главная!$S$8="х",1,0)</f>
        <v>0</v>
      </c>
      <c r="G666" s="708">
        <f t="shared" si="10"/>
        <v>0</v>
      </c>
    </row>
    <row r="667" spans="1:7" hidden="1">
      <c r="A667" s="690"/>
      <c r="B667" s="693" t="s">
        <v>55</v>
      </c>
      <c r="C667" s="868"/>
      <c r="D667" s="869"/>
      <c r="E667" s="696"/>
      <c r="F667" s="708">
        <f>IF(F666=1,1,0)</f>
        <v>0</v>
      </c>
      <c r="G667" s="708">
        <f t="shared" si="10"/>
        <v>0</v>
      </c>
    </row>
    <row r="668" spans="1:7" hidden="1">
      <c r="A668" s="690"/>
      <c r="B668" s="693" t="s">
        <v>55</v>
      </c>
      <c r="C668" s="868"/>
      <c r="D668" s="869"/>
      <c r="E668" s="696"/>
      <c r="F668" s="708">
        <f>IF(F666=1,1,0)</f>
        <v>0</v>
      </c>
      <c r="G668" s="708">
        <f t="shared" si="10"/>
        <v>0</v>
      </c>
    </row>
    <row r="669" spans="1:7" hidden="1">
      <c r="A669" s="690"/>
      <c r="B669" s="693" t="s">
        <v>55</v>
      </c>
      <c r="C669" s="868"/>
      <c r="D669" s="869"/>
      <c r="E669" s="696"/>
      <c r="F669" s="708">
        <f>IF(F666=1,1,0)</f>
        <v>0</v>
      </c>
      <c r="G669" s="708">
        <f t="shared" si="10"/>
        <v>0</v>
      </c>
    </row>
    <row r="670" spans="1:7" hidden="1">
      <c r="A670" s="690"/>
      <c r="B670" s="693" t="s">
        <v>55</v>
      </c>
      <c r="C670" s="868"/>
      <c r="D670" s="869"/>
      <c r="E670" s="696"/>
      <c r="F670" s="708">
        <f>IF(F666=1,1,0)</f>
        <v>0</v>
      </c>
      <c r="G670" s="708">
        <f t="shared" si="10"/>
        <v>0</v>
      </c>
    </row>
    <row r="671" spans="1:7" hidden="1">
      <c r="A671" s="690"/>
      <c r="B671" s="694" t="s">
        <v>56</v>
      </c>
      <c r="C671" s="868"/>
      <c r="D671" s="869"/>
      <c r="E671" s="696"/>
      <c r="F671" s="708">
        <f>IF(F666=1,1,0)</f>
        <v>0</v>
      </c>
      <c r="G671" s="708">
        <f t="shared" si="10"/>
        <v>0</v>
      </c>
    </row>
    <row r="672" spans="1:7" hidden="1">
      <c r="A672" s="690"/>
      <c r="B672" s="694" t="s">
        <v>56</v>
      </c>
      <c r="C672" s="868"/>
      <c r="D672" s="869"/>
      <c r="E672" s="696"/>
      <c r="F672" s="708">
        <f>IF(F666=1,1,0)</f>
        <v>0</v>
      </c>
      <c r="G672" s="708">
        <f t="shared" si="10"/>
        <v>0</v>
      </c>
    </row>
    <row r="673" spans="1:7" hidden="1">
      <c r="A673" s="690"/>
      <c r="B673" s="694" t="s">
        <v>56</v>
      </c>
      <c r="C673" s="868"/>
      <c r="D673" s="869"/>
      <c r="E673" s="696"/>
      <c r="F673" s="708">
        <f>IF(F666=1,1,0)</f>
        <v>0</v>
      </c>
      <c r="G673" s="708">
        <f t="shared" si="10"/>
        <v>0</v>
      </c>
    </row>
    <row r="674" spans="1:7" hidden="1">
      <c r="A674" s="690"/>
      <c r="B674" s="695" t="s">
        <v>57</v>
      </c>
      <c r="C674" s="868"/>
      <c r="D674" s="869"/>
      <c r="E674" s="696"/>
      <c r="F674" s="708">
        <f>IF(F666=1,1,0)</f>
        <v>0</v>
      </c>
      <c r="G674" s="708">
        <f t="shared" si="10"/>
        <v>0</v>
      </c>
    </row>
    <row r="675" spans="1:7" hidden="1">
      <c r="A675" s="690"/>
      <c r="B675" s="695" t="s">
        <v>57</v>
      </c>
      <c r="C675" s="868"/>
      <c r="D675" s="869"/>
      <c r="E675" s="696"/>
      <c r="F675" s="708">
        <f>IF(F666=1,1,0)</f>
        <v>0</v>
      </c>
      <c r="G675" s="708">
        <f t="shared" si="10"/>
        <v>0</v>
      </c>
    </row>
    <row r="676" spans="1:7" hidden="1">
      <c r="A676" s="690"/>
      <c r="B676" s="695" t="s">
        <v>57</v>
      </c>
      <c r="C676" s="868"/>
      <c r="D676" s="869"/>
      <c r="E676" s="696"/>
      <c r="F676" s="708">
        <f>IF(F666=1,1,0)</f>
        <v>0</v>
      </c>
      <c r="G676" s="708">
        <f t="shared" si="10"/>
        <v>0</v>
      </c>
    </row>
    <row r="677" spans="1:7" hidden="1">
      <c r="A677" s="690" t="s">
        <v>428</v>
      </c>
      <c r="B677" s="692" t="s">
        <v>51</v>
      </c>
      <c r="C677" s="868"/>
      <c r="D677" s="869"/>
      <c r="E677" s="696"/>
      <c r="F677" s="708">
        <f>IF(F678=1,1,0)</f>
        <v>0</v>
      </c>
      <c r="G677" s="708">
        <f t="shared" si="10"/>
        <v>0</v>
      </c>
    </row>
    <row r="678" spans="1:7" hidden="1">
      <c r="A678" s="690">
        <v>421</v>
      </c>
      <c r="B678" s="692" t="s">
        <v>52</v>
      </c>
      <c r="C678" s="868"/>
      <c r="D678" s="869"/>
      <c r="E678" s="696"/>
      <c r="F678" s="708">
        <f>IF(Главная!$S$9="х",1,0)</f>
        <v>0</v>
      </c>
      <c r="G678" s="708">
        <f t="shared" si="10"/>
        <v>0</v>
      </c>
    </row>
    <row r="679" spans="1:7" hidden="1">
      <c r="A679" s="690"/>
      <c r="B679" s="693" t="s">
        <v>55</v>
      </c>
      <c r="C679" s="868"/>
      <c r="D679" s="869"/>
      <c r="E679" s="696"/>
      <c r="F679" s="708">
        <f>IF(F678=1,1,0)</f>
        <v>0</v>
      </c>
      <c r="G679" s="708">
        <f t="shared" si="10"/>
        <v>0</v>
      </c>
    </row>
    <row r="680" spans="1:7" hidden="1">
      <c r="A680" s="690"/>
      <c r="B680" s="693" t="s">
        <v>55</v>
      </c>
      <c r="C680" s="868"/>
      <c r="D680" s="869"/>
      <c r="E680" s="696"/>
      <c r="F680" s="708">
        <f>IF(F678=1,1,0)</f>
        <v>0</v>
      </c>
      <c r="G680" s="708">
        <f t="shared" si="10"/>
        <v>0</v>
      </c>
    </row>
    <row r="681" spans="1:7" hidden="1">
      <c r="A681" s="690"/>
      <c r="B681" s="693" t="s">
        <v>55</v>
      </c>
      <c r="C681" s="868"/>
      <c r="D681" s="869"/>
      <c r="E681" s="696"/>
      <c r="F681" s="708">
        <f>IF(F678=1,1,0)</f>
        <v>0</v>
      </c>
      <c r="G681" s="708">
        <f t="shared" si="10"/>
        <v>0</v>
      </c>
    </row>
    <row r="682" spans="1:7" hidden="1">
      <c r="A682" s="690"/>
      <c r="B682" s="693" t="s">
        <v>55</v>
      </c>
      <c r="C682" s="868"/>
      <c r="D682" s="869"/>
      <c r="E682" s="696"/>
      <c r="F682" s="708">
        <f>IF(F678=1,1,0)</f>
        <v>0</v>
      </c>
      <c r="G682" s="708">
        <f t="shared" si="10"/>
        <v>0</v>
      </c>
    </row>
    <row r="683" spans="1:7" hidden="1">
      <c r="A683" s="690"/>
      <c r="B683" s="694" t="s">
        <v>56</v>
      </c>
      <c r="C683" s="868"/>
      <c r="D683" s="869"/>
      <c r="E683" s="696"/>
      <c r="F683" s="708">
        <f>IF(F678=1,1,0)</f>
        <v>0</v>
      </c>
      <c r="G683" s="708">
        <f t="shared" si="10"/>
        <v>0</v>
      </c>
    </row>
    <row r="684" spans="1:7" hidden="1">
      <c r="A684" s="690"/>
      <c r="B684" s="694" t="s">
        <v>56</v>
      </c>
      <c r="C684" s="868"/>
      <c r="D684" s="869"/>
      <c r="E684" s="696"/>
      <c r="F684" s="708">
        <f>IF(F678=1,1,0)</f>
        <v>0</v>
      </c>
      <c r="G684" s="708">
        <f t="shared" si="10"/>
        <v>0</v>
      </c>
    </row>
    <row r="685" spans="1:7" hidden="1">
      <c r="A685" s="690"/>
      <c r="B685" s="694" t="s">
        <v>56</v>
      </c>
      <c r="C685" s="868"/>
      <c r="D685" s="869"/>
      <c r="E685" s="696"/>
      <c r="F685" s="708">
        <f>IF(F678=1,1,0)</f>
        <v>0</v>
      </c>
      <c r="G685" s="708">
        <f t="shared" si="10"/>
        <v>0</v>
      </c>
    </row>
    <row r="686" spans="1:7" hidden="1">
      <c r="A686" s="690"/>
      <c r="B686" s="695" t="s">
        <v>57</v>
      </c>
      <c r="C686" s="868"/>
      <c r="D686" s="869"/>
      <c r="E686" s="696"/>
      <c r="F686" s="708">
        <f>IF(F678=1,1,0)</f>
        <v>0</v>
      </c>
      <c r="G686" s="708">
        <f t="shared" si="10"/>
        <v>0</v>
      </c>
    </row>
    <row r="687" spans="1:7" hidden="1">
      <c r="A687" s="690"/>
      <c r="B687" s="695" t="s">
        <v>57</v>
      </c>
      <c r="C687" s="868"/>
      <c r="D687" s="869"/>
      <c r="E687" s="696"/>
      <c r="F687" s="708">
        <f>IF(F678=1,1,0)</f>
        <v>0</v>
      </c>
      <c r="G687" s="708">
        <f t="shared" si="10"/>
        <v>0</v>
      </c>
    </row>
    <row r="688" spans="1:7" hidden="1">
      <c r="A688" s="690"/>
      <c r="B688" s="695" t="s">
        <v>57</v>
      </c>
      <c r="C688" s="868"/>
      <c r="D688" s="869"/>
      <c r="E688" s="696"/>
      <c r="F688" s="708">
        <f>IF(F678=1,1,0)</f>
        <v>0</v>
      </c>
      <c r="G688" s="708">
        <f t="shared" si="10"/>
        <v>0</v>
      </c>
    </row>
    <row r="689" spans="1:7" hidden="1">
      <c r="A689" s="690">
        <v>422</v>
      </c>
      <c r="B689" s="692" t="s">
        <v>52</v>
      </c>
      <c r="C689" s="868"/>
      <c r="D689" s="869"/>
      <c r="E689" s="696"/>
      <c r="F689" s="708">
        <f>IF(Главная!$S$10="х",1,0)</f>
        <v>0</v>
      </c>
      <c r="G689" s="708">
        <f t="shared" si="10"/>
        <v>0</v>
      </c>
    </row>
    <row r="690" spans="1:7" hidden="1">
      <c r="A690" s="690"/>
      <c r="B690" s="693" t="s">
        <v>55</v>
      </c>
      <c r="C690" s="868"/>
      <c r="D690" s="869"/>
      <c r="E690" s="696"/>
      <c r="F690" s="708">
        <f>IF(F689=1,1,0)</f>
        <v>0</v>
      </c>
      <c r="G690" s="708">
        <f t="shared" si="10"/>
        <v>0</v>
      </c>
    </row>
    <row r="691" spans="1:7" hidden="1">
      <c r="A691" s="690"/>
      <c r="B691" s="693" t="s">
        <v>55</v>
      </c>
      <c r="C691" s="868"/>
      <c r="D691" s="869"/>
      <c r="E691" s="696"/>
      <c r="F691" s="708">
        <f>IF(F689=1,1,0)</f>
        <v>0</v>
      </c>
      <c r="G691" s="708">
        <f t="shared" si="10"/>
        <v>0</v>
      </c>
    </row>
    <row r="692" spans="1:7" hidden="1">
      <c r="A692" s="690"/>
      <c r="B692" s="693" t="s">
        <v>55</v>
      </c>
      <c r="C692" s="868"/>
      <c r="D692" s="869"/>
      <c r="E692" s="696"/>
      <c r="F692" s="708">
        <f>IF(F689=1,1,0)</f>
        <v>0</v>
      </c>
      <c r="G692" s="708">
        <f t="shared" si="10"/>
        <v>0</v>
      </c>
    </row>
    <row r="693" spans="1:7" hidden="1">
      <c r="A693" s="690"/>
      <c r="B693" s="693" t="s">
        <v>55</v>
      </c>
      <c r="C693" s="868"/>
      <c r="D693" s="869"/>
      <c r="E693" s="696"/>
      <c r="F693" s="708">
        <f>IF(F689=1,1,0)</f>
        <v>0</v>
      </c>
      <c r="G693" s="708">
        <f t="shared" si="10"/>
        <v>0</v>
      </c>
    </row>
    <row r="694" spans="1:7" hidden="1">
      <c r="A694" s="690"/>
      <c r="B694" s="694" t="s">
        <v>56</v>
      </c>
      <c r="C694" s="868"/>
      <c r="D694" s="869"/>
      <c r="E694" s="696"/>
      <c r="F694" s="708">
        <f>IF(F689=1,1,0)</f>
        <v>0</v>
      </c>
      <c r="G694" s="708">
        <f t="shared" si="10"/>
        <v>0</v>
      </c>
    </row>
    <row r="695" spans="1:7" hidden="1">
      <c r="A695" s="690"/>
      <c r="B695" s="694" t="s">
        <v>56</v>
      </c>
      <c r="C695" s="868"/>
      <c r="D695" s="869"/>
      <c r="E695" s="696"/>
      <c r="F695" s="708">
        <f>IF(F689=1,1,0)</f>
        <v>0</v>
      </c>
      <c r="G695" s="708">
        <f t="shared" si="10"/>
        <v>0</v>
      </c>
    </row>
    <row r="696" spans="1:7" hidden="1">
      <c r="A696" s="690"/>
      <c r="B696" s="694" t="s">
        <v>56</v>
      </c>
      <c r="C696" s="868"/>
      <c r="D696" s="869"/>
      <c r="E696" s="696"/>
      <c r="F696" s="708">
        <f>IF(F689=1,1,0)</f>
        <v>0</v>
      </c>
      <c r="G696" s="708">
        <f t="shared" si="10"/>
        <v>0</v>
      </c>
    </row>
    <row r="697" spans="1:7" hidden="1">
      <c r="A697" s="690"/>
      <c r="B697" s="695" t="s">
        <v>57</v>
      </c>
      <c r="C697" s="868"/>
      <c r="D697" s="869"/>
      <c r="E697" s="696"/>
      <c r="F697" s="708">
        <f>IF(F689=1,1,0)</f>
        <v>0</v>
      </c>
      <c r="G697" s="708">
        <f t="shared" si="10"/>
        <v>0</v>
      </c>
    </row>
    <row r="698" spans="1:7" hidden="1">
      <c r="A698" s="690"/>
      <c r="B698" s="695" t="s">
        <v>57</v>
      </c>
      <c r="C698" s="868"/>
      <c r="D698" s="869"/>
      <c r="E698" s="696"/>
      <c r="F698" s="708">
        <f>IF(F689=1,1,0)</f>
        <v>0</v>
      </c>
      <c r="G698" s="708">
        <f t="shared" si="10"/>
        <v>0</v>
      </c>
    </row>
    <row r="699" spans="1:7" hidden="1">
      <c r="A699" s="690"/>
      <c r="B699" s="695" t="s">
        <v>57</v>
      </c>
      <c r="C699" s="868"/>
      <c r="D699" s="869"/>
      <c r="E699" s="696"/>
      <c r="F699" s="708">
        <f>IF(F689=1,1,0)</f>
        <v>0</v>
      </c>
      <c r="G699" s="708">
        <f t="shared" si="10"/>
        <v>0</v>
      </c>
    </row>
    <row r="700" spans="1:7" hidden="1">
      <c r="A700" s="690">
        <v>423</v>
      </c>
      <c r="B700" s="692" t="s">
        <v>52</v>
      </c>
      <c r="C700" s="868"/>
      <c r="D700" s="869"/>
      <c r="E700" s="696"/>
      <c r="F700" s="708">
        <f>IF(Главная!$S$11="х",1,0)</f>
        <v>0</v>
      </c>
      <c r="G700" s="708">
        <f t="shared" si="10"/>
        <v>0</v>
      </c>
    </row>
    <row r="701" spans="1:7" hidden="1">
      <c r="A701" s="690"/>
      <c r="B701" s="693" t="s">
        <v>55</v>
      </c>
      <c r="C701" s="868"/>
      <c r="D701" s="869"/>
      <c r="E701" s="696"/>
      <c r="F701" s="708">
        <f>IF(F700=1,1,0)</f>
        <v>0</v>
      </c>
      <c r="G701" s="708">
        <f t="shared" si="10"/>
        <v>0</v>
      </c>
    </row>
    <row r="702" spans="1:7" hidden="1">
      <c r="A702" s="690"/>
      <c r="B702" s="693" t="s">
        <v>55</v>
      </c>
      <c r="C702" s="868"/>
      <c r="D702" s="869"/>
      <c r="E702" s="696"/>
      <c r="F702" s="708">
        <f>IF(F700=1,1,0)</f>
        <v>0</v>
      </c>
      <c r="G702" s="708">
        <f t="shared" si="10"/>
        <v>0</v>
      </c>
    </row>
    <row r="703" spans="1:7" hidden="1">
      <c r="A703" s="690"/>
      <c r="B703" s="693" t="s">
        <v>55</v>
      </c>
      <c r="C703" s="868"/>
      <c r="D703" s="869"/>
      <c r="E703" s="696"/>
      <c r="F703" s="708">
        <f>IF(F700=1,1,0)</f>
        <v>0</v>
      </c>
      <c r="G703" s="708">
        <f t="shared" si="10"/>
        <v>0</v>
      </c>
    </row>
    <row r="704" spans="1:7" hidden="1">
      <c r="A704" s="690"/>
      <c r="B704" s="693" t="s">
        <v>55</v>
      </c>
      <c r="C704" s="868"/>
      <c r="D704" s="869"/>
      <c r="E704" s="696"/>
      <c r="F704" s="708">
        <f>IF(F700=1,1,0)</f>
        <v>0</v>
      </c>
      <c r="G704" s="708">
        <f t="shared" si="10"/>
        <v>0</v>
      </c>
    </row>
    <row r="705" spans="1:7" hidden="1">
      <c r="A705" s="690"/>
      <c r="B705" s="694" t="s">
        <v>56</v>
      </c>
      <c r="C705" s="868"/>
      <c r="D705" s="869"/>
      <c r="E705" s="696"/>
      <c r="F705" s="708">
        <f>IF(F700=1,1,0)</f>
        <v>0</v>
      </c>
      <c r="G705" s="708">
        <f t="shared" si="10"/>
        <v>0</v>
      </c>
    </row>
    <row r="706" spans="1:7" hidden="1">
      <c r="A706" s="690"/>
      <c r="B706" s="694" t="s">
        <v>56</v>
      </c>
      <c r="C706" s="868"/>
      <c r="D706" s="869"/>
      <c r="E706" s="696"/>
      <c r="F706" s="708">
        <f>IF(F700=1,1,0)</f>
        <v>0</v>
      </c>
      <c r="G706" s="708">
        <f t="shared" si="10"/>
        <v>0</v>
      </c>
    </row>
    <row r="707" spans="1:7" hidden="1">
      <c r="A707" s="690"/>
      <c r="B707" s="694" t="s">
        <v>56</v>
      </c>
      <c r="C707" s="868"/>
      <c r="D707" s="869"/>
      <c r="E707" s="696"/>
      <c r="F707" s="708">
        <f>IF(F700=1,1,0)</f>
        <v>0</v>
      </c>
      <c r="G707" s="708">
        <f t="shared" si="10"/>
        <v>0</v>
      </c>
    </row>
    <row r="708" spans="1:7" hidden="1">
      <c r="A708" s="690"/>
      <c r="B708" s="695" t="s">
        <v>57</v>
      </c>
      <c r="C708" s="868"/>
      <c r="D708" s="869"/>
      <c r="E708" s="696"/>
      <c r="F708" s="708">
        <f>IF(F700=1,1,0)</f>
        <v>0</v>
      </c>
      <c r="G708" s="708">
        <f t="shared" ref="G708:G771" si="11">COUNTA(D708)</f>
        <v>0</v>
      </c>
    </row>
    <row r="709" spans="1:7" hidden="1">
      <c r="A709" s="690"/>
      <c r="B709" s="695" t="s">
        <v>57</v>
      </c>
      <c r="C709" s="868"/>
      <c r="D709" s="869"/>
      <c r="E709" s="696"/>
      <c r="F709" s="708">
        <f>IF(F700=1,1,0)</f>
        <v>0</v>
      </c>
      <c r="G709" s="708">
        <f t="shared" si="11"/>
        <v>0</v>
      </c>
    </row>
    <row r="710" spans="1:7" hidden="1">
      <c r="A710" s="690"/>
      <c r="B710" s="695" t="s">
        <v>57</v>
      </c>
      <c r="C710" s="868"/>
      <c r="D710" s="869"/>
      <c r="E710" s="696"/>
      <c r="F710" s="708">
        <f>IF(F700=1,1,0)</f>
        <v>0</v>
      </c>
      <c r="G710" s="708">
        <f t="shared" si="11"/>
        <v>0</v>
      </c>
    </row>
    <row r="711" spans="1:7" hidden="1">
      <c r="A711" s="690">
        <v>424</v>
      </c>
      <c r="B711" s="692" t="s">
        <v>52</v>
      </c>
      <c r="C711" s="868"/>
      <c r="D711" s="869"/>
      <c r="E711" s="696"/>
      <c r="F711" s="708">
        <f>IF(Главная!$S$12="х",1,0)</f>
        <v>0</v>
      </c>
      <c r="G711" s="708">
        <f t="shared" si="11"/>
        <v>0</v>
      </c>
    </row>
    <row r="712" spans="1:7" hidden="1">
      <c r="A712" s="690"/>
      <c r="B712" s="693" t="s">
        <v>55</v>
      </c>
      <c r="C712" s="868"/>
      <c r="D712" s="869"/>
      <c r="E712" s="696"/>
      <c r="F712" s="708">
        <f>IF(F711=1,1,0)</f>
        <v>0</v>
      </c>
      <c r="G712" s="708">
        <f t="shared" si="11"/>
        <v>0</v>
      </c>
    </row>
    <row r="713" spans="1:7" hidden="1">
      <c r="A713" s="690"/>
      <c r="B713" s="693" t="s">
        <v>55</v>
      </c>
      <c r="C713" s="868"/>
      <c r="D713" s="869"/>
      <c r="E713" s="696"/>
      <c r="F713" s="708">
        <f>IF(F711=1,1,0)</f>
        <v>0</v>
      </c>
      <c r="G713" s="708">
        <f t="shared" si="11"/>
        <v>0</v>
      </c>
    </row>
    <row r="714" spans="1:7" hidden="1">
      <c r="A714" s="690"/>
      <c r="B714" s="693" t="s">
        <v>55</v>
      </c>
      <c r="C714" s="868"/>
      <c r="D714" s="869"/>
      <c r="E714" s="696"/>
      <c r="F714" s="708">
        <f>IF(F711=1,1,0)</f>
        <v>0</v>
      </c>
      <c r="G714" s="708">
        <f t="shared" si="11"/>
        <v>0</v>
      </c>
    </row>
    <row r="715" spans="1:7" hidden="1">
      <c r="A715" s="690"/>
      <c r="B715" s="693" t="s">
        <v>55</v>
      </c>
      <c r="C715" s="868"/>
      <c r="D715" s="869"/>
      <c r="E715" s="696"/>
      <c r="F715" s="708">
        <f>IF(F711=1,1,0)</f>
        <v>0</v>
      </c>
      <c r="G715" s="708">
        <f t="shared" si="11"/>
        <v>0</v>
      </c>
    </row>
    <row r="716" spans="1:7" hidden="1">
      <c r="A716" s="690"/>
      <c r="B716" s="694" t="s">
        <v>56</v>
      </c>
      <c r="C716" s="868"/>
      <c r="D716" s="869"/>
      <c r="E716" s="696"/>
      <c r="F716" s="708">
        <f>IF(F711=1,1,0)</f>
        <v>0</v>
      </c>
      <c r="G716" s="708">
        <f t="shared" si="11"/>
        <v>0</v>
      </c>
    </row>
    <row r="717" spans="1:7" hidden="1">
      <c r="A717" s="690"/>
      <c r="B717" s="694" t="s">
        <v>56</v>
      </c>
      <c r="C717" s="868"/>
      <c r="D717" s="869"/>
      <c r="E717" s="696"/>
      <c r="F717" s="708">
        <f>IF(F711=1,1,0)</f>
        <v>0</v>
      </c>
      <c r="G717" s="708">
        <f t="shared" si="11"/>
        <v>0</v>
      </c>
    </row>
    <row r="718" spans="1:7" hidden="1">
      <c r="A718" s="690"/>
      <c r="B718" s="694" t="s">
        <v>56</v>
      </c>
      <c r="C718" s="868"/>
      <c r="D718" s="869"/>
      <c r="E718" s="696"/>
      <c r="F718" s="708">
        <f>IF(F711=1,1,0)</f>
        <v>0</v>
      </c>
      <c r="G718" s="708">
        <f t="shared" si="11"/>
        <v>0</v>
      </c>
    </row>
    <row r="719" spans="1:7" hidden="1">
      <c r="A719" s="690"/>
      <c r="B719" s="695" t="s">
        <v>57</v>
      </c>
      <c r="C719" s="868"/>
      <c r="D719" s="869"/>
      <c r="E719" s="696"/>
      <c r="F719" s="708">
        <f>IF(F711=1,1,0)</f>
        <v>0</v>
      </c>
      <c r="G719" s="708">
        <f t="shared" si="11"/>
        <v>0</v>
      </c>
    </row>
    <row r="720" spans="1:7" hidden="1">
      <c r="A720" s="690"/>
      <c r="B720" s="695" t="s">
        <v>57</v>
      </c>
      <c r="C720" s="868"/>
      <c r="D720" s="869"/>
      <c r="E720" s="696"/>
      <c r="F720" s="708">
        <f>IF(F711=1,1,0)</f>
        <v>0</v>
      </c>
      <c r="G720" s="708">
        <f t="shared" si="11"/>
        <v>0</v>
      </c>
    </row>
    <row r="721" spans="1:7" hidden="1">
      <c r="A721" s="690"/>
      <c r="B721" s="695" t="s">
        <v>57</v>
      </c>
      <c r="C721" s="868"/>
      <c r="D721" s="869"/>
      <c r="E721" s="696"/>
      <c r="F721" s="708">
        <f>IF(F711=1,1,0)</f>
        <v>0</v>
      </c>
      <c r="G721" s="708">
        <f t="shared" si="11"/>
        <v>0</v>
      </c>
    </row>
    <row r="722" spans="1:7" hidden="1">
      <c r="A722" s="690">
        <v>425</v>
      </c>
      <c r="B722" s="692" t="s">
        <v>52</v>
      </c>
      <c r="C722" s="868"/>
      <c r="D722" s="869"/>
      <c r="E722" s="696"/>
      <c r="F722" s="708">
        <f>IF(Главная!$S$13="х",1,0)</f>
        <v>0</v>
      </c>
      <c r="G722" s="708">
        <f t="shared" si="11"/>
        <v>0</v>
      </c>
    </row>
    <row r="723" spans="1:7" hidden="1">
      <c r="A723" s="690"/>
      <c r="B723" s="693" t="s">
        <v>55</v>
      </c>
      <c r="C723" s="868"/>
      <c r="D723" s="869"/>
      <c r="E723" s="696"/>
      <c r="F723" s="708">
        <f>IF(F722=1,1,0)</f>
        <v>0</v>
      </c>
      <c r="G723" s="708">
        <f t="shared" si="11"/>
        <v>0</v>
      </c>
    </row>
    <row r="724" spans="1:7" hidden="1">
      <c r="A724" s="690"/>
      <c r="B724" s="693" t="s">
        <v>55</v>
      </c>
      <c r="C724" s="868"/>
      <c r="D724" s="869"/>
      <c r="E724" s="696"/>
      <c r="F724" s="708">
        <f>IF(F722=1,1,0)</f>
        <v>0</v>
      </c>
      <c r="G724" s="708">
        <f t="shared" si="11"/>
        <v>0</v>
      </c>
    </row>
    <row r="725" spans="1:7" hidden="1">
      <c r="A725" s="690"/>
      <c r="B725" s="693" t="s">
        <v>55</v>
      </c>
      <c r="C725" s="868"/>
      <c r="D725" s="869"/>
      <c r="E725" s="696"/>
      <c r="F725" s="708">
        <f>IF(F722=1,1,0)</f>
        <v>0</v>
      </c>
      <c r="G725" s="708">
        <f t="shared" si="11"/>
        <v>0</v>
      </c>
    </row>
    <row r="726" spans="1:7" hidden="1">
      <c r="A726" s="690"/>
      <c r="B726" s="693" t="s">
        <v>55</v>
      </c>
      <c r="C726" s="868"/>
      <c r="D726" s="869"/>
      <c r="E726" s="696"/>
      <c r="F726" s="708">
        <f>IF(F722=1,1,0)</f>
        <v>0</v>
      </c>
      <c r="G726" s="708">
        <f t="shared" si="11"/>
        <v>0</v>
      </c>
    </row>
    <row r="727" spans="1:7" hidden="1">
      <c r="A727" s="690"/>
      <c r="B727" s="694" t="s">
        <v>56</v>
      </c>
      <c r="C727" s="868"/>
      <c r="D727" s="869"/>
      <c r="E727" s="696"/>
      <c r="F727" s="708">
        <f>IF(F722=1,1,0)</f>
        <v>0</v>
      </c>
      <c r="G727" s="708">
        <f t="shared" si="11"/>
        <v>0</v>
      </c>
    </row>
    <row r="728" spans="1:7" hidden="1">
      <c r="A728" s="690"/>
      <c r="B728" s="694" t="s">
        <v>56</v>
      </c>
      <c r="C728" s="868"/>
      <c r="D728" s="869"/>
      <c r="E728" s="696"/>
      <c r="F728" s="708">
        <f>IF(F722=1,1,0)</f>
        <v>0</v>
      </c>
      <c r="G728" s="708">
        <f t="shared" si="11"/>
        <v>0</v>
      </c>
    </row>
    <row r="729" spans="1:7" hidden="1">
      <c r="A729" s="690"/>
      <c r="B729" s="694" t="s">
        <v>56</v>
      </c>
      <c r="C729" s="868"/>
      <c r="D729" s="869"/>
      <c r="E729" s="696"/>
      <c r="F729" s="708">
        <f>IF(F722=1,1,0)</f>
        <v>0</v>
      </c>
      <c r="G729" s="708">
        <f t="shared" si="11"/>
        <v>0</v>
      </c>
    </row>
    <row r="730" spans="1:7" hidden="1">
      <c r="A730" s="690"/>
      <c r="B730" s="695" t="s">
        <v>57</v>
      </c>
      <c r="C730" s="868"/>
      <c r="D730" s="869"/>
      <c r="E730" s="696"/>
      <c r="F730" s="708">
        <f>IF(F722=1,1,0)</f>
        <v>0</v>
      </c>
      <c r="G730" s="708">
        <f t="shared" si="11"/>
        <v>0</v>
      </c>
    </row>
    <row r="731" spans="1:7" hidden="1">
      <c r="A731" s="690"/>
      <c r="B731" s="695" t="s">
        <v>57</v>
      </c>
      <c r="C731" s="868"/>
      <c r="D731" s="869"/>
      <c r="E731" s="696"/>
      <c r="F731" s="708">
        <f>IF(F722=1,1,0)</f>
        <v>0</v>
      </c>
      <c r="G731" s="708">
        <f t="shared" si="11"/>
        <v>0</v>
      </c>
    </row>
    <row r="732" spans="1:7" hidden="1">
      <c r="A732" s="690"/>
      <c r="B732" s="695" t="s">
        <v>57</v>
      </c>
      <c r="C732" s="868"/>
      <c r="D732" s="869"/>
      <c r="E732" s="696"/>
      <c r="F732" s="708">
        <f>IF(F722=1,1,0)</f>
        <v>0</v>
      </c>
      <c r="G732" s="708">
        <f t="shared" si="11"/>
        <v>0</v>
      </c>
    </row>
    <row r="733" spans="1:7" hidden="1">
      <c r="A733" s="690">
        <v>426</v>
      </c>
      <c r="B733" s="692" t="s">
        <v>52</v>
      </c>
      <c r="C733" s="868"/>
      <c r="D733" s="869"/>
      <c r="E733" s="696"/>
      <c r="F733" s="708">
        <f>IF(Главная!$S$14="х",1,0)</f>
        <v>0</v>
      </c>
      <c r="G733" s="708">
        <f t="shared" si="11"/>
        <v>0</v>
      </c>
    </row>
    <row r="734" spans="1:7" hidden="1">
      <c r="A734" s="690"/>
      <c r="B734" s="693" t="s">
        <v>55</v>
      </c>
      <c r="C734" s="868"/>
      <c r="D734" s="869"/>
      <c r="E734" s="696"/>
      <c r="F734" s="708">
        <f>IF(F733=1,1,0)</f>
        <v>0</v>
      </c>
      <c r="G734" s="708">
        <f t="shared" si="11"/>
        <v>0</v>
      </c>
    </row>
    <row r="735" spans="1:7" hidden="1">
      <c r="A735" s="690"/>
      <c r="B735" s="693" t="s">
        <v>55</v>
      </c>
      <c r="C735" s="868"/>
      <c r="D735" s="869"/>
      <c r="E735" s="696"/>
      <c r="F735" s="708">
        <f>IF(F733=1,1,0)</f>
        <v>0</v>
      </c>
      <c r="G735" s="708">
        <f t="shared" si="11"/>
        <v>0</v>
      </c>
    </row>
    <row r="736" spans="1:7" hidden="1">
      <c r="A736" s="690"/>
      <c r="B736" s="693" t="s">
        <v>55</v>
      </c>
      <c r="C736" s="868"/>
      <c r="D736" s="869"/>
      <c r="E736" s="696"/>
      <c r="F736" s="708">
        <f>IF(F733=1,1,0)</f>
        <v>0</v>
      </c>
      <c r="G736" s="708">
        <f t="shared" si="11"/>
        <v>0</v>
      </c>
    </row>
    <row r="737" spans="1:7" hidden="1">
      <c r="A737" s="690"/>
      <c r="B737" s="693" t="s">
        <v>55</v>
      </c>
      <c r="C737" s="868"/>
      <c r="D737" s="869"/>
      <c r="E737" s="696"/>
      <c r="F737" s="708">
        <f>IF(F733=1,1,0)</f>
        <v>0</v>
      </c>
      <c r="G737" s="708">
        <f t="shared" si="11"/>
        <v>0</v>
      </c>
    </row>
    <row r="738" spans="1:7" hidden="1">
      <c r="A738" s="690"/>
      <c r="B738" s="694" t="s">
        <v>56</v>
      </c>
      <c r="C738" s="868"/>
      <c r="D738" s="869"/>
      <c r="E738" s="696"/>
      <c r="F738" s="708">
        <f>IF(F733=1,1,0)</f>
        <v>0</v>
      </c>
      <c r="G738" s="708">
        <f t="shared" si="11"/>
        <v>0</v>
      </c>
    </row>
    <row r="739" spans="1:7" hidden="1">
      <c r="A739" s="690"/>
      <c r="B739" s="694" t="s">
        <v>56</v>
      </c>
      <c r="C739" s="868"/>
      <c r="D739" s="869"/>
      <c r="E739" s="696"/>
      <c r="F739" s="708">
        <f>IF(F733=1,1,0)</f>
        <v>0</v>
      </c>
      <c r="G739" s="708">
        <f t="shared" si="11"/>
        <v>0</v>
      </c>
    </row>
    <row r="740" spans="1:7" hidden="1">
      <c r="A740" s="690"/>
      <c r="B740" s="694" t="s">
        <v>56</v>
      </c>
      <c r="C740" s="868"/>
      <c r="D740" s="869"/>
      <c r="E740" s="696"/>
      <c r="F740" s="708">
        <f>IF(F733=1,1,0)</f>
        <v>0</v>
      </c>
      <c r="G740" s="708">
        <f t="shared" si="11"/>
        <v>0</v>
      </c>
    </row>
    <row r="741" spans="1:7" hidden="1">
      <c r="A741" s="690"/>
      <c r="B741" s="695" t="s">
        <v>57</v>
      </c>
      <c r="C741" s="868"/>
      <c r="D741" s="869"/>
      <c r="E741" s="696"/>
      <c r="F741" s="708">
        <f>IF(F733=1,1,0)</f>
        <v>0</v>
      </c>
      <c r="G741" s="708">
        <f t="shared" si="11"/>
        <v>0</v>
      </c>
    </row>
    <row r="742" spans="1:7" hidden="1">
      <c r="A742" s="690"/>
      <c r="B742" s="695" t="s">
        <v>57</v>
      </c>
      <c r="C742" s="868"/>
      <c r="D742" s="869"/>
      <c r="E742" s="696"/>
      <c r="F742" s="708">
        <f>IF(F733=1,1,0)</f>
        <v>0</v>
      </c>
      <c r="G742" s="708">
        <f t="shared" si="11"/>
        <v>0</v>
      </c>
    </row>
    <row r="743" spans="1:7" hidden="1">
      <c r="A743" s="690"/>
      <c r="B743" s="695" t="s">
        <v>57</v>
      </c>
      <c r="C743" s="868"/>
      <c r="D743" s="869"/>
      <c r="E743" s="696"/>
      <c r="F743" s="708">
        <f>IF(F733=1,1,0)</f>
        <v>0</v>
      </c>
      <c r="G743" s="708">
        <f t="shared" si="11"/>
        <v>0</v>
      </c>
    </row>
    <row r="744" spans="1:7" hidden="1">
      <c r="A744" s="690" t="s">
        <v>430</v>
      </c>
      <c r="B744" s="692" t="s">
        <v>51</v>
      </c>
      <c r="C744" s="868"/>
      <c r="D744" s="869"/>
      <c r="E744" s="696"/>
      <c r="F744" s="708">
        <f>IF(F745=1,1,0)</f>
        <v>0</v>
      </c>
      <c r="G744" s="708">
        <f t="shared" si="11"/>
        <v>0</v>
      </c>
    </row>
    <row r="745" spans="1:7" hidden="1">
      <c r="A745" s="690">
        <v>431</v>
      </c>
      <c r="B745" s="692" t="s">
        <v>52</v>
      </c>
      <c r="C745" s="868"/>
      <c r="D745" s="869"/>
      <c r="E745" s="696"/>
      <c r="F745" s="708">
        <f>IF(Главная!$S$15="х",1,0)</f>
        <v>0</v>
      </c>
      <c r="G745" s="708">
        <f t="shared" si="11"/>
        <v>0</v>
      </c>
    </row>
    <row r="746" spans="1:7" hidden="1">
      <c r="A746" s="690"/>
      <c r="B746" s="693" t="s">
        <v>55</v>
      </c>
      <c r="C746" s="868"/>
      <c r="D746" s="869"/>
      <c r="E746" s="696"/>
      <c r="F746" s="708">
        <f>IF(F745=1,1,0)</f>
        <v>0</v>
      </c>
      <c r="G746" s="708">
        <f t="shared" si="11"/>
        <v>0</v>
      </c>
    </row>
    <row r="747" spans="1:7" hidden="1">
      <c r="A747" s="690"/>
      <c r="B747" s="693" t="s">
        <v>55</v>
      </c>
      <c r="C747" s="868"/>
      <c r="D747" s="869"/>
      <c r="E747" s="696"/>
      <c r="F747" s="708">
        <f>IF(F745=1,1,0)</f>
        <v>0</v>
      </c>
      <c r="G747" s="708">
        <f t="shared" si="11"/>
        <v>0</v>
      </c>
    </row>
    <row r="748" spans="1:7" hidden="1">
      <c r="A748" s="690"/>
      <c r="B748" s="693" t="s">
        <v>55</v>
      </c>
      <c r="C748" s="868"/>
      <c r="D748" s="869"/>
      <c r="E748" s="696"/>
      <c r="F748" s="708">
        <f>IF(F745=1,1,0)</f>
        <v>0</v>
      </c>
      <c r="G748" s="708">
        <f t="shared" si="11"/>
        <v>0</v>
      </c>
    </row>
    <row r="749" spans="1:7" hidden="1">
      <c r="A749" s="690"/>
      <c r="B749" s="693" t="s">
        <v>55</v>
      </c>
      <c r="C749" s="868"/>
      <c r="D749" s="869"/>
      <c r="E749" s="696"/>
      <c r="F749" s="708">
        <f>IF(F745=1,1,0)</f>
        <v>0</v>
      </c>
      <c r="G749" s="708">
        <f t="shared" si="11"/>
        <v>0</v>
      </c>
    </row>
    <row r="750" spans="1:7" hidden="1">
      <c r="A750" s="690"/>
      <c r="B750" s="694" t="s">
        <v>56</v>
      </c>
      <c r="C750" s="868"/>
      <c r="D750" s="869"/>
      <c r="E750" s="696"/>
      <c r="F750" s="708">
        <f>IF(F745=1,1,0)</f>
        <v>0</v>
      </c>
      <c r="G750" s="708">
        <f t="shared" si="11"/>
        <v>0</v>
      </c>
    </row>
    <row r="751" spans="1:7" hidden="1">
      <c r="A751" s="690"/>
      <c r="B751" s="694" t="s">
        <v>56</v>
      </c>
      <c r="C751" s="868"/>
      <c r="D751" s="869"/>
      <c r="E751" s="696"/>
      <c r="F751" s="708">
        <f>IF(F745=1,1,0)</f>
        <v>0</v>
      </c>
      <c r="G751" s="708">
        <f t="shared" si="11"/>
        <v>0</v>
      </c>
    </row>
    <row r="752" spans="1:7" hidden="1">
      <c r="A752" s="690"/>
      <c r="B752" s="694" t="s">
        <v>56</v>
      </c>
      <c r="C752" s="868"/>
      <c r="D752" s="869"/>
      <c r="E752" s="696"/>
      <c r="F752" s="708">
        <f>IF(F745=1,1,0)</f>
        <v>0</v>
      </c>
      <c r="G752" s="708">
        <f t="shared" si="11"/>
        <v>0</v>
      </c>
    </row>
    <row r="753" spans="1:7" hidden="1">
      <c r="A753" s="690"/>
      <c r="B753" s="695" t="s">
        <v>57</v>
      </c>
      <c r="C753" s="868"/>
      <c r="D753" s="869"/>
      <c r="E753" s="696"/>
      <c r="F753" s="708">
        <f>IF(F745=1,1,0)</f>
        <v>0</v>
      </c>
      <c r="G753" s="708">
        <f t="shared" si="11"/>
        <v>0</v>
      </c>
    </row>
    <row r="754" spans="1:7" hidden="1">
      <c r="A754" s="690"/>
      <c r="B754" s="695" t="s">
        <v>57</v>
      </c>
      <c r="C754" s="868"/>
      <c r="D754" s="869"/>
      <c r="E754" s="696"/>
      <c r="F754" s="708">
        <f>IF(F745=1,1,0)</f>
        <v>0</v>
      </c>
      <c r="G754" s="708">
        <f t="shared" si="11"/>
        <v>0</v>
      </c>
    </row>
    <row r="755" spans="1:7" hidden="1">
      <c r="A755" s="690"/>
      <c r="B755" s="695" t="s">
        <v>57</v>
      </c>
      <c r="C755" s="868"/>
      <c r="D755" s="869"/>
      <c r="E755" s="696"/>
      <c r="F755" s="708">
        <f>IF(F745=1,1,0)</f>
        <v>0</v>
      </c>
      <c r="G755" s="708">
        <f t="shared" si="11"/>
        <v>0</v>
      </c>
    </row>
    <row r="756" spans="1:7" hidden="1">
      <c r="A756" s="690">
        <v>432</v>
      </c>
      <c r="B756" s="692" t="s">
        <v>52</v>
      </c>
      <c r="C756" s="868"/>
      <c r="D756" s="869"/>
      <c r="E756" s="696"/>
      <c r="F756" s="708">
        <f>IF(Главная!$S$16="х",1,0)</f>
        <v>0</v>
      </c>
      <c r="G756" s="708">
        <f t="shared" si="11"/>
        <v>0</v>
      </c>
    </row>
    <row r="757" spans="1:7" hidden="1">
      <c r="A757" s="690"/>
      <c r="B757" s="693" t="s">
        <v>55</v>
      </c>
      <c r="C757" s="868"/>
      <c r="D757" s="869"/>
      <c r="E757" s="696"/>
      <c r="F757" s="708">
        <f>IF(F756=1,1,0)</f>
        <v>0</v>
      </c>
      <c r="G757" s="708">
        <f t="shared" si="11"/>
        <v>0</v>
      </c>
    </row>
    <row r="758" spans="1:7" hidden="1">
      <c r="A758" s="690"/>
      <c r="B758" s="693" t="s">
        <v>55</v>
      </c>
      <c r="C758" s="868"/>
      <c r="D758" s="869"/>
      <c r="E758" s="696"/>
      <c r="F758" s="708">
        <f>IF(F756=1,1,0)</f>
        <v>0</v>
      </c>
      <c r="G758" s="708">
        <f t="shared" si="11"/>
        <v>0</v>
      </c>
    </row>
    <row r="759" spans="1:7" hidden="1">
      <c r="A759" s="690"/>
      <c r="B759" s="693" t="s">
        <v>55</v>
      </c>
      <c r="C759" s="868"/>
      <c r="D759" s="869"/>
      <c r="E759" s="696"/>
      <c r="F759" s="708">
        <f>IF(F756=1,1,0)</f>
        <v>0</v>
      </c>
      <c r="G759" s="708">
        <f t="shared" si="11"/>
        <v>0</v>
      </c>
    </row>
    <row r="760" spans="1:7" hidden="1">
      <c r="A760" s="690"/>
      <c r="B760" s="693" t="s">
        <v>55</v>
      </c>
      <c r="C760" s="868"/>
      <c r="D760" s="869"/>
      <c r="E760" s="696"/>
      <c r="F760" s="708">
        <f>IF(F756=1,1,0)</f>
        <v>0</v>
      </c>
      <c r="G760" s="708">
        <f t="shared" si="11"/>
        <v>0</v>
      </c>
    </row>
    <row r="761" spans="1:7" hidden="1">
      <c r="A761" s="690"/>
      <c r="B761" s="694" t="s">
        <v>56</v>
      </c>
      <c r="C761" s="868"/>
      <c r="D761" s="869"/>
      <c r="E761" s="696"/>
      <c r="F761" s="708">
        <f>IF(F756=1,1,0)</f>
        <v>0</v>
      </c>
      <c r="G761" s="708">
        <f t="shared" si="11"/>
        <v>0</v>
      </c>
    </row>
    <row r="762" spans="1:7" hidden="1">
      <c r="A762" s="690"/>
      <c r="B762" s="694" t="s">
        <v>56</v>
      </c>
      <c r="C762" s="868"/>
      <c r="D762" s="869"/>
      <c r="E762" s="696"/>
      <c r="F762" s="708">
        <f>IF(F756=1,1,0)</f>
        <v>0</v>
      </c>
      <c r="G762" s="708">
        <f t="shared" si="11"/>
        <v>0</v>
      </c>
    </row>
    <row r="763" spans="1:7" hidden="1">
      <c r="A763" s="690"/>
      <c r="B763" s="694" t="s">
        <v>56</v>
      </c>
      <c r="C763" s="690"/>
      <c r="D763" s="691"/>
      <c r="E763" s="696"/>
      <c r="F763" s="708">
        <f>IF(F756=1,1,0)</f>
        <v>0</v>
      </c>
      <c r="G763" s="708">
        <f t="shared" si="11"/>
        <v>0</v>
      </c>
    </row>
    <row r="764" spans="1:7" hidden="1">
      <c r="A764" s="690"/>
      <c r="B764" s="695" t="s">
        <v>57</v>
      </c>
      <c r="C764" s="690"/>
      <c r="D764" s="691"/>
      <c r="E764" s="696"/>
      <c r="F764" s="708">
        <f>IF(F756=1,1,0)</f>
        <v>0</v>
      </c>
      <c r="G764" s="708">
        <f t="shared" si="11"/>
        <v>0</v>
      </c>
    </row>
    <row r="765" spans="1:7" hidden="1">
      <c r="A765" s="690"/>
      <c r="B765" s="695" t="s">
        <v>57</v>
      </c>
      <c r="C765" s="690"/>
      <c r="D765" s="691"/>
      <c r="E765" s="696"/>
      <c r="F765" s="708">
        <f>IF(F756=1,1,0)</f>
        <v>0</v>
      </c>
      <c r="G765" s="708">
        <f t="shared" si="11"/>
        <v>0</v>
      </c>
    </row>
    <row r="766" spans="1:7" hidden="1">
      <c r="A766" s="690"/>
      <c r="B766" s="695" t="s">
        <v>57</v>
      </c>
      <c r="C766" s="690"/>
      <c r="D766" s="691"/>
      <c r="E766" s="696"/>
      <c r="F766" s="708">
        <f>IF(F756=1,1,0)</f>
        <v>0</v>
      </c>
      <c r="G766" s="708">
        <f t="shared" si="11"/>
        <v>0</v>
      </c>
    </row>
    <row r="767" spans="1:7" hidden="1">
      <c r="A767" s="690">
        <v>433</v>
      </c>
      <c r="B767" s="692" t="s">
        <v>52</v>
      </c>
      <c r="C767" s="690"/>
      <c r="D767" s="691"/>
      <c r="E767" s="696"/>
      <c r="F767" s="708">
        <f>IF(Главная!$S$17="х",1,0)</f>
        <v>0</v>
      </c>
      <c r="G767" s="708">
        <f t="shared" si="11"/>
        <v>0</v>
      </c>
    </row>
    <row r="768" spans="1:7" hidden="1">
      <c r="A768" s="690"/>
      <c r="B768" s="693" t="s">
        <v>55</v>
      </c>
      <c r="C768" s="690"/>
      <c r="D768" s="691"/>
      <c r="E768" s="696"/>
      <c r="F768" s="708">
        <f>IF(F767=1,1,0)</f>
        <v>0</v>
      </c>
      <c r="G768" s="708">
        <f t="shared" si="11"/>
        <v>0</v>
      </c>
    </row>
    <row r="769" spans="1:7" hidden="1">
      <c r="A769" s="690"/>
      <c r="B769" s="693" t="s">
        <v>55</v>
      </c>
      <c r="C769" s="690"/>
      <c r="D769" s="691"/>
      <c r="E769" s="696"/>
      <c r="F769" s="708">
        <f>IF(F767=1,1,0)</f>
        <v>0</v>
      </c>
      <c r="G769" s="708">
        <f t="shared" si="11"/>
        <v>0</v>
      </c>
    </row>
    <row r="770" spans="1:7" hidden="1">
      <c r="A770" s="690"/>
      <c r="B770" s="693" t="s">
        <v>55</v>
      </c>
      <c r="C770" s="690"/>
      <c r="D770" s="691"/>
      <c r="E770" s="696"/>
      <c r="F770" s="708">
        <f>IF(F767=1,1,0)</f>
        <v>0</v>
      </c>
      <c r="G770" s="708">
        <f t="shared" si="11"/>
        <v>0</v>
      </c>
    </row>
    <row r="771" spans="1:7" hidden="1">
      <c r="A771" s="690"/>
      <c r="B771" s="693" t="s">
        <v>55</v>
      </c>
      <c r="C771" s="690"/>
      <c r="D771" s="691"/>
      <c r="E771" s="696"/>
      <c r="F771" s="708">
        <f>IF(F767=1,1,0)</f>
        <v>0</v>
      </c>
      <c r="G771" s="708">
        <f t="shared" si="11"/>
        <v>0</v>
      </c>
    </row>
    <row r="772" spans="1:7" hidden="1">
      <c r="A772" s="690"/>
      <c r="B772" s="694" t="s">
        <v>56</v>
      </c>
      <c r="C772" s="690"/>
      <c r="D772" s="691"/>
      <c r="E772" s="696"/>
      <c r="F772" s="708">
        <f>IF(F767=1,1,0)</f>
        <v>0</v>
      </c>
      <c r="G772" s="708">
        <f t="shared" ref="G772:G810" si="12">COUNTA(D772)</f>
        <v>0</v>
      </c>
    </row>
    <row r="773" spans="1:7" hidden="1">
      <c r="A773" s="690"/>
      <c r="B773" s="694" t="s">
        <v>56</v>
      </c>
      <c r="C773" s="690"/>
      <c r="D773" s="691"/>
      <c r="E773" s="696"/>
      <c r="F773" s="708">
        <f>IF(F767=1,1,0)</f>
        <v>0</v>
      </c>
      <c r="G773" s="708">
        <f t="shared" si="12"/>
        <v>0</v>
      </c>
    </row>
    <row r="774" spans="1:7" hidden="1">
      <c r="A774" s="690"/>
      <c r="B774" s="694" t="s">
        <v>56</v>
      </c>
      <c r="C774" s="690"/>
      <c r="D774" s="691"/>
      <c r="E774" s="696"/>
      <c r="F774" s="708">
        <f>IF(F767=1,1,0)</f>
        <v>0</v>
      </c>
      <c r="G774" s="708">
        <f t="shared" si="12"/>
        <v>0</v>
      </c>
    </row>
    <row r="775" spans="1:7" hidden="1">
      <c r="A775" s="690"/>
      <c r="B775" s="695" t="s">
        <v>57</v>
      </c>
      <c r="C775" s="690"/>
      <c r="D775" s="691"/>
      <c r="E775" s="696"/>
      <c r="F775" s="708">
        <f>IF(F767=1,1,0)</f>
        <v>0</v>
      </c>
      <c r="G775" s="708">
        <f t="shared" si="12"/>
        <v>0</v>
      </c>
    </row>
    <row r="776" spans="1:7" hidden="1">
      <c r="A776" s="690"/>
      <c r="B776" s="695" t="s">
        <v>57</v>
      </c>
      <c r="C776" s="690"/>
      <c r="D776" s="691"/>
      <c r="E776" s="696"/>
      <c r="F776" s="708">
        <f>IF(F767=1,1,0)</f>
        <v>0</v>
      </c>
      <c r="G776" s="708">
        <f t="shared" si="12"/>
        <v>0</v>
      </c>
    </row>
    <row r="777" spans="1:7" hidden="1">
      <c r="A777" s="690"/>
      <c r="B777" s="695" t="s">
        <v>57</v>
      </c>
      <c r="C777" s="690"/>
      <c r="D777" s="691"/>
      <c r="E777" s="696"/>
      <c r="F777" s="708">
        <f>IF(F767=1,1,0)</f>
        <v>0</v>
      </c>
      <c r="G777" s="708">
        <f t="shared" si="12"/>
        <v>0</v>
      </c>
    </row>
    <row r="778" spans="1:7" hidden="1">
      <c r="A778" s="690">
        <v>434</v>
      </c>
      <c r="B778" s="692" t="s">
        <v>52</v>
      </c>
      <c r="C778" s="690"/>
      <c r="D778" s="691"/>
      <c r="E778" s="696"/>
      <c r="F778" s="708">
        <f>IF(Главная!$S$18="х",1,0)</f>
        <v>0</v>
      </c>
      <c r="G778" s="708">
        <f t="shared" si="12"/>
        <v>0</v>
      </c>
    </row>
    <row r="779" spans="1:7" hidden="1">
      <c r="A779" s="690"/>
      <c r="B779" s="693" t="s">
        <v>55</v>
      </c>
      <c r="C779" s="690"/>
      <c r="D779" s="691"/>
      <c r="E779" s="696"/>
      <c r="F779" s="708">
        <f>IF(F778=1,1,0)</f>
        <v>0</v>
      </c>
      <c r="G779" s="708">
        <f t="shared" si="12"/>
        <v>0</v>
      </c>
    </row>
    <row r="780" spans="1:7" hidden="1">
      <c r="A780" s="690"/>
      <c r="B780" s="693" t="s">
        <v>55</v>
      </c>
      <c r="C780" s="690"/>
      <c r="D780" s="691"/>
      <c r="E780" s="696"/>
      <c r="F780" s="708">
        <f>IF(F778=1,1,0)</f>
        <v>0</v>
      </c>
      <c r="G780" s="708">
        <f t="shared" si="12"/>
        <v>0</v>
      </c>
    </row>
    <row r="781" spans="1:7" hidden="1">
      <c r="A781" s="690"/>
      <c r="B781" s="693" t="s">
        <v>55</v>
      </c>
      <c r="C781" s="690"/>
      <c r="D781" s="691"/>
      <c r="E781" s="696"/>
      <c r="F781" s="708">
        <f>IF(F778=1,1,0)</f>
        <v>0</v>
      </c>
      <c r="G781" s="708">
        <f t="shared" si="12"/>
        <v>0</v>
      </c>
    </row>
    <row r="782" spans="1:7" hidden="1">
      <c r="A782" s="690"/>
      <c r="B782" s="693" t="s">
        <v>55</v>
      </c>
      <c r="C782" s="690"/>
      <c r="D782" s="691"/>
      <c r="E782" s="696"/>
      <c r="F782" s="708">
        <f>IF(F778=1,1,0)</f>
        <v>0</v>
      </c>
      <c r="G782" s="708">
        <f t="shared" si="12"/>
        <v>0</v>
      </c>
    </row>
    <row r="783" spans="1:7" hidden="1">
      <c r="A783" s="690"/>
      <c r="B783" s="694" t="s">
        <v>56</v>
      </c>
      <c r="C783" s="690"/>
      <c r="D783" s="691"/>
      <c r="E783" s="696"/>
      <c r="F783" s="708">
        <f>IF(F778=1,1,0)</f>
        <v>0</v>
      </c>
      <c r="G783" s="708">
        <f t="shared" si="12"/>
        <v>0</v>
      </c>
    </row>
    <row r="784" spans="1:7" hidden="1">
      <c r="A784" s="690"/>
      <c r="B784" s="694" t="s">
        <v>56</v>
      </c>
      <c r="C784" s="690"/>
      <c r="D784" s="691"/>
      <c r="E784" s="696"/>
      <c r="F784" s="708">
        <f>IF(F778=1,1,0)</f>
        <v>0</v>
      </c>
      <c r="G784" s="708">
        <f t="shared" si="12"/>
        <v>0</v>
      </c>
    </row>
    <row r="785" spans="1:7" hidden="1">
      <c r="A785" s="690"/>
      <c r="B785" s="694" t="s">
        <v>56</v>
      </c>
      <c r="C785" s="690"/>
      <c r="D785" s="691"/>
      <c r="E785" s="696"/>
      <c r="F785" s="708">
        <f>IF(F778=1,1,0)</f>
        <v>0</v>
      </c>
      <c r="G785" s="708">
        <f t="shared" si="12"/>
        <v>0</v>
      </c>
    </row>
    <row r="786" spans="1:7" hidden="1">
      <c r="A786" s="690"/>
      <c r="B786" s="695" t="s">
        <v>57</v>
      </c>
      <c r="C786" s="690"/>
      <c r="D786" s="691"/>
      <c r="E786" s="696"/>
      <c r="F786" s="708">
        <f>IF(F778=1,1,0)</f>
        <v>0</v>
      </c>
      <c r="G786" s="708">
        <f t="shared" si="12"/>
        <v>0</v>
      </c>
    </row>
    <row r="787" spans="1:7" hidden="1">
      <c r="A787" s="690"/>
      <c r="B787" s="695" t="s">
        <v>57</v>
      </c>
      <c r="C787" s="690"/>
      <c r="D787" s="691"/>
      <c r="E787" s="696"/>
      <c r="F787" s="708">
        <f>IF(F778=1,1,0)</f>
        <v>0</v>
      </c>
      <c r="G787" s="708">
        <f t="shared" si="12"/>
        <v>0</v>
      </c>
    </row>
    <row r="788" spans="1:7" hidden="1">
      <c r="A788" s="690"/>
      <c r="B788" s="695" t="s">
        <v>57</v>
      </c>
      <c r="C788" s="690"/>
      <c r="D788" s="691"/>
      <c r="E788" s="696"/>
      <c r="F788" s="708">
        <f>IF(F778=1,1,0)</f>
        <v>0</v>
      </c>
      <c r="G788" s="708">
        <f t="shared" si="12"/>
        <v>0</v>
      </c>
    </row>
    <row r="789" spans="1:7" hidden="1">
      <c r="A789" s="690">
        <v>435</v>
      </c>
      <c r="B789" s="692" t="s">
        <v>52</v>
      </c>
      <c r="C789" s="690"/>
      <c r="D789" s="691"/>
      <c r="E789" s="696"/>
      <c r="F789" s="708">
        <f>IF(Главная!$S$19="х",1,0)</f>
        <v>0</v>
      </c>
      <c r="G789" s="708">
        <f t="shared" si="12"/>
        <v>0</v>
      </c>
    </row>
    <row r="790" spans="1:7" hidden="1">
      <c r="A790" s="690"/>
      <c r="B790" s="693" t="s">
        <v>55</v>
      </c>
      <c r="C790" s="690"/>
      <c r="D790" s="691"/>
      <c r="E790" s="696"/>
      <c r="F790" s="708">
        <f>IF(F789=1,1,0)</f>
        <v>0</v>
      </c>
      <c r="G790" s="708">
        <f t="shared" si="12"/>
        <v>0</v>
      </c>
    </row>
    <row r="791" spans="1:7" hidden="1">
      <c r="A791" s="690"/>
      <c r="B791" s="693" t="s">
        <v>55</v>
      </c>
      <c r="C791" s="690"/>
      <c r="D791" s="691"/>
      <c r="E791" s="696"/>
      <c r="F791" s="708">
        <f>IF(F789=1,1,0)</f>
        <v>0</v>
      </c>
      <c r="G791" s="708">
        <f t="shared" si="12"/>
        <v>0</v>
      </c>
    </row>
    <row r="792" spans="1:7" hidden="1">
      <c r="A792" s="690"/>
      <c r="B792" s="693" t="s">
        <v>55</v>
      </c>
      <c r="C792" s="690"/>
      <c r="D792" s="691"/>
      <c r="E792" s="696"/>
      <c r="F792" s="708">
        <f>IF(F789=1,1,0)</f>
        <v>0</v>
      </c>
      <c r="G792" s="708">
        <f t="shared" si="12"/>
        <v>0</v>
      </c>
    </row>
    <row r="793" spans="1:7" hidden="1">
      <c r="A793" s="690"/>
      <c r="B793" s="693" t="s">
        <v>55</v>
      </c>
      <c r="C793" s="690"/>
      <c r="D793" s="691"/>
      <c r="E793" s="696"/>
      <c r="F793" s="708">
        <f>IF(F789=1,1,0)</f>
        <v>0</v>
      </c>
      <c r="G793" s="708">
        <f t="shared" si="12"/>
        <v>0</v>
      </c>
    </row>
    <row r="794" spans="1:7" hidden="1">
      <c r="A794" s="690"/>
      <c r="B794" s="694" t="s">
        <v>56</v>
      </c>
      <c r="C794" s="690"/>
      <c r="D794" s="691"/>
      <c r="E794" s="696"/>
      <c r="F794" s="708">
        <f>IF(F789=1,1,0)</f>
        <v>0</v>
      </c>
      <c r="G794" s="708">
        <f t="shared" si="12"/>
        <v>0</v>
      </c>
    </row>
    <row r="795" spans="1:7" hidden="1">
      <c r="A795" s="690"/>
      <c r="B795" s="694" t="s">
        <v>56</v>
      </c>
      <c r="C795" s="690"/>
      <c r="D795" s="691"/>
      <c r="E795" s="696"/>
      <c r="F795" s="708">
        <f>IF(F789=1,1,0)</f>
        <v>0</v>
      </c>
      <c r="G795" s="708">
        <f t="shared" si="12"/>
        <v>0</v>
      </c>
    </row>
    <row r="796" spans="1:7" hidden="1">
      <c r="A796" s="690"/>
      <c r="B796" s="694" t="s">
        <v>56</v>
      </c>
      <c r="C796" s="690"/>
      <c r="D796" s="691"/>
      <c r="E796" s="696"/>
      <c r="F796" s="708">
        <f>IF(F789=1,1,0)</f>
        <v>0</v>
      </c>
      <c r="G796" s="708">
        <f t="shared" si="12"/>
        <v>0</v>
      </c>
    </row>
    <row r="797" spans="1:7" hidden="1">
      <c r="A797" s="690"/>
      <c r="B797" s="695" t="s">
        <v>57</v>
      </c>
      <c r="C797" s="690"/>
      <c r="D797" s="691"/>
      <c r="E797" s="696"/>
      <c r="F797" s="708">
        <f>IF(F789=1,1,0)</f>
        <v>0</v>
      </c>
      <c r="G797" s="708">
        <f t="shared" si="12"/>
        <v>0</v>
      </c>
    </row>
    <row r="798" spans="1:7" hidden="1">
      <c r="A798" s="690"/>
      <c r="B798" s="695" t="s">
        <v>57</v>
      </c>
      <c r="C798" s="690"/>
      <c r="D798" s="691"/>
      <c r="E798" s="696"/>
      <c r="F798" s="708">
        <f>IF(F789=1,1,0)</f>
        <v>0</v>
      </c>
      <c r="G798" s="708">
        <f t="shared" si="12"/>
        <v>0</v>
      </c>
    </row>
    <row r="799" spans="1:7" hidden="1">
      <c r="A799" s="690"/>
      <c r="B799" s="695" t="s">
        <v>57</v>
      </c>
      <c r="C799" s="690"/>
      <c r="D799" s="691"/>
      <c r="E799" s="696"/>
      <c r="F799" s="708">
        <f>IF(F789=1,1,0)</f>
        <v>0</v>
      </c>
      <c r="G799" s="708">
        <f t="shared" si="12"/>
        <v>0</v>
      </c>
    </row>
    <row r="800" spans="1:7" hidden="1">
      <c r="A800" s="690">
        <v>436</v>
      </c>
      <c r="B800" s="692" t="s">
        <v>52</v>
      </c>
      <c r="C800" s="690"/>
      <c r="D800" s="691"/>
      <c r="E800" s="696"/>
      <c r="F800" s="708">
        <f>IF(Главная!$S$20="х",1,0)</f>
        <v>0</v>
      </c>
      <c r="G800" s="708">
        <f t="shared" si="12"/>
        <v>0</v>
      </c>
    </row>
    <row r="801" spans="1:7" hidden="1">
      <c r="A801" s="690"/>
      <c r="B801" s="693" t="s">
        <v>55</v>
      </c>
      <c r="C801" s="690"/>
      <c r="D801" s="691"/>
      <c r="E801" s="696"/>
      <c r="F801" s="708">
        <f>IF(F800=1,1,0)</f>
        <v>0</v>
      </c>
      <c r="G801" s="708">
        <f t="shared" si="12"/>
        <v>0</v>
      </c>
    </row>
    <row r="802" spans="1:7" hidden="1">
      <c r="A802" s="690"/>
      <c r="B802" s="693" t="s">
        <v>55</v>
      </c>
      <c r="C802" s="690"/>
      <c r="D802" s="691"/>
      <c r="E802" s="696"/>
      <c r="F802" s="708">
        <f>IF(F800=1,1,0)</f>
        <v>0</v>
      </c>
      <c r="G802" s="708">
        <f t="shared" si="12"/>
        <v>0</v>
      </c>
    </row>
    <row r="803" spans="1:7" hidden="1">
      <c r="A803" s="690"/>
      <c r="B803" s="693" t="s">
        <v>55</v>
      </c>
      <c r="C803" s="690"/>
      <c r="D803" s="691"/>
      <c r="E803" s="696"/>
      <c r="F803" s="708">
        <f>IF(F800=1,1,0)</f>
        <v>0</v>
      </c>
      <c r="G803" s="708">
        <f t="shared" si="12"/>
        <v>0</v>
      </c>
    </row>
    <row r="804" spans="1:7" hidden="1">
      <c r="A804" s="690"/>
      <c r="B804" s="693" t="s">
        <v>55</v>
      </c>
      <c r="C804" s="690"/>
      <c r="D804" s="691"/>
      <c r="E804" s="696"/>
      <c r="F804" s="708">
        <f>IF(F800=1,1,0)</f>
        <v>0</v>
      </c>
      <c r="G804" s="708">
        <f t="shared" si="12"/>
        <v>0</v>
      </c>
    </row>
    <row r="805" spans="1:7" hidden="1">
      <c r="A805" s="690"/>
      <c r="B805" s="694" t="s">
        <v>56</v>
      </c>
      <c r="C805" s="690"/>
      <c r="D805" s="691"/>
      <c r="E805" s="696"/>
      <c r="F805" s="708">
        <f>IF(F800=1,1,0)</f>
        <v>0</v>
      </c>
      <c r="G805" s="708">
        <f t="shared" si="12"/>
        <v>0</v>
      </c>
    </row>
    <row r="806" spans="1:7" hidden="1">
      <c r="A806" s="690"/>
      <c r="B806" s="694" t="s">
        <v>56</v>
      </c>
      <c r="C806" s="690"/>
      <c r="D806" s="691"/>
      <c r="E806" s="696"/>
      <c r="F806" s="708">
        <f>IF(F800=1,1,0)</f>
        <v>0</v>
      </c>
      <c r="G806" s="708">
        <f t="shared" si="12"/>
        <v>0</v>
      </c>
    </row>
    <row r="807" spans="1:7" hidden="1">
      <c r="A807" s="690"/>
      <c r="B807" s="694" t="s">
        <v>56</v>
      </c>
      <c r="C807" s="690"/>
      <c r="D807" s="691"/>
      <c r="E807" s="696"/>
      <c r="F807" s="708">
        <f>IF(F800=1,1,0)</f>
        <v>0</v>
      </c>
      <c r="G807" s="708">
        <f t="shared" si="12"/>
        <v>0</v>
      </c>
    </row>
    <row r="808" spans="1:7" hidden="1">
      <c r="A808" s="690"/>
      <c r="B808" s="695" t="s">
        <v>57</v>
      </c>
      <c r="C808" s="690"/>
      <c r="D808" s="691"/>
      <c r="E808" s="696"/>
      <c r="F808" s="708">
        <f>IF(F800=1,1,0)</f>
        <v>0</v>
      </c>
      <c r="G808" s="708">
        <f t="shared" si="12"/>
        <v>0</v>
      </c>
    </row>
    <row r="809" spans="1:7" hidden="1">
      <c r="A809" s="690"/>
      <c r="B809" s="695" t="s">
        <v>57</v>
      </c>
      <c r="C809" s="690"/>
      <c r="D809" s="691"/>
      <c r="E809" s="696"/>
      <c r="F809" s="708">
        <f>IF(F800=1,1,0)</f>
        <v>0</v>
      </c>
      <c r="G809" s="708">
        <f t="shared" si="12"/>
        <v>0</v>
      </c>
    </row>
    <row r="810" spans="1:7" hidden="1">
      <c r="A810" s="690"/>
      <c r="B810" s="695" t="s">
        <v>57</v>
      </c>
      <c r="C810" s="690"/>
      <c r="D810" s="691"/>
      <c r="E810" s="696"/>
      <c r="F810" s="708">
        <f>IF(F800=1,1,0)</f>
        <v>0</v>
      </c>
      <c r="G810" s="708">
        <f t="shared" si="12"/>
        <v>0</v>
      </c>
    </row>
    <row r="811" spans="1:7" hidden="1"/>
    <row r="812" spans="1:7" hidden="1"/>
    <row r="813" spans="1:7" hidden="1"/>
    <row r="814" spans="1:7" hidden="1"/>
    <row r="815" spans="1:7" hidden="1"/>
    <row r="816" spans="1:7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</sheetData>
  <autoFilter ref="F1:G810">
    <filterColumn colId="0">
      <filters>
        <filter val="1"/>
      </filters>
    </filterColumn>
  </autoFilter>
  <mergeCells count="1">
    <mergeCell ref="A1:D1"/>
  </mergeCells>
  <phoneticPr fontId="32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12" orientation="portrait" r:id="rId1"/>
  <headerFooter alignWithMargins="0"/>
  <rowBreaks count="1" manualBreakCount="1">
    <brk id="409" max="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>
    <tabColor indexed="53"/>
  </sheetPr>
  <dimension ref="A1:AF1095"/>
  <sheetViews>
    <sheetView zoomScale="85" zoomScaleNormal="85" workbookViewId="0">
      <selection activeCell="K11" sqref="K11"/>
    </sheetView>
  </sheetViews>
  <sheetFormatPr defaultRowHeight="12.75" outlineLevelCol="1"/>
  <cols>
    <col min="1" max="1" width="3.7109375" style="236" customWidth="1"/>
    <col min="2" max="2" width="6.28515625" style="236" bestFit="1" customWidth="1"/>
    <col min="3" max="3" width="4.7109375" style="236" customWidth="1"/>
    <col min="4" max="4" width="7.5703125" customWidth="1"/>
    <col min="5" max="5" width="21.5703125" style="236" customWidth="1" outlineLevel="1"/>
    <col min="6" max="6" width="20.28515625" customWidth="1" outlineLevel="1"/>
    <col min="7" max="7" width="7.7109375" customWidth="1" outlineLevel="1"/>
    <col min="8" max="8" width="11.140625" style="236" customWidth="1" outlineLevel="1"/>
    <col min="9" max="9" width="7.140625" style="236" customWidth="1" outlineLevel="1"/>
    <col min="10" max="10" width="9.140625" style="236" customWidth="1" outlineLevel="1"/>
    <col min="11" max="11" width="6.85546875" style="236" customWidth="1" outlineLevel="1"/>
    <col min="12" max="12" width="4.85546875" style="236" customWidth="1" outlineLevel="1"/>
    <col min="13" max="14" width="6.28515625" style="236" customWidth="1" outlineLevel="1"/>
    <col min="15" max="15" width="8.85546875" style="236" customWidth="1" outlineLevel="1"/>
    <col min="16" max="16" width="7.85546875" style="236" customWidth="1" outlineLevel="1"/>
    <col min="17" max="17" width="9.85546875" style="236" customWidth="1" outlineLevel="1"/>
    <col min="18" max="18" width="8.7109375" customWidth="1"/>
    <col min="19" max="19" width="15.7109375" style="236" customWidth="1" outlineLevel="1"/>
    <col min="20" max="20" width="15.85546875" customWidth="1" outlineLevel="1"/>
    <col min="21" max="21" width="12.5703125" customWidth="1" outlineLevel="1"/>
    <col min="22" max="22" width="15" customWidth="1" outlineLevel="1"/>
    <col min="23" max="23" width="4.7109375" customWidth="1"/>
    <col min="24" max="24" width="15.7109375" style="236" customWidth="1" outlineLevel="1"/>
    <col min="25" max="25" width="15.85546875" customWidth="1" outlineLevel="1"/>
    <col min="26" max="26" width="12.5703125" customWidth="1" outlineLevel="1"/>
    <col min="27" max="27" width="15" customWidth="1" outlineLevel="1"/>
    <col min="28" max="28" width="3.7109375" customWidth="1"/>
    <col min="29" max="29" width="15.7109375" style="236" customWidth="1" outlineLevel="1"/>
    <col min="30" max="30" width="15.85546875" customWidth="1" outlineLevel="1"/>
    <col min="31" max="31" width="12.5703125" customWidth="1" outlineLevel="1"/>
    <col min="32" max="32" width="15" customWidth="1" outlineLevel="1"/>
  </cols>
  <sheetData>
    <row r="1" spans="1:32">
      <c r="A1" s="715" t="s">
        <v>348</v>
      </c>
      <c r="B1" s="715" t="s">
        <v>244</v>
      </c>
      <c r="C1" s="715" t="s">
        <v>245</v>
      </c>
      <c r="D1" s="715" t="s">
        <v>196</v>
      </c>
      <c r="E1" s="715" t="s">
        <v>47</v>
      </c>
      <c r="F1" s="715" t="s">
        <v>87</v>
      </c>
      <c r="G1" s="715" t="s">
        <v>190</v>
      </c>
      <c r="H1" s="715" t="s">
        <v>195</v>
      </c>
      <c r="I1" s="872" t="s">
        <v>248</v>
      </c>
      <c r="J1" s="715" t="s">
        <v>249</v>
      </c>
      <c r="K1" s="715" t="s">
        <v>14</v>
      </c>
      <c r="L1" s="715" t="s">
        <v>15</v>
      </c>
      <c r="M1" s="715" t="s">
        <v>252</v>
      </c>
      <c r="N1" s="715" t="s">
        <v>16</v>
      </c>
      <c r="O1" s="715" t="s">
        <v>264</v>
      </c>
      <c r="P1" s="720" t="s">
        <v>262</v>
      </c>
      <c r="Q1" s="720" t="s">
        <v>191</v>
      </c>
      <c r="R1" s="722">
        <f>COUNTA(B2:B1353)</f>
        <v>1094</v>
      </c>
      <c r="S1" s="717" t="s">
        <v>47</v>
      </c>
      <c r="T1" s="717" t="s">
        <v>192</v>
      </c>
      <c r="U1" s="717" t="s">
        <v>193</v>
      </c>
      <c r="V1" s="717" t="s">
        <v>194</v>
      </c>
      <c r="W1" s="716"/>
      <c r="X1" s="718" t="s">
        <v>47</v>
      </c>
      <c r="Y1" s="718" t="s">
        <v>192</v>
      </c>
      <c r="Z1" s="718" t="s">
        <v>193</v>
      </c>
      <c r="AA1" s="718" t="s">
        <v>194</v>
      </c>
      <c r="AB1" s="714"/>
      <c r="AC1" s="721" t="s">
        <v>47</v>
      </c>
      <c r="AD1" s="719" t="s">
        <v>192</v>
      </c>
      <c r="AE1" s="719" t="s">
        <v>193</v>
      </c>
      <c r="AF1" s="719" t="s">
        <v>194</v>
      </c>
    </row>
    <row r="2" spans="1:32">
      <c r="A2" s="236">
        <v>1</v>
      </c>
      <c r="B2" s="867">
        <v>111</v>
      </c>
      <c r="C2" s="236">
        <v>473</v>
      </c>
      <c r="D2" s="236">
        <v>1</v>
      </c>
      <c r="E2" s="236" t="s">
        <v>78</v>
      </c>
      <c r="F2" t="s">
        <v>455</v>
      </c>
      <c r="G2" s="398"/>
      <c r="I2" s="162"/>
      <c r="S2" s="236" t="s">
        <v>78</v>
      </c>
      <c r="T2" s="867" t="s">
        <v>569</v>
      </c>
      <c r="U2" s="867"/>
      <c r="V2" s="867"/>
      <c r="Y2" s="867"/>
      <c r="Z2" s="867"/>
      <c r="AA2" s="867"/>
      <c r="AD2" s="867"/>
      <c r="AE2" s="867"/>
      <c r="AF2" s="867"/>
    </row>
    <row r="3" spans="1:32">
      <c r="A3" s="236">
        <v>2</v>
      </c>
      <c r="B3" s="867">
        <v>111</v>
      </c>
      <c r="C3" s="236">
        <v>473</v>
      </c>
      <c r="D3" s="236">
        <v>1</v>
      </c>
      <c r="E3" s="236" t="s">
        <v>78</v>
      </c>
      <c r="F3" t="s">
        <v>456</v>
      </c>
      <c r="G3" s="398"/>
      <c r="I3" s="162"/>
      <c r="S3" s="236" t="s">
        <v>78</v>
      </c>
      <c r="T3" s="867" t="s">
        <v>570</v>
      </c>
      <c r="U3" s="867"/>
      <c r="V3" s="867"/>
      <c r="Y3" s="867"/>
      <c r="Z3" s="867"/>
      <c r="AA3" s="867"/>
      <c r="AD3" s="867"/>
      <c r="AE3" s="867"/>
      <c r="AF3" s="867"/>
    </row>
    <row r="4" spans="1:32">
      <c r="A4" s="236">
        <v>3</v>
      </c>
      <c r="B4" s="867">
        <v>111</v>
      </c>
      <c r="C4" s="236">
        <v>473</v>
      </c>
      <c r="D4" s="236">
        <v>1</v>
      </c>
      <c r="E4" s="236" t="s">
        <v>78</v>
      </c>
      <c r="F4" t="s">
        <v>457</v>
      </c>
      <c r="G4" s="398"/>
      <c r="I4" s="162"/>
      <c r="S4" s="236" t="s">
        <v>78</v>
      </c>
      <c r="T4" s="867" t="s">
        <v>571</v>
      </c>
      <c r="U4" s="867"/>
      <c r="V4" s="867"/>
      <c r="Y4" s="867"/>
      <c r="Z4" s="867"/>
      <c r="AA4" s="867"/>
      <c r="AD4" s="867"/>
      <c r="AE4" s="867"/>
      <c r="AF4" s="867"/>
    </row>
    <row r="5" spans="1:32">
      <c r="A5" s="236">
        <v>4</v>
      </c>
      <c r="B5" s="867">
        <v>111</v>
      </c>
      <c r="C5" s="236">
        <v>473</v>
      </c>
      <c r="D5" s="236">
        <v>1</v>
      </c>
      <c r="E5" s="236" t="s">
        <v>78</v>
      </c>
      <c r="F5" t="s">
        <v>458</v>
      </c>
      <c r="G5" s="398"/>
      <c r="I5" s="162"/>
      <c r="S5" s="236" t="s">
        <v>78</v>
      </c>
      <c r="T5" s="867" t="s">
        <v>572</v>
      </c>
      <c r="U5" s="867"/>
      <c r="V5" s="867"/>
      <c r="Y5" s="867"/>
      <c r="Z5" s="867"/>
      <c r="AA5" s="867"/>
      <c r="AD5" s="867"/>
      <c r="AE5" s="867"/>
      <c r="AF5" s="867"/>
    </row>
    <row r="6" spans="1:32">
      <c r="A6" s="236">
        <v>5</v>
      </c>
      <c r="B6" s="867">
        <v>111</v>
      </c>
      <c r="C6" s="236">
        <v>473</v>
      </c>
      <c r="D6" s="236">
        <v>1</v>
      </c>
      <c r="E6" s="236" t="s">
        <v>78</v>
      </c>
      <c r="F6" t="s">
        <v>459</v>
      </c>
      <c r="G6" s="398"/>
      <c r="I6" s="162"/>
      <c r="S6" s="236" t="s">
        <v>78</v>
      </c>
      <c r="T6" s="867" t="s">
        <v>573</v>
      </c>
      <c r="U6" s="867"/>
      <c r="V6" s="867"/>
      <c r="Y6" s="867"/>
      <c r="Z6" s="867"/>
      <c r="AA6" s="867"/>
      <c r="AD6" s="867"/>
      <c r="AE6" s="867"/>
      <c r="AF6" s="867"/>
    </row>
    <row r="7" spans="1:32">
      <c r="A7" s="236">
        <v>6</v>
      </c>
      <c r="B7" s="867">
        <v>111</v>
      </c>
      <c r="C7" s="236">
        <v>473</v>
      </c>
      <c r="D7" s="236">
        <v>1</v>
      </c>
      <c r="E7" s="236" t="s">
        <v>78</v>
      </c>
      <c r="F7" t="s">
        <v>460</v>
      </c>
      <c r="G7" s="398"/>
      <c r="I7" s="162"/>
      <c r="S7" s="236" t="s">
        <v>78</v>
      </c>
      <c r="T7" s="867" t="s">
        <v>574</v>
      </c>
      <c r="U7" s="867"/>
      <c r="V7" s="867"/>
      <c r="Y7" s="867"/>
      <c r="Z7" s="867"/>
      <c r="AA7" s="867"/>
      <c r="AD7" s="867"/>
      <c r="AE7" s="867"/>
      <c r="AF7" s="867"/>
    </row>
    <row r="8" spans="1:32">
      <c r="A8" s="236">
        <v>7</v>
      </c>
      <c r="B8" s="867">
        <v>111</v>
      </c>
      <c r="C8" s="236">
        <v>473</v>
      </c>
      <c r="D8" s="236">
        <v>1</v>
      </c>
      <c r="E8" s="236" t="s">
        <v>78</v>
      </c>
      <c r="F8" t="s">
        <v>462</v>
      </c>
      <c r="G8" s="398"/>
      <c r="I8" s="162"/>
      <c r="S8" s="236" t="s">
        <v>78</v>
      </c>
      <c r="T8" s="867" t="s">
        <v>575</v>
      </c>
      <c r="U8" s="867"/>
      <c r="V8" s="867"/>
      <c r="Y8" s="867"/>
      <c r="Z8" s="867"/>
      <c r="AA8" s="867"/>
      <c r="AD8" s="867"/>
      <c r="AE8" s="867"/>
      <c r="AF8" s="867"/>
    </row>
    <row r="9" spans="1:32">
      <c r="A9" s="236">
        <v>8</v>
      </c>
      <c r="B9" s="867">
        <v>111</v>
      </c>
      <c r="C9" s="236">
        <v>473</v>
      </c>
      <c r="D9" s="236">
        <v>1</v>
      </c>
      <c r="E9" s="236" t="s">
        <v>78</v>
      </c>
      <c r="F9" t="s">
        <v>463</v>
      </c>
      <c r="G9" s="398"/>
      <c r="I9" s="162"/>
      <c r="S9" s="236" t="s">
        <v>78</v>
      </c>
      <c r="T9" s="867" t="s">
        <v>576</v>
      </c>
      <c r="U9" s="867"/>
      <c r="V9" s="867"/>
      <c r="Y9" s="867"/>
      <c r="Z9" s="867"/>
      <c r="AA9" s="867"/>
      <c r="AD9" s="867"/>
      <c r="AE9" s="867"/>
      <c r="AF9" s="867"/>
    </row>
    <row r="10" spans="1:32">
      <c r="A10" s="236">
        <v>9</v>
      </c>
      <c r="B10" s="867">
        <v>111</v>
      </c>
      <c r="C10" s="236">
        <v>473</v>
      </c>
      <c r="D10" s="236">
        <v>1</v>
      </c>
      <c r="E10" s="236" t="s">
        <v>78</v>
      </c>
      <c r="F10" t="s">
        <v>464</v>
      </c>
      <c r="G10" s="398"/>
      <c r="I10" s="162"/>
      <c r="S10" s="236" t="s">
        <v>78</v>
      </c>
      <c r="T10" s="867" t="s">
        <v>577</v>
      </c>
      <c r="U10" s="867"/>
      <c r="V10" s="867"/>
      <c r="Y10" s="867"/>
      <c r="Z10" s="867"/>
      <c r="AA10" s="867"/>
      <c r="AD10" s="867"/>
      <c r="AE10" s="867"/>
      <c r="AF10" s="867"/>
    </row>
    <row r="11" spans="1:32">
      <c r="A11" s="236">
        <v>10</v>
      </c>
      <c r="B11" s="867">
        <v>111</v>
      </c>
      <c r="C11" s="236">
        <v>473</v>
      </c>
      <c r="D11" s="236">
        <v>1</v>
      </c>
      <c r="E11" s="236" t="s">
        <v>78</v>
      </c>
      <c r="F11" t="s">
        <v>465</v>
      </c>
      <c r="G11" s="398"/>
      <c r="I11" s="162"/>
      <c r="S11" s="236" t="s">
        <v>78</v>
      </c>
      <c r="T11" s="867" t="s">
        <v>578</v>
      </c>
      <c r="U11" s="867"/>
      <c r="V11" s="867"/>
      <c r="Y11" s="867"/>
      <c r="Z11" s="867"/>
      <c r="AA11" s="867"/>
      <c r="AD11" s="867"/>
      <c r="AE11" s="867"/>
      <c r="AF11" s="867"/>
    </row>
    <row r="12" spans="1:32">
      <c r="A12" s="236">
        <v>11</v>
      </c>
      <c r="B12" s="867">
        <v>111</v>
      </c>
      <c r="C12" s="236">
        <v>473</v>
      </c>
      <c r="D12" s="236">
        <v>1</v>
      </c>
      <c r="E12" s="236" t="s">
        <v>78</v>
      </c>
      <c r="F12" t="s">
        <v>466</v>
      </c>
      <c r="G12" s="398"/>
      <c r="I12" s="162"/>
      <c r="S12" s="236" t="s">
        <v>78</v>
      </c>
      <c r="T12" s="867" t="s">
        <v>579</v>
      </c>
      <c r="U12" s="867"/>
      <c r="V12" s="867"/>
      <c r="Y12" s="867"/>
      <c r="Z12" s="867"/>
      <c r="AA12" s="867"/>
      <c r="AD12" s="867"/>
      <c r="AE12" s="867"/>
      <c r="AF12" s="867"/>
    </row>
    <row r="13" spans="1:32">
      <c r="A13" s="236">
        <v>12</v>
      </c>
      <c r="B13" s="867">
        <v>111</v>
      </c>
      <c r="C13" s="236">
        <v>473</v>
      </c>
      <c r="D13" s="236">
        <v>1</v>
      </c>
      <c r="E13" s="236" t="s">
        <v>78</v>
      </c>
      <c r="F13" t="s">
        <v>467</v>
      </c>
      <c r="G13" s="398"/>
      <c r="I13" s="162"/>
      <c r="S13" s="236" t="s">
        <v>78</v>
      </c>
      <c r="T13" s="867" t="s">
        <v>580</v>
      </c>
      <c r="U13" s="867"/>
      <c r="V13" s="867"/>
      <c r="Y13" s="867"/>
      <c r="Z13" s="867"/>
      <c r="AA13" s="867"/>
      <c r="AD13" s="867"/>
      <c r="AE13" s="867"/>
      <c r="AF13" s="867"/>
    </row>
    <row r="14" spans="1:32">
      <c r="A14" s="236">
        <v>13</v>
      </c>
      <c r="B14" s="867">
        <v>111</v>
      </c>
      <c r="C14" s="236">
        <v>473</v>
      </c>
      <c r="D14" s="236">
        <v>1</v>
      </c>
      <c r="E14" s="236" t="s">
        <v>78</v>
      </c>
      <c r="F14" t="s">
        <v>468</v>
      </c>
      <c r="G14" s="398"/>
      <c r="I14" s="162"/>
      <c r="S14" s="236" t="s">
        <v>78</v>
      </c>
      <c r="T14" s="867" t="s">
        <v>581</v>
      </c>
      <c r="U14" s="867"/>
      <c r="V14" s="867"/>
      <c r="Y14" s="867"/>
      <c r="Z14" s="867"/>
      <c r="AA14" s="867"/>
      <c r="AD14" s="867"/>
      <c r="AE14" s="867"/>
      <c r="AF14" s="867"/>
    </row>
    <row r="15" spans="1:32">
      <c r="A15" s="236">
        <v>14</v>
      </c>
      <c r="B15" s="867">
        <v>111</v>
      </c>
      <c r="C15" s="236">
        <v>473</v>
      </c>
      <c r="D15" s="236">
        <v>1</v>
      </c>
      <c r="E15" s="236" t="s">
        <v>78</v>
      </c>
      <c r="F15" t="s">
        <v>469</v>
      </c>
      <c r="G15" s="398"/>
      <c r="I15" s="162"/>
      <c r="S15" s="236" t="s">
        <v>78</v>
      </c>
      <c r="T15" s="867" t="s">
        <v>582</v>
      </c>
      <c r="U15" s="867"/>
      <c r="V15" s="867"/>
      <c r="Y15" s="867"/>
      <c r="Z15" s="867"/>
      <c r="AA15" s="867"/>
      <c r="AD15" s="867"/>
      <c r="AE15" s="867"/>
      <c r="AF15" s="867"/>
    </row>
    <row r="16" spans="1:32">
      <c r="A16" s="236">
        <v>15</v>
      </c>
      <c r="B16" s="867">
        <v>111</v>
      </c>
      <c r="C16" s="236">
        <v>473</v>
      </c>
      <c r="D16" s="236">
        <v>1</v>
      </c>
      <c r="E16" s="236" t="s">
        <v>78</v>
      </c>
      <c r="F16" t="s">
        <v>304</v>
      </c>
      <c r="G16" s="398"/>
      <c r="I16" s="162"/>
      <c r="S16" s="236" t="s">
        <v>78</v>
      </c>
      <c r="T16" s="867" t="s">
        <v>583</v>
      </c>
      <c r="U16" s="867"/>
      <c r="V16" s="867"/>
      <c r="Y16" s="867"/>
      <c r="Z16" s="867"/>
      <c r="AA16" s="867"/>
      <c r="AD16" s="867"/>
      <c r="AE16" s="867"/>
      <c r="AF16" s="867"/>
    </row>
    <row r="17" spans="1:32">
      <c r="A17" s="236">
        <v>16</v>
      </c>
      <c r="B17" s="867">
        <v>111</v>
      </c>
      <c r="C17" s="236">
        <v>473</v>
      </c>
      <c r="D17" s="236">
        <v>2</v>
      </c>
      <c r="E17" s="236" t="s">
        <v>78</v>
      </c>
      <c r="F17" s="782" t="s">
        <v>470</v>
      </c>
      <c r="G17" s="398"/>
      <c r="I17" s="162"/>
      <c r="S17" s="236" t="s">
        <v>78</v>
      </c>
      <c r="T17" s="867" t="s">
        <v>584</v>
      </c>
      <c r="U17" s="867"/>
      <c r="V17" s="867"/>
      <c r="Y17" s="867"/>
      <c r="Z17" s="867"/>
      <c r="AA17" s="867"/>
      <c r="AD17" s="867"/>
      <c r="AE17" s="867"/>
      <c r="AF17" s="867"/>
    </row>
    <row r="18" spans="1:32">
      <c r="A18" s="236">
        <v>17</v>
      </c>
      <c r="B18" s="867">
        <v>111</v>
      </c>
      <c r="C18" s="236">
        <v>473</v>
      </c>
      <c r="D18" s="236">
        <v>2</v>
      </c>
      <c r="E18" s="236" t="s">
        <v>78</v>
      </c>
      <c r="F18" t="s">
        <v>471</v>
      </c>
      <c r="G18" s="398"/>
      <c r="I18" s="162"/>
      <c r="S18" s="236" t="s">
        <v>78</v>
      </c>
      <c r="T18" s="867" t="s">
        <v>585</v>
      </c>
      <c r="U18" s="867"/>
      <c r="V18" s="867"/>
      <c r="Y18" s="867"/>
      <c r="Z18" s="867"/>
      <c r="AA18" s="867"/>
      <c r="AD18" s="867"/>
      <c r="AE18" s="867"/>
      <c r="AF18" s="867"/>
    </row>
    <row r="19" spans="1:32">
      <c r="A19" s="236">
        <v>18</v>
      </c>
      <c r="B19" s="867">
        <v>111</v>
      </c>
      <c r="C19" s="236">
        <v>473</v>
      </c>
      <c r="D19" s="236">
        <v>2</v>
      </c>
      <c r="E19" s="236" t="s">
        <v>78</v>
      </c>
      <c r="F19" t="s">
        <v>472</v>
      </c>
      <c r="G19" s="398"/>
      <c r="I19" s="162"/>
      <c r="S19" s="236" t="s">
        <v>78</v>
      </c>
      <c r="T19" s="867" t="s">
        <v>586</v>
      </c>
      <c r="U19" s="867"/>
      <c r="V19" s="867"/>
      <c r="Y19" s="867"/>
      <c r="Z19" s="867"/>
      <c r="AA19" s="867"/>
      <c r="AD19" s="867"/>
      <c r="AE19" s="867"/>
      <c r="AF19" s="867"/>
    </row>
    <row r="20" spans="1:32">
      <c r="A20" s="236">
        <v>19</v>
      </c>
      <c r="B20" s="867">
        <v>111</v>
      </c>
      <c r="C20" s="236">
        <v>473</v>
      </c>
      <c r="D20" s="236">
        <v>2</v>
      </c>
      <c r="E20" s="236" t="s">
        <v>78</v>
      </c>
      <c r="F20" t="s">
        <v>473</v>
      </c>
      <c r="G20" s="398"/>
      <c r="I20" s="162"/>
      <c r="S20" s="236" t="s">
        <v>78</v>
      </c>
      <c r="T20" s="867" t="s">
        <v>587</v>
      </c>
      <c r="U20" s="867"/>
      <c r="V20" s="867"/>
      <c r="Y20" s="867"/>
      <c r="Z20" s="867"/>
      <c r="AA20" s="867"/>
      <c r="AD20" s="867"/>
      <c r="AE20" s="867"/>
      <c r="AF20" s="867"/>
    </row>
    <row r="21" spans="1:32">
      <c r="A21" s="236">
        <v>20</v>
      </c>
      <c r="B21" s="867">
        <v>111</v>
      </c>
      <c r="C21" s="236">
        <v>473</v>
      </c>
      <c r="D21" s="236">
        <v>2</v>
      </c>
      <c r="E21" s="236" t="s">
        <v>78</v>
      </c>
      <c r="F21" s="782" t="s">
        <v>474</v>
      </c>
      <c r="G21" s="398"/>
      <c r="I21" s="162"/>
      <c r="S21" s="236" t="s">
        <v>78</v>
      </c>
      <c r="T21" s="867" t="s">
        <v>588</v>
      </c>
      <c r="U21" s="867"/>
      <c r="V21" s="867"/>
      <c r="Y21" s="867"/>
      <c r="Z21" s="867"/>
      <c r="AA21" s="867"/>
      <c r="AD21" s="867"/>
      <c r="AE21" s="867"/>
      <c r="AF21" s="867"/>
    </row>
    <row r="22" spans="1:32">
      <c r="A22" s="236">
        <v>21</v>
      </c>
      <c r="B22" s="867">
        <v>111</v>
      </c>
      <c r="C22" s="236">
        <v>473</v>
      </c>
      <c r="D22" s="236">
        <v>2</v>
      </c>
      <c r="E22" s="236" t="s">
        <v>78</v>
      </c>
      <c r="F22" t="s">
        <v>475</v>
      </c>
      <c r="G22" s="398"/>
      <c r="I22" s="162"/>
      <c r="S22" s="236" t="s">
        <v>78</v>
      </c>
      <c r="T22" s="867" t="s">
        <v>589</v>
      </c>
      <c r="U22" s="867"/>
      <c r="V22" s="867"/>
      <c r="Y22" s="867"/>
      <c r="Z22" s="867"/>
      <c r="AA22" s="867"/>
      <c r="AD22" s="867"/>
      <c r="AE22" s="867"/>
      <c r="AF22" s="867"/>
    </row>
    <row r="23" spans="1:32">
      <c r="A23" s="236">
        <v>22</v>
      </c>
      <c r="B23" s="867">
        <v>111</v>
      </c>
      <c r="C23" s="236">
        <v>473</v>
      </c>
      <c r="D23" s="236">
        <v>2</v>
      </c>
      <c r="E23" s="236" t="s">
        <v>78</v>
      </c>
      <c r="F23" t="s">
        <v>476</v>
      </c>
      <c r="G23" s="398"/>
      <c r="I23" s="162"/>
      <c r="S23" s="236" t="s">
        <v>78</v>
      </c>
      <c r="T23" s="867" t="s">
        <v>590</v>
      </c>
      <c r="U23" s="867"/>
      <c r="V23" s="867"/>
      <c r="Y23" s="867"/>
      <c r="Z23" s="867"/>
      <c r="AA23" s="867"/>
      <c r="AD23" s="867"/>
      <c r="AE23" s="867"/>
      <c r="AF23" s="867"/>
    </row>
    <row r="24" spans="1:32">
      <c r="A24" s="236">
        <v>23</v>
      </c>
      <c r="B24" s="867">
        <v>111</v>
      </c>
      <c r="C24" s="236">
        <v>473</v>
      </c>
      <c r="D24" s="236">
        <v>2</v>
      </c>
      <c r="E24" s="236" t="s">
        <v>78</v>
      </c>
      <c r="F24" t="s">
        <v>477</v>
      </c>
      <c r="G24" s="398"/>
      <c r="S24" s="236" t="s">
        <v>78</v>
      </c>
      <c r="T24" s="867" t="s">
        <v>591</v>
      </c>
      <c r="U24" s="867"/>
      <c r="V24" s="867"/>
      <c r="Y24" s="867"/>
      <c r="Z24" s="867"/>
      <c r="AA24" s="867"/>
      <c r="AD24" s="867"/>
      <c r="AE24" s="867"/>
      <c r="AF24" s="867"/>
    </row>
    <row r="25" spans="1:32">
      <c r="A25" s="236">
        <v>24</v>
      </c>
      <c r="B25" s="867">
        <v>111</v>
      </c>
      <c r="C25" s="236">
        <v>473</v>
      </c>
      <c r="D25" s="236">
        <v>2</v>
      </c>
      <c r="E25" s="236" t="s">
        <v>78</v>
      </c>
      <c r="F25" t="s">
        <v>479</v>
      </c>
      <c r="G25" s="398"/>
      <c r="S25" s="236" t="s">
        <v>78</v>
      </c>
      <c r="T25" s="867" t="s">
        <v>592</v>
      </c>
      <c r="U25" s="867"/>
      <c r="V25" s="867"/>
      <c r="Y25" s="867"/>
      <c r="Z25" s="867"/>
      <c r="AA25" s="867"/>
      <c r="AD25" s="867"/>
      <c r="AE25" s="867"/>
      <c r="AF25" s="867"/>
    </row>
    <row r="26" spans="1:32">
      <c r="A26" s="236">
        <v>25</v>
      </c>
      <c r="B26" s="867">
        <v>111</v>
      </c>
      <c r="C26" s="236">
        <v>473</v>
      </c>
      <c r="D26" s="236">
        <v>2</v>
      </c>
      <c r="E26" s="236" t="s">
        <v>78</v>
      </c>
      <c r="F26" t="s">
        <v>480</v>
      </c>
      <c r="G26" s="398"/>
      <c r="S26" s="236" t="s">
        <v>78</v>
      </c>
      <c r="T26" s="867" t="s">
        <v>593</v>
      </c>
      <c r="U26" s="867"/>
      <c r="V26" s="867"/>
      <c r="Y26" s="867"/>
      <c r="Z26" s="867"/>
      <c r="AA26" s="867"/>
      <c r="AD26" s="867"/>
      <c r="AE26" s="867"/>
      <c r="AF26" s="867"/>
    </row>
    <row r="27" spans="1:32">
      <c r="A27" s="236">
        <v>26</v>
      </c>
      <c r="B27" s="867">
        <v>111</v>
      </c>
      <c r="C27" s="236">
        <v>473</v>
      </c>
      <c r="D27" s="236">
        <v>2</v>
      </c>
      <c r="E27" s="236" t="s">
        <v>78</v>
      </c>
      <c r="F27" t="s">
        <v>481</v>
      </c>
      <c r="G27" s="398"/>
      <c r="S27" s="236" t="s">
        <v>78</v>
      </c>
      <c r="T27" s="867" t="s">
        <v>594</v>
      </c>
      <c r="U27" s="867"/>
      <c r="V27" s="867"/>
      <c r="Y27" s="867"/>
      <c r="Z27" s="867"/>
      <c r="AA27" s="867"/>
      <c r="AD27" s="867"/>
      <c r="AE27" s="867"/>
      <c r="AF27" s="867"/>
    </row>
    <row r="28" spans="1:32">
      <c r="A28" s="236">
        <v>27</v>
      </c>
      <c r="B28" s="867">
        <v>111</v>
      </c>
      <c r="C28" s="236">
        <v>473</v>
      </c>
      <c r="D28" s="236">
        <v>2</v>
      </c>
      <c r="E28" s="236" t="s">
        <v>78</v>
      </c>
      <c r="F28" s="888" t="s">
        <v>482</v>
      </c>
      <c r="G28" s="398"/>
      <c r="S28" s="236" t="s">
        <v>78</v>
      </c>
      <c r="T28" s="867" t="s">
        <v>595</v>
      </c>
      <c r="U28" s="867"/>
      <c r="V28" s="867"/>
      <c r="Y28" s="867"/>
      <c r="Z28" s="867"/>
      <c r="AA28" s="867"/>
      <c r="AD28" s="867"/>
      <c r="AE28" s="867"/>
      <c r="AF28" s="867"/>
    </row>
    <row r="29" spans="1:32">
      <c r="A29" s="236">
        <v>28</v>
      </c>
      <c r="B29" s="867">
        <v>111</v>
      </c>
      <c r="C29" s="236">
        <v>473</v>
      </c>
      <c r="D29" s="236">
        <v>2</v>
      </c>
      <c r="E29" s="236" t="s">
        <v>78</v>
      </c>
      <c r="F29" t="s">
        <v>483</v>
      </c>
      <c r="G29" s="398"/>
      <c r="S29" s="236" t="s">
        <v>78</v>
      </c>
      <c r="T29" s="867" t="s">
        <v>596</v>
      </c>
      <c r="U29" s="867"/>
      <c r="V29" s="867"/>
      <c r="Y29" s="867"/>
      <c r="Z29" s="867"/>
      <c r="AA29" s="867"/>
      <c r="AD29" s="867"/>
      <c r="AE29" s="867"/>
      <c r="AF29" s="867"/>
    </row>
    <row r="30" spans="1:32">
      <c r="A30" s="236">
        <v>29</v>
      </c>
      <c r="B30" s="867">
        <v>111</v>
      </c>
      <c r="C30" s="236">
        <v>473</v>
      </c>
      <c r="D30" s="236">
        <v>2</v>
      </c>
      <c r="E30" s="236" t="s">
        <v>78</v>
      </c>
      <c r="F30" s="110" t="s">
        <v>484</v>
      </c>
      <c r="G30" s="398"/>
      <c r="S30" s="236" t="s">
        <v>78</v>
      </c>
      <c r="T30" s="867" t="s">
        <v>597</v>
      </c>
      <c r="U30" s="867"/>
      <c r="V30" s="867"/>
      <c r="Y30" s="867"/>
      <c r="Z30" s="867"/>
      <c r="AA30" s="867"/>
      <c r="AD30" s="867"/>
      <c r="AE30" s="867"/>
      <c r="AF30" s="867"/>
    </row>
    <row r="31" spans="1:32">
      <c r="A31" s="236">
        <v>1</v>
      </c>
      <c r="B31" s="867">
        <v>112</v>
      </c>
      <c r="C31" s="236">
        <v>473</v>
      </c>
      <c r="D31" s="236">
        <v>1</v>
      </c>
      <c r="E31" s="236" t="s">
        <v>78</v>
      </c>
      <c r="F31" t="s">
        <v>485</v>
      </c>
      <c r="G31" s="398"/>
      <c r="S31" s="236" t="s">
        <v>78</v>
      </c>
      <c r="T31" s="867" t="s">
        <v>598</v>
      </c>
      <c r="U31" s="867"/>
      <c r="V31" s="867"/>
      <c r="Y31" s="867"/>
      <c r="Z31" s="867"/>
      <c r="AA31" s="867"/>
      <c r="AD31" s="867"/>
      <c r="AE31" s="867"/>
      <c r="AF31" s="867"/>
    </row>
    <row r="32" spans="1:32">
      <c r="A32" s="236">
        <v>2</v>
      </c>
      <c r="B32" s="867">
        <v>112</v>
      </c>
      <c r="C32" s="236">
        <v>473</v>
      </c>
      <c r="D32" s="236">
        <v>1</v>
      </c>
      <c r="E32" s="236" t="s">
        <v>78</v>
      </c>
      <c r="F32" t="s">
        <v>486</v>
      </c>
      <c r="G32" s="398"/>
      <c r="S32" s="236" t="s">
        <v>78</v>
      </c>
      <c r="T32" s="867" t="s">
        <v>599</v>
      </c>
      <c r="U32" s="867"/>
      <c r="V32" s="867"/>
      <c r="Y32" s="867"/>
      <c r="Z32" s="867"/>
      <c r="AA32" s="867"/>
      <c r="AD32" s="867"/>
      <c r="AE32" s="867"/>
      <c r="AF32" s="867"/>
    </row>
    <row r="33" spans="1:32">
      <c r="A33" s="236">
        <v>3</v>
      </c>
      <c r="B33" s="867">
        <v>112</v>
      </c>
      <c r="C33" s="236">
        <v>473</v>
      </c>
      <c r="D33" s="236">
        <v>1</v>
      </c>
      <c r="E33" s="236" t="s">
        <v>78</v>
      </c>
      <c r="F33" t="s">
        <v>487</v>
      </c>
      <c r="G33" s="398"/>
      <c r="S33" s="236" t="s">
        <v>78</v>
      </c>
      <c r="T33" s="867" t="s">
        <v>600</v>
      </c>
      <c r="U33" s="867"/>
      <c r="V33" s="867"/>
      <c r="Y33" s="867"/>
      <c r="Z33" s="867"/>
      <c r="AA33" s="867"/>
      <c r="AD33" s="867"/>
      <c r="AE33" s="867"/>
      <c r="AF33" s="867"/>
    </row>
    <row r="34" spans="1:32">
      <c r="A34" s="236">
        <v>4</v>
      </c>
      <c r="B34" s="867">
        <v>112</v>
      </c>
      <c r="C34" s="236">
        <v>473</v>
      </c>
      <c r="D34" s="236">
        <v>1</v>
      </c>
      <c r="E34" s="236" t="s">
        <v>78</v>
      </c>
      <c r="F34" t="s">
        <v>488</v>
      </c>
      <c r="G34" s="398"/>
      <c r="S34" s="236" t="s">
        <v>78</v>
      </c>
      <c r="T34" s="867" t="s">
        <v>601</v>
      </c>
      <c r="U34" s="867"/>
      <c r="V34" s="867"/>
      <c r="Y34" s="867"/>
      <c r="Z34" s="867"/>
      <c r="AA34" s="867"/>
      <c r="AD34" s="867"/>
      <c r="AE34" s="867"/>
      <c r="AF34" s="867"/>
    </row>
    <row r="35" spans="1:32">
      <c r="A35" s="236">
        <v>5</v>
      </c>
      <c r="B35" s="867">
        <v>112</v>
      </c>
      <c r="C35" s="236">
        <v>473</v>
      </c>
      <c r="D35" s="236">
        <v>1</v>
      </c>
      <c r="E35" s="236" t="s">
        <v>78</v>
      </c>
      <c r="F35" t="s">
        <v>489</v>
      </c>
      <c r="G35" s="398"/>
      <c r="S35" s="236" t="s">
        <v>78</v>
      </c>
      <c r="T35" s="867" t="s">
        <v>602</v>
      </c>
      <c r="U35" s="867"/>
      <c r="V35" s="867"/>
      <c r="Y35" s="867"/>
      <c r="Z35" s="867"/>
      <c r="AA35" s="867"/>
      <c r="AD35" s="867"/>
      <c r="AE35" s="867"/>
      <c r="AF35" s="867"/>
    </row>
    <row r="36" spans="1:32">
      <c r="A36" s="236">
        <v>6</v>
      </c>
      <c r="B36" s="867">
        <v>112</v>
      </c>
      <c r="C36" s="236">
        <v>473</v>
      </c>
      <c r="D36" s="236">
        <v>1</v>
      </c>
      <c r="E36" s="236" t="s">
        <v>78</v>
      </c>
      <c r="F36" t="s">
        <v>490</v>
      </c>
      <c r="G36" s="398"/>
      <c r="S36" s="236" t="s">
        <v>78</v>
      </c>
      <c r="T36" s="867" t="s">
        <v>603</v>
      </c>
      <c r="U36" s="867"/>
      <c r="V36" s="867"/>
      <c r="Y36" s="867"/>
      <c r="Z36" s="867"/>
      <c r="AA36" s="867"/>
      <c r="AD36" s="867"/>
      <c r="AE36" s="867"/>
      <c r="AF36" s="867"/>
    </row>
    <row r="37" spans="1:32">
      <c r="A37" s="236">
        <v>7</v>
      </c>
      <c r="B37" s="867">
        <v>112</v>
      </c>
      <c r="C37" s="236">
        <v>473</v>
      </c>
      <c r="D37" s="236">
        <v>1</v>
      </c>
      <c r="E37" s="236" t="s">
        <v>78</v>
      </c>
      <c r="F37" t="s">
        <v>491</v>
      </c>
      <c r="G37" s="398"/>
      <c r="S37" s="236" t="s">
        <v>78</v>
      </c>
      <c r="T37" s="867" t="s">
        <v>604</v>
      </c>
      <c r="U37" s="867"/>
      <c r="V37" s="867"/>
      <c r="Y37" s="867"/>
      <c r="Z37" s="867"/>
      <c r="AA37" s="867"/>
      <c r="AD37" s="867"/>
      <c r="AE37" s="867"/>
      <c r="AF37" s="867"/>
    </row>
    <row r="38" spans="1:32">
      <c r="A38" s="236">
        <v>8</v>
      </c>
      <c r="B38" s="867">
        <v>112</v>
      </c>
      <c r="C38" s="236">
        <v>473</v>
      </c>
      <c r="D38" s="236">
        <v>1</v>
      </c>
      <c r="E38" s="236" t="s">
        <v>78</v>
      </c>
      <c r="F38" t="s">
        <v>492</v>
      </c>
      <c r="G38" s="398"/>
      <c r="S38" s="236" t="s">
        <v>78</v>
      </c>
      <c r="T38" s="867" t="s">
        <v>605</v>
      </c>
      <c r="U38" s="867"/>
      <c r="V38" s="867"/>
      <c r="Y38" s="867"/>
      <c r="Z38" s="867"/>
      <c r="AA38" s="867"/>
      <c r="AD38" s="867"/>
      <c r="AE38" s="867"/>
      <c r="AF38" s="867"/>
    </row>
    <row r="39" spans="1:32">
      <c r="A39" s="236">
        <v>9</v>
      </c>
      <c r="B39" s="867">
        <v>112</v>
      </c>
      <c r="C39" s="236">
        <v>473</v>
      </c>
      <c r="D39" s="236">
        <v>1</v>
      </c>
      <c r="E39" s="236" t="s">
        <v>78</v>
      </c>
      <c r="F39" t="s">
        <v>493</v>
      </c>
      <c r="G39" s="398"/>
      <c r="S39" s="236" t="s">
        <v>78</v>
      </c>
      <c r="T39" s="867" t="s">
        <v>606</v>
      </c>
      <c r="U39" s="867"/>
      <c r="V39" s="867"/>
      <c r="Y39" s="867"/>
      <c r="Z39" s="867"/>
      <c r="AA39" s="867"/>
      <c r="AD39" s="867"/>
      <c r="AE39" s="867"/>
      <c r="AF39" s="867"/>
    </row>
    <row r="40" spans="1:32">
      <c r="A40" s="236">
        <v>10</v>
      </c>
      <c r="B40" s="867">
        <v>112</v>
      </c>
      <c r="C40" s="236">
        <v>473</v>
      </c>
      <c r="D40" s="236">
        <v>1</v>
      </c>
      <c r="E40" s="236" t="s">
        <v>78</v>
      </c>
      <c r="F40" t="s">
        <v>494</v>
      </c>
      <c r="G40" s="398"/>
      <c r="S40" s="236" t="s">
        <v>78</v>
      </c>
      <c r="T40" s="867" t="s">
        <v>607</v>
      </c>
      <c r="U40" s="867"/>
      <c r="V40" s="867"/>
      <c r="Y40" s="867"/>
      <c r="Z40" s="867"/>
      <c r="AA40" s="867"/>
      <c r="AD40" s="867"/>
      <c r="AE40" s="867"/>
      <c r="AF40" s="867"/>
    </row>
    <row r="41" spans="1:32">
      <c r="A41" s="236">
        <v>11</v>
      </c>
      <c r="B41" s="867">
        <v>112</v>
      </c>
      <c r="C41" s="236">
        <v>473</v>
      </c>
      <c r="D41" s="236">
        <v>1</v>
      </c>
      <c r="E41" s="236" t="s">
        <v>78</v>
      </c>
      <c r="F41" t="s">
        <v>495</v>
      </c>
      <c r="G41" s="398"/>
      <c r="S41" s="236" t="s">
        <v>78</v>
      </c>
      <c r="T41" s="867" t="s">
        <v>608</v>
      </c>
      <c r="U41" s="867"/>
      <c r="V41" s="867"/>
      <c r="Y41" s="867"/>
      <c r="Z41" s="867"/>
      <c r="AA41" s="867"/>
      <c r="AD41" s="867"/>
      <c r="AE41" s="867"/>
      <c r="AF41" s="867"/>
    </row>
    <row r="42" spans="1:32">
      <c r="A42" s="236">
        <v>12</v>
      </c>
      <c r="B42" s="867">
        <v>112</v>
      </c>
      <c r="C42" s="236">
        <v>473</v>
      </c>
      <c r="D42" s="236">
        <v>1</v>
      </c>
      <c r="E42" s="236" t="s">
        <v>78</v>
      </c>
      <c r="F42" t="s">
        <v>496</v>
      </c>
      <c r="G42" s="398"/>
      <c r="S42" s="236" t="s">
        <v>78</v>
      </c>
      <c r="T42" s="867" t="s">
        <v>609</v>
      </c>
      <c r="U42" s="867"/>
      <c r="V42" s="867"/>
      <c r="Y42" s="867"/>
      <c r="Z42" s="867"/>
      <c r="AA42" s="867"/>
      <c r="AD42" s="867"/>
      <c r="AE42" s="867"/>
      <c r="AF42" s="867"/>
    </row>
    <row r="43" spans="1:32">
      <c r="A43" s="236">
        <v>13</v>
      </c>
      <c r="B43" s="867">
        <v>112</v>
      </c>
      <c r="C43" s="236">
        <v>473</v>
      </c>
      <c r="D43" s="236">
        <v>1</v>
      </c>
      <c r="E43" s="236" t="s">
        <v>78</v>
      </c>
      <c r="F43" t="s">
        <v>497</v>
      </c>
      <c r="G43" s="398"/>
      <c r="S43" s="236" t="s">
        <v>78</v>
      </c>
      <c r="T43" s="867" t="s">
        <v>610</v>
      </c>
      <c r="U43" s="867"/>
      <c r="V43" s="867"/>
      <c r="Y43" s="867"/>
      <c r="Z43" s="867"/>
      <c r="AA43" s="867"/>
      <c r="AD43" s="867"/>
      <c r="AE43" s="867"/>
      <c r="AF43" s="867"/>
    </row>
    <row r="44" spans="1:32">
      <c r="A44" s="236">
        <v>14</v>
      </c>
      <c r="B44" s="867">
        <v>112</v>
      </c>
      <c r="C44" s="236">
        <v>473</v>
      </c>
      <c r="D44" s="236">
        <v>1</v>
      </c>
      <c r="E44" s="236" t="s">
        <v>78</v>
      </c>
      <c r="F44" t="s">
        <v>498</v>
      </c>
      <c r="G44" s="398"/>
      <c r="S44" s="236" t="s">
        <v>78</v>
      </c>
      <c r="T44" s="867" t="s">
        <v>581</v>
      </c>
      <c r="U44" s="867"/>
      <c r="V44" s="867"/>
      <c r="Y44" s="867"/>
      <c r="Z44" s="867"/>
      <c r="AA44" s="867"/>
      <c r="AD44" s="867"/>
      <c r="AE44" s="867"/>
      <c r="AF44" s="867"/>
    </row>
    <row r="45" spans="1:32">
      <c r="A45" s="236">
        <v>15</v>
      </c>
      <c r="B45" s="867">
        <v>112</v>
      </c>
      <c r="C45" s="236">
        <v>473</v>
      </c>
      <c r="D45" s="236">
        <v>1</v>
      </c>
      <c r="E45" s="236" t="s">
        <v>78</v>
      </c>
      <c r="F45" t="s">
        <v>499</v>
      </c>
      <c r="G45" s="398"/>
      <c r="S45" s="236" t="s">
        <v>78</v>
      </c>
      <c r="T45" s="867" t="s">
        <v>611</v>
      </c>
      <c r="U45" s="867"/>
      <c r="V45" s="867"/>
      <c r="Y45" s="867"/>
      <c r="Z45" s="867"/>
      <c r="AA45" s="867"/>
      <c r="AD45" s="867"/>
      <c r="AE45" s="867"/>
      <c r="AF45" s="867"/>
    </row>
    <row r="46" spans="1:32">
      <c r="A46" s="236">
        <v>16</v>
      </c>
      <c r="B46" s="867">
        <v>112</v>
      </c>
      <c r="C46" s="236">
        <v>473</v>
      </c>
      <c r="D46" s="236">
        <v>2</v>
      </c>
      <c r="E46" s="236" t="s">
        <v>78</v>
      </c>
      <c r="F46" t="s">
        <v>500</v>
      </c>
      <c r="G46" s="398"/>
      <c r="S46" s="236" t="s">
        <v>78</v>
      </c>
      <c r="T46" s="867" t="s">
        <v>612</v>
      </c>
      <c r="U46" s="867"/>
      <c r="V46" s="867"/>
      <c r="Y46" s="867"/>
      <c r="Z46" s="867"/>
      <c r="AA46" s="867"/>
      <c r="AD46" s="867"/>
      <c r="AE46" s="867"/>
      <c r="AF46" s="867"/>
    </row>
    <row r="47" spans="1:32">
      <c r="A47" s="236">
        <v>17</v>
      </c>
      <c r="B47" s="867">
        <v>112</v>
      </c>
      <c r="C47" s="236">
        <v>473</v>
      </c>
      <c r="D47" s="236">
        <v>2</v>
      </c>
      <c r="E47" s="236" t="s">
        <v>78</v>
      </c>
      <c r="F47" t="s">
        <v>501</v>
      </c>
      <c r="G47" s="398"/>
      <c r="S47" s="236" t="s">
        <v>78</v>
      </c>
      <c r="T47" s="867" t="s">
        <v>613</v>
      </c>
      <c r="U47" s="867"/>
      <c r="V47" s="867"/>
      <c r="Y47" s="867"/>
      <c r="Z47" s="867"/>
      <c r="AA47" s="867"/>
      <c r="AD47" s="867"/>
      <c r="AE47" s="867"/>
      <c r="AF47" s="867"/>
    </row>
    <row r="48" spans="1:32">
      <c r="A48" s="236">
        <v>18</v>
      </c>
      <c r="B48" s="867">
        <v>112</v>
      </c>
      <c r="C48" s="236">
        <v>473</v>
      </c>
      <c r="D48" s="236">
        <v>2</v>
      </c>
      <c r="E48" s="236" t="s">
        <v>78</v>
      </c>
      <c r="F48" t="s">
        <v>502</v>
      </c>
      <c r="G48" s="398"/>
      <c r="S48" s="236" t="s">
        <v>78</v>
      </c>
      <c r="T48" s="867" t="s">
        <v>614</v>
      </c>
      <c r="U48" s="867"/>
      <c r="V48" s="867"/>
      <c r="Y48" s="867"/>
      <c r="Z48" s="867"/>
      <c r="AA48" s="867"/>
      <c r="AD48" s="867"/>
      <c r="AE48" s="867"/>
      <c r="AF48" s="867"/>
    </row>
    <row r="49" spans="1:32">
      <c r="A49" s="236">
        <v>19</v>
      </c>
      <c r="B49" s="867">
        <v>112</v>
      </c>
      <c r="C49" s="236">
        <v>473</v>
      </c>
      <c r="D49" s="236">
        <v>2</v>
      </c>
      <c r="E49" s="236" t="s">
        <v>78</v>
      </c>
      <c r="F49" t="s">
        <v>504</v>
      </c>
      <c r="G49" s="398"/>
      <c r="S49" s="236" t="s">
        <v>78</v>
      </c>
      <c r="T49" s="867" t="s">
        <v>615</v>
      </c>
      <c r="U49" s="867"/>
      <c r="V49" s="867"/>
      <c r="Y49" s="867"/>
      <c r="Z49" s="867"/>
      <c r="AA49" s="867"/>
      <c r="AD49" s="867"/>
      <c r="AE49" s="867"/>
      <c r="AF49" s="867"/>
    </row>
    <row r="50" spans="1:32">
      <c r="A50" s="236">
        <v>20</v>
      </c>
      <c r="B50" s="867">
        <v>112</v>
      </c>
      <c r="C50" s="236">
        <v>473</v>
      </c>
      <c r="D50" s="236">
        <v>2</v>
      </c>
      <c r="E50" s="236" t="s">
        <v>78</v>
      </c>
      <c r="F50" s="782" t="s">
        <v>505</v>
      </c>
      <c r="G50" s="398"/>
      <c r="S50" s="236" t="s">
        <v>78</v>
      </c>
      <c r="T50" s="867" t="s">
        <v>591</v>
      </c>
      <c r="U50" s="867"/>
      <c r="V50" s="867"/>
      <c r="Y50" s="867"/>
      <c r="Z50" s="867"/>
      <c r="AA50" s="867"/>
      <c r="AD50" s="867"/>
      <c r="AE50" s="867"/>
      <c r="AF50" s="867"/>
    </row>
    <row r="51" spans="1:32">
      <c r="A51" s="236">
        <v>21</v>
      </c>
      <c r="B51" s="867">
        <v>112</v>
      </c>
      <c r="C51" s="236">
        <v>473</v>
      </c>
      <c r="D51" s="236">
        <v>2</v>
      </c>
      <c r="E51" s="236" t="s">
        <v>78</v>
      </c>
      <c r="F51" t="s">
        <v>506</v>
      </c>
      <c r="G51" s="398"/>
      <c r="S51" s="236" t="s">
        <v>78</v>
      </c>
      <c r="T51" s="867" t="s">
        <v>616</v>
      </c>
      <c r="U51" s="867"/>
      <c r="V51" s="867"/>
      <c r="Y51" s="867"/>
      <c r="Z51" s="867"/>
      <c r="AA51" s="867"/>
      <c r="AD51" s="867"/>
      <c r="AE51" s="867"/>
      <c r="AF51" s="867"/>
    </row>
    <row r="52" spans="1:32">
      <c r="A52" s="236">
        <v>22</v>
      </c>
      <c r="B52" s="867">
        <v>112</v>
      </c>
      <c r="C52" s="236">
        <v>473</v>
      </c>
      <c r="D52" s="236">
        <v>2</v>
      </c>
      <c r="E52" s="236" t="s">
        <v>78</v>
      </c>
      <c r="F52" t="s">
        <v>507</v>
      </c>
      <c r="G52" s="398"/>
      <c r="S52" s="236" t="s">
        <v>78</v>
      </c>
      <c r="T52" s="867" t="s">
        <v>617</v>
      </c>
      <c r="U52" s="867"/>
      <c r="V52" s="867"/>
      <c r="Y52" s="867"/>
      <c r="Z52" s="867"/>
      <c r="AA52" s="867"/>
      <c r="AD52" s="867"/>
      <c r="AE52" s="867"/>
      <c r="AF52" s="867"/>
    </row>
    <row r="53" spans="1:32">
      <c r="A53" s="236">
        <v>23</v>
      </c>
      <c r="B53" s="867">
        <v>112</v>
      </c>
      <c r="C53" s="236">
        <v>473</v>
      </c>
      <c r="D53" s="236">
        <v>2</v>
      </c>
      <c r="E53" s="236" t="s">
        <v>78</v>
      </c>
      <c r="F53" t="s">
        <v>508</v>
      </c>
      <c r="G53" s="398"/>
      <c r="S53" s="236" t="s">
        <v>78</v>
      </c>
      <c r="T53" s="867" t="s">
        <v>618</v>
      </c>
      <c r="U53" s="867"/>
      <c r="V53" s="867"/>
      <c r="Y53" s="867"/>
      <c r="Z53" s="867"/>
      <c r="AA53" s="867"/>
      <c r="AD53" s="867"/>
      <c r="AE53" s="867"/>
      <c r="AF53" s="867"/>
    </row>
    <row r="54" spans="1:32">
      <c r="A54" s="236">
        <v>24</v>
      </c>
      <c r="B54" s="867">
        <v>112</v>
      </c>
      <c r="C54" s="236">
        <v>473</v>
      </c>
      <c r="D54" s="236">
        <v>2</v>
      </c>
      <c r="E54" s="236" t="s">
        <v>78</v>
      </c>
      <c r="F54" t="s">
        <v>509</v>
      </c>
      <c r="G54" s="398"/>
      <c r="S54" s="236" t="s">
        <v>78</v>
      </c>
      <c r="T54" s="867" t="s">
        <v>619</v>
      </c>
      <c r="U54" s="867"/>
      <c r="V54" s="867"/>
      <c r="Y54" s="867"/>
      <c r="Z54" s="867"/>
      <c r="AA54" s="867"/>
      <c r="AD54" s="867"/>
      <c r="AE54" s="867"/>
      <c r="AF54" s="867"/>
    </row>
    <row r="55" spans="1:32">
      <c r="A55" s="236">
        <v>25</v>
      </c>
      <c r="B55" s="867">
        <v>112</v>
      </c>
      <c r="C55" s="236">
        <v>473</v>
      </c>
      <c r="D55" s="236">
        <v>2</v>
      </c>
      <c r="E55" s="236" t="s">
        <v>78</v>
      </c>
      <c r="F55" t="s">
        <v>510</v>
      </c>
      <c r="G55" s="398"/>
      <c r="S55" s="236" t="s">
        <v>78</v>
      </c>
      <c r="T55" s="867" t="s">
        <v>620</v>
      </c>
      <c r="U55" s="867"/>
      <c r="V55" s="867"/>
      <c r="Y55" s="867"/>
      <c r="Z55" s="867"/>
      <c r="AA55" s="867"/>
      <c r="AD55" s="867"/>
      <c r="AE55" s="867"/>
      <c r="AF55" s="867"/>
    </row>
    <row r="56" spans="1:32">
      <c r="A56" s="236">
        <v>26</v>
      </c>
      <c r="B56" s="867">
        <v>112</v>
      </c>
      <c r="C56" s="236">
        <v>473</v>
      </c>
      <c r="D56" s="236">
        <v>2</v>
      </c>
      <c r="E56" s="236" t="s">
        <v>78</v>
      </c>
      <c r="F56" t="s">
        <v>511</v>
      </c>
      <c r="G56" s="398"/>
      <c r="S56" s="236" t="s">
        <v>78</v>
      </c>
      <c r="T56" s="867" t="s">
        <v>621</v>
      </c>
      <c r="U56" s="867"/>
      <c r="V56" s="867"/>
      <c r="Y56" s="867"/>
      <c r="Z56" s="867"/>
      <c r="AA56" s="867"/>
      <c r="AD56" s="867"/>
      <c r="AE56" s="867"/>
      <c r="AF56" s="867"/>
    </row>
    <row r="57" spans="1:32">
      <c r="A57" s="236">
        <v>27</v>
      </c>
      <c r="B57" s="867">
        <v>112</v>
      </c>
      <c r="C57" s="236">
        <v>473</v>
      </c>
      <c r="D57" s="236">
        <v>2</v>
      </c>
      <c r="E57" s="236" t="s">
        <v>78</v>
      </c>
      <c r="F57" t="s">
        <v>512</v>
      </c>
      <c r="G57" s="398"/>
      <c r="S57" s="236" t="s">
        <v>78</v>
      </c>
      <c r="T57" s="867" t="s">
        <v>622</v>
      </c>
      <c r="U57" s="867"/>
      <c r="V57" s="867"/>
      <c r="Y57" s="867"/>
      <c r="Z57" s="867"/>
      <c r="AA57" s="867"/>
      <c r="AD57" s="867"/>
      <c r="AE57" s="867"/>
      <c r="AF57" s="867"/>
    </row>
    <row r="58" spans="1:32">
      <c r="A58" s="236">
        <v>28</v>
      </c>
      <c r="B58" s="867">
        <v>112</v>
      </c>
      <c r="C58" s="236">
        <v>473</v>
      </c>
      <c r="D58" s="236">
        <v>2</v>
      </c>
      <c r="E58" s="236" t="s">
        <v>78</v>
      </c>
      <c r="F58" t="s">
        <v>513</v>
      </c>
      <c r="G58" s="398"/>
      <c r="S58" s="236" t="s">
        <v>78</v>
      </c>
      <c r="T58" s="867" t="s">
        <v>623</v>
      </c>
      <c r="U58" s="867"/>
      <c r="V58" s="867"/>
      <c r="Y58" s="867"/>
      <c r="Z58" s="867"/>
      <c r="AA58" s="867"/>
      <c r="AD58" s="867"/>
      <c r="AE58" s="867"/>
      <c r="AF58" s="867"/>
    </row>
    <row r="59" spans="1:32">
      <c r="A59" s="236">
        <v>29</v>
      </c>
      <c r="B59" s="867">
        <v>112</v>
      </c>
      <c r="C59" s="236">
        <v>473</v>
      </c>
      <c r="D59" s="236">
        <v>2</v>
      </c>
      <c r="E59" s="236" t="s">
        <v>78</v>
      </c>
      <c r="F59" t="s">
        <v>514</v>
      </c>
      <c r="G59" s="398"/>
      <c r="S59" s="236" t="s">
        <v>78</v>
      </c>
      <c r="T59" s="867" t="s">
        <v>624</v>
      </c>
      <c r="U59" s="867"/>
      <c r="V59" s="867"/>
      <c r="Y59" s="867"/>
      <c r="Z59" s="867"/>
      <c r="AA59" s="867"/>
      <c r="AD59" s="867"/>
      <c r="AE59" s="867"/>
      <c r="AF59" s="867"/>
    </row>
    <row r="60" spans="1:32">
      <c r="A60" s="236">
        <v>1</v>
      </c>
      <c r="B60" s="867">
        <v>113</v>
      </c>
      <c r="C60" s="236">
        <v>473</v>
      </c>
      <c r="D60" s="236">
        <v>1</v>
      </c>
      <c r="E60" s="236" t="s">
        <v>78</v>
      </c>
      <c r="F60" t="s">
        <v>632</v>
      </c>
      <c r="G60" s="398"/>
      <c r="S60" s="236" t="s">
        <v>78</v>
      </c>
      <c r="T60" s="867" t="s">
        <v>697</v>
      </c>
      <c r="U60" s="867"/>
      <c r="V60" s="867"/>
      <c r="Y60" s="867"/>
      <c r="Z60" s="867"/>
      <c r="AA60" s="867"/>
      <c r="AD60" s="867"/>
      <c r="AE60" s="867"/>
      <c r="AF60" s="867"/>
    </row>
    <row r="61" spans="1:32">
      <c r="A61" s="236">
        <v>2</v>
      </c>
      <c r="B61" s="867">
        <v>113</v>
      </c>
      <c r="C61" s="236">
        <v>473</v>
      </c>
      <c r="D61" s="236">
        <v>1</v>
      </c>
      <c r="E61" s="236" t="s">
        <v>78</v>
      </c>
      <c r="F61" t="s">
        <v>633</v>
      </c>
      <c r="G61" s="398"/>
      <c r="S61" s="236" t="s">
        <v>78</v>
      </c>
      <c r="T61" s="867" t="s">
        <v>698</v>
      </c>
      <c r="U61" s="867"/>
      <c r="V61" s="867"/>
      <c r="Y61" s="867"/>
      <c r="Z61" s="867"/>
      <c r="AA61" s="867"/>
      <c r="AD61" s="867"/>
      <c r="AE61" s="867"/>
      <c r="AF61" s="867"/>
    </row>
    <row r="62" spans="1:32">
      <c r="A62" s="236">
        <v>3</v>
      </c>
      <c r="B62" s="867">
        <v>113</v>
      </c>
      <c r="C62" s="236">
        <v>473</v>
      </c>
      <c r="D62" s="236">
        <v>1</v>
      </c>
      <c r="E62" s="236" t="s">
        <v>78</v>
      </c>
      <c r="F62" t="s">
        <v>634</v>
      </c>
      <c r="G62" s="398"/>
      <c r="S62" s="236" t="s">
        <v>78</v>
      </c>
      <c r="T62" s="867" t="s">
        <v>699</v>
      </c>
      <c r="U62" s="867"/>
      <c r="V62" s="867"/>
      <c r="Y62" s="867"/>
      <c r="Z62" s="867"/>
      <c r="AA62" s="867"/>
      <c r="AD62" s="867"/>
      <c r="AE62" s="867"/>
      <c r="AF62" s="867"/>
    </row>
    <row r="63" spans="1:32">
      <c r="A63" s="236">
        <v>4</v>
      </c>
      <c r="B63" s="867">
        <v>113</v>
      </c>
      <c r="C63" s="236">
        <v>473</v>
      </c>
      <c r="D63" s="236">
        <v>1</v>
      </c>
      <c r="E63" s="236" t="s">
        <v>78</v>
      </c>
      <c r="F63" t="s">
        <v>635</v>
      </c>
      <c r="G63" s="398"/>
      <c r="S63" s="236" t="s">
        <v>78</v>
      </c>
      <c r="T63" s="867" t="s">
        <v>700</v>
      </c>
      <c r="U63" s="867"/>
      <c r="V63" s="867"/>
      <c r="Y63" s="867"/>
      <c r="Z63" s="867"/>
      <c r="AA63" s="867"/>
      <c r="AD63" s="867"/>
      <c r="AE63" s="867"/>
      <c r="AF63" s="867"/>
    </row>
    <row r="64" spans="1:32">
      <c r="A64" s="236">
        <v>5</v>
      </c>
      <c r="B64" s="867">
        <v>113</v>
      </c>
      <c r="C64" s="236">
        <v>473</v>
      </c>
      <c r="D64" s="236">
        <v>1</v>
      </c>
      <c r="E64" s="236" t="s">
        <v>78</v>
      </c>
      <c r="F64" t="s">
        <v>636</v>
      </c>
      <c r="G64" s="398"/>
      <c r="S64" s="236" t="s">
        <v>78</v>
      </c>
      <c r="T64" s="867" t="s">
        <v>701</v>
      </c>
      <c r="U64" s="867"/>
      <c r="V64" s="867"/>
      <c r="Y64" s="867"/>
      <c r="Z64" s="867"/>
      <c r="AA64" s="867"/>
      <c r="AD64" s="867"/>
      <c r="AE64" s="867"/>
      <c r="AF64" s="867"/>
    </row>
    <row r="65" spans="1:32">
      <c r="A65" s="236">
        <v>6</v>
      </c>
      <c r="B65" s="867">
        <v>113</v>
      </c>
      <c r="C65" s="236">
        <v>473</v>
      </c>
      <c r="D65" s="236">
        <v>1</v>
      </c>
      <c r="E65" s="236" t="s">
        <v>78</v>
      </c>
      <c r="F65" t="s">
        <v>637</v>
      </c>
      <c r="G65" s="398"/>
      <c r="S65" s="236" t="s">
        <v>78</v>
      </c>
      <c r="T65" s="867" t="s">
        <v>702</v>
      </c>
      <c r="U65" s="867"/>
      <c r="V65" s="867"/>
      <c r="Y65" s="867"/>
      <c r="Z65" s="867"/>
      <c r="AA65" s="867"/>
      <c r="AD65" s="867"/>
      <c r="AE65" s="867"/>
      <c r="AF65" s="867"/>
    </row>
    <row r="66" spans="1:32">
      <c r="A66" s="236">
        <v>7</v>
      </c>
      <c r="B66" s="867">
        <v>113</v>
      </c>
      <c r="C66" s="236">
        <v>473</v>
      </c>
      <c r="D66" s="236">
        <v>1</v>
      </c>
      <c r="E66" s="236" t="s">
        <v>78</v>
      </c>
      <c r="F66" t="s">
        <v>638</v>
      </c>
      <c r="G66" s="398"/>
      <c r="S66" s="236" t="s">
        <v>78</v>
      </c>
      <c r="T66" s="867" t="s">
        <v>703</v>
      </c>
      <c r="U66" s="867"/>
      <c r="V66" s="867"/>
      <c r="Y66" s="867"/>
      <c r="Z66" s="867"/>
      <c r="AA66" s="867"/>
      <c r="AD66" s="867"/>
      <c r="AE66" s="867"/>
      <c r="AF66" s="867"/>
    </row>
    <row r="67" spans="1:32">
      <c r="A67" s="236">
        <v>8</v>
      </c>
      <c r="B67" s="867">
        <v>113</v>
      </c>
      <c r="C67" s="236">
        <v>473</v>
      </c>
      <c r="D67" s="236">
        <v>1</v>
      </c>
      <c r="E67" s="236" t="s">
        <v>78</v>
      </c>
      <c r="F67" t="s">
        <v>639</v>
      </c>
      <c r="G67" s="398"/>
      <c r="S67" s="236" t="s">
        <v>78</v>
      </c>
      <c r="T67" s="867" t="s">
        <v>704</v>
      </c>
      <c r="U67" s="867"/>
      <c r="V67" s="867"/>
      <c r="Y67" s="867"/>
      <c r="Z67" s="867"/>
      <c r="AA67" s="867"/>
      <c r="AD67" s="867"/>
      <c r="AE67" s="867"/>
      <c r="AF67" s="867"/>
    </row>
    <row r="68" spans="1:32">
      <c r="A68" s="236">
        <v>9</v>
      </c>
      <c r="B68" s="867">
        <v>113</v>
      </c>
      <c r="C68" s="236">
        <v>473</v>
      </c>
      <c r="D68" s="236">
        <v>1</v>
      </c>
      <c r="E68" s="236" t="s">
        <v>78</v>
      </c>
      <c r="F68" t="s">
        <v>641</v>
      </c>
      <c r="G68" s="398"/>
      <c r="S68" s="236" t="s">
        <v>78</v>
      </c>
      <c r="T68" s="867" t="s">
        <v>705</v>
      </c>
      <c r="U68" s="867"/>
      <c r="V68" s="867"/>
      <c r="Y68" s="867"/>
      <c r="Z68" s="867"/>
      <c r="AA68" s="867"/>
      <c r="AD68" s="867"/>
      <c r="AE68" s="867"/>
      <c r="AF68" s="867"/>
    </row>
    <row r="69" spans="1:32">
      <c r="A69" s="236">
        <v>10</v>
      </c>
      <c r="B69" s="867">
        <v>113</v>
      </c>
      <c r="C69" s="236">
        <v>473</v>
      </c>
      <c r="D69" s="236">
        <v>1</v>
      </c>
      <c r="E69" s="236" t="s">
        <v>78</v>
      </c>
      <c r="F69" t="s">
        <v>642</v>
      </c>
      <c r="G69" s="398"/>
      <c r="S69" s="236" t="s">
        <v>78</v>
      </c>
      <c r="T69" s="867" t="s">
        <v>706</v>
      </c>
      <c r="U69" s="867"/>
      <c r="V69" s="867"/>
      <c r="Y69" s="867"/>
      <c r="Z69" s="867"/>
      <c r="AA69" s="867"/>
      <c r="AD69" s="867"/>
      <c r="AE69" s="867"/>
      <c r="AF69" s="867"/>
    </row>
    <row r="70" spans="1:32">
      <c r="A70" s="236">
        <v>11</v>
      </c>
      <c r="B70" s="867">
        <v>113</v>
      </c>
      <c r="C70" s="236">
        <v>473</v>
      </c>
      <c r="D70" s="236">
        <v>1</v>
      </c>
      <c r="E70" s="236" t="s">
        <v>78</v>
      </c>
      <c r="F70" s="782" t="s">
        <v>643</v>
      </c>
      <c r="G70" s="398"/>
      <c r="S70" s="236" t="s">
        <v>78</v>
      </c>
      <c r="T70" s="867" t="s">
        <v>707</v>
      </c>
      <c r="U70" s="867"/>
      <c r="V70" s="867"/>
      <c r="Y70" s="867"/>
      <c r="Z70" s="867"/>
      <c r="AA70" s="867"/>
      <c r="AD70" s="867"/>
      <c r="AE70" s="867"/>
      <c r="AF70" s="867"/>
    </row>
    <row r="71" spans="1:32">
      <c r="A71" s="236">
        <v>12</v>
      </c>
      <c r="B71" s="867">
        <v>113</v>
      </c>
      <c r="C71" s="236">
        <v>473</v>
      </c>
      <c r="D71" s="236">
        <v>1</v>
      </c>
      <c r="E71" s="236" t="s">
        <v>78</v>
      </c>
      <c r="F71" t="s">
        <v>644</v>
      </c>
      <c r="G71" s="398"/>
      <c r="S71" s="236" t="s">
        <v>78</v>
      </c>
      <c r="T71" s="867" t="s">
        <v>708</v>
      </c>
      <c r="U71" s="867"/>
      <c r="V71" s="867"/>
      <c r="Y71" s="867"/>
      <c r="Z71" s="867"/>
      <c r="AA71" s="867"/>
      <c r="AD71" s="867"/>
      <c r="AE71" s="867"/>
      <c r="AF71" s="867"/>
    </row>
    <row r="72" spans="1:32">
      <c r="A72" s="236">
        <v>13</v>
      </c>
      <c r="B72" s="867">
        <v>113</v>
      </c>
      <c r="C72" s="236">
        <v>473</v>
      </c>
      <c r="D72" s="236">
        <v>1</v>
      </c>
      <c r="E72" s="236" t="s">
        <v>78</v>
      </c>
      <c r="F72" t="s">
        <v>645</v>
      </c>
      <c r="G72" s="398"/>
      <c r="S72" s="236" t="s">
        <v>78</v>
      </c>
      <c r="T72" s="867" t="s">
        <v>709</v>
      </c>
      <c r="U72" s="867"/>
      <c r="V72" s="867"/>
      <c r="Y72" s="867"/>
      <c r="Z72" s="867"/>
      <c r="AA72" s="867"/>
      <c r="AD72" s="867"/>
      <c r="AE72" s="867"/>
      <c r="AF72" s="867"/>
    </row>
    <row r="73" spans="1:32">
      <c r="A73" s="236">
        <v>14</v>
      </c>
      <c r="B73" s="867">
        <v>113</v>
      </c>
      <c r="C73" s="236">
        <v>473</v>
      </c>
      <c r="D73" s="236">
        <v>2</v>
      </c>
      <c r="E73" s="236" t="s">
        <v>78</v>
      </c>
      <c r="F73" t="s">
        <v>646</v>
      </c>
      <c r="G73" s="398"/>
      <c r="S73" s="236" t="s">
        <v>78</v>
      </c>
      <c r="T73" s="867" t="s">
        <v>710</v>
      </c>
      <c r="U73" s="867"/>
      <c r="V73" s="867"/>
      <c r="Y73" s="867"/>
      <c r="Z73" s="867"/>
      <c r="AA73" s="867"/>
      <c r="AD73" s="867"/>
      <c r="AE73" s="867"/>
      <c r="AF73" s="867"/>
    </row>
    <row r="74" spans="1:32">
      <c r="A74" s="236">
        <v>15</v>
      </c>
      <c r="B74" s="867">
        <v>113</v>
      </c>
      <c r="C74" s="236">
        <v>473</v>
      </c>
      <c r="D74" s="236">
        <v>2</v>
      </c>
      <c r="E74" s="236" t="s">
        <v>78</v>
      </c>
      <c r="F74" t="s">
        <v>647</v>
      </c>
      <c r="G74" s="398"/>
      <c r="S74" s="236" t="s">
        <v>78</v>
      </c>
      <c r="T74" s="867" t="s">
        <v>711</v>
      </c>
      <c r="U74" s="867"/>
      <c r="V74" s="867"/>
      <c r="Y74" s="867"/>
      <c r="Z74" s="867"/>
      <c r="AA74" s="867"/>
      <c r="AD74" s="867"/>
      <c r="AE74" s="867"/>
      <c r="AF74" s="867"/>
    </row>
    <row r="75" spans="1:32">
      <c r="A75" s="236">
        <v>16</v>
      </c>
      <c r="B75" s="867">
        <v>113</v>
      </c>
      <c r="C75" s="236">
        <v>473</v>
      </c>
      <c r="D75" s="236">
        <v>2</v>
      </c>
      <c r="E75" s="236" t="s">
        <v>78</v>
      </c>
      <c r="F75" t="s">
        <v>648</v>
      </c>
      <c r="G75" s="398"/>
      <c r="S75" s="236" t="s">
        <v>78</v>
      </c>
      <c r="T75" s="867" t="s">
        <v>712</v>
      </c>
      <c r="U75" s="867"/>
      <c r="V75" s="867"/>
      <c r="Y75" s="867"/>
      <c r="Z75" s="867"/>
      <c r="AA75" s="867"/>
      <c r="AD75" s="867"/>
      <c r="AE75" s="867"/>
      <c r="AF75" s="867"/>
    </row>
    <row r="76" spans="1:32">
      <c r="A76" s="236">
        <v>17</v>
      </c>
      <c r="B76" s="867">
        <v>113</v>
      </c>
      <c r="C76" s="236">
        <v>473</v>
      </c>
      <c r="D76" s="236">
        <v>2</v>
      </c>
      <c r="E76" s="236" t="s">
        <v>78</v>
      </c>
      <c r="F76" t="s">
        <v>649</v>
      </c>
      <c r="G76" s="398"/>
      <c r="S76" s="236" t="s">
        <v>78</v>
      </c>
      <c r="T76" s="867" t="s">
        <v>713</v>
      </c>
      <c r="U76" s="867"/>
      <c r="V76" s="867"/>
      <c r="Y76" s="867"/>
      <c r="Z76" s="867"/>
      <c r="AA76" s="867"/>
      <c r="AD76" s="867"/>
      <c r="AE76" s="867"/>
      <c r="AF76" s="867"/>
    </row>
    <row r="77" spans="1:32">
      <c r="A77" s="236">
        <v>18</v>
      </c>
      <c r="B77" s="867">
        <v>113</v>
      </c>
      <c r="C77" s="236">
        <v>473</v>
      </c>
      <c r="D77" s="236">
        <v>2</v>
      </c>
      <c r="E77" s="236" t="s">
        <v>78</v>
      </c>
      <c r="F77" t="s">
        <v>650</v>
      </c>
      <c r="G77" s="398"/>
      <c r="S77" s="236" t="s">
        <v>78</v>
      </c>
      <c r="T77" s="867" t="s">
        <v>714</v>
      </c>
      <c r="U77" s="867"/>
      <c r="V77" s="867"/>
      <c r="Y77" s="867"/>
      <c r="Z77" s="867"/>
      <c r="AA77" s="867"/>
      <c r="AD77" s="867"/>
      <c r="AE77" s="867"/>
      <c r="AF77" s="867"/>
    </row>
    <row r="78" spans="1:32">
      <c r="A78" s="236">
        <v>19</v>
      </c>
      <c r="B78" s="867">
        <v>113</v>
      </c>
      <c r="C78" s="236">
        <v>473</v>
      </c>
      <c r="D78" s="236">
        <v>2</v>
      </c>
      <c r="E78" s="236" t="s">
        <v>78</v>
      </c>
      <c r="F78" t="s">
        <v>651</v>
      </c>
      <c r="G78" s="398"/>
      <c r="S78" s="236" t="s">
        <v>78</v>
      </c>
      <c r="T78" s="867" t="s">
        <v>715</v>
      </c>
      <c r="U78" s="867"/>
      <c r="V78" s="867"/>
      <c r="Y78" s="867"/>
      <c r="Z78" s="867"/>
      <c r="AA78" s="867"/>
      <c r="AD78" s="867"/>
      <c r="AE78" s="867"/>
      <c r="AF78" s="867"/>
    </row>
    <row r="79" spans="1:32">
      <c r="A79" s="236">
        <v>20</v>
      </c>
      <c r="B79" s="867">
        <v>113</v>
      </c>
      <c r="C79" s="236">
        <v>473</v>
      </c>
      <c r="D79" s="236">
        <v>2</v>
      </c>
      <c r="E79" s="236" t="s">
        <v>78</v>
      </c>
      <c r="F79" t="s">
        <v>652</v>
      </c>
      <c r="G79" s="398"/>
      <c r="S79" s="236" t="s">
        <v>78</v>
      </c>
      <c r="T79" s="867" t="s">
        <v>716</v>
      </c>
      <c r="U79" s="867"/>
      <c r="V79" s="867"/>
      <c r="Y79" s="867"/>
      <c r="Z79" s="867"/>
      <c r="AA79" s="867"/>
      <c r="AD79" s="867"/>
      <c r="AE79" s="867"/>
      <c r="AF79" s="867"/>
    </row>
    <row r="80" spans="1:32">
      <c r="A80" s="236">
        <v>21</v>
      </c>
      <c r="B80" s="867">
        <v>113</v>
      </c>
      <c r="C80" s="236">
        <v>473</v>
      </c>
      <c r="D80" s="236">
        <v>2</v>
      </c>
      <c r="E80" s="236" t="s">
        <v>78</v>
      </c>
      <c r="F80" t="s">
        <v>653</v>
      </c>
      <c r="G80" s="398"/>
      <c r="S80" s="236" t="s">
        <v>78</v>
      </c>
      <c r="T80" s="867" t="s">
        <v>717</v>
      </c>
      <c r="U80" s="867"/>
      <c r="V80" s="867"/>
      <c r="Y80" s="867"/>
      <c r="Z80" s="867"/>
      <c r="AA80" s="867"/>
      <c r="AD80" s="867"/>
      <c r="AE80" s="867"/>
      <c r="AF80" s="867"/>
    </row>
    <row r="81" spans="1:32">
      <c r="A81" s="236">
        <v>22</v>
      </c>
      <c r="B81" s="867">
        <v>113</v>
      </c>
      <c r="C81" s="236">
        <v>473</v>
      </c>
      <c r="D81" s="236">
        <v>2</v>
      </c>
      <c r="E81" s="236" t="s">
        <v>78</v>
      </c>
      <c r="F81" t="s">
        <v>654</v>
      </c>
      <c r="G81" s="398"/>
      <c r="S81" s="236" t="s">
        <v>78</v>
      </c>
      <c r="T81" s="867" t="s">
        <v>718</v>
      </c>
      <c r="U81" s="867"/>
      <c r="V81" s="867"/>
      <c r="Y81" s="867"/>
      <c r="Z81" s="867"/>
      <c r="AA81" s="867"/>
      <c r="AD81" s="867"/>
      <c r="AE81" s="867"/>
      <c r="AF81" s="867"/>
    </row>
    <row r="82" spans="1:32">
      <c r="A82" s="236">
        <v>23</v>
      </c>
      <c r="B82" s="867">
        <v>113</v>
      </c>
      <c r="C82" s="236">
        <v>473</v>
      </c>
      <c r="D82" s="236">
        <v>2</v>
      </c>
      <c r="E82" s="236" t="s">
        <v>78</v>
      </c>
      <c r="F82" t="s">
        <v>655</v>
      </c>
      <c r="G82" s="398"/>
      <c r="S82" s="236" t="s">
        <v>78</v>
      </c>
      <c r="T82" s="867" t="s">
        <v>719</v>
      </c>
      <c r="U82" s="867"/>
      <c r="V82" s="867"/>
      <c r="Y82" s="867"/>
      <c r="Z82" s="867"/>
      <c r="AA82" s="867"/>
      <c r="AD82" s="867"/>
      <c r="AE82" s="867"/>
      <c r="AF82" s="867"/>
    </row>
    <row r="83" spans="1:32">
      <c r="A83" s="236">
        <v>24</v>
      </c>
      <c r="B83" s="867">
        <v>113</v>
      </c>
      <c r="C83" s="236">
        <v>473</v>
      </c>
      <c r="D83" s="236">
        <v>2</v>
      </c>
      <c r="E83" s="236" t="s">
        <v>78</v>
      </c>
      <c r="F83" t="s">
        <v>656</v>
      </c>
      <c r="G83" s="398"/>
      <c r="S83" s="236" t="s">
        <v>78</v>
      </c>
      <c r="T83" s="867" t="s">
        <v>720</v>
      </c>
      <c r="U83" s="867"/>
      <c r="V83" s="867"/>
      <c r="Y83" s="867"/>
      <c r="Z83" s="867"/>
      <c r="AA83" s="867"/>
      <c r="AD83" s="867"/>
      <c r="AE83" s="867"/>
      <c r="AF83" s="867"/>
    </row>
    <row r="84" spans="1:32">
      <c r="A84" s="236">
        <v>25</v>
      </c>
      <c r="B84" s="867">
        <v>113</v>
      </c>
      <c r="C84" s="236">
        <v>473</v>
      </c>
      <c r="D84" s="236">
        <v>2</v>
      </c>
      <c r="E84" s="236" t="s">
        <v>78</v>
      </c>
      <c r="F84" t="s">
        <v>657</v>
      </c>
      <c r="G84" s="398"/>
      <c r="S84" s="236" t="s">
        <v>78</v>
      </c>
      <c r="T84" s="867" t="s">
        <v>721</v>
      </c>
      <c r="U84" s="867"/>
      <c r="V84" s="867"/>
      <c r="Y84" s="867"/>
      <c r="Z84" s="867"/>
      <c r="AA84" s="867"/>
      <c r="AD84" s="867"/>
      <c r="AE84" s="867"/>
      <c r="AF84" s="867"/>
    </row>
    <row r="85" spans="1:32">
      <c r="A85" s="236">
        <v>26</v>
      </c>
      <c r="B85" s="867">
        <v>113</v>
      </c>
      <c r="C85" s="236">
        <v>473</v>
      </c>
      <c r="D85" s="236">
        <v>2</v>
      </c>
      <c r="E85" s="236" t="s">
        <v>78</v>
      </c>
      <c r="F85" t="s">
        <v>658</v>
      </c>
      <c r="G85" s="398"/>
      <c r="S85" s="236" t="s">
        <v>78</v>
      </c>
      <c r="T85" s="867" t="s">
        <v>722</v>
      </c>
      <c r="U85" s="867"/>
      <c r="V85" s="867"/>
      <c r="Y85" s="867"/>
      <c r="Z85" s="867"/>
      <c r="AA85" s="867"/>
      <c r="AD85" s="867"/>
      <c r="AE85" s="867"/>
      <c r="AF85" s="867"/>
    </row>
    <row r="86" spans="1:32">
      <c r="A86" s="236">
        <v>27</v>
      </c>
      <c r="B86" s="867">
        <v>113</v>
      </c>
      <c r="C86" s="236">
        <v>473</v>
      </c>
      <c r="D86" s="236">
        <v>2</v>
      </c>
      <c r="E86" s="236" t="s">
        <v>78</v>
      </c>
      <c r="F86" t="s">
        <v>659</v>
      </c>
      <c r="G86" s="398"/>
      <c r="S86" s="236" t="s">
        <v>78</v>
      </c>
      <c r="T86" s="867" t="s">
        <v>723</v>
      </c>
      <c r="U86" s="867"/>
      <c r="V86" s="867"/>
      <c r="Y86" s="867"/>
      <c r="Z86" s="867"/>
      <c r="AA86" s="867"/>
      <c r="AD86" s="867"/>
      <c r="AE86" s="867"/>
      <c r="AF86" s="867"/>
    </row>
    <row r="87" spans="1:32">
      <c r="A87" s="236">
        <v>28</v>
      </c>
      <c r="B87" s="867">
        <v>113</v>
      </c>
      <c r="C87" s="236">
        <v>473</v>
      </c>
      <c r="D87" s="236">
        <v>2</v>
      </c>
      <c r="E87" s="236" t="s">
        <v>78</v>
      </c>
      <c r="F87" t="s">
        <v>660</v>
      </c>
      <c r="G87" s="398"/>
      <c r="S87" s="236" t="s">
        <v>78</v>
      </c>
      <c r="T87" s="867" t="s">
        <v>724</v>
      </c>
      <c r="U87" s="867"/>
      <c r="V87" s="867"/>
      <c r="Y87" s="867"/>
      <c r="Z87" s="867"/>
      <c r="AA87" s="867"/>
      <c r="AD87" s="867"/>
      <c r="AE87" s="867"/>
      <c r="AF87" s="867"/>
    </row>
    <row r="88" spans="1:32">
      <c r="A88" s="236">
        <v>29</v>
      </c>
      <c r="B88" s="867">
        <v>113</v>
      </c>
      <c r="C88" s="236">
        <v>473</v>
      </c>
      <c r="D88" s="236">
        <v>2</v>
      </c>
      <c r="E88" s="236" t="s">
        <v>78</v>
      </c>
      <c r="F88" s="782" t="s">
        <v>661</v>
      </c>
      <c r="G88" s="398"/>
      <c r="S88" s="236" t="s">
        <v>78</v>
      </c>
      <c r="T88" s="867" t="s">
        <v>725</v>
      </c>
      <c r="U88" s="867"/>
      <c r="V88" s="867"/>
      <c r="Y88" s="867"/>
      <c r="Z88" s="867"/>
      <c r="AA88" s="867"/>
      <c r="AD88" s="867"/>
      <c r="AE88" s="867"/>
      <c r="AF88" s="867"/>
    </row>
    <row r="89" spans="1:32">
      <c r="A89" s="236">
        <v>1</v>
      </c>
      <c r="B89" s="867">
        <v>114</v>
      </c>
      <c r="C89" s="236">
        <v>424</v>
      </c>
      <c r="D89" s="236">
        <v>1</v>
      </c>
      <c r="E89" s="236" t="s">
        <v>78</v>
      </c>
      <c r="F89" t="s">
        <v>662</v>
      </c>
      <c r="G89" s="398"/>
      <c r="S89" s="236" t="s">
        <v>78</v>
      </c>
      <c r="T89" s="867" t="s">
        <v>726</v>
      </c>
      <c r="U89" s="867"/>
      <c r="V89" s="867"/>
      <c r="Y89" s="867"/>
      <c r="Z89" s="867"/>
      <c r="AA89" s="867"/>
      <c r="AD89" s="867"/>
      <c r="AE89" s="867"/>
      <c r="AF89" s="867"/>
    </row>
    <row r="90" spans="1:32">
      <c r="A90" s="236">
        <v>2</v>
      </c>
      <c r="B90" s="867">
        <v>114</v>
      </c>
      <c r="C90" s="236">
        <v>424</v>
      </c>
      <c r="D90" s="236">
        <v>1</v>
      </c>
      <c r="E90" s="236" t="s">
        <v>78</v>
      </c>
      <c r="F90" t="s">
        <v>663</v>
      </c>
      <c r="G90" s="398"/>
      <c r="S90" s="236" t="s">
        <v>78</v>
      </c>
      <c r="T90" s="867" t="s">
        <v>727</v>
      </c>
      <c r="U90" s="867"/>
      <c r="V90" s="867"/>
      <c r="Y90" s="867"/>
      <c r="Z90" s="867"/>
      <c r="AA90" s="867"/>
      <c r="AD90" s="867"/>
      <c r="AE90" s="867"/>
      <c r="AF90" s="867"/>
    </row>
    <row r="91" spans="1:32">
      <c r="A91" s="236">
        <v>3</v>
      </c>
      <c r="B91" s="867">
        <v>114</v>
      </c>
      <c r="C91" s="236">
        <v>424</v>
      </c>
      <c r="D91" s="236">
        <v>1</v>
      </c>
      <c r="E91" s="236" t="s">
        <v>78</v>
      </c>
      <c r="F91" t="s">
        <v>664</v>
      </c>
      <c r="G91" s="398"/>
      <c r="S91" s="236" t="s">
        <v>78</v>
      </c>
      <c r="T91" s="867" t="s">
        <v>728</v>
      </c>
      <c r="U91" s="867"/>
      <c r="V91" s="867"/>
      <c r="Y91" s="867"/>
      <c r="Z91" s="867"/>
      <c r="AA91" s="867"/>
      <c r="AD91" s="867"/>
      <c r="AE91" s="867"/>
      <c r="AF91" s="867"/>
    </row>
    <row r="92" spans="1:32">
      <c r="A92" s="236">
        <v>4</v>
      </c>
      <c r="B92" s="867">
        <v>114</v>
      </c>
      <c r="C92" s="236">
        <v>424</v>
      </c>
      <c r="D92" s="236">
        <v>1</v>
      </c>
      <c r="E92" s="236" t="s">
        <v>78</v>
      </c>
      <c r="F92" t="s">
        <v>665</v>
      </c>
      <c r="G92" s="398"/>
      <c r="S92" s="236" t="s">
        <v>78</v>
      </c>
      <c r="T92" s="867" t="s">
        <v>728</v>
      </c>
      <c r="U92" s="867"/>
      <c r="V92" s="867"/>
      <c r="Y92" s="867"/>
      <c r="Z92" s="867"/>
      <c r="AA92" s="867"/>
      <c r="AD92" s="867"/>
      <c r="AE92" s="867"/>
      <c r="AF92" s="867"/>
    </row>
    <row r="93" spans="1:32">
      <c r="A93" s="236">
        <v>5</v>
      </c>
      <c r="B93" s="867">
        <v>114</v>
      </c>
      <c r="C93" s="236">
        <v>424</v>
      </c>
      <c r="D93" s="236">
        <v>2</v>
      </c>
      <c r="E93" s="236" t="s">
        <v>78</v>
      </c>
      <c r="F93" t="s">
        <v>667</v>
      </c>
      <c r="G93" s="398"/>
      <c r="S93" s="236" t="s">
        <v>78</v>
      </c>
      <c r="T93" s="867" t="s">
        <v>729</v>
      </c>
      <c r="U93" s="867"/>
      <c r="V93" s="867"/>
      <c r="Y93" s="867"/>
      <c r="Z93" s="867"/>
      <c r="AA93" s="867"/>
      <c r="AD93" s="867"/>
      <c r="AE93" s="867"/>
      <c r="AF93" s="867"/>
    </row>
    <row r="94" spans="1:32">
      <c r="A94" s="236">
        <v>6</v>
      </c>
      <c r="B94" s="867">
        <v>114</v>
      </c>
      <c r="C94" s="236">
        <v>424</v>
      </c>
      <c r="D94" s="236">
        <v>2</v>
      </c>
      <c r="E94" s="236" t="s">
        <v>78</v>
      </c>
      <c r="F94" t="s">
        <v>666</v>
      </c>
      <c r="G94" s="398"/>
      <c r="S94" s="236" t="s">
        <v>78</v>
      </c>
      <c r="T94" s="867" t="s">
        <v>729</v>
      </c>
      <c r="U94" s="867"/>
      <c r="V94" s="867"/>
      <c r="Y94" s="867"/>
      <c r="Z94" s="867"/>
      <c r="AA94" s="867"/>
      <c r="AD94" s="867"/>
      <c r="AE94" s="867"/>
      <c r="AF94" s="867"/>
    </row>
    <row r="95" spans="1:32">
      <c r="A95" s="236">
        <v>7</v>
      </c>
      <c r="B95" s="867">
        <v>114</v>
      </c>
      <c r="C95" s="236">
        <v>424</v>
      </c>
      <c r="D95" s="236">
        <v>2</v>
      </c>
      <c r="E95" s="236" t="s">
        <v>78</v>
      </c>
      <c r="F95" t="s">
        <v>668</v>
      </c>
      <c r="G95" s="398"/>
      <c r="S95" s="236" t="s">
        <v>78</v>
      </c>
      <c r="T95" s="867" t="s">
        <v>730</v>
      </c>
      <c r="U95" s="867"/>
      <c r="V95" s="867"/>
      <c r="Y95" s="867"/>
      <c r="Z95" s="867"/>
      <c r="AA95" s="867"/>
      <c r="AD95" s="867"/>
      <c r="AE95" s="867"/>
      <c r="AF95" s="867"/>
    </row>
    <row r="96" spans="1:32">
      <c r="A96" s="236">
        <v>8</v>
      </c>
      <c r="B96" s="867">
        <v>114</v>
      </c>
      <c r="C96" s="236">
        <v>424</v>
      </c>
      <c r="D96" s="236">
        <v>2</v>
      </c>
      <c r="E96" s="236" t="s">
        <v>78</v>
      </c>
      <c r="F96" t="s">
        <v>669</v>
      </c>
      <c r="G96" s="398"/>
      <c r="S96" s="236" t="s">
        <v>78</v>
      </c>
      <c r="T96" s="867" t="s">
        <v>731</v>
      </c>
      <c r="U96" s="867"/>
      <c r="V96" s="867"/>
      <c r="Y96" s="867"/>
      <c r="Z96" s="867"/>
      <c r="AA96" s="867"/>
      <c r="AD96" s="867"/>
      <c r="AE96" s="867"/>
      <c r="AF96" s="867"/>
    </row>
    <row r="97" spans="1:32">
      <c r="A97" s="236">
        <v>9</v>
      </c>
      <c r="B97" s="867">
        <v>114</v>
      </c>
      <c r="C97" s="236">
        <v>424</v>
      </c>
      <c r="D97" s="236">
        <v>2</v>
      </c>
      <c r="E97" s="236" t="s">
        <v>78</v>
      </c>
      <c r="F97" t="s">
        <v>670</v>
      </c>
      <c r="G97" s="398"/>
      <c r="S97" s="236" t="s">
        <v>78</v>
      </c>
      <c r="T97" s="867" t="s">
        <v>732</v>
      </c>
      <c r="U97" s="867"/>
      <c r="V97" s="867"/>
      <c r="Y97" s="867"/>
      <c r="Z97" s="867"/>
      <c r="AA97" s="867"/>
      <c r="AD97" s="867"/>
      <c r="AE97" s="867"/>
      <c r="AF97" s="867"/>
    </row>
    <row r="98" spans="1:32">
      <c r="A98" s="236">
        <v>10</v>
      </c>
      <c r="B98" s="867">
        <v>114</v>
      </c>
      <c r="C98" s="236">
        <v>424</v>
      </c>
      <c r="D98" s="236">
        <v>2</v>
      </c>
      <c r="E98" s="236" t="s">
        <v>78</v>
      </c>
      <c r="F98" s="782" t="s">
        <v>671</v>
      </c>
      <c r="G98" s="398"/>
      <c r="S98" s="236" t="s">
        <v>78</v>
      </c>
      <c r="T98" s="867" t="s">
        <v>733</v>
      </c>
      <c r="U98" s="867"/>
      <c r="V98" s="867"/>
      <c r="Y98" s="867"/>
      <c r="Z98" s="867"/>
      <c r="AA98" s="867"/>
      <c r="AD98" s="867"/>
      <c r="AE98" s="867"/>
      <c r="AF98" s="867"/>
    </row>
    <row r="99" spans="1:32">
      <c r="A99" s="236">
        <v>11</v>
      </c>
      <c r="B99" s="867">
        <v>114</v>
      </c>
      <c r="C99" s="236">
        <v>424</v>
      </c>
      <c r="D99" s="236">
        <v>2</v>
      </c>
      <c r="E99" s="236" t="s">
        <v>78</v>
      </c>
      <c r="F99" s="782" t="s">
        <v>672</v>
      </c>
      <c r="G99" s="398"/>
      <c r="S99" s="236" t="s">
        <v>78</v>
      </c>
      <c r="T99" s="867" t="s">
        <v>734</v>
      </c>
      <c r="U99" s="867"/>
      <c r="V99" s="867"/>
      <c r="Y99" s="867"/>
      <c r="Z99" s="867"/>
      <c r="AA99" s="867"/>
      <c r="AD99" s="867"/>
      <c r="AE99" s="867"/>
      <c r="AF99" s="867"/>
    </row>
    <row r="100" spans="1:32">
      <c r="A100" s="236">
        <v>12</v>
      </c>
      <c r="B100" s="867">
        <v>114</v>
      </c>
      <c r="C100" s="236">
        <v>424</v>
      </c>
      <c r="D100" s="236">
        <v>2</v>
      </c>
      <c r="E100" s="236" t="s">
        <v>78</v>
      </c>
      <c r="F100" s="782" t="s">
        <v>673</v>
      </c>
      <c r="G100" s="398"/>
      <c r="S100" s="236" t="s">
        <v>78</v>
      </c>
      <c r="T100" s="867" t="s">
        <v>735</v>
      </c>
      <c r="U100" s="867"/>
      <c r="V100" s="867"/>
      <c r="Y100" s="867"/>
      <c r="Z100" s="867"/>
      <c r="AA100" s="867"/>
      <c r="AD100" s="867"/>
      <c r="AE100" s="867"/>
      <c r="AF100" s="867"/>
    </row>
    <row r="101" spans="1:32">
      <c r="A101" s="236">
        <v>13</v>
      </c>
      <c r="B101" s="867">
        <v>114</v>
      </c>
      <c r="C101" s="236">
        <v>424</v>
      </c>
      <c r="D101" s="236">
        <v>2</v>
      </c>
      <c r="E101" s="236" t="s">
        <v>78</v>
      </c>
      <c r="F101" t="s">
        <v>674</v>
      </c>
      <c r="G101" s="398"/>
      <c r="S101" s="236" t="s">
        <v>78</v>
      </c>
      <c r="T101" s="867" t="s">
        <v>736</v>
      </c>
      <c r="U101" s="867"/>
      <c r="V101" s="867"/>
      <c r="Y101" s="867"/>
      <c r="Z101" s="867"/>
      <c r="AA101" s="867"/>
      <c r="AD101" s="867"/>
      <c r="AE101" s="867"/>
      <c r="AF101" s="867"/>
    </row>
    <row r="102" spans="1:32">
      <c r="A102" s="236">
        <v>14</v>
      </c>
      <c r="B102" s="867">
        <v>114</v>
      </c>
      <c r="C102" s="236">
        <v>424</v>
      </c>
      <c r="D102" s="236">
        <v>2</v>
      </c>
      <c r="E102" s="236" t="s">
        <v>78</v>
      </c>
      <c r="F102" t="s">
        <v>675</v>
      </c>
      <c r="G102" s="398"/>
      <c r="S102" s="236" t="s">
        <v>78</v>
      </c>
      <c r="T102" s="867" t="s">
        <v>737</v>
      </c>
      <c r="U102" s="867"/>
      <c r="V102" s="867"/>
      <c r="Y102" s="867"/>
      <c r="Z102" s="867"/>
      <c r="AA102" s="867"/>
      <c r="AD102" s="867"/>
      <c r="AE102" s="867"/>
      <c r="AF102" s="867"/>
    </row>
    <row r="103" spans="1:32">
      <c r="A103" s="236">
        <v>15</v>
      </c>
      <c r="B103" s="867">
        <v>114</v>
      </c>
      <c r="C103" s="236">
        <v>424</v>
      </c>
      <c r="D103" s="236">
        <v>2</v>
      </c>
      <c r="E103" s="236" t="s">
        <v>78</v>
      </c>
      <c r="F103" t="s">
        <v>676</v>
      </c>
      <c r="G103" s="398"/>
      <c r="S103" s="236" t="s">
        <v>78</v>
      </c>
      <c r="T103" s="867" t="s">
        <v>738</v>
      </c>
      <c r="U103" s="867"/>
      <c r="V103" s="867"/>
      <c r="Y103" s="867"/>
      <c r="Z103" s="867"/>
      <c r="AA103" s="867"/>
      <c r="AD103" s="867"/>
      <c r="AE103" s="867"/>
      <c r="AF103" s="867"/>
    </row>
    <row r="104" spans="1:32">
      <c r="A104" s="236">
        <v>16</v>
      </c>
      <c r="B104" s="867">
        <v>114</v>
      </c>
      <c r="C104" s="236">
        <v>424</v>
      </c>
      <c r="D104" s="236">
        <v>2</v>
      </c>
      <c r="E104" s="236" t="s">
        <v>78</v>
      </c>
      <c r="F104" t="s">
        <v>677</v>
      </c>
      <c r="G104" s="398"/>
      <c r="S104" s="236" t="s">
        <v>78</v>
      </c>
      <c r="T104" s="867" t="s">
        <v>739</v>
      </c>
      <c r="U104" s="867"/>
      <c r="V104" s="867"/>
      <c r="Y104" s="867"/>
      <c r="Z104" s="867"/>
      <c r="AA104" s="867"/>
      <c r="AD104" s="867"/>
      <c r="AE104" s="867"/>
      <c r="AF104" s="867"/>
    </row>
    <row r="105" spans="1:32">
      <c r="A105" s="236">
        <v>17</v>
      </c>
      <c r="B105" s="867">
        <v>114</v>
      </c>
      <c r="C105" s="236">
        <v>424</v>
      </c>
      <c r="D105" s="236">
        <v>2</v>
      </c>
      <c r="E105" s="236" t="s">
        <v>78</v>
      </c>
      <c r="F105" t="s">
        <v>678</v>
      </c>
      <c r="G105" s="398"/>
      <c r="S105" s="236" t="s">
        <v>78</v>
      </c>
      <c r="T105" s="867" t="s">
        <v>740</v>
      </c>
      <c r="U105" s="867"/>
      <c r="V105" s="867"/>
      <c r="Y105" s="867"/>
      <c r="Z105" s="867"/>
      <c r="AA105" s="867"/>
      <c r="AD105" s="867"/>
      <c r="AE105" s="867"/>
      <c r="AF105" s="867"/>
    </row>
    <row r="106" spans="1:32">
      <c r="A106" s="236">
        <v>18</v>
      </c>
      <c r="B106" s="867">
        <v>114</v>
      </c>
      <c r="C106" s="236">
        <v>424</v>
      </c>
      <c r="D106" s="236">
        <v>2</v>
      </c>
      <c r="E106" s="236" t="s">
        <v>78</v>
      </c>
      <c r="F106" t="s">
        <v>679</v>
      </c>
      <c r="G106" s="398"/>
      <c r="S106" s="236" t="s">
        <v>78</v>
      </c>
      <c r="T106" s="867" t="s">
        <v>741</v>
      </c>
      <c r="U106" s="867"/>
      <c r="V106" s="867"/>
      <c r="Y106" s="867"/>
      <c r="Z106" s="867"/>
      <c r="AA106" s="867"/>
      <c r="AD106" s="867"/>
      <c r="AE106" s="867"/>
      <c r="AF106" s="867"/>
    </row>
    <row r="107" spans="1:32">
      <c r="A107" s="236">
        <v>19</v>
      </c>
      <c r="B107" s="867">
        <v>114</v>
      </c>
      <c r="C107" s="236">
        <v>424</v>
      </c>
      <c r="D107" s="236">
        <v>2</v>
      </c>
      <c r="E107" s="236" t="s">
        <v>78</v>
      </c>
      <c r="F107" t="s">
        <v>680</v>
      </c>
      <c r="G107" s="398"/>
      <c r="S107" s="236" t="s">
        <v>78</v>
      </c>
      <c r="T107" s="867" t="s">
        <v>742</v>
      </c>
      <c r="U107" s="867"/>
      <c r="V107" s="867"/>
      <c r="Y107" s="867"/>
      <c r="Z107" s="867"/>
      <c r="AA107" s="867"/>
      <c r="AD107" s="867"/>
      <c r="AE107" s="867"/>
      <c r="AF107" s="867"/>
    </row>
    <row r="108" spans="1:32">
      <c r="A108" s="236">
        <v>20</v>
      </c>
      <c r="B108" s="867">
        <v>114</v>
      </c>
      <c r="C108" s="236">
        <v>424</v>
      </c>
      <c r="D108" s="236">
        <v>2</v>
      </c>
      <c r="E108" s="236" t="s">
        <v>78</v>
      </c>
      <c r="F108" t="s">
        <v>681</v>
      </c>
      <c r="G108" s="398"/>
      <c r="S108" s="236" t="s">
        <v>78</v>
      </c>
      <c r="T108" s="867" t="s">
        <v>743</v>
      </c>
      <c r="U108" s="867"/>
      <c r="V108" s="867"/>
      <c r="Y108" s="867"/>
      <c r="Z108" s="867"/>
      <c r="AA108" s="867"/>
      <c r="AD108" s="867"/>
      <c r="AE108" s="867"/>
      <c r="AF108" s="867"/>
    </row>
    <row r="109" spans="1:32">
      <c r="A109" s="236">
        <v>21</v>
      </c>
      <c r="B109" s="867">
        <v>114</v>
      </c>
      <c r="C109" s="236">
        <v>424</v>
      </c>
      <c r="D109" s="236">
        <v>2</v>
      </c>
      <c r="E109" s="236" t="s">
        <v>78</v>
      </c>
      <c r="F109" t="s">
        <v>682</v>
      </c>
      <c r="G109" s="398"/>
      <c r="S109" s="236" t="s">
        <v>78</v>
      </c>
      <c r="T109" s="867" t="s">
        <v>744</v>
      </c>
      <c r="U109" s="867"/>
      <c r="V109" s="867"/>
      <c r="Y109" s="867"/>
      <c r="Z109" s="867"/>
      <c r="AA109" s="867"/>
      <c r="AD109" s="867"/>
      <c r="AE109" s="867"/>
      <c r="AF109" s="867"/>
    </row>
    <row r="110" spans="1:32">
      <c r="A110" s="236">
        <v>22</v>
      </c>
      <c r="B110" s="867">
        <v>114</v>
      </c>
      <c r="C110" s="236">
        <v>424</v>
      </c>
      <c r="D110" s="236">
        <v>2</v>
      </c>
      <c r="E110" s="236" t="s">
        <v>78</v>
      </c>
      <c r="F110" t="s">
        <v>683</v>
      </c>
      <c r="G110" s="398"/>
      <c r="S110" s="236" t="s">
        <v>78</v>
      </c>
      <c r="T110" s="867" t="s">
        <v>745</v>
      </c>
      <c r="U110" s="867"/>
      <c r="V110" s="867"/>
      <c r="Y110" s="867"/>
      <c r="Z110" s="867"/>
      <c r="AA110" s="867"/>
      <c r="AD110" s="867"/>
      <c r="AE110" s="867"/>
      <c r="AF110" s="867"/>
    </row>
    <row r="111" spans="1:32">
      <c r="A111" s="236">
        <v>23</v>
      </c>
      <c r="B111" s="867">
        <v>114</v>
      </c>
      <c r="C111" s="236">
        <v>424</v>
      </c>
      <c r="D111" s="236">
        <v>1</v>
      </c>
      <c r="E111" s="236" t="s">
        <v>78</v>
      </c>
      <c r="F111" t="s">
        <v>684</v>
      </c>
      <c r="G111" s="398"/>
      <c r="S111" s="236" t="s">
        <v>78</v>
      </c>
      <c r="T111" s="867" t="s">
        <v>746</v>
      </c>
      <c r="U111" s="867"/>
      <c r="V111" s="867"/>
      <c r="Y111" s="867"/>
      <c r="Z111" s="867"/>
      <c r="AA111" s="867"/>
      <c r="AD111" s="867"/>
      <c r="AE111" s="867"/>
      <c r="AF111" s="867"/>
    </row>
    <row r="112" spans="1:32">
      <c r="A112" s="236">
        <v>24</v>
      </c>
      <c r="B112" s="867">
        <v>114</v>
      </c>
      <c r="C112" s="236">
        <v>424</v>
      </c>
      <c r="D112" s="236">
        <v>1</v>
      </c>
      <c r="E112" s="236" t="s">
        <v>78</v>
      </c>
      <c r="F112" s="110" t="s">
        <v>685</v>
      </c>
      <c r="G112" s="398"/>
      <c r="S112" s="236" t="s">
        <v>78</v>
      </c>
      <c r="T112" s="867" t="s">
        <v>747</v>
      </c>
      <c r="U112" s="867"/>
      <c r="V112" s="867"/>
      <c r="Y112" s="867"/>
      <c r="Z112" s="867"/>
      <c r="AA112" s="867"/>
      <c r="AD112" s="867"/>
      <c r="AE112" s="867"/>
      <c r="AF112" s="867"/>
    </row>
    <row r="113" spans="1:32">
      <c r="A113" s="236">
        <v>25</v>
      </c>
      <c r="B113" s="867">
        <v>114</v>
      </c>
      <c r="C113" s="236">
        <v>424</v>
      </c>
      <c r="D113" s="236">
        <v>1</v>
      </c>
      <c r="E113" s="236" t="s">
        <v>78</v>
      </c>
      <c r="F113" t="s">
        <v>686</v>
      </c>
      <c r="G113" s="398"/>
      <c r="S113" s="236" t="s">
        <v>78</v>
      </c>
      <c r="T113" s="867" t="s">
        <v>589</v>
      </c>
      <c r="U113" s="867"/>
      <c r="V113" s="867"/>
      <c r="Y113" s="867"/>
      <c r="Z113" s="867"/>
      <c r="AA113" s="867"/>
      <c r="AD113" s="867"/>
      <c r="AE113" s="867"/>
      <c r="AF113" s="867"/>
    </row>
    <row r="114" spans="1:32">
      <c r="A114" s="236">
        <v>26</v>
      </c>
      <c r="B114" s="867">
        <v>114</v>
      </c>
      <c r="C114" s="236">
        <v>424</v>
      </c>
      <c r="D114" s="236">
        <v>1</v>
      </c>
      <c r="E114" s="236" t="s">
        <v>78</v>
      </c>
      <c r="F114" t="s">
        <v>687</v>
      </c>
      <c r="G114" s="398"/>
      <c r="S114" s="236" t="s">
        <v>78</v>
      </c>
      <c r="T114" s="867" t="s">
        <v>748</v>
      </c>
      <c r="U114" s="867"/>
      <c r="V114" s="867"/>
      <c r="Y114" s="867"/>
      <c r="Z114" s="867"/>
      <c r="AA114" s="867"/>
      <c r="AD114" s="867"/>
      <c r="AE114" s="867"/>
      <c r="AF114" s="867"/>
    </row>
    <row r="115" spans="1:32">
      <c r="A115" s="236">
        <v>27</v>
      </c>
      <c r="B115" s="867">
        <v>114</v>
      </c>
      <c r="C115" s="236">
        <v>424</v>
      </c>
      <c r="D115" s="236">
        <v>1</v>
      </c>
      <c r="E115" s="236" t="s">
        <v>78</v>
      </c>
      <c r="F115" t="s">
        <v>688</v>
      </c>
      <c r="G115" s="398"/>
      <c r="S115" s="236" t="s">
        <v>78</v>
      </c>
      <c r="T115" s="867" t="s">
        <v>749</v>
      </c>
      <c r="U115" s="867"/>
      <c r="V115" s="867"/>
      <c r="Y115" s="867"/>
      <c r="Z115" s="867"/>
      <c r="AA115" s="867"/>
      <c r="AD115" s="867"/>
      <c r="AE115" s="867"/>
      <c r="AF115" s="867"/>
    </row>
    <row r="116" spans="1:32">
      <c r="A116" s="236">
        <v>28</v>
      </c>
      <c r="B116" s="867">
        <v>114</v>
      </c>
      <c r="C116" s="236">
        <v>424</v>
      </c>
      <c r="D116" s="236">
        <v>1</v>
      </c>
      <c r="E116" s="236" t="s">
        <v>78</v>
      </c>
      <c r="F116" t="s">
        <v>689</v>
      </c>
      <c r="G116" s="398"/>
      <c r="S116" s="236" t="s">
        <v>78</v>
      </c>
      <c r="T116" s="867" t="s">
        <v>750</v>
      </c>
      <c r="U116" s="867"/>
      <c r="V116" s="867"/>
      <c r="Y116" s="867"/>
      <c r="Z116" s="867"/>
      <c r="AA116" s="867"/>
      <c r="AD116" s="867"/>
      <c r="AE116" s="867"/>
      <c r="AF116" s="867"/>
    </row>
    <row r="117" spans="1:32">
      <c r="A117" s="236">
        <v>29</v>
      </c>
      <c r="B117" s="867">
        <v>114</v>
      </c>
      <c r="C117" s="236">
        <v>424</v>
      </c>
      <c r="D117" s="236">
        <v>1</v>
      </c>
      <c r="E117" s="236" t="s">
        <v>78</v>
      </c>
      <c r="F117" t="s">
        <v>690</v>
      </c>
      <c r="G117" s="398"/>
      <c r="S117" s="236" t="s">
        <v>78</v>
      </c>
      <c r="T117" s="867" t="s">
        <v>751</v>
      </c>
      <c r="U117" s="867"/>
      <c r="V117" s="867"/>
      <c r="Y117" s="867"/>
      <c r="Z117" s="867"/>
      <c r="AA117" s="867"/>
      <c r="AD117" s="867"/>
      <c r="AE117" s="867"/>
      <c r="AF117" s="867"/>
    </row>
    <row r="118" spans="1:32">
      <c r="A118" s="236">
        <v>30</v>
      </c>
      <c r="B118" s="867">
        <v>114</v>
      </c>
      <c r="C118" s="236">
        <v>424</v>
      </c>
      <c r="D118" s="236">
        <v>1</v>
      </c>
      <c r="E118" s="236" t="s">
        <v>78</v>
      </c>
      <c r="F118" t="s">
        <v>691</v>
      </c>
      <c r="G118" s="398"/>
      <c r="S118" s="236" t="s">
        <v>78</v>
      </c>
      <c r="T118" s="867" t="s">
        <v>752</v>
      </c>
      <c r="U118" s="867"/>
      <c r="V118" s="867"/>
      <c r="Y118" s="867"/>
      <c r="Z118" s="867"/>
      <c r="AA118" s="867"/>
      <c r="AD118" s="867"/>
      <c r="AE118" s="867"/>
      <c r="AF118" s="867"/>
    </row>
    <row r="119" spans="1:32">
      <c r="A119" s="236">
        <v>31</v>
      </c>
      <c r="B119" s="867">
        <v>114</v>
      </c>
      <c r="C119" s="236">
        <v>424</v>
      </c>
      <c r="D119" s="236">
        <v>1</v>
      </c>
      <c r="E119" s="236" t="s">
        <v>78</v>
      </c>
      <c r="F119" t="s">
        <v>692</v>
      </c>
      <c r="G119" s="398"/>
      <c r="S119" s="236" t="s">
        <v>78</v>
      </c>
      <c r="T119" s="867" t="s">
        <v>753</v>
      </c>
      <c r="U119" s="867"/>
      <c r="V119" s="867"/>
      <c r="Y119" s="867"/>
      <c r="Z119" s="867"/>
      <c r="AA119" s="867"/>
      <c r="AD119" s="867"/>
      <c r="AE119" s="867"/>
      <c r="AF119" s="867"/>
    </row>
    <row r="120" spans="1:32">
      <c r="A120" s="236">
        <v>32</v>
      </c>
      <c r="B120" s="867">
        <v>114</v>
      </c>
      <c r="C120" s="236">
        <v>424</v>
      </c>
      <c r="D120" s="236">
        <v>1</v>
      </c>
      <c r="E120" s="236" t="s">
        <v>78</v>
      </c>
      <c r="F120" s="888" t="s">
        <v>693</v>
      </c>
      <c r="G120" s="398"/>
      <c r="S120" s="236" t="s">
        <v>78</v>
      </c>
      <c r="T120" s="867" t="s">
        <v>754</v>
      </c>
      <c r="U120" s="867"/>
      <c r="V120" s="867"/>
      <c r="Y120" s="867"/>
      <c r="Z120" s="867"/>
      <c r="AA120" s="867"/>
      <c r="AD120" s="867"/>
      <c r="AE120" s="867"/>
      <c r="AF120" s="867"/>
    </row>
    <row r="121" spans="1:32">
      <c r="A121" s="236">
        <v>33</v>
      </c>
      <c r="B121" s="867">
        <v>114</v>
      </c>
      <c r="C121" s="236">
        <v>424</v>
      </c>
      <c r="D121" s="236">
        <v>1</v>
      </c>
      <c r="E121" s="236" t="s">
        <v>78</v>
      </c>
      <c r="F121" t="s">
        <v>694</v>
      </c>
      <c r="G121" s="398"/>
      <c r="S121" s="236" t="s">
        <v>78</v>
      </c>
      <c r="T121" s="867" t="s">
        <v>755</v>
      </c>
      <c r="U121" s="867"/>
      <c r="V121" s="867"/>
      <c r="Y121" s="867"/>
      <c r="Z121" s="867"/>
      <c r="AA121" s="867"/>
      <c r="AD121" s="867"/>
      <c r="AE121" s="867"/>
      <c r="AF121" s="867"/>
    </row>
    <row r="122" spans="1:32">
      <c r="A122" s="236">
        <v>34</v>
      </c>
      <c r="B122" s="867">
        <v>114</v>
      </c>
      <c r="C122" s="236">
        <v>424</v>
      </c>
      <c r="D122" s="236">
        <v>1</v>
      </c>
      <c r="E122" s="236" t="s">
        <v>78</v>
      </c>
      <c r="F122" t="s">
        <v>695</v>
      </c>
      <c r="G122" s="398"/>
      <c r="S122" s="236" t="s">
        <v>78</v>
      </c>
      <c r="T122" s="867" t="s">
        <v>756</v>
      </c>
      <c r="U122" s="867"/>
      <c r="V122" s="867"/>
      <c r="Y122" s="867"/>
      <c r="Z122" s="867"/>
      <c r="AA122" s="867"/>
      <c r="AD122" s="867"/>
      <c r="AE122" s="867"/>
      <c r="AF122" s="867"/>
    </row>
    <row r="123" spans="1:32">
      <c r="A123" s="236">
        <v>35</v>
      </c>
      <c r="B123" s="867">
        <v>114</v>
      </c>
      <c r="C123" s="236">
        <v>424</v>
      </c>
      <c r="D123" s="236">
        <v>1</v>
      </c>
      <c r="E123" s="236" t="s">
        <v>78</v>
      </c>
      <c r="F123" s="782" t="s">
        <v>696</v>
      </c>
      <c r="G123" s="398"/>
      <c r="S123" s="236" t="s">
        <v>78</v>
      </c>
      <c r="T123" s="867" t="s">
        <v>757</v>
      </c>
      <c r="U123" s="867"/>
      <c r="V123" s="867"/>
      <c r="Y123" s="867"/>
      <c r="Z123" s="867"/>
      <c r="AA123" s="867"/>
      <c r="AD123" s="867"/>
      <c r="AE123" s="867"/>
      <c r="AF123" s="867"/>
    </row>
    <row r="124" spans="1:32">
      <c r="A124" s="236">
        <v>1</v>
      </c>
      <c r="B124" s="867">
        <v>121</v>
      </c>
      <c r="C124" s="236">
        <v>425</v>
      </c>
      <c r="D124" s="236">
        <v>1</v>
      </c>
      <c r="E124" s="236" t="s">
        <v>78</v>
      </c>
      <c r="F124" t="s">
        <v>801</v>
      </c>
      <c r="G124" s="398"/>
      <c r="S124" s="236" t="s">
        <v>78</v>
      </c>
      <c r="T124" s="867" t="str">
        <f t="shared" ref="T124:T156" si="0">LEFT(F124,FIND(" ",F124)-1)</f>
        <v>Болгов</v>
      </c>
      <c r="U124" s="867"/>
      <c r="V124" s="867"/>
      <c r="Y124" s="867"/>
      <c r="Z124" s="867"/>
      <c r="AA124" s="867"/>
      <c r="AD124" s="867"/>
      <c r="AE124" s="867"/>
      <c r="AF124" s="867"/>
    </row>
    <row r="125" spans="1:32">
      <c r="A125" s="236">
        <v>2</v>
      </c>
      <c r="B125" s="867">
        <v>121</v>
      </c>
      <c r="C125" s="236">
        <v>425</v>
      </c>
      <c r="D125" s="236">
        <v>2</v>
      </c>
      <c r="E125" s="236" t="s">
        <v>78</v>
      </c>
      <c r="F125" t="s">
        <v>1112</v>
      </c>
      <c r="G125" s="398"/>
      <c r="S125" s="236" t="s">
        <v>78</v>
      </c>
      <c r="T125" s="867" t="str">
        <f t="shared" si="0"/>
        <v>Голубев</v>
      </c>
      <c r="U125" s="867"/>
      <c r="V125" s="867"/>
      <c r="Y125" s="867"/>
      <c r="Z125" s="867"/>
      <c r="AA125" s="867"/>
      <c r="AD125" s="867"/>
      <c r="AE125" s="867"/>
      <c r="AF125" s="867"/>
    </row>
    <row r="126" spans="1:32">
      <c r="A126" s="236">
        <v>3</v>
      </c>
      <c r="B126" s="867">
        <v>121</v>
      </c>
      <c r="C126" s="236">
        <v>425</v>
      </c>
      <c r="D126" s="236">
        <v>2</v>
      </c>
      <c r="E126" s="236" t="s">
        <v>78</v>
      </c>
      <c r="F126" t="s">
        <v>802</v>
      </c>
      <c r="G126" s="398"/>
      <c r="S126" s="236" t="s">
        <v>78</v>
      </c>
      <c r="T126" s="867" t="str">
        <f t="shared" si="0"/>
        <v>Ермаков</v>
      </c>
      <c r="U126" s="867"/>
      <c r="V126" s="867"/>
      <c r="Y126" s="867"/>
      <c r="Z126" s="867"/>
      <c r="AA126" s="867"/>
      <c r="AD126" s="867"/>
      <c r="AE126" s="867"/>
      <c r="AF126" s="867"/>
    </row>
    <row r="127" spans="1:32">
      <c r="A127" s="236">
        <v>4</v>
      </c>
      <c r="B127" s="867">
        <v>121</v>
      </c>
      <c r="C127" s="236">
        <v>425</v>
      </c>
      <c r="D127" s="236">
        <v>2</v>
      </c>
      <c r="E127" s="236" t="s">
        <v>78</v>
      </c>
      <c r="F127" t="s">
        <v>803</v>
      </c>
      <c r="G127" s="398"/>
      <c r="S127" s="236" t="s">
        <v>78</v>
      </c>
      <c r="T127" s="867" t="str">
        <f t="shared" si="0"/>
        <v>Калячкин</v>
      </c>
      <c r="U127" s="867"/>
      <c r="V127" s="867"/>
      <c r="Y127" s="867"/>
      <c r="Z127" s="867"/>
      <c r="AA127" s="867"/>
      <c r="AD127" s="867"/>
      <c r="AE127" s="867"/>
      <c r="AF127" s="867"/>
    </row>
    <row r="128" spans="1:32">
      <c r="A128" s="236">
        <v>5</v>
      </c>
      <c r="B128" s="867">
        <v>121</v>
      </c>
      <c r="C128" s="236">
        <v>425</v>
      </c>
      <c r="D128" s="236">
        <v>2</v>
      </c>
      <c r="E128" s="236" t="s">
        <v>78</v>
      </c>
      <c r="F128" t="s">
        <v>804</v>
      </c>
      <c r="G128" s="398"/>
      <c r="S128" s="236" t="s">
        <v>78</v>
      </c>
      <c r="T128" s="867" t="str">
        <f t="shared" si="0"/>
        <v>Лужин</v>
      </c>
      <c r="U128" s="867"/>
      <c r="V128" s="867"/>
      <c r="Y128" s="867"/>
      <c r="Z128" s="867"/>
      <c r="AA128" s="867"/>
      <c r="AD128" s="867"/>
      <c r="AE128" s="867"/>
      <c r="AF128" s="867"/>
    </row>
    <row r="129" spans="1:32">
      <c r="A129" s="236">
        <v>6</v>
      </c>
      <c r="B129" s="867">
        <v>121</v>
      </c>
      <c r="C129" s="236">
        <v>425</v>
      </c>
      <c r="D129" s="236">
        <v>2</v>
      </c>
      <c r="E129" s="236" t="s">
        <v>78</v>
      </c>
      <c r="F129" t="s">
        <v>805</v>
      </c>
      <c r="G129" s="398"/>
      <c r="S129" s="236" t="s">
        <v>78</v>
      </c>
      <c r="T129" s="867" t="str">
        <f t="shared" si="0"/>
        <v>Лященко</v>
      </c>
      <c r="U129" s="867"/>
      <c r="V129" s="867"/>
      <c r="Y129" s="867"/>
      <c r="Z129" s="867"/>
      <c r="AA129" s="867"/>
      <c r="AD129" s="867"/>
      <c r="AE129" s="867"/>
      <c r="AF129" s="867"/>
    </row>
    <row r="130" spans="1:32">
      <c r="A130" s="236">
        <v>7</v>
      </c>
      <c r="B130" s="867">
        <v>121</v>
      </c>
      <c r="C130" s="236">
        <v>425</v>
      </c>
      <c r="D130" s="236">
        <v>2</v>
      </c>
      <c r="E130" s="236" t="s">
        <v>78</v>
      </c>
      <c r="F130" t="s">
        <v>806</v>
      </c>
      <c r="G130" s="398"/>
      <c r="S130" s="236" t="s">
        <v>78</v>
      </c>
      <c r="T130" s="867" t="str">
        <f t="shared" si="0"/>
        <v>Мукменов</v>
      </c>
      <c r="U130" s="867"/>
      <c r="V130" s="867"/>
      <c r="Y130" s="867"/>
      <c r="Z130" s="867"/>
      <c r="AA130" s="867"/>
      <c r="AD130" s="867"/>
      <c r="AE130" s="867"/>
      <c r="AF130" s="867"/>
    </row>
    <row r="131" spans="1:32">
      <c r="A131" s="236">
        <v>8</v>
      </c>
      <c r="B131" s="867">
        <v>121</v>
      </c>
      <c r="C131" s="236">
        <v>425</v>
      </c>
      <c r="D131" s="236">
        <v>2</v>
      </c>
      <c r="E131" s="236" t="s">
        <v>78</v>
      </c>
      <c r="F131" t="s">
        <v>807</v>
      </c>
      <c r="G131" s="398"/>
      <c r="S131" s="236" t="s">
        <v>78</v>
      </c>
      <c r="T131" s="867" t="str">
        <f t="shared" si="0"/>
        <v>Неседов</v>
      </c>
      <c r="U131" s="867"/>
      <c r="V131" s="867"/>
      <c r="Y131" s="867"/>
      <c r="Z131" s="867"/>
      <c r="AA131" s="867"/>
      <c r="AD131" s="867"/>
      <c r="AE131" s="867"/>
      <c r="AF131" s="867"/>
    </row>
    <row r="132" spans="1:32">
      <c r="A132" s="236">
        <v>9</v>
      </c>
      <c r="B132" s="867">
        <v>121</v>
      </c>
      <c r="C132" s="236">
        <v>425</v>
      </c>
      <c r="D132" s="236">
        <v>2</v>
      </c>
      <c r="E132" s="236" t="s">
        <v>78</v>
      </c>
      <c r="F132" s="888" t="s">
        <v>808</v>
      </c>
      <c r="G132" s="398"/>
      <c r="S132" s="236" t="s">
        <v>78</v>
      </c>
      <c r="T132" s="867" t="str">
        <f t="shared" si="0"/>
        <v>Петров</v>
      </c>
      <c r="U132" s="867"/>
      <c r="V132" s="867"/>
      <c r="Y132" s="867"/>
      <c r="Z132" s="867"/>
      <c r="AA132" s="867"/>
      <c r="AD132" s="867"/>
      <c r="AE132" s="867"/>
      <c r="AF132" s="867"/>
    </row>
    <row r="133" spans="1:32">
      <c r="A133" s="236">
        <v>10</v>
      </c>
      <c r="B133" s="867">
        <v>121</v>
      </c>
      <c r="C133" s="236">
        <v>425</v>
      </c>
      <c r="D133" s="236">
        <v>2</v>
      </c>
      <c r="E133" s="236" t="s">
        <v>78</v>
      </c>
      <c r="F133" t="s">
        <v>809</v>
      </c>
      <c r="G133" s="398"/>
      <c r="S133" s="236" t="s">
        <v>78</v>
      </c>
      <c r="T133" s="867" t="str">
        <f t="shared" si="0"/>
        <v>Половинкин</v>
      </c>
      <c r="U133" s="867"/>
      <c r="V133" s="867"/>
      <c r="Y133" s="867"/>
      <c r="Z133" s="867"/>
      <c r="AA133" s="867"/>
      <c r="AD133" s="867"/>
      <c r="AE133" s="867"/>
      <c r="AF133" s="867"/>
    </row>
    <row r="134" spans="1:32">
      <c r="A134" s="236">
        <v>11</v>
      </c>
      <c r="B134" s="867">
        <v>121</v>
      </c>
      <c r="C134" s="236">
        <v>425</v>
      </c>
      <c r="D134" s="236">
        <v>2</v>
      </c>
      <c r="E134" s="236" t="s">
        <v>78</v>
      </c>
      <c r="F134" t="s">
        <v>810</v>
      </c>
      <c r="G134" s="398"/>
      <c r="S134" s="236" t="s">
        <v>78</v>
      </c>
      <c r="T134" s="867" t="str">
        <f t="shared" si="0"/>
        <v>Салякаев</v>
      </c>
      <c r="U134" s="867"/>
      <c r="V134" s="867"/>
      <c r="Y134" s="867"/>
      <c r="Z134" s="867"/>
      <c r="AA134" s="867"/>
      <c r="AD134" s="867"/>
      <c r="AE134" s="867"/>
      <c r="AF134" s="867"/>
    </row>
    <row r="135" spans="1:32">
      <c r="A135" s="236">
        <v>12</v>
      </c>
      <c r="B135" s="867">
        <v>121</v>
      </c>
      <c r="C135" s="236">
        <v>425</v>
      </c>
      <c r="D135" s="236">
        <v>2</v>
      </c>
      <c r="E135" s="236" t="s">
        <v>78</v>
      </c>
      <c r="F135" t="s">
        <v>811</v>
      </c>
      <c r="G135" s="398"/>
      <c r="S135" s="236" t="s">
        <v>78</v>
      </c>
      <c r="T135" s="867" t="str">
        <f t="shared" si="0"/>
        <v>Саргин</v>
      </c>
      <c r="U135" s="867"/>
      <c r="V135" s="867"/>
      <c r="Y135" s="867"/>
      <c r="Z135" s="867"/>
      <c r="AA135" s="867"/>
      <c r="AD135" s="867"/>
      <c r="AE135" s="867"/>
      <c r="AF135" s="867"/>
    </row>
    <row r="136" spans="1:32">
      <c r="A136" s="236">
        <v>13</v>
      </c>
      <c r="B136" s="867">
        <v>121</v>
      </c>
      <c r="C136" s="236">
        <v>425</v>
      </c>
      <c r="D136" s="236">
        <v>2</v>
      </c>
      <c r="E136" s="236" t="s">
        <v>78</v>
      </c>
      <c r="F136" t="s">
        <v>812</v>
      </c>
      <c r="G136" s="398"/>
      <c r="S136" s="236" t="s">
        <v>78</v>
      </c>
      <c r="T136" s="867" t="str">
        <f t="shared" si="0"/>
        <v>Слободин</v>
      </c>
      <c r="U136" s="867"/>
      <c r="V136" s="867"/>
      <c r="Y136" s="867"/>
      <c r="Z136" s="867"/>
      <c r="AA136" s="867"/>
      <c r="AD136" s="867"/>
      <c r="AE136" s="867"/>
      <c r="AF136" s="867"/>
    </row>
    <row r="137" spans="1:32">
      <c r="A137" s="236">
        <v>14</v>
      </c>
      <c r="B137" s="867">
        <v>121</v>
      </c>
      <c r="C137" s="236">
        <v>425</v>
      </c>
      <c r="D137" s="236">
        <v>2</v>
      </c>
      <c r="E137" s="236" t="s">
        <v>78</v>
      </c>
      <c r="F137" t="s">
        <v>813</v>
      </c>
      <c r="G137" s="398"/>
      <c r="S137" s="236" t="s">
        <v>78</v>
      </c>
      <c r="T137" s="867" t="str">
        <f t="shared" si="0"/>
        <v>Третьяков</v>
      </c>
      <c r="U137" s="867"/>
      <c r="V137" s="867"/>
      <c r="Y137" s="867"/>
      <c r="Z137" s="867"/>
      <c r="AA137" s="867"/>
      <c r="AD137" s="867"/>
      <c r="AE137" s="867"/>
      <c r="AF137" s="867"/>
    </row>
    <row r="138" spans="1:32">
      <c r="A138" s="236">
        <v>15</v>
      </c>
      <c r="B138" s="867">
        <v>121</v>
      </c>
      <c r="C138" s="236">
        <v>425</v>
      </c>
      <c r="D138" s="236">
        <v>2</v>
      </c>
      <c r="E138" s="236" t="s">
        <v>78</v>
      </c>
      <c r="F138" t="s">
        <v>814</v>
      </c>
      <c r="G138" s="398"/>
      <c r="S138" s="236" t="s">
        <v>78</v>
      </c>
      <c r="T138" s="867" t="str">
        <f t="shared" si="0"/>
        <v>Фадин</v>
      </c>
      <c r="U138" s="867"/>
      <c r="V138" s="867"/>
      <c r="Y138" s="867"/>
      <c r="Z138" s="867"/>
      <c r="AA138" s="867"/>
      <c r="AD138" s="867"/>
      <c r="AE138" s="867"/>
      <c r="AF138" s="867"/>
    </row>
    <row r="139" spans="1:32">
      <c r="A139" s="236">
        <v>16</v>
      </c>
      <c r="B139" s="867">
        <v>121</v>
      </c>
      <c r="C139" s="236">
        <v>425</v>
      </c>
      <c r="D139" s="236">
        <v>1</v>
      </c>
      <c r="E139" s="236" t="s">
        <v>78</v>
      </c>
      <c r="F139" s="888" t="s">
        <v>815</v>
      </c>
      <c r="G139" s="398"/>
      <c r="S139" s="236" t="s">
        <v>78</v>
      </c>
      <c r="T139" s="867" t="str">
        <f t="shared" si="0"/>
        <v>Филатов</v>
      </c>
      <c r="U139" s="867"/>
      <c r="V139" s="867"/>
      <c r="Y139" s="867"/>
      <c r="Z139" s="867"/>
      <c r="AA139" s="867"/>
      <c r="AD139" s="867"/>
      <c r="AE139" s="867"/>
      <c r="AF139" s="867"/>
    </row>
    <row r="140" spans="1:32">
      <c r="A140" s="236">
        <v>17</v>
      </c>
      <c r="B140" s="867">
        <v>121</v>
      </c>
      <c r="C140" s="236">
        <v>425</v>
      </c>
      <c r="D140" s="236">
        <v>1</v>
      </c>
      <c r="E140" s="236" t="s">
        <v>78</v>
      </c>
      <c r="F140" s="888" t="s">
        <v>816</v>
      </c>
      <c r="G140" s="398"/>
      <c r="S140" s="236" t="s">
        <v>78</v>
      </c>
      <c r="T140" s="867" t="str">
        <f t="shared" si="0"/>
        <v>Числов</v>
      </c>
      <c r="U140" s="867"/>
      <c r="V140" s="867"/>
      <c r="Y140" s="867"/>
      <c r="Z140" s="867"/>
      <c r="AA140" s="867"/>
      <c r="AD140" s="867"/>
      <c r="AE140" s="867"/>
      <c r="AF140" s="867"/>
    </row>
    <row r="141" spans="1:32">
      <c r="A141" s="236">
        <v>18</v>
      </c>
      <c r="B141" s="867">
        <v>121</v>
      </c>
      <c r="C141" s="236">
        <v>425</v>
      </c>
      <c r="D141" s="236">
        <v>1</v>
      </c>
      <c r="E141" s="236" t="s">
        <v>78</v>
      </c>
      <c r="F141" t="s">
        <v>817</v>
      </c>
      <c r="G141" s="398"/>
      <c r="S141" s="236" t="s">
        <v>78</v>
      </c>
      <c r="T141" s="867" t="str">
        <f t="shared" si="0"/>
        <v>Адушкин</v>
      </c>
      <c r="U141" s="867"/>
      <c r="V141" s="867"/>
      <c r="Y141" s="867"/>
      <c r="Z141" s="867"/>
      <c r="AA141" s="867"/>
      <c r="AD141" s="867"/>
      <c r="AE141" s="867"/>
      <c r="AF141" s="867"/>
    </row>
    <row r="142" spans="1:32">
      <c r="A142" s="236">
        <v>19</v>
      </c>
      <c r="B142" s="867">
        <v>121</v>
      </c>
      <c r="C142" s="236">
        <v>425</v>
      </c>
      <c r="D142" s="236">
        <v>1</v>
      </c>
      <c r="E142" s="236" t="s">
        <v>78</v>
      </c>
      <c r="F142" t="s">
        <v>818</v>
      </c>
      <c r="G142" s="398"/>
      <c r="S142" s="236" t="s">
        <v>78</v>
      </c>
      <c r="T142" s="867" t="str">
        <f t="shared" si="0"/>
        <v>Ардеев</v>
      </c>
      <c r="U142" s="867"/>
      <c r="V142" s="867"/>
      <c r="Y142" s="867"/>
      <c r="Z142" s="867"/>
      <c r="AA142" s="867"/>
      <c r="AD142" s="867"/>
      <c r="AE142" s="867"/>
      <c r="AF142" s="867"/>
    </row>
    <row r="143" spans="1:32">
      <c r="A143" s="236">
        <v>20</v>
      </c>
      <c r="B143" s="867">
        <v>121</v>
      </c>
      <c r="C143" s="236">
        <v>425</v>
      </c>
      <c r="D143" s="236">
        <v>1</v>
      </c>
      <c r="E143" s="236" t="s">
        <v>78</v>
      </c>
      <c r="F143" t="s">
        <v>819</v>
      </c>
      <c r="G143" s="398"/>
      <c r="S143" s="236" t="s">
        <v>78</v>
      </c>
      <c r="T143" s="867" t="str">
        <f t="shared" si="0"/>
        <v>Баканов</v>
      </c>
      <c r="U143" s="867"/>
      <c r="V143" s="867"/>
      <c r="Y143" s="867"/>
      <c r="Z143" s="867"/>
      <c r="AA143" s="867"/>
      <c r="AD143" s="867"/>
      <c r="AE143" s="867"/>
      <c r="AF143" s="867"/>
    </row>
    <row r="144" spans="1:32">
      <c r="A144" s="236">
        <v>21</v>
      </c>
      <c r="B144" s="867">
        <v>121</v>
      </c>
      <c r="C144" s="236">
        <v>425</v>
      </c>
      <c r="D144" s="236">
        <v>1</v>
      </c>
      <c r="E144" s="236" t="s">
        <v>78</v>
      </c>
      <c r="F144" t="s">
        <v>820</v>
      </c>
      <c r="G144" s="398"/>
      <c r="S144" s="236" t="s">
        <v>78</v>
      </c>
      <c r="T144" s="867" t="str">
        <f t="shared" si="0"/>
        <v>Гасанов</v>
      </c>
      <c r="U144" s="867"/>
      <c r="V144" s="867"/>
      <c r="Y144" s="867"/>
      <c r="Z144" s="867"/>
      <c r="AA144" s="867"/>
      <c r="AD144" s="867"/>
      <c r="AE144" s="867"/>
      <c r="AF144" s="867"/>
    </row>
    <row r="145" spans="1:32">
      <c r="A145" s="236">
        <v>22</v>
      </c>
      <c r="B145" s="867">
        <v>121</v>
      </c>
      <c r="C145" s="236">
        <v>425</v>
      </c>
      <c r="D145" s="236">
        <v>1</v>
      </c>
      <c r="E145" s="236" t="s">
        <v>78</v>
      </c>
      <c r="F145" t="s">
        <v>821</v>
      </c>
      <c r="G145" s="398"/>
      <c r="S145" s="236" t="s">
        <v>78</v>
      </c>
      <c r="T145" s="867" t="str">
        <f t="shared" si="0"/>
        <v>Гоголадзе</v>
      </c>
      <c r="U145" s="867"/>
      <c r="V145" s="867"/>
      <c r="Y145" s="867"/>
      <c r="Z145" s="867"/>
      <c r="AA145" s="867"/>
      <c r="AD145" s="867"/>
      <c r="AE145" s="867"/>
      <c r="AF145" s="867"/>
    </row>
    <row r="146" spans="1:32">
      <c r="A146" s="236">
        <v>23</v>
      </c>
      <c r="B146" s="867">
        <v>121</v>
      </c>
      <c r="C146" s="236">
        <v>425</v>
      </c>
      <c r="D146" s="236">
        <v>1</v>
      </c>
      <c r="E146" s="236" t="s">
        <v>78</v>
      </c>
      <c r="F146" t="s">
        <v>822</v>
      </c>
      <c r="G146" s="398"/>
      <c r="S146" s="236" t="s">
        <v>78</v>
      </c>
      <c r="T146" s="867" t="str">
        <f t="shared" si="0"/>
        <v>Горлов</v>
      </c>
      <c r="U146" s="867"/>
      <c r="V146" s="867"/>
      <c r="Y146" s="867"/>
      <c r="Z146" s="867"/>
      <c r="AA146" s="867"/>
      <c r="AD146" s="867"/>
      <c r="AE146" s="867"/>
      <c r="AF146" s="867"/>
    </row>
    <row r="147" spans="1:32">
      <c r="A147" s="236">
        <v>24</v>
      </c>
      <c r="B147" s="867">
        <v>121</v>
      </c>
      <c r="C147" s="236">
        <v>425</v>
      </c>
      <c r="D147" s="236">
        <v>1</v>
      </c>
      <c r="E147" s="236" t="s">
        <v>78</v>
      </c>
      <c r="F147" t="s">
        <v>823</v>
      </c>
      <c r="G147" s="398"/>
      <c r="S147" s="236" t="s">
        <v>78</v>
      </c>
      <c r="T147" s="867" t="str">
        <f t="shared" si="0"/>
        <v>Епимахов</v>
      </c>
      <c r="U147" s="867"/>
      <c r="V147" s="867"/>
      <c r="Y147" s="867"/>
      <c r="Z147" s="867"/>
      <c r="AA147" s="867"/>
      <c r="AD147" s="867"/>
      <c r="AE147" s="867"/>
      <c r="AF147" s="867"/>
    </row>
    <row r="148" spans="1:32">
      <c r="A148" s="236">
        <v>25</v>
      </c>
      <c r="B148" s="867">
        <v>121</v>
      </c>
      <c r="C148" s="236">
        <v>425</v>
      </c>
      <c r="D148" s="236">
        <v>1</v>
      </c>
      <c r="E148" s="236" t="s">
        <v>78</v>
      </c>
      <c r="F148" t="s">
        <v>824</v>
      </c>
      <c r="G148" s="398"/>
      <c r="S148" s="236" t="s">
        <v>78</v>
      </c>
      <c r="T148" s="867" t="str">
        <f t="shared" si="0"/>
        <v>Зуев</v>
      </c>
      <c r="U148" s="867"/>
      <c r="V148" s="867"/>
      <c r="Y148" s="867"/>
      <c r="Z148" s="867"/>
      <c r="AA148" s="867"/>
      <c r="AD148" s="867"/>
      <c r="AE148" s="867"/>
      <c r="AF148" s="867"/>
    </row>
    <row r="149" spans="1:32">
      <c r="A149" s="236">
        <v>26</v>
      </c>
      <c r="B149" s="867">
        <v>121</v>
      </c>
      <c r="C149" s="236">
        <v>425</v>
      </c>
      <c r="D149" s="236">
        <v>1</v>
      </c>
      <c r="E149" s="236" t="s">
        <v>78</v>
      </c>
      <c r="F149" t="s">
        <v>825</v>
      </c>
      <c r="G149" s="398"/>
      <c r="S149" s="236" t="s">
        <v>78</v>
      </c>
      <c r="T149" s="867" t="str">
        <f t="shared" si="0"/>
        <v>Каликин</v>
      </c>
      <c r="U149" s="867"/>
      <c r="V149" s="867"/>
      <c r="Y149" s="867"/>
      <c r="Z149" s="867"/>
      <c r="AA149" s="867"/>
      <c r="AD149" s="867"/>
      <c r="AE149" s="867"/>
      <c r="AF149" s="867"/>
    </row>
    <row r="150" spans="1:32">
      <c r="A150" s="236">
        <v>27</v>
      </c>
      <c r="B150" s="867">
        <v>121</v>
      </c>
      <c r="C150" s="236">
        <v>425</v>
      </c>
      <c r="D150" s="236">
        <v>1</v>
      </c>
      <c r="E150" s="236" t="s">
        <v>78</v>
      </c>
      <c r="F150" t="s">
        <v>826</v>
      </c>
      <c r="G150" s="398"/>
      <c r="S150" s="236" t="s">
        <v>78</v>
      </c>
      <c r="T150" s="867" t="str">
        <f t="shared" si="0"/>
        <v>Любовшин</v>
      </c>
      <c r="U150" s="867"/>
      <c r="V150" s="867"/>
      <c r="Y150" s="867"/>
      <c r="Z150" s="867"/>
      <c r="AA150" s="867"/>
      <c r="AD150" s="867"/>
      <c r="AE150" s="867"/>
      <c r="AF150" s="867"/>
    </row>
    <row r="151" spans="1:32">
      <c r="A151" s="236">
        <v>28</v>
      </c>
      <c r="B151" s="867">
        <v>121</v>
      </c>
      <c r="C151" s="236">
        <v>425</v>
      </c>
      <c r="D151" s="236">
        <v>1</v>
      </c>
      <c r="E151" s="236" t="s">
        <v>78</v>
      </c>
      <c r="F151" t="s">
        <v>827</v>
      </c>
      <c r="G151" s="398"/>
      <c r="S151" s="236" t="s">
        <v>78</v>
      </c>
      <c r="T151" s="867" t="str">
        <f t="shared" si="0"/>
        <v>Матвеев</v>
      </c>
      <c r="U151" s="867"/>
      <c r="V151" s="867"/>
      <c r="Y151" s="867"/>
      <c r="Z151" s="867"/>
      <c r="AA151" s="867"/>
      <c r="AD151" s="867"/>
      <c r="AE151" s="867"/>
      <c r="AF151" s="867"/>
    </row>
    <row r="152" spans="1:32">
      <c r="A152" s="236">
        <v>29</v>
      </c>
      <c r="B152" s="867">
        <v>121</v>
      </c>
      <c r="C152" s="236">
        <v>425</v>
      </c>
      <c r="D152" s="236">
        <v>1</v>
      </c>
      <c r="E152" s="236" t="s">
        <v>78</v>
      </c>
      <c r="F152" t="s">
        <v>828</v>
      </c>
      <c r="G152" s="398"/>
      <c r="S152" s="236" t="s">
        <v>78</v>
      </c>
      <c r="T152" s="867" t="str">
        <f t="shared" si="0"/>
        <v>Мельник</v>
      </c>
      <c r="U152" s="867"/>
      <c r="V152" s="867"/>
      <c r="Y152" s="867"/>
      <c r="Z152" s="867"/>
      <c r="AA152" s="867"/>
      <c r="AD152" s="867"/>
      <c r="AE152" s="867"/>
      <c r="AF152" s="867"/>
    </row>
    <row r="153" spans="1:32">
      <c r="A153" s="236">
        <v>30</v>
      </c>
      <c r="B153" s="867">
        <v>121</v>
      </c>
      <c r="C153" s="236">
        <v>425</v>
      </c>
      <c r="D153" s="236">
        <v>1</v>
      </c>
      <c r="E153" s="236" t="s">
        <v>78</v>
      </c>
      <c r="F153" t="s">
        <v>829</v>
      </c>
      <c r="G153" s="398"/>
      <c r="S153" s="236" t="s">
        <v>78</v>
      </c>
      <c r="T153" s="867" t="str">
        <f t="shared" si="0"/>
        <v>Мышакин</v>
      </c>
      <c r="U153" s="867"/>
      <c r="V153" s="867"/>
      <c r="Y153" s="867"/>
      <c r="Z153" s="867"/>
      <c r="AA153" s="867"/>
      <c r="AD153" s="867"/>
      <c r="AE153" s="867"/>
      <c r="AF153" s="867"/>
    </row>
    <row r="154" spans="1:32">
      <c r="A154" s="236">
        <v>31</v>
      </c>
      <c r="B154" s="867">
        <v>121</v>
      </c>
      <c r="C154" s="236">
        <v>425</v>
      </c>
      <c r="D154" s="236">
        <v>1</v>
      </c>
      <c r="E154" s="236" t="s">
        <v>78</v>
      </c>
      <c r="F154" t="s">
        <v>830</v>
      </c>
      <c r="G154" s="398"/>
      <c r="S154" s="236" t="s">
        <v>78</v>
      </c>
      <c r="T154" s="867" t="str">
        <f t="shared" si="0"/>
        <v>Новаков</v>
      </c>
      <c r="U154" s="867"/>
      <c r="V154" s="867"/>
      <c r="Y154" s="867"/>
      <c r="Z154" s="867"/>
      <c r="AA154" s="867"/>
      <c r="AD154" s="867"/>
      <c r="AE154" s="867"/>
      <c r="AF154" s="867"/>
    </row>
    <row r="155" spans="1:32">
      <c r="A155" s="236">
        <v>32</v>
      </c>
      <c r="B155" s="867">
        <v>121</v>
      </c>
      <c r="C155" s="236">
        <v>425</v>
      </c>
      <c r="D155" s="236">
        <v>2</v>
      </c>
      <c r="E155" s="236" t="s">
        <v>78</v>
      </c>
      <c r="F155" t="s">
        <v>831</v>
      </c>
      <c r="G155" s="398"/>
      <c r="S155" s="236" t="s">
        <v>78</v>
      </c>
      <c r="T155" s="867" t="str">
        <f t="shared" si="0"/>
        <v>Павлов</v>
      </c>
      <c r="U155" s="867"/>
      <c r="V155" s="867"/>
      <c r="Y155" s="867"/>
      <c r="Z155" s="867"/>
      <c r="AA155" s="867"/>
      <c r="AD155" s="867"/>
      <c r="AE155" s="867"/>
      <c r="AF155" s="867"/>
    </row>
    <row r="156" spans="1:32">
      <c r="A156" s="236">
        <v>33</v>
      </c>
      <c r="B156" s="867">
        <v>121</v>
      </c>
      <c r="C156" s="236">
        <v>425</v>
      </c>
      <c r="D156" s="236">
        <v>2</v>
      </c>
      <c r="E156" s="236" t="s">
        <v>78</v>
      </c>
      <c r="F156" t="s">
        <v>832</v>
      </c>
      <c r="G156" s="398"/>
      <c r="S156" s="236" t="s">
        <v>78</v>
      </c>
      <c r="T156" s="867" t="str">
        <f t="shared" si="0"/>
        <v>Хе</v>
      </c>
      <c r="U156" s="867"/>
      <c r="V156" s="867"/>
      <c r="Y156" s="867"/>
      <c r="Z156" s="867"/>
      <c r="AA156" s="867"/>
      <c r="AD156" s="867"/>
      <c r="AE156" s="867"/>
      <c r="AF156" s="867"/>
    </row>
    <row r="157" spans="1:32">
      <c r="A157" s="236">
        <v>1</v>
      </c>
      <c r="B157" s="867">
        <v>122</v>
      </c>
      <c r="C157" s="236">
        <v>425</v>
      </c>
      <c r="D157" s="236">
        <v>2</v>
      </c>
      <c r="E157" s="236" t="s">
        <v>78</v>
      </c>
      <c r="F157" t="s">
        <v>833</v>
      </c>
      <c r="G157" s="398"/>
      <c r="S157" s="236" t="s">
        <v>78</v>
      </c>
      <c r="T157" s="867" t="str">
        <f t="shared" ref="T157:T203" si="1">LEFT(F157,FIND(" ",F157)-1)</f>
        <v>Баранов</v>
      </c>
      <c r="U157" s="867"/>
      <c r="V157" s="867"/>
      <c r="Y157" s="867"/>
      <c r="Z157" s="867"/>
      <c r="AA157" s="867"/>
      <c r="AD157" s="867"/>
      <c r="AE157" s="867"/>
      <c r="AF157" s="867"/>
    </row>
    <row r="158" spans="1:32">
      <c r="A158" s="236">
        <v>2</v>
      </c>
      <c r="B158" s="867">
        <v>122</v>
      </c>
      <c r="C158" s="236">
        <v>425</v>
      </c>
      <c r="D158" s="236">
        <v>2</v>
      </c>
      <c r="E158" s="236" t="s">
        <v>78</v>
      </c>
      <c r="F158" t="s">
        <v>846</v>
      </c>
      <c r="G158" s="398"/>
      <c r="S158" s="236" t="s">
        <v>78</v>
      </c>
      <c r="T158" s="867" t="str">
        <f t="shared" si="1"/>
        <v>Божко</v>
      </c>
      <c r="U158" s="867"/>
      <c r="V158" s="867"/>
      <c r="Y158" s="867"/>
      <c r="Z158" s="867"/>
      <c r="AA158" s="867"/>
      <c r="AD158" s="867"/>
      <c r="AE158" s="867"/>
      <c r="AF158" s="867"/>
    </row>
    <row r="159" spans="1:32">
      <c r="A159" s="236">
        <v>3</v>
      </c>
      <c r="B159" s="867">
        <v>122</v>
      </c>
      <c r="C159" s="236">
        <v>425</v>
      </c>
      <c r="D159" s="236">
        <v>2</v>
      </c>
      <c r="E159" s="236" t="s">
        <v>78</v>
      </c>
      <c r="F159" t="s">
        <v>845</v>
      </c>
      <c r="G159" s="398"/>
      <c r="S159" s="236" t="s">
        <v>78</v>
      </c>
      <c r="T159" s="867" t="str">
        <f t="shared" si="1"/>
        <v>Гураков</v>
      </c>
      <c r="U159" s="867"/>
      <c r="V159" s="867"/>
      <c r="Y159" s="867"/>
      <c r="Z159" s="867"/>
      <c r="AA159" s="867"/>
      <c r="AD159" s="867"/>
      <c r="AE159" s="867"/>
      <c r="AF159" s="867"/>
    </row>
    <row r="160" spans="1:32">
      <c r="A160" s="236">
        <v>4</v>
      </c>
      <c r="B160" s="867">
        <v>122</v>
      </c>
      <c r="C160" s="236">
        <v>425</v>
      </c>
      <c r="D160" s="236">
        <v>2</v>
      </c>
      <c r="E160" s="236" t="s">
        <v>78</v>
      </c>
      <c r="F160" t="s">
        <v>847</v>
      </c>
      <c r="G160" s="398"/>
      <c r="S160" s="236" t="s">
        <v>78</v>
      </c>
      <c r="T160" s="867" t="str">
        <f t="shared" si="1"/>
        <v>Демьяненко</v>
      </c>
      <c r="U160" s="867"/>
      <c r="V160" s="867"/>
      <c r="Y160" s="867"/>
      <c r="Z160" s="867"/>
      <c r="AA160" s="867"/>
      <c r="AD160" s="867"/>
      <c r="AE160" s="867"/>
      <c r="AF160" s="867"/>
    </row>
    <row r="161" spans="1:32">
      <c r="A161" s="236">
        <v>5</v>
      </c>
      <c r="B161" s="867">
        <v>122</v>
      </c>
      <c r="C161" s="236">
        <v>425</v>
      </c>
      <c r="D161" s="236">
        <v>2</v>
      </c>
      <c r="E161" s="236" t="s">
        <v>78</v>
      </c>
      <c r="F161" t="s">
        <v>834</v>
      </c>
      <c r="G161" s="398"/>
      <c r="S161" s="236" t="s">
        <v>78</v>
      </c>
      <c r="T161" s="867" t="str">
        <f t="shared" si="1"/>
        <v>Жуков</v>
      </c>
      <c r="U161" s="867"/>
      <c r="V161" s="867"/>
      <c r="Y161" s="867"/>
      <c r="Z161" s="867"/>
      <c r="AA161" s="867"/>
      <c r="AD161" s="867"/>
      <c r="AE161" s="867"/>
      <c r="AF161" s="867"/>
    </row>
    <row r="162" spans="1:32">
      <c r="A162" s="236">
        <v>6</v>
      </c>
      <c r="B162" s="867">
        <v>122</v>
      </c>
      <c r="C162" s="236">
        <v>425</v>
      </c>
      <c r="D162" s="236">
        <v>2</v>
      </c>
      <c r="E162" s="236" t="s">
        <v>78</v>
      </c>
      <c r="F162" t="s">
        <v>848</v>
      </c>
      <c r="G162" s="398"/>
      <c r="S162" s="236" t="s">
        <v>78</v>
      </c>
      <c r="T162" s="867" t="str">
        <f t="shared" si="1"/>
        <v>Земсков</v>
      </c>
      <c r="U162" s="867"/>
      <c r="V162" s="867"/>
      <c r="Y162" s="867"/>
      <c r="Z162" s="867"/>
      <c r="AA162" s="867"/>
      <c r="AD162" s="867"/>
      <c r="AE162" s="867"/>
      <c r="AF162" s="867"/>
    </row>
    <row r="163" spans="1:32">
      <c r="A163" s="236">
        <v>7</v>
      </c>
      <c r="B163" s="867">
        <v>122</v>
      </c>
      <c r="C163" s="236">
        <v>425</v>
      </c>
      <c r="D163" s="236">
        <v>2</v>
      </c>
      <c r="E163" s="236" t="s">
        <v>78</v>
      </c>
      <c r="F163" t="s">
        <v>835</v>
      </c>
      <c r="G163" s="398"/>
      <c r="S163" s="236" t="s">
        <v>78</v>
      </c>
      <c r="T163" s="867" t="str">
        <f t="shared" si="1"/>
        <v>Зудин</v>
      </c>
      <c r="U163" s="867"/>
      <c r="V163" s="867"/>
      <c r="Y163" s="867"/>
      <c r="Z163" s="867"/>
      <c r="AA163" s="867"/>
      <c r="AD163" s="867"/>
      <c r="AE163" s="867"/>
      <c r="AF163" s="867"/>
    </row>
    <row r="164" spans="1:32">
      <c r="A164" s="236">
        <v>8</v>
      </c>
      <c r="B164" s="867">
        <v>122</v>
      </c>
      <c r="C164" s="236">
        <v>425</v>
      </c>
      <c r="D164" s="236">
        <v>2</v>
      </c>
      <c r="E164" s="236" t="s">
        <v>78</v>
      </c>
      <c r="F164" t="s">
        <v>849</v>
      </c>
      <c r="G164" s="398"/>
      <c r="S164" s="236" t="s">
        <v>78</v>
      </c>
      <c r="T164" s="867" t="str">
        <f t="shared" si="1"/>
        <v>Иванищев</v>
      </c>
      <c r="U164" s="867"/>
      <c r="V164" s="867"/>
      <c r="Y164" s="867"/>
      <c r="Z164" s="867"/>
      <c r="AA164" s="867"/>
      <c r="AD164" s="867"/>
      <c r="AE164" s="867"/>
      <c r="AF164" s="867"/>
    </row>
    <row r="165" spans="1:32">
      <c r="A165" s="236">
        <v>9</v>
      </c>
      <c r="B165" s="867">
        <v>122</v>
      </c>
      <c r="C165" s="236">
        <v>425</v>
      </c>
      <c r="D165" s="236">
        <v>2</v>
      </c>
      <c r="E165" s="236" t="s">
        <v>78</v>
      </c>
      <c r="F165" t="s">
        <v>836</v>
      </c>
      <c r="G165" s="398"/>
      <c r="S165" s="236" t="s">
        <v>78</v>
      </c>
      <c r="T165" s="867" t="str">
        <f t="shared" si="1"/>
        <v>Идюков</v>
      </c>
      <c r="U165" s="867"/>
      <c r="V165" s="867"/>
      <c r="Y165" s="867"/>
      <c r="Z165" s="867"/>
      <c r="AA165" s="867"/>
      <c r="AD165" s="867"/>
      <c r="AE165" s="867"/>
      <c r="AF165" s="867"/>
    </row>
    <row r="166" spans="1:32">
      <c r="A166" s="236">
        <v>10</v>
      </c>
      <c r="B166" s="867">
        <v>122</v>
      </c>
      <c r="C166" s="236">
        <v>425</v>
      </c>
      <c r="D166" s="236">
        <v>2</v>
      </c>
      <c r="E166" s="236" t="s">
        <v>78</v>
      </c>
      <c r="F166" t="s">
        <v>837</v>
      </c>
      <c r="G166" s="398"/>
      <c r="S166" s="236" t="s">
        <v>78</v>
      </c>
      <c r="T166" s="867" t="str">
        <f t="shared" si="1"/>
        <v>Ильин</v>
      </c>
      <c r="U166" s="867"/>
      <c r="V166" s="867"/>
      <c r="Y166" s="867"/>
      <c r="Z166" s="867"/>
      <c r="AA166" s="867"/>
      <c r="AD166" s="867"/>
      <c r="AE166" s="867"/>
      <c r="AF166" s="867"/>
    </row>
    <row r="167" spans="1:32">
      <c r="A167" s="236">
        <v>11</v>
      </c>
      <c r="B167" s="867">
        <v>122</v>
      </c>
      <c r="C167" s="236">
        <v>425</v>
      </c>
      <c r="D167" s="236">
        <v>2</v>
      </c>
      <c r="E167" s="236" t="s">
        <v>78</v>
      </c>
      <c r="F167" t="s">
        <v>838</v>
      </c>
      <c r="G167" s="398"/>
      <c r="S167" s="236" t="s">
        <v>78</v>
      </c>
      <c r="T167" s="867" t="str">
        <f t="shared" si="1"/>
        <v>Кирпа</v>
      </c>
      <c r="U167" s="867"/>
      <c r="V167" s="867"/>
      <c r="Y167" s="867"/>
      <c r="Z167" s="867"/>
      <c r="AA167" s="867"/>
      <c r="AD167" s="867"/>
      <c r="AE167" s="867"/>
      <c r="AF167" s="867"/>
    </row>
    <row r="168" spans="1:32">
      <c r="A168" s="236">
        <v>12</v>
      </c>
      <c r="B168" s="867">
        <v>122</v>
      </c>
      <c r="C168" s="236">
        <v>425</v>
      </c>
      <c r="D168" s="236">
        <v>2</v>
      </c>
      <c r="E168" s="236" t="s">
        <v>78</v>
      </c>
      <c r="F168" t="s">
        <v>839</v>
      </c>
      <c r="G168" s="398"/>
      <c r="S168" s="236" t="s">
        <v>78</v>
      </c>
      <c r="T168" s="867" t="str">
        <f t="shared" si="1"/>
        <v>Леванов</v>
      </c>
      <c r="U168" s="867"/>
      <c r="V168" s="867"/>
      <c r="Y168" s="867"/>
      <c r="Z168" s="867"/>
      <c r="AA168" s="867"/>
      <c r="AD168" s="867"/>
      <c r="AE168" s="867"/>
      <c r="AF168" s="867"/>
    </row>
    <row r="169" spans="1:32">
      <c r="A169" s="236">
        <v>13</v>
      </c>
      <c r="B169" s="867">
        <v>122</v>
      </c>
      <c r="C169" s="236">
        <v>425</v>
      </c>
      <c r="D169" s="236">
        <v>1</v>
      </c>
      <c r="E169" s="236" t="s">
        <v>78</v>
      </c>
      <c r="F169" t="s">
        <v>850</v>
      </c>
      <c r="G169" s="398"/>
      <c r="S169" s="236" t="s">
        <v>78</v>
      </c>
      <c r="T169" s="867" t="str">
        <f t="shared" si="1"/>
        <v>Меченко</v>
      </c>
      <c r="U169" s="867"/>
      <c r="V169" s="867"/>
      <c r="Y169" s="867"/>
      <c r="Z169" s="867"/>
      <c r="AA169" s="867"/>
      <c r="AD169" s="867"/>
      <c r="AE169" s="867"/>
      <c r="AF169" s="867"/>
    </row>
    <row r="170" spans="1:32">
      <c r="A170" s="236">
        <v>14</v>
      </c>
      <c r="B170" s="867">
        <v>122</v>
      </c>
      <c r="C170" s="236">
        <v>425</v>
      </c>
      <c r="D170" s="236">
        <v>1</v>
      </c>
      <c r="E170" s="236" t="s">
        <v>78</v>
      </c>
      <c r="F170" t="s">
        <v>840</v>
      </c>
      <c r="G170" s="398"/>
      <c r="S170" s="236" t="s">
        <v>78</v>
      </c>
      <c r="T170" s="867" t="str">
        <f t="shared" si="1"/>
        <v>Модин</v>
      </c>
      <c r="U170" s="867"/>
      <c r="V170" s="867"/>
      <c r="Y170" s="867"/>
      <c r="Z170" s="867"/>
      <c r="AA170" s="867"/>
      <c r="AD170" s="867"/>
      <c r="AE170" s="867"/>
      <c r="AF170" s="867"/>
    </row>
    <row r="171" spans="1:32">
      <c r="A171" s="236">
        <v>15</v>
      </c>
      <c r="B171" s="867">
        <v>122</v>
      </c>
      <c r="C171" s="236">
        <v>425</v>
      </c>
      <c r="D171" s="236">
        <v>1</v>
      </c>
      <c r="E171" s="236" t="s">
        <v>78</v>
      </c>
      <c r="F171" t="s">
        <v>841</v>
      </c>
      <c r="G171" s="398"/>
      <c r="S171" s="236" t="s">
        <v>78</v>
      </c>
      <c r="T171" s="867" t="str">
        <f t="shared" si="1"/>
        <v>Московский</v>
      </c>
      <c r="U171" s="867"/>
      <c r="V171" s="867"/>
      <c r="Y171" s="867"/>
      <c r="Z171" s="867"/>
      <c r="AA171" s="867"/>
      <c r="AD171" s="867"/>
      <c r="AE171" s="867"/>
      <c r="AF171" s="867"/>
    </row>
    <row r="172" spans="1:32">
      <c r="A172" s="236">
        <v>16</v>
      </c>
      <c r="B172" s="867">
        <v>122</v>
      </c>
      <c r="C172" s="236">
        <v>425</v>
      </c>
      <c r="D172" s="236">
        <v>1</v>
      </c>
      <c r="E172" s="236" t="s">
        <v>78</v>
      </c>
      <c r="F172" t="s">
        <v>851</v>
      </c>
      <c r="G172" s="398"/>
      <c r="S172" s="236" t="s">
        <v>78</v>
      </c>
      <c r="T172" s="867" t="str">
        <f t="shared" si="1"/>
        <v>Седачев</v>
      </c>
      <c r="U172" s="867"/>
      <c r="V172" s="867"/>
      <c r="Y172" s="867"/>
      <c r="Z172" s="867"/>
      <c r="AA172" s="867"/>
      <c r="AD172" s="867"/>
      <c r="AE172" s="867"/>
      <c r="AF172" s="867"/>
    </row>
    <row r="173" spans="1:32">
      <c r="A173" s="236">
        <v>17</v>
      </c>
      <c r="B173" s="867">
        <v>122</v>
      </c>
      <c r="C173" s="236">
        <v>425</v>
      </c>
      <c r="D173" s="236">
        <v>1</v>
      </c>
      <c r="E173" s="236" t="s">
        <v>78</v>
      </c>
      <c r="F173" t="s">
        <v>852</v>
      </c>
      <c r="G173" s="398"/>
      <c r="S173" s="236" t="s">
        <v>78</v>
      </c>
      <c r="T173" s="867" t="str">
        <f t="shared" si="1"/>
        <v>Смирнов</v>
      </c>
      <c r="U173" s="867"/>
      <c r="V173" s="867"/>
      <c r="Y173" s="867"/>
      <c r="Z173" s="867"/>
      <c r="AA173" s="867"/>
      <c r="AD173" s="867"/>
      <c r="AE173" s="867"/>
      <c r="AF173" s="867"/>
    </row>
    <row r="174" spans="1:32">
      <c r="A174" s="236">
        <v>18</v>
      </c>
      <c r="B174" s="867">
        <v>122</v>
      </c>
      <c r="C174" s="236">
        <v>425</v>
      </c>
      <c r="D174" s="236">
        <v>1</v>
      </c>
      <c r="E174" s="236" t="s">
        <v>78</v>
      </c>
      <c r="F174" t="s">
        <v>853</v>
      </c>
      <c r="G174" s="398"/>
      <c r="S174" s="236" t="s">
        <v>78</v>
      </c>
      <c r="T174" s="867" t="str">
        <f t="shared" si="1"/>
        <v>Староверов</v>
      </c>
      <c r="U174" s="867"/>
      <c r="V174" s="867"/>
      <c r="Y174" s="867"/>
      <c r="Z174" s="867"/>
      <c r="AA174" s="867"/>
      <c r="AD174" s="867"/>
      <c r="AE174" s="867"/>
      <c r="AF174" s="867"/>
    </row>
    <row r="175" spans="1:32">
      <c r="A175" s="236">
        <v>19</v>
      </c>
      <c r="B175" s="867">
        <v>122</v>
      </c>
      <c r="C175" s="236">
        <v>425</v>
      </c>
      <c r="D175" s="236">
        <v>1</v>
      </c>
      <c r="E175" s="236" t="s">
        <v>78</v>
      </c>
      <c r="F175" t="s">
        <v>842</v>
      </c>
      <c r="G175" s="398"/>
      <c r="S175" s="236" t="s">
        <v>78</v>
      </c>
      <c r="T175" s="867" t="str">
        <f t="shared" si="1"/>
        <v>Степашин</v>
      </c>
      <c r="U175" s="867"/>
      <c r="V175" s="867"/>
      <c r="Y175" s="867"/>
      <c r="Z175" s="867"/>
      <c r="AA175" s="867"/>
      <c r="AD175" s="867"/>
      <c r="AE175" s="867"/>
      <c r="AF175" s="867"/>
    </row>
    <row r="176" spans="1:32">
      <c r="A176" s="236">
        <v>20</v>
      </c>
      <c r="B176" s="867">
        <v>122</v>
      </c>
      <c r="C176" s="236">
        <v>425</v>
      </c>
      <c r="D176" s="236">
        <v>1</v>
      </c>
      <c r="E176" s="236" t="s">
        <v>78</v>
      </c>
      <c r="F176" t="s">
        <v>843</v>
      </c>
      <c r="G176" s="398"/>
      <c r="S176" s="236" t="s">
        <v>78</v>
      </c>
      <c r="T176" s="867" t="str">
        <f t="shared" si="1"/>
        <v>Травников</v>
      </c>
      <c r="U176" s="867"/>
      <c r="V176" s="867"/>
      <c r="Y176" s="867"/>
      <c r="Z176" s="867"/>
      <c r="AA176" s="867"/>
      <c r="AD176" s="867"/>
      <c r="AE176" s="867"/>
      <c r="AF176" s="867"/>
    </row>
    <row r="177" spans="1:32">
      <c r="A177" s="236">
        <v>21</v>
      </c>
      <c r="B177" s="867">
        <v>122</v>
      </c>
      <c r="C177" s="236">
        <v>425</v>
      </c>
      <c r="D177" s="236">
        <v>1</v>
      </c>
      <c r="E177" s="236" t="s">
        <v>78</v>
      </c>
      <c r="F177" t="s">
        <v>844</v>
      </c>
      <c r="G177" s="398"/>
      <c r="S177" s="236" t="s">
        <v>78</v>
      </c>
      <c r="T177" s="867" t="str">
        <f t="shared" si="1"/>
        <v>Шаталов</v>
      </c>
      <c r="U177" s="867"/>
      <c r="V177" s="867"/>
      <c r="Y177" s="867"/>
      <c r="Z177" s="867"/>
      <c r="AA177" s="867"/>
      <c r="AD177" s="867"/>
      <c r="AE177" s="867"/>
      <c r="AF177" s="867"/>
    </row>
    <row r="178" spans="1:32">
      <c r="A178" s="236">
        <v>22</v>
      </c>
      <c r="B178" s="867">
        <v>122</v>
      </c>
      <c r="C178" s="236">
        <v>425</v>
      </c>
      <c r="D178" s="236">
        <v>1</v>
      </c>
      <c r="E178" s="236" t="s">
        <v>78</v>
      </c>
      <c r="F178" t="s">
        <v>854</v>
      </c>
      <c r="G178" s="398"/>
      <c r="S178" s="236" t="s">
        <v>78</v>
      </c>
      <c r="T178" s="867" t="str">
        <f t="shared" si="1"/>
        <v>Шпанич</v>
      </c>
      <c r="U178" s="867"/>
      <c r="V178" s="867"/>
      <c r="Y178" s="867"/>
      <c r="Z178" s="867"/>
      <c r="AA178" s="867"/>
      <c r="AD178" s="867"/>
      <c r="AE178" s="867"/>
      <c r="AF178" s="867"/>
    </row>
    <row r="179" spans="1:32">
      <c r="A179" s="236">
        <v>23</v>
      </c>
      <c r="B179" s="867">
        <v>122</v>
      </c>
      <c r="C179" s="236">
        <v>425</v>
      </c>
      <c r="D179" s="236">
        <v>1</v>
      </c>
      <c r="E179" s="236" t="s">
        <v>78</v>
      </c>
      <c r="F179" t="s">
        <v>855</v>
      </c>
      <c r="G179" s="398"/>
      <c r="S179" s="236" t="s">
        <v>78</v>
      </c>
      <c r="T179" s="867" t="str">
        <f t="shared" si="1"/>
        <v>Шумилин</v>
      </c>
      <c r="U179" s="867"/>
      <c r="V179" s="867"/>
      <c r="Y179" s="867"/>
      <c r="Z179" s="867"/>
      <c r="AA179" s="867"/>
      <c r="AD179" s="867"/>
      <c r="AE179" s="867"/>
      <c r="AF179" s="867"/>
    </row>
    <row r="180" spans="1:32">
      <c r="A180" s="236">
        <v>1</v>
      </c>
      <c r="B180" s="867">
        <v>123</v>
      </c>
      <c r="C180" s="236">
        <v>425</v>
      </c>
      <c r="D180" s="236">
        <v>1</v>
      </c>
      <c r="E180" s="236" t="s">
        <v>78</v>
      </c>
      <c r="F180" t="s">
        <v>856</v>
      </c>
      <c r="G180" s="398"/>
      <c r="S180" s="236" t="s">
        <v>78</v>
      </c>
      <c r="T180" s="867" t="str">
        <f t="shared" si="1"/>
        <v>Баранов</v>
      </c>
      <c r="U180" s="867"/>
      <c r="V180" s="867"/>
      <c r="Y180" s="867"/>
      <c r="Z180" s="867"/>
      <c r="AA180" s="867"/>
      <c r="AD180" s="867"/>
      <c r="AE180" s="867"/>
      <c r="AF180" s="867"/>
    </row>
    <row r="181" spans="1:32">
      <c r="A181" s="236">
        <v>2</v>
      </c>
      <c r="B181" s="867">
        <v>123</v>
      </c>
      <c r="C181" s="236">
        <v>425</v>
      </c>
      <c r="D181" s="236">
        <v>1</v>
      </c>
      <c r="E181" s="236" t="s">
        <v>78</v>
      </c>
      <c r="F181" t="s">
        <v>857</v>
      </c>
      <c r="G181" s="398"/>
      <c r="S181" s="236" t="s">
        <v>78</v>
      </c>
      <c r="T181" s="867" t="str">
        <f t="shared" si="1"/>
        <v>Волков</v>
      </c>
      <c r="U181" s="867"/>
      <c r="V181" s="867"/>
      <c r="Y181" s="867"/>
      <c r="Z181" s="867"/>
      <c r="AA181" s="867"/>
      <c r="AD181" s="867"/>
      <c r="AE181" s="867"/>
      <c r="AF181" s="867"/>
    </row>
    <row r="182" spans="1:32">
      <c r="A182" s="236">
        <v>3</v>
      </c>
      <c r="B182" s="867">
        <v>123</v>
      </c>
      <c r="C182" s="236">
        <v>425</v>
      </c>
      <c r="D182" s="236">
        <v>1</v>
      </c>
      <c r="E182" s="236" t="s">
        <v>78</v>
      </c>
      <c r="F182" t="s">
        <v>858</v>
      </c>
      <c r="G182" s="398"/>
      <c r="S182" s="236" t="s">
        <v>78</v>
      </c>
      <c r="T182" s="867" t="str">
        <f t="shared" si="1"/>
        <v>Домрачев</v>
      </c>
      <c r="U182" s="867"/>
      <c r="V182" s="867"/>
      <c r="Y182" s="867"/>
      <c r="Z182" s="867"/>
      <c r="AA182" s="867"/>
      <c r="AD182" s="867"/>
      <c r="AE182" s="867"/>
      <c r="AF182" s="867"/>
    </row>
    <row r="183" spans="1:32">
      <c r="A183" s="236">
        <v>4</v>
      </c>
      <c r="B183" s="867">
        <v>123</v>
      </c>
      <c r="C183" s="236">
        <v>425</v>
      </c>
      <c r="D183" s="236">
        <v>1</v>
      </c>
      <c r="E183" s="236" t="s">
        <v>78</v>
      </c>
      <c r="F183" t="s">
        <v>859</v>
      </c>
      <c r="G183" s="398"/>
      <c r="S183" s="236" t="s">
        <v>78</v>
      </c>
      <c r="T183" s="867" t="str">
        <f t="shared" si="1"/>
        <v>Ершов</v>
      </c>
      <c r="U183" s="867"/>
      <c r="V183" s="867"/>
      <c r="Y183" s="867"/>
      <c r="Z183" s="867"/>
      <c r="AA183" s="867"/>
      <c r="AD183" s="867"/>
      <c r="AE183" s="867"/>
      <c r="AF183" s="867"/>
    </row>
    <row r="184" spans="1:32">
      <c r="A184" s="236">
        <v>5</v>
      </c>
      <c r="B184" s="867">
        <v>123</v>
      </c>
      <c r="C184" s="236">
        <v>425</v>
      </c>
      <c r="D184" s="236">
        <v>2</v>
      </c>
      <c r="E184" s="236" t="s">
        <v>78</v>
      </c>
      <c r="F184" t="s">
        <v>860</v>
      </c>
      <c r="G184" s="398"/>
      <c r="S184" s="236" t="s">
        <v>78</v>
      </c>
      <c r="T184" s="867" t="str">
        <f t="shared" si="1"/>
        <v>Иркабаев</v>
      </c>
      <c r="U184" s="867"/>
      <c r="V184" s="867"/>
      <c r="Y184" s="867"/>
      <c r="Z184" s="867"/>
      <c r="AA184" s="867"/>
      <c r="AD184" s="867"/>
      <c r="AE184" s="867"/>
      <c r="AF184" s="867"/>
    </row>
    <row r="185" spans="1:32">
      <c r="A185" s="236">
        <v>6</v>
      </c>
      <c r="B185" s="867">
        <v>123</v>
      </c>
      <c r="C185" s="236">
        <v>425</v>
      </c>
      <c r="D185" s="236">
        <v>2</v>
      </c>
      <c r="E185" s="236" t="s">
        <v>78</v>
      </c>
      <c r="F185" t="s">
        <v>861</v>
      </c>
      <c r="G185" s="398"/>
      <c r="S185" s="236" t="s">
        <v>78</v>
      </c>
      <c r="T185" s="867" t="str">
        <f t="shared" si="1"/>
        <v>Исаков</v>
      </c>
      <c r="U185" s="867"/>
      <c r="V185" s="867"/>
      <c r="Y185" s="867"/>
      <c r="Z185" s="867"/>
      <c r="AA185" s="867"/>
      <c r="AD185" s="867"/>
      <c r="AE185" s="867"/>
      <c r="AF185" s="867"/>
    </row>
    <row r="186" spans="1:32">
      <c r="A186" s="236">
        <v>7</v>
      </c>
      <c r="B186" s="867">
        <v>123</v>
      </c>
      <c r="C186" s="236">
        <v>425</v>
      </c>
      <c r="D186" s="236">
        <v>2</v>
      </c>
      <c r="E186" s="236" t="s">
        <v>78</v>
      </c>
      <c r="F186" t="s">
        <v>862</v>
      </c>
      <c r="G186" s="398"/>
      <c r="S186" s="236" t="s">
        <v>78</v>
      </c>
      <c r="T186" s="867" t="str">
        <f t="shared" si="1"/>
        <v>Киселев</v>
      </c>
      <c r="U186" s="867"/>
      <c r="V186" s="867"/>
      <c r="Y186" s="867"/>
      <c r="Z186" s="867"/>
      <c r="AA186" s="867"/>
      <c r="AD186" s="867"/>
      <c r="AE186" s="867"/>
      <c r="AF186" s="867"/>
    </row>
    <row r="187" spans="1:32">
      <c r="A187" s="236">
        <v>8</v>
      </c>
      <c r="B187" s="867">
        <v>123</v>
      </c>
      <c r="C187" s="236">
        <v>425</v>
      </c>
      <c r="D187" s="236">
        <v>2</v>
      </c>
      <c r="E187" s="236" t="s">
        <v>78</v>
      </c>
      <c r="F187" t="s">
        <v>863</v>
      </c>
      <c r="G187" s="398"/>
      <c r="S187" s="236" t="s">
        <v>78</v>
      </c>
      <c r="T187" s="867" t="str">
        <f t="shared" si="1"/>
        <v>Краснов</v>
      </c>
      <c r="U187" s="867"/>
      <c r="V187" s="867"/>
      <c r="Y187" s="867"/>
      <c r="Z187" s="867"/>
      <c r="AA187" s="867"/>
      <c r="AD187" s="867"/>
      <c r="AE187" s="867"/>
      <c r="AF187" s="867"/>
    </row>
    <row r="188" spans="1:32">
      <c r="A188" s="236">
        <v>9</v>
      </c>
      <c r="B188" s="867">
        <v>123</v>
      </c>
      <c r="C188" s="236">
        <v>425</v>
      </c>
      <c r="D188" s="236">
        <v>2</v>
      </c>
      <c r="E188" s="236" t="s">
        <v>78</v>
      </c>
      <c r="F188" t="s">
        <v>864</v>
      </c>
      <c r="G188" s="398"/>
      <c r="S188" s="236" t="s">
        <v>78</v>
      </c>
      <c r="T188" s="867" t="str">
        <f t="shared" si="1"/>
        <v>Липунцов</v>
      </c>
      <c r="U188" s="867"/>
      <c r="V188" s="867"/>
      <c r="Y188" s="867"/>
      <c r="Z188" s="867"/>
      <c r="AA188" s="867"/>
      <c r="AD188" s="867"/>
      <c r="AE188" s="867"/>
      <c r="AF188" s="867"/>
    </row>
    <row r="189" spans="1:32">
      <c r="A189" s="236">
        <v>10</v>
      </c>
      <c r="B189" s="867">
        <v>123</v>
      </c>
      <c r="C189" s="236">
        <v>425</v>
      </c>
      <c r="D189" s="236">
        <v>2</v>
      </c>
      <c r="E189" s="236" t="s">
        <v>78</v>
      </c>
      <c r="F189" t="s">
        <v>865</v>
      </c>
      <c r="G189" s="398"/>
      <c r="S189" s="236" t="s">
        <v>78</v>
      </c>
      <c r="T189" s="867" t="str">
        <f t="shared" si="1"/>
        <v>Марков</v>
      </c>
      <c r="U189" s="867"/>
      <c r="V189" s="867"/>
      <c r="Y189" s="867"/>
      <c r="Z189" s="867"/>
      <c r="AA189" s="867"/>
      <c r="AD189" s="867"/>
      <c r="AE189" s="867"/>
      <c r="AF189" s="867"/>
    </row>
    <row r="190" spans="1:32">
      <c r="A190" s="236">
        <v>11</v>
      </c>
      <c r="B190" s="867">
        <v>123</v>
      </c>
      <c r="C190" s="236">
        <v>425</v>
      </c>
      <c r="D190" s="236">
        <v>2</v>
      </c>
      <c r="E190" s="236" t="s">
        <v>78</v>
      </c>
      <c r="F190" t="s">
        <v>866</v>
      </c>
      <c r="G190" s="398"/>
      <c r="S190" s="236" t="s">
        <v>78</v>
      </c>
      <c r="T190" s="867" t="str">
        <f t="shared" si="1"/>
        <v>Метелев</v>
      </c>
      <c r="U190" s="867"/>
      <c r="V190" s="867"/>
      <c r="Y190" s="867"/>
      <c r="Z190" s="867"/>
      <c r="AA190" s="867"/>
      <c r="AD190" s="867"/>
      <c r="AE190" s="867"/>
      <c r="AF190" s="867"/>
    </row>
    <row r="191" spans="1:32">
      <c r="A191" s="236">
        <v>12</v>
      </c>
      <c r="B191" s="867">
        <v>123</v>
      </c>
      <c r="C191" s="236">
        <v>425</v>
      </c>
      <c r="D191" s="236">
        <v>2</v>
      </c>
      <c r="E191" s="236" t="s">
        <v>78</v>
      </c>
      <c r="F191" t="s">
        <v>867</v>
      </c>
      <c r="G191" s="398"/>
      <c r="S191" s="236" t="s">
        <v>78</v>
      </c>
      <c r="T191" s="867" t="str">
        <f t="shared" si="1"/>
        <v>Мирошников</v>
      </c>
      <c r="U191" s="867"/>
      <c r="V191" s="867"/>
      <c r="Y191" s="867"/>
      <c r="Z191" s="867"/>
      <c r="AA191" s="867"/>
      <c r="AD191" s="867"/>
      <c r="AE191" s="867"/>
      <c r="AF191" s="867"/>
    </row>
    <row r="192" spans="1:32">
      <c r="A192" s="236">
        <v>13</v>
      </c>
      <c r="B192" s="867">
        <v>123</v>
      </c>
      <c r="C192" s="236">
        <v>425</v>
      </c>
      <c r="D192" s="236">
        <v>2</v>
      </c>
      <c r="E192" s="236" t="s">
        <v>78</v>
      </c>
      <c r="F192" t="s">
        <v>868</v>
      </c>
      <c r="G192" s="398"/>
      <c r="S192" s="236" t="s">
        <v>78</v>
      </c>
      <c r="T192" s="867" t="str">
        <f t="shared" si="1"/>
        <v>Морилов</v>
      </c>
      <c r="U192" s="867"/>
      <c r="V192" s="867"/>
      <c r="Y192" s="867"/>
      <c r="Z192" s="867"/>
      <c r="AA192" s="867"/>
      <c r="AD192" s="867"/>
      <c r="AE192" s="867"/>
      <c r="AF192" s="867"/>
    </row>
    <row r="193" spans="1:32">
      <c r="A193" s="236">
        <v>14</v>
      </c>
      <c r="B193" s="867">
        <v>123</v>
      </c>
      <c r="C193" s="236">
        <v>425</v>
      </c>
      <c r="D193" s="236">
        <v>2</v>
      </c>
      <c r="E193" s="236" t="s">
        <v>78</v>
      </c>
      <c r="F193" t="s">
        <v>869</v>
      </c>
      <c r="G193" s="398"/>
      <c r="S193" s="236" t="s">
        <v>78</v>
      </c>
      <c r="T193" s="867" t="str">
        <f t="shared" si="1"/>
        <v>Наймушин</v>
      </c>
      <c r="U193" s="867"/>
      <c r="V193" s="867"/>
      <c r="Y193" s="867"/>
      <c r="Z193" s="867"/>
      <c r="AA193" s="867"/>
      <c r="AD193" s="867"/>
      <c r="AE193" s="867"/>
      <c r="AF193" s="867"/>
    </row>
    <row r="194" spans="1:32">
      <c r="A194" s="236">
        <v>15</v>
      </c>
      <c r="B194" s="867">
        <v>123</v>
      </c>
      <c r="C194" s="236">
        <v>425</v>
      </c>
      <c r="D194" s="236">
        <v>2</v>
      </c>
      <c r="E194" s="236" t="s">
        <v>78</v>
      </c>
      <c r="F194" t="s">
        <v>870</v>
      </c>
      <c r="G194" s="398"/>
      <c r="S194" s="236" t="s">
        <v>78</v>
      </c>
      <c r="T194" s="867" t="str">
        <f t="shared" si="1"/>
        <v>Окунев</v>
      </c>
      <c r="U194" s="867"/>
      <c r="V194" s="867"/>
      <c r="Y194" s="867"/>
      <c r="Z194" s="867"/>
      <c r="AA194" s="867"/>
      <c r="AD194" s="867"/>
      <c r="AE194" s="867"/>
      <c r="AF194" s="867"/>
    </row>
    <row r="195" spans="1:32">
      <c r="A195" s="236">
        <v>16</v>
      </c>
      <c r="B195" s="867">
        <v>123</v>
      </c>
      <c r="C195" s="236">
        <v>425</v>
      </c>
      <c r="D195" s="236">
        <v>2</v>
      </c>
      <c r="E195" s="236" t="s">
        <v>78</v>
      </c>
      <c r="F195" t="s">
        <v>871</v>
      </c>
      <c r="G195" s="398"/>
      <c r="S195" s="236" t="s">
        <v>78</v>
      </c>
      <c r="T195" s="867" t="str">
        <f t="shared" si="1"/>
        <v>Ракушин</v>
      </c>
      <c r="U195" s="867"/>
      <c r="V195" s="867"/>
      <c r="Y195" s="867"/>
      <c r="Z195" s="867"/>
      <c r="AA195" s="867"/>
      <c r="AD195" s="867"/>
      <c r="AE195" s="867"/>
      <c r="AF195" s="867"/>
    </row>
    <row r="196" spans="1:32">
      <c r="A196" s="236">
        <v>17</v>
      </c>
      <c r="B196" s="867">
        <v>123</v>
      </c>
      <c r="C196" s="236">
        <v>425</v>
      </c>
      <c r="D196" s="236">
        <v>2</v>
      </c>
      <c r="E196" s="236" t="s">
        <v>78</v>
      </c>
      <c r="F196" t="s">
        <v>872</v>
      </c>
      <c r="G196" s="398"/>
      <c r="S196" s="236" t="s">
        <v>78</v>
      </c>
      <c r="T196" s="867" t="str">
        <f t="shared" si="1"/>
        <v>Родионов</v>
      </c>
      <c r="U196" s="867"/>
      <c r="V196" s="867"/>
      <c r="Y196" s="867"/>
      <c r="Z196" s="867"/>
      <c r="AA196" s="867"/>
      <c r="AD196" s="867"/>
      <c r="AE196" s="867"/>
      <c r="AF196" s="867"/>
    </row>
    <row r="197" spans="1:32">
      <c r="A197" s="236">
        <v>18</v>
      </c>
      <c r="B197" s="867">
        <v>123</v>
      </c>
      <c r="C197" s="236">
        <v>425</v>
      </c>
      <c r="D197" s="236">
        <v>2</v>
      </c>
      <c r="E197" s="236" t="s">
        <v>78</v>
      </c>
      <c r="F197" t="s">
        <v>873</v>
      </c>
      <c r="G197" s="398"/>
      <c r="S197" s="236" t="s">
        <v>78</v>
      </c>
      <c r="T197" s="867" t="str">
        <f t="shared" si="1"/>
        <v>Румянцев</v>
      </c>
      <c r="U197" s="867"/>
      <c r="V197" s="867"/>
      <c r="Y197" s="867"/>
      <c r="Z197" s="867"/>
      <c r="AA197" s="867"/>
      <c r="AD197" s="867"/>
      <c r="AE197" s="867"/>
      <c r="AF197" s="867"/>
    </row>
    <row r="198" spans="1:32">
      <c r="A198" s="236">
        <v>19</v>
      </c>
      <c r="B198" s="867">
        <v>123</v>
      </c>
      <c r="C198" s="236">
        <v>425</v>
      </c>
      <c r="D198" s="236">
        <v>2</v>
      </c>
      <c r="E198" s="236" t="s">
        <v>78</v>
      </c>
      <c r="F198" t="s">
        <v>874</v>
      </c>
      <c r="G198" s="398"/>
      <c r="S198" s="236" t="s">
        <v>78</v>
      </c>
      <c r="T198" s="867" t="str">
        <f t="shared" si="1"/>
        <v>Смирнов</v>
      </c>
      <c r="U198" s="867"/>
      <c r="V198" s="867"/>
      <c r="Y198" s="867"/>
      <c r="Z198" s="867"/>
      <c r="AA198" s="867"/>
      <c r="AD198" s="867"/>
      <c r="AE198" s="867"/>
      <c r="AF198" s="867"/>
    </row>
    <row r="199" spans="1:32">
      <c r="A199" s="236">
        <v>20</v>
      </c>
      <c r="B199" s="867">
        <v>123</v>
      </c>
      <c r="C199" s="236">
        <v>425</v>
      </c>
      <c r="D199" s="236">
        <v>2</v>
      </c>
      <c r="E199" s="236" t="s">
        <v>78</v>
      </c>
      <c r="F199" t="s">
        <v>875</v>
      </c>
      <c r="G199" s="398"/>
      <c r="S199" s="236" t="s">
        <v>78</v>
      </c>
      <c r="T199" s="867" t="str">
        <f t="shared" si="1"/>
        <v>Сокирняк</v>
      </c>
      <c r="U199" s="867"/>
      <c r="V199" s="867"/>
      <c r="Y199" s="867"/>
      <c r="Z199" s="867"/>
      <c r="AA199" s="867"/>
      <c r="AD199" s="867"/>
      <c r="AE199" s="867"/>
      <c r="AF199" s="867"/>
    </row>
    <row r="200" spans="1:32">
      <c r="A200" s="236">
        <v>21</v>
      </c>
      <c r="B200" s="867">
        <v>123</v>
      </c>
      <c r="C200" s="236">
        <v>425</v>
      </c>
      <c r="D200" s="236">
        <v>2</v>
      </c>
      <c r="E200" s="236" t="s">
        <v>78</v>
      </c>
      <c r="F200" t="s">
        <v>876</v>
      </c>
      <c r="G200" s="398"/>
      <c r="S200" s="236" t="s">
        <v>78</v>
      </c>
      <c r="T200" s="867" t="str">
        <f t="shared" si="1"/>
        <v>Сулейманов</v>
      </c>
      <c r="U200" s="867"/>
      <c r="V200" s="867"/>
      <c r="Y200" s="867"/>
      <c r="Z200" s="867"/>
      <c r="AA200" s="867"/>
      <c r="AD200" s="867"/>
      <c r="AE200" s="867"/>
      <c r="AF200" s="867"/>
    </row>
    <row r="201" spans="1:32">
      <c r="A201" s="236">
        <v>22</v>
      </c>
      <c r="B201" s="867">
        <v>123</v>
      </c>
      <c r="C201" s="236">
        <v>425</v>
      </c>
      <c r="D201" s="236">
        <v>2</v>
      </c>
      <c r="E201" s="236" t="s">
        <v>78</v>
      </c>
      <c r="F201" t="s">
        <v>877</v>
      </c>
      <c r="G201" s="398"/>
      <c r="S201" s="236" t="s">
        <v>78</v>
      </c>
      <c r="T201" s="867" t="str">
        <f t="shared" si="1"/>
        <v>Токтасинов</v>
      </c>
      <c r="U201" s="867"/>
      <c r="V201" s="867"/>
      <c r="Y201" s="867"/>
      <c r="Z201" s="867"/>
      <c r="AA201" s="867"/>
      <c r="AD201" s="867"/>
      <c r="AE201" s="867"/>
      <c r="AF201" s="867"/>
    </row>
    <row r="202" spans="1:32">
      <c r="A202" s="236">
        <v>23</v>
      </c>
      <c r="B202" s="867">
        <v>123</v>
      </c>
      <c r="C202" s="236">
        <v>425</v>
      </c>
      <c r="D202" s="236">
        <v>2</v>
      </c>
      <c r="E202" s="236" t="s">
        <v>78</v>
      </c>
      <c r="F202" t="s">
        <v>951</v>
      </c>
      <c r="G202" s="398"/>
      <c r="S202" s="236" t="s">
        <v>78</v>
      </c>
      <c r="T202" s="867" t="str">
        <f t="shared" si="1"/>
        <v>Иванов</v>
      </c>
      <c r="U202" s="867"/>
      <c r="V202" s="867"/>
      <c r="Y202" s="867"/>
      <c r="Z202" s="867"/>
      <c r="AA202" s="867"/>
      <c r="AD202" s="867"/>
      <c r="AE202" s="867"/>
      <c r="AF202" s="867"/>
    </row>
    <row r="203" spans="1:32">
      <c r="A203" s="236">
        <v>24</v>
      </c>
      <c r="B203" s="867">
        <v>123</v>
      </c>
      <c r="C203" s="236">
        <v>425</v>
      </c>
      <c r="D203" s="236">
        <v>2</v>
      </c>
      <c r="E203" s="236" t="s">
        <v>78</v>
      </c>
      <c r="F203" t="s">
        <v>959</v>
      </c>
      <c r="G203" s="398"/>
      <c r="S203" s="236" t="s">
        <v>78</v>
      </c>
      <c r="T203" s="867" t="str">
        <f t="shared" si="1"/>
        <v>Обвинцев</v>
      </c>
      <c r="U203" s="867"/>
      <c r="V203" s="867"/>
      <c r="Y203" s="867"/>
      <c r="Z203" s="867"/>
      <c r="AA203" s="867"/>
      <c r="AD203" s="867"/>
      <c r="AE203" s="867"/>
      <c r="AF203" s="867"/>
    </row>
    <row r="204" spans="1:32">
      <c r="A204" s="236">
        <v>1</v>
      </c>
      <c r="B204" s="867">
        <v>124</v>
      </c>
      <c r="C204" s="236">
        <v>425</v>
      </c>
      <c r="D204" s="236">
        <v>1</v>
      </c>
      <c r="E204" s="236" t="s">
        <v>78</v>
      </c>
      <c r="F204" t="s">
        <v>1113</v>
      </c>
      <c r="G204" s="398"/>
      <c r="S204" s="236" t="s">
        <v>78</v>
      </c>
      <c r="T204" s="867" t="str">
        <f t="shared" ref="T204:T242" si="2">LEFT(F204,FIND(" ",F204)-1)</f>
        <v>Авдоничев</v>
      </c>
      <c r="U204" s="867"/>
      <c r="V204" s="867"/>
      <c r="Y204" s="867"/>
      <c r="Z204" s="867"/>
      <c r="AA204" s="867"/>
      <c r="AD204" s="867"/>
      <c r="AE204" s="867"/>
      <c r="AF204" s="867"/>
    </row>
    <row r="205" spans="1:32">
      <c r="A205" s="236">
        <v>2</v>
      </c>
      <c r="B205" s="867">
        <v>124</v>
      </c>
      <c r="C205" s="236">
        <v>425</v>
      </c>
      <c r="D205" s="236">
        <v>1</v>
      </c>
      <c r="E205" s="236" t="s">
        <v>78</v>
      </c>
      <c r="F205" t="s">
        <v>1114</v>
      </c>
      <c r="G205" s="398"/>
      <c r="S205" s="236" t="s">
        <v>78</v>
      </c>
      <c r="T205" s="867" t="str">
        <f t="shared" si="2"/>
        <v>Дорбиков</v>
      </c>
      <c r="U205" s="867"/>
      <c r="V205" s="867"/>
      <c r="Y205" s="867"/>
      <c r="Z205" s="867"/>
      <c r="AA205" s="867"/>
      <c r="AD205" s="867"/>
      <c r="AE205" s="867"/>
      <c r="AF205" s="867"/>
    </row>
    <row r="206" spans="1:32">
      <c r="A206" s="236">
        <v>3</v>
      </c>
      <c r="B206" s="867">
        <v>124</v>
      </c>
      <c r="C206" s="236">
        <v>425</v>
      </c>
      <c r="D206" s="236">
        <v>1</v>
      </c>
      <c r="E206" s="236" t="s">
        <v>78</v>
      </c>
      <c r="F206" t="s">
        <v>1115</v>
      </c>
      <c r="G206" s="398"/>
      <c r="S206" s="236" t="s">
        <v>78</v>
      </c>
      <c r="T206" s="867" t="str">
        <f t="shared" si="2"/>
        <v>Заря</v>
      </c>
      <c r="U206" s="867"/>
      <c r="V206" s="867"/>
      <c r="Y206" s="867"/>
      <c r="Z206" s="867"/>
      <c r="AA206" s="867"/>
      <c r="AD206" s="867"/>
      <c r="AE206" s="867"/>
      <c r="AF206" s="867"/>
    </row>
    <row r="207" spans="1:32">
      <c r="A207" s="236">
        <v>4</v>
      </c>
      <c r="B207" s="867">
        <v>124</v>
      </c>
      <c r="C207" s="236">
        <v>425</v>
      </c>
      <c r="D207" s="236">
        <v>1</v>
      </c>
      <c r="E207" s="236" t="s">
        <v>78</v>
      </c>
      <c r="F207" t="s">
        <v>1116</v>
      </c>
      <c r="G207" s="398"/>
      <c r="S207" s="236" t="s">
        <v>78</v>
      </c>
      <c r="T207" s="867" t="str">
        <f t="shared" si="2"/>
        <v>Ильин</v>
      </c>
      <c r="U207" s="867"/>
      <c r="V207" s="867"/>
      <c r="Y207" s="867"/>
      <c r="Z207" s="867"/>
      <c r="AA207" s="867"/>
      <c r="AD207" s="867"/>
      <c r="AE207" s="867"/>
      <c r="AF207" s="867"/>
    </row>
    <row r="208" spans="1:32">
      <c r="A208" s="236">
        <v>5</v>
      </c>
      <c r="B208" s="867">
        <v>124</v>
      </c>
      <c r="C208" s="236">
        <v>425</v>
      </c>
      <c r="D208" s="236">
        <v>1</v>
      </c>
      <c r="E208" s="236" t="s">
        <v>78</v>
      </c>
      <c r="F208" t="s">
        <v>1117</v>
      </c>
      <c r="G208" s="398"/>
      <c r="S208" s="236" t="s">
        <v>78</v>
      </c>
      <c r="T208" s="867" t="str">
        <f t="shared" si="2"/>
        <v>Караеров</v>
      </c>
      <c r="U208" s="867"/>
      <c r="V208" s="867"/>
      <c r="Y208" s="867"/>
      <c r="Z208" s="867"/>
      <c r="AA208" s="867"/>
      <c r="AD208" s="867"/>
      <c r="AE208" s="867"/>
      <c r="AF208" s="867"/>
    </row>
    <row r="209" spans="1:32">
      <c r="A209" s="236">
        <v>6</v>
      </c>
      <c r="B209" s="867">
        <v>124</v>
      </c>
      <c r="C209" s="236">
        <v>425</v>
      </c>
      <c r="D209" s="236">
        <v>1</v>
      </c>
      <c r="E209" s="236" t="s">
        <v>78</v>
      </c>
      <c r="F209" t="s">
        <v>1118</v>
      </c>
      <c r="G209" s="398"/>
      <c r="S209" s="236" t="s">
        <v>78</v>
      </c>
      <c r="T209" s="867" t="str">
        <f t="shared" si="2"/>
        <v>Кука</v>
      </c>
      <c r="U209" s="867"/>
      <c r="V209" s="867"/>
      <c r="Y209" s="867"/>
      <c r="Z209" s="867"/>
      <c r="AA209" s="867"/>
      <c r="AD209" s="867"/>
      <c r="AE209" s="867"/>
      <c r="AF209" s="867"/>
    </row>
    <row r="210" spans="1:32">
      <c r="A210" s="236">
        <v>7</v>
      </c>
      <c r="B210" s="867">
        <v>124</v>
      </c>
      <c r="C210" s="236">
        <v>425</v>
      </c>
      <c r="D210" s="236">
        <v>1</v>
      </c>
      <c r="E210" s="236" t="s">
        <v>78</v>
      </c>
      <c r="F210" t="s">
        <v>1119</v>
      </c>
      <c r="G210" s="398"/>
      <c r="S210" s="236" t="s">
        <v>78</v>
      </c>
      <c r="T210" s="867" t="str">
        <f t="shared" si="2"/>
        <v>Масакин</v>
      </c>
      <c r="U210" s="867"/>
      <c r="V210" s="867"/>
      <c r="Y210" s="867"/>
      <c r="Z210" s="867"/>
      <c r="AA210" s="867"/>
      <c r="AD210" s="867"/>
      <c r="AE210" s="867"/>
      <c r="AF210" s="867"/>
    </row>
    <row r="211" spans="1:32">
      <c r="A211" s="236">
        <v>8</v>
      </c>
      <c r="B211" s="867">
        <v>124</v>
      </c>
      <c r="C211" s="236">
        <v>425</v>
      </c>
      <c r="D211" s="236">
        <v>1</v>
      </c>
      <c r="E211" s="236" t="s">
        <v>78</v>
      </c>
      <c r="F211" t="s">
        <v>1120</v>
      </c>
      <c r="G211" s="398"/>
      <c r="S211" s="236" t="s">
        <v>78</v>
      </c>
      <c r="T211" s="867" t="str">
        <f t="shared" si="2"/>
        <v>Накаряжов</v>
      </c>
      <c r="U211" s="867"/>
      <c r="V211" s="867"/>
      <c r="Y211" s="867"/>
      <c r="Z211" s="867"/>
      <c r="AA211" s="867"/>
      <c r="AD211" s="867"/>
      <c r="AE211" s="867"/>
      <c r="AF211" s="867"/>
    </row>
    <row r="212" spans="1:32">
      <c r="A212" s="236">
        <v>9</v>
      </c>
      <c r="B212" s="867">
        <v>124</v>
      </c>
      <c r="C212" s="236">
        <v>425</v>
      </c>
      <c r="D212" s="236">
        <v>1</v>
      </c>
      <c r="E212" s="236" t="s">
        <v>78</v>
      </c>
      <c r="F212" t="s">
        <v>1121</v>
      </c>
      <c r="G212" s="398"/>
      <c r="S212" s="236" t="s">
        <v>78</v>
      </c>
      <c r="T212" s="867" t="str">
        <f t="shared" si="2"/>
        <v>Петров</v>
      </c>
      <c r="U212" s="867"/>
      <c r="V212" s="867"/>
      <c r="Y212" s="867"/>
      <c r="Z212" s="867"/>
      <c r="AA212" s="867"/>
      <c r="AD212" s="867"/>
      <c r="AE212" s="867"/>
      <c r="AF212" s="867"/>
    </row>
    <row r="213" spans="1:32">
      <c r="A213" s="236">
        <v>10</v>
      </c>
      <c r="B213" s="867">
        <v>124</v>
      </c>
      <c r="C213" s="236">
        <v>425</v>
      </c>
      <c r="D213" s="236">
        <v>1</v>
      </c>
      <c r="E213" s="236" t="s">
        <v>78</v>
      </c>
      <c r="F213" t="s">
        <v>1122</v>
      </c>
      <c r="G213" s="398"/>
      <c r="S213" s="236" t="s">
        <v>78</v>
      </c>
      <c r="T213" s="867" t="str">
        <f t="shared" si="2"/>
        <v>Пономаренко</v>
      </c>
      <c r="U213" s="867"/>
      <c r="V213" s="867"/>
      <c r="Y213" s="867"/>
      <c r="Z213" s="867"/>
      <c r="AA213" s="867"/>
      <c r="AD213" s="867"/>
      <c r="AE213" s="867"/>
      <c r="AF213" s="867"/>
    </row>
    <row r="214" spans="1:32">
      <c r="A214" s="236">
        <v>11</v>
      </c>
      <c r="B214" s="867">
        <v>124</v>
      </c>
      <c r="C214" s="236">
        <v>425</v>
      </c>
      <c r="D214" s="236">
        <v>1</v>
      </c>
      <c r="E214" s="236" t="s">
        <v>78</v>
      </c>
      <c r="F214" t="s">
        <v>1123</v>
      </c>
      <c r="G214" s="398"/>
      <c r="S214" s="236" t="s">
        <v>78</v>
      </c>
      <c r="T214" s="867" t="str">
        <f t="shared" si="2"/>
        <v>Распономарев</v>
      </c>
      <c r="U214" s="867"/>
      <c r="V214" s="867"/>
      <c r="Y214" s="867"/>
      <c r="Z214" s="867"/>
      <c r="AA214" s="867"/>
      <c r="AD214" s="867"/>
      <c r="AE214" s="867"/>
      <c r="AF214" s="867"/>
    </row>
    <row r="215" spans="1:32">
      <c r="A215" s="236">
        <v>12</v>
      </c>
      <c r="B215" s="867">
        <v>124</v>
      </c>
      <c r="C215" s="236">
        <v>425</v>
      </c>
      <c r="D215" s="236">
        <v>1</v>
      </c>
      <c r="E215" s="236" t="s">
        <v>78</v>
      </c>
      <c r="F215" t="s">
        <v>1124</v>
      </c>
      <c r="G215" s="398"/>
      <c r="S215" s="236" t="s">
        <v>78</v>
      </c>
      <c r="T215" s="867" t="str">
        <f t="shared" si="2"/>
        <v>Сакунин</v>
      </c>
      <c r="U215" s="867"/>
      <c r="V215" s="867"/>
      <c r="Y215" s="867"/>
      <c r="Z215" s="867"/>
      <c r="AA215" s="867"/>
      <c r="AD215" s="867"/>
      <c r="AE215" s="867"/>
      <c r="AF215" s="867"/>
    </row>
    <row r="216" spans="1:32">
      <c r="A216" s="236">
        <v>13</v>
      </c>
      <c r="B216" s="867">
        <v>124</v>
      </c>
      <c r="C216" s="236">
        <v>425</v>
      </c>
      <c r="D216" s="236">
        <v>1</v>
      </c>
      <c r="E216" s="236" t="s">
        <v>78</v>
      </c>
      <c r="F216" t="s">
        <v>1125</v>
      </c>
      <c r="G216" s="398"/>
      <c r="S216" s="236" t="s">
        <v>78</v>
      </c>
      <c r="T216" s="867" t="str">
        <f t="shared" si="2"/>
        <v>Симутин</v>
      </c>
      <c r="U216" s="867"/>
      <c r="V216" s="867"/>
      <c r="Y216" s="867"/>
      <c r="Z216" s="867"/>
      <c r="AA216" s="867"/>
      <c r="AD216" s="867"/>
      <c r="AE216" s="867"/>
      <c r="AF216" s="867"/>
    </row>
    <row r="217" spans="1:32">
      <c r="A217" s="236">
        <v>14</v>
      </c>
      <c r="B217" s="867">
        <v>124</v>
      </c>
      <c r="C217" s="236">
        <v>425</v>
      </c>
      <c r="D217" s="236">
        <v>1</v>
      </c>
      <c r="E217" s="236" t="s">
        <v>78</v>
      </c>
      <c r="F217" t="s">
        <v>1126</v>
      </c>
      <c r="G217" s="398"/>
      <c r="S217" s="236" t="s">
        <v>78</v>
      </c>
      <c r="T217" s="867" t="str">
        <f t="shared" si="2"/>
        <v>Сирянов</v>
      </c>
      <c r="U217" s="867"/>
      <c r="V217" s="867"/>
      <c r="Y217" s="867"/>
      <c r="Z217" s="867"/>
      <c r="AA217" s="867"/>
      <c r="AD217" s="867"/>
      <c r="AE217" s="867"/>
      <c r="AF217" s="867"/>
    </row>
    <row r="218" spans="1:32">
      <c r="A218" s="236">
        <v>15</v>
      </c>
      <c r="B218" s="867">
        <v>124</v>
      </c>
      <c r="C218" s="236">
        <v>425</v>
      </c>
      <c r="D218" s="236">
        <v>1</v>
      </c>
      <c r="E218" s="236" t="s">
        <v>78</v>
      </c>
      <c r="F218" t="s">
        <v>1127</v>
      </c>
      <c r="G218" s="398"/>
      <c r="S218" s="236" t="s">
        <v>78</v>
      </c>
      <c r="T218" s="867" t="str">
        <f t="shared" si="2"/>
        <v>Соболев</v>
      </c>
      <c r="U218" s="867"/>
      <c r="V218" s="867"/>
      <c r="Y218" s="867"/>
      <c r="Z218" s="867"/>
      <c r="AA218" s="867"/>
      <c r="AD218" s="867"/>
      <c r="AE218" s="867"/>
      <c r="AF218" s="867"/>
    </row>
    <row r="219" spans="1:32">
      <c r="A219" s="236">
        <v>16</v>
      </c>
      <c r="B219" s="867">
        <v>124</v>
      </c>
      <c r="C219" s="236">
        <v>425</v>
      </c>
      <c r="D219" s="236">
        <v>1</v>
      </c>
      <c r="E219" s="236" t="s">
        <v>78</v>
      </c>
      <c r="F219" t="s">
        <v>1128</v>
      </c>
      <c r="G219" s="398"/>
      <c r="S219" s="236" t="s">
        <v>78</v>
      </c>
      <c r="T219" s="867" t="str">
        <f t="shared" si="2"/>
        <v>Ходяков</v>
      </c>
      <c r="U219" s="867"/>
      <c r="V219" s="867"/>
      <c r="Y219" s="867"/>
      <c r="Z219" s="867"/>
      <c r="AA219" s="867"/>
      <c r="AD219" s="867"/>
      <c r="AE219" s="867"/>
      <c r="AF219" s="867"/>
    </row>
    <row r="220" spans="1:32">
      <c r="A220" s="236">
        <v>17</v>
      </c>
      <c r="B220" s="867">
        <v>124</v>
      </c>
      <c r="C220" s="236">
        <v>425</v>
      </c>
      <c r="D220" s="236">
        <v>2</v>
      </c>
      <c r="E220" s="236" t="s">
        <v>78</v>
      </c>
      <c r="F220" t="s">
        <v>1129</v>
      </c>
      <c r="G220" s="398"/>
      <c r="S220" s="236" t="s">
        <v>78</v>
      </c>
      <c r="T220" s="867" t="str">
        <f t="shared" si="2"/>
        <v>Ахмадышин</v>
      </c>
      <c r="U220" s="867"/>
      <c r="V220" s="867"/>
      <c r="Y220" s="867"/>
      <c r="Z220" s="867"/>
      <c r="AA220" s="867"/>
      <c r="AD220" s="867"/>
      <c r="AE220" s="867"/>
      <c r="AF220" s="867"/>
    </row>
    <row r="221" spans="1:32">
      <c r="A221" s="236">
        <v>18</v>
      </c>
      <c r="B221" s="867">
        <v>124</v>
      </c>
      <c r="C221" s="236">
        <v>425</v>
      </c>
      <c r="D221" s="236">
        <v>2</v>
      </c>
      <c r="E221" s="236" t="s">
        <v>78</v>
      </c>
      <c r="F221" t="s">
        <v>1130</v>
      </c>
      <c r="G221" s="398"/>
      <c r="S221" s="236" t="s">
        <v>78</v>
      </c>
      <c r="T221" s="867" t="str">
        <f t="shared" si="2"/>
        <v>Гамаюнов</v>
      </c>
      <c r="U221" s="867"/>
      <c r="V221" s="867"/>
      <c r="Y221" s="867"/>
      <c r="Z221" s="867"/>
      <c r="AA221" s="867"/>
      <c r="AD221" s="867"/>
      <c r="AE221" s="867"/>
      <c r="AF221" s="867"/>
    </row>
    <row r="222" spans="1:32">
      <c r="A222" s="236">
        <v>19</v>
      </c>
      <c r="B222" s="867">
        <v>124</v>
      </c>
      <c r="C222" s="236">
        <v>425</v>
      </c>
      <c r="D222" s="236">
        <v>2</v>
      </c>
      <c r="E222" s="236" t="s">
        <v>78</v>
      </c>
      <c r="F222" t="s">
        <v>1131</v>
      </c>
      <c r="G222" s="398"/>
      <c r="S222" s="236" t="s">
        <v>78</v>
      </c>
      <c r="T222" s="867" t="str">
        <f t="shared" si="2"/>
        <v>Деметьев</v>
      </c>
      <c r="U222" s="867"/>
      <c r="V222" s="867"/>
      <c r="Y222" s="867"/>
      <c r="Z222" s="867"/>
      <c r="AA222" s="867"/>
      <c r="AD222" s="867"/>
      <c r="AE222" s="867"/>
      <c r="AF222" s="867"/>
    </row>
    <row r="223" spans="1:32">
      <c r="A223" s="236">
        <v>20</v>
      </c>
      <c r="B223" s="867">
        <v>124</v>
      </c>
      <c r="C223" s="236">
        <v>425</v>
      </c>
      <c r="D223" s="236">
        <v>2</v>
      </c>
      <c r="E223" s="236" t="s">
        <v>78</v>
      </c>
      <c r="F223" t="s">
        <v>1132</v>
      </c>
      <c r="G223" s="398"/>
      <c r="S223" s="236" t="s">
        <v>78</v>
      </c>
      <c r="T223" s="867" t="str">
        <f t="shared" si="2"/>
        <v>Исаев</v>
      </c>
      <c r="U223" s="867"/>
      <c r="V223" s="867"/>
      <c r="Y223" s="867"/>
      <c r="Z223" s="867"/>
      <c r="AA223" s="867"/>
      <c r="AD223" s="867"/>
      <c r="AE223" s="867"/>
      <c r="AF223" s="867"/>
    </row>
    <row r="224" spans="1:32">
      <c r="A224" s="236">
        <v>21</v>
      </c>
      <c r="B224" s="867">
        <v>124</v>
      </c>
      <c r="C224" s="236">
        <v>425</v>
      </c>
      <c r="D224" s="236">
        <v>2</v>
      </c>
      <c r="E224" s="236" t="s">
        <v>78</v>
      </c>
      <c r="F224" t="s">
        <v>1133</v>
      </c>
      <c r="G224" s="398"/>
      <c r="S224" s="236" t="s">
        <v>78</v>
      </c>
      <c r="T224" s="867" t="str">
        <f t="shared" si="2"/>
        <v>Казаков</v>
      </c>
      <c r="U224" s="867"/>
      <c r="V224" s="867"/>
      <c r="Y224" s="867"/>
      <c r="Z224" s="867"/>
      <c r="AA224" s="867"/>
      <c r="AD224" s="867"/>
      <c r="AE224" s="867"/>
      <c r="AF224" s="867"/>
    </row>
    <row r="225" spans="1:32">
      <c r="A225" s="236">
        <v>22</v>
      </c>
      <c r="B225" s="867">
        <v>124</v>
      </c>
      <c r="C225" s="236">
        <v>425</v>
      </c>
      <c r="D225" s="236">
        <v>2</v>
      </c>
      <c r="E225" s="236" t="s">
        <v>78</v>
      </c>
      <c r="F225" t="s">
        <v>1134</v>
      </c>
      <c r="G225" s="398"/>
      <c r="S225" s="236" t="s">
        <v>78</v>
      </c>
      <c r="T225" s="867" t="str">
        <f t="shared" si="2"/>
        <v>Клепиков</v>
      </c>
      <c r="U225" s="867"/>
      <c r="V225" s="867"/>
      <c r="Y225" s="867"/>
      <c r="Z225" s="867"/>
      <c r="AA225" s="867"/>
      <c r="AD225" s="867"/>
      <c r="AE225" s="867"/>
      <c r="AF225" s="867"/>
    </row>
    <row r="226" spans="1:32">
      <c r="A226" s="236">
        <v>23</v>
      </c>
      <c r="B226" s="867">
        <v>124</v>
      </c>
      <c r="C226" s="236">
        <v>425</v>
      </c>
      <c r="D226" s="236">
        <v>2</v>
      </c>
      <c r="E226" s="236" t="s">
        <v>78</v>
      </c>
      <c r="F226" t="s">
        <v>1135</v>
      </c>
      <c r="G226" s="398"/>
      <c r="S226" s="236" t="s">
        <v>78</v>
      </c>
      <c r="T226" s="867" t="str">
        <f t="shared" si="2"/>
        <v>Колодин</v>
      </c>
      <c r="U226" s="867"/>
      <c r="V226" s="867"/>
      <c r="Y226" s="867"/>
      <c r="Z226" s="867"/>
      <c r="AA226" s="867"/>
      <c r="AD226" s="867"/>
      <c r="AE226" s="867"/>
      <c r="AF226" s="867"/>
    </row>
    <row r="227" spans="1:32">
      <c r="A227" s="236">
        <v>24</v>
      </c>
      <c r="B227" s="867">
        <v>124</v>
      </c>
      <c r="C227" s="236">
        <v>425</v>
      </c>
      <c r="D227" s="236">
        <v>2</v>
      </c>
      <c r="E227" s="236" t="s">
        <v>78</v>
      </c>
      <c r="F227" t="s">
        <v>1136</v>
      </c>
      <c r="G227" s="398"/>
      <c r="S227" s="236" t="s">
        <v>78</v>
      </c>
      <c r="T227" s="867" t="str">
        <f t="shared" si="2"/>
        <v>Лобарев</v>
      </c>
      <c r="U227" s="867"/>
      <c r="V227" s="867"/>
      <c r="Y227" s="867"/>
      <c r="Z227" s="867"/>
      <c r="AA227" s="867"/>
      <c r="AD227" s="867"/>
      <c r="AE227" s="867"/>
      <c r="AF227" s="867"/>
    </row>
    <row r="228" spans="1:32">
      <c r="A228" s="236">
        <v>25</v>
      </c>
      <c r="B228" s="867">
        <v>124</v>
      </c>
      <c r="C228" s="236">
        <v>425</v>
      </c>
      <c r="D228" s="236">
        <v>2</v>
      </c>
      <c r="E228" s="236" t="s">
        <v>78</v>
      </c>
      <c r="F228" t="s">
        <v>1137</v>
      </c>
      <c r="G228" s="398"/>
      <c r="S228" s="236" t="s">
        <v>78</v>
      </c>
      <c r="T228" s="867" t="str">
        <f t="shared" si="2"/>
        <v>Моргачев</v>
      </c>
      <c r="U228" s="867"/>
      <c r="V228" s="867"/>
      <c r="Y228" s="867"/>
      <c r="Z228" s="867"/>
      <c r="AA228" s="867"/>
      <c r="AD228" s="867"/>
      <c r="AE228" s="867"/>
      <c r="AF228" s="867"/>
    </row>
    <row r="229" spans="1:32">
      <c r="A229" s="236">
        <v>26</v>
      </c>
      <c r="B229" s="867">
        <v>124</v>
      </c>
      <c r="C229" s="236">
        <v>425</v>
      </c>
      <c r="D229" s="236">
        <v>2</v>
      </c>
      <c r="E229" s="236" t="s">
        <v>78</v>
      </c>
      <c r="F229" t="s">
        <v>1138</v>
      </c>
      <c r="G229" s="398"/>
      <c r="S229" s="236" t="s">
        <v>78</v>
      </c>
      <c r="T229" s="867" t="str">
        <f t="shared" si="2"/>
        <v>Олчонов</v>
      </c>
      <c r="U229" s="867"/>
      <c r="V229" s="867"/>
      <c r="Y229" s="867"/>
      <c r="Z229" s="867"/>
      <c r="AA229" s="867"/>
      <c r="AD229" s="867"/>
      <c r="AE229" s="867"/>
      <c r="AF229" s="867"/>
    </row>
    <row r="230" spans="1:32">
      <c r="A230" s="236">
        <v>27</v>
      </c>
      <c r="B230" s="867">
        <v>124</v>
      </c>
      <c r="C230" s="236">
        <v>425</v>
      </c>
      <c r="D230" s="236">
        <v>2</v>
      </c>
      <c r="E230" s="236" t="s">
        <v>78</v>
      </c>
      <c r="F230" t="s">
        <v>1139</v>
      </c>
      <c r="G230" s="398"/>
      <c r="S230" s="236" t="s">
        <v>78</v>
      </c>
      <c r="T230" s="867" t="str">
        <f t="shared" si="2"/>
        <v>Пашнев</v>
      </c>
      <c r="U230" s="867"/>
      <c r="V230" s="867"/>
      <c r="Y230" s="867"/>
      <c r="Z230" s="867"/>
      <c r="AA230" s="867"/>
      <c r="AD230" s="867"/>
      <c r="AE230" s="867"/>
      <c r="AF230" s="867"/>
    </row>
    <row r="231" spans="1:32">
      <c r="A231" s="236">
        <v>28</v>
      </c>
      <c r="B231" s="867">
        <v>124</v>
      </c>
      <c r="C231" s="236">
        <v>425</v>
      </c>
      <c r="D231" s="236">
        <v>2</v>
      </c>
      <c r="E231" s="236" t="s">
        <v>78</v>
      </c>
      <c r="F231" t="s">
        <v>1140</v>
      </c>
      <c r="G231" s="398"/>
      <c r="S231" s="236" t="s">
        <v>78</v>
      </c>
      <c r="T231" s="867" t="str">
        <f t="shared" si="2"/>
        <v>Полторацкий</v>
      </c>
      <c r="U231" s="867"/>
      <c r="V231" s="867"/>
      <c r="Y231" s="867"/>
      <c r="Z231" s="867"/>
      <c r="AA231" s="867"/>
      <c r="AD231" s="867"/>
      <c r="AE231" s="867"/>
      <c r="AF231" s="867"/>
    </row>
    <row r="232" spans="1:32">
      <c r="A232" s="236">
        <v>29</v>
      </c>
      <c r="B232" s="867">
        <v>124</v>
      </c>
      <c r="C232" s="236">
        <v>425</v>
      </c>
      <c r="D232" s="236">
        <v>2</v>
      </c>
      <c r="E232" s="236" t="s">
        <v>78</v>
      </c>
      <c r="F232" t="s">
        <v>1141</v>
      </c>
      <c r="G232" s="398"/>
      <c r="S232" s="236" t="s">
        <v>78</v>
      </c>
      <c r="T232" s="867" t="str">
        <f t="shared" si="2"/>
        <v>Прокопьев</v>
      </c>
      <c r="U232" s="867"/>
      <c r="V232" s="867"/>
      <c r="Y232" s="867"/>
      <c r="Z232" s="867"/>
      <c r="AA232" s="867"/>
      <c r="AD232" s="867"/>
      <c r="AE232" s="867"/>
      <c r="AF232" s="867"/>
    </row>
    <row r="233" spans="1:32">
      <c r="A233" s="236">
        <v>30</v>
      </c>
      <c r="B233" s="867">
        <v>124</v>
      </c>
      <c r="C233" s="236">
        <v>425</v>
      </c>
      <c r="D233" s="236">
        <v>2</v>
      </c>
      <c r="E233" s="236" t="s">
        <v>78</v>
      </c>
      <c r="F233" t="s">
        <v>1142</v>
      </c>
      <c r="G233" s="398"/>
      <c r="S233" s="236" t="s">
        <v>78</v>
      </c>
      <c r="T233" s="867" t="str">
        <f t="shared" si="2"/>
        <v>Пупынин</v>
      </c>
      <c r="U233" s="867"/>
      <c r="V233" s="867"/>
      <c r="Y233" s="867"/>
      <c r="Z233" s="867"/>
      <c r="AA233" s="867"/>
      <c r="AD233" s="867"/>
      <c r="AE233" s="867"/>
      <c r="AF233" s="867"/>
    </row>
    <row r="234" spans="1:32">
      <c r="A234" s="236">
        <v>31</v>
      </c>
      <c r="B234" s="867">
        <v>124</v>
      </c>
      <c r="C234" s="236">
        <v>425</v>
      </c>
      <c r="D234" s="236">
        <v>2</v>
      </c>
      <c r="E234" s="236" t="s">
        <v>78</v>
      </c>
      <c r="F234" t="s">
        <v>1143</v>
      </c>
      <c r="G234" s="398"/>
      <c r="S234" s="236" t="s">
        <v>78</v>
      </c>
      <c r="T234" s="867" t="str">
        <f t="shared" si="2"/>
        <v>Фекутин</v>
      </c>
      <c r="U234" s="867"/>
      <c r="V234" s="867"/>
      <c r="Y234" s="867"/>
      <c r="Z234" s="867"/>
      <c r="AA234" s="867"/>
      <c r="AD234" s="867"/>
      <c r="AE234" s="867"/>
      <c r="AF234" s="867"/>
    </row>
    <row r="235" spans="1:32">
      <c r="A235" s="236">
        <v>32</v>
      </c>
      <c r="B235" s="867">
        <v>124</v>
      </c>
      <c r="C235" s="236">
        <v>425</v>
      </c>
      <c r="D235" s="236">
        <v>2</v>
      </c>
      <c r="E235" s="236" t="s">
        <v>78</v>
      </c>
      <c r="F235" t="s">
        <v>876</v>
      </c>
      <c r="G235" s="398"/>
      <c r="S235" s="236" t="s">
        <v>78</v>
      </c>
      <c r="T235" s="867" t="str">
        <f t="shared" si="2"/>
        <v>Сулейманов</v>
      </c>
      <c r="U235" s="867"/>
      <c r="V235" s="867"/>
      <c r="Y235" s="867"/>
      <c r="Z235" s="867"/>
      <c r="AA235" s="867"/>
      <c r="AD235" s="867"/>
      <c r="AE235" s="867"/>
      <c r="AF235" s="867"/>
    </row>
    <row r="236" spans="1:32">
      <c r="A236" s="236">
        <v>33</v>
      </c>
      <c r="B236" s="867">
        <v>124</v>
      </c>
      <c r="C236" s="236">
        <v>425</v>
      </c>
      <c r="D236" s="236">
        <v>2</v>
      </c>
      <c r="E236" s="236" t="s">
        <v>78</v>
      </c>
      <c r="F236" t="s">
        <v>1144</v>
      </c>
      <c r="G236" s="398"/>
      <c r="S236" s="236" t="s">
        <v>78</v>
      </c>
      <c r="T236" s="867" t="str">
        <f t="shared" si="2"/>
        <v>Телейко</v>
      </c>
      <c r="U236" s="867"/>
      <c r="V236" s="867"/>
      <c r="Y236" s="867"/>
      <c r="Z236" s="867"/>
      <c r="AA236" s="867"/>
      <c r="AD236" s="867"/>
      <c r="AE236" s="867"/>
      <c r="AF236" s="867"/>
    </row>
    <row r="237" spans="1:32">
      <c r="A237" s="236">
        <v>34</v>
      </c>
      <c r="B237" s="867">
        <v>124</v>
      </c>
      <c r="C237" s="236">
        <v>425</v>
      </c>
      <c r="D237" s="236">
        <v>2</v>
      </c>
      <c r="E237" s="236" t="s">
        <v>78</v>
      </c>
      <c r="F237" t="s">
        <v>1145</v>
      </c>
      <c r="G237" s="398"/>
      <c r="S237" s="236" t="s">
        <v>78</v>
      </c>
      <c r="T237" s="867" t="str">
        <f t="shared" si="2"/>
        <v>Хаертуинов</v>
      </c>
      <c r="U237" s="867"/>
      <c r="V237" s="867"/>
      <c r="Y237" s="867"/>
      <c r="Z237" s="867"/>
      <c r="AA237" s="867"/>
      <c r="AD237" s="867"/>
      <c r="AE237" s="867"/>
      <c r="AF237" s="867"/>
    </row>
    <row r="238" spans="1:32">
      <c r="A238" s="236">
        <v>35</v>
      </c>
      <c r="B238" s="867">
        <v>124</v>
      </c>
      <c r="C238" s="236">
        <v>425</v>
      </c>
      <c r="D238" s="236">
        <v>2</v>
      </c>
      <c r="E238" s="236" t="s">
        <v>78</v>
      </c>
      <c r="F238" t="s">
        <v>1146</v>
      </c>
      <c r="G238" s="398"/>
      <c r="S238" s="236" t="s">
        <v>78</v>
      </c>
      <c r="T238" s="867" t="str">
        <f t="shared" si="2"/>
        <v>Черевко</v>
      </c>
      <c r="U238" s="867"/>
      <c r="V238" s="867"/>
      <c r="Y238" s="867"/>
      <c r="Z238" s="867"/>
      <c r="AA238" s="867"/>
      <c r="AD238" s="867"/>
      <c r="AE238" s="867"/>
      <c r="AF238" s="867"/>
    </row>
    <row r="239" spans="1:32">
      <c r="A239" s="236">
        <v>36</v>
      </c>
      <c r="B239" s="867">
        <v>124</v>
      </c>
      <c r="C239" s="236">
        <v>425</v>
      </c>
      <c r="D239" s="236">
        <v>2</v>
      </c>
      <c r="E239" s="236" t="s">
        <v>78</v>
      </c>
      <c r="F239" t="s">
        <v>1147</v>
      </c>
      <c r="G239" s="398"/>
      <c r="S239" s="236" t="s">
        <v>78</v>
      </c>
      <c r="T239" s="867" t="str">
        <f t="shared" si="2"/>
        <v>Якин</v>
      </c>
      <c r="U239" s="867"/>
      <c r="V239" s="867"/>
      <c r="Y239" s="867"/>
      <c r="Z239" s="867"/>
      <c r="AA239" s="867"/>
      <c r="AD239" s="867"/>
      <c r="AE239" s="867"/>
      <c r="AF239" s="867"/>
    </row>
    <row r="240" spans="1:32">
      <c r="A240" s="236">
        <v>37</v>
      </c>
      <c r="B240" s="867">
        <v>124</v>
      </c>
      <c r="C240" s="236">
        <v>425</v>
      </c>
      <c r="D240" s="236">
        <v>2</v>
      </c>
      <c r="E240" s="236" t="s">
        <v>78</v>
      </c>
      <c r="F240" t="s">
        <v>1148</v>
      </c>
      <c r="G240" s="398"/>
      <c r="S240" s="236" t="s">
        <v>78</v>
      </c>
      <c r="T240" s="867" t="str">
        <f t="shared" si="2"/>
        <v>Мочернюк</v>
      </c>
      <c r="U240" s="867"/>
      <c r="V240" s="867"/>
      <c r="Y240" s="867"/>
      <c r="Z240" s="867"/>
      <c r="AA240" s="867"/>
      <c r="AD240" s="867"/>
      <c r="AE240" s="867"/>
      <c r="AF240" s="867"/>
    </row>
    <row r="241" spans="1:32">
      <c r="A241" s="236">
        <v>38</v>
      </c>
      <c r="B241" s="867">
        <v>124</v>
      </c>
      <c r="C241" s="236">
        <v>425</v>
      </c>
      <c r="D241" s="236">
        <v>2</v>
      </c>
      <c r="E241" s="236" t="s">
        <v>78</v>
      </c>
      <c r="F241" t="s">
        <v>1149</v>
      </c>
      <c r="G241" s="398"/>
      <c r="S241" s="236" t="s">
        <v>78</v>
      </c>
      <c r="T241" s="867" t="str">
        <f t="shared" si="2"/>
        <v>Тихонов</v>
      </c>
      <c r="U241" s="867"/>
      <c r="V241" s="867"/>
      <c r="Y241" s="867"/>
      <c r="Z241" s="867"/>
      <c r="AA241" s="867"/>
      <c r="AD241" s="867"/>
      <c r="AE241" s="867"/>
      <c r="AF241" s="867"/>
    </row>
    <row r="242" spans="1:32">
      <c r="A242" s="236">
        <v>39</v>
      </c>
      <c r="B242" s="867">
        <v>124</v>
      </c>
      <c r="C242" s="236">
        <v>425</v>
      </c>
      <c r="D242" s="236">
        <v>2</v>
      </c>
      <c r="E242" s="236" t="s">
        <v>78</v>
      </c>
      <c r="F242" t="s">
        <v>1150</v>
      </c>
      <c r="G242" s="398"/>
      <c r="S242" s="236" t="s">
        <v>78</v>
      </c>
      <c r="T242" s="867" t="str">
        <f t="shared" si="2"/>
        <v>Тислицкий</v>
      </c>
      <c r="U242" s="867"/>
      <c r="V242" s="867"/>
      <c r="Y242" s="867"/>
      <c r="Z242" s="867"/>
      <c r="AA242" s="867"/>
      <c r="AD242" s="867"/>
      <c r="AE242" s="867"/>
      <c r="AF242" s="867"/>
    </row>
    <row r="243" spans="1:32">
      <c r="A243" s="236">
        <v>1</v>
      </c>
      <c r="B243" s="867">
        <v>131</v>
      </c>
      <c r="C243" s="236">
        <v>477</v>
      </c>
      <c r="D243" s="236">
        <v>1</v>
      </c>
      <c r="E243" s="236" t="s">
        <v>78</v>
      </c>
      <c r="F243" t="s">
        <v>878</v>
      </c>
      <c r="G243" s="398"/>
      <c r="S243" s="236" t="s">
        <v>78</v>
      </c>
      <c r="T243" s="867" t="str">
        <f t="shared" ref="T243:T268" si="3">LEFT(F243,FIND(" ",F243)-1)</f>
        <v>Андреев</v>
      </c>
      <c r="U243" s="867"/>
      <c r="V243" s="867"/>
      <c r="Y243" s="867"/>
      <c r="Z243" s="867"/>
      <c r="AA243" s="867"/>
      <c r="AD243" s="867"/>
      <c r="AE243" s="867"/>
      <c r="AF243" s="867"/>
    </row>
    <row r="244" spans="1:32">
      <c r="A244" s="236">
        <v>2</v>
      </c>
      <c r="B244" s="867">
        <v>131</v>
      </c>
      <c r="C244" s="236">
        <v>477</v>
      </c>
      <c r="D244" s="236">
        <v>1</v>
      </c>
      <c r="E244" s="236" t="s">
        <v>78</v>
      </c>
      <c r="F244" t="s">
        <v>879</v>
      </c>
      <c r="G244" s="398"/>
      <c r="S244" s="236" t="s">
        <v>78</v>
      </c>
      <c r="T244" s="867" t="str">
        <f t="shared" si="3"/>
        <v>Бельский</v>
      </c>
      <c r="U244" s="867"/>
      <c r="V244" s="867"/>
      <c r="Y244" s="867"/>
      <c r="Z244" s="867"/>
      <c r="AA244" s="867"/>
      <c r="AD244" s="867"/>
      <c r="AE244" s="867"/>
      <c r="AF244" s="867"/>
    </row>
    <row r="245" spans="1:32">
      <c r="A245" s="236">
        <v>3</v>
      </c>
      <c r="B245" s="867">
        <v>131</v>
      </c>
      <c r="C245" s="236">
        <v>477</v>
      </c>
      <c r="D245" s="236">
        <v>1</v>
      </c>
      <c r="E245" s="236" t="s">
        <v>78</v>
      </c>
      <c r="F245" t="s">
        <v>881</v>
      </c>
      <c r="G245" s="398"/>
      <c r="S245" s="236" t="s">
        <v>78</v>
      </c>
      <c r="T245" s="867" t="str">
        <f t="shared" si="3"/>
        <v>Груничев</v>
      </c>
      <c r="U245" s="867"/>
      <c r="V245" s="867"/>
      <c r="Y245" s="867"/>
      <c r="Z245" s="867"/>
      <c r="AA245" s="867"/>
      <c r="AD245" s="867"/>
      <c r="AE245" s="867"/>
      <c r="AF245" s="867"/>
    </row>
    <row r="246" spans="1:32">
      <c r="A246" s="236">
        <v>4</v>
      </c>
      <c r="B246" s="867">
        <v>131</v>
      </c>
      <c r="C246" s="236">
        <v>477</v>
      </c>
      <c r="D246" s="236">
        <v>1</v>
      </c>
      <c r="E246" s="236" t="s">
        <v>78</v>
      </c>
      <c r="F246" t="s">
        <v>882</v>
      </c>
      <c r="G246" s="398"/>
      <c r="S246" s="236" t="s">
        <v>78</v>
      </c>
      <c r="T246" s="867" t="str">
        <f t="shared" si="3"/>
        <v>Гутенков</v>
      </c>
      <c r="U246" s="867"/>
      <c r="V246" s="867"/>
      <c r="Y246" s="867"/>
      <c r="Z246" s="867"/>
      <c r="AA246" s="867"/>
      <c r="AD246" s="867"/>
      <c r="AE246" s="867"/>
      <c r="AF246" s="867"/>
    </row>
    <row r="247" spans="1:32">
      <c r="A247" s="236">
        <v>5</v>
      </c>
      <c r="B247" s="867">
        <v>131</v>
      </c>
      <c r="C247" s="236">
        <v>477</v>
      </c>
      <c r="D247" s="236">
        <v>1</v>
      </c>
      <c r="E247" s="236" t="s">
        <v>78</v>
      </c>
      <c r="F247" t="s">
        <v>883</v>
      </c>
      <c r="G247" s="398"/>
      <c r="S247" s="236" t="s">
        <v>78</v>
      </c>
      <c r="T247" s="867" t="str">
        <f t="shared" si="3"/>
        <v>Данелия</v>
      </c>
      <c r="U247" s="867"/>
      <c r="V247" s="867"/>
      <c r="Y247" s="867"/>
      <c r="Z247" s="867"/>
      <c r="AA247" s="867"/>
      <c r="AD247" s="867"/>
      <c r="AE247" s="867"/>
      <c r="AF247" s="867"/>
    </row>
    <row r="248" spans="1:32">
      <c r="A248" s="236">
        <v>6</v>
      </c>
      <c r="B248" s="867">
        <v>131</v>
      </c>
      <c r="C248" s="236">
        <v>477</v>
      </c>
      <c r="D248" s="236">
        <v>1</v>
      </c>
      <c r="E248" s="236" t="s">
        <v>78</v>
      </c>
      <c r="F248" t="s">
        <v>884</v>
      </c>
      <c r="G248" s="398"/>
      <c r="S248" s="236" t="s">
        <v>78</v>
      </c>
      <c r="T248" s="867" t="str">
        <f t="shared" si="3"/>
        <v>Замятин</v>
      </c>
      <c r="U248" s="867"/>
      <c r="V248" s="867"/>
      <c r="Y248" s="867"/>
      <c r="Z248" s="867"/>
      <c r="AA248" s="867"/>
      <c r="AD248" s="867"/>
      <c r="AE248" s="867"/>
      <c r="AF248" s="867"/>
    </row>
    <row r="249" spans="1:32">
      <c r="A249" s="236">
        <v>7</v>
      </c>
      <c r="B249" s="867">
        <v>131</v>
      </c>
      <c r="C249" s="236">
        <v>477</v>
      </c>
      <c r="D249" s="236">
        <v>1</v>
      </c>
      <c r="E249" s="236" t="s">
        <v>78</v>
      </c>
      <c r="F249" t="s">
        <v>885</v>
      </c>
      <c r="G249" s="398"/>
      <c r="S249" s="236" t="s">
        <v>78</v>
      </c>
      <c r="T249" s="867" t="str">
        <f t="shared" si="3"/>
        <v>Зернов</v>
      </c>
      <c r="U249" s="867"/>
      <c r="V249" s="867"/>
      <c r="Y249" s="867"/>
      <c r="Z249" s="867"/>
      <c r="AA249" s="867"/>
      <c r="AD249" s="867"/>
      <c r="AE249" s="867"/>
      <c r="AF249" s="867"/>
    </row>
    <row r="250" spans="1:32">
      <c r="A250" s="236">
        <v>8</v>
      </c>
      <c r="B250" s="867">
        <v>131</v>
      </c>
      <c r="C250" s="236">
        <v>477</v>
      </c>
      <c r="D250" s="236">
        <v>1</v>
      </c>
      <c r="E250" s="236" t="s">
        <v>78</v>
      </c>
      <c r="F250" t="s">
        <v>886</v>
      </c>
      <c r="G250" s="398"/>
      <c r="S250" s="236" t="s">
        <v>78</v>
      </c>
      <c r="T250" s="867" t="str">
        <f t="shared" si="3"/>
        <v>Илютин</v>
      </c>
      <c r="U250" s="867"/>
      <c r="V250" s="867"/>
      <c r="Y250" s="867"/>
      <c r="Z250" s="867"/>
      <c r="AA250" s="867"/>
      <c r="AD250" s="867"/>
      <c r="AE250" s="867"/>
      <c r="AF250" s="867"/>
    </row>
    <row r="251" spans="1:32">
      <c r="A251" s="236">
        <v>9</v>
      </c>
      <c r="B251" s="867">
        <v>131</v>
      </c>
      <c r="C251" s="236">
        <v>477</v>
      </c>
      <c r="D251" s="236">
        <v>1</v>
      </c>
      <c r="E251" s="236" t="s">
        <v>78</v>
      </c>
      <c r="F251" t="s">
        <v>887</v>
      </c>
      <c r="G251" s="398"/>
      <c r="S251" s="236" t="s">
        <v>78</v>
      </c>
      <c r="T251" s="867" t="str">
        <f t="shared" si="3"/>
        <v>Каляганов</v>
      </c>
      <c r="U251" s="867"/>
      <c r="V251" s="867"/>
      <c r="Y251" s="867"/>
      <c r="Z251" s="867"/>
      <c r="AA251" s="867"/>
      <c r="AD251" s="867"/>
      <c r="AE251" s="867"/>
      <c r="AF251" s="867"/>
    </row>
    <row r="252" spans="1:32">
      <c r="A252" s="236">
        <v>10</v>
      </c>
      <c r="B252" s="867">
        <v>131</v>
      </c>
      <c r="C252" s="236">
        <v>477</v>
      </c>
      <c r="D252" s="236">
        <v>1</v>
      </c>
      <c r="E252" s="236" t="s">
        <v>78</v>
      </c>
      <c r="F252" t="s">
        <v>888</v>
      </c>
      <c r="G252" s="398"/>
      <c r="S252" s="236" t="s">
        <v>78</v>
      </c>
      <c r="T252" s="867" t="str">
        <f t="shared" si="3"/>
        <v>Кротов</v>
      </c>
      <c r="U252" s="867"/>
      <c r="V252" s="867"/>
      <c r="Y252" s="867"/>
      <c r="Z252" s="867"/>
      <c r="AA252" s="867"/>
      <c r="AD252" s="867"/>
      <c r="AE252" s="867"/>
      <c r="AF252" s="867"/>
    </row>
    <row r="253" spans="1:32">
      <c r="A253" s="236">
        <v>11</v>
      </c>
      <c r="B253" s="867">
        <v>131</v>
      </c>
      <c r="C253" s="236">
        <v>477</v>
      </c>
      <c r="D253" s="236">
        <v>1</v>
      </c>
      <c r="E253" s="236" t="s">
        <v>78</v>
      </c>
      <c r="F253" t="s">
        <v>889</v>
      </c>
      <c r="G253" s="398"/>
      <c r="S253" s="236" t="s">
        <v>78</v>
      </c>
      <c r="T253" s="867" t="str">
        <f t="shared" si="3"/>
        <v>Курбаков</v>
      </c>
      <c r="U253" s="867"/>
      <c r="V253" s="867"/>
      <c r="Y253" s="867"/>
      <c r="Z253" s="867"/>
      <c r="AA253" s="867"/>
      <c r="AD253" s="867"/>
      <c r="AE253" s="867"/>
      <c r="AF253" s="867"/>
    </row>
    <row r="254" spans="1:32">
      <c r="A254" s="236">
        <v>12</v>
      </c>
      <c r="B254" s="867">
        <v>131</v>
      </c>
      <c r="C254" s="236">
        <v>477</v>
      </c>
      <c r="D254" s="236">
        <v>1</v>
      </c>
      <c r="E254" s="236" t="s">
        <v>78</v>
      </c>
      <c r="F254" t="s">
        <v>890</v>
      </c>
      <c r="G254" s="398"/>
      <c r="S254" s="236" t="s">
        <v>78</v>
      </c>
      <c r="T254" s="867" t="str">
        <f t="shared" si="3"/>
        <v>Лебедев</v>
      </c>
      <c r="U254" s="867"/>
      <c r="V254" s="867"/>
      <c r="Y254" s="867"/>
      <c r="Z254" s="867"/>
      <c r="AA254" s="867"/>
      <c r="AD254" s="867"/>
      <c r="AE254" s="867"/>
      <c r="AF254" s="867"/>
    </row>
    <row r="255" spans="1:32">
      <c r="A255" s="236">
        <v>13</v>
      </c>
      <c r="B255" s="867">
        <v>131</v>
      </c>
      <c r="C255" s="236">
        <v>477</v>
      </c>
      <c r="D255" s="236">
        <v>2</v>
      </c>
      <c r="E255" s="236" t="s">
        <v>78</v>
      </c>
      <c r="F255" t="s">
        <v>891</v>
      </c>
      <c r="G255" s="398"/>
      <c r="S255" s="236" t="s">
        <v>78</v>
      </c>
      <c r="T255" s="867" t="str">
        <f t="shared" si="3"/>
        <v>Малыженков</v>
      </c>
      <c r="U255" s="867"/>
      <c r="V255" s="867"/>
      <c r="Y255" s="867"/>
      <c r="Z255" s="867"/>
      <c r="AA255" s="867"/>
      <c r="AD255" s="867"/>
      <c r="AE255" s="867"/>
      <c r="AF255" s="867"/>
    </row>
    <row r="256" spans="1:32">
      <c r="A256" s="236">
        <v>14</v>
      </c>
      <c r="B256" s="867">
        <v>131</v>
      </c>
      <c r="C256" s="236">
        <v>477</v>
      </c>
      <c r="D256" s="236">
        <v>2</v>
      </c>
      <c r="E256" s="236" t="s">
        <v>78</v>
      </c>
      <c r="F256" t="s">
        <v>892</v>
      </c>
      <c r="G256" s="398"/>
      <c r="S256" s="236" t="s">
        <v>78</v>
      </c>
      <c r="T256" s="867" t="str">
        <f t="shared" si="3"/>
        <v>Меренов</v>
      </c>
      <c r="U256" s="867"/>
      <c r="V256" s="867"/>
      <c r="Y256" s="867"/>
      <c r="Z256" s="867"/>
      <c r="AA256" s="867"/>
      <c r="AD256" s="867"/>
      <c r="AE256" s="867"/>
      <c r="AF256" s="867"/>
    </row>
    <row r="257" spans="1:32">
      <c r="A257" s="236">
        <v>15</v>
      </c>
      <c r="B257" s="867">
        <v>131</v>
      </c>
      <c r="C257" s="236">
        <v>477</v>
      </c>
      <c r="D257" s="236">
        <v>2</v>
      </c>
      <c r="E257" s="236" t="s">
        <v>78</v>
      </c>
      <c r="F257" t="s">
        <v>893</v>
      </c>
      <c r="G257" s="398"/>
      <c r="S257" s="236" t="s">
        <v>78</v>
      </c>
      <c r="T257" s="867" t="str">
        <f t="shared" si="3"/>
        <v>Митченко</v>
      </c>
      <c r="U257" s="867"/>
      <c r="V257" s="867"/>
      <c r="Y257" s="867"/>
      <c r="Z257" s="867"/>
      <c r="AA257" s="867"/>
      <c r="AD257" s="867"/>
      <c r="AE257" s="867"/>
      <c r="AF257" s="867"/>
    </row>
    <row r="258" spans="1:32">
      <c r="A258" s="236">
        <v>16</v>
      </c>
      <c r="B258" s="867">
        <v>131</v>
      </c>
      <c r="C258" s="236">
        <v>477</v>
      </c>
      <c r="D258" s="236">
        <v>2</v>
      </c>
      <c r="E258" s="236" t="s">
        <v>78</v>
      </c>
      <c r="F258" t="s">
        <v>894</v>
      </c>
      <c r="G258" s="398"/>
      <c r="S258" s="236" t="s">
        <v>78</v>
      </c>
      <c r="T258" s="867" t="str">
        <f t="shared" si="3"/>
        <v>Мышкин</v>
      </c>
      <c r="U258" s="867"/>
      <c r="V258" s="867"/>
      <c r="Y258" s="867"/>
      <c r="Z258" s="867"/>
      <c r="AA258" s="867"/>
      <c r="AD258" s="867"/>
      <c r="AE258" s="867"/>
      <c r="AF258" s="867"/>
    </row>
    <row r="259" spans="1:32">
      <c r="A259" s="236">
        <v>17</v>
      </c>
      <c r="B259" s="867">
        <v>131</v>
      </c>
      <c r="C259" s="236">
        <v>477</v>
      </c>
      <c r="D259" s="236">
        <v>2</v>
      </c>
      <c r="E259" s="236" t="s">
        <v>78</v>
      </c>
      <c r="F259" t="s">
        <v>895</v>
      </c>
      <c r="G259" s="398"/>
      <c r="S259" s="236" t="s">
        <v>78</v>
      </c>
      <c r="T259" s="867" t="str">
        <f t="shared" si="3"/>
        <v>Непочатой</v>
      </c>
      <c r="U259" s="867"/>
      <c r="V259" s="867"/>
      <c r="Y259" s="867"/>
      <c r="Z259" s="867"/>
      <c r="AA259" s="867"/>
      <c r="AD259" s="867"/>
      <c r="AE259" s="867"/>
      <c r="AF259" s="867"/>
    </row>
    <row r="260" spans="1:32">
      <c r="A260" s="236">
        <v>18</v>
      </c>
      <c r="B260" s="867">
        <v>131</v>
      </c>
      <c r="C260" s="236">
        <v>477</v>
      </c>
      <c r="D260" s="236">
        <v>2</v>
      </c>
      <c r="E260" s="236" t="s">
        <v>78</v>
      </c>
      <c r="F260" t="s">
        <v>896</v>
      </c>
      <c r="G260" s="398"/>
      <c r="S260" s="236" t="s">
        <v>78</v>
      </c>
      <c r="T260" s="867" t="str">
        <f t="shared" si="3"/>
        <v>Нетленов</v>
      </c>
      <c r="U260" s="867"/>
      <c r="V260" s="867"/>
      <c r="Y260" s="867"/>
      <c r="Z260" s="867"/>
      <c r="AA260" s="867"/>
      <c r="AD260" s="867"/>
      <c r="AE260" s="867"/>
      <c r="AF260" s="867"/>
    </row>
    <row r="261" spans="1:32">
      <c r="A261" s="236">
        <v>19</v>
      </c>
      <c r="B261" s="867">
        <v>131</v>
      </c>
      <c r="C261" s="236">
        <v>477</v>
      </c>
      <c r="D261" s="236">
        <v>2</v>
      </c>
      <c r="E261" s="236" t="s">
        <v>78</v>
      </c>
      <c r="F261" t="s">
        <v>897</v>
      </c>
      <c r="G261" s="398"/>
      <c r="S261" s="236" t="s">
        <v>78</v>
      </c>
      <c r="T261" s="867" t="str">
        <f t="shared" si="3"/>
        <v>Питергов</v>
      </c>
      <c r="U261" s="867"/>
      <c r="V261" s="867"/>
      <c r="Y261" s="867"/>
      <c r="Z261" s="867"/>
      <c r="AA261" s="867"/>
      <c r="AD261" s="867"/>
      <c r="AE261" s="867"/>
      <c r="AF261" s="867"/>
    </row>
    <row r="262" spans="1:32">
      <c r="A262" s="236">
        <v>20</v>
      </c>
      <c r="B262" s="867">
        <v>131</v>
      </c>
      <c r="C262" s="236">
        <v>477</v>
      </c>
      <c r="D262" s="236">
        <v>2</v>
      </c>
      <c r="E262" s="236" t="s">
        <v>78</v>
      </c>
      <c r="F262" t="s">
        <v>898</v>
      </c>
      <c r="G262" s="398"/>
      <c r="S262" s="236" t="s">
        <v>78</v>
      </c>
      <c r="T262" s="867" t="str">
        <f t="shared" si="3"/>
        <v>Платыч</v>
      </c>
      <c r="U262" s="867"/>
      <c r="V262" s="867"/>
      <c r="Y262" s="867"/>
      <c r="Z262" s="867"/>
      <c r="AA262" s="867"/>
      <c r="AD262" s="867"/>
      <c r="AE262" s="867"/>
      <c r="AF262" s="867"/>
    </row>
    <row r="263" spans="1:32">
      <c r="A263" s="236">
        <v>21</v>
      </c>
      <c r="B263" s="867">
        <v>131</v>
      </c>
      <c r="C263" s="236">
        <v>477</v>
      </c>
      <c r="D263" s="236">
        <v>2</v>
      </c>
      <c r="E263" s="236" t="s">
        <v>78</v>
      </c>
      <c r="F263" t="s">
        <v>900</v>
      </c>
      <c r="G263" s="398"/>
      <c r="S263" s="236" t="s">
        <v>78</v>
      </c>
      <c r="T263" s="867" t="str">
        <f t="shared" si="3"/>
        <v>Попов</v>
      </c>
      <c r="U263" s="867"/>
      <c r="V263" s="867"/>
      <c r="Y263" s="867"/>
      <c r="Z263" s="867"/>
      <c r="AA263" s="867"/>
      <c r="AD263" s="867"/>
      <c r="AE263" s="867"/>
      <c r="AF263" s="867"/>
    </row>
    <row r="264" spans="1:32">
      <c r="A264" s="236">
        <v>22</v>
      </c>
      <c r="B264" s="867">
        <v>131</v>
      </c>
      <c r="C264" s="236">
        <v>477</v>
      </c>
      <c r="D264" s="236">
        <v>2</v>
      </c>
      <c r="E264" s="236" t="s">
        <v>78</v>
      </c>
      <c r="F264" t="s">
        <v>901</v>
      </c>
      <c r="G264" s="398"/>
      <c r="S264" s="236" t="s">
        <v>78</v>
      </c>
      <c r="T264" s="867" t="str">
        <f t="shared" si="3"/>
        <v>Пронько</v>
      </c>
      <c r="U264" s="867"/>
      <c r="V264" s="867"/>
      <c r="Y264" s="867"/>
      <c r="Z264" s="867"/>
      <c r="AA264" s="867"/>
      <c r="AD264" s="867"/>
      <c r="AE264" s="867"/>
      <c r="AF264" s="867"/>
    </row>
    <row r="265" spans="1:32">
      <c r="A265" s="236">
        <v>23</v>
      </c>
      <c r="B265" s="867">
        <v>131</v>
      </c>
      <c r="C265" s="236">
        <v>477</v>
      </c>
      <c r="D265" s="236">
        <v>2</v>
      </c>
      <c r="E265" s="236" t="s">
        <v>78</v>
      </c>
      <c r="F265" t="s">
        <v>902</v>
      </c>
      <c r="G265" s="398"/>
      <c r="S265" s="236" t="s">
        <v>78</v>
      </c>
      <c r="T265" s="867" t="str">
        <f t="shared" si="3"/>
        <v>Смирнов</v>
      </c>
      <c r="U265" s="867"/>
      <c r="V265" s="867"/>
      <c r="Y265" s="867"/>
      <c r="Z265" s="867"/>
      <c r="AA265" s="867"/>
      <c r="AD265" s="867"/>
      <c r="AE265" s="867"/>
      <c r="AF265" s="867"/>
    </row>
    <row r="266" spans="1:32">
      <c r="A266" s="236">
        <v>24</v>
      </c>
      <c r="B266" s="867">
        <v>131</v>
      </c>
      <c r="C266" s="236">
        <v>477</v>
      </c>
      <c r="D266" s="236">
        <v>2</v>
      </c>
      <c r="E266" s="236" t="s">
        <v>78</v>
      </c>
      <c r="F266" t="s">
        <v>903</v>
      </c>
      <c r="G266" s="398"/>
      <c r="S266" s="236" t="s">
        <v>78</v>
      </c>
      <c r="T266" s="867" t="str">
        <f t="shared" si="3"/>
        <v>Солнышкин</v>
      </c>
      <c r="U266" s="867"/>
      <c r="V266" s="867"/>
      <c r="Y266" s="867"/>
      <c r="Z266" s="867"/>
      <c r="AA266" s="867"/>
      <c r="AD266" s="867"/>
      <c r="AE266" s="867"/>
      <c r="AF266" s="867"/>
    </row>
    <row r="267" spans="1:32">
      <c r="A267" s="236">
        <v>25</v>
      </c>
      <c r="B267" s="867">
        <v>131</v>
      </c>
      <c r="C267" s="236">
        <v>477</v>
      </c>
      <c r="D267" s="236">
        <v>2</v>
      </c>
      <c r="E267" s="236" t="s">
        <v>78</v>
      </c>
      <c r="F267" t="s">
        <v>905</v>
      </c>
      <c r="G267" s="398"/>
      <c r="S267" s="236" t="s">
        <v>78</v>
      </c>
      <c r="T267" s="867" t="str">
        <f t="shared" si="3"/>
        <v>Хведонцевич</v>
      </c>
      <c r="U267" s="867"/>
      <c r="V267" s="867"/>
      <c r="Y267" s="867"/>
      <c r="Z267" s="867"/>
      <c r="AA267" s="867"/>
      <c r="AD267" s="867"/>
      <c r="AE267" s="867"/>
      <c r="AF267" s="867"/>
    </row>
    <row r="268" spans="1:32">
      <c r="A268" s="236">
        <v>26</v>
      </c>
      <c r="B268" s="867">
        <v>131</v>
      </c>
      <c r="C268" s="236">
        <v>477</v>
      </c>
      <c r="D268" s="236">
        <v>2</v>
      </c>
      <c r="E268" s="236" t="s">
        <v>78</v>
      </c>
      <c r="F268" t="s">
        <v>906</v>
      </c>
      <c r="G268" s="398"/>
      <c r="S268" s="236" t="s">
        <v>78</v>
      </c>
      <c r="T268" s="867" t="str">
        <f t="shared" si="3"/>
        <v>Шабаров</v>
      </c>
      <c r="U268" s="867"/>
      <c r="V268" s="867"/>
      <c r="Y268" s="867"/>
      <c r="Z268" s="867"/>
      <c r="AA268" s="867"/>
      <c r="AD268" s="867"/>
      <c r="AE268" s="867"/>
      <c r="AF268" s="867"/>
    </row>
    <row r="269" spans="1:32">
      <c r="A269" s="236">
        <v>1</v>
      </c>
      <c r="B269" s="867">
        <v>132</v>
      </c>
      <c r="C269" s="236">
        <v>477</v>
      </c>
      <c r="D269" s="236">
        <v>1</v>
      </c>
      <c r="E269" s="236" t="s">
        <v>78</v>
      </c>
      <c r="F269" t="s">
        <v>909</v>
      </c>
      <c r="G269" s="398"/>
      <c r="S269" s="236" t="s">
        <v>78</v>
      </c>
      <c r="T269" s="867" t="str">
        <f t="shared" ref="T269:T294" si="4">LEFT(F269,FIND(" ",F269)-1)</f>
        <v>Антохин</v>
      </c>
      <c r="U269" s="867"/>
      <c r="V269" s="867"/>
      <c r="Y269" s="867"/>
      <c r="Z269" s="867"/>
      <c r="AA269" s="867"/>
      <c r="AD269" s="867"/>
      <c r="AE269" s="867"/>
      <c r="AF269" s="867"/>
    </row>
    <row r="270" spans="1:32">
      <c r="A270" s="236">
        <v>2</v>
      </c>
      <c r="B270" s="867">
        <v>132</v>
      </c>
      <c r="C270" s="236">
        <v>477</v>
      </c>
      <c r="D270" s="236">
        <v>1</v>
      </c>
      <c r="E270" s="236" t="s">
        <v>78</v>
      </c>
      <c r="F270" t="s">
        <v>911</v>
      </c>
      <c r="G270" s="398"/>
      <c r="S270" s="236" t="s">
        <v>78</v>
      </c>
      <c r="T270" s="867" t="str">
        <f t="shared" si="4"/>
        <v>Булгаков</v>
      </c>
      <c r="U270" s="867"/>
      <c r="V270" s="867"/>
      <c r="Y270" s="867"/>
      <c r="Z270" s="867"/>
      <c r="AA270" s="867"/>
      <c r="AD270" s="867"/>
      <c r="AE270" s="867"/>
      <c r="AF270" s="867"/>
    </row>
    <row r="271" spans="1:32">
      <c r="A271" s="236">
        <v>3</v>
      </c>
      <c r="B271" s="867">
        <v>132</v>
      </c>
      <c r="C271" s="236">
        <v>477</v>
      </c>
      <c r="D271" s="236">
        <v>1</v>
      </c>
      <c r="E271" s="236" t="s">
        <v>78</v>
      </c>
      <c r="F271" t="s">
        <v>912</v>
      </c>
      <c r="G271" s="398"/>
      <c r="S271" s="236" t="s">
        <v>78</v>
      </c>
      <c r="T271" s="867" t="str">
        <f t="shared" si="4"/>
        <v>Бухарев</v>
      </c>
      <c r="U271" s="867"/>
      <c r="V271" s="867"/>
      <c r="Y271" s="867"/>
      <c r="Z271" s="867"/>
      <c r="AA271" s="867"/>
      <c r="AD271" s="867"/>
      <c r="AE271" s="867"/>
      <c r="AF271" s="867"/>
    </row>
    <row r="272" spans="1:32">
      <c r="A272" s="236">
        <v>4</v>
      </c>
      <c r="B272" s="867">
        <v>132</v>
      </c>
      <c r="C272" s="236">
        <v>477</v>
      </c>
      <c r="D272" s="236">
        <v>2</v>
      </c>
      <c r="E272" s="236" t="s">
        <v>78</v>
      </c>
      <c r="F272" t="s">
        <v>913</v>
      </c>
      <c r="G272" s="398"/>
      <c r="S272" s="236" t="s">
        <v>78</v>
      </c>
      <c r="T272" s="867" t="str">
        <f t="shared" si="4"/>
        <v>Ветров</v>
      </c>
      <c r="U272" s="867"/>
      <c r="V272" s="867"/>
      <c r="Y272" s="867"/>
      <c r="Z272" s="867"/>
      <c r="AA272" s="867"/>
      <c r="AD272" s="867"/>
      <c r="AE272" s="867"/>
      <c r="AF272" s="867"/>
    </row>
    <row r="273" spans="1:32">
      <c r="A273" s="236">
        <v>5</v>
      </c>
      <c r="B273" s="867">
        <v>132</v>
      </c>
      <c r="C273" s="236">
        <v>477</v>
      </c>
      <c r="D273" s="236">
        <v>2</v>
      </c>
      <c r="E273" s="236" t="s">
        <v>78</v>
      </c>
      <c r="F273" t="s">
        <v>914</v>
      </c>
      <c r="G273" s="398"/>
      <c r="S273" s="236" t="s">
        <v>78</v>
      </c>
      <c r="T273" s="867" t="str">
        <f t="shared" si="4"/>
        <v>Волков</v>
      </c>
      <c r="U273" s="867"/>
      <c r="V273" s="867"/>
      <c r="Y273" s="867"/>
      <c r="Z273" s="867"/>
      <c r="AA273" s="867"/>
      <c r="AD273" s="867"/>
      <c r="AE273" s="867"/>
      <c r="AF273" s="867"/>
    </row>
    <row r="274" spans="1:32">
      <c r="A274" s="236">
        <v>6</v>
      </c>
      <c r="B274" s="867">
        <v>132</v>
      </c>
      <c r="C274" s="236">
        <v>477</v>
      </c>
      <c r="D274" s="236">
        <v>2</v>
      </c>
      <c r="E274" s="236" t="s">
        <v>78</v>
      </c>
      <c r="F274" t="s">
        <v>915</v>
      </c>
      <c r="G274" s="398"/>
      <c r="S274" s="236" t="s">
        <v>78</v>
      </c>
      <c r="T274" s="867" t="str">
        <f t="shared" si="4"/>
        <v>Громов</v>
      </c>
      <c r="U274" s="867"/>
      <c r="V274" s="867"/>
      <c r="Y274" s="867"/>
      <c r="Z274" s="867"/>
      <c r="AA274" s="867"/>
      <c r="AD274" s="867"/>
      <c r="AE274" s="867"/>
      <c r="AF274" s="867"/>
    </row>
    <row r="275" spans="1:32">
      <c r="A275" s="236">
        <v>7</v>
      </c>
      <c r="B275" s="867">
        <v>132</v>
      </c>
      <c r="C275" s="236">
        <v>477</v>
      </c>
      <c r="D275" s="236">
        <v>2</v>
      </c>
      <c r="E275" s="236" t="s">
        <v>78</v>
      </c>
      <c r="F275" t="s">
        <v>917</v>
      </c>
      <c r="G275" s="398"/>
      <c r="S275" s="236" t="s">
        <v>78</v>
      </c>
      <c r="T275" s="867" t="str">
        <f t="shared" si="4"/>
        <v>Ермолаев</v>
      </c>
      <c r="U275" s="867"/>
      <c r="V275" s="867"/>
      <c r="Y275" s="867"/>
      <c r="Z275" s="867"/>
      <c r="AA275" s="867"/>
      <c r="AD275" s="867"/>
      <c r="AE275" s="867"/>
      <c r="AF275" s="867"/>
    </row>
    <row r="276" spans="1:32">
      <c r="A276" s="236">
        <v>8</v>
      </c>
      <c r="B276" s="867">
        <v>132</v>
      </c>
      <c r="C276" s="236">
        <v>477</v>
      </c>
      <c r="D276" s="236">
        <v>2</v>
      </c>
      <c r="E276" s="236" t="s">
        <v>78</v>
      </c>
      <c r="F276" t="s">
        <v>920</v>
      </c>
      <c r="G276" s="398"/>
      <c r="S276" s="236" t="s">
        <v>78</v>
      </c>
      <c r="T276" s="867" t="str">
        <f t="shared" si="4"/>
        <v>Иванов</v>
      </c>
      <c r="U276" s="867"/>
      <c r="V276" s="867"/>
      <c r="Y276" s="867"/>
      <c r="Z276" s="867"/>
      <c r="AA276" s="867"/>
      <c r="AD276" s="867"/>
      <c r="AE276" s="867"/>
      <c r="AF276" s="867"/>
    </row>
    <row r="277" spans="1:32">
      <c r="A277" s="236">
        <v>9</v>
      </c>
      <c r="B277" s="867">
        <v>132</v>
      </c>
      <c r="C277" s="236">
        <v>477</v>
      </c>
      <c r="D277" s="236">
        <v>2</v>
      </c>
      <c r="E277" s="236" t="s">
        <v>78</v>
      </c>
      <c r="F277" t="s">
        <v>921</v>
      </c>
      <c r="G277" s="398"/>
      <c r="S277" s="236" t="s">
        <v>78</v>
      </c>
      <c r="T277" s="867" t="str">
        <f t="shared" si="4"/>
        <v>Идрисов</v>
      </c>
      <c r="U277" s="867"/>
      <c r="V277" s="867"/>
      <c r="Y277" s="867"/>
      <c r="Z277" s="867"/>
      <c r="AA277" s="867"/>
      <c r="AD277" s="867"/>
      <c r="AE277" s="867"/>
      <c r="AF277" s="867"/>
    </row>
    <row r="278" spans="1:32">
      <c r="A278" s="236">
        <v>10</v>
      </c>
      <c r="B278" s="867">
        <v>132</v>
      </c>
      <c r="C278" s="236">
        <v>477</v>
      </c>
      <c r="D278" s="236">
        <v>2</v>
      </c>
      <c r="E278" s="236" t="s">
        <v>78</v>
      </c>
      <c r="F278" t="s">
        <v>1151</v>
      </c>
      <c r="G278" s="398"/>
      <c r="S278" s="236" t="s">
        <v>78</v>
      </c>
      <c r="T278" s="867" t="str">
        <f t="shared" si="4"/>
        <v>Караваев</v>
      </c>
      <c r="U278" s="867"/>
      <c r="V278" s="867"/>
      <c r="Y278" s="867"/>
      <c r="Z278" s="867"/>
      <c r="AA278" s="867"/>
      <c r="AD278" s="867"/>
      <c r="AE278" s="867"/>
      <c r="AF278" s="867"/>
    </row>
    <row r="279" spans="1:32">
      <c r="A279" s="236">
        <v>11</v>
      </c>
      <c r="B279" s="867">
        <v>132</v>
      </c>
      <c r="C279" s="236">
        <v>477</v>
      </c>
      <c r="D279" s="236">
        <v>2</v>
      </c>
      <c r="E279" s="236" t="s">
        <v>78</v>
      </c>
      <c r="F279" t="s">
        <v>922</v>
      </c>
      <c r="G279" s="398"/>
      <c r="S279" s="236" t="s">
        <v>78</v>
      </c>
      <c r="T279" s="867" t="str">
        <f t="shared" si="4"/>
        <v>Карякин</v>
      </c>
      <c r="U279" s="867"/>
      <c r="V279" s="867"/>
      <c r="Y279" s="867"/>
      <c r="Z279" s="867"/>
      <c r="AA279" s="867"/>
      <c r="AD279" s="867"/>
      <c r="AE279" s="867"/>
      <c r="AF279" s="867"/>
    </row>
    <row r="280" spans="1:32">
      <c r="A280" s="236">
        <v>12</v>
      </c>
      <c r="B280" s="867">
        <v>132</v>
      </c>
      <c r="C280" s="236">
        <v>477</v>
      </c>
      <c r="D280" s="236">
        <v>2</v>
      </c>
      <c r="E280" s="236" t="s">
        <v>78</v>
      </c>
      <c r="F280" t="s">
        <v>923</v>
      </c>
      <c r="G280" s="398"/>
      <c r="S280" s="236" t="s">
        <v>78</v>
      </c>
      <c r="T280" s="867" t="str">
        <f t="shared" si="4"/>
        <v>Каюмов</v>
      </c>
      <c r="U280" s="867"/>
      <c r="V280" s="867"/>
      <c r="Y280" s="867"/>
      <c r="Z280" s="867"/>
      <c r="AA280" s="867"/>
      <c r="AD280" s="867"/>
      <c r="AE280" s="867"/>
      <c r="AF280" s="867"/>
    </row>
    <row r="281" spans="1:32">
      <c r="A281" s="236">
        <v>13</v>
      </c>
      <c r="B281" s="867">
        <v>132</v>
      </c>
      <c r="C281" s="236">
        <v>477</v>
      </c>
      <c r="D281" s="236">
        <v>2</v>
      </c>
      <c r="E281" s="236" t="s">
        <v>78</v>
      </c>
      <c r="F281" t="s">
        <v>924</v>
      </c>
      <c r="G281" s="398"/>
      <c r="S281" s="236" t="s">
        <v>78</v>
      </c>
      <c r="T281" s="867" t="str">
        <f t="shared" si="4"/>
        <v>Ковязин</v>
      </c>
      <c r="U281" s="867"/>
      <c r="V281" s="867"/>
      <c r="Y281" s="867"/>
      <c r="Z281" s="867"/>
      <c r="AA281" s="867"/>
      <c r="AD281" s="867"/>
      <c r="AE281" s="867"/>
      <c r="AF281" s="867"/>
    </row>
    <row r="282" spans="1:32">
      <c r="A282" s="236">
        <v>14</v>
      </c>
      <c r="B282" s="867">
        <v>132</v>
      </c>
      <c r="C282" s="236">
        <v>477</v>
      </c>
      <c r="D282" s="236">
        <v>2</v>
      </c>
      <c r="E282" s="236" t="s">
        <v>78</v>
      </c>
      <c r="F282" t="s">
        <v>925</v>
      </c>
      <c r="G282" s="398"/>
      <c r="S282" s="236" t="s">
        <v>78</v>
      </c>
      <c r="T282" s="867" t="str">
        <f t="shared" si="4"/>
        <v>Кузьмин</v>
      </c>
      <c r="U282" s="867"/>
      <c r="V282" s="867"/>
      <c r="Y282" s="867"/>
      <c r="Z282" s="867"/>
      <c r="AA282" s="867"/>
      <c r="AD282" s="867"/>
      <c r="AE282" s="867"/>
      <c r="AF282" s="867"/>
    </row>
    <row r="283" spans="1:32">
      <c r="A283" s="236">
        <v>15</v>
      </c>
      <c r="B283" s="867">
        <v>132</v>
      </c>
      <c r="C283" s="236">
        <v>477</v>
      </c>
      <c r="D283" s="236">
        <v>2</v>
      </c>
      <c r="E283" s="236" t="s">
        <v>78</v>
      </c>
      <c r="F283" t="s">
        <v>926</v>
      </c>
      <c r="G283" s="398"/>
      <c r="S283" s="236" t="s">
        <v>78</v>
      </c>
      <c r="T283" s="867" t="str">
        <f t="shared" si="4"/>
        <v>Лапай</v>
      </c>
      <c r="U283" s="867"/>
      <c r="V283" s="867"/>
      <c r="Y283" s="867"/>
      <c r="Z283" s="867"/>
      <c r="AA283" s="867"/>
      <c r="AD283" s="867"/>
      <c r="AE283" s="867"/>
      <c r="AF283" s="867"/>
    </row>
    <row r="284" spans="1:32">
      <c r="A284" s="236">
        <v>16</v>
      </c>
      <c r="B284" s="867">
        <v>132</v>
      </c>
      <c r="C284" s="236">
        <v>477</v>
      </c>
      <c r="D284" s="236">
        <v>1</v>
      </c>
      <c r="E284" s="236" t="s">
        <v>78</v>
      </c>
      <c r="F284" t="s">
        <v>929</v>
      </c>
      <c r="G284" s="398"/>
      <c r="S284" s="236" t="s">
        <v>78</v>
      </c>
      <c r="T284" s="867" t="str">
        <f t="shared" si="4"/>
        <v>Махмутов</v>
      </c>
      <c r="U284" s="867"/>
      <c r="V284" s="867"/>
      <c r="Y284" s="867"/>
      <c r="Z284" s="867"/>
      <c r="AA284" s="867"/>
      <c r="AD284" s="867"/>
      <c r="AE284" s="867"/>
      <c r="AF284" s="867"/>
    </row>
    <row r="285" spans="1:32">
      <c r="A285" s="236">
        <v>17</v>
      </c>
      <c r="B285" s="867">
        <v>132</v>
      </c>
      <c r="C285" s="236">
        <v>477</v>
      </c>
      <c r="D285" s="236">
        <v>1</v>
      </c>
      <c r="E285" s="236" t="s">
        <v>78</v>
      </c>
      <c r="F285" t="s">
        <v>931</v>
      </c>
      <c r="G285" s="398"/>
      <c r="S285" s="236" t="s">
        <v>78</v>
      </c>
      <c r="T285" s="867" t="str">
        <f t="shared" si="4"/>
        <v>Пучков</v>
      </c>
      <c r="U285" s="867"/>
      <c r="V285" s="867"/>
      <c r="Y285" s="867"/>
      <c r="Z285" s="867"/>
      <c r="AA285" s="867"/>
      <c r="AD285" s="867"/>
      <c r="AE285" s="867"/>
      <c r="AF285" s="867"/>
    </row>
    <row r="286" spans="1:32">
      <c r="A286" s="236">
        <v>18</v>
      </c>
      <c r="B286" s="867">
        <v>132</v>
      </c>
      <c r="C286" s="236">
        <v>477</v>
      </c>
      <c r="D286" s="236">
        <v>1</v>
      </c>
      <c r="E286" s="236" t="s">
        <v>78</v>
      </c>
      <c r="F286" t="s">
        <v>932</v>
      </c>
      <c r="G286" s="398"/>
      <c r="S286" s="236" t="s">
        <v>78</v>
      </c>
      <c r="T286" s="867" t="str">
        <f t="shared" si="4"/>
        <v>Руденок</v>
      </c>
      <c r="U286" s="867"/>
      <c r="V286" s="867"/>
      <c r="Y286" s="867"/>
      <c r="Z286" s="867"/>
      <c r="AA286" s="867"/>
      <c r="AD286" s="867"/>
      <c r="AE286" s="867"/>
      <c r="AF286" s="867"/>
    </row>
    <row r="287" spans="1:32">
      <c r="A287" s="236">
        <v>19</v>
      </c>
      <c r="B287" s="867">
        <v>132</v>
      </c>
      <c r="C287" s="236">
        <v>477</v>
      </c>
      <c r="D287" s="236">
        <v>1</v>
      </c>
      <c r="E287" s="236" t="s">
        <v>78</v>
      </c>
      <c r="F287" t="s">
        <v>934</v>
      </c>
      <c r="G287" s="398"/>
      <c r="S287" s="236" t="s">
        <v>78</v>
      </c>
      <c r="T287" s="867" t="str">
        <f t="shared" si="4"/>
        <v>Сайфимулюков</v>
      </c>
      <c r="U287" s="867"/>
      <c r="V287" s="867"/>
      <c r="Y287" s="867"/>
      <c r="Z287" s="867"/>
      <c r="AA287" s="867"/>
      <c r="AD287" s="867"/>
      <c r="AE287" s="867"/>
      <c r="AF287" s="867"/>
    </row>
    <row r="288" spans="1:32">
      <c r="A288" s="236">
        <v>20</v>
      </c>
      <c r="B288" s="867">
        <v>132</v>
      </c>
      <c r="C288" s="236">
        <v>477</v>
      </c>
      <c r="D288" s="236">
        <v>1</v>
      </c>
      <c r="E288" s="236" t="s">
        <v>78</v>
      </c>
      <c r="F288" t="s">
        <v>935</v>
      </c>
      <c r="G288" s="398"/>
      <c r="S288" s="236" t="s">
        <v>78</v>
      </c>
      <c r="T288" s="867" t="str">
        <f t="shared" si="4"/>
        <v>Семенов</v>
      </c>
      <c r="U288" s="867"/>
      <c r="V288" s="867"/>
      <c r="Y288" s="867"/>
      <c r="Z288" s="867"/>
      <c r="AA288" s="867"/>
      <c r="AD288" s="867"/>
      <c r="AE288" s="867"/>
      <c r="AF288" s="867"/>
    </row>
    <row r="289" spans="1:32">
      <c r="A289" s="236">
        <v>21</v>
      </c>
      <c r="B289" s="867">
        <v>132</v>
      </c>
      <c r="C289" s="236">
        <v>477</v>
      </c>
      <c r="D289" s="236">
        <v>1</v>
      </c>
      <c r="E289" s="236" t="s">
        <v>78</v>
      </c>
      <c r="F289" t="s">
        <v>936</v>
      </c>
      <c r="G289" s="398"/>
      <c r="S289" s="236" t="s">
        <v>78</v>
      </c>
      <c r="T289" s="867" t="str">
        <f t="shared" si="4"/>
        <v>Серышев</v>
      </c>
      <c r="U289" s="867"/>
      <c r="V289" s="867"/>
      <c r="Y289" s="867"/>
      <c r="Z289" s="867"/>
      <c r="AA289" s="867"/>
      <c r="AD289" s="867"/>
      <c r="AE289" s="867"/>
      <c r="AF289" s="867"/>
    </row>
    <row r="290" spans="1:32">
      <c r="A290" s="236">
        <v>22</v>
      </c>
      <c r="B290" s="867">
        <v>132</v>
      </c>
      <c r="C290" s="236">
        <v>477</v>
      </c>
      <c r="D290" s="236">
        <v>1</v>
      </c>
      <c r="E290" s="236" t="s">
        <v>78</v>
      </c>
      <c r="F290" t="s">
        <v>937</v>
      </c>
      <c r="G290" s="398"/>
      <c r="S290" s="236" t="s">
        <v>78</v>
      </c>
      <c r="T290" s="867" t="str">
        <f t="shared" si="4"/>
        <v>Студзинский</v>
      </c>
      <c r="U290" s="867"/>
      <c r="V290" s="867"/>
      <c r="Y290" s="867"/>
      <c r="Z290" s="867"/>
      <c r="AA290" s="867"/>
      <c r="AD290" s="867"/>
      <c r="AE290" s="867"/>
      <c r="AF290" s="867"/>
    </row>
    <row r="291" spans="1:32">
      <c r="A291" s="236">
        <v>23</v>
      </c>
      <c r="B291" s="867">
        <v>132</v>
      </c>
      <c r="C291" s="236">
        <v>477</v>
      </c>
      <c r="D291" s="236">
        <v>1</v>
      </c>
      <c r="E291" s="236" t="s">
        <v>78</v>
      </c>
      <c r="F291" t="s">
        <v>938</v>
      </c>
      <c r="G291" s="398"/>
      <c r="S291" s="236" t="s">
        <v>78</v>
      </c>
      <c r="T291" s="867" t="str">
        <f t="shared" si="4"/>
        <v>Суворов</v>
      </c>
      <c r="U291" s="867"/>
      <c r="V291" s="867"/>
      <c r="Y291" s="867"/>
      <c r="Z291" s="867"/>
      <c r="AA291" s="867"/>
      <c r="AD291" s="867"/>
      <c r="AE291" s="867"/>
      <c r="AF291" s="867"/>
    </row>
    <row r="292" spans="1:32">
      <c r="A292" s="236">
        <v>24</v>
      </c>
      <c r="B292" s="867">
        <v>132</v>
      </c>
      <c r="C292" s="236">
        <v>477</v>
      </c>
      <c r="D292" s="236">
        <v>1</v>
      </c>
      <c r="E292" s="236" t="s">
        <v>78</v>
      </c>
      <c r="F292" t="s">
        <v>939</v>
      </c>
      <c r="G292" s="398"/>
      <c r="S292" s="236" t="s">
        <v>78</v>
      </c>
      <c r="T292" s="867" t="str">
        <f t="shared" si="4"/>
        <v>Филлипов</v>
      </c>
      <c r="U292" s="867"/>
      <c r="V292" s="867"/>
      <c r="Y292" s="867"/>
      <c r="Z292" s="867"/>
      <c r="AA292" s="867"/>
      <c r="AD292" s="867"/>
      <c r="AE292" s="867"/>
      <c r="AF292" s="867"/>
    </row>
    <row r="293" spans="1:32">
      <c r="A293" s="236">
        <v>25</v>
      </c>
      <c r="B293" s="867">
        <v>132</v>
      </c>
      <c r="C293" s="236">
        <v>477</v>
      </c>
      <c r="D293" s="236">
        <v>1</v>
      </c>
      <c r="E293" s="236" t="s">
        <v>78</v>
      </c>
      <c r="F293" t="s">
        <v>940</v>
      </c>
      <c r="G293" s="398"/>
      <c r="S293" s="236" t="s">
        <v>78</v>
      </c>
      <c r="T293" s="867" t="str">
        <f t="shared" si="4"/>
        <v>Хусаинов</v>
      </c>
      <c r="U293" s="867"/>
      <c r="V293" s="867"/>
      <c r="Y293" s="867"/>
      <c r="Z293" s="867"/>
      <c r="AA293" s="867"/>
      <c r="AD293" s="867"/>
      <c r="AE293" s="867"/>
      <c r="AF293" s="867"/>
    </row>
    <row r="294" spans="1:32">
      <c r="A294" s="236">
        <v>26</v>
      </c>
      <c r="B294" s="867">
        <v>132</v>
      </c>
      <c r="C294" s="236">
        <v>477</v>
      </c>
      <c r="D294" s="236">
        <v>1</v>
      </c>
      <c r="E294" s="236" t="s">
        <v>78</v>
      </c>
      <c r="F294" t="s">
        <v>941</v>
      </c>
      <c r="G294" s="398"/>
      <c r="S294" s="236" t="s">
        <v>78</v>
      </c>
      <c r="T294" s="867" t="str">
        <f t="shared" si="4"/>
        <v>Шербенев</v>
      </c>
      <c r="U294" s="867"/>
      <c r="V294" s="867"/>
      <c r="Y294" s="867"/>
      <c r="Z294" s="867"/>
      <c r="AA294" s="867"/>
      <c r="AD294" s="867"/>
      <c r="AE294" s="867"/>
      <c r="AF294" s="867"/>
    </row>
    <row r="295" spans="1:32">
      <c r="A295" s="236">
        <v>1</v>
      </c>
      <c r="B295" s="867">
        <v>133</v>
      </c>
      <c r="C295" s="236">
        <v>477</v>
      </c>
      <c r="D295" s="236">
        <v>2</v>
      </c>
      <c r="E295" s="236" t="s">
        <v>943</v>
      </c>
      <c r="F295" t="s">
        <v>944</v>
      </c>
      <c r="G295" s="398"/>
      <c r="S295" s="236" t="s">
        <v>943</v>
      </c>
      <c r="T295" s="867" t="str">
        <f t="shared" ref="T295:T315" si="5">LEFT(F295,FIND(" ",F295)-1)</f>
        <v>Богданов</v>
      </c>
      <c r="U295" s="867"/>
      <c r="V295" s="867"/>
      <c r="Y295" s="867"/>
      <c r="Z295" s="867"/>
      <c r="AA295" s="867"/>
      <c r="AD295" s="867"/>
      <c r="AE295" s="867"/>
      <c r="AF295" s="867"/>
    </row>
    <row r="296" spans="1:32">
      <c r="A296" s="236">
        <v>2</v>
      </c>
      <c r="B296" s="867">
        <v>133</v>
      </c>
      <c r="C296" s="236">
        <v>477</v>
      </c>
      <c r="D296" s="236">
        <v>2</v>
      </c>
      <c r="E296" s="236" t="s">
        <v>943</v>
      </c>
      <c r="F296" t="s">
        <v>945</v>
      </c>
      <c r="G296" s="398"/>
      <c r="S296" s="236" t="s">
        <v>943</v>
      </c>
      <c r="T296" s="867" t="str">
        <f t="shared" si="5"/>
        <v>Волков</v>
      </c>
      <c r="U296" s="867"/>
      <c r="V296" s="867"/>
      <c r="Y296" s="867"/>
      <c r="Z296" s="867"/>
      <c r="AA296" s="867"/>
      <c r="AD296" s="867"/>
      <c r="AE296" s="867"/>
      <c r="AF296" s="867"/>
    </row>
    <row r="297" spans="1:32">
      <c r="A297" s="236">
        <v>3</v>
      </c>
      <c r="B297" s="867">
        <v>133</v>
      </c>
      <c r="C297" s="236">
        <v>477</v>
      </c>
      <c r="D297" s="236">
        <v>2</v>
      </c>
      <c r="E297" s="236" t="s">
        <v>943</v>
      </c>
      <c r="F297" t="s">
        <v>946</v>
      </c>
      <c r="G297" s="398"/>
      <c r="S297" s="236" t="s">
        <v>943</v>
      </c>
      <c r="T297" s="867" t="str">
        <f t="shared" si="5"/>
        <v>Вуколов</v>
      </c>
      <c r="U297" s="867"/>
      <c r="V297" s="867"/>
      <c r="Y297" s="867"/>
      <c r="Z297" s="867"/>
      <c r="AA297" s="867"/>
      <c r="AD297" s="867"/>
      <c r="AE297" s="867"/>
      <c r="AF297" s="867"/>
    </row>
    <row r="298" spans="1:32">
      <c r="A298" s="236">
        <v>4</v>
      </c>
      <c r="B298" s="867">
        <v>133</v>
      </c>
      <c r="C298" s="236">
        <v>477</v>
      </c>
      <c r="D298" s="236">
        <v>2</v>
      </c>
      <c r="E298" s="236" t="s">
        <v>943</v>
      </c>
      <c r="F298" t="s">
        <v>948</v>
      </c>
      <c r="G298" s="398"/>
      <c r="S298" s="236" t="s">
        <v>943</v>
      </c>
      <c r="T298" s="867" t="str">
        <f t="shared" si="5"/>
        <v>Дмитриев</v>
      </c>
      <c r="U298" s="867"/>
      <c r="V298" s="867"/>
      <c r="Y298" s="867"/>
      <c r="Z298" s="867"/>
      <c r="AA298" s="867"/>
      <c r="AD298" s="867"/>
      <c r="AE298" s="867"/>
      <c r="AF298" s="867"/>
    </row>
    <row r="299" spans="1:32">
      <c r="A299" s="236">
        <v>5</v>
      </c>
      <c r="B299" s="867">
        <v>133</v>
      </c>
      <c r="C299" s="236">
        <v>477</v>
      </c>
      <c r="D299" s="236">
        <v>2</v>
      </c>
      <c r="E299" s="236" t="s">
        <v>943</v>
      </c>
      <c r="F299" t="s">
        <v>949</v>
      </c>
      <c r="G299" s="398"/>
      <c r="S299" s="236" t="s">
        <v>943</v>
      </c>
      <c r="T299" s="867" t="str">
        <f t="shared" si="5"/>
        <v>Еремин</v>
      </c>
      <c r="U299" s="867"/>
      <c r="V299" s="867"/>
      <c r="Y299" s="867"/>
      <c r="Z299" s="867"/>
      <c r="AA299" s="867"/>
      <c r="AD299" s="867"/>
      <c r="AE299" s="867"/>
      <c r="AF299" s="867"/>
    </row>
    <row r="300" spans="1:32">
      <c r="A300" s="236">
        <v>6</v>
      </c>
      <c r="B300" s="867">
        <v>133</v>
      </c>
      <c r="C300" s="236">
        <v>477</v>
      </c>
      <c r="D300" s="236">
        <v>1</v>
      </c>
      <c r="E300" s="236" t="s">
        <v>943</v>
      </c>
      <c r="F300" t="s">
        <v>950</v>
      </c>
      <c r="G300" s="398"/>
      <c r="S300" s="236" t="s">
        <v>943</v>
      </c>
      <c r="T300" s="867" t="str">
        <f t="shared" si="5"/>
        <v>Жаров</v>
      </c>
      <c r="U300" s="867"/>
      <c r="V300" s="867"/>
      <c r="Y300" s="867"/>
      <c r="Z300" s="867"/>
      <c r="AA300" s="867"/>
      <c r="AD300" s="867"/>
      <c r="AE300" s="867"/>
      <c r="AF300" s="867"/>
    </row>
    <row r="301" spans="1:32">
      <c r="A301" s="236">
        <v>7</v>
      </c>
      <c r="B301" s="867">
        <v>133</v>
      </c>
      <c r="C301" s="236">
        <v>477</v>
      </c>
      <c r="D301" s="236">
        <v>1</v>
      </c>
      <c r="E301" s="236" t="s">
        <v>943</v>
      </c>
      <c r="F301" t="s">
        <v>952</v>
      </c>
      <c r="G301" s="398"/>
      <c r="S301" s="236" t="s">
        <v>943</v>
      </c>
      <c r="T301" s="867" t="str">
        <f t="shared" si="5"/>
        <v>Игнатьев</v>
      </c>
      <c r="U301" s="867"/>
      <c r="V301" s="867"/>
      <c r="Y301" s="867"/>
      <c r="Z301" s="867"/>
      <c r="AA301" s="867"/>
      <c r="AD301" s="867"/>
      <c r="AE301" s="867"/>
      <c r="AF301" s="867"/>
    </row>
    <row r="302" spans="1:32">
      <c r="A302" s="236">
        <v>8</v>
      </c>
      <c r="B302" s="867">
        <v>133</v>
      </c>
      <c r="C302" s="236">
        <v>477</v>
      </c>
      <c r="D302" s="236">
        <v>1</v>
      </c>
      <c r="E302" s="236" t="s">
        <v>943</v>
      </c>
      <c r="F302" t="s">
        <v>953</v>
      </c>
      <c r="G302" s="398"/>
      <c r="S302" s="236" t="s">
        <v>943</v>
      </c>
      <c r="T302" s="867" t="str">
        <f t="shared" si="5"/>
        <v>Калиничев</v>
      </c>
      <c r="U302" s="867"/>
      <c r="V302" s="867"/>
      <c r="Y302" s="867"/>
      <c r="Z302" s="867"/>
      <c r="AA302" s="867"/>
      <c r="AD302" s="867"/>
      <c r="AE302" s="867"/>
      <c r="AF302" s="867"/>
    </row>
    <row r="303" spans="1:32">
      <c r="A303" s="236">
        <v>9</v>
      </c>
      <c r="B303" s="867">
        <v>133</v>
      </c>
      <c r="C303" s="236">
        <v>477</v>
      </c>
      <c r="D303" s="236">
        <v>1</v>
      </c>
      <c r="E303" s="236" t="s">
        <v>943</v>
      </c>
      <c r="F303" t="s">
        <v>954</v>
      </c>
      <c r="G303" s="398"/>
      <c r="S303" s="236" t="s">
        <v>943</v>
      </c>
      <c r="T303" s="867" t="str">
        <f t="shared" si="5"/>
        <v>Крот</v>
      </c>
      <c r="U303" s="867"/>
      <c r="V303" s="867"/>
      <c r="Y303" s="867"/>
      <c r="Z303" s="867"/>
      <c r="AA303" s="867"/>
      <c r="AD303" s="867"/>
      <c r="AE303" s="867"/>
      <c r="AF303" s="867"/>
    </row>
    <row r="304" spans="1:32">
      <c r="A304" s="236">
        <v>10</v>
      </c>
      <c r="B304" s="867">
        <v>133</v>
      </c>
      <c r="C304" s="236">
        <v>477</v>
      </c>
      <c r="D304" s="236">
        <v>1</v>
      </c>
      <c r="E304" s="236" t="s">
        <v>943</v>
      </c>
      <c r="F304" t="s">
        <v>955</v>
      </c>
      <c r="G304" s="398"/>
      <c r="S304" s="236" t="s">
        <v>943</v>
      </c>
      <c r="T304" s="867" t="str">
        <f t="shared" si="5"/>
        <v>Левчук</v>
      </c>
      <c r="U304" s="867"/>
      <c r="V304" s="867"/>
      <c r="Y304" s="867"/>
      <c r="Z304" s="867"/>
      <c r="AA304" s="867"/>
      <c r="AD304" s="867"/>
      <c r="AE304" s="867"/>
      <c r="AF304" s="867"/>
    </row>
    <row r="305" spans="1:32">
      <c r="A305" s="236">
        <v>11</v>
      </c>
      <c r="B305" s="867">
        <v>133</v>
      </c>
      <c r="C305" s="236">
        <v>477</v>
      </c>
      <c r="D305" s="236">
        <v>1</v>
      </c>
      <c r="E305" s="236" t="s">
        <v>943</v>
      </c>
      <c r="F305" t="s">
        <v>957</v>
      </c>
      <c r="G305" s="398"/>
      <c r="S305" s="236" t="s">
        <v>943</v>
      </c>
      <c r="T305" s="867" t="str">
        <f t="shared" si="5"/>
        <v>Лысюк</v>
      </c>
      <c r="U305" s="867"/>
      <c r="V305" s="867"/>
      <c r="Y305" s="867"/>
      <c r="Z305" s="867"/>
      <c r="AA305" s="867"/>
      <c r="AD305" s="867"/>
      <c r="AE305" s="867"/>
      <c r="AF305" s="867"/>
    </row>
    <row r="306" spans="1:32">
      <c r="A306" s="236">
        <v>12</v>
      </c>
      <c r="B306" s="867">
        <v>133</v>
      </c>
      <c r="C306" s="236">
        <v>477</v>
      </c>
      <c r="D306" s="236">
        <v>1</v>
      </c>
      <c r="E306" s="236" t="s">
        <v>943</v>
      </c>
      <c r="F306" t="s">
        <v>956</v>
      </c>
      <c r="G306" s="398"/>
      <c r="S306" s="236" t="s">
        <v>943</v>
      </c>
      <c r="T306" s="867" t="str">
        <f t="shared" si="5"/>
        <v>Лысюк</v>
      </c>
      <c r="U306" s="867"/>
      <c r="V306" s="867"/>
      <c r="Y306" s="867"/>
      <c r="Z306" s="867"/>
      <c r="AA306" s="867"/>
      <c r="AD306" s="867"/>
      <c r="AE306" s="867"/>
      <c r="AF306" s="867"/>
    </row>
    <row r="307" spans="1:32">
      <c r="A307" s="236">
        <v>13</v>
      </c>
      <c r="B307" s="867">
        <v>133</v>
      </c>
      <c r="C307" s="236">
        <v>477</v>
      </c>
      <c r="D307" s="236">
        <v>1</v>
      </c>
      <c r="E307" s="236" t="s">
        <v>943</v>
      </c>
      <c r="F307" t="s">
        <v>958</v>
      </c>
      <c r="G307" s="398"/>
      <c r="S307" s="236" t="s">
        <v>943</v>
      </c>
      <c r="T307" s="867" t="str">
        <f t="shared" si="5"/>
        <v>Мамедов</v>
      </c>
      <c r="U307" s="867"/>
      <c r="V307" s="867"/>
      <c r="Y307" s="867"/>
      <c r="Z307" s="867"/>
      <c r="AA307" s="867"/>
      <c r="AD307" s="867"/>
      <c r="AE307" s="867"/>
      <c r="AF307" s="867"/>
    </row>
    <row r="308" spans="1:32">
      <c r="A308" s="236">
        <v>14</v>
      </c>
      <c r="B308" s="867">
        <v>133</v>
      </c>
      <c r="C308" s="236">
        <v>477</v>
      </c>
      <c r="D308" s="236">
        <v>1</v>
      </c>
      <c r="E308" s="236" t="s">
        <v>943</v>
      </c>
      <c r="F308" t="s">
        <v>960</v>
      </c>
      <c r="G308" s="398"/>
      <c r="S308" s="236" t="s">
        <v>943</v>
      </c>
      <c r="T308" s="867" t="str">
        <f t="shared" si="5"/>
        <v>Огай</v>
      </c>
      <c r="U308" s="867"/>
      <c r="V308" s="867"/>
      <c r="Y308" s="867"/>
      <c r="Z308" s="867"/>
      <c r="AA308" s="867"/>
      <c r="AD308" s="867"/>
      <c r="AE308" s="867"/>
      <c r="AF308" s="867"/>
    </row>
    <row r="309" spans="1:32">
      <c r="A309" s="236">
        <v>15</v>
      </c>
      <c r="B309" s="867">
        <v>133</v>
      </c>
      <c r="C309" s="236">
        <v>477</v>
      </c>
      <c r="D309" s="236">
        <v>1</v>
      </c>
      <c r="E309" s="236" t="s">
        <v>943</v>
      </c>
      <c r="F309" t="s">
        <v>961</v>
      </c>
      <c r="G309" s="398"/>
      <c r="S309" s="236" t="s">
        <v>943</v>
      </c>
      <c r="T309" s="867" t="str">
        <f t="shared" si="5"/>
        <v>Рискин</v>
      </c>
      <c r="U309" s="867"/>
      <c r="V309" s="867"/>
      <c r="Y309" s="867"/>
      <c r="Z309" s="867"/>
      <c r="AA309" s="867"/>
      <c r="AD309" s="867"/>
      <c r="AE309" s="867"/>
      <c r="AF309" s="867"/>
    </row>
    <row r="310" spans="1:32">
      <c r="A310" s="236">
        <v>16</v>
      </c>
      <c r="B310" s="867">
        <v>133</v>
      </c>
      <c r="C310" s="236">
        <v>477</v>
      </c>
      <c r="D310" s="236">
        <v>1</v>
      </c>
      <c r="E310" s="236" t="s">
        <v>943</v>
      </c>
      <c r="F310" t="s">
        <v>962</v>
      </c>
      <c r="G310" s="398"/>
      <c r="S310" s="236" t="s">
        <v>943</v>
      </c>
      <c r="T310" s="867" t="str">
        <f t="shared" si="5"/>
        <v>Старков</v>
      </c>
      <c r="U310" s="867"/>
      <c r="V310" s="867"/>
      <c r="Y310" s="867"/>
      <c r="Z310" s="867"/>
      <c r="AA310" s="867"/>
      <c r="AD310" s="867"/>
      <c r="AE310" s="867"/>
      <c r="AF310" s="867"/>
    </row>
    <row r="311" spans="1:32">
      <c r="A311" s="236">
        <v>17</v>
      </c>
      <c r="B311" s="867">
        <v>133</v>
      </c>
      <c r="C311" s="236">
        <v>477</v>
      </c>
      <c r="D311" s="236">
        <v>1</v>
      </c>
      <c r="E311" s="236" t="s">
        <v>943</v>
      </c>
      <c r="F311" t="s">
        <v>963</v>
      </c>
      <c r="G311" s="398"/>
      <c r="S311" s="236" t="s">
        <v>943</v>
      </c>
      <c r="T311" s="867" t="str">
        <f t="shared" si="5"/>
        <v>Сухов</v>
      </c>
      <c r="U311" s="867"/>
      <c r="V311" s="867"/>
      <c r="Y311" s="867"/>
      <c r="Z311" s="867"/>
      <c r="AA311" s="867"/>
      <c r="AD311" s="867"/>
      <c r="AE311" s="867"/>
      <c r="AF311" s="867"/>
    </row>
    <row r="312" spans="1:32">
      <c r="A312" s="236">
        <v>18</v>
      </c>
      <c r="B312" s="867">
        <v>133</v>
      </c>
      <c r="C312" s="236">
        <v>477</v>
      </c>
      <c r="D312" s="236">
        <v>1</v>
      </c>
      <c r="E312" s="236" t="s">
        <v>943</v>
      </c>
      <c r="F312" t="s">
        <v>964</v>
      </c>
      <c r="G312" s="398"/>
      <c r="S312" s="236" t="s">
        <v>943</v>
      </c>
      <c r="T312" s="867" t="str">
        <f t="shared" si="5"/>
        <v>Фатеев</v>
      </c>
      <c r="U312" s="867"/>
      <c r="V312" s="867"/>
      <c r="Y312" s="867"/>
      <c r="Z312" s="867"/>
      <c r="AA312" s="867"/>
      <c r="AD312" s="867"/>
      <c r="AE312" s="867"/>
      <c r="AF312" s="867"/>
    </row>
    <row r="313" spans="1:32">
      <c r="A313" s="236">
        <v>19</v>
      </c>
      <c r="B313" s="867">
        <v>133</v>
      </c>
      <c r="C313" s="236">
        <v>477</v>
      </c>
      <c r="D313" s="236">
        <v>1</v>
      </c>
      <c r="E313" s="236" t="s">
        <v>943</v>
      </c>
      <c r="F313" t="s">
        <v>965</v>
      </c>
      <c r="G313" s="398"/>
      <c r="S313" s="236" t="s">
        <v>943</v>
      </c>
      <c r="T313" s="867" t="str">
        <f t="shared" si="5"/>
        <v>Федяков</v>
      </c>
      <c r="U313" s="867"/>
      <c r="V313" s="867"/>
      <c r="Y313" s="867"/>
      <c r="Z313" s="867"/>
      <c r="AA313" s="867"/>
      <c r="AD313" s="867"/>
      <c r="AE313" s="867"/>
      <c r="AF313" s="867"/>
    </row>
    <row r="314" spans="1:32">
      <c r="A314" s="236">
        <v>20</v>
      </c>
      <c r="B314" s="867">
        <v>133</v>
      </c>
      <c r="C314" s="236">
        <v>477</v>
      </c>
      <c r="D314" s="236">
        <v>1</v>
      </c>
      <c r="E314" s="236" t="s">
        <v>943</v>
      </c>
      <c r="F314" t="s">
        <v>1152</v>
      </c>
      <c r="G314" s="398"/>
      <c r="S314" s="236" t="s">
        <v>943</v>
      </c>
      <c r="T314" s="867" t="str">
        <f t="shared" si="5"/>
        <v>Филиппов</v>
      </c>
      <c r="U314" s="867"/>
      <c r="V314" s="867"/>
      <c r="Y314" s="867"/>
      <c r="Z314" s="867"/>
      <c r="AA314" s="867"/>
      <c r="AD314" s="867"/>
      <c r="AE314" s="867"/>
      <c r="AF314" s="867"/>
    </row>
    <row r="315" spans="1:32">
      <c r="A315" s="236">
        <v>21</v>
      </c>
      <c r="B315" s="867">
        <v>133</v>
      </c>
      <c r="C315" s="236">
        <v>477</v>
      </c>
      <c r="D315" s="236">
        <v>1</v>
      </c>
      <c r="E315" s="236" t="s">
        <v>943</v>
      </c>
      <c r="F315" t="s">
        <v>966</v>
      </c>
      <c r="G315" s="398"/>
      <c r="S315" s="236" t="s">
        <v>943</v>
      </c>
      <c r="T315" s="867" t="str">
        <f t="shared" si="5"/>
        <v>Фридман</v>
      </c>
      <c r="U315" s="867"/>
      <c r="V315" s="867"/>
      <c r="Y315" s="867"/>
      <c r="Z315" s="867"/>
      <c r="AA315" s="867"/>
      <c r="AD315" s="867"/>
      <c r="AE315" s="867"/>
      <c r="AF315" s="867"/>
    </row>
    <row r="316" spans="1:32">
      <c r="A316" s="236">
        <v>1</v>
      </c>
      <c r="B316" s="867">
        <v>134</v>
      </c>
      <c r="C316" s="236">
        <v>477</v>
      </c>
      <c r="D316" s="236">
        <v>1</v>
      </c>
      <c r="E316" s="236" t="s">
        <v>78</v>
      </c>
      <c r="F316" t="s">
        <v>1153</v>
      </c>
      <c r="G316" s="398"/>
      <c r="S316" s="236" t="s">
        <v>78</v>
      </c>
      <c r="T316" s="867" t="str">
        <f t="shared" ref="T316:T378" si="6">LEFT(F316,FIND(" ",F316)-1)</f>
        <v>Беляев</v>
      </c>
      <c r="U316" s="867"/>
      <c r="V316" s="867"/>
      <c r="Y316" s="867"/>
      <c r="Z316" s="867"/>
      <c r="AA316" s="867"/>
      <c r="AD316" s="867"/>
      <c r="AE316" s="867"/>
      <c r="AF316" s="867"/>
    </row>
    <row r="317" spans="1:32">
      <c r="A317" s="236">
        <v>2</v>
      </c>
      <c r="B317" s="867">
        <v>134</v>
      </c>
      <c r="C317" s="236">
        <v>477</v>
      </c>
      <c r="D317" s="236">
        <v>1</v>
      </c>
      <c r="E317" s="236" t="s">
        <v>78</v>
      </c>
      <c r="F317" t="s">
        <v>1154</v>
      </c>
      <c r="G317" s="398"/>
      <c r="S317" s="236" t="s">
        <v>78</v>
      </c>
      <c r="T317" s="867" t="str">
        <f t="shared" si="6"/>
        <v>Бобров</v>
      </c>
      <c r="U317" s="867"/>
      <c r="V317" s="867"/>
      <c r="Y317" s="867"/>
      <c r="Z317" s="867"/>
      <c r="AA317" s="867"/>
      <c r="AD317" s="867"/>
      <c r="AE317" s="867"/>
      <c r="AF317" s="867"/>
    </row>
    <row r="318" spans="1:32">
      <c r="A318" s="236">
        <v>3</v>
      </c>
      <c r="B318" s="867">
        <v>134</v>
      </c>
      <c r="C318" s="236">
        <v>477</v>
      </c>
      <c r="D318" s="236">
        <v>1</v>
      </c>
      <c r="E318" s="236" t="s">
        <v>78</v>
      </c>
      <c r="F318" t="s">
        <v>1155</v>
      </c>
      <c r="G318" s="398"/>
      <c r="S318" s="236" t="s">
        <v>78</v>
      </c>
      <c r="T318" s="867" t="str">
        <f t="shared" si="6"/>
        <v>Боташ</v>
      </c>
      <c r="U318" s="867"/>
      <c r="V318" s="867"/>
      <c r="Y318" s="867"/>
      <c r="Z318" s="867"/>
      <c r="AA318" s="867"/>
      <c r="AD318" s="867"/>
      <c r="AE318" s="867"/>
      <c r="AF318" s="867"/>
    </row>
    <row r="319" spans="1:32">
      <c r="A319" s="236">
        <v>4</v>
      </c>
      <c r="B319" s="867">
        <v>134</v>
      </c>
      <c r="C319" s="236">
        <v>477</v>
      </c>
      <c r="D319" s="236">
        <v>1</v>
      </c>
      <c r="E319" s="236" t="s">
        <v>78</v>
      </c>
      <c r="F319" t="s">
        <v>1156</v>
      </c>
      <c r="G319" s="398"/>
      <c r="S319" s="236" t="s">
        <v>78</v>
      </c>
      <c r="T319" s="867" t="str">
        <f t="shared" si="6"/>
        <v>Войчук</v>
      </c>
      <c r="U319" s="867"/>
      <c r="V319" s="867"/>
      <c r="Y319" s="867"/>
      <c r="Z319" s="867"/>
      <c r="AA319" s="867"/>
      <c r="AD319" s="867"/>
      <c r="AE319" s="867"/>
      <c r="AF319" s="867"/>
    </row>
    <row r="320" spans="1:32">
      <c r="A320" s="236">
        <v>5</v>
      </c>
      <c r="B320" s="867">
        <v>134</v>
      </c>
      <c r="C320" s="236">
        <v>477</v>
      </c>
      <c r="D320" s="236">
        <v>1</v>
      </c>
      <c r="E320" s="236" t="s">
        <v>78</v>
      </c>
      <c r="F320" t="s">
        <v>1157</v>
      </c>
      <c r="G320" s="398"/>
      <c r="S320" s="236" t="s">
        <v>78</v>
      </c>
      <c r="T320" s="867" t="str">
        <f t="shared" si="6"/>
        <v>Гончаров</v>
      </c>
      <c r="U320" s="867"/>
      <c r="V320" s="867"/>
      <c r="Y320" s="867"/>
      <c r="Z320" s="867"/>
      <c r="AA320" s="867"/>
      <c r="AD320" s="867"/>
      <c r="AE320" s="867"/>
      <c r="AF320" s="867"/>
    </row>
    <row r="321" spans="1:32">
      <c r="A321" s="236">
        <v>6</v>
      </c>
      <c r="B321" s="867">
        <v>134</v>
      </c>
      <c r="C321" s="236">
        <v>477</v>
      </c>
      <c r="D321" s="236">
        <v>1</v>
      </c>
      <c r="E321" s="236" t="s">
        <v>78</v>
      </c>
      <c r="F321" t="s">
        <v>1158</v>
      </c>
      <c r="G321" s="398"/>
      <c r="S321" s="236" t="s">
        <v>78</v>
      </c>
      <c r="T321" s="867" t="str">
        <f t="shared" si="6"/>
        <v>Горбань</v>
      </c>
      <c r="U321" s="867"/>
      <c r="V321" s="867"/>
      <c r="Y321" s="867"/>
      <c r="Z321" s="867"/>
      <c r="AA321" s="867"/>
      <c r="AD321" s="867"/>
      <c r="AE321" s="867"/>
      <c r="AF321" s="867"/>
    </row>
    <row r="322" spans="1:32">
      <c r="A322" s="236">
        <v>7</v>
      </c>
      <c r="B322" s="867">
        <v>134</v>
      </c>
      <c r="C322" s="236">
        <v>477</v>
      </c>
      <c r="D322" s="236">
        <v>1</v>
      </c>
      <c r="E322" s="236" t="s">
        <v>78</v>
      </c>
      <c r="F322" t="s">
        <v>1159</v>
      </c>
      <c r="G322" s="398"/>
      <c r="S322" s="236" t="s">
        <v>78</v>
      </c>
      <c r="T322" s="867" t="str">
        <f t="shared" si="6"/>
        <v>Дмитриев</v>
      </c>
      <c r="U322" s="867"/>
      <c r="V322" s="867"/>
      <c r="Y322" s="867"/>
      <c r="Z322" s="867"/>
      <c r="AA322" s="867"/>
      <c r="AD322" s="867"/>
      <c r="AE322" s="867"/>
      <c r="AF322" s="867"/>
    </row>
    <row r="323" spans="1:32">
      <c r="A323" s="236">
        <v>8</v>
      </c>
      <c r="B323" s="867">
        <v>134</v>
      </c>
      <c r="C323" s="236">
        <v>477</v>
      </c>
      <c r="D323" s="236">
        <v>1</v>
      </c>
      <c r="E323" s="236" t="s">
        <v>78</v>
      </c>
      <c r="F323" t="s">
        <v>1160</v>
      </c>
      <c r="G323" s="398"/>
      <c r="S323" s="236" t="s">
        <v>78</v>
      </c>
      <c r="T323" s="867" t="str">
        <f t="shared" si="6"/>
        <v>Жириков</v>
      </c>
      <c r="U323" s="867"/>
      <c r="V323" s="867"/>
      <c r="Y323" s="867"/>
      <c r="Z323" s="867"/>
      <c r="AA323" s="867"/>
      <c r="AD323" s="867"/>
      <c r="AE323" s="867"/>
      <c r="AF323" s="867"/>
    </row>
    <row r="324" spans="1:32">
      <c r="A324" s="236">
        <v>9</v>
      </c>
      <c r="B324" s="867">
        <v>134</v>
      </c>
      <c r="C324" s="236">
        <v>477</v>
      </c>
      <c r="D324" s="236">
        <v>1</v>
      </c>
      <c r="E324" s="236" t="s">
        <v>78</v>
      </c>
      <c r="F324" t="s">
        <v>1161</v>
      </c>
      <c r="G324" s="398"/>
      <c r="S324" s="236" t="s">
        <v>78</v>
      </c>
      <c r="T324" s="867" t="str">
        <f t="shared" si="6"/>
        <v>Захаров</v>
      </c>
      <c r="U324" s="867"/>
      <c r="V324" s="867"/>
      <c r="Y324" s="867"/>
      <c r="Z324" s="867"/>
      <c r="AA324" s="867"/>
      <c r="AD324" s="867"/>
      <c r="AE324" s="867"/>
      <c r="AF324" s="867"/>
    </row>
    <row r="325" spans="1:32">
      <c r="A325" s="236">
        <v>10</v>
      </c>
      <c r="B325" s="867">
        <v>134</v>
      </c>
      <c r="C325" s="236">
        <v>477</v>
      </c>
      <c r="D325" s="236">
        <v>1</v>
      </c>
      <c r="E325" s="236" t="s">
        <v>78</v>
      </c>
      <c r="F325" t="s">
        <v>1162</v>
      </c>
      <c r="G325" s="398"/>
      <c r="S325" s="236" t="s">
        <v>78</v>
      </c>
      <c r="T325" s="867" t="str">
        <f t="shared" si="6"/>
        <v>Знайченко</v>
      </c>
      <c r="U325" s="867"/>
      <c r="V325" s="867"/>
      <c r="Y325" s="867"/>
      <c r="Z325" s="867"/>
      <c r="AA325" s="867"/>
      <c r="AD325" s="867"/>
      <c r="AE325" s="867"/>
      <c r="AF325" s="867"/>
    </row>
    <row r="326" spans="1:32">
      <c r="A326" s="236">
        <v>11</v>
      </c>
      <c r="B326" s="867">
        <v>134</v>
      </c>
      <c r="C326" s="236">
        <v>477</v>
      </c>
      <c r="D326" s="236">
        <v>1</v>
      </c>
      <c r="E326" s="236" t="s">
        <v>78</v>
      </c>
      <c r="F326" t="s">
        <v>1163</v>
      </c>
      <c r="G326" s="398"/>
      <c r="S326" s="236" t="s">
        <v>78</v>
      </c>
      <c r="T326" s="867" t="str">
        <f t="shared" si="6"/>
        <v>Калакуцкий</v>
      </c>
      <c r="U326" s="867"/>
      <c r="V326" s="867"/>
      <c r="Y326" s="867"/>
      <c r="Z326" s="867"/>
      <c r="AA326" s="867"/>
      <c r="AD326" s="867"/>
      <c r="AE326" s="867"/>
      <c r="AF326" s="867"/>
    </row>
    <row r="327" spans="1:32">
      <c r="A327" s="236">
        <v>12</v>
      </c>
      <c r="B327" s="867">
        <v>134</v>
      </c>
      <c r="C327" s="236">
        <v>477</v>
      </c>
      <c r="D327" s="236">
        <v>1</v>
      </c>
      <c r="E327" s="236" t="s">
        <v>78</v>
      </c>
      <c r="F327" t="s">
        <v>1164</v>
      </c>
      <c r="G327" s="398"/>
      <c r="S327" s="236" t="s">
        <v>78</v>
      </c>
      <c r="T327" s="867" t="str">
        <f t="shared" si="6"/>
        <v>Козык</v>
      </c>
      <c r="U327" s="867"/>
      <c r="V327" s="867"/>
      <c r="Y327" s="867"/>
      <c r="Z327" s="867"/>
      <c r="AA327" s="867"/>
      <c r="AD327" s="867"/>
      <c r="AE327" s="867"/>
      <c r="AF327" s="867"/>
    </row>
    <row r="328" spans="1:32">
      <c r="A328" s="236">
        <v>13</v>
      </c>
      <c r="B328" s="867">
        <v>134</v>
      </c>
      <c r="C328" s="236">
        <v>477</v>
      </c>
      <c r="D328" s="236">
        <v>1</v>
      </c>
      <c r="E328" s="236" t="s">
        <v>78</v>
      </c>
      <c r="F328" t="s">
        <v>1165</v>
      </c>
      <c r="G328" s="398"/>
      <c r="S328" s="236" t="s">
        <v>78</v>
      </c>
      <c r="T328" s="867" t="str">
        <f t="shared" si="6"/>
        <v>Куреленок</v>
      </c>
      <c r="U328" s="867"/>
      <c r="V328" s="867"/>
      <c r="Y328" s="867"/>
      <c r="Z328" s="867"/>
      <c r="AA328" s="867"/>
      <c r="AD328" s="867"/>
      <c r="AE328" s="867"/>
      <c r="AF328" s="867"/>
    </row>
    <row r="329" spans="1:32">
      <c r="A329" s="236">
        <v>14</v>
      </c>
      <c r="B329" s="867">
        <v>134</v>
      </c>
      <c r="C329" s="236">
        <v>477</v>
      </c>
      <c r="D329" s="236">
        <v>2</v>
      </c>
      <c r="E329" s="236" t="s">
        <v>78</v>
      </c>
      <c r="F329" t="s">
        <v>1166</v>
      </c>
      <c r="G329" s="398"/>
      <c r="S329" s="236" t="s">
        <v>78</v>
      </c>
      <c r="T329" s="867" t="str">
        <f t="shared" si="6"/>
        <v>Курилин</v>
      </c>
      <c r="U329" s="867"/>
      <c r="V329" s="867"/>
      <c r="Y329" s="867"/>
      <c r="Z329" s="867"/>
      <c r="AA329" s="867"/>
      <c r="AD329" s="867"/>
      <c r="AE329" s="867"/>
      <c r="AF329" s="867"/>
    </row>
    <row r="330" spans="1:32">
      <c r="A330" s="236">
        <v>15</v>
      </c>
      <c r="B330" s="867">
        <v>134</v>
      </c>
      <c r="C330" s="236">
        <v>477</v>
      </c>
      <c r="D330" s="236">
        <v>2</v>
      </c>
      <c r="E330" s="236" t="s">
        <v>78</v>
      </c>
      <c r="F330" t="s">
        <v>1167</v>
      </c>
      <c r="G330" s="398"/>
      <c r="S330" s="236" t="s">
        <v>78</v>
      </c>
      <c r="T330" s="867" t="str">
        <f t="shared" si="6"/>
        <v>Лобановский</v>
      </c>
      <c r="U330" s="867"/>
      <c r="V330" s="867"/>
      <c r="Y330" s="867"/>
      <c r="Z330" s="867"/>
      <c r="AA330" s="867"/>
      <c r="AD330" s="867"/>
      <c r="AE330" s="867"/>
      <c r="AF330" s="867"/>
    </row>
    <row r="331" spans="1:32">
      <c r="A331" s="236">
        <v>16</v>
      </c>
      <c r="B331" s="867">
        <v>134</v>
      </c>
      <c r="C331" s="236">
        <v>477</v>
      </c>
      <c r="D331" s="236">
        <v>2</v>
      </c>
      <c r="E331" s="236" t="s">
        <v>78</v>
      </c>
      <c r="F331" t="s">
        <v>1168</v>
      </c>
      <c r="G331" s="398"/>
      <c r="S331" s="236" t="s">
        <v>78</v>
      </c>
      <c r="T331" s="867" t="str">
        <f t="shared" si="6"/>
        <v>Логвиненко</v>
      </c>
      <c r="U331" s="867"/>
      <c r="V331" s="867"/>
      <c r="Y331" s="867"/>
      <c r="Z331" s="867"/>
      <c r="AA331" s="867"/>
      <c r="AD331" s="867"/>
      <c r="AE331" s="867"/>
      <c r="AF331" s="867"/>
    </row>
    <row r="332" spans="1:32">
      <c r="A332" s="236">
        <v>17</v>
      </c>
      <c r="B332" s="867">
        <v>134</v>
      </c>
      <c r="C332" s="236">
        <v>477</v>
      </c>
      <c r="D332" s="236">
        <v>2</v>
      </c>
      <c r="E332" s="236" t="s">
        <v>78</v>
      </c>
      <c r="F332" t="s">
        <v>1169</v>
      </c>
      <c r="G332" s="398"/>
      <c r="S332" s="236" t="s">
        <v>78</v>
      </c>
      <c r="T332" s="867" t="str">
        <f t="shared" si="6"/>
        <v>Лушин</v>
      </c>
      <c r="U332" s="867"/>
      <c r="V332" s="867"/>
      <c r="Y332" s="867"/>
      <c r="Z332" s="867"/>
      <c r="AA332" s="867"/>
      <c r="AD332" s="867"/>
      <c r="AE332" s="867"/>
      <c r="AF332" s="867"/>
    </row>
    <row r="333" spans="1:32">
      <c r="A333" s="236">
        <v>18</v>
      </c>
      <c r="B333" s="867">
        <v>134</v>
      </c>
      <c r="C333" s="236">
        <v>477</v>
      </c>
      <c r="D333" s="236">
        <v>2</v>
      </c>
      <c r="E333" s="236" t="s">
        <v>78</v>
      </c>
      <c r="F333" t="s">
        <v>1170</v>
      </c>
      <c r="G333" s="398"/>
      <c r="S333" s="236" t="s">
        <v>78</v>
      </c>
      <c r="T333" s="867" t="str">
        <f t="shared" si="6"/>
        <v>Лысенко</v>
      </c>
      <c r="U333" s="867"/>
      <c r="V333" s="867"/>
      <c r="Y333" s="867"/>
      <c r="Z333" s="867"/>
      <c r="AA333" s="867"/>
      <c r="AD333" s="867"/>
      <c r="AE333" s="867"/>
      <c r="AF333" s="867"/>
    </row>
    <row r="334" spans="1:32">
      <c r="A334" s="236">
        <v>19</v>
      </c>
      <c r="B334" s="867">
        <v>134</v>
      </c>
      <c r="C334" s="236">
        <v>477</v>
      </c>
      <c r="D334" s="236">
        <v>2</v>
      </c>
      <c r="E334" s="236" t="s">
        <v>78</v>
      </c>
      <c r="F334" t="s">
        <v>1171</v>
      </c>
      <c r="G334" s="398"/>
      <c r="S334" s="236" t="s">
        <v>78</v>
      </c>
      <c r="T334" s="867" t="str">
        <f t="shared" si="6"/>
        <v>Осаулко</v>
      </c>
      <c r="U334" s="867"/>
      <c r="V334" s="867"/>
      <c r="Y334" s="867"/>
      <c r="Z334" s="867"/>
      <c r="AA334" s="867"/>
      <c r="AD334" s="867"/>
      <c r="AE334" s="867"/>
      <c r="AF334" s="867"/>
    </row>
    <row r="335" spans="1:32">
      <c r="A335" s="236">
        <v>20</v>
      </c>
      <c r="B335" s="867">
        <v>134</v>
      </c>
      <c r="C335" s="236">
        <v>477</v>
      </c>
      <c r="D335" s="236">
        <v>2</v>
      </c>
      <c r="E335" s="236" t="s">
        <v>78</v>
      </c>
      <c r="F335" t="s">
        <v>1172</v>
      </c>
      <c r="G335" s="398"/>
      <c r="S335" s="236" t="s">
        <v>78</v>
      </c>
      <c r="T335" s="867" t="str">
        <f t="shared" si="6"/>
        <v>Прокипчук</v>
      </c>
      <c r="U335" s="867"/>
      <c r="V335" s="867"/>
      <c r="Y335" s="867"/>
      <c r="Z335" s="867"/>
      <c r="AA335" s="867"/>
      <c r="AD335" s="867"/>
      <c r="AE335" s="867"/>
      <c r="AF335" s="867"/>
    </row>
    <row r="336" spans="1:32">
      <c r="A336" s="236">
        <v>21</v>
      </c>
      <c r="B336" s="867">
        <v>134</v>
      </c>
      <c r="C336" s="236">
        <v>477</v>
      </c>
      <c r="D336" s="236">
        <v>2</v>
      </c>
      <c r="E336" s="236" t="s">
        <v>78</v>
      </c>
      <c r="F336" t="s">
        <v>1173</v>
      </c>
      <c r="G336" s="398"/>
      <c r="S336" s="236" t="s">
        <v>78</v>
      </c>
      <c r="T336" s="867" t="str">
        <f t="shared" si="6"/>
        <v>Роганин</v>
      </c>
      <c r="U336" s="867"/>
      <c r="V336" s="867"/>
      <c r="Y336" s="867"/>
      <c r="Z336" s="867"/>
      <c r="AA336" s="867"/>
      <c r="AD336" s="867"/>
      <c r="AE336" s="867"/>
      <c r="AF336" s="867"/>
    </row>
    <row r="337" spans="1:32">
      <c r="A337" s="236">
        <v>22</v>
      </c>
      <c r="B337" s="867">
        <v>134</v>
      </c>
      <c r="C337" s="236">
        <v>477</v>
      </c>
      <c r="D337" s="236">
        <v>2</v>
      </c>
      <c r="E337" s="236" t="s">
        <v>78</v>
      </c>
      <c r="F337" t="s">
        <v>1174</v>
      </c>
      <c r="G337" s="398"/>
      <c r="S337" s="236" t="s">
        <v>78</v>
      </c>
      <c r="T337" s="867" t="str">
        <f t="shared" si="6"/>
        <v>Родионов</v>
      </c>
      <c r="U337" s="867"/>
      <c r="V337" s="867"/>
      <c r="Y337" s="867"/>
      <c r="Z337" s="867"/>
      <c r="AA337" s="867"/>
      <c r="AD337" s="867"/>
      <c r="AE337" s="867"/>
      <c r="AF337" s="867"/>
    </row>
    <row r="338" spans="1:32">
      <c r="A338" s="236">
        <v>23</v>
      </c>
      <c r="B338" s="867">
        <v>134</v>
      </c>
      <c r="C338" s="236">
        <v>477</v>
      </c>
      <c r="D338" s="236">
        <v>2</v>
      </c>
      <c r="E338" s="236" t="s">
        <v>78</v>
      </c>
      <c r="F338" t="s">
        <v>1175</v>
      </c>
      <c r="G338" s="398"/>
      <c r="S338" s="236" t="s">
        <v>78</v>
      </c>
      <c r="T338" s="867" t="str">
        <f t="shared" si="6"/>
        <v>Романенко</v>
      </c>
      <c r="U338" s="867"/>
      <c r="V338" s="867"/>
      <c r="Y338" s="867"/>
      <c r="Z338" s="867"/>
      <c r="AA338" s="867"/>
      <c r="AD338" s="867"/>
      <c r="AE338" s="867"/>
      <c r="AF338" s="867"/>
    </row>
    <row r="339" spans="1:32">
      <c r="A339" s="236">
        <v>24</v>
      </c>
      <c r="B339" s="867">
        <v>134</v>
      </c>
      <c r="C339" s="236">
        <v>477</v>
      </c>
      <c r="D339" s="236">
        <v>2</v>
      </c>
      <c r="E339" s="236" t="s">
        <v>78</v>
      </c>
      <c r="F339" t="s">
        <v>1176</v>
      </c>
      <c r="G339" s="398"/>
      <c r="S339" s="236" t="s">
        <v>78</v>
      </c>
      <c r="T339" s="867" t="str">
        <f t="shared" si="6"/>
        <v>Сербин</v>
      </c>
      <c r="U339" s="867"/>
      <c r="V339" s="867"/>
      <c r="Y339" s="867"/>
      <c r="Z339" s="867"/>
      <c r="AA339" s="867"/>
      <c r="AD339" s="867"/>
      <c r="AE339" s="867"/>
      <c r="AF339" s="867"/>
    </row>
    <row r="340" spans="1:32">
      <c r="A340" s="236">
        <v>25</v>
      </c>
      <c r="B340" s="867">
        <v>134</v>
      </c>
      <c r="C340" s="236">
        <v>477</v>
      </c>
      <c r="D340" s="236">
        <v>2</v>
      </c>
      <c r="E340" s="236" t="s">
        <v>78</v>
      </c>
      <c r="F340" t="s">
        <v>1177</v>
      </c>
      <c r="G340" s="398"/>
      <c r="S340" s="236" t="s">
        <v>78</v>
      </c>
      <c r="T340" s="867" t="str">
        <f t="shared" si="6"/>
        <v>Тамнеев</v>
      </c>
      <c r="U340" s="867"/>
      <c r="V340" s="867"/>
      <c r="Y340" s="867"/>
      <c r="Z340" s="867"/>
      <c r="AA340" s="867"/>
      <c r="AD340" s="867"/>
      <c r="AE340" s="867"/>
      <c r="AF340" s="867"/>
    </row>
    <row r="341" spans="1:32">
      <c r="A341" s="236">
        <v>26</v>
      </c>
      <c r="B341" s="867">
        <v>134</v>
      </c>
      <c r="C341" s="236">
        <v>477</v>
      </c>
      <c r="D341" s="236">
        <v>2</v>
      </c>
      <c r="E341" s="236" t="s">
        <v>78</v>
      </c>
      <c r="F341" t="s">
        <v>1178</v>
      </c>
      <c r="G341" s="398"/>
      <c r="S341" s="236" t="s">
        <v>78</v>
      </c>
      <c r="T341" s="867" t="str">
        <f t="shared" si="6"/>
        <v>Тудвасев</v>
      </c>
      <c r="U341" s="867"/>
      <c r="V341" s="867"/>
      <c r="Y341" s="867"/>
      <c r="Z341" s="867"/>
      <c r="AA341" s="867"/>
      <c r="AD341" s="867"/>
      <c r="AE341" s="867"/>
      <c r="AF341" s="867"/>
    </row>
    <row r="342" spans="1:32">
      <c r="A342" s="236">
        <v>27</v>
      </c>
      <c r="B342" s="867">
        <v>134</v>
      </c>
      <c r="C342" s="236">
        <v>477</v>
      </c>
      <c r="D342" s="236">
        <v>2</v>
      </c>
      <c r="E342" s="236" t="s">
        <v>78</v>
      </c>
      <c r="F342" t="s">
        <v>1179</v>
      </c>
      <c r="G342" s="398"/>
      <c r="S342" s="236" t="s">
        <v>78</v>
      </c>
      <c r="T342" s="867" t="str">
        <f t="shared" si="6"/>
        <v>Чумаченко</v>
      </c>
      <c r="U342" s="867"/>
      <c r="V342" s="867"/>
      <c r="Y342" s="867"/>
      <c r="Z342" s="867"/>
      <c r="AA342" s="867"/>
      <c r="AD342" s="867"/>
      <c r="AE342" s="867"/>
      <c r="AF342" s="867"/>
    </row>
    <row r="343" spans="1:32">
      <c r="A343" s="236">
        <v>28</v>
      </c>
      <c r="B343" s="867">
        <v>134</v>
      </c>
      <c r="C343" s="236">
        <v>477</v>
      </c>
      <c r="D343" s="236">
        <v>2</v>
      </c>
      <c r="E343" s="236" t="s">
        <v>78</v>
      </c>
      <c r="F343" t="s">
        <v>1180</v>
      </c>
      <c r="G343" s="398"/>
      <c r="S343" s="236" t="s">
        <v>78</v>
      </c>
      <c r="T343" s="867" t="str">
        <f t="shared" si="6"/>
        <v>Чупкин</v>
      </c>
      <c r="U343" s="867"/>
      <c r="V343" s="867"/>
      <c r="Y343" s="867"/>
      <c r="Z343" s="867"/>
      <c r="AA343" s="867"/>
      <c r="AD343" s="867"/>
      <c r="AE343" s="867"/>
      <c r="AF343" s="867"/>
    </row>
    <row r="344" spans="1:32">
      <c r="A344" s="236">
        <v>29</v>
      </c>
      <c r="B344" s="867">
        <v>134</v>
      </c>
      <c r="C344" s="236">
        <v>477</v>
      </c>
      <c r="D344" s="236">
        <v>2</v>
      </c>
      <c r="E344" s="236" t="s">
        <v>78</v>
      </c>
      <c r="F344" t="s">
        <v>1181</v>
      </c>
      <c r="G344" s="398"/>
      <c r="S344" s="236" t="s">
        <v>78</v>
      </c>
      <c r="T344" s="867" t="str">
        <f t="shared" si="6"/>
        <v>Шандра</v>
      </c>
      <c r="U344" s="867"/>
      <c r="V344" s="867"/>
      <c r="Y344" s="867"/>
      <c r="Z344" s="867"/>
      <c r="AA344" s="867"/>
      <c r="AD344" s="867"/>
      <c r="AE344" s="867"/>
      <c r="AF344" s="867"/>
    </row>
    <row r="345" spans="1:32">
      <c r="A345" s="236">
        <v>30</v>
      </c>
      <c r="B345" s="867">
        <v>134</v>
      </c>
      <c r="C345" s="236">
        <v>477</v>
      </c>
      <c r="D345" s="236">
        <v>2</v>
      </c>
      <c r="E345" s="236" t="s">
        <v>78</v>
      </c>
      <c r="F345" t="s">
        <v>1182</v>
      </c>
      <c r="G345" s="398"/>
      <c r="S345" s="236" t="s">
        <v>78</v>
      </c>
      <c r="T345" s="867" t="str">
        <f t="shared" si="6"/>
        <v>Шандра</v>
      </c>
      <c r="U345" s="867"/>
      <c r="V345" s="867"/>
      <c r="Y345" s="867"/>
      <c r="Z345" s="867"/>
      <c r="AA345" s="867"/>
      <c r="AD345" s="867"/>
      <c r="AE345" s="867"/>
      <c r="AF345" s="867"/>
    </row>
    <row r="346" spans="1:32">
      <c r="A346" s="236">
        <v>31</v>
      </c>
      <c r="B346" s="867">
        <v>134</v>
      </c>
      <c r="C346" s="236">
        <v>477</v>
      </c>
      <c r="D346" s="236">
        <v>2</v>
      </c>
      <c r="E346" s="236" t="s">
        <v>78</v>
      </c>
      <c r="F346" t="s">
        <v>1183</v>
      </c>
      <c r="G346" s="398"/>
      <c r="S346" s="236" t="s">
        <v>78</v>
      </c>
      <c r="T346" s="867" t="str">
        <f t="shared" si="6"/>
        <v>Шаталкин</v>
      </c>
      <c r="U346" s="867"/>
      <c r="V346" s="867"/>
      <c r="Y346" s="867"/>
      <c r="Z346" s="867"/>
      <c r="AA346" s="867"/>
      <c r="AD346" s="867"/>
      <c r="AE346" s="867"/>
      <c r="AF346" s="867"/>
    </row>
    <row r="347" spans="1:32">
      <c r="A347" s="236">
        <v>32</v>
      </c>
      <c r="B347" s="867">
        <v>134</v>
      </c>
      <c r="C347" s="236">
        <v>477</v>
      </c>
      <c r="D347" s="236">
        <v>2</v>
      </c>
      <c r="E347" s="236" t="s">
        <v>78</v>
      </c>
      <c r="F347" t="s">
        <v>1184</v>
      </c>
      <c r="G347" s="398"/>
      <c r="S347" s="236" t="s">
        <v>78</v>
      </c>
      <c r="T347" s="867" t="str">
        <f t="shared" si="6"/>
        <v>Шевякин</v>
      </c>
      <c r="U347" s="867"/>
      <c r="V347" s="867"/>
      <c r="Y347" s="867"/>
      <c r="Z347" s="867"/>
      <c r="AA347" s="867"/>
      <c r="AD347" s="867"/>
      <c r="AE347" s="867"/>
      <c r="AF347" s="867"/>
    </row>
    <row r="348" spans="1:32">
      <c r="A348" s="236">
        <v>33</v>
      </c>
      <c r="B348" s="867">
        <v>134</v>
      </c>
      <c r="C348" s="236">
        <v>477</v>
      </c>
      <c r="D348" s="236">
        <v>2</v>
      </c>
      <c r="E348" s="236" t="s">
        <v>78</v>
      </c>
      <c r="F348" t="s">
        <v>1185</v>
      </c>
      <c r="G348" s="398"/>
      <c r="S348" s="236" t="s">
        <v>78</v>
      </c>
      <c r="T348" s="867" t="str">
        <f t="shared" si="6"/>
        <v>Штаненко</v>
      </c>
      <c r="U348" s="867"/>
      <c r="V348" s="867"/>
      <c r="Y348" s="867"/>
      <c r="Z348" s="867"/>
      <c r="AA348" s="867"/>
      <c r="AD348" s="867"/>
      <c r="AE348" s="867"/>
      <c r="AF348" s="867"/>
    </row>
    <row r="349" spans="1:32">
      <c r="A349" s="236">
        <v>34</v>
      </c>
      <c r="B349" s="867">
        <v>134</v>
      </c>
      <c r="C349" s="236">
        <v>477</v>
      </c>
      <c r="D349" s="236">
        <v>2</v>
      </c>
      <c r="E349" s="236" t="s">
        <v>78</v>
      </c>
      <c r="F349" t="s">
        <v>1186</v>
      </c>
      <c r="G349" s="398"/>
      <c r="S349" s="236" t="s">
        <v>78</v>
      </c>
      <c r="T349" s="867" t="str">
        <f t="shared" si="6"/>
        <v>Яхно</v>
      </c>
      <c r="U349" s="867"/>
      <c r="V349" s="867"/>
      <c r="Y349" s="867"/>
      <c r="Z349" s="867"/>
      <c r="AA349" s="867"/>
      <c r="AD349" s="867"/>
      <c r="AE349" s="867"/>
      <c r="AF349" s="867"/>
    </row>
    <row r="350" spans="1:32">
      <c r="A350" s="236">
        <v>1</v>
      </c>
      <c r="B350" s="867">
        <v>211</v>
      </c>
      <c r="C350" s="236">
        <v>476</v>
      </c>
      <c r="D350" s="236">
        <v>1</v>
      </c>
      <c r="E350" s="236" t="s">
        <v>78</v>
      </c>
      <c r="F350" t="s">
        <v>1187</v>
      </c>
      <c r="G350" s="398"/>
      <c r="S350" s="236" t="s">
        <v>78</v>
      </c>
      <c r="T350" s="867" t="str">
        <f t="shared" si="6"/>
        <v>Аксенов</v>
      </c>
      <c r="U350" s="867"/>
      <c r="V350" s="867"/>
      <c r="Y350" s="867"/>
      <c r="Z350" s="867"/>
      <c r="AA350" s="867"/>
      <c r="AD350" s="867"/>
      <c r="AE350" s="867"/>
      <c r="AF350" s="867"/>
    </row>
    <row r="351" spans="1:32">
      <c r="A351" s="236">
        <v>2</v>
      </c>
      <c r="B351" s="867">
        <v>211</v>
      </c>
      <c r="C351" s="236">
        <v>476</v>
      </c>
      <c r="D351" s="236">
        <v>1</v>
      </c>
      <c r="E351" s="236" t="s">
        <v>78</v>
      </c>
      <c r="F351" t="s">
        <v>1188</v>
      </c>
      <c r="G351" s="398"/>
      <c r="S351" s="236" t="s">
        <v>78</v>
      </c>
      <c r="T351" s="867" t="str">
        <f t="shared" si="6"/>
        <v>Баранов</v>
      </c>
      <c r="U351" s="867"/>
      <c r="V351" s="867"/>
      <c r="Z351" s="867"/>
      <c r="AA351" s="867"/>
      <c r="AE351" s="867"/>
      <c r="AF351" s="867"/>
    </row>
    <row r="352" spans="1:32">
      <c r="A352" s="236">
        <v>3</v>
      </c>
      <c r="B352" s="867">
        <v>211</v>
      </c>
      <c r="C352" s="236">
        <v>476</v>
      </c>
      <c r="D352" s="236">
        <v>1</v>
      </c>
      <c r="E352" s="236" t="s">
        <v>78</v>
      </c>
      <c r="F352" t="s">
        <v>1189</v>
      </c>
      <c r="G352" s="398"/>
      <c r="S352" s="236" t="s">
        <v>78</v>
      </c>
      <c r="T352" s="867" t="str">
        <f t="shared" si="6"/>
        <v>Бурашников</v>
      </c>
      <c r="U352" s="867"/>
      <c r="V352" s="867"/>
      <c r="Y352" s="867"/>
      <c r="Z352" s="867"/>
      <c r="AA352" s="867"/>
      <c r="AD352" s="867"/>
      <c r="AE352" s="867"/>
      <c r="AF352" s="867"/>
    </row>
    <row r="353" spans="1:32">
      <c r="A353" s="236">
        <v>4</v>
      </c>
      <c r="B353" s="867">
        <v>211</v>
      </c>
      <c r="C353" s="236">
        <v>476</v>
      </c>
      <c r="D353" s="236">
        <v>1</v>
      </c>
      <c r="E353" s="236" t="s">
        <v>78</v>
      </c>
      <c r="F353" t="s">
        <v>1190</v>
      </c>
      <c r="G353" s="398"/>
      <c r="S353" s="236" t="s">
        <v>78</v>
      </c>
      <c r="T353" s="867" t="str">
        <f t="shared" si="6"/>
        <v>Верещагин</v>
      </c>
      <c r="U353" s="867"/>
      <c r="V353" s="867"/>
      <c r="Y353" s="867"/>
      <c r="Z353" s="867"/>
      <c r="AA353" s="867"/>
      <c r="AD353" s="867"/>
      <c r="AE353" s="867"/>
      <c r="AF353" s="867"/>
    </row>
    <row r="354" spans="1:32">
      <c r="A354" s="236">
        <v>5</v>
      </c>
      <c r="B354" s="867">
        <v>211</v>
      </c>
      <c r="C354" s="236">
        <v>476</v>
      </c>
      <c r="D354" s="236">
        <v>1</v>
      </c>
      <c r="E354" s="236" t="s">
        <v>78</v>
      </c>
      <c r="F354" t="s">
        <v>1191</v>
      </c>
      <c r="G354" s="398"/>
      <c r="S354" s="236" t="s">
        <v>78</v>
      </c>
      <c r="T354" s="867" t="str">
        <f t="shared" si="6"/>
        <v>Вибе</v>
      </c>
      <c r="U354" s="867"/>
      <c r="V354" s="867"/>
      <c r="Y354" s="867"/>
      <c r="Z354" s="867"/>
      <c r="AA354" s="867"/>
      <c r="AD354" s="867"/>
      <c r="AE354" s="867"/>
      <c r="AF354" s="867"/>
    </row>
    <row r="355" spans="1:32">
      <c r="A355" s="236">
        <v>6</v>
      </c>
      <c r="B355" s="867">
        <v>211</v>
      </c>
      <c r="C355" s="236">
        <v>476</v>
      </c>
      <c r="D355" s="236">
        <v>1</v>
      </c>
      <c r="E355" s="236" t="s">
        <v>78</v>
      </c>
      <c r="F355" t="s">
        <v>1192</v>
      </c>
      <c r="G355" s="398"/>
      <c r="S355" s="236" t="s">
        <v>78</v>
      </c>
      <c r="T355" s="867" t="str">
        <f t="shared" si="6"/>
        <v>Волынский</v>
      </c>
      <c r="U355" s="867"/>
      <c r="V355" s="867"/>
      <c r="Y355" s="867"/>
      <c r="Z355" s="867"/>
      <c r="AA355" s="867"/>
      <c r="AD355" s="867"/>
      <c r="AE355" s="867"/>
      <c r="AF355" s="867"/>
    </row>
    <row r="356" spans="1:32">
      <c r="A356" s="236">
        <v>7</v>
      </c>
      <c r="B356" s="867">
        <v>211</v>
      </c>
      <c r="C356" s="236">
        <v>476</v>
      </c>
      <c r="D356" s="236">
        <v>1</v>
      </c>
      <c r="E356" s="236" t="s">
        <v>78</v>
      </c>
      <c r="F356" t="s">
        <v>1193</v>
      </c>
      <c r="G356" s="398"/>
      <c r="S356" s="236" t="s">
        <v>78</v>
      </c>
      <c r="T356" s="867" t="str">
        <f t="shared" si="6"/>
        <v>Гафаров</v>
      </c>
      <c r="U356" s="867"/>
      <c r="V356" s="867"/>
      <c r="Y356" s="867"/>
      <c r="Z356" s="867"/>
      <c r="AA356" s="867"/>
      <c r="AD356" s="867"/>
      <c r="AE356" s="867"/>
      <c r="AF356" s="867"/>
    </row>
    <row r="357" spans="1:32">
      <c r="A357" s="236">
        <v>8</v>
      </c>
      <c r="B357" s="867">
        <v>211</v>
      </c>
      <c r="C357" s="236">
        <v>476</v>
      </c>
      <c r="D357" s="236">
        <v>1</v>
      </c>
      <c r="E357" s="236" t="s">
        <v>78</v>
      </c>
      <c r="F357" t="s">
        <v>1194</v>
      </c>
      <c r="G357" s="398"/>
      <c r="S357" s="236" t="s">
        <v>78</v>
      </c>
      <c r="T357" s="867" t="str">
        <f t="shared" si="6"/>
        <v>Геннинг</v>
      </c>
      <c r="U357" s="867"/>
      <c r="V357" s="867"/>
      <c r="Y357" s="867"/>
      <c r="Z357" s="867"/>
      <c r="AA357" s="867"/>
      <c r="AD357" s="867"/>
      <c r="AE357" s="867"/>
      <c r="AF357" s="867"/>
    </row>
    <row r="358" spans="1:32">
      <c r="A358" s="236">
        <v>9</v>
      </c>
      <c r="B358" s="867">
        <v>211</v>
      </c>
      <c r="C358" s="236">
        <v>476</v>
      </c>
      <c r="D358" s="236">
        <v>1</v>
      </c>
      <c r="E358" s="236" t="s">
        <v>78</v>
      </c>
      <c r="F358" t="s">
        <v>1195</v>
      </c>
      <c r="G358" s="398"/>
      <c r="S358" s="236" t="s">
        <v>78</v>
      </c>
      <c r="T358" s="867" t="str">
        <f t="shared" si="6"/>
        <v>Ибрагимов</v>
      </c>
      <c r="U358" s="867"/>
      <c r="V358" s="867"/>
      <c r="Y358" s="867"/>
      <c r="Z358" s="867"/>
      <c r="AA358" s="867"/>
      <c r="AD358" s="867"/>
      <c r="AE358" s="867"/>
      <c r="AF358" s="867"/>
    </row>
    <row r="359" spans="1:32">
      <c r="A359" s="236">
        <v>10</v>
      </c>
      <c r="B359" s="867">
        <v>211</v>
      </c>
      <c r="C359" s="236">
        <v>476</v>
      </c>
      <c r="D359" s="236">
        <v>1</v>
      </c>
      <c r="E359" s="236" t="s">
        <v>78</v>
      </c>
      <c r="F359" t="s">
        <v>1196</v>
      </c>
      <c r="G359" s="398"/>
      <c r="S359" s="236" t="s">
        <v>78</v>
      </c>
      <c r="T359" s="867" t="str">
        <f t="shared" si="6"/>
        <v>Кадыргалин</v>
      </c>
      <c r="U359" s="867"/>
      <c r="V359" s="867"/>
      <c r="Y359" s="867"/>
      <c r="Z359" s="867"/>
      <c r="AA359" s="867"/>
      <c r="AD359" s="867"/>
      <c r="AE359" s="867"/>
      <c r="AF359" s="867"/>
    </row>
    <row r="360" spans="1:32">
      <c r="A360" s="236">
        <v>11</v>
      </c>
      <c r="B360" s="867">
        <v>211</v>
      </c>
      <c r="C360" s="236">
        <v>476</v>
      </c>
      <c r="D360" s="236">
        <v>1</v>
      </c>
      <c r="E360" s="236" t="s">
        <v>78</v>
      </c>
      <c r="F360" t="s">
        <v>1197</v>
      </c>
      <c r="G360" s="398"/>
      <c r="S360" s="236" t="s">
        <v>78</v>
      </c>
      <c r="T360" s="867" t="str">
        <f t="shared" si="6"/>
        <v>Киллер</v>
      </c>
      <c r="U360" s="867"/>
      <c r="V360" s="867"/>
      <c r="Y360" s="867"/>
      <c r="Z360" s="867"/>
      <c r="AA360" s="867"/>
      <c r="AD360" s="867"/>
      <c r="AE360" s="867"/>
      <c r="AF360" s="867"/>
    </row>
    <row r="361" spans="1:32">
      <c r="A361" s="236">
        <v>12</v>
      </c>
      <c r="B361" s="867">
        <v>211</v>
      </c>
      <c r="C361" s="236">
        <v>476</v>
      </c>
      <c r="D361" s="236">
        <v>1</v>
      </c>
      <c r="E361" s="236" t="s">
        <v>78</v>
      </c>
      <c r="F361" t="s">
        <v>1198</v>
      </c>
      <c r="G361" s="398"/>
      <c r="S361" s="236" t="s">
        <v>78</v>
      </c>
      <c r="T361" s="867" t="str">
        <f t="shared" si="6"/>
        <v>Крюков</v>
      </c>
      <c r="U361" s="867"/>
      <c r="V361" s="867"/>
      <c r="Y361" s="867"/>
      <c r="Z361" s="867"/>
      <c r="AA361" s="867"/>
      <c r="AD361" s="867"/>
      <c r="AE361" s="867"/>
      <c r="AF361" s="867"/>
    </row>
    <row r="362" spans="1:32">
      <c r="A362" s="236">
        <v>13</v>
      </c>
      <c r="B362" s="867">
        <v>211</v>
      </c>
      <c r="C362" s="236">
        <v>476</v>
      </c>
      <c r="D362" s="236">
        <v>1</v>
      </c>
      <c r="E362" s="236" t="s">
        <v>78</v>
      </c>
      <c r="F362" t="s">
        <v>1199</v>
      </c>
      <c r="G362" s="398"/>
      <c r="S362" s="236" t="s">
        <v>78</v>
      </c>
      <c r="T362" s="867" t="str">
        <f t="shared" si="6"/>
        <v>Кустов</v>
      </c>
      <c r="U362" s="867"/>
      <c r="V362" s="867"/>
      <c r="Y362" s="867"/>
      <c r="Z362" s="867"/>
      <c r="AA362" s="867"/>
      <c r="AD362" s="867"/>
      <c r="AE362" s="867"/>
      <c r="AF362" s="867"/>
    </row>
    <row r="363" spans="1:32">
      <c r="A363" s="236">
        <v>14</v>
      </c>
      <c r="B363" s="867">
        <v>211</v>
      </c>
      <c r="C363" s="236">
        <v>476</v>
      </c>
      <c r="D363" s="236">
        <v>1</v>
      </c>
      <c r="E363" s="236" t="s">
        <v>78</v>
      </c>
      <c r="F363" t="s">
        <v>1200</v>
      </c>
      <c r="G363" s="398"/>
      <c r="S363" s="236" t="s">
        <v>78</v>
      </c>
      <c r="T363" s="867" t="str">
        <f t="shared" si="6"/>
        <v>Лазаренко</v>
      </c>
      <c r="U363" s="867"/>
      <c r="V363" s="867"/>
      <c r="Y363" s="867"/>
      <c r="Z363" s="867"/>
      <c r="AA363" s="867"/>
      <c r="AD363" s="867"/>
      <c r="AE363" s="867"/>
      <c r="AF363" s="867"/>
    </row>
    <row r="364" spans="1:32">
      <c r="A364" s="236">
        <v>15</v>
      </c>
      <c r="B364" s="867">
        <v>211</v>
      </c>
      <c r="C364" s="236">
        <v>476</v>
      </c>
      <c r="D364" s="236">
        <v>2</v>
      </c>
      <c r="E364" s="236" t="s">
        <v>78</v>
      </c>
      <c r="F364" t="s">
        <v>1201</v>
      </c>
      <c r="G364" s="398"/>
      <c r="S364" s="236" t="s">
        <v>78</v>
      </c>
      <c r="T364" s="867" t="str">
        <f t="shared" si="6"/>
        <v>Лукманов</v>
      </c>
      <c r="U364" s="867"/>
      <c r="V364" s="867"/>
      <c r="Y364" s="867"/>
      <c r="Z364" s="867"/>
      <c r="AA364" s="867"/>
      <c r="AD364" s="867"/>
      <c r="AE364" s="867"/>
      <c r="AF364" s="867"/>
    </row>
    <row r="365" spans="1:32">
      <c r="A365" s="236">
        <v>16</v>
      </c>
      <c r="B365" s="867">
        <v>211</v>
      </c>
      <c r="C365" s="236">
        <v>476</v>
      </c>
      <c r="D365" s="236">
        <v>2</v>
      </c>
      <c r="E365" s="236" t="s">
        <v>78</v>
      </c>
      <c r="F365" t="s">
        <v>1202</v>
      </c>
      <c r="G365" s="398"/>
      <c r="S365" s="236" t="s">
        <v>78</v>
      </c>
      <c r="T365" s="867" t="str">
        <f t="shared" si="6"/>
        <v>Мартынов</v>
      </c>
      <c r="U365" s="867"/>
      <c r="V365" s="867"/>
      <c r="Y365" s="867"/>
      <c r="Z365" s="867"/>
      <c r="AA365" s="867"/>
      <c r="AD365" s="867"/>
      <c r="AE365" s="867"/>
      <c r="AF365" s="867"/>
    </row>
    <row r="366" spans="1:32">
      <c r="A366" s="236">
        <v>17</v>
      </c>
      <c r="B366" s="867">
        <v>211</v>
      </c>
      <c r="C366" s="236">
        <v>476</v>
      </c>
      <c r="D366" s="236">
        <v>2</v>
      </c>
      <c r="E366" s="236" t="s">
        <v>78</v>
      </c>
      <c r="F366" t="s">
        <v>1203</v>
      </c>
      <c r="G366" s="398"/>
      <c r="S366" s="236" t="s">
        <v>78</v>
      </c>
      <c r="T366" s="867" t="str">
        <f t="shared" si="6"/>
        <v>Масутов</v>
      </c>
      <c r="U366" s="867"/>
      <c r="V366" s="867"/>
      <c r="Y366" s="867"/>
      <c r="Z366" s="867"/>
      <c r="AA366" s="867"/>
      <c r="AD366" s="867"/>
      <c r="AE366" s="867"/>
      <c r="AF366" s="867"/>
    </row>
    <row r="367" spans="1:32">
      <c r="A367" s="236">
        <v>18</v>
      </c>
      <c r="B367" s="867">
        <v>211</v>
      </c>
      <c r="C367" s="236">
        <v>476</v>
      </c>
      <c r="D367" s="236">
        <v>2</v>
      </c>
      <c r="E367" s="236" t="s">
        <v>78</v>
      </c>
      <c r="F367" t="s">
        <v>1204</v>
      </c>
      <c r="G367" s="398"/>
      <c r="S367" s="236" t="s">
        <v>78</v>
      </c>
      <c r="T367" s="867" t="str">
        <f t="shared" si="6"/>
        <v>Мендгалиев</v>
      </c>
      <c r="U367" s="867"/>
      <c r="V367" s="867"/>
      <c r="Y367" s="867"/>
      <c r="Z367" s="867"/>
      <c r="AA367" s="867"/>
      <c r="AD367" s="867"/>
      <c r="AE367" s="867"/>
      <c r="AF367" s="867"/>
    </row>
    <row r="368" spans="1:32">
      <c r="A368" s="236">
        <v>19</v>
      </c>
      <c r="B368" s="867">
        <v>211</v>
      </c>
      <c r="C368" s="236">
        <v>476</v>
      </c>
      <c r="D368" s="236">
        <v>2</v>
      </c>
      <c r="E368" s="236" t="s">
        <v>78</v>
      </c>
      <c r="F368" t="s">
        <v>1205</v>
      </c>
      <c r="G368" s="398"/>
      <c r="S368" s="236" t="s">
        <v>78</v>
      </c>
      <c r="T368" s="867" t="str">
        <f t="shared" si="6"/>
        <v>Морозов</v>
      </c>
      <c r="U368" s="867"/>
      <c r="V368" s="867"/>
      <c r="Y368" s="867"/>
      <c r="Z368" s="867"/>
      <c r="AA368" s="867"/>
      <c r="AD368" s="867"/>
      <c r="AE368" s="867"/>
      <c r="AF368" s="867"/>
    </row>
    <row r="369" spans="1:32">
      <c r="A369" s="236">
        <v>20</v>
      </c>
      <c r="B369" s="867">
        <v>211</v>
      </c>
      <c r="C369" s="236">
        <v>476</v>
      </c>
      <c r="D369" s="236">
        <v>2</v>
      </c>
      <c r="E369" s="236" t="s">
        <v>78</v>
      </c>
      <c r="F369" t="s">
        <v>1206</v>
      </c>
      <c r="G369" s="398"/>
      <c r="S369" s="236" t="s">
        <v>78</v>
      </c>
      <c r="T369" s="867" t="str">
        <f t="shared" si="6"/>
        <v>Мошников</v>
      </c>
      <c r="U369" s="867"/>
      <c r="V369" s="867"/>
      <c r="Y369" s="867"/>
      <c r="Z369" s="867"/>
      <c r="AA369" s="867"/>
      <c r="AD369" s="867"/>
      <c r="AE369" s="867"/>
      <c r="AF369" s="867"/>
    </row>
    <row r="370" spans="1:32">
      <c r="A370" s="236">
        <v>21</v>
      </c>
      <c r="B370" s="867">
        <v>211</v>
      </c>
      <c r="C370" s="236">
        <v>476</v>
      </c>
      <c r="D370" s="236">
        <v>2</v>
      </c>
      <c r="E370" s="236" t="s">
        <v>78</v>
      </c>
      <c r="F370" t="s">
        <v>1207</v>
      </c>
      <c r="G370" s="398"/>
      <c r="S370" s="236" t="s">
        <v>78</v>
      </c>
      <c r="T370" s="867" t="str">
        <f t="shared" si="6"/>
        <v>Мусатов</v>
      </c>
      <c r="U370" s="867"/>
      <c r="V370" s="867"/>
      <c r="Y370" s="867"/>
      <c r="Z370" s="867"/>
      <c r="AA370" s="867"/>
      <c r="AD370" s="867"/>
      <c r="AE370" s="867"/>
      <c r="AF370" s="867"/>
    </row>
    <row r="371" spans="1:32">
      <c r="A371" s="236">
        <v>22</v>
      </c>
      <c r="B371" s="867">
        <v>211</v>
      </c>
      <c r="C371" s="236">
        <v>476</v>
      </c>
      <c r="D371" s="236">
        <v>2</v>
      </c>
      <c r="E371" s="236" t="s">
        <v>78</v>
      </c>
      <c r="F371" t="s">
        <v>1208</v>
      </c>
      <c r="G371" s="398"/>
      <c r="S371" s="236" t="s">
        <v>78</v>
      </c>
      <c r="T371" s="867" t="str">
        <f t="shared" si="6"/>
        <v>Носенко</v>
      </c>
      <c r="U371" s="867"/>
      <c r="V371" s="867"/>
      <c r="Y371" s="867"/>
      <c r="Z371" s="867"/>
      <c r="AA371" s="867"/>
      <c r="AD371" s="867"/>
      <c r="AE371" s="867"/>
      <c r="AF371" s="867"/>
    </row>
    <row r="372" spans="1:32">
      <c r="A372" s="236">
        <v>23</v>
      </c>
      <c r="B372" s="867">
        <v>211</v>
      </c>
      <c r="C372" s="236">
        <v>476</v>
      </c>
      <c r="D372" s="236">
        <v>2</v>
      </c>
      <c r="E372" s="236" t="s">
        <v>78</v>
      </c>
      <c r="F372" t="s">
        <v>1209</v>
      </c>
      <c r="G372" s="398"/>
      <c r="S372" s="236" t="s">
        <v>78</v>
      </c>
      <c r="T372" s="867" t="str">
        <f t="shared" si="6"/>
        <v>Нуфтиев</v>
      </c>
      <c r="U372" s="867"/>
      <c r="V372" s="867"/>
      <c r="Y372" s="867"/>
      <c r="Z372" s="867"/>
      <c r="AA372" s="867"/>
      <c r="AD372" s="867"/>
      <c r="AE372" s="867"/>
      <c r="AF372" s="867"/>
    </row>
    <row r="373" spans="1:32">
      <c r="A373" s="236">
        <v>24</v>
      </c>
      <c r="B373" s="867">
        <v>211</v>
      </c>
      <c r="C373" s="236">
        <v>476</v>
      </c>
      <c r="D373" s="236">
        <v>2</v>
      </c>
      <c r="E373" s="236" t="s">
        <v>78</v>
      </c>
      <c r="F373" t="s">
        <v>1210</v>
      </c>
      <c r="G373" s="398"/>
      <c r="S373" s="236" t="s">
        <v>78</v>
      </c>
      <c r="T373" s="867" t="str">
        <f t="shared" si="6"/>
        <v>Поздняков</v>
      </c>
      <c r="U373" s="867"/>
      <c r="V373" s="867"/>
      <c r="Y373" s="867"/>
      <c r="Z373" s="867"/>
      <c r="AA373" s="867"/>
      <c r="AD373" s="867"/>
      <c r="AE373" s="867"/>
      <c r="AF373" s="867"/>
    </row>
    <row r="374" spans="1:32">
      <c r="A374" s="236">
        <v>25</v>
      </c>
      <c r="B374" s="867">
        <v>211</v>
      </c>
      <c r="C374" s="236">
        <v>476</v>
      </c>
      <c r="D374" s="236">
        <v>2</v>
      </c>
      <c r="E374" s="236" t="s">
        <v>78</v>
      </c>
      <c r="F374" t="s">
        <v>1211</v>
      </c>
      <c r="G374" s="398"/>
      <c r="S374" s="236" t="s">
        <v>78</v>
      </c>
      <c r="T374" s="867" t="str">
        <f t="shared" si="6"/>
        <v>Прокопенко</v>
      </c>
      <c r="U374" s="867"/>
      <c r="V374" s="867"/>
      <c r="Y374" s="867"/>
      <c r="Z374" s="867"/>
      <c r="AA374" s="867"/>
      <c r="AD374" s="867"/>
      <c r="AE374" s="867"/>
      <c r="AF374" s="867"/>
    </row>
    <row r="375" spans="1:32">
      <c r="A375" s="236">
        <v>26</v>
      </c>
      <c r="B375" s="867">
        <v>211</v>
      </c>
      <c r="C375" s="236">
        <v>476</v>
      </c>
      <c r="D375" s="236">
        <v>2</v>
      </c>
      <c r="E375" s="236" t="s">
        <v>78</v>
      </c>
      <c r="F375" t="s">
        <v>1212</v>
      </c>
      <c r="G375" s="398"/>
      <c r="S375" s="236" t="s">
        <v>78</v>
      </c>
      <c r="T375" s="867" t="str">
        <f t="shared" si="6"/>
        <v>Пухкий</v>
      </c>
      <c r="U375" s="867"/>
      <c r="V375" s="867"/>
      <c r="Y375" s="867"/>
      <c r="Z375" s="867"/>
      <c r="AA375" s="867"/>
      <c r="AD375" s="867"/>
      <c r="AE375" s="867"/>
      <c r="AF375" s="867"/>
    </row>
    <row r="376" spans="1:32">
      <c r="A376" s="236">
        <v>27</v>
      </c>
      <c r="B376" s="867">
        <v>211</v>
      </c>
      <c r="C376" s="236">
        <v>476</v>
      </c>
      <c r="D376" s="236">
        <v>2</v>
      </c>
      <c r="E376" s="236" t="s">
        <v>78</v>
      </c>
      <c r="F376" t="s">
        <v>1213</v>
      </c>
      <c r="G376" s="398"/>
      <c r="S376" s="236" t="s">
        <v>78</v>
      </c>
      <c r="T376" s="867" t="str">
        <f t="shared" si="6"/>
        <v>Сагалатов</v>
      </c>
      <c r="U376" s="867"/>
      <c r="V376" s="867"/>
      <c r="Y376" s="867"/>
      <c r="Z376" s="867"/>
      <c r="AA376" s="867"/>
      <c r="AD376" s="867"/>
      <c r="AE376" s="867"/>
      <c r="AF376" s="867"/>
    </row>
    <row r="377" spans="1:32">
      <c r="A377" s="236">
        <v>28</v>
      </c>
      <c r="B377" s="867">
        <v>211</v>
      </c>
      <c r="C377" s="236">
        <v>476</v>
      </c>
      <c r="D377" s="236">
        <v>2</v>
      </c>
      <c r="E377" s="236" t="s">
        <v>78</v>
      </c>
      <c r="F377" t="s">
        <v>1214</v>
      </c>
      <c r="G377" s="398"/>
      <c r="S377" s="236" t="s">
        <v>78</v>
      </c>
      <c r="T377" s="867" t="str">
        <f t="shared" si="6"/>
        <v>Сахаутдинов</v>
      </c>
      <c r="U377" s="867"/>
      <c r="V377" s="867"/>
      <c r="Y377" s="867"/>
      <c r="Z377" s="867"/>
      <c r="AA377" s="867"/>
      <c r="AD377" s="867"/>
      <c r="AE377" s="867"/>
      <c r="AF377" s="867"/>
    </row>
    <row r="378" spans="1:32">
      <c r="A378" s="236">
        <v>29</v>
      </c>
      <c r="B378" s="867">
        <v>211</v>
      </c>
      <c r="C378" s="236">
        <v>476</v>
      </c>
      <c r="D378" s="236">
        <v>2</v>
      </c>
      <c r="E378" s="236" t="s">
        <v>78</v>
      </c>
      <c r="F378" t="s">
        <v>1215</v>
      </c>
      <c r="G378" s="398"/>
      <c r="S378" s="236" t="s">
        <v>78</v>
      </c>
      <c r="T378" s="867" t="str">
        <f t="shared" si="6"/>
        <v>Сиротин</v>
      </c>
      <c r="U378" s="867"/>
      <c r="V378" s="867"/>
      <c r="Y378" s="867"/>
      <c r="Z378" s="867"/>
      <c r="AA378" s="867"/>
      <c r="AD378" s="867"/>
      <c r="AE378" s="867"/>
      <c r="AF378" s="867"/>
    </row>
    <row r="379" spans="1:32">
      <c r="A379" s="236">
        <v>30</v>
      </c>
      <c r="B379" s="867">
        <v>211</v>
      </c>
      <c r="C379" s="236">
        <v>476</v>
      </c>
      <c r="D379" s="236">
        <v>2</v>
      </c>
      <c r="E379" s="236" t="s">
        <v>78</v>
      </c>
      <c r="F379" t="s">
        <v>1216</v>
      </c>
      <c r="G379" s="398"/>
      <c r="S379" s="236" t="s">
        <v>78</v>
      </c>
      <c r="T379" s="867" t="str">
        <f t="shared" ref="T379:T382" si="7">LEFT(F379,FIND(" ",F379)-1)</f>
        <v>Скуратов</v>
      </c>
      <c r="U379" s="867"/>
      <c r="V379" s="867"/>
      <c r="Y379" s="867"/>
      <c r="Z379" s="867"/>
      <c r="AA379" s="867"/>
      <c r="AD379" s="867"/>
      <c r="AE379" s="867"/>
      <c r="AF379" s="867"/>
    </row>
    <row r="380" spans="1:32">
      <c r="A380" s="236">
        <v>31</v>
      </c>
      <c r="B380" s="867">
        <v>211</v>
      </c>
      <c r="C380" s="236">
        <v>476</v>
      </c>
      <c r="D380" s="236">
        <v>2</v>
      </c>
      <c r="E380" s="236" t="s">
        <v>78</v>
      </c>
      <c r="F380" t="s">
        <v>1217</v>
      </c>
      <c r="G380" s="398"/>
      <c r="S380" s="236" t="s">
        <v>78</v>
      </c>
      <c r="T380" s="867" t="str">
        <f t="shared" si="7"/>
        <v>Усов</v>
      </c>
      <c r="U380" s="867"/>
      <c r="V380" s="867"/>
      <c r="Y380" s="867"/>
      <c r="Z380" s="867"/>
      <c r="AA380" s="867"/>
      <c r="AD380" s="867"/>
      <c r="AE380" s="867"/>
      <c r="AF380" s="867"/>
    </row>
    <row r="381" spans="1:32">
      <c r="A381" s="236">
        <v>32</v>
      </c>
      <c r="B381" s="867">
        <v>211</v>
      </c>
      <c r="C381" s="236">
        <v>476</v>
      </c>
      <c r="D381" s="236">
        <v>2</v>
      </c>
      <c r="E381" s="236" t="s">
        <v>78</v>
      </c>
      <c r="F381" t="s">
        <v>1218</v>
      </c>
      <c r="G381" s="398"/>
      <c r="S381" s="236" t="s">
        <v>78</v>
      </c>
      <c r="T381" s="867" t="str">
        <f t="shared" si="7"/>
        <v>Шаншиев</v>
      </c>
      <c r="U381" s="867"/>
      <c r="V381" s="867"/>
      <c r="Y381" s="867"/>
      <c r="Z381" s="867"/>
      <c r="AA381" s="867"/>
      <c r="AD381" s="867"/>
      <c r="AE381" s="867"/>
      <c r="AF381" s="867"/>
    </row>
    <row r="382" spans="1:32">
      <c r="A382" s="236">
        <v>33</v>
      </c>
      <c r="B382" s="867">
        <v>211</v>
      </c>
      <c r="C382" s="236">
        <v>476</v>
      </c>
      <c r="D382" s="236">
        <v>2</v>
      </c>
      <c r="E382" s="236" t="s">
        <v>78</v>
      </c>
      <c r="F382" t="s">
        <v>1219</v>
      </c>
      <c r="G382" s="398"/>
      <c r="S382" s="236" t="s">
        <v>78</v>
      </c>
      <c r="T382" s="867" t="str">
        <f t="shared" si="7"/>
        <v>Шитоев</v>
      </c>
      <c r="U382" s="867"/>
      <c r="V382" s="867"/>
      <c r="Y382" s="867"/>
      <c r="Z382" s="867"/>
      <c r="AA382" s="867"/>
      <c r="AD382" s="867"/>
      <c r="AE382" s="867"/>
      <c r="AF382" s="867"/>
    </row>
    <row r="383" spans="1:32">
      <c r="A383" s="236">
        <v>1</v>
      </c>
      <c r="B383" s="867">
        <v>212</v>
      </c>
      <c r="C383" s="236">
        <v>476</v>
      </c>
      <c r="D383" s="236">
        <v>1</v>
      </c>
      <c r="E383" s="236" t="s">
        <v>78</v>
      </c>
      <c r="F383" t="s">
        <v>1220</v>
      </c>
      <c r="G383" s="398"/>
      <c r="S383" s="236" t="s">
        <v>78</v>
      </c>
      <c r="T383" s="867" t="str">
        <f t="shared" ref="T383:T414" si="8">LEFT(F383,FIND(" ",F383)-1)</f>
        <v>Арзуманян</v>
      </c>
      <c r="U383" s="867"/>
      <c r="V383" s="867"/>
      <c r="Y383" s="867"/>
      <c r="Z383" s="867"/>
      <c r="AA383" s="867"/>
      <c r="AD383" s="867"/>
      <c r="AE383" s="867"/>
      <c r="AF383" s="867"/>
    </row>
    <row r="384" spans="1:32">
      <c r="A384" s="236">
        <v>2</v>
      </c>
      <c r="B384" s="867">
        <v>212</v>
      </c>
      <c r="C384" s="236">
        <v>476</v>
      </c>
      <c r="D384" s="236">
        <v>1</v>
      </c>
      <c r="E384" s="236" t="s">
        <v>78</v>
      </c>
      <c r="F384" t="s">
        <v>1221</v>
      </c>
      <c r="G384" s="398"/>
      <c r="S384" s="236" t="s">
        <v>78</v>
      </c>
      <c r="T384" s="867" t="str">
        <f t="shared" si="8"/>
        <v>Винокуров</v>
      </c>
      <c r="U384" s="867"/>
      <c r="V384" s="867"/>
      <c r="Y384" s="867"/>
      <c r="Z384" s="867"/>
      <c r="AA384" s="867"/>
      <c r="AD384" s="867"/>
      <c r="AE384" s="867"/>
      <c r="AF384" s="867"/>
    </row>
    <row r="385" spans="1:32">
      <c r="A385" s="236">
        <v>3</v>
      </c>
      <c r="B385" s="867">
        <v>212</v>
      </c>
      <c r="C385" s="236">
        <v>476</v>
      </c>
      <c r="D385" s="236">
        <v>1</v>
      </c>
      <c r="E385" s="236" t="s">
        <v>78</v>
      </c>
      <c r="F385" t="s">
        <v>1222</v>
      </c>
      <c r="G385" s="398"/>
      <c r="S385" s="236" t="s">
        <v>78</v>
      </c>
      <c r="T385" s="867" t="str">
        <f t="shared" si="8"/>
        <v>Григорьев</v>
      </c>
      <c r="U385" s="867"/>
      <c r="V385" s="867"/>
      <c r="Y385" s="867"/>
      <c r="Z385" s="867"/>
      <c r="AA385" s="867"/>
      <c r="AD385" s="867"/>
      <c r="AE385" s="867"/>
      <c r="AF385" s="867"/>
    </row>
    <row r="386" spans="1:32">
      <c r="A386" s="236">
        <v>4</v>
      </c>
      <c r="B386" s="867">
        <v>212</v>
      </c>
      <c r="C386" s="236">
        <v>476</v>
      </c>
      <c r="D386" s="236">
        <v>1</v>
      </c>
      <c r="E386" s="236" t="s">
        <v>78</v>
      </c>
      <c r="F386" t="s">
        <v>1223</v>
      </c>
      <c r="G386" s="398"/>
      <c r="S386" s="236" t="s">
        <v>78</v>
      </c>
      <c r="T386" s="867" t="str">
        <f t="shared" si="8"/>
        <v>Денисов</v>
      </c>
      <c r="U386" s="867"/>
      <c r="V386" s="867"/>
      <c r="Y386" s="867"/>
      <c r="Z386" s="867"/>
      <c r="AA386" s="867"/>
      <c r="AD386" s="867"/>
      <c r="AE386" s="867"/>
      <c r="AF386" s="867"/>
    </row>
    <row r="387" spans="1:32">
      <c r="A387" s="236">
        <v>5</v>
      </c>
      <c r="B387" s="867">
        <v>212</v>
      </c>
      <c r="C387" s="236">
        <v>476</v>
      </c>
      <c r="D387" s="236">
        <v>1</v>
      </c>
      <c r="E387" s="236" t="s">
        <v>78</v>
      </c>
      <c r="F387" t="s">
        <v>1224</v>
      </c>
      <c r="G387" s="398"/>
      <c r="S387" s="236" t="s">
        <v>78</v>
      </c>
      <c r="T387" s="867" t="str">
        <f t="shared" si="8"/>
        <v>Егоров</v>
      </c>
      <c r="U387" s="867"/>
      <c r="V387" s="867"/>
      <c r="Y387" s="867"/>
      <c r="Z387" s="867"/>
      <c r="AA387" s="867"/>
      <c r="AD387" s="867"/>
      <c r="AE387" s="867"/>
      <c r="AF387" s="867"/>
    </row>
    <row r="388" spans="1:32">
      <c r="A388" s="236">
        <v>6</v>
      </c>
      <c r="B388" s="867">
        <v>212</v>
      </c>
      <c r="C388" s="236">
        <v>476</v>
      </c>
      <c r="D388" s="236">
        <v>1</v>
      </c>
      <c r="E388" s="236" t="s">
        <v>78</v>
      </c>
      <c r="F388" t="s">
        <v>672</v>
      </c>
      <c r="G388" s="398"/>
      <c r="S388" s="236" t="s">
        <v>78</v>
      </c>
      <c r="T388" s="867" t="str">
        <f t="shared" si="8"/>
        <v>Жуков</v>
      </c>
      <c r="U388" s="867"/>
      <c r="V388" s="867"/>
      <c r="Y388" s="867"/>
      <c r="Z388" s="867"/>
      <c r="AA388" s="867"/>
      <c r="AD388" s="867"/>
      <c r="AE388" s="867"/>
      <c r="AF388" s="867"/>
    </row>
    <row r="389" spans="1:32">
      <c r="A389" s="236">
        <v>7</v>
      </c>
      <c r="B389" s="867">
        <v>212</v>
      </c>
      <c r="C389" s="236">
        <v>476</v>
      </c>
      <c r="D389" s="236">
        <v>1</v>
      </c>
      <c r="E389" s="236" t="s">
        <v>78</v>
      </c>
      <c r="F389" t="s">
        <v>1225</v>
      </c>
      <c r="G389" s="398"/>
      <c r="S389" s="236" t="s">
        <v>78</v>
      </c>
      <c r="T389" s="867" t="str">
        <f t="shared" si="8"/>
        <v>Залоско</v>
      </c>
      <c r="U389" s="867"/>
      <c r="V389" s="867"/>
      <c r="Y389" s="867"/>
      <c r="Z389" s="867"/>
      <c r="AA389" s="867"/>
      <c r="AD389" s="867"/>
      <c r="AE389" s="867"/>
      <c r="AF389" s="867"/>
    </row>
    <row r="390" spans="1:32">
      <c r="A390" s="236">
        <v>8</v>
      </c>
      <c r="B390" s="867">
        <v>212</v>
      </c>
      <c r="C390" s="236">
        <v>476</v>
      </c>
      <c r="D390" s="236">
        <v>1</v>
      </c>
      <c r="E390" s="236" t="s">
        <v>78</v>
      </c>
      <c r="F390" t="s">
        <v>1226</v>
      </c>
      <c r="G390" s="398"/>
      <c r="S390" s="236" t="s">
        <v>78</v>
      </c>
      <c r="T390" s="867" t="str">
        <f t="shared" si="8"/>
        <v>Иванов</v>
      </c>
      <c r="U390" s="867"/>
      <c r="V390" s="867"/>
      <c r="Y390" s="867"/>
      <c r="Z390" s="867"/>
      <c r="AA390" s="867"/>
      <c r="AD390" s="867"/>
      <c r="AE390" s="867"/>
      <c r="AF390" s="867"/>
    </row>
    <row r="391" spans="1:32">
      <c r="A391" s="236">
        <v>9</v>
      </c>
      <c r="B391" s="867">
        <v>212</v>
      </c>
      <c r="C391" s="236">
        <v>476</v>
      </c>
      <c r="D391" s="236">
        <v>1</v>
      </c>
      <c r="E391" s="236" t="s">
        <v>78</v>
      </c>
      <c r="F391" t="s">
        <v>1227</v>
      </c>
      <c r="G391" s="398"/>
      <c r="S391" s="236" t="s">
        <v>78</v>
      </c>
      <c r="T391" s="867" t="str">
        <f t="shared" si="8"/>
        <v>Иванов</v>
      </c>
      <c r="U391" s="867"/>
      <c r="V391" s="867"/>
      <c r="Y391" s="867"/>
      <c r="Z391" s="867"/>
      <c r="AA391" s="867"/>
      <c r="AD391" s="867"/>
      <c r="AE391" s="867"/>
      <c r="AF391" s="867"/>
    </row>
    <row r="392" spans="1:32">
      <c r="A392" s="236">
        <v>10</v>
      </c>
      <c r="B392" s="867">
        <v>212</v>
      </c>
      <c r="C392" s="236">
        <v>476</v>
      </c>
      <c r="D392" s="236">
        <v>1</v>
      </c>
      <c r="E392" s="236" t="s">
        <v>78</v>
      </c>
      <c r="F392" t="s">
        <v>1228</v>
      </c>
      <c r="G392" s="398"/>
      <c r="S392" s="236" t="s">
        <v>78</v>
      </c>
      <c r="T392" s="867" t="str">
        <f t="shared" si="8"/>
        <v>Курин</v>
      </c>
      <c r="U392" s="867"/>
      <c r="V392" s="867"/>
      <c r="Y392" s="867"/>
      <c r="Z392" s="867"/>
      <c r="AA392" s="867"/>
      <c r="AD392" s="867"/>
      <c r="AE392" s="867"/>
      <c r="AF392" s="867"/>
    </row>
    <row r="393" spans="1:32">
      <c r="A393" s="236">
        <v>11</v>
      </c>
      <c r="B393" s="867">
        <v>212</v>
      </c>
      <c r="C393" s="236">
        <v>476</v>
      </c>
      <c r="D393" s="236">
        <v>1</v>
      </c>
      <c r="E393" s="236" t="s">
        <v>78</v>
      </c>
      <c r="F393" t="s">
        <v>1229</v>
      </c>
      <c r="G393" s="398"/>
      <c r="S393" s="236" t="s">
        <v>78</v>
      </c>
      <c r="T393" s="867" t="str">
        <f t="shared" si="8"/>
        <v>Леонов</v>
      </c>
      <c r="U393" s="867"/>
      <c r="V393" s="867"/>
      <c r="Y393" s="867"/>
      <c r="Z393" s="867"/>
      <c r="AA393" s="867"/>
      <c r="AD393" s="867"/>
      <c r="AE393" s="867"/>
      <c r="AF393" s="867"/>
    </row>
    <row r="394" spans="1:32">
      <c r="A394" s="236">
        <v>12</v>
      </c>
      <c r="B394" s="867">
        <v>212</v>
      </c>
      <c r="C394" s="236">
        <v>476</v>
      </c>
      <c r="D394" s="236">
        <v>1</v>
      </c>
      <c r="E394" s="236" t="s">
        <v>78</v>
      </c>
      <c r="F394" t="s">
        <v>1230</v>
      </c>
      <c r="G394" s="398"/>
      <c r="S394" s="236" t="s">
        <v>78</v>
      </c>
      <c r="T394" s="867" t="str">
        <f t="shared" si="8"/>
        <v>Мазеин</v>
      </c>
      <c r="U394" s="867"/>
      <c r="V394" s="867"/>
      <c r="Y394" s="867"/>
      <c r="Z394" s="867"/>
      <c r="AA394" s="867"/>
      <c r="AD394" s="867"/>
      <c r="AE394" s="867"/>
      <c r="AF394" s="867"/>
    </row>
    <row r="395" spans="1:32">
      <c r="A395" s="236">
        <v>13</v>
      </c>
      <c r="B395" s="867">
        <v>212</v>
      </c>
      <c r="C395" s="236">
        <v>476</v>
      </c>
      <c r="D395" s="236">
        <v>1</v>
      </c>
      <c r="E395" s="236" t="s">
        <v>78</v>
      </c>
      <c r="F395" t="s">
        <v>1231</v>
      </c>
      <c r="G395" s="398"/>
      <c r="S395" s="236" t="s">
        <v>78</v>
      </c>
      <c r="T395" s="867" t="str">
        <f t="shared" si="8"/>
        <v>Мамаев</v>
      </c>
      <c r="U395" s="867"/>
      <c r="V395" s="867"/>
      <c r="Y395" s="867"/>
      <c r="Z395" s="867"/>
      <c r="AA395" s="867"/>
      <c r="AD395" s="867"/>
      <c r="AE395" s="867"/>
      <c r="AF395" s="867"/>
    </row>
    <row r="396" spans="1:32">
      <c r="A396" s="236">
        <v>14</v>
      </c>
      <c r="B396" s="867">
        <v>212</v>
      </c>
      <c r="C396" s="236">
        <v>476</v>
      </c>
      <c r="D396" s="236">
        <v>2</v>
      </c>
      <c r="E396" s="236" t="s">
        <v>78</v>
      </c>
      <c r="F396" t="s">
        <v>1232</v>
      </c>
      <c r="G396" s="398"/>
      <c r="S396" s="236" t="s">
        <v>78</v>
      </c>
      <c r="T396" s="867" t="str">
        <f t="shared" si="8"/>
        <v>Марочкин</v>
      </c>
      <c r="U396" s="867"/>
      <c r="V396" s="867"/>
      <c r="Y396" s="867"/>
      <c r="Z396" s="867"/>
      <c r="AA396" s="867"/>
      <c r="AD396" s="867"/>
      <c r="AE396" s="867"/>
      <c r="AF396" s="867"/>
    </row>
    <row r="397" spans="1:32">
      <c r="A397" s="236">
        <v>15</v>
      </c>
      <c r="B397" s="867">
        <v>212</v>
      </c>
      <c r="C397" s="236">
        <v>476</v>
      </c>
      <c r="D397" s="236">
        <v>2</v>
      </c>
      <c r="E397" s="236" t="s">
        <v>78</v>
      </c>
      <c r="F397" t="s">
        <v>1233</v>
      </c>
      <c r="G397" s="398"/>
      <c r="S397" s="236" t="s">
        <v>78</v>
      </c>
      <c r="T397" s="867" t="str">
        <f t="shared" si="8"/>
        <v>Партенко</v>
      </c>
      <c r="U397" s="867"/>
      <c r="V397" s="867"/>
      <c r="Y397" s="867"/>
      <c r="Z397" s="867"/>
      <c r="AA397" s="867"/>
      <c r="AD397" s="867"/>
      <c r="AE397" s="867"/>
      <c r="AF397" s="867"/>
    </row>
    <row r="398" spans="1:32">
      <c r="A398" s="236">
        <v>16</v>
      </c>
      <c r="B398" s="867">
        <v>212</v>
      </c>
      <c r="C398" s="236">
        <v>476</v>
      </c>
      <c r="D398" s="236">
        <v>2</v>
      </c>
      <c r="E398" s="236" t="s">
        <v>78</v>
      </c>
      <c r="F398" t="s">
        <v>1234</v>
      </c>
      <c r="G398" s="398"/>
      <c r="S398" s="236" t="s">
        <v>78</v>
      </c>
      <c r="T398" s="867" t="str">
        <f t="shared" si="8"/>
        <v>Плотников</v>
      </c>
      <c r="U398" s="867"/>
      <c r="V398" s="867"/>
      <c r="Y398" s="867"/>
      <c r="Z398" s="867"/>
      <c r="AA398" s="867"/>
      <c r="AD398" s="867"/>
      <c r="AE398" s="867"/>
      <c r="AF398" s="867"/>
    </row>
    <row r="399" spans="1:32">
      <c r="A399" s="236">
        <v>17</v>
      </c>
      <c r="B399" s="867">
        <v>212</v>
      </c>
      <c r="C399" s="236">
        <v>476</v>
      </c>
      <c r="D399" s="236">
        <v>2</v>
      </c>
      <c r="E399" s="236" t="s">
        <v>78</v>
      </c>
      <c r="F399" t="s">
        <v>1235</v>
      </c>
      <c r="G399" s="398"/>
      <c r="S399" s="236" t="s">
        <v>78</v>
      </c>
      <c r="T399" s="867" t="str">
        <f t="shared" si="8"/>
        <v>Репин</v>
      </c>
      <c r="U399" s="867"/>
      <c r="V399" s="867"/>
      <c r="Y399" s="867"/>
      <c r="Z399" s="867"/>
      <c r="AA399" s="867"/>
      <c r="AD399" s="867"/>
      <c r="AE399" s="867"/>
      <c r="AF399" s="867"/>
    </row>
    <row r="400" spans="1:32">
      <c r="A400" s="236">
        <v>18</v>
      </c>
      <c r="B400" s="867">
        <v>212</v>
      </c>
      <c r="C400" s="236">
        <v>476</v>
      </c>
      <c r="D400" s="236">
        <v>2</v>
      </c>
      <c r="E400" s="236" t="s">
        <v>78</v>
      </c>
      <c r="F400" t="s">
        <v>1236</v>
      </c>
      <c r="G400" s="398"/>
      <c r="S400" s="236" t="s">
        <v>78</v>
      </c>
      <c r="T400" s="867" t="str">
        <f t="shared" si="8"/>
        <v>Родионов</v>
      </c>
      <c r="U400" s="867"/>
      <c r="V400" s="867"/>
      <c r="Y400" s="867"/>
      <c r="Z400" s="867"/>
      <c r="AA400" s="867"/>
      <c r="AD400" s="867"/>
      <c r="AE400" s="867"/>
      <c r="AF400" s="867"/>
    </row>
    <row r="401" spans="1:32">
      <c r="A401" s="236">
        <v>19</v>
      </c>
      <c r="B401" s="867">
        <v>212</v>
      </c>
      <c r="C401" s="236">
        <v>476</v>
      </c>
      <c r="D401" s="236">
        <v>2</v>
      </c>
      <c r="E401" s="236" t="s">
        <v>78</v>
      </c>
      <c r="F401" t="s">
        <v>1237</v>
      </c>
      <c r="G401" s="398"/>
      <c r="S401" s="236" t="s">
        <v>78</v>
      </c>
      <c r="T401" s="867" t="str">
        <f t="shared" si="8"/>
        <v>Рудько</v>
      </c>
      <c r="U401" s="867"/>
      <c r="V401" s="867"/>
      <c r="Y401" s="867"/>
      <c r="Z401" s="867"/>
      <c r="AA401" s="867"/>
      <c r="AD401" s="867"/>
      <c r="AE401" s="867"/>
      <c r="AF401" s="867"/>
    </row>
    <row r="402" spans="1:32">
      <c r="A402" s="236">
        <v>20</v>
      </c>
      <c r="B402" s="867">
        <v>212</v>
      </c>
      <c r="C402" s="236">
        <v>476</v>
      </c>
      <c r="D402" s="236">
        <v>2</v>
      </c>
      <c r="E402" s="236" t="s">
        <v>78</v>
      </c>
      <c r="F402" t="s">
        <v>1238</v>
      </c>
      <c r="G402" s="398"/>
      <c r="S402" s="236" t="s">
        <v>78</v>
      </c>
      <c r="T402" s="867" t="str">
        <f t="shared" si="8"/>
        <v>Семененко</v>
      </c>
      <c r="U402" s="867"/>
      <c r="V402" s="867"/>
      <c r="Y402" s="867"/>
      <c r="Z402" s="867"/>
      <c r="AA402" s="867"/>
      <c r="AD402" s="867"/>
      <c r="AE402" s="867"/>
      <c r="AF402" s="867"/>
    </row>
    <row r="403" spans="1:32">
      <c r="A403" s="236">
        <v>21</v>
      </c>
      <c r="B403" s="867">
        <v>212</v>
      </c>
      <c r="C403" s="236">
        <v>476</v>
      </c>
      <c r="D403" s="236">
        <v>2</v>
      </c>
      <c r="E403" s="236" t="s">
        <v>78</v>
      </c>
      <c r="F403" t="s">
        <v>1239</v>
      </c>
      <c r="G403" s="398"/>
      <c r="H403"/>
      <c r="S403" s="236" t="s">
        <v>78</v>
      </c>
      <c r="T403" s="867" t="str">
        <f t="shared" si="8"/>
        <v>Сеничкин</v>
      </c>
      <c r="U403" s="867"/>
      <c r="V403" s="867"/>
      <c r="Y403" s="867"/>
      <c r="Z403" s="867"/>
      <c r="AA403" s="867"/>
      <c r="AD403" s="867"/>
      <c r="AE403" s="867"/>
      <c r="AF403" s="867"/>
    </row>
    <row r="404" spans="1:32">
      <c r="A404" s="236">
        <v>22</v>
      </c>
      <c r="B404" s="867">
        <v>212</v>
      </c>
      <c r="C404" s="236">
        <v>476</v>
      </c>
      <c r="D404" s="236">
        <v>2</v>
      </c>
      <c r="E404" s="236" t="s">
        <v>78</v>
      </c>
      <c r="F404" t="s">
        <v>1240</v>
      </c>
      <c r="G404" s="398"/>
      <c r="S404" s="236" t="s">
        <v>78</v>
      </c>
      <c r="T404" s="867" t="str">
        <f t="shared" si="8"/>
        <v>Сучков</v>
      </c>
      <c r="U404" s="867"/>
      <c r="V404" s="867"/>
      <c r="Y404" s="867"/>
      <c r="Z404" s="867"/>
      <c r="AA404" s="867"/>
      <c r="AD404" s="867"/>
      <c r="AE404" s="867"/>
      <c r="AF404" s="867"/>
    </row>
    <row r="405" spans="1:32">
      <c r="A405" s="236">
        <v>23</v>
      </c>
      <c r="B405" s="867">
        <v>212</v>
      </c>
      <c r="C405" s="236">
        <v>476</v>
      </c>
      <c r="D405" s="236">
        <v>2</v>
      </c>
      <c r="E405" s="236" t="s">
        <v>78</v>
      </c>
      <c r="F405" t="s">
        <v>1241</v>
      </c>
      <c r="G405" s="398"/>
      <c r="S405" s="236" t="s">
        <v>78</v>
      </c>
      <c r="T405" s="867" t="str">
        <f t="shared" si="8"/>
        <v>Сынбулатов</v>
      </c>
      <c r="U405" s="867"/>
      <c r="V405" s="867"/>
      <c r="Y405" s="867"/>
      <c r="Z405" s="867"/>
      <c r="AA405" s="867"/>
      <c r="AD405" s="867"/>
      <c r="AE405" s="867"/>
      <c r="AF405" s="867"/>
    </row>
    <row r="406" spans="1:32">
      <c r="A406" s="236">
        <v>24</v>
      </c>
      <c r="B406" s="867">
        <v>212</v>
      </c>
      <c r="C406" s="236">
        <v>476</v>
      </c>
      <c r="D406" s="236">
        <v>2</v>
      </c>
      <c r="E406" s="236" t="s">
        <v>78</v>
      </c>
      <c r="F406" t="s">
        <v>1242</v>
      </c>
      <c r="G406" s="398"/>
      <c r="S406" s="236" t="s">
        <v>78</v>
      </c>
      <c r="T406" s="867" t="str">
        <f t="shared" si="8"/>
        <v>Сынбулатов</v>
      </c>
      <c r="U406" s="867"/>
      <c r="V406" s="867"/>
      <c r="Y406" s="867"/>
      <c r="Z406" s="867"/>
      <c r="AA406" s="867"/>
      <c r="AD406" s="867"/>
      <c r="AE406" s="867"/>
      <c r="AF406" s="867"/>
    </row>
    <row r="407" spans="1:32">
      <c r="A407" s="236">
        <v>25</v>
      </c>
      <c r="B407" s="867">
        <v>212</v>
      </c>
      <c r="C407" s="236">
        <v>476</v>
      </c>
      <c r="D407" s="236">
        <v>2</v>
      </c>
      <c r="E407" s="236" t="s">
        <v>78</v>
      </c>
      <c r="F407" t="s">
        <v>1243</v>
      </c>
      <c r="G407" s="398"/>
      <c r="H407"/>
      <c r="S407" s="236" t="s">
        <v>78</v>
      </c>
      <c r="T407" s="867" t="str">
        <f t="shared" si="8"/>
        <v>Тагиров</v>
      </c>
      <c r="U407" s="867"/>
      <c r="V407" s="867"/>
      <c r="Y407" s="867"/>
      <c r="Z407" s="867"/>
      <c r="AA407" s="867"/>
      <c r="AD407" s="867"/>
      <c r="AE407" s="867"/>
      <c r="AF407" s="867"/>
    </row>
    <row r="408" spans="1:32">
      <c r="A408" s="236">
        <v>26</v>
      </c>
      <c r="B408" s="867">
        <v>212</v>
      </c>
      <c r="C408" s="236">
        <v>476</v>
      </c>
      <c r="D408" s="236">
        <v>2</v>
      </c>
      <c r="E408" s="236" t="s">
        <v>78</v>
      </c>
      <c r="F408" t="s">
        <v>1244</v>
      </c>
      <c r="G408" s="398"/>
      <c r="S408" s="236" t="s">
        <v>78</v>
      </c>
      <c r="T408" s="867" t="str">
        <f t="shared" si="8"/>
        <v>Тарасов</v>
      </c>
      <c r="U408" s="867"/>
      <c r="V408" s="867"/>
      <c r="Y408" s="867"/>
      <c r="Z408" s="867"/>
      <c r="AA408" s="867"/>
      <c r="AD408" s="867"/>
      <c r="AE408" s="867"/>
      <c r="AF408" s="867"/>
    </row>
    <row r="409" spans="1:32">
      <c r="A409" s="236">
        <v>27</v>
      </c>
      <c r="B409" s="867">
        <v>212</v>
      </c>
      <c r="C409" s="236">
        <v>476</v>
      </c>
      <c r="D409" s="236">
        <v>2</v>
      </c>
      <c r="E409" s="236" t="s">
        <v>78</v>
      </c>
      <c r="F409" t="s">
        <v>1245</v>
      </c>
      <c r="G409" s="398"/>
      <c r="S409" s="236" t="s">
        <v>78</v>
      </c>
      <c r="T409" s="867" t="str">
        <f t="shared" si="8"/>
        <v>Тюрин</v>
      </c>
      <c r="U409" s="867"/>
      <c r="V409" s="867"/>
      <c r="Y409" s="867"/>
      <c r="Z409" s="867"/>
      <c r="AA409" s="867"/>
      <c r="AD409" s="867"/>
      <c r="AE409" s="867"/>
      <c r="AF409" s="867"/>
    </row>
    <row r="410" spans="1:32">
      <c r="A410" s="236">
        <v>28</v>
      </c>
      <c r="B410" s="867">
        <v>212</v>
      </c>
      <c r="C410" s="236">
        <v>476</v>
      </c>
      <c r="D410" s="236">
        <v>2</v>
      </c>
      <c r="E410" s="236" t="s">
        <v>78</v>
      </c>
      <c r="F410" t="s">
        <v>1246</v>
      </c>
      <c r="G410" s="398"/>
      <c r="S410" s="236" t="s">
        <v>78</v>
      </c>
      <c r="T410" s="867" t="str">
        <f t="shared" si="8"/>
        <v>Фатхиславов</v>
      </c>
      <c r="U410" s="867"/>
      <c r="V410" s="867"/>
      <c r="Y410" s="867"/>
      <c r="Z410" s="867"/>
      <c r="AA410" s="867"/>
      <c r="AD410" s="867"/>
      <c r="AE410" s="867"/>
      <c r="AF410" s="867"/>
    </row>
    <row r="411" spans="1:32">
      <c r="A411" s="236">
        <v>29</v>
      </c>
      <c r="B411" s="867">
        <v>212</v>
      </c>
      <c r="C411" s="236">
        <v>476</v>
      </c>
      <c r="D411" s="236">
        <v>2</v>
      </c>
      <c r="E411" s="236" t="s">
        <v>78</v>
      </c>
      <c r="F411" t="s">
        <v>1247</v>
      </c>
      <c r="G411" s="398"/>
      <c r="S411" s="236" t="s">
        <v>78</v>
      </c>
      <c r="T411" s="867" t="str">
        <f t="shared" si="8"/>
        <v>Хорошилов</v>
      </c>
      <c r="U411" s="867"/>
      <c r="V411" s="867"/>
      <c r="Y411" s="867"/>
      <c r="Z411" s="867"/>
      <c r="AA411" s="867"/>
      <c r="AD411" s="867"/>
      <c r="AE411" s="867"/>
      <c r="AF411" s="867"/>
    </row>
    <row r="412" spans="1:32">
      <c r="A412" s="236">
        <v>30</v>
      </c>
      <c r="B412" s="867">
        <v>212</v>
      </c>
      <c r="C412" s="236">
        <v>476</v>
      </c>
      <c r="D412" s="236">
        <v>2</v>
      </c>
      <c r="E412" s="236" t="s">
        <v>78</v>
      </c>
      <c r="F412" t="s">
        <v>1248</v>
      </c>
      <c r="G412" s="398"/>
      <c r="S412" s="236" t="s">
        <v>78</v>
      </c>
      <c r="T412" s="867" t="str">
        <f t="shared" si="8"/>
        <v>Хоршунов</v>
      </c>
      <c r="U412" s="867"/>
      <c r="V412" s="867"/>
      <c r="Y412" s="867"/>
      <c r="Z412" s="867"/>
      <c r="AA412" s="867"/>
      <c r="AD412" s="867"/>
      <c r="AE412" s="867"/>
      <c r="AF412" s="867"/>
    </row>
    <row r="413" spans="1:32">
      <c r="A413" s="236">
        <v>31</v>
      </c>
      <c r="B413" s="867">
        <v>212</v>
      </c>
      <c r="C413" s="236">
        <v>476</v>
      </c>
      <c r="D413" s="236">
        <v>2</v>
      </c>
      <c r="E413" s="236" t="s">
        <v>78</v>
      </c>
      <c r="F413" t="s">
        <v>1249</v>
      </c>
      <c r="G413" s="398"/>
      <c r="S413" s="236" t="s">
        <v>78</v>
      </c>
      <c r="T413" s="867" t="str">
        <f t="shared" si="8"/>
        <v>Шевченко</v>
      </c>
      <c r="U413" s="867"/>
      <c r="V413" s="867"/>
      <c r="Y413" s="867"/>
      <c r="Z413" s="867"/>
      <c r="AA413" s="867"/>
      <c r="AD413" s="867"/>
      <c r="AE413" s="867"/>
      <c r="AF413" s="867"/>
    </row>
    <row r="414" spans="1:32">
      <c r="A414" s="236">
        <v>32</v>
      </c>
      <c r="B414" s="867">
        <v>212</v>
      </c>
      <c r="C414" s="236">
        <v>476</v>
      </c>
      <c r="D414" s="236">
        <v>2</v>
      </c>
      <c r="E414" s="236" t="s">
        <v>78</v>
      </c>
      <c r="F414" t="s">
        <v>1250</v>
      </c>
      <c r="G414" s="398"/>
      <c r="S414" s="236" t="s">
        <v>78</v>
      </c>
      <c r="T414" s="867" t="str">
        <f t="shared" si="8"/>
        <v>Щербак</v>
      </c>
      <c r="U414" s="867"/>
      <c r="V414" s="867"/>
      <c r="Y414" s="867"/>
      <c r="Z414" s="867"/>
      <c r="AA414" s="867"/>
      <c r="AD414" s="867"/>
      <c r="AE414" s="867"/>
      <c r="AF414" s="867"/>
    </row>
    <row r="415" spans="1:32">
      <c r="A415" s="236">
        <v>1</v>
      </c>
      <c r="B415" s="867">
        <v>213</v>
      </c>
      <c r="C415" s="236">
        <v>424</v>
      </c>
      <c r="D415" s="236">
        <v>1</v>
      </c>
      <c r="E415" s="236" t="s">
        <v>78</v>
      </c>
      <c r="F415" t="s">
        <v>1251</v>
      </c>
      <c r="G415" s="398"/>
      <c r="S415" s="236" t="s">
        <v>78</v>
      </c>
      <c r="T415" s="867" t="str">
        <f t="shared" ref="T415:T450" si="9">LEFT(F415,FIND(" ",F415)-1)</f>
        <v>Аббасов</v>
      </c>
      <c r="U415" s="867"/>
      <c r="V415" s="867"/>
      <c r="Y415" s="867"/>
      <c r="Z415" s="867"/>
      <c r="AA415" s="867"/>
      <c r="AD415" s="867"/>
      <c r="AE415" s="867"/>
      <c r="AF415" s="867"/>
    </row>
    <row r="416" spans="1:32">
      <c r="A416" s="236">
        <v>2</v>
      </c>
      <c r="B416" s="867">
        <v>213</v>
      </c>
      <c r="C416" s="236">
        <v>424</v>
      </c>
      <c r="D416" s="236">
        <v>1</v>
      </c>
      <c r="E416" s="236" t="s">
        <v>78</v>
      </c>
      <c r="F416" t="s">
        <v>1252</v>
      </c>
      <c r="G416" s="398"/>
      <c r="S416" s="236" t="s">
        <v>78</v>
      </c>
      <c r="T416" s="867" t="str">
        <f t="shared" si="9"/>
        <v>Абдулаев</v>
      </c>
      <c r="U416" s="867"/>
      <c r="V416" s="867"/>
      <c r="Y416" s="867"/>
      <c r="Z416" s="867"/>
      <c r="AA416" s="867"/>
      <c r="AD416" s="867"/>
      <c r="AE416" s="867"/>
      <c r="AF416" s="867"/>
    </row>
    <row r="417" spans="1:32">
      <c r="A417" s="236">
        <v>3</v>
      </c>
      <c r="B417" s="867">
        <v>213</v>
      </c>
      <c r="C417" s="236">
        <v>424</v>
      </c>
      <c r="D417" s="236">
        <v>1</v>
      </c>
      <c r="E417" s="236" t="s">
        <v>78</v>
      </c>
      <c r="F417" t="s">
        <v>1253</v>
      </c>
      <c r="G417" s="398"/>
      <c r="S417" s="236" t="s">
        <v>78</v>
      </c>
      <c r="T417" s="867" t="str">
        <f t="shared" si="9"/>
        <v>Аландин</v>
      </c>
      <c r="U417" s="867"/>
      <c r="V417" s="867"/>
      <c r="Y417" s="867"/>
      <c r="Z417" s="867"/>
      <c r="AA417" s="867"/>
      <c r="AD417" s="867"/>
      <c r="AE417" s="867"/>
      <c r="AF417" s="867"/>
    </row>
    <row r="418" spans="1:32">
      <c r="A418" s="236">
        <v>4</v>
      </c>
      <c r="B418" s="867">
        <v>213</v>
      </c>
      <c r="C418" s="236">
        <v>424</v>
      </c>
      <c r="D418" s="236">
        <v>1</v>
      </c>
      <c r="E418" s="236" t="s">
        <v>78</v>
      </c>
      <c r="F418" t="s">
        <v>1254</v>
      </c>
      <c r="G418" s="398"/>
      <c r="S418" s="236" t="s">
        <v>78</v>
      </c>
      <c r="T418" s="867" t="str">
        <f t="shared" si="9"/>
        <v>Бобров</v>
      </c>
      <c r="U418" s="867"/>
      <c r="V418" s="867"/>
      <c r="Y418" s="867"/>
      <c r="Z418" s="867"/>
      <c r="AA418" s="867"/>
      <c r="AD418" s="867"/>
      <c r="AE418" s="867"/>
      <c r="AF418" s="867"/>
    </row>
    <row r="419" spans="1:32">
      <c r="A419" s="236">
        <v>5</v>
      </c>
      <c r="B419" s="867">
        <v>213</v>
      </c>
      <c r="C419" s="236">
        <v>424</v>
      </c>
      <c r="D419" s="236">
        <v>1</v>
      </c>
      <c r="E419" s="236" t="s">
        <v>78</v>
      </c>
      <c r="F419" t="s">
        <v>1255</v>
      </c>
      <c r="G419" s="398"/>
      <c r="S419" s="236" t="s">
        <v>78</v>
      </c>
      <c r="T419" s="867" t="str">
        <f t="shared" si="9"/>
        <v>Бучилкин</v>
      </c>
      <c r="U419" s="867"/>
      <c r="V419" s="867"/>
      <c r="Y419" s="867"/>
      <c r="Z419" s="867"/>
      <c r="AA419" s="867"/>
      <c r="AD419" s="867"/>
      <c r="AE419" s="867"/>
      <c r="AF419" s="867"/>
    </row>
    <row r="420" spans="1:32">
      <c r="A420" s="236">
        <v>6</v>
      </c>
      <c r="B420" s="867">
        <v>213</v>
      </c>
      <c r="C420" s="236">
        <v>424</v>
      </c>
      <c r="D420" s="236">
        <v>1</v>
      </c>
      <c r="E420" s="236" t="s">
        <v>78</v>
      </c>
      <c r="F420" t="s">
        <v>1256</v>
      </c>
      <c r="G420" s="398"/>
      <c r="S420" s="236" t="s">
        <v>78</v>
      </c>
      <c r="T420" s="867" t="str">
        <f t="shared" si="9"/>
        <v>Гаршин</v>
      </c>
      <c r="U420" s="867"/>
      <c r="V420" s="867"/>
      <c r="Y420" s="867"/>
      <c r="Z420" s="867"/>
      <c r="AA420" s="867"/>
      <c r="AD420" s="867"/>
      <c r="AE420" s="867"/>
      <c r="AF420" s="867"/>
    </row>
    <row r="421" spans="1:32">
      <c r="A421" s="236">
        <v>7</v>
      </c>
      <c r="B421" s="867">
        <v>213</v>
      </c>
      <c r="C421" s="236">
        <v>424</v>
      </c>
      <c r="D421" s="236">
        <v>1</v>
      </c>
      <c r="E421" s="236" t="s">
        <v>78</v>
      </c>
      <c r="F421" t="s">
        <v>1257</v>
      </c>
      <c r="G421" s="398"/>
      <c r="S421" s="236" t="s">
        <v>78</v>
      </c>
      <c r="T421" s="867" t="str">
        <f t="shared" si="9"/>
        <v>Жильцов</v>
      </c>
      <c r="U421" s="867"/>
      <c r="V421" s="867"/>
      <c r="Y421" s="867"/>
      <c r="Z421" s="867"/>
      <c r="AA421" s="867"/>
      <c r="AD421" s="867"/>
      <c r="AE421" s="867"/>
      <c r="AF421" s="867"/>
    </row>
    <row r="422" spans="1:32">
      <c r="A422" s="236">
        <v>8</v>
      </c>
      <c r="B422" s="867">
        <v>213</v>
      </c>
      <c r="C422" s="236">
        <v>424</v>
      </c>
      <c r="D422" s="236">
        <v>1</v>
      </c>
      <c r="E422" s="236" t="s">
        <v>78</v>
      </c>
      <c r="F422" t="s">
        <v>1258</v>
      </c>
      <c r="G422" s="398"/>
      <c r="S422" s="236" t="s">
        <v>78</v>
      </c>
      <c r="T422" s="867" t="str">
        <f t="shared" si="9"/>
        <v>Зеленский</v>
      </c>
      <c r="U422" s="867"/>
      <c r="V422" s="867"/>
      <c r="Y422" s="867"/>
      <c r="Z422" s="867"/>
      <c r="AA422" s="867"/>
      <c r="AD422" s="867"/>
      <c r="AE422" s="867"/>
      <c r="AF422" s="867"/>
    </row>
    <row r="423" spans="1:32">
      <c r="A423" s="236">
        <v>9</v>
      </c>
      <c r="B423" s="867">
        <v>213</v>
      </c>
      <c r="C423" s="236">
        <v>424</v>
      </c>
      <c r="D423" s="236">
        <v>1</v>
      </c>
      <c r="E423" s="236" t="s">
        <v>78</v>
      </c>
      <c r="F423" t="s">
        <v>1259</v>
      </c>
      <c r="G423" s="398"/>
      <c r="S423" s="236" t="s">
        <v>78</v>
      </c>
      <c r="T423" s="867" t="str">
        <f t="shared" si="9"/>
        <v>Иванов</v>
      </c>
      <c r="U423" s="867"/>
      <c r="V423" s="867"/>
      <c r="Y423" s="867"/>
      <c r="Z423" s="867"/>
      <c r="AA423" s="867"/>
      <c r="AD423" s="867"/>
      <c r="AE423" s="867"/>
      <c r="AF423" s="867"/>
    </row>
    <row r="424" spans="1:32">
      <c r="A424" s="236">
        <v>10</v>
      </c>
      <c r="B424" s="867">
        <v>213</v>
      </c>
      <c r="C424" s="236">
        <v>424</v>
      </c>
      <c r="D424" s="236">
        <v>1</v>
      </c>
      <c r="E424" s="236" t="s">
        <v>78</v>
      </c>
      <c r="F424" t="s">
        <v>1260</v>
      </c>
      <c r="G424" s="398"/>
      <c r="S424" s="236" t="s">
        <v>78</v>
      </c>
      <c r="T424" s="867" t="str">
        <f t="shared" si="9"/>
        <v>Иванцов</v>
      </c>
      <c r="U424" s="867"/>
      <c r="V424" s="867"/>
      <c r="Y424" s="867"/>
      <c r="Z424" s="867"/>
      <c r="AA424" s="867"/>
      <c r="AD424" s="867"/>
      <c r="AE424" s="867"/>
      <c r="AF424" s="867"/>
    </row>
    <row r="425" spans="1:32">
      <c r="A425" s="236">
        <v>11</v>
      </c>
      <c r="B425" s="867">
        <v>213</v>
      </c>
      <c r="C425" s="236">
        <v>424</v>
      </c>
      <c r="D425" s="236">
        <v>1</v>
      </c>
      <c r="E425" s="236" t="s">
        <v>78</v>
      </c>
      <c r="F425" t="s">
        <v>1261</v>
      </c>
      <c r="G425" s="398"/>
      <c r="S425" s="236" t="s">
        <v>78</v>
      </c>
      <c r="T425" s="867" t="str">
        <f t="shared" si="9"/>
        <v>Кадралиев</v>
      </c>
      <c r="U425" s="867"/>
      <c r="V425" s="867"/>
      <c r="Y425" s="867"/>
      <c r="Z425" s="867"/>
      <c r="AA425" s="867"/>
      <c r="AD425" s="867"/>
      <c r="AE425" s="867"/>
      <c r="AF425" s="867"/>
    </row>
    <row r="426" spans="1:32">
      <c r="A426" s="236">
        <v>12</v>
      </c>
      <c r="B426" s="867">
        <v>213</v>
      </c>
      <c r="C426" s="236">
        <v>424</v>
      </c>
      <c r="D426" s="236">
        <v>1</v>
      </c>
      <c r="E426" s="236" t="s">
        <v>78</v>
      </c>
      <c r="F426" t="s">
        <v>1262</v>
      </c>
      <c r="G426" s="398"/>
      <c r="S426" s="236" t="s">
        <v>78</v>
      </c>
      <c r="T426" s="867" t="str">
        <f t="shared" si="9"/>
        <v>Касимов</v>
      </c>
      <c r="U426" s="867"/>
      <c r="V426" s="867"/>
      <c r="Y426" s="867"/>
      <c r="Z426" s="867"/>
      <c r="AA426" s="867"/>
      <c r="AD426" s="867"/>
      <c r="AE426" s="867"/>
      <c r="AF426" s="867"/>
    </row>
    <row r="427" spans="1:32">
      <c r="A427" s="236">
        <v>13</v>
      </c>
      <c r="B427" s="867">
        <v>213</v>
      </c>
      <c r="C427" s="236">
        <v>424</v>
      </c>
      <c r="D427" s="236">
        <v>1</v>
      </c>
      <c r="E427" s="236" t="s">
        <v>78</v>
      </c>
      <c r="F427" t="s">
        <v>1263</v>
      </c>
      <c r="G427" s="398"/>
      <c r="S427" s="236" t="s">
        <v>78</v>
      </c>
      <c r="T427" s="867" t="str">
        <f t="shared" si="9"/>
        <v>Ковалев</v>
      </c>
      <c r="U427" s="867"/>
      <c r="V427" s="867"/>
      <c r="Y427" s="867"/>
      <c r="Z427" s="867"/>
      <c r="AA427" s="867"/>
      <c r="AD427" s="867"/>
      <c r="AE427" s="867"/>
      <c r="AF427" s="867"/>
    </row>
    <row r="428" spans="1:32">
      <c r="A428" s="236">
        <v>14</v>
      </c>
      <c r="B428" s="867">
        <v>213</v>
      </c>
      <c r="C428" s="236">
        <v>424</v>
      </c>
      <c r="D428" s="236">
        <v>1</v>
      </c>
      <c r="E428" s="236" t="s">
        <v>78</v>
      </c>
      <c r="F428" t="s">
        <v>1264</v>
      </c>
      <c r="G428" s="398"/>
      <c r="S428" s="236" t="s">
        <v>78</v>
      </c>
      <c r="T428" s="867" t="str">
        <f t="shared" si="9"/>
        <v>Ли</v>
      </c>
      <c r="U428" s="867"/>
      <c r="V428" s="867"/>
      <c r="Y428" s="867"/>
      <c r="Z428" s="867"/>
      <c r="AA428" s="867"/>
      <c r="AD428" s="867"/>
      <c r="AE428" s="867"/>
      <c r="AF428" s="867"/>
    </row>
    <row r="429" spans="1:32">
      <c r="A429" s="236">
        <v>15</v>
      </c>
      <c r="B429" s="867">
        <v>213</v>
      </c>
      <c r="C429" s="236">
        <v>424</v>
      </c>
      <c r="D429" s="236">
        <v>1</v>
      </c>
      <c r="E429" s="236" t="s">
        <v>78</v>
      </c>
      <c r="F429" t="s">
        <v>1265</v>
      </c>
      <c r="G429" s="398"/>
      <c r="S429" s="236" t="s">
        <v>78</v>
      </c>
      <c r="T429" s="867" t="str">
        <f t="shared" si="9"/>
        <v>Лукпанов</v>
      </c>
      <c r="U429" s="867"/>
      <c r="V429" s="867"/>
      <c r="Y429" s="867"/>
      <c r="Z429" s="867"/>
      <c r="AA429" s="867"/>
      <c r="AD429" s="867"/>
      <c r="AE429" s="867"/>
      <c r="AF429" s="867"/>
    </row>
    <row r="430" spans="1:32">
      <c r="A430" s="236">
        <v>16</v>
      </c>
      <c r="B430" s="867">
        <v>213</v>
      </c>
      <c r="C430" s="236">
        <v>424</v>
      </c>
      <c r="D430" s="236">
        <v>1</v>
      </c>
      <c r="E430" s="236" t="s">
        <v>78</v>
      </c>
      <c r="F430" t="s">
        <v>1266</v>
      </c>
      <c r="G430" s="398"/>
      <c r="S430" s="236" t="s">
        <v>78</v>
      </c>
      <c r="T430" s="867" t="str">
        <f t="shared" si="9"/>
        <v>Манаковский</v>
      </c>
      <c r="U430" s="867"/>
      <c r="V430" s="867"/>
      <c r="Y430" s="867"/>
      <c r="Z430" s="867"/>
      <c r="AA430" s="867"/>
      <c r="AD430" s="867"/>
      <c r="AE430" s="867"/>
      <c r="AF430" s="867"/>
    </row>
    <row r="431" spans="1:32">
      <c r="A431" s="236">
        <v>17</v>
      </c>
      <c r="B431" s="867">
        <v>213</v>
      </c>
      <c r="C431" s="236">
        <v>424</v>
      </c>
      <c r="D431" s="236">
        <v>1</v>
      </c>
      <c r="E431" s="236" t="s">
        <v>78</v>
      </c>
      <c r="F431" t="s">
        <v>1267</v>
      </c>
      <c r="G431" s="398"/>
      <c r="S431" s="236" t="s">
        <v>78</v>
      </c>
      <c r="T431" s="867" t="str">
        <f t="shared" si="9"/>
        <v>Мирошников</v>
      </c>
      <c r="U431" s="867"/>
      <c r="V431" s="867"/>
      <c r="Y431" s="867"/>
      <c r="Z431" s="867"/>
      <c r="AA431" s="867"/>
      <c r="AD431" s="867"/>
      <c r="AE431" s="867"/>
      <c r="AF431" s="867"/>
    </row>
    <row r="432" spans="1:32">
      <c r="A432" s="236">
        <v>18</v>
      </c>
      <c r="B432" s="867">
        <v>213</v>
      </c>
      <c r="C432" s="236">
        <v>424</v>
      </c>
      <c r="D432" s="236">
        <v>1</v>
      </c>
      <c r="E432" s="236" t="s">
        <v>78</v>
      </c>
      <c r="F432" t="s">
        <v>1268</v>
      </c>
      <c r="G432" s="398"/>
      <c r="S432" s="236" t="s">
        <v>78</v>
      </c>
      <c r="T432" s="867" t="str">
        <f t="shared" si="9"/>
        <v>Михеев</v>
      </c>
      <c r="U432" s="867"/>
      <c r="V432" s="867"/>
      <c r="Y432" s="867"/>
      <c r="Z432" s="867"/>
      <c r="AA432" s="867"/>
      <c r="AD432" s="867"/>
      <c r="AE432" s="867"/>
      <c r="AF432" s="867"/>
    </row>
    <row r="433" spans="1:32">
      <c r="A433" s="236">
        <v>19</v>
      </c>
      <c r="B433" s="867">
        <v>213</v>
      </c>
      <c r="C433" s="236">
        <v>424</v>
      </c>
      <c r="D433" s="236">
        <v>1</v>
      </c>
      <c r="E433" s="236" t="s">
        <v>78</v>
      </c>
      <c r="F433" t="s">
        <v>1269</v>
      </c>
      <c r="G433" s="398"/>
      <c r="S433" s="236" t="s">
        <v>78</v>
      </c>
      <c r="T433" s="867" t="str">
        <f t="shared" si="9"/>
        <v>Мольков</v>
      </c>
      <c r="U433" s="867"/>
      <c r="V433" s="867"/>
      <c r="Y433" s="867"/>
      <c r="Z433" s="867"/>
      <c r="AA433" s="867"/>
      <c r="AD433" s="867"/>
      <c r="AE433" s="867"/>
      <c r="AF433" s="867"/>
    </row>
    <row r="434" spans="1:32">
      <c r="A434" s="236">
        <v>20</v>
      </c>
      <c r="B434" s="867">
        <v>213</v>
      </c>
      <c r="C434" s="236">
        <v>424</v>
      </c>
      <c r="D434" s="236">
        <v>1</v>
      </c>
      <c r="E434" s="236" t="s">
        <v>78</v>
      </c>
      <c r="F434" t="s">
        <v>1270</v>
      </c>
      <c r="G434" s="398"/>
      <c r="S434" s="236" t="s">
        <v>78</v>
      </c>
      <c r="T434" s="867" t="str">
        <f t="shared" si="9"/>
        <v>Муханов</v>
      </c>
      <c r="U434" s="867"/>
      <c r="V434" s="867"/>
      <c r="Y434" s="867"/>
      <c r="Z434" s="867"/>
      <c r="AA434" s="867"/>
      <c r="AD434" s="867"/>
      <c r="AE434" s="867"/>
      <c r="AF434" s="867"/>
    </row>
    <row r="435" spans="1:32">
      <c r="A435" s="236">
        <v>21</v>
      </c>
      <c r="B435" s="867">
        <v>213</v>
      </c>
      <c r="C435" s="236">
        <v>424</v>
      </c>
      <c r="D435" s="236">
        <v>1</v>
      </c>
      <c r="E435" s="236" t="s">
        <v>78</v>
      </c>
      <c r="F435" t="s">
        <v>1271</v>
      </c>
      <c r="G435" s="398"/>
      <c r="S435" s="236" t="s">
        <v>78</v>
      </c>
      <c r="T435" s="867" t="str">
        <f t="shared" si="9"/>
        <v>Носов</v>
      </c>
      <c r="U435" s="867"/>
      <c r="V435" s="867"/>
      <c r="Y435" s="867"/>
      <c r="Z435" s="867"/>
      <c r="AA435" s="867"/>
      <c r="AD435" s="867"/>
      <c r="AE435" s="867"/>
      <c r="AF435" s="867"/>
    </row>
    <row r="436" spans="1:32">
      <c r="A436" s="236">
        <v>22</v>
      </c>
      <c r="B436" s="867">
        <v>213</v>
      </c>
      <c r="C436" s="236">
        <v>424</v>
      </c>
      <c r="D436" s="236">
        <v>1</v>
      </c>
      <c r="E436" s="236" t="s">
        <v>78</v>
      </c>
      <c r="F436" t="s">
        <v>1272</v>
      </c>
      <c r="G436" s="398"/>
      <c r="S436" s="236" t="s">
        <v>78</v>
      </c>
      <c r="T436" s="867" t="str">
        <f t="shared" si="9"/>
        <v>Петров</v>
      </c>
      <c r="U436" s="867"/>
      <c r="V436" s="867"/>
      <c r="Y436" s="867"/>
      <c r="Z436" s="867"/>
      <c r="AA436" s="867"/>
      <c r="AD436" s="867"/>
      <c r="AE436" s="867"/>
      <c r="AF436" s="867"/>
    </row>
    <row r="437" spans="1:32">
      <c r="A437" s="236">
        <v>23</v>
      </c>
      <c r="B437" s="867">
        <v>213</v>
      </c>
      <c r="C437" s="236">
        <v>424</v>
      </c>
      <c r="D437" s="236">
        <v>1</v>
      </c>
      <c r="E437" s="236" t="s">
        <v>78</v>
      </c>
      <c r="F437" t="s">
        <v>1273</v>
      </c>
      <c r="G437" s="398"/>
      <c r="S437" s="236" t="s">
        <v>78</v>
      </c>
      <c r="T437" s="867" t="str">
        <f t="shared" si="9"/>
        <v>Романов</v>
      </c>
      <c r="U437" s="867"/>
      <c r="V437" s="867"/>
      <c r="Y437" s="867"/>
      <c r="Z437" s="867"/>
      <c r="AA437" s="867"/>
      <c r="AD437" s="867"/>
      <c r="AE437" s="867"/>
      <c r="AF437" s="867"/>
    </row>
    <row r="438" spans="1:32">
      <c r="A438" s="236">
        <v>24</v>
      </c>
      <c r="B438" s="867">
        <v>213</v>
      </c>
      <c r="C438" s="236">
        <v>424</v>
      </c>
      <c r="D438" s="236">
        <v>1</v>
      </c>
      <c r="E438" s="236" t="s">
        <v>78</v>
      </c>
      <c r="F438" t="s">
        <v>1274</v>
      </c>
      <c r="G438" s="398"/>
      <c r="S438" s="236" t="s">
        <v>78</v>
      </c>
      <c r="T438" s="867" t="str">
        <f t="shared" si="9"/>
        <v>Рубцов</v>
      </c>
      <c r="U438" s="867"/>
      <c r="V438" s="867"/>
      <c r="Y438" s="867"/>
      <c r="Z438" s="867"/>
      <c r="AA438" s="867"/>
      <c r="AD438" s="867"/>
      <c r="AE438" s="867"/>
      <c r="AF438" s="867"/>
    </row>
    <row r="439" spans="1:32">
      <c r="A439" s="236">
        <v>25</v>
      </c>
      <c r="B439" s="867">
        <v>213</v>
      </c>
      <c r="C439" s="236">
        <v>424</v>
      </c>
      <c r="D439" s="236">
        <v>1</v>
      </c>
      <c r="E439" s="236" t="s">
        <v>78</v>
      </c>
      <c r="F439" t="s">
        <v>1275</v>
      </c>
      <c r="G439" s="398"/>
      <c r="S439" s="236" t="s">
        <v>78</v>
      </c>
      <c r="T439" s="867" t="str">
        <f t="shared" si="9"/>
        <v>Сабиров</v>
      </c>
      <c r="U439" s="867"/>
      <c r="V439" s="867"/>
      <c r="Y439" s="867"/>
      <c r="Z439" s="867"/>
      <c r="AA439" s="867"/>
      <c r="AD439" s="867"/>
      <c r="AE439" s="867"/>
      <c r="AF439" s="867"/>
    </row>
    <row r="440" spans="1:32">
      <c r="A440" s="236">
        <v>26</v>
      </c>
      <c r="B440" s="867">
        <v>213</v>
      </c>
      <c r="C440" s="236">
        <v>424</v>
      </c>
      <c r="D440" s="236">
        <v>1</v>
      </c>
      <c r="E440" s="236" t="s">
        <v>78</v>
      </c>
      <c r="F440" t="s">
        <v>1276</v>
      </c>
      <c r="G440" s="398"/>
      <c r="S440" s="236" t="s">
        <v>78</v>
      </c>
      <c r="T440" s="867" t="str">
        <f t="shared" si="9"/>
        <v>Самылкин</v>
      </c>
      <c r="U440" s="867"/>
      <c r="V440" s="867"/>
      <c r="Y440" s="867"/>
      <c r="Z440" s="867"/>
      <c r="AA440" s="867"/>
      <c r="AD440" s="867"/>
      <c r="AE440" s="867"/>
      <c r="AF440" s="867"/>
    </row>
    <row r="441" spans="1:32">
      <c r="A441" s="236">
        <v>27</v>
      </c>
      <c r="B441" s="867">
        <v>213</v>
      </c>
      <c r="C441" s="236">
        <v>424</v>
      </c>
      <c r="D441" s="236">
        <v>1</v>
      </c>
      <c r="E441" s="236" t="s">
        <v>78</v>
      </c>
      <c r="F441" t="s">
        <v>1277</v>
      </c>
      <c r="G441" s="398"/>
      <c r="S441" s="236" t="s">
        <v>78</v>
      </c>
      <c r="T441" s="867" t="str">
        <f t="shared" si="9"/>
        <v>Сафронов</v>
      </c>
      <c r="U441" s="867"/>
      <c r="V441" s="867"/>
      <c r="Y441" s="867"/>
      <c r="Z441" s="867"/>
      <c r="AA441" s="867"/>
      <c r="AD441" s="867"/>
      <c r="AE441" s="867"/>
      <c r="AF441" s="867"/>
    </row>
    <row r="442" spans="1:32">
      <c r="A442" s="236">
        <v>28</v>
      </c>
      <c r="B442" s="867">
        <v>213</v>
      </c>
      <c r="C442" s="236">
        <v>424</v>
      </c>
      <c r="D442" s="236">
        <v>1</v>
      </c>
      <c r="E442" s="236" t="s">
        <v>78</v>
      </c>
      <c r="F442" t="s">
        <v>1278</v>
      </c>
      <c r="G442" s="398"/>
      <c r="S442" s="236" t="s">
        <v>78</v>
      </c>
      <c r="T442" s="867" t="str">
        <f t="shared" si="9"/>
        <v>Семичев</v>
      </c>
      <c r="U442" s="867"/>
      <c r="V442" s="867"/>
      <c r="Y442" s="867"/>
      <c r="Z442" s="867"/>
      <c r="AA442" s="867"/>
      <c r="AD442" s="867"/>
      <c r="AE442" s="867"/>
      <c r="AF442" s="867"/>
    </row>
    <row r="443" spans="1:32">
      <c r="A443" s="236">
        <v>29</v>
      </c>
      <c r="B443" s="867">
        <v>213</v>
      </c>
      <c r="C443" s="236">
        <v>424</v>
      </c>
      <c r="D443" s="236">
        <v>1</v>
      </c>
      <c r="E443" s="236" t="s">
        <v>78</v>
      </c>
      <c r="F443" t="s">
        <v>1279</v>
      </c>
      <c r="G443" s="398"/>
      <c r="S443" s="236" t="s">
        <v>78</v>
      </c>
      <c r="T443" s="867" t="str">
        <f t="shared" si="9"/>
        <v>Сидоров</v>
      </c>
      <c r="U443" s="867"/>
      <c r="V443" s="867"/>
      <c r="Y443" s="867"/>
      <c r="Z443" s="867"/>
      <c r="AA443" s="867"/>
      <c r="AD443" s="867"/>
      <c r="AE443" s="867"/>
      <c r="AF443" s="867"/>
    </row>
    <row r="444" spans="1:32">
      <c r="A444" s="236">
        <v>30</v>
      </c>
      <c r="B444" s="867">
        <v>213</v>
      </c>
      <c r="C444" s="236">
        <v>424</v>
      </c>
      <c r="D444" s="236">
        <v>1</v>
      </c>
      <c r="E444" s="236" t="s">
        <v>78</v>
      </c>
      <c r="F444" t="s">
        <v>1280</v>
      </c>
      <c r="G444" s="398"/>
      <c r="S444" s="236" t="s">
        <v>78</v>
      </c>
      <c r="T444" s="867" t="str">
        <f t="shared" si="9"/>
        <v>Сопинский</v>
      </c>
      <c r="U444" s="867"/>
      <c r="V444" s="867"/>
      <c r="Y444" s="867"/>
      <c r="Z444" s="867"/>
      <c r="AA444" s="867"/>
      <c r="AD444" s="867"/>
      <c r="AE444" s="867"/>
      <c r="AF444" s="867"/>
    </row>
    <row r="445" spans="1:32">
      <c r="A445" s="236">
        <v>31</v>
      </c>
      <c r="B445" s="867">
        <v>213</v>
      </c>
      <c r="C445" s="236">
        <v>424</v>
      </c>
      <c r="D445" s="236">
        <v>1</v>
      </c>
      <c r="E445" s="236" t="s">
        <v>78</v>
      </c>
      <c r="F445" t="s">
        <v>1281</v>
      </c>
      <c r="G445" s="398"/>
      <c r="S445" s="236" t="s">
        <v>78</v>
      </c>
      <c r="T445" s="867" t="str">
        <f t="shared" si="9"/>
        <v>Суханкин</v>
      </c>
      <c r="U445" s="867"/>
      <c r="V445" s="867"/>
      <c r="Y445" s="867"/>
      <c r="Z445" s="867"/>
      <c r="AA445" s="867"/>
      <c r="AD445" s="867"/>
      <c r="AE445" s="867"/>
      <c r="AF445" s="867"/>
    </row>
    <row r="446" spans="1:32">
      <c r="A446" s="236">
        <v>32</v>
      </c>
      <c r="B446" s="867">
        <v>213</v>
      </c>
      <c r="C446" s="236">
        <v>424</v>
      </c>
      <c r="D446" s="236">
        <v>1</v>
      </c>
      <c r="E446" s="236" t="s">
        <v>78</v>
      </c>
      <c r="F446" t="s">
        <v>1282</v>
      </c>
      <c r="G446" s="398"/>
      <c r="S446" s="236" t="s">
        <v>78</v>
      </c>
      <c r="T446" s="867" t="str">
        <f t="shared" si="9"/>
        <v>Телегин</v>
      </c>
      <c r="U446" s="867"/>
      <c r="V446" s="867"/>
      <c r="Y446" s="867"/>
      <c r="Z446" s="867"/>
      <c r="AA446" s="867"/>
      <c r="AD446" s="867"/>
      <c r="AE446" s="867"/>
      <c r="AF446" s="867"/>
    </row>
    <row r="447" spans="1:32">
      <c r="A447" s="236">
        <v>33</v>
      </c>
      <c r="B447" s="867">
        <v>213</v>
      </c>
      <c r="C447" s="236">
        <v>424</v>
      </c>
      <c r="D447" s="236">
        <v>1</v>
      </c>
      <c r="E447" s="236" t="s">
        <v>78</v>
      </c>
      <c r="F447" t="s">
        <v>1283</v>
      </c>
      <c r="G447" s="398"/>
      <c r="S447" s="236" t="s">
        <v>78</v>
      </c>
      <c r="T447" s="867" t="str">
        <f t="shared" si="9"/>
        <v>Ушаков</v>
      </c>
      <c r="U447" s="867"/>
      <c r="V447" s="867"/>
      <c r="Y447" s="867"/>
      <c r="Z447" s="867"/>
      <c r="AA447" s="867"/>
      <c r="AD447" s="867"/>
      <c r="AE447" s="867"/>
      <c r="AF447" s="867"/>
    </row>
    <row r="448" spans="1:32">
      <c r="A448" s="236">
        <v>34</v>
      </c>
      <c r="B448" s="867">
        <v>213</v>
      </c>
      <c r="C448" s="236">
        <v>424</v>
      </c>
      <c r="D448" s="236">
        <v>1</v>
      </c>
      <c r="E448" s="236" t="s">
        <v>78</v>
      </c>
      <c r="F448" t="s">
        <v>1284</v>
      </c>
      <c r="G448" s="398"/>
      <c r="S448" s="236" t="s">
        <v>78</v>
      </c>
      <c r="T448" s="867" t="str">
        <f t="shared" si="9"/>
        <v>Халдеев</v>
      </c>
      <c r="U448" s="867"/>
      <c r="V448" s="867"/>
      <c r="Y448" s="867"/>
      <c r="Z448" s="867"/>
      <c r="AA448" s="867"/>
      <c r="AD448" s="867"/>
      <c r="AE448" s="867"/>
      <c r="AF448" s="867"/>
    </row>
    <row r="449" spans="1:32">
      <c r="A449" s="236">
        <v>35</v>
      </c>
      <c r="B449" s="867">
        <v>213</v>
      </c>
      <c r="C449" s="236">
        <v>424</v>
      </c>
      <c r="D449" s="236">
        <v>1</v>
      </c>
      <c r="E449" s="236" t="s">
        <v>78</v>
      </c>
      <c r="F449" t="s">
        <v>1285</v>
      </c>
      <c r="G449" s="398"/>
      <c r="S449" s="236" t="s">
        <v>78</v>
      </c>
      <c r="T449" s="867" t="str">
        <f t="shared" si="9"/>
        <v>Ходорковский</v>
      </c>
      <c r="U449" s="867"/>
      <c r="V449" s="867"/>
      <c r="Y449" s="867"/>
      <c r="Z449" s="867"/>
      <c r="AA449" s="867"/>
      <c r="AD449" s="867"/>
      <c r="AE449" s="867"/>
      <c r="AF449" s="867"/>
    </row>
    <row r="450" spans="1:32">
      <c r="A450" s="236">
        <v>36</v>
      </c>
      <c r="B450" s="867">
        <v>213</v>
      </c>
      <c r="C450" s="236">
        <v>424</v>
      </c>
      <c r="D450" s="236">
        <v>1</v>
      </c>
      <c r="E450" s="236" t="s">
        <v>78</v>
      </c>
      <c r="F450" t="s">
        <v>1286</v>
      </c>
      <c r="G450" s="398"/>
      <c r="S450" s="236" t="s">
        <v>78</v>
      </c>
      <c r="T450" s="867" t="str">
        <f t="shared" si="9"/>
        <v>Чернышов</v>
      </c>
      <c r="U450" s="867"/>
      <c r="V450" s="867"/>
      <c r="Y450" s="867"/>
      <c r="Z450" s="867"/>
      <c r="AA450" s="867"/>
      <c r="AD450" s="867"/>
      <c r="AE450" s="867"/>
      <c r="AF450" s="867"/>
    </row>
    <row r="451" spans="1:32">
      <c r="A451" s="236">
        <v>1</v>
      </c>
      <c r="B451" s="867">
        <v>214</v>
      </c>
      <c r="C451" s="236">
        <v>611</v>
      </c>
      <c r="D451" s="236">
        <v>1</v>
      </c>
      <c r="E451" s="236" t="s">
        <v>78</v>
      </c>
      <c r="F451" t="s">
        <v>1287</v>
      </c>
      <c r="G451" s="398"/>
      <c r="S451" s="236" t="s">
        <v>78</v>
      </c>
      <c r="T451" s="867" t="str">
        <f t="shared" ref="T451:T478" si="10">LEFT(F451,FIND(" ",F451)-1)</f>
        <v>Абдрашитов</v>
      </c>
      <c r="U451" s="867"/>
      <c r="V451" s="867"/>
      <c r="Y451" s="867"/>
      <c r="Z451" s="867"/>
      <c r="AA451" s="867"/>
      <c r="AD451" s="867"/>
      <c r="AE451" s="867"/>
      <c r="AF451" s="867"/>
    </row>
    <row r="452" spans="1:32">
      <c r="A452" s="236">
        <v>2</v>
      </c>
      <c r="B452" s="867">
        <v>214</v>
      </c>
      <c r="C452" s="236">
        <v>611</v>
      </c>
      <c r="D452" s="236">
        <v>1</v>
      </c>
      <c r="E452" s="236" t="s">
        <v>78</v>
      </c>
      <c r="F452" t="s">
        <v>910</v>
      </c>
      <c r="G452" s="398"/>
      <c r="S452" s="236" t="s">
        <v>78</v>
      </c>
      <c r="T452" s="867" t="str">
        <f t="shared" si="10"/>
        <v>Баранов</v>
      </c>
      <c r="U452" s="867"/>
      <c r="V452" s="867"/>
      <c r="Y452" s="867"/>
      <c r="Z452" s="867"/>
      <c r="AA452" s="867"/>
      <c r="AD452" s="867"/>
      <c r="AE452" s="867"/>
      <c r="AF452" s="867"/>
    </row>
    <row r="453" spans="1:32">
      <c r="A453" s="236">
        <v>3</v>
      </c>
      <c r="B453" s="867">
        <v>214</v>
      </c>
      <c r="C453" s="236">
        <v>611</v>
      </c>
      <c r="D453" s="236">
        <v>1</v>
      </c>
      <c r="E453" s="236" t="s">
        <v>78</v>
      </c>
      <c r="F453" t="s">
        <v>1288</v>
      </c>
      <c r="G453" s="398"/>
      <c r="S453" s="236" t="s">
        <v>78</v>
      </c>
      <c r="T453" s="867" t="str">
        <f t="shared" si="10"/>
        <v>Бугров</v>
      </c>
      <c r="U453" s="867"/>
      <c r="V453" s="867"/>
      <c r="Y453" s="867"/>
      <c r="Z453" s="867"/>
      <c r="AA453" s="867"/>
      <c r="AD453" s="867"/>
      <c r="AE453" s="867"/>
      <c r="AF453" s="867"/>
    </row>
    <row r="454" spans="1:32">
      <c r="A454" s="236">
        <v>4</v>
      </c>
      <c r="B454" s="867">
        <v>214</v>
      </c>
      <c r="C454" s="236">
        <v>611</v>
      </c>
      <c r="D454" s="236">
        <v>1</v>
      </c>
      <c r="E454" s="236" t="s">
        <v>78</v>
      </c>
      <c r="F454" t="s">
        <v>1289</v>
      </c>
      <c r="G454" s="398"/>
      <c r="S454" s="236" t="s">
        <v>78</v>
      </c>
      <c r="T454" s="867" t="str">
        <f t="shared" si="10"/>
        <v>Василин</v>
      </c>
      <c r="U454" s="867"/>
      <c r="V454" s="867"/>
      <c r="Y454" s="867"/>
      <c r="Z454" s="867"/>
      <c r="AA454" s="867"/>
      <c r="AD454" s="867"/>
      <c r="AE454" s="867"/>
      <c r="AF454" s="867"/>
    </row>
    <row r="455" spans="1:32">
      <c r="A455" s="236">
        <v>5</v>
      </c>
      <c r="B455" s="867">
        <v>214</v>
      </c>
      <c r="C455" s="236">
        <v>611</v>
      </c>
      <c r="D455" s="236">
        <v>1</v>
      </c>
      <c r="E455" s="236" t="s">
        <v>78</v>
      </c>
      <c r="F455" t="s">
        <v>880</v>
      </c>
      <c r="G455" s="398"/>
      <c r="S455" s="236" t="s">
        <v>78</v>
      </c>
      <c r="T455" s="867" t="str">
        <f t="shared" si="10"/>
        <v>Веденеев</v>
      </c>
      <c r="U455" s="867"/>
      <c r="V455" s="867"/>
      <c r="Y455" s="867"/>
      <c r="Z455" s="867"/>
      <c r="AA455" s="867"/>
      <c r="AD455" s="867"/>
      <c r="AE455" s="867"/>
      <c r="AF455" s="867"/>
    </row>
    <row r="456" spans="1:32">
      <c r="A456" s="236">
        <v>6</v>
      </c>
      <c r="B456" s="867">
        <v>214</v>
      </c>
      <c r="C456" s="236">
        <v>611</v>
      </c>
      <c r="D456" s="236">
        <v>1</v>
      </c>
      <c r="E456" s="236" t="s">
        <v>78</v>
      </c>
      <c r="F456" t="s">
        <v>947</v>
      </c>
      <c r="G456" s="398"/>
      <c r="S456" s="236" t="s">
        <v>78</v>
      </c>
      <c r="T456" s="867" t="str">
        <f t="shared" si="10"/>
        <v>Галаев</v>
      </c>
      <c r="U456" s="867"/>
      <c r="V456" s="867"/>
      <c r="Y456" s="867"/>
      <c r="Z456" s="867"/>
      <c r="AA456" s="867"/>
      <c r="AD456" s="867"/>
      <c r="AE456" s="867"/>
      <c r="AF456" s="867"/>
    </row>
    <row r="457" spans="1:32">
      <c r="A457" s="236">
        <v>7</v>
      </c>
      <c r="B457" s="867">
        <v>214</v>
      </c>
      <c r="C457" s="236">
        <v>611</v>
      </c>
      <c r="D457" s="236">
        <v>1</v>
      </c>
      <c r="E457" s="236" t="s">
        <v>78</v>
      </c>
      <c r="F457" t="s">
        <v>916</v>
      </c>
      <c r="G457" s="398"/>
      <c r="S457" s="236" t="s">
        <v>78</v>
      </c>
      <c r="T457" s="867" t="str">
        <f t="shared" si="10"/>
        <v>Гуляев</v>
      </c>
      <c r="U457" s="867"/>
      <c r="V457" s="867"/>
      <c r="Y457" s="867"/>
      <c r="Z457" s="867"/>
      <c r="AA457" s="867"/>
      <c r="AD457" s="867"/>
      <c r="AE457" s="867"/>
      <c r="AF457" s="867"/>
    </row>
    <row r="458" spans="1:32">
      <c r="A458" s="236">
        <v>8</v>
      </c>
      <c r="B458" s="867">
        <v>214</v>
      </c>
      <c r="C458" s="236">
        <v>611</v>
      </c>
      <c r="D458" s="236">
        <v>1</v>
      </c>
      <c r="E458" s="236" t="s">
        <v>78</v>
      </c>
      <c r="F458" t="s">
        <v>640</v>
      </c>
      <c r="G458" s="398"/>
      <c r="S458" s="236" t="s">
        <v>78</v>
      </c>
      <c r="T458" s="867" t="str">
        <f t="shared" si="10"/>
        <v>Егорян</v>
      </c>
      <c r="U458" s="867"/>
      <c r="V458" s="867"/>
      <c r="Y458" s="867"/>
      <c r="Z458" s="867"/>
      <c r="AA458" s="867"/>
      <c r="AD458" s="867"/>
      <c r="AE458" s="867"/>
      <c r="AF458" s="867"/>
    </row>
    <row r="459" spans="1:32">
      <c r="A459" s="236">
        <v>9</v>
      </c>
      <c r="B459" s="867">
        <v>214</v>
      </c>
      <c r="C459" s="236">
        <v>611</v>
      </c>
      <c r="D459" s="236">
        <v>1</v>
      </c>
      <c r="E459" s="236" t="s">
        <v>78</v>
      </c>
      <c r="F459" t="s">
        <v>918</v>
      </c>
      <c r="G459" s="398"/>
      <c r="S459" s="236" t="s">
        <v>78</v>
      </c>
      <c r="T459" s="867" t="str">
        <f t="shared" si="10"/>
        <v>Ершов</v>
      </c>
      <c r="U459" s="867"/>
      <c r="V459" s="867"/>
      <c r="Y459" s="867"/>
      <c r="Z459" s="867"/>
      <c r="AA459" s="867"/>
      <c r="AD459" s="867"/>
      <c r="AE459" s="867"/>
      <c r="AF459" s="867"/>
    </row>
    <row r="460" spans="1:32">
      <c r="A460" s="236">
        <v>10</v>
      </c>
      <c r="B460" s="867">
        <v>214</v>
      </c>
      <c r="C460" s="236">
        <v>611</v>
      </c>
      <c r="D460" s="236">
        <v>1</v>
      </c>
      <c r="E460" s="236" t="s">
        <v>78</v>
      </c>
      <c r="F460" t="s">
        <v>919</v>
      </c>
      <c r="G460" s="398"/>
      <c r="S460" s="236" t="s">
        <v>78</v>
      </c>
      <c r="T460" s="867" t="str">
        <f t="shared" si="10"/>
        <v>Загайнов</v>
      </c>
      <c r="U460" s="867"/>
      <c r="V460" s="867"/>
      <c r="Y460" s="867"/>
      <c r="Z460" s="867"/>
      <c r="AA460" s="867"/>
      <c r="AD460" s="867"/>
      <c r="AE460" s="867"/>
      <c r="AF460" s="867"/>
    </row>
    <row r="461" spans="1:32">
      <c r="A461" s="236">
        <v>11</v>
      </c>
      <c r="B461" s="867">
        <v>214</v>
      </c>
      <c r="C461" s="236">
        <v>611</v>
      </c>
      <c r="D461" s="236">
        <v>1</v>
      </c>
      <c r="E461" s="236" t="s">
        <v>78</v>
      </c>
      <c r="F461" t="s">
        <v>461</v>
      </c>
      <c r="G461" s="398"/>
      <c r="S461" s="236" t="s">
        <v>78</v>
      </c>
      <c r="T461" s="867" t="str">
        <f t="shared" si="10"/>
        <v>Иванов</v>
      </c>
      <c r="U461" s="867"/>
      <c r="V461" s="867"/>
      <c r="Y461" s="867"/>
      <c r="Z461" s="867"/>
      <c r="AA461" s="867"/>
      <c r="AD461" s="867"/>
      <c r="AE461" s="867"/>
      <c r="AF461" s="867"/>
    </row>
    <row r="462" spans="1:32">
      <c r="A462" s="236">
        <v>12</v>
      </c>
      <c r="B462" s="867">
        <v>214</v>
      </c>
      <c r="C462" s="236">
        <v>611</v>
      </c>
      <c r="D462" s="236">
        <v>1</v>
      </c>
      <c r="E462" s="236" t="s">
        <v>78</v>
      </c>
      <c r="F462" t="s">
        <v>927</v>
      </c>
      <c r="G462" s="398"/>
      <c r="S462" s="236" t="s">
        <v>78</v>
      </c>
      <c r="T462" s="867" t="str">
        <f t="shared" si="10"/>
        <v>Малюков</v>
      </c>
      <c r="U462" s="867"/>
      <c r="V462" s="867"/>
      <c r="Y462" s="867"/>
      <c r="Z462" s="867"/>
      <c r="AA462" s="867"/>
      <c r="AD462" s="867"/>
      <c r="AE462" s="867"/>
      <c r="AF462" s="867"/>
    </row>
    <row r="463" spans="1:32">
      <c r="A463" s="236">
        <v>13</v>
      </c>
      <c r="B463" s="867">
        <v>214</v>
      </c>
      <c r="C463" s="236">
        <v>611</v>
      </c>
      <c r="D463" s="236">
        <v>1</v>
      </c>
      <c r="E463" s="236" t="s">
        <v>78</v>
      </c>
      <c r="F463" t="s">
        <v>928</v>
      </c>
      <c r="G463" s="398"/>
      <c r="S463" s="236" t="s">
        <v>78</v>
      </c>
      <c r="T463" s="867" t="str">
        <f t="shared" si="10"/>
        <v>Маннанов</v>
      </c>
      <c r="U463" s="867"/>
      <c r="V463" s="867"/>
      <c r="Y463" s="867"/>
      <c r="Z463" s="867"/>
      <c r="AA463" s="867"/>
      <c r="AD463" s="867"/>
      <c r="AE463" s="867"/>
      <c r="AF463" s="867"/>
    </row>
    <row r="464" spans="1:32">
      <c r="A464" s="236">
        <v>14</v>
      </c>
      <c r="B464" s="867">
        <v>214</v>
      </c>
      <c r="C464" s="236">
        <v>611</v>
      </c>
      <c r="D464" s="236">
        <v>1</v>
      </c>
      <c r="E464" s="236" t="s">
        <v>78</v>
      </c>
      <c r="F464" t="s">
        <v>1290</v>
      </c>
      <c r="G464" s="398"/>
      <c r="S464" s="236" t="s">
        <v>78</v>
      </c>
      <c r="T464" s="867" t="str">
        <f t="shared" si="10"/>
        <v>Маслов</v>
      </c>
      <c r="U464" s="867"/>
      <c r="V464" s="867"/>
      <c r="Y464" s="867"/>
      <c r="Z464" s="867"/>
      <c r="AA464" s="867"/>
      <c r="AD464" s="867"/>
      <c r="AE464" s="867"/>
      <c r="AF464" s="867"/>
    </row>
    <row r="465" spans="1:32">
      <c r="A465" s="236">
        <v>15</v>
      </c>
      <c r="B465" s="867">
        <v>214</v>
      </c>
      <c r="C465" s="236">
        <v>611</v>
      </c>
      <c r="D465" s="236">
        <v>2</v>
      </c>
      <c r="E465" s="236" t="s">
        <v>78</v>
      </c>
      <c r="F465" t="s">
        <v>1291</v>
      </c>
      <c r="G465" s="398"/>
      <c r="S465" s="236" t="s">
        <v>78</v>
      </c>
      <c r="T465" s="867" t="str">
        <f t="shared" si="10"/>
        <v>Мольнов</v>
      </c>
      <c r="U465" s="867"/>
      <c r="V465" s="867"/>
      <c r="Y465" s="867"/>
      <c r="Z465" s="867"/>
      <c r="AA465" s="867"/>
      <c r="AD465" s="867"/>
      <c r="AE465" s="867"/>
      <c r="AF465" s="867"/>
    </row>
    <row r="466" spans="1:32">
      <c r="A466" s="236">
        <v>16</v>
      </c>
      <c r="B466" s="867">
        <v>214</v>
      </c>
      <c r="C466" s="236">
        <v>611</v>
      </c>
      <c r="D466" s="236">
        <v>2</v>
      </c>
      <c r="E466" s="236" t="s">
        <v>78</v>
      </c>
      <c r="F466" t="s">
        <v>930</v>
      </c>
      <c r="G466" s="398"/>
      <c r="S466" s="236" t="s">
        <v>78</v>
      </c>
      <c r="T466" s="867" t="str">
        <f t="shared" si="10"/>
        <v>Мулеев</v>
      </c>
      <c r="U466" s="867"/>
      <c r="V466" s="867"/>
      <c r="Y466" s="867"/>
      <c r="Z466" s="867"/>
      <c r="AA466" s="867"/>
      <c r="AD466" s="867"/>
      <c r="AE466" s="867"/>
      <c r="AF466" s="867"/>
    </row>
    <row r="467" spans="1:32">
      <c r="A467" s="236">
        <v>17</v>
      </c>
      <c r="B467" s="867">
        <v>214</v>
      </c>
      <c r="C467" s="236">
        <v>611</v>
      </c>
      <c r="D467" s="236">
        <v>2</v>
      </c>
      <c r="E467" s="236" t="s">
        <v>78</v>
      </c>
      <c r="F467" t="s">
        <v>1292</v>
      </c>
      <c r="G467" s="398"/>
      <c r="S467" s="236" t="s">
        <v>78</v>
      </c>
      <c r="T467" s="867" t="str">
        <f t="shared" si="10"/>
        <v>Мясников</v>
      </c>
      <c r="U467" s="867"/>
      <c r="V467" s="867"/>
      <c r="Y467" s="867"/>
      <c r="Z467" s="867"/>
      <c r="AA467" s="867"/>
      <c r="AD467" s="867"/>
      <c r="AE467" s="867"/>
      <c r="AF467" s="867"/>
    </row>
    <row r="468" spans="1:32">
      <c r="A468" s="236">
        <v>18</v>
      </c>
      <c r="B468" s="867">
        <v>214</v>
      </c>
      <c r="C468" s="236">
        <v>611</v>
      </c>
      <c r="D468" s="236">
        <v>2</v>
      </c>
      <c r="E468" s="236" t="s">
        <v>78</v>
      </c>
      <c r="F468" t="s">
        <v>503</v>
      </c>
      <c r="G468" s="398"/>
      <c r="S468" s="236" t="s">
        <v>78</v>
      </c>
      <c r="T468" s="867" t="str">
        <f t="shared" si="10"/>
        <v>Писарев</v>
      </c>
      <c r="U468" s="867"/>
      <c r="V468" s="867"/>
      <c r="Y468" s="867"/>
      <c r="Z468" s="867"/>
      <c r="AA468" s="867"/>
      <c r="AD468" s="867"/>
      <c r="AE468" s="867"/>
      <c r="AF468" s="867"/>
    </row>
    <row r="469" spans="1:32">
      <c r="A469" s="236">
        <v>19</v>
      </c>
      <c r="B469" s="867">
        <v>214</v>
      </c>
      <c r="C469" s="236">
        <v>611</v>
      </c>
      <c r="D469" s="236">
        <v>2</v>
      </c>
      <c r="E469" s="236" t="s">
        <v>78</v>
      </c>
      <c r="F469" t="s">
        <v>899</v>
      </c>
      <c r="G469" s="398"/>
      <c r="S469" s="236" t="s">
        <v>78</v>
      </c>
      <c r="T469" s="867" t="str">
        <f t="shared" si="10"/>
        <v>Полешкин</v>
      </c>
      <c r="U469" s="867"/>
      <c r="V469" s="867"/>
      <c r="Y469" s="867"/>
      <c r="Z469" s="867"/>
      <c r="AA469" s="867"/>
      <c r="AD469" s="867"/>
      <c r="AE469" s="867"/>
      <c r="AF469" s="867"/>
    </row>
    <row r="470" spans="1:32">
      <c r="A470" s="236">
        <v>20</v>
      </c>
      <c r="B470" s="867">
        <v>214</v>
      </c>
      <c r="C470" s="236">
        <v>611</v>
      </c>
      <c r="D470" s="236">
        <v>2</v>
      </c>
      <c r="E470" s="236" t="s">
        <v>78</v>
      </c>
      <c r="F470" t="s">
        <v>933</v>
      </c>
      <c r="G470" s="398"/>
      <c r="S470" s="236" t="s">
        <v>78</v>
      </c>
      <c r="T470" s="867" t="str">
        <f t="shared" si="10"/>
        <v>Садков</v>
      </c>
      <c r="U470" s="867"/>
      <c r="V470" s="867"/>
      <c r="Y470" s="867"/>
      <c r="Z470" s="867"/>
      <c r="AA470" s="867"/>
      <c r="AD470" s="867"/>
      <c r="AE470" s="867"/>
      <c r="AF470" s="867"/>
    </row>
    <row r="471" spans="1:32">
      <c r="A471" s="236">
        <v>21</v>
      </c>
      <c r="B471" s="867">
        <v>214</v>
      </c>
      <c r="C471" s="236">
        <v>611</v>
      </c>
      <c r="D471" s="236">
        <v>2</v>
      </c>
      <c r="E471" s="236" t="s">
        <v>78</v>
      </c>
      <c r="F471" t="s">
        <v>1293</v>
      </c>
      <c r="G471" s="398"/>
      <c r="S471" s="236" t="s">
        <v>78</v>
      </c>
      <c r="T471" s="867" t="str">
        <f t="shared" si="10"/>
        <v>Саулин</v>
      </c>
      <c r="U471" s="867"/>
      <c r="V471" s="867"/>
      <c r="Y471" s="867"/>
      <c r="Z471" s="867"/>
      <c r="AA471" s="867"/>
      <c r="AD471" s="867"/>
      <c r="AE471" s="867"/>
      <c r="AF471" s="867"/>
    </row>
    <row r="472" spans="1:32">
      <c r="A472" s="236">
        <v>22</v>
      </c>
      <c r="B472" s="867">
        <v>214</v>
      </c>
      <c r="C472" s="236">
        <v>611</v>
      </c>
      <c r="D472" s="236">
        <v>2</v>
      </c>
      <c r="E472" s="236" t="s">
        <v>78</v>
      </c>
      <c r="F472" t="s">
        <v>1294</v>
      </c>
      <c r="G472" s="398"/>
      <c r="S472" s="236" t="s">
        <v>78</v>
      </c>
      <c r="T472" s="867" t="str">
        <f t="shared" si="10"/>
        <v>Тарасов</v>
      </c>
      <c r="U472" s="867"/>
      <c r="V472" s="867"/>
      <c r="Y472" s="867"/>
      <c r="Z472" s="867"/>
      <c r="AA472" s="867"/>
      <c r="AD472" s="867"/>
      <c r="AE472" s="867"/>
      <c r="AF472" s="867"/>
    </row>
    <row r="473" spans="1:32">
      <c r="A473" s="236">
        <v>23</v>
      </c>
      <c r="B473" s="867">
        <v>214</v>
      </c>
      <c r="C473" s="236">
        <v>611</v>
      </c>
      <c r="D473" s="236">
        <v>2</v>
      </c>
      <c r="E473" s="236" t="s">
        <v>78</v>
      </c>
      <c r="F473" t="s">
        <v>904</v>
      </c>
      <c r="G473" s="398"/>
      <c r="S473" s="236" t="s">
        <v>78</v>
      </c>
      <c r="T473" s="867" t="str">
        <f t="shared" si="10"/>
        <v>Терин</v>
      </c>
      <c r="U473" s="867"/>
      <c r="V473" s="867"/>
      <c r="Y473" s="867"/>
      <c r="Z473" s="867"/>
      <c r="AA473" s="867"/>
      <c r="AD473" s="867"/>
      <c r="AE473" s="867"/>
      <c r="AF473" s="867"/>
    </row>
    <row r="474" spans="1:32">
      <c r="A474" s="236">
        <v>24</v>
      </c>
      <c r="B474" s="867">
        <v>214</v>
      </c>
      <c r="C474" s="236">
        <v>611</v>
      </c>
      <c r="D474" s="236">
        <v>2</v>
      </c>
      <c r="E474" s="236" t="s">
        <v>78</v>
      </c>
      <c r="F474" t="s">
        <v>907</v>
      </c>
      <c r="G474" s="398"/>
      <c r="S474" s="236" t="s">
        <v>78</v>
      </c>
      <c r="T474" s="867" t="str">
        <f t="shared" si="10"/>
        <v>Шахов</v>
      </c>
      <c r="U474" s="867"/>
      <c r="V474" s="867"/>
      <c r="Y474" s="867"/>
      <c r="Z474" s="867"/>
      <c r="AA474" s="867"/>
      <c r="AD474" s="867"/>
      <c r="AE474" s="867"/>
      <c r="AF474" s="867"/>
    </row>
    <row r="475" spans="1:32">
      <c r="A475" s="236">
        <v>25</v>
      </c>
      <c r="B475" s="867">
        <v>214</v>
      </c>
      <c r="C475" s="236">
        <v>611</v>
      </c>
      <c r="D475" s="236">
        <v>2</v>
      </c>
      <c r="E475" s="236" t="s">
        <v>78</v>
      </c>
      <c r="F475" t="s">
        <v>908</v>
      </c>
      <c r="G475" s="398"/>
      <c r="S475" s="236" t="s">
        <v>78</v>
      </c>
      <c r="T475" s="867" t="str">
        <f t="shared" si="10"/>
        <v>Шевляков</v>
      </c>
      <c r="U475" s="867"/>
      <c r="V475" s="867"/>
      <c r="Y475" s="867"/>
      <c r="Z475" s="867"/>
      <c r="AA475" s="867"/>
      <c r="AD475" s="867"/>
      <c r="AE475" s="867"/>
      <c r="AF475" s="867"/>
    </row>
    <row r="476" spans="1:32">
      <c r="A476" s="236">
        <v>26</v>
      </c>
      <c r="B476" s="867">
        <v>214</v>
      </c>
      <c r="C476" s="236">
        <v>611</v>
      </c>
      <c r="D476" s="236">
        <v>2</v>
      </c>
      <c r="E476" s="236" t="s">
        <v>78</v>
      </c>
      <c r="F476" t="s">
        <v>942</v>
      </c>
      <c r="G476" s="398"/>
      <c r="S476" s="236" t="s">
        <v>78</v>
      </c>
      <c r="T476" s="867" t="str">
        <f t="shared" si="10"/>
        <v>Шишкин</v>
      </c>
      <c r="U476" s="867"/>
      <c r="V476" s="867"/>
      <c r="Y476" s="867"/>
      <c r="Z476" s="867"/>
      <c r="AA476" s="867"/>
      <c r="AD476" s="867"/>
      <c r="AE476" s="867"/>
      <c r="AF476" s="867"/>
    </row>
    <row r="477" spans="1:32">
      <c r="A477" s="236">
        <v>27</v>
      </c>
      <c r="B477" s="867">
        <v>214</v>
      </c>
      <c r="C477" s="236">
        <v>611</v>
      </c>
      <c r="D477" s="236">
        <v>2</v>
      </c>
      <c r="E477" s="236" t="s">
        <v>78</v>
      </c>
      <c r="F477" t="s">
        <v>1295</v>
      </c>
      <c r="G477" s="398"/>
      <c r="S477" s="236" t="s">
        <v>78</v>
      </c>
      <c r="T477" s="867" t="str">
        <f t="shared" si="10"/>
        <v>Юнусов</v>
      </c>
      <c r="U477" s="867"/>
      <c r="V477" s="867"/>
      <c r="Y477" s="867"/>
      <c r="Z477" s="867"/>
      <c r="AA477" s="867"/>
      <c r="AD477" s="867"/>
      <c r="AE477" s="867"/>
      <c r="AF477" s="867"/>
    </row>
    <row r="478" spans="1:32">
      <c r="A478" s="236">
        <v>28</v>
      </c>
      <c r="B478" s="867">
        <v>214</v>
      </c>
      <c r="C478" s="236">
        <v>611</v>
      </c>
      <c r="D478" s="236">
        <v>2</v>
      </c>
      <c r="E478" s="236" t="s">
        <v>78</v>
      </c>
      <c r="F478" t="s">
        <v>1296</v>
      </c>
      <c r="G478" s="398"/>
      <c r="S478" s="236" t="s">
        <v>78</v>
      </c>
      <c r="T478" s="867" t="str">
        <f t="shared" si="10"/>
        <v>Якубов</v>
      </c>
      <c r="U478" s="867"/>
      <c r="V478" s="867"/>
      <c r="Y478" s="867"/>
      <c r="Z478" s="867"/>
      <c r="AA478" s="867"/>
      <c r="AD478" s="867"/>
      <c r="AE478" s="867"/>
      <c r="AF478" s="867"/>
    </row>
    <row r="479" spans="1:32">
      <c r="A479" s="236">
        <v>1</v>
      </c>
      <c r="B479" s="867">
        <v>221</v>
      </c>
      <c r="C479" s="236">
        <v>465</v>
      </c>
      <c r="D479" s="236">
        <v>1</v>
      </c>
      <c r="E479" s="236" t="s">
        <v>78</v>
      </c>
      <c r="F479" t="s">
        <v>967</v>
      </c>
      <c r="G479" s="398"/>
      <c r="S479" s="236" t="s">
        <v>78</v>
      </c>
      <c r="T479" s="867" t="str">
        <f t="shared" ref="T479:T511" si="11">LEFT(F479,FIND(" ",F479)-1)</f>
        <v>Аксенов</v>
      </c>
      <c r="U479" s="867"/>
      <c r="V479" s="867"/>
      <c r="Y479" s="867"/>
      <c r="Z479" s="867"/>
      <c r="AA479" s="867"/>
      <c r="AD479" s="867"/>
      <c r="AE479" s="867"/>
      <c r="AF479" s="867"/>
    </row>
    <row r="480" spans="1:32">
      <c r="A480" s="236">
        <v>2</v>
      </c>
      <c r="B480" s="867">
        <v>221</v>
      </c>
      <c r="C480" s="236">
        <v>465</v>
      </c>
      <c r="D480" s="236">
        <v>1</v>
      </c>
      <c r="E480" s="236" t="s">
        <v>78</v>
      </c>
      <c r="F480" t="s">
        <v>1297</v>
      </c>
      <c r="G480" s="398"/>
      <c r="S480" s="236" t="s">
        <v>78</v>
      </c>
      <c r="T480" s="867" t="str">
        <f t="shared" si="11"/>
        <v>Алифиренко</v>
      </c>
      <c r="U480" s="867"/>
      <c r="V480" s="867"/>
      <c r="Y480" s="867"/>
      <c r="Z480" s="867"/>
      <c r="AA480" s="867"/>
      <c r="AD480" s="867"/>
      <c r="AE480" s="867"/>
      <c r="AF480" s="867"/>
    </row>
    <row r="481" spans="1:32">
      <c r="A481" s="236">
        <v>3</v>
      </c>
      <c r="B481" s="867">
        <v>221</v>
      </c>
      <c r="C481" s="236">
        <v>465</v>
      </c>
      <c r="D481" s="236">
        <v>1</v>
      </c>
      <c r="E481" s="236" t="s">
        <v>78</v>
      </c>
      <c r="F481" t="s">
        <v>1298</v>
      </c>
      <c r="G481" s="398"/>
      <c r="S481" s="236" t="s">
        <v>78</v>
      </c>
      <c r="T481" s="867" t="str">
        <f t="shared" si="11"/>
        <v>Анисимов</v>
      </c>
      <c r="U481" s="867"/>
      <c r="V481" s="867"/>
      <c r="Y481" s="867"/>
      <c r="Z481" s="867"/>
      <c r="AA481" s="867"/>
      <c r="AD481" s="867"/>
      <c r="AE481" s="867"/>
      <c r="AF481" s="867"/>
    </row>
    <row r="482" spans="1:32">
      <c r="A482" s="236">
        <v>4</v>
      </c>
      <c r="B482" s="867">
        <v>221</v>
      </c>
      <c r="C482" s="236">
        <v>465</v>
      </c>
      <c r="D482" s="236">
        <v>1</v>
      </c>
      <c r="E482" s="236" t="s">
        <v>78</v>
      </c>
      <c r="F482" t="s">
        <v>1299</v>
      </c>
      <c r="G482" s="398"/>
      <c r="S482" s="236" t="s">
        <v>78</v>
      </c>
      <c r="T482" s="867" t="str">
        <f t="shared" si="11"/>
        <v>Баранников</v>
      </c>
      <c r="U482" s="867"/>
      <c r="V482" s="867"/>
      <c r="Y482" s="867"/>
      <c r="Z482" s="867"/>
      <c r="AA482" s="867"/>
      <c r="AD482" s="867"/>
      <c r="AE482" s="867"/>
      <c r="AF482" s="867"/>
    </row>
    <row r="483" spans="1:32">
      <c r="A483" s="236">
        <v>5</v>
      </c>
      <c r="B483" s="867">
        <v>221</v>
      </c>
      <c r="C483" s="236">
        <v>465</v>
      </c>
      <c r="D483" s="236">
        <v>1</v>
      </c>
      <c r="E483" s="236" t="s">
        <v>78</v>
      </c>
      <c r="F483" t="s">
        <v>1300</v>
      </c>
      <c r="G483" s="398"/>
      <c r="S483" s="236" t="s">
        <v>78</v>
      </c>
      <c r="T483" s="867" t="str">
        <f t="shared" si="11"/>
        <v>Барулин</v>
      </c>
      <c r="U483" s="867"/>
      <c r="V483" s="867"/>
      <c r="Y483" s="867"/>
      <c r="Z483" s="867"/>
      <c r="AA483" s="867"/>
      <c r="AD483" s="867"/>
      <c r="AE483" s="867"/>
      <c r="AF483" s="867"/>
    </row>
    <row r="484" spans="1:32">
      <c r="A484" s="236">
        <v>6</v>
      </c>
      <c r="B484" s="867">
        <v>221</v>
      </c>
      <c r="C484" s="236">
        <v>465</v>
      </c>
      <c r="D484" s="236">
        <v>1</v>
      </c>
      <c r="E484" s="236" t="s">
        <v>78</v>
      </c>
      <c r="F484" t="s">
        <v>1301</v>
      </c>
      <c r="G484" s="398"/>
      <c r="S484" s="236" t="s">
        <v>78</v>
      </c>
      <c r="T484" s="867" t="str">
        <f t="shared" si="11"/>
        <v>Буркутов</v>
      </c>
      <c r="U484" s="867"/>
      <c r="V484" s="867"/>
      <c r="Y484" s="867"/>
      <c r="Z484" s="867"/>
      <c r="AA484" s="867"/>
      <c r="AD484" s="867"/>
      <c r="AE484" s="867"/>
      <c r="AF484" s="867"/>
    </row>
    <row r="485" spans="1:32">
      <c r="A485" s="236">
        <v>7</v>
      </c>
      <c r="B485" s="867">
        <v>221</v>
      </c>
      <c r="C485" s="236">
        <v>465</v>
      </c>
      <c r="D485" s="236">
        <v>1</v>
      </c>
      <c r="E485" s="236" t="s">
        <v>78</v>
      </c>
      <c r="F485" t="s">
        <v>1302</v>
      </c>
      <c r="G485" s="398"/>
      <c r="S485" s="236" t="s">
        <v>78</v>
      </c>
      <c r="T485" s="867" t="str">
        <f t="shared" si="11"/>
        <v>Волков</v>
      </c>
      <c r="U485" s="867"/>
      <c r="V485" s="867"/>
      <c r="Y485" s="867"/>
      <c r="Z485" s="867"/>
      <c r="AA485" s="867"/>
      <c r="AD485" s="867"/>
      <c r="AE485" s="867"/>
      <c r="AF485" s="867"/>
    </row>
    <row r="486" spans="1:32">
      <c r="A486" s="236">
        <v>8</v>
      </c>
      <c r="B486" s="867">
        <v>221</v>
      </c>
      <c r="C486" s="236">
        <v>465</v>
      </c>
      <c r="D486" s="236">
        <v>1</v>
      </c>
      <c r="E486" s="236" t="s">
        <v>78</v>
      </c>
      <c r="F486" t="s">
        <v>1303</v>
      </c>
      <c r="G486" s="398"/>
      <c r="S486" s="236" t="s">
        <v>78</v>
      </c>
      <c r="T486" s="867" t="str">
        <f t="shared" si="11"/>
        <v>Глушков</v>
      </c>
      <c r="U486" s="867"/>
      <c r="V486" s="867"/>
      <c r="Y486" s="867"/>
      <c r="Z486" s="867"/>
      <c r="AA486" s="867"/>
      <c r="AD486" s="867"/>
      <c r="AE486" s="867"/>
      <c r="AF486" s="867"/>
    </row>
    <row r="487" spans="1:32">
      <c r="A487" s="236">
        <v>9</v>
      </c>
      <c r="B487" s="867">
        <v>221</v>
      </c>
      <c r="C487" s="236">
        <v>465</v>
      </c>
      <c r="D487" s="236">
        <v>1</v>
      </c>
      <c r="E487" s="236" t="s">
        <v>78</v>
      </c>
      <c r="F487" t="s">
        <v>1304</v>
      </c>
      <c r="G487" s="398"/>
      <c r="S487" s="236" t="s">
        <v>78</v>
      </c>
      <c r="T487" s="867" t="str">
        <f t="shared" si="11"/>
        <v>Дидин</v>
      </c>
      <c r="U487" s="867"/>
      <c r="V487" s="867"/>
      <c r="Y487" s="867"/>
      <c r="Z487" s="867"/>
      <c r="AA487" s="867"/>
      <c r="AD487" s="867"/>
      <c r="AE487" s="867"/>
      <c r="AF487" s="867"/>
    </row>
    <row r="488" spans="1:32">
      <c r="A488" s="236">
        <v>10</v>
      </c>
      <c r="B488" s="867">
        <v>221</v>
      </c>
      <c r="C488" s="236">
        <v>465</v>
      </c>
      <c r="D488" s="236">
        <v>1</v>
      </c>
      <c r="E488" s="236" t="s">
        <v>78</v>
      </c>
      <c r="F488" t="s">
        <v>1305</v>
      </c>
      <c r="G488" s="398"/>
      <c r="S488" s="236" t="s">
        <v>78</v>
      </c>
      <c r="T488" s="867" t="str">
        <f t="shared" si="11"/>
        <v>Дуплищев</v>
      </c>
      <c r="U488" s="867"/>
      <c r="V488" s="867"/>
      <c r="Y488" s="867"/>
      <c r="Z488" s="867"/>
      <c r="AA488" s="867"/>
      <c r="AD488" s="867"/>
      <c r="AE488" s="867"/>
      <c r="AF488" s="867"/>
    </row>
    <row r="489" spans="1:32">
      <c r="A489" s="236">
        <v>11</v>
      </c>
      <c r="B489" s="867">
        <v>221</v>
      </c>
      <c r="C489" s="236">
        <v>465</v>
      </c>
      <c r="D489" s="236">
        <v>1</v>
      </c>
      <c r="E489" s="236" t="s">
        <v>78</v>
      </c>
      <c r="F489" t="s">
        <v>1306</v>
      </c>
      <c r="G489" s="398"/>
      <c r="S489" s="236" t="s">
        <v>78</v>
      </c>
      <c r="T489" s="867" t="str">
        <f t="shared" si="11"/>
        <v>Дутов</v>
      </c>
      <c r="U489" s="867"/>
      <c r="V489" s="867"/>
      <c r="Y489" s="867"/>
      <c r="Z489" s="867"/>
      <c r="AA489" s="867"/>
      <c r="AD489" s="867"/>
      <c r="AE489" s="867"/>
      <c r="AF489" s="867"/>
    </row>
    <row r="490" spans="1:32">
      <c r="A490" s="236">
        <v>12</v>
      </c>
      <c r="B490" s="867">
        <v>221</v>
      </c>
      <c r="C490" s="236">
        <v>465</v>
      </c>
      <c r="D490" s="236">
        <v>1</v>
      </c>
      <c r="E490" s="236" t="s">
        <v>78</v>
      </c>
      <c r="F490" t="s">
        <v>1307</v>
      </c>
      <c r="G490" s="398"/>
      <c r="S490" s="236" t="s">
        <v>78</v>
      </c>
      <c r="T490" s="867" t="str">
        <f t="shared" si="11"/>
        <v>Евлампиев</v>
      </c>
      <c r="U490" s="867"/>
      <c r="V490" s="867"/>
      <c r="Y490" s="867"/>
      <c r="Z490" s="867"/>
      <c r="AA490" s="867"/>
      <c r="AD490" s="867"/>
      <c r="AE490" s="867"/>
      <c r="AF490" s="867"/>
    </row>
    <row r="491" spans="1:32">
      <c r="A491" s="236">
        <v>13</v>
      </c>
      <c r="B491" s="867">
        <v>221</v>
      </c>
      <c r="C491" s="236">
        <v>465</v>
      </c>
      <c r="D491" s="236">
        <v>1</v>
      </c>
      <c r="E491" s="236" t="s">
        <v>78</v>
      </c>
      <c r="F491" t="s">
        <v>1308</v>
      </c>
      <c r="G491" s="398"/>
      <c r="S491" s="236" t="s">
        <v>78</v>
      </c>
      <c r="T491" s="867" t="str">
        <f t="shared" si="11"/>
        <v>Журкин</v>
      </c>
      <c r="U491" s="867"/>
      <c r="V491" s="867"/>
      <c r="Y491" s="867"/>
      <c r="Z491" s="867"/>
      <c r="AA491" s="867"/>
      <c r="AD491" s="867"/>
      <c r="AE491" s="867"/>
      <c r="AF491" s="867"/>
    </row>
    <row r="492" spans="1:32">
      <c r="A492" s="236">
        <v>14</v>
      </c>
      <c r="B492" s="867">
        <v>221</v>
      </c>
      <c r="C492" s="236">
        <v>465</v>
      </c>
      <c r="D492" s="236">
        <v>1</v>
      </c>
      <c r="E492" s="236" t="s">
        <v>78</v>
      </c>
      <c r="F492" t="s">
        <v>1309</v>
      </c>
      <c r="G492" s="398"/>
      <c r="S492" s="236" t="s">
        <v>78</v>
      </c>
      <c r="T492" s="867" t="str">
        <f t="shared" si="11"/>
        <v>Зубенко</v>
      </c>
      <c r="U492" s="867"/>
      <c r="V492" s="867"/>
      <c r="Y492" s="867"/>
      <c r="Z492" s="867"/>
      <c r="AA492" s="867"/>
      <c r="AD492" s="867"/>
      <c r="AE492" s="867"/>
      <c r="AF492" s="867"/>
    </row>
    <row r="493" spans="1:32">
      <c r="A493" s="236">
        <v>15</v>
      </c>
      <c r="B493" s="867">
        <v>221</v>
      </c>
      <c r="C493" s="236">
        <v>465</v>
      </c>
      <c r="D493" s="236">
        <v>1</v>
      </c>
      <c r="E493" s="236" t="s">
        <v>78</v>
      </c>
      <c r="F493" t="s">
        <v>1310</v>
      </c>
      <c r="G493" s="398"/>
      <c r="S493" s="236" t="s">
        <v>78</v>
      </c>
      <c r="T493" s="867" t="str">
        <f t="shared" si="11"/>
        <v>Кликов</v>
      </c>
      <c r="U493" s="867"/>
      <c r="V493" s="867"/>
      <c r="Y493" s="867"/>
      <c r="Z493" s="867"/>
      <c r="AA493" s="867"/>
      <c r="AD493" s="867"/>
      <c r="AE493" s="867"/>
      <c r="AF493" s="867"/>
    </row>
    <row r="494" spans="1:32">
      <c r="A494" s="236">
        <v>16</v>
      </c>
      <c r="B494" s="867">
        <v>221</v>
      </c>
      <c r="C494" s="236">
        <v>465</v>
      </c>
      <c r="D494" s="236">
        <v>1</v>
      </c>
      <c r="E494" s="236" t="s">
        <v>78</v>
      </c>
      <c r="F494" t="s">
        <v>1311</v>
      </c>
      <c r="G494" s="398"/>
      <c r="S494" s="236" t="s">
        <v>78</v>
      </c>
      <c r="T494" s="867" t="str">
        <f t="shared" si="11"/>
        <v>Ковалев</v>
      </c>
      <c r="U494" s="867"/>
      <c r="V494" s="867"/>
      <c r="Y494" s="867"/>
      <c r="Z494" s="867"/>
      <c r="AA494" s="867"/>
      <c r="AD494" s="867"/>
      <c r="AE494" s="867"/>
      <c r="AF494" s="867"/>
    </row>
    <row r="495" spans="1:32">
      <c r="A495" s="236">
        <v>17</v>
      </c>
      <c r="B495" s="867">
        <v>221</v>
      </c>
      <c r="C495" s="236">
        <v>465</v>
      </c>
      <c r="D495" s="236">
        <v>2</v>
      </c>
      <c r="E495" s="236" t="s">
        <v>78</v>
      </c>
      <c r="F495" t="s">
        <v>1312</v>
      </c>
      <c r="G495" s="398"/>
      <c r="S495" s="236" t="s">
        <v>78</v>
      </c>
      <c r="T495" s="867" t="str">
        <f t="shared" si="11"/>
        <v>Ковригин</v>
      </c>
      <c r="U495" s="867"/>
      <c r="V495" s="867"/>
      <c r="Y495" s="867"/>
      <c r="Z495" s="867"/>
      <c r="AA495" s="867"/>
      <c r="AD495" s="867"/>
      <c r="AE495" s="867"/>
      <c r="AF495" s="867"/>
    </row>
    <row r="496" spans="1:32">
      <c r="A496" s="236">
        <v>18</v>
      </c>
      <c r="B496" s="867">
        <v>221</v>
      </c>
      <c r="C496" s="236">
        <v>465</v>
      </c>
      <c r="D496" s="236">
        <v>2</v>
      </c>
      <c r="E496" s="236" t="s">
        <v>78</v>
      </c>
      <c r="F496" t="s">
        <v>1313</v>
      </c>
      <c r="G496" s="398"/>
      <c r="S496" s="236" t="s">
        <v>78</v>
      </c>
      <c r="T496" s="867" t="str">
        <f t="shared" si="11"/>
        <v>Коркин</v>
      </c>
      <c r="U496" s="867"/>
      <c r="V496" s="867"/>
      <c r="Y496" s="867"/>
      <c r="Z496" s="867"/>
      <c r="AA496" s="867"/>
      <c r="AD496" s="867"/>
      <c r="AE496" s="867"/>
      <c r="AF496" s="867"/>
    </row>
    <row r="497" spans="1:32">
      <c r="A497" s="236">
        <v>19</v>
      </c>
      <c r="B497" s="867">
        <v>221</v>
      </c>
      <c r="C497" s="236">
        <v>465</v>
      </c>
      <c r="D497" s="236">
        <v>2</v>
      </c>
      <c r="E497" s="236" t="s">
        <v>78</v>
      </c>
      <c r="F497" t="s">
        <v>1314</v>
      </c>
      <c r="G497" s="398"/>
      <c r="S497" s="236" t="s">
        <v>78</v>
      </c>
      <c r="T497" s="867" t="str">
        <f t="shared" si="11"/>
        <v>Лахматиков</v>
      </c>
      <c r="U497" s="867"/>
      <c r="V497" s="867"/>
      <c r="Y497" s="867"/>
      <c r="Z497" s="867"/>
      <c r="AA497" s="867"/>
      <c r="AD497" s="867"/>
      <c r="AE497" s="867"/>
      <c r="AF497" s="867"/>
    </row>
    <row r="498" spans="1:32">
      <c r="A498" s="236">
        <v>20</v>
      </c>
      <c r="B498" s="867">
        <v>221</v>
      </c>
      <c r="C498" s="236">
        <v>465</v>
      </c>
      <c r="D498" s="236">
        <v>2</v>
      </c>
      <c r="E498" s="236" t="s">
        <v>78</v>
      </c>
      <c r="F498" t="s">
        <v>1315</v>
      </c>
      <c r="G498" s="398"/>
      <c r="S498" s="236" t="s">
        <v>78</v>
      </c>
      <c r="T498" s="867" t="str">
        <f t="shared" si="11"/>
        <v>Лежанин</v>
      </c>
      <c r="U498" s="867"/>
      <c r="V498" s="867"/>
      <c r="Y498" s="867"/>
      <c r="Z498" s="867"/>
      <c r="AA498" s="867"/>
      <c r="AD498" s="867"/>
      <c r="AE498" s="867"/>
      <c r="AF498" s="867"/>
    </row>
    <row r="499" spans="1:32">
      <c r="A499" s="236">
        <v>21</v>
      </c>
      <c r="B499" s="867">
        <v>221</v>
      </c>
      <c r="C499" s="236">
        <v>465</v>
      </c>
      <c r="D499" s="236">
        <v>2</v>
      </c>
      <c r="E499" s="236" t="s">
        <v>78</v>
      </c>
      <c r="F499" t="s">
        <v>1316</v>
      </c>
      <c r="G499" s="398"/>
      <c r="S499" s="236" t="s">
        <v>78</v>
      </c>
      <c r="T499" s="867" t="str">
        <f t="shared" si="11"/>
        <v>Мажурин</v>
      </c>
      <c r="U499" s="867"/>
      <c r="V499" s="867"/>
      <c r="Y499" s="867"/>
      <c r="Z499" s="867"/>
      <c r="AA499" s="867"/>
      <c r="AD499" s="867"/>
      <c r="AE499" s="867"/>
      <c r="AF499" s="867"/>
    </row>
    <row r="500" spans="1:32">
      <c r="A500" s="236">
        <v>22</v>
      </c>
      <c r="B500" s="867">
        <v>221</v>
      </c>
      <c r="C500" s="236">
        <v>465</v>
      </c>
      <c r="D500" s="236">
        <v>2</v>
      </c>
      <c r="E500" s="236" t="s">
        <v>78</v>
      </c>
      <c r="F500" t="s">
        <v>1317</v>
      </c>
      <c r="G500" s="398"/>
      <c r="S500" s="236" t="s">
        <v>78</v>
      </c>
      <c r="T500" s="867" t="str">
        <f t="shared" si="11"/>
        <v>Майоров</v>
      </c>
      <c r="U500" s="867"/>
      <c r="V500" s="867"/>
      <c r="Y500" s="867"/>
      <c r="Z500" s="867"/>
      <c r="AA500" s="867"/>
      <c r="AD500" s="867"/>
      <c r="AE500" s="867"/>
      <c r="AF500" s="867"/>
    </row>
    <row r="501" spans="1:32">
      <c r="A501" s="236">
        <v>23</v>
      </c>
      <c r="B501" s="867">
        <v>221</v>
      </c>
      <c r="C501" s="236">
        <v>465</v>
      </c>
      <c r="D501" s="236">
        <v>2</v>
      </c>
      <c r="E501" s="236" t="s">
        <v>78</v>
      </c>
      <c r="F501" t="s">
        <v>1318</v>
      </c>
      <c r="G501" s="398"/>
      <c r="S501" s="236" t="s">
        <v>78</v>
      </c>
      <c r="T501" s="867" t="str">
        <f t="shared" si="11"/>
        <v>Марков</v>
      </c>
      <c r="U501" s="867"/>
      <c r="V501" s="867"/>
      <c r="Y501" s="867"/>
      <c r="Z501" s="867"/>
      <c r="AA501" s="867"/>
      <c r="AD501" s="867"/>
      <c r="AE501" s="867"/>
      <c r="AF501" s="867"/>
    </row>
    <row r="502" spans="1:32">
      <c r="A502" s="236">
        <v>24</v>
      </c>
      <c r="B502" s="867">
        <v>221</v>
      </c>
      <c r="C502" s="236">
        <v>465</v>
      </c>
      <c r="D502" s="236">
        <v>2</v>
      </c>
      <c r="E502" s="236" t="s">
        <v>78</v>
      </c>
      <c r="F502" t="s">
        <v>1319</v>
      </c>
      <c r="G502" s="398"/>
      <c r="S502" s="236" t="s">
        <v>78</v>
      </c>
      <c r="T502" s="867" t="str">
        <f t="shared" si="11"/>
        <v>Матросов</v>
      </c>
      <c r="U502" s="867"/>
      <c r="V502" s="867"/>
      <c r="Y502" s="867"/>
      <c r="Z502" s="867"/>
      <c r="AA502" s="867"/>
      <c r="AD502" s="867"/>
      <c r="AE502" s="867"/>
      <c r="AF502" s="867"/>
    </row>
    <row r="503" spans="1:32">
      <c r="A503" s="236">
        <v>25</v>
      </c>
      <c r="B503" s="867">
        <v>221</v>
      </c>
      <c r="C503" s="236">
        <v>465</v>
      </c>
      <c r="D503" s="236">
        <v>2</v>
      </c>
      <c r="E503" s="236" t="s">
        <v>78</v>
      </c>
      <c r="F503" t="s">
        <v>1320</v>
      </c>
      <c r="G503" s="398"/>
      <c r="S503" s="236" t="s">
        <v>78</v>
      </c>
      <c r="T503" s="867" t="str">
        <f t="shared" si="11"/>
        <v>Морозов</v>
      </c>
      <c r="U503" s="867"/>
      <c r="V503" s="867"/>
      <c r="Y503" s="867"/>
      <c r="Z503" s="867"/>
      <c r="AA503" s="867"/>
      <c r="AD503" s="867"/>
      <c r="AE503" s="867"/>
      <c r="AF503" s="867"/>
    </row>
    <row r="504" spans="1:32">
      <c r="A504" s="236">
        <v>26</v>
      </c>
      <c r="B504" s="867">
        <v>221</v>
      </c>
      <c r="C504" s="236">
        <v>465</v>
      </c>
      <c r="D504" s="236">
        <v>2</v>
      </c>
      <c r="E504" s="236" t="s">
        <v>78</v>
      </c>
      <c r="F504" t="s">
        <v>1321</v>
      </c>
      <c r="G504" s="398"/>
      <c r="S504" s="236" t="s">
        <v>78</v>
      </c>
      <c r="T504" s="867" t="str">
        <f t="shared" si="11"/>
        <v>Орлов</v>
      </c>
      <c r="U504" s="867"/>
      <c r="V504" s="867"/>
      <c r="Y504" s="867"/>
      <c r="Z504" s="867"/>
      <c r="AA504" s="867"/>
      <c r="AD504" s="867"/>
      <c r="AE504" s="867"/>
      <c r="AF504" s="867"/>
    </row>
    <row r="505" spans="1:32">
      <c r="A505" s="236">
        <v>27</v>
      </c>
      <c r="B505" s="867">
        <v>221</v>
      </c>
      <c r="C505" s="236">
        <v>465</v>
      </c>
      <c r="D505" s="236">
        <v>2</v>
      </c>
      <c r="E505" s="236" t="s">
        <v>78</v>
      </c>
      <c r="F505" t="s">
        <v>1322</v>
      </c>
      <c r="G505" s="398"/>
      <c r="S505" s="236" t="s">
        <v>78</v>
      </c>
      <c r="T505" s="867" t="str">
        <f t="shared" si="11"/>
        <v>Петров</v>
      </c>
      <c r="U505" s="867"/>
      <c r="V505" s="867"/>
      <c r="Y505" s="867"/>
      <c r="Z505" s="867"/>
      <c r="AA505" s="867"/>
      <c r="AD505" s="867"/>
      <c r="AE505" s="867"/>
      <c r="AF505" s="867"/>
    </row>
    <row r="506" spans="1:32">
      <c r="A506" s="236">
        <v>28</v>
      </c>
      <c r="B506" s="867">
        <v>221</v>
      </c>
      <c r="C506" s="236">
        <v>465</v>
      </c>
      <c r="D506" s="236">
        <v>2</v>
      </c>
      <c r="E506" s="236" t="s">
        <v>78</v>
      </c>
      <c r="F506" t="s">
        <v>1323</v>
      </c>
      <c r="G506" s="398"/>
      <c r="S506" s="236" t="s">
        <v>78</v>
      </c>
      <c r="T506" s="867" t="str">
        <f t="shared" si="11"/>
        <v>Романов</v>
      </c>
      <c r="U506" s="867"/>
      <c r="V506" s="867"/>
      <c r="Y506" s="867"/>
      <c r="Z506" s="867"/>
      <c r="AA506" s="867"/>
      <c r="AD506" s="867"/>
      <c r="AE506" s="867"/>
      <c r="AF506" s="867"/>
    </row>
    <row r="507" spans="1:32">
      <c r="A507" s="236">
        <v>29</v>
      </c>
      <c r="B507" s="867">
        <v>221</v>
      </c>
      <c r="C507" s="236">
        <v>465</v>
      </c>
      <c r="D507" s="236">
        <v>2</v>
      </c>
      <c r="E507" s="236" t="s">
        <v>78</v>
      </c>
      <c r="F507" t="s">
        <v>1324</v>
      </c>
      <c r="G507" s="398"/>
      <c r="S507" s="236" t="s">
        <v>78</v>
      </c>
      <c r="T507" s="867" t="str">
        <f t="shared" si="11"/>
        <v>Стрельников</v>
      </c>
      <c r="U507" s="867"/>
      <c r="V507" s="867"/>
      <c r="Y507" s="867"/>
      <c r="Z507" s="867"/>
      <c r="AA507" s="867"/>
      <c r="AD507" s="867"/>
      <c r="AE507" s="867"/>
      <c r="AF507" s="867"/>
    </row>
    <row r="508" spans="1:32">
      <c r="A508" s="236">
        <v>30</v>
      </c>
      <c r="B508" s="867">
        <v>221</v>
      </c>
      <c r="C508" s="236">
        <v>465</v>
      </c>
      <c r="D508" s="236">
        <v>2</v>
      </c>
      <c r="E508" s="236" t="s">
        <v>78</v>
      </c>
      <c r="F508" t="s">
        <v>1325</v>
      </c>
      <c r="G508" s="398"/>
      <c r="S508" s="236" t="s">
        <v>78</v>
      </c>
      <c r="T508" s="867" t="str">
        <f t="shared" si="11"/>
        <v>Часовской</v>
      </c>
      <c r="U508" s="867"/>
      <c r="V508" s="867"/>
      <c r="Y508" s="867"/>
      <c r="Z508" s="867"/>
      <c r="AA508" s="867"/>
      <c r="AD508" s="867"/>
      <c r="AE508" s="867"/>
      <c r="AF508" s="867"/>
    </row>
    <row r="509" spans="1:32">
      <c r="A509" s="236">
        <v>31</v>
      </c>
      <c r="B509" s="867">
        <v>221</v>
      </c>
      <c r="C509" s="236">
        <v>465</v>
      </c>
      <c r="D509" s="236">
        <v>2</v>
      </c>
      <c r="E509" s="236" t="s">
        <v>78</v>
      </c>
      <c r="F509" t="s">
        <v>1326</v>
      </c>
      <c r="G509" s="398"/>
      <c r="S509" s="236" t="s">
        <v>78</v>
      </c>
      <c r="T509" s="867" t="str">
        <f t="shared" si="11"/>
        <v>Черкаев</v>
      </c>
      <c r="U509" s="867"/>
      <c r="V509" s="867"/>
      <c r="Y509" s="867"/>
      <c r="Z509" s="867"/>
      <c r="AA509" s="867"/>
      <c r="AD509" s="867"/>
      <c r="AE509" s="867"/>
      <c r="AF509" s="867"/>
    </row>
    <row r="510" spans="1:32">
      <c r="A510" s="236">
        <v>32</v>
      </c>
      <c r="B510" s="867">
        <v>221</v>
      </c>
      <c r="C510" s="236">
        <v>465</v>
      </c>
      <c r="D510" s="236">
        <v>2</v>
      </c>
      <c r="E510" s="236" t="s">
        <v>78</v>
      </c>
      <c r="F510" t="s">
        <v>1327</v>
      </c>
      <c r="G510" s="398"/>
      <c r="S510" s="236" t="s">
        <v>78</v>
      </c>
      <c r="T510" s="867" t="str">
        <f t="shared" si="11"/>
        <v>Чичерин</v>
      </c>
      <c r="U510" s="867"/>
      <c r="V510" s="867"/>
      <c r="Y510" s="867"/>
      <c r="Z510" s="867"/>
      <c r="AA510" s="867"/>
      <c r="AD510" s="867"/>
      <c r="AE510" s="867"/>
      <c r="AF510" s="867"/>
    </row>
    <row r="511" spans="1:32">
      <c r="A511" s="236">
        <v>33</v>
      </c>
      <c r="B511" s="867">
        <v>221</v>
      </c>
      <c r="C511" s="236">
        <v>465</v>
      </c>
      <c r="D511" s="236">
        <v>2</v>
      </c>
      <c r="E511" s="236" t="s">
        <v>78</v>
      </c>
      <c r="F511" t="s">
        <v>1328</v>
      </c>
      <c r="G511" s="398"/>
      <c r="S511" s="236" t="s">
        <v>78</v>
      </c>
      <c r="T511" s="867" t="str">
        <f t="shared" si="11"/>
        <v>Якоб</v>
      </c>
      <c r="U511" s="867"/>
      <c r="V511" s="867"/>
      <c r="Y511" s="867"/>
      <c r="Z511" s="867"/>
      <c r="AA511" s="867"/>
      <c r="AD511" s="867"/>
      <c r="AE511" s="867"/>
      <c r="AF511" s="867"/>
    </row>
    <row r="512" spans="1:32">
      <c r="A512" s="236">
        <v>1</v>
      </c>
      <c r="B512" s="867">
        <v>222</v>
      </c>
      <c r="C512" s="236">
        <v>465</v>
      </c>
      <c r="D512" s="236">
        <v>1</v>
      </c>
      <c r="E512" s="236" t="s">
        <v>78</v>
      </c>
      <c r="F512" t="s">
        <v>1329</v>
      </c>
      <c r="G512" s="398"/>
      <c r="S512" s="236" t="s">
        <v>78</v>
      </c>
      <c r="T512" s="867" t="str">
        <f t="shared" ref="T512:T544" si="12">LEFT(F512,FIND(" ",F512)-1)</f>
        <v>Белостоцкий</v>
      </c>
      <c r="U512" s="867"/>
      <c r="V512" s="867"/>
      <c r="Y512" s="867"/>
      <c r="Z512" s="867"/>
      <c r="AA512" s="867"/>
      <c r="AD512" s="867"/>
      <c r="AE512" s="867"/>
      <c r="AF512" s="867"/>
    </row>
    <row r="513" spans="1:32">
      <c r="A513" s="236">
        <v>2</v>
      </c>
      <c r="B513" s="867">
        <v>222</v>
      </c>
      <c r="C513" s="236">
        <v>465</v>
      </c>
      <c r="D513" s="236">
        <v>1</v>
      </c>
      <c r="E513" s="236" t="s">
        <v>78</v>
      </c>
      <c r="F513" t="s">
        <v>1330</v>
      </c>
      <c r="G513" s="398"/>
      <c r="S513" s="236" t="s">
        <v>78</v>
      </c>
      <c r="T513" s="867" t="str">
        <f t="shared" si="12"/>
        <v>Болджиев</v>
      </c>
      <c r="U513" s="867"/>
      <c r="V513" s="867"/>
      <c r="Y513" s="867"/>
      <c r="Z513" s="867"/>
      <c r="AA513" s="867"/>
      <c r="AD513" s="867"/>
      <c r="AE513" s="867"/>
      <c r="AF513" s="867"/>
    </row>
    <row r="514" spans="1:32">
      <c r="A514" s="236">
        <v>3</v>
      </c>
      <c r="B514" s="867">
        <v>222</v>
      </c>
      <c r="C514" s="236">
        <v>465</v>
      </c>
      <c r="D514" s="236">
        <v>1</v>
      </c>
      <c r="E514" s="236" t="s">
        <v>78</v>
      </c>
      <c r="F514" s="110" t="s">
        <v>1331</v>
      </c>
      <c r="G514" s="398"/>
      <c r="S514" s="236" t="s">
        <v>78</v>
      </c>
      <c r="T514" s="867" t="str">
        <f t="shared" si="12"/>
        <v>Буденный</v>
      </c>
      <c r="U514" s="867"/>
      <c r="V514" s="867"/>
      <c r="Y514" s="867"/>
      <c r="Z514" s="867"/>
      <c r="AA514" s="867"/>
      <c r="AD514" s="867"/>
      <c r="AE514" s="867"/>
      <c r="AF514" s="867"/>
    </row>
    <row r="515" spans="1:32">
      <c r="A515" s="236">
        <v>4</v>
      </c>
      <c r="B515" s="867">
        <v>222</v>
      </c>
      <c r="C515" s="236">
        <v>465</v>
      </c>
      <c r="D515" s="236">
        <v>1</v>
      </c>
      <c r="E515" s="236" t="s">
        <v>78</v>
      </c>
      <c r="F515" s="110" t="s">
        <v>1332</v>
      </c>
      <c r="G515" s="398"/>
      <c r="S515" s="236" t="s">
        <v>78</v>
      </c>
      <c r="T515" s="867" t="str">
        <f t="shared" si="12"/>
        <v>Вахрушев</v>
      </c>
      <c r="U515" s="867"/>
      <c r="V515" s="867"/>
      <c r="Y515" s="867"/>
      <c r="Z515" s="867"/>
      <c r="AA515" s="867"/>
      <c r="AD515" s="867"/>
      <c r="AE515" s="867"/>
      <c r="AF515" s="867"/>
    </row>
    <row r="516" spans="1:32">
      <c r="A516" s="236">
        <v>5</v>
      </c>
      <c r="B516" s="867">
        <v>222</v>
      </c>
      <c r="C516" s="236">
        <v>465</v>
      </c>
      <c r="D516" s="236">
        <v>1</v>
      </c>
      <c r="E516" s="236" t="s">
        <v>78</v>
      </c>
      <c r="F516" s="110" t="s">
        <v>1333</v>
      </c>
      <c r="G516" s="398"/>
      <c r="S516" s="236" t="s">
        <v>78</v>
      </c>
      <c r="T516" s="867" t="str">
        <f t="shared" si="12"/>
        <v>Дмитриев</v>
      </c>
      <c r="U516" s="867"/>
      <c r="V516" s="867"/>
      <c r="Y516" s="867"/>
      <c r="Z516" s="867"/>
      <c r="AA516" s="867"/>
      <c r="AD516" s="867"/>
      <c r="AE516" s="867"/>
      <c r="AF516" s="867"/>
    </row>
    <row r="517" spans="1:32">
      <c r="A517" s="236">
        <v>6</v>
      </c>
      <c r="B517" s="867">
        <v>222</v>
      </c>
      <c r="C517" s="236">
        <v>465</v>
      </c>
      <c r="D517" s="236">
        <v>1</v>
      </c>
      <c r="E517" s="236" t="s">
        <v>78</v>
      </c>
      <c r="F517" s="110" t="s">
        <v>1334</v>
      </c>
      <c r="G517" s="398"/>
      <c r="S517" s="236" t="s">
        <v>78</v>
      </c>
      <c r="T517" s="867" t="str">
        <f t="shared" si="12"/>
        <v>Жмайлов</v>
      </c>
      <c r="U517" s="867"/>
      <c r="V517" s="867"/>
      <c r="Y517" s="867"/>
      <c r="Z517" s="867"/>
      <c r="AA517" s="867"/>
      <c r="AD517" s="867"/>
      <c r="AE517" s="867"/>
      <c r="AF517" s="867"/>
    </row>
    <row r="518" spans="1:32">
      <c r="A518" s="236">
        <v>7</v>
      </c>
      <c r="B518" s="867">
        <v>222</v>
      </c>
      <c r="C518" s="236">
        <v>465</v>
      </c>
      <c r="D518" s="236">
        <v>1</v>
      </c>
      <c r="E518" s="236" t="s">
        <v>78</v>
      </c>
      <c r="F518" s="110" t="s">
        <v>1335</v>
      </c>
      <c r="G518" s="398"/>
      <c r="S518" s="236" t="s">
        <v>78</v>
      </c>
      <c r="T518" s="867" t="str">
        <f t="shared" si="12"/>
        <v>Захаров</v>
      </c>
      <c r="U518" s="867"/>
      <c r="V518" s="867"/>
      <c r="Y518" s="867"/>
      <c r="Z518" s="867"/>
      <c r="AA518" s="867"/>
      <c r="AD518" s="867"/>
      <c r="AE518" s="867"/>
      <c r="AF518" s="867"/>
    </row>
    <row r="519" spans="1:32">
      <c r="A519" s="236">
        <v>8</v>
      </c>
      <c r="B519" s="867">
        <v>222</v>
      </c>
      <c r="C519" s="236">
        <v>465</v>
      </c>
      <c r="D519" s="236">
        <v>1</v>
      </c>
      <c r="E519" s="236" t="s">
        <v>78</v>
      </c>
      <c r="F519" s="110" t="s">
        <v>1336</v>
      </c>
      <c r="G519" s="398"/>
      <c r="S519" s="236" t="s">
        <v>78</v>
      </c>
      <c r="T519" s="867" t="str">
        <f t="shared" si="12"/>
        <v>Исенов</v>
      </c>
      <c r="U519" s="867"/>
      <c r="V519" s="867"/>
      <c r="Y519" s="867"/>
      <c r="Z519" s="867"/>
      <c r="AA519" s="867"/>
      <c r="AD519" s="867"/>
      <c r="AE519" s="867"/>
      <c r="AF519" s="867"/>
    </row>
    <row r="520" spans="1:32">
      <c r="A520" s="236">
        <v>9</v>
      </c>
      <c r="B520" s="867">
        <v>222</v>
      </c>
      <c r="C520" s="236">
        <v>465</v>
      </c>
      <c r="D520" s="236">
        <v>1</v>
      </c>
      <c r="E520" s="236" t="s">
        <v>78</v>
      </c>
      <c r="F520" s="110" t="s">
        <v>1337</v>
      </c>
      <c r="G520" s="398"/>
      <c r="S520" s="236" t="s">
        <v>78</v>
      </c>
      <c r="T520" s="867" t="str">
        <f t="shared" si="12"/>
        <v>Козлов</v>
      </c>
      <c r="U520" s="867"/>
      <c r="V520" s="867"/>
      <c r="Y520" s="867"/>
      <c r="Z520" s="867"/>
      <c r="AA520" s="867"/>
      <c r="AD520" s="867"/>
      <c r="AE520" s="867"/>
      <c r="AF520" s="867"/>
    </row>
    <row r="521" spans="1:32">
      <c r="A521" s="236">
        <v>10</v>
      </c>
      <c r="B521" s="867">
        <v>222</v>
      </c>
      <c r="C521" s="236">
        <v>465</v>
      </c>
      <c r="D521" s="236">
        <v>1</v>
      </c>
      <c r="E521" s="236" t="s">
        <v>78</v>
      </c>
      <c r="F521" s="110" t="s">
        <v>1338</v>
      </c>
      <c r="G521" s="398"/>
      <c r="S521" s="236" t="s">
        <v>78</v>
      </c>
      <c r="T521" s="867" t="str">
        <f t="shared" si="12"/>
        <v>Кузнецов</v>
      </c>
      <c r="U521" s="867"/>
      <c r="V521" s="867"/>
      <c r="Y521" s="867"/>
      <c r="Z521" s="867"/>
      <c r="AA521" s="867"/>
      <c r="AD521" s="867"/>
      <c r="AE521" s="867"/>
      <c r="AF521" s="867"/>
    </row>
    <row r="522" spans="1:32">
      <c r="A522" s="236">
        <v>11</v>
      </c>
      <c r="B522" s="867">
        <v>222</v>
      </c>
      <c r="C522" s="236">
        <v>465</v>
      </c>
      <c r="D522" s="236">
        <v>1</v>
      </c>
      <c r="E522" s="236" t="s">
        <v>78</v>
      </c>
      <c r="F522" s="110" t="s">
        <v>1339</v>
      </c>
      <c r="G522" s="398"/>
      <c r="S522" s="236" t="s">
        <v>78</v>
      </c>
      <c r="T522" s="867" t="str">
        <f t="shared" si="12"/>
        <v>Кутищев</v>
      </c>
      <c r="U522" s="867"/>
      <c r="V522" s="867"/>
      <c r="Y522" s="867"/>
      <c r="Z522" s="867"/>
      <c r="AA522" s="867"/>
      <c r="AD522" s="867"/>
      <c r="AE522" s="867"/>
      <c r="AF522" s="867"/>
    </row>
    <row r="523" spans="1:32">
      <c r="A523" s="236">
        <v>12</v>
      </c>
      <c r="B523" s="867">
        <v>222</v>
      </c>
      <c r="C523" s="236">
        <v>465</v>
      </c>
      <c r="D523" s="236">
        <v>1</v>
      </c>
      <c r="E523" s="236" t="s">
        <v>78</v>
      </c>
      <c r="F523" s="110" t="s">
        <v>1340</v>
      </c>
      <c r="G523" s="398"/>
      <c r="S523" s="236" t="s">
        <v>78</v>
      </c>
      <c r="T523" s="867" t="str">
        <f t="shared" si="12"/>
        <v>Лаврентьев</v>
      </c>
      <c r="U523" s="867"/>
      <c r="V523" s="867"/>
      <c r="Y523" s="867"/>
      <c r="Z523" s="867"/>
      <c r="AA523" s="867"/>
      <c r="AD523" s="867"/>
      <c r="AE523" s="867"/>
      <c r="AF523" s="867"/>
    </row>
    <row r="524" spans="1:32">
      <c r="A524" s="236">
        <v>13</v>
      </c>
      <c r="B524" s="867">
        <v>222</v>
      </c>
      <c r="C524" s="236">
        <v>465</v>
      </c>
      <c r="D524" s="236">
        <v>1</v>
      </c>
      <c r="E524" s="236" t="s">
        <v>78</v>
      </c>
      <c r="F524" s="110" t="s">
        <v>1341</v>
      </c>
      <c r="G524" s="398"/>
      <c r="S524" s="236" t="s">
        <v>78</v>
      </c>
      <c r="T524" s="867" t="str">
        <f t="shared" si="12"/>
        <v>Лакман</v>
      </c>
      <c r="U524" s="867"/>
      <c r="V524" s="867"/>
      <c r="Y524" s="867"/>
      <c r="Z524" s="867"/>
      <c r="AA524" s="867"/>
      <c r="AD524" s="867"/>
      <c r="AE524" s="867"/>
      <c r="AF524" s="867"/>
    </row>
    <row r="525" spans="1:32">
      <c r="A525" s="236">
        <v>14</v>
      </c>
      <c r="B525" s="867">
        <v>222</v>
      </c>
      <c r="C525" s="236">
        <v>465</v>
      </c>
      <c r="D525" s="236">
        <v>1</v>
      </c>
      <c r="E525" s="236" t="s">
        <v>78</v>
      </c>
      <c r="F525" s="110" t="s">
        <v>1342</v>
      </c>
      <c r="G525" s="398"/>
      <c r="S525" s="236" t="s">
        <v>78</v>
      </c>
      <c r="T525" s="867" t="str">
        <f t="shared" si="12"/>
        <v>Мальцев</v>
      </c>
      <c r="U525" s="867"/>
      <c r="V525" s="867"/>
      <c r="Y525" s="867"/>
      <c r="Z525" s="867"/>
      <c r="AA525" s="867"/>
      <c r="AD525" s="867"/>
      <c r="AE525" s="867"/>
      <c r="AF525" s="867"/>
    </row>
    <row r="526" spans="1:32">
      <c r="A526" s="236">
        <v>15</v>
      </c>
      <c r="B526" s="867">
        <v>222</v>
      </c>
      <c r="C526" s="236">
        <v>465</v>
      </c>
      <c r="D526" s="236">
        <v>1</v>
      </c>
      <c r="E526" s="236" t="s">
        <v>78</v>
      </c>
      <c r="F526" s="110" t="s">
        <v>1343</v>
      </c>
      <c r="G526" s="398"/>
      <c r="S526" s="236" t="s">
        <v>78</v>
      </c>
      <c r="T526" s="867" t="str">
        <f t="shared" si="12"/>
        <v>Наймушин</v>
      </c>
      <c r="U526" s="867"/>
      <c r="V526" s="867"/>
      <c r="Y526" s="867"/>
      <c r="Z526" s="867"/>
      <c r="AA526" s="867"/>
      <c r="AD526" s="867"/>
      <c r="AE526" s="867"/>
      <c r="AF526" s="867"/>
    </row>
    <row r="527" spans="1:32">
      <c r="A527" s="236">
        <v>16</v>
      </c>
      <c r="B527" s="867">
        <v>222</v>
      </c>
      <c r="C527" s="236">
        <v>465</v>
      </c>
      <c r="D527" s="236">
        <v>1</v>
      </c>
      <c r="E527" s="236" t="s">
        <v>78</v>
      </c>
      <c r="F527" s="110" t="s">
        <v>1344</v>
      </c>
      <c r="G527" s="398"/>
      <c r="S527" s="236" t="s">
        <v>78</v>
      </c>
      <c r="T527" s="867" t="str">
        <f t="shared" si="12"/>
        <v>Овсиенко</v>
      </c>
      <c r="U527" s="867"/>
      <c r="V527" s="867"/>
      <c r="Y527" s="867"/>
      <c r="Z527" s="867"/>
      <c r="AA527" s="867"/>
      <c r="AD527" s="867"/>
      <c r="AE527" s="867"/>
      <c r="AF527" s="867"/>
    </row>
    <row r="528" spans="1:32">
      <c r="A528" s="236">
        <v>17</v>
      </c>
      <c r="B528" s="867">
        <v>222</v>
      </c>
      <c r="C528" s="236">
        <v>465</v>
      </c>
      <c r="D528" s="236">
        <v>2</v>
      </c>
      <c r="E528" s="236" t="s">
        <v>78</v>
      </c>
      <c r="F528" s="110" t="s">
        <v>1345</v>
      </c>
      <c r="G528" s="398"/>
      <c r="S528" s="236" t="s">
        <v>78</v>
      </c>
      <c r="T528" s="867" t="str">
        <f t="shared" si="12"/>
        <v>Полеваров</v>
      </c>
      <c r="U528" s="867"/>
      <c r="V528" s="867"/>
      <c r="Y528" s="867"/>
      <c r="Z528" s="867"/>
      <c r="AA528" s="867"/>
      <c r="AD528" s="867"/>
      <c r="AE528" s="867"/>
      <c r="AF528" s="867"/>
    </row>
    <row r="529" spans="1:32">
      <c r="A529" s="236">
        <v>18</v>
      </c>
      <c r="B529" s="867">
        <v>222</v>
      </c>
      <c r="C529" s="236">
        <v>465</v>
      </c>
      <c r="D529" s="236">
        <v>2</v>
      </c>
      <c r="E529" s="236" t="s">
        <v>78</v>
      </c>
      <c r="F529" s="110" t="s">
        <v>1346</v>
      </c>
      <c r="G529" s="398"/>
      <c r="S529" s="236" t="s">
        <v>78</v>
      </c>
      <c r="T529" s="867" t="str">
        <f t="shared" si="12"/>
        <v>Тайлембаев</v>
      </c>
      <c r="U529" s="867"/>
      <c r="V529" s="867"/>
      <c r="Y529" s="867"/>
      <c r="Z529" s="867"/>
      <c r="AA529" s="867"/>
      <c r="AD529" s="867"/>
      <c r="AE529" s="867"/>
      <c r="AF529" s="867"/>
    </row>
    <row r="530" spans="1:32">
      <c r="A530" s="236">
        <v>19</v>
      </c>
      <c r="B530" s="867">
        <v>222</v>
      </c>
      <c r="C530" s="236">
        <v>465</v>
      </c>
      <c r="D530" s="236">
        <v>2</v>
      </c>
      <c r="E530" s="236" t="s">
        <v>78</v>
      </c>
      <c r="F530" s="110" t="s">
        <v>1347</v>
      </c>
      <c r="G530" s="398"/>
      <c r="S530" s="236" t="s">
        <v>78</v>
      </c>
      <c r="T530" s="867" t="str">
        <f t="shared" si="12"/>
        <v>Тювеев</v>
      </c>
      <c r="U530" s="867"/>
      <c r="V530" s="867"/>
      <c r="Y530" s="867"/>
      <c r="Z530" s="867"/>
      <c r="AA530" s="867"/>
      <c r="AD530" s="867"/>
      <c r="AE530" s="867"/>
      <c r="AF530" s="867"/>
    </row>
    <row r="531" spans="1:32">
      <c r="A531" s="236">
        <v>20</v>
      </c>
      <c r="B531" s="867">
        <v>222</v>
      </c>
      <c r="C531" s="236">
        <v>465</v>
      </c>
      <c r="D531" s="236">
        <v>2</v>
      </c>
      <c r="E531" s="236" t="s">
        <v>78</v>
      </c>
      <c r="F531" s="110" t="s">
        <v>1348</v>
      </c>
      <c r="G531" s="398"/>
      <c r="S531" s="236" t="s">
        <v>78</v>
      </c>
      <c r="T531" s="867" t="str">
        <f t="shared" si="12"/>
        <v>Федоров</v>
      </c>
      <c r="U531" s="867"/>
      <c r="V531" s="867"/>
      <c r="Y531" s="867"/>
      <c r="Z531" s="867"/>
      <c r="AA531" s="867"/>
      <c r="AD531" s="867"/>
      <c r="AE531" s="867"/>
      <c r="AF531" s="867"/>
    </row>
    <row r="532" spans="1:32">
      <c r="A532" s="236">
        <v>21</v>
      </c>
      <c r="B532" s="867">
        <v>222</v>
      </c>
      <c r="C532" s="236">
        <v>465</v>
      </c>
      <c r="D532" s="236">
        <v>2</v>
      </c>
      <c r="E532" s="236" t="s">
        <v>78</v>
      </c>
      <c r="F532" s="110" t="s">
        <v>1349</v>
      </c>
      <c r="G532" s="398"/>
      <c r="S532" s="236" t="s">
        <v>78</v>
      </c>
      <c r="T532" s="867" t="str">
        <f t="shared" si="12"/>
        <v>Федорченко</v>
      </c>
      <c r="U532" s="867"/>
      <c r="V532" s="867"/>
      <c r="Y532" s="867"/>
      <c r="Z532" s="867"/>
      <c r="AA532" s="867"/>
      <c r="AD532" s="867"/>
      <c r="AE532" s="867"/>
      <c r="AF532" s="867"/>
    </row>
    <row r="533" spans="1:32">
      <c r="A533" s="236">
        <v>22</v>
      </c>
      <c r="B533" s="867">
        <v>222</v>
      </c>
      <c r="C533" s="236">
        <v>465</v>
      </c>
      <c r="D533" s="236">
        <v>2</v>
      </c>
      <c r="E533" s="236" t="s">
        <v>78</v>
      </c>
      <c r="F533" s="110" t="s">
        <v>1350</v>
      </c>
      <c r="G533" s="398"/>
      <c r="S533" s="236" t="s">
        <v>78</v>
      </c>
      <c r="T533" s="867" t="str">
        <f t="shared" si="12"/>
        <v>Федосеев</v>
      </c>
      <c r="U533" s="867"/>
      <c r="V533" s="867"/>
      <c r="Y533" s="867"/>
      <c r="Z533" s="867"/>
      <c r="AA533" s="867"/>
      <c r="AD533" s="867"/>
      <c r="AE533" s="867"/>
      <c r="AF533" s="867"/>
    </row>
    <row r="534" spans="1:32">
      <c r="A534" s="236">
        <v>23</v>
      </c>
      <c r="B534" s="867">
        <v>222</v>
      </c>
      <c r="C534" s="236">
        <v>465</v>
      </c>
      <c r="D534" s="236">
        <v>2</v>
      </c>
      <c r="E534" s="236" t="s">
        <v>78</v>
      </c>
      <c r="F534" s="110" t="s">
        <v>1351</v>
      </c>
      <c r="G534" s="398"/>
      <c r="S534" s="236" t="s">
        <v>78</v>
      </c>
      <c r="T534" s="867" t="str">
        <f t="shared" si="12"/>
        <v>Фесик</v>
      </c>
      <c r="U534" s="867"/>
      <c r="V534" s="867"/>
      <c r="Y534" s="867"/>
      <c r="Z534" s="867"/>
      <c r="AA534" s="867"/>
      <c r="AD534" s="867"/>
      <c r="AE534" s="867"/>
      <c r="AF534" s="867"/>
    </row>
    <row r="535" spans="1:32">
      <c r="A535" s="236">
        <v>24</v>
      </c>
      <c r="B535" s="867">
        <v>222</v>
      </c>
      <c r="C535" s="236">
        <v>465</v>
      </c>
      <c r="D535" s="236">
        <v>2</v>
      </c>
      <c r="E535" s="236" t="s">
        <v>78</v>
      </c>
      <c r="F535" s="110" t="s">
        <v>1352</v>
      </c>
      <c r="G535" s="398"/>
      <c r="S535" s="236" t="s">
        <v>78</v>
      </c>
      <c r="T535" s="867" t="str">
        <f t="shared" si="12"/>
        <v>Филонов</v>
      </c>
      <c r="U535" s="867"/>
      <c r="V535" s="867"/>
      <c r="Y535" s="867"/>
      <c r="Z535" s="867"/>
      <c r="AA535" s="867"/>
      <c r="AD535" s="867"/>
      <c r="AE535" s="867"/>
      <c r="AF535" s="867"/>
    </row>
    <row r="536" spans="1:32">
      <c r="A536" s="236">
        <v>25</v>
      </c>
      <c r="B536" s="867">
        <v>222</v>
      </c>
      <c r="C536" s="236">
        <v>465</v>
      </c>
      <c r="D536" s="236">
        <v>2</v>
      </c>
      <c r="E536" s="236" t="s">
        <v>78</v>
      </c>
      <c r="F536" s="110" t="s">
        <v>1353</v>
      </c>
      <c r="G536" s="398"/>
      <c r="S536" s="236" t="s">
        <v>78</v>
      </c>
      <c r="T536" s="867" t="str">
        <f t="shared" si="12"/>
        <v>Хахленков</v>
      </c>
      <c r="U536" s="867"/>
      <c r="V536" s="867"/>
      <c r="Y536" s="867"/>
      <c r="Z536" s="867"/>
      <c r="AA536" s="867"/>
      <c r="AD536" s="867"/>
      <c r="AE536" s="867"/>
      <c r="AF536" s="867"/>
    </row>
    <row r="537" spans="1:32">
      <c r="A537" s="236">
        <v>26</v>
      </c>
      <c r="B537" s="867">
        <v>222</v>
      </c>
      <c r="C537" s="236">
        <v>465</v>
      </c>
      <c r="D537" s="236">
        <v>2</v>
      </c>
      <c r="E537" s="236" t="s">
        <v>78</v>
      </c>
      <c r="F537" s="110" t="s">
        <v>1354</v>
      </c>
      <c r="G537" s="398"/>
      <c r="S537" s="236" t="s">
        <v>78</v>
      </c>
      <c r="T537" s="867" t="str">
        <f t="shared" si="12"/>
        <v>Челомбицкий</v>
      </c>
      <c r="U537" s="867"/>
      <c r="V537" s="867"/>
      <c r="Y537" s="867"/>
      <c r="Z537" s="867"/>
      <c r="AA537" s="867"/>
      <c r="AD537" s="867"/>
      <c r="AE537" s="867"/>
      <c r="AF537" s="867"/>
    </row>
    <row r="538" spans="1:32">
      <c r="A538" s="236">
        <v>27</v>
      </c>
      <c r="B538" s="867">
        <v>222</v>
      </c>
      <c r="C538" s="236">
        <v>465</v>
      </c>
      <c r="D538" s="236">
        <v>2</v>
      </c>
      <c r="E538" s="236" t="s">
        <v>78</v>
      </c>
      <c r="F538" s="110" t="s">
        <v>1355</v>
      </c>
      <c r="G538" s="398"/>
      <c r="S538" s="236" t="s">
        <v>78</v>
      </c>
      <c r="T538" s="867" t="str">
        <f t="shared" si="12"/>
        <v>Чернявский</v>
      </c>
      <c r="U538" s="867"/>
      <c r="V538" s="867"/>
      <c r="Y538" s="867"/>
      <c r="Z538" s="867"/>
      <c r="AA538" s="867"/>
      <c r="AD538" s="867"/>
      <c r="AE538" s="867"/>
      <c r="AF538" s="867"/>
    </row>
    <row r="539" spans="1:32">
      <c r="A539" s="236">
        <v>28</v>
      </c>
      <c r="B539" s="867">
        <v>222</v>
      </c>
      <c r="C539" s="236">
        <v>465</v>
      </c>
      <c r="D539" s="236">
        <v>2</v>
      </c>
      <c r="E539" s="236" t="s">
        <v>78</v>
      </c>
      <c r="F539" s="110" t="s">
        <v>1356</v>
      </c>
      <c r="G539" s="398"/>
      <c r="S539" s="236" t="s">
        <v>78</v>
      </c>
      <c r="T539" s="867" t="str">
        <f t="shared" si="12"/>
        <v>Чуприна</v>
      </c>
      <c r="U539" s="867"/>
      <c r="V539" s="867"/>
      <c r="Y539" s="867"/>
      <c r="Z539" s="867"/>
      <c r="AA539" s="867"/>
      <c r="AD539" s="867"/>
      <c r="AE539" s="867"/>
      <c r="AF539" s="867"/>
    </row>
    <row r="540" spans="1:32">
      <c r="A540" s="236">
        <v>29</v>
      </c>
      <c r="B540" s="867">
        <v>222</v>
      </c>
      <c r="C540" s="236">
        <v>465</v>
      </c>
      <c r="D540" s="236">
        <v>2</v>
      </c>
      <c r="E540" s="236" t="s">
        <v>78</v>
      </c>
      <c r="F540" s="110" t="s">
        <v>1357</v>
      </c>
      <c r="G540" s="398"/>
      <c r="S540" s="236" t="s">
        <v>78</v>
      </c>
      <c r="T540" s="867" t="str">
        <f t="shared" si="12"/>
        <v>Шеменев</v>
      </c>
      <c r="U540" s="867"/>
      <c r="V540" s="867"/>
      <c r="Y540" s="867"/>
      <c r="Z540" s="867"/>
      <c r="AA540" s="867"/>
      <c r="AD540" s="867"/>
      <c r="AE540" s="867"/>
      <c r="AF540" s="867"/>
    </row>
    <row r="541" spans="1:32">
      <c r="A541" s="236">
        <v>30</v>
      </c>
      <c r="B541" s="867">
        <v>222</v>
      </c>
      <c r="C541" s="236">
        <v>465</v>
      </c>
      <c r="D541" s="236">
        <v>2</v>
      </c>
      <c r="E541" s="236" t="s">
        <v>78</v>
      </c>
      <c r="F541" s="110" t="s">
        <v>1358</v>
      </c>
      <c r="G541" s="398"/>
      <c r="S541" s="236" t="s">
        <v>78</v>
      </c>
      <c r="T541" s="867" t="str">
        <f t="shared" si="12"/>
        <v>Щеглов</v>
      </c>
      <c r="U541" s="867"/>
      <c r="V541" s="867"/>
      <c r="Y541" s="867"/>
      <c r="Z541" s="867"/>
      <c r="AA541" s="867"/>
      <c r="AD541" s="867"/>
      <c r="AE541" s="867"/>
      <c r="AF541" s="867"/>
    </row>
    <row r="542" spans="1:32">
      <c r="A542" s="236">
        <v>31</v>
      </c>
      <c r="B542" s="867">
        <v>222</v>
      </c>
      <c r="C542" s="236">
        <v>465</v>
      </c>
      <c r="D542" s="236">
        <v>2</v>
      </c>
      <c r="E542" s="236" t="s">
        <v>78</v>
      </c>
      <c r="F542" s="110" t="s">
        <v>1359</v>
      </c>
      <c r="G542" s="398"/>
      <c r="S542" s="236" t="s">
        <v>78</v>
      </c>
      <c r="T542" s="867" t="str">
        <f t="shared" si="12"/>
        <v>Щербаков</v>
      </c>
      <c r="U542" s="867"/>
      <c r="V542" s="867"/>
      <c r="Y542" s="867"/>
      <c r="Z542" s="867"/>
      <c r="AA542" s="867"/>
      <c r="AD542" s="867"/>
      <c r="AE542" s="867"/>
      <c r="AF542" s="867"/>
    </row>
    <row r="543" spans="1:32">
      <c r="A543" s="236">
        <v>32</v>
      </c>
      <c r="B543" s="867">
        <v>222</v>
      </c>
      <c r="C543" s="236">
        <v>465</v>
      </c>
      <c r="D543" s="236">
        <v>2</v>
      </c>
      <c r="E543" s="236" t="s">
        <v>78</v>
      </c>
      <c r="F543" s="110" t="s">
        <v>1360</v>
      </c>
      <c r="G543" s="398"/>
      <c r="S543" s="236" t="s">
        <v>78</v>
      </c>
      <c r="T543" s="867" t="str">
        <f t="shared" si="12"/>
        <v>Якушенко</v>
      </c>
      <c r="U543" s="867"/>
      <c r="V543" s="867"/>
      <c r="Y543" s="867"/>
      <c r="Z543" s="867"/>
      <c r="AA543" s="867"/>
      <c r="AD543" s="867"/>
      <c r="AE543" s="867"/>
      <c r="AF543" s="867"/>
    </row>
    <row r="544" spans="1:32">
      <c r="A544" s="236">
        <v>33</v>
      </c>
      <c r="B544" s="867">
        <v>222</v>
      </c>
      <c r="C544" s="236">
        <v>465</v>
      </c>
      <c r="D544" s="236">
        <v>2</v>
      </c>
      <c r="E544" s="236" t="s">
        <v>78</v>
      </c>
      <c r="F544" s="110" t="s">
        <v>1361</v>
      </c>
      <c r="G544" s="398"/>
      <c r="S544" s="236" t="s">
        <v>78</v>
      </c>
      <c r="T544" s="867" t="str">
        <f t="shared" si="12"/>
        <v>Яскевич</v>
      </c>
      <c r="U544" s="867"/>
      <c r="V544" s="867"/>
      <c r="Y544" s="867"/>
      <c r="Z544" s="867"/>
      <c r="AA544" s="867"/>
      <c r="AD544" s="867"/>
      <c r="AE544" s="867"/>
      <c r="AF544" s="867"/>
    </row>
    <row r="545" spans="1:32">
      <c r="A545" s="236">
        <v>1</v>
      </c>
      <c r="B545" s="867">
        <v>223</v>
      </c>
      <c r="C545" s="236">
        <v>465</v>
      </c>
      <c r="D545" s="236">
        <v>1</v>
      </c>
      <c r="E545" s="236" t="s">
        <v>78</v>
      </c>
      <c r="F545" t="s">
        <v>1362</v>
      </c>
      <c r="G545" s="398"/>
      <c r="S545" s="236" t="s">
        <v>78</v>
      </c>
      <c r="T545" s="867" t="str">
        <f t="shared" ref="T545:T577" si="13">LEFT(F545,FIND(" ",F545)-1)</f>
        <v>Василихин</v>
      </c>
      <c r="U545" s="867"/>
      <c r="V545" s="867"/>
      <c r="Y545" s="867"/>
      <c r="Z545" s="867"/>
      <c r="AA545" s="867"/>
      <c r="AD545" s="867"/>
      <c r="AE545" s="867"/>
      <c r="AF545" s="867"/>
    </row>
    <row r="546" spans="1:32">
      <c r="A546" s="236">
        <v>2</v>
      </c>
      <c r="B546" s="867">
        <v>223</v>
      </c>
      <c r="C546" s="236">
        <v>465</v>
      </c>
      <c r="D546" s="236">
        <v>1</v>
      </c>
      <c r="E546" s="236" t="s">
        <v>78</v>
      </c>
      <c r="F546" t="s">
        <v>1363</v>
      </c>
      <c r="G546" s="398"/>
      <c r="S546" s="236" t="s">
        <v>78</v>
      </c>
      <c r="T546" s="867" t="str">
        <f t="shared" si="13"/>
        <v>Галайда</v>
      </c>
      <c r="U546" s="867"/>
      <c r="V546" s="867"/>
      <c r="Y546" s="867"/>
      <c r="Z546" s="867"/>
      <c r="AA546" s="867"/>
      <c r="AD546" s="867"/>
      <c r="AE546" s="867"/>
      <c r="AF546" s="867"/>
    </row>
    <row r="547" spans="1:32">
      <c r="A547" s="236">
        <v>3</v>
      </c>
      <c r="B547" s="867">
        <v>223</v>
      </c>
      <c r="C547" s="236">
        <v>465</v>
      </c>
      <c r="D547" s="236">
        <v>1</v>
      </c>
      <c r="E547" s="236" t="s">
        <v>78</v>
      </c>
      <c r="F547" t="s">
        <v>1364</v>
      </c>
      <c r="G547" s="398"/>
      <c r="S547" s="236" t="s">
        <v>78</v>
      </c>
      <c r="T547" s="867" t="str">
        <f t="shared" si="13"/>
        <v>Дубовцев</v>
      </c>
      <c r="U547" s="867"/>
      <c r="V547" s="867"/>
      <c r="Y547" s="867"/>
      <c r="Z547" s="867"/>
      <c r="AA547" s="867"/>
      <c r="AD547" s="867"/>
      <c r="AE547" s="867"/>
      <c r="AF547" s="867"/>
    </row>
    <row r="548" spans="1:32">
      <c r="A548" s="236">
        <v>4</v>
      </c>
      <c r="B548" s="867">
        <v>223</v>
      </c>
      <c r="C548" s="236">
        <v>465</v>
      </c>
      <c r="D548" s="236">
        <v>1</v>
      </c>
      <c r="E548" s="236" t="s">
        <v>78</v>
      </c>
      <c r="F548" t="s">
        <v>1365</v>
      </c>
      <c r="G548" s="398"/>
      <c r="S548" s="236" t="s">
        <v>78</v>
      </c>
      <c r="T548" s="867" t="str">
        <f t="shared" si="13"/>
        <v>Дудкин</v>
      </c>
      <c r="U548" s="867"/>
      <c r="V548" s="867"/>
      <c r="Y548" s="867"/>
      <c r="Z548" s="867"/>
      <c r="AA548" s="867"/>
      <c r="AD548" s="867"/>
      <c r="AE548" s="867"/>
      <c r="AF548" s="867"/>
    </row>
    <row r="549" spans="1:32">
      <c r="A549" s="236">
        <v>5</v>
      </c>
      <c r="B549" s="867">
        <v>223</v>
      </c>
      <c r="C549" s="236">
        <v>465</v>
      </c>
      <c r="D549" s="236">
        <v>1</v>
      </c>
      <c r="E549" s="236" t="s">
        <v>78</v>
      </c>
      <c r="F549" t="s">
        <v>1366</v>
      </c>
      <c r="G549" s="398"/>
      <c r="S549" s="236" t="s">
        <v>78</v>
      </c>
      <c r="T549" s="867" t="str">
        <f t="shared" si="13"/>
        <v>Еремин</v>
      </c>
      <c r="U549" s="867"/>
      <c r="V549" s="867"/>
      <c r="Y549" s="867"/>
      <c r="Z549" s="867"/>
      <c r="AA549" s="867"/>
      <c r="AD549" s="867"/>
      <c r="AE549" s="867"/>
      <c r="AF549" s="867"/>
    </row>
    <row r="550" spans="1:32">
      <c r="A550" s="236">
        <v>6</v>
      </c>
      <c r="B550" s="867">
        <v>223</v>
      </c>
      <c r="C550" s="236">
        <v>465</v>
      </c>
      <c r="D550" s="236">
        <v>1</v>
      </c>
      <c r="E550" s="236" t="s">
        <v>78</v>
      </c>
      <c r="F550" t="s">
        <v>1367</v>
      </c>
      <c r="G550" s="398"/>
      <c r="S550" s="236" t="s">
        <v>78</v>
      </c>
      <c r="T550" s="867" t="str">
        <f t="shared" si="13"/>
        <v>Князев</v>
      </c>
      <c r="U550" s="867"/>
      <c r="V550" s="867"/>
      <c r="Y550" s="867"/>
      <c r="Z550" s="867"/>
      <c r="AA550" s="867"/>
      <c r="AD550" s="867"/>
      <c r="AE550" s="867"/>
      <c r="AF550" s="867"/>
    </row>
    <row r="551" spans="1:32">
      <c r="A551" s="236">
        <v>7</v>
      </c>
      <c r="B551" s="867">
        <v>223</v>
      </c>
      <c r="C551" s="236">
        <v>465</v>
      </c>
      <c r="D551" s="236">
        <v>1</v>
      </c>
      <c r="E551" s="236" t="s">
        <v>78</v>
      </c>
      <c r="F551" t="s">
        <v>1368</v>
      </c>
      <c r="G551" s="398"/>
      <c r="S551" s="236" t="s">
        <v>78</v>
      </c>
      <c r="T551" s="867" t="str">
        <f t="shared" si="13"/>
        <v>Корнов</v>
      </c>
      <c r="U551" s="867"/>
      <c r="V551" s="867"/>
      <c r="Y551" s="867"/>
      <c r="Z551" s="867"/>
      <c r="AA551" s="867"/>
      <c r="AD551" s="867"/>
      <c r="AE551" s="867"/>
      <c r="AF551" s="867"/>
    </row>
    <row r="552" spans="1:32">
      <c r="A552" s="236">
        <v>8</v>
      </c>
      <c r="B552" s="867">
        <v>223</v>
      </c>
      <c r="C552" s="236">
        <v>465</v>
      </c>
      <c r="D552" s="236">
        <v>1</v>
      </c>
      <c r="E552" s="236" t="s">
        <v>78</v>
      </c>
      <c r="F552" t="s">
        <v>1369</v>
      </c>
      <c r="G552" s="398"/>
      <c r="S552" s="236" t="s">
        <v>78</v>
      </c>
      <c r="T552" s="867" t="str">
        <f t="shared" si="13"/>
        <v>Кузьмич</v>
      </c>
      <c r="U552" s="867"/>
      <c r="V552" s="867"/>
      <c r="Y552" s="867"/>
      <c r="Z552" s="867"/>
      <c r="AA552" s="867"/>
      <c r="AD552" s="867"/>
      <c r="AE552" s="867"/>
      <c r="AF552" s="867"/>
    </row>
    <row r="553" spans="1:32">
      <c r="A553" s="236">
        <v>9</v>
      </c>
      <c r="B553" s="867">
        <v>223</v>
      </c>
      <c r="C553" s="236">
        <v>465</v>
      </c>
      <c r="D553" s="236">
        <v>1</v>
      </c>
      <c r="E553" s="236" t="s">
        <v>78</v>
      </c>
      <c r="F553" t="s">
        <v>1370</v>
      </c>
      <c r="G553" s="398"/>
      <c r="S553" s="236" t="s">
        <v>78</v>
      </c>
      <c r="T553" s="867" t="str">
        <f t="shared" si="13"/>
        <v>Минодедов</v>
      </c>
      <c r="U553" s="867"/>
      <c r="V553" s="867"/>
      <c r="Y553" s="867"/>
      <c r="Z553" s="867"/>
      <c r="AA553" s="867"/>
      <c r="AD553" s="867"/>
      <c r="AE553" s="867"/>
      <c r="AF553" s="867"/>
    </row>
    <row r="554" spans="1:32">
      <c r="A554" s="236">
        <v>10</v>
      </c>
      <c r="B554" s="867">
        <v>223</v>
      </c>
      <c r="C554" s="236">
        <v>465</v>
      </c>
      <c r="D554" s="236">
        <v>1</v>
      </c>
      <c r="E554" s="236" t="s">
        <v>78</v>
      </c>
      <c r="F554" t="s">
        <v>1371</v>
      </c>
      <c r="G554" s="398"/>
      <c r="S554" s="236" t="s">
        <v>78</v>
      </c>
      <c r="T554" s="867" t="str">
        <f t="shared" si="13"/>
        <v>Морозов</v>
      </c>
      <c r="U554" s="867"/>
      <c r="V554" s="867"/>
      <c r="Y554" s="867"/>
      <c r="Z554" s="867"/>
      <c r="AA554" s="867"/>
      <c r="AD554" s="867"/>
      <c r="AE554" s="867"/>
      <c r="AF554" s="867"/>
    </row>
    <row r="555" spans="1:32">
      <c r="A555" s="236">
        <v>11</v>
      </c>
      <c r="B555" s="867">
        <v>223</v>
      </c>
      <c r="C555" s="236">
        <v>465</v>
      </c>
      <c r="D555" s="236">
        <v>1</v>
      </c>
      <c r="E555" s="236" t="s">
        <v>78</v>
      </c>
      <c r="F555" t="s">
        <v>1372</v>
      </c>
      <c r="G555" s="398"/>
      <c r="S555" s="236" t="s">
        <v>78</v>
      </c>
      <c r="T555" s="867" t="str">
        <f t="shared" si="13"/>
        <v>Морозов</v>
      </c>
      <c r="U555" s="867"/>
      <c r="V555" s="867"/>
      <c r="Y555" s="867"/>
      <c r="Z555" s="867"/>
      <c r="AA555" s="867"/>
      <c r="AD555" s="867"/>
      <c r="AE555" s="867"/>
      <c r="AF555" s="867"/>
    </row>
    <row r="556" spans="1:32">
      <c r="A556" s="236">
        <v>12</v>
      </c>
      <c r="B556" s="867">
        <v>223</v>
      </c>
      <c r="C556" s="236">
        <v>465</v>
      </c>
      <c r="D556" s="236">
        <v>1</v>
      </c>
      <c r="E556" s="236" t="s">
        <v>78</v>
      </c>
      <c r="F556" t="s">
        <v>1373</v>
      </c>
      <c r="G556" s="398"/>
      <c r="S556" s="236" t="s">
        <v>78</v>
      </c>
      <c r="T556" s="867" t="str">
        <f t="shared" si="13"/>
        <v>Насачев</v>
      </c>
      <c r="U556" s="867"/>
      <c r="V556" s="867"/>
      <c r="Y556" s="867"/>
      <c r="Z556" s="867"/>
      <c r="AA556" s="867"/>
      <c r="AD556" s="867"/>
      <c r="AE556" s="867"/>
      <c r="AF556" s="867"/>
    </row>
    <row r="557" spans="1:32">
      <c r="A557" s="236">
        <v>13</v>
      </c>
      <c r="B557" s="867">
        <v>223</v>
      </c>
      <c r="C557" s="236">
        <v>465</v>
      </c>
      <c r="D557" s="236">
        <v>1</v>
      </c>
      <c r="E557" s="236" t="s">
        <v>78</v>
      </c>
      <c r="F557" t="s">
        <v>1374</v>
      </c>
      <c r="G557" s="398"/>
      <c r="S557" s="236" t="s">
        <v>78</v>
      </c>
      <c r="T557" s="867" t="str">
        <f t="shared" si="13"/>
        <v>Нестеров</v>
      </c>
      <c r="U557" s="867"/>
      <c r="V557" s="867"/>
      <c r="Y557" s="867"/>
      <c r="Z557" s="867"/>
      <c r="AA557" s="867"/>
      <c r="AD557" s="867"/>
      <c r="AE557" s="867"/>
      <c r="AF557" s="867"/>
    </row>
    <row r="558" spans="1:32">
      <c r="A558" s="236">
        <v>14</v>
      </c>
      <c r="B558" s="867">
        <v>223</v>
      </c>
      <c r="C558" s="236">
        <v>465</v>
      </c>
      <c r="D558" s="236">
        <v>1</v>
      </c>
      <c r="E558" s="236" t="s">
        <v>78</v>
      </c>
      <c r="F558" t="s">
        <v>1375</v>
      </c>
      <c r="G558" s="398"/>
      <c r="S558" s="236" t="s">
        <v>78</v>
      </c>
      <c r="T558" s="867" t="str">
        <f t="shared" si="13"/>
        <v>Олешко</v>
      </c>
      <c r="U558" s="867"/>
      <c r="V558" s="867"/>
      <c r="Y558" s="867"/>
      <c r="Z558" s="867"/>
      <c r="AA558" s="867"/>
      <c r="AD558" s="867"/>
      <c r="AE558" s="867"/>
      <c r="AF558" s="867"/>
    </row>
    <row r="559" spans="1:32">
      <c r="A559" s="236">
        <v>15</v>
      </c>
      <c r="B559" s="867">
        <v>223</v>
      </c>
      <c r="C559" s="236">
        <v>465</v>
      </c>
      <c r="D559" s="236">
        <v>1</v>
      </c>
      <c r="E559" s="236" t="s">
        <v>78</v>
      </c>
      <c r="F559" t="s">
        <v>1376</v>
      </c>
      <c r="G559" s="398"/>
      <c r="S559" s="236" t="s">
        <v>78</v>
      </c>
      <c r="T559" s="867" t="str">
        <f t="shared" si="13"/>
        <v>Орехов</v>
      </c>
      <c r="U559" s="867"/>
      <c r="V559" s="867"/>
      <c r="Y559" s="867"/>
      <c r="Z559" s="867"/>
      <c r="AA559" s="867"/>
      <c r="AD559" s="867"/>
      <c r="AE559" s="867"/>
      <c r="AF559" s="867"/>
    </row>
    <row r="560" spans="1:32">
      <c r="A560" s="236">
        <v>16</v>
      </c>
      <c r="B560" s="867">
        <v>223</v>
      </c>
      <c r="C560" s="236">
        <v>465</v>
      </c>
      <c r="D560" s="236">
        <v>1</v>
      </c>
      <c r="E560" s="236" t="s">
        <v>78</v>
      </c>
      <c r="F560" t="s">
        <v>1377</v>
      </c>
      <c r="G560" s="398"/>
      <c r="S560" s="236" t="s">
        <v>78</v>
      </c>
      <c r="T560" s="867" t="str">
        <f t="shared" si="13"/>
        <v>Осипов</v>
      </c>
      <c r="U560" s="867"/>
      <c r="V560" s="867"/>
      <c r="Y560" s="867"/>
      <c r="Z560" s="867"/>
      <c r="AA560" s="867"/>
      <c r="AD560" s="867"/>
      <c r="AE560" s="867"/>
      <c r="AF560" s="867"/>
    </row>
    <row r="561" spans="1:32">
      <c r="A561" s="236">
        <v>17</v>
      </c>
      <c r="B561" s="867">
        <v>223</v>
      </c>
      <c r="C561" s="236">
        <v>465</v>
      </c>
      <c r="D561" s="236">
        <v>1</v>
      </c>
      <c r="E561" s="236" t="s">
        <v>78</v>
      </c>
      <c r="F561" t="s">
        <v>1378</v>
      </c>
      <c r="G561" s="398"/>
      <c r="S561" s="236" t="s">
        <v>78</v>
      </c>
      <c r="T561" s="867" t="str">
        <f t="shared" si="13"/>
        <v>Попов</v>
      </c>
      <c r="U561" s="867"/>
      <c r="V561" s="867"/>
      <c r="Y561" s="867"/>
      <c r="Z561" s="867"/>
      <c r="AA561" s="867"/>
      <c r="AD561" s="867"/>
      <c r="AE561" s="867"/>
      <c r="AF561" s="867"/>
    </row>
    <row r="562" spans="1:32">
      <c r="A562" s="236">
        <v>18</v>
      </c>
      <c r="B562" s="867">
        <v>223</v>
      </c>
      <c r="C562" s="236">
        <v>465</v>
      </c>
      <c r="D562" s="236">
        <v>2</v>
      </c>
      <c r="E562" s="236" t="s">
        <v>78</v>
      </c>
      <c r="F562" t="s">
        <v>408</v>
      </c>
      <c r="G562" s="398"/>
      <c r="S562" s="236" t="s">
        <v>78</v>
      </c>
      <c r="T562" s="867" t="str">
        <f t="shared" si="13"/>
        <v>Попов</v>
      </c>
      <c r="U562" s="867"/>
      <c r="V562" s="867"/>
      <c r="Y562" s="867"/>
      <c r="Z562" s="867"/>
      <c r="AA562" s="867"/>
      <c r="AD562" s="867"/>
      <c r="AE562" s="867"/>
      <c r="AF562" s="867"/>
    </row>
    <row r="563" spans="1:32">
      <c r="A563" s="236">
        <v>19</v>
      </c>
      <c r="B563" s="867">
        <v>223</v>
      </c>
      <c r="C563" s="236">
        <v>465</v>
      </c>
      <c r="D563" s="236">
        <v>2</v>
      </c>
      <c r="E563" s="236" t="s">
        <v>78</v>
      </c>
      <c r="F563" t="s">
        <v>1379</v>
      </c>
      <c r="G563" s="398"/>
      <c r="S563" s="236" t="s">
        <v>78</v>
      </c>
      <c r="T563" s="867" t="str">
        <f t="shared" si="13"/>
        <v>Рожков</v>
      </c>
      <c r="U563" s="867"/>
      <c r="V563" s="867"/>
      <c r="Y563" s="867"/>
      <c r="Z563" s="867"/>
      <c r="AA563" s="867"/>
      <c r="AD563" s="867"/>
      <c r="AE563" s="867"/>
      <c r="AF563" s="867"/>
    </row>
    <row r="564" spans="1:32">
      <c r="A564" s="236">
        <v>20</v>
      </c>
      <c r="B564" s="867">
        <v>223</v>
      </c>
      <c r="C564" s="236">
        <v>465</v>
      </c>
      <c r="D564" s="236">
        <v>2</v>
      </c>
      <c r="E564" s="236" t="s">
        <v>78</v>
      </c>
      <c r="F564" t="s">
        <v>1380</v>
      </c>
      <c r="G564" s="398"/>
      <c r="S564" s="236" t="s">
        <v>78</v>
      </c>
      <c r="T564" s="867" t="str">
        <f t="shared" si="13"/>
        <v>Рязанов</v>
      </c>
      <c r="U564" s="867"/>
      <c r="V564" s="867"/>
      <c r="Y564" s="867"/>
      <c r="Z564" s="867"/>
      <c r="AA564" s="867"/>
      <c r="AD564" s="867"/>
      <c r="AE564" s="867"/>
      <c r="AF564" s="867"/>
    </row>
    <row r="565" spans="1:32">
      <c r="A565" s="236">
        <v>21</v>
      </c>
      <c r="B565" s="867">
        <v>223</v>
      </c>
      <c r="C565" s="236">
        <v>465</v>
      </c>
      <c r="D565" s="236">
        <v>2</v>
      </c>
      <c r="E565" s="236" t="s">
        <v>78</v>
      </c>
      <c r="F565" t="s">
        <v>1381</v>
      </c>
      <c r="G565" s="398"/>
      <c r="S565" s="236" t="s">
        <v>78</v>
      </c>
      <c r="T565" s="867" t="str">
        <f t="shared" si="13"/>
        <v>Савин</v>
      </c>
      <c r="U565" s="867"/>
      <c r="V565" s="867"/>
      <c r="Y565" s="867"/>
      <c r="Z565" s="867"/>
      <c r="AA565" s="867"/>
      <c r="AD565" s="867"/>
      <c r="AE565" s="867"/>
      <c r="AF565" s="867"/>
    </row>
    <row r="566" spans="1:32">
      <c r="A566" s="236">
        <v>22</v>
      </c>
      <c r="B566" s="867">
        <v>223</v>
      </c>
      <c r="C566" s="236">
        <v>465</v>
      </c>
      <c r="D566" s="236">
        <v>2</v>
      </c>
      <c r="E566" s="236" t="s">
        <v>78</v>
      </c>
      <c r="F566" t="s">
        <v>1382</v>
      </c>
      <c r="G566" s="398"/>
      <c r="S566" s="236" t="s">
        <v>78</v>
      </c>
      <c r="T566" s="867" t="str">
        <f t="shared" si="13"/>
        <v>Садчиков</v>
      </c>
      <c r="U566" s="867"/>
      <c r="V566" s="867"/>
      <c r="Y566" s="867"/>
      <c r="Z566" s="867"/>
      <c r="AA566" s="867"/>
      <c r="AD566" s="867"/>
      <c r="AE566" s="867"/>
      <c r="AF566" s="867"/>
    </row>
    <row r="567" spans="1:32">
      <c r="A567" s="236">
        <v>23</v>
      </c>
      <c r="B567" s="867">
        <v>223</v>
      </c>
      <c r="C567" s="236">
        <v>465</v>
      </c>
      <c r="D567" s="236">
        <v>2</v>
      </c>
      <c r="E567" s="236" t="s">
        <v>78</v>
      </c>
      <c r="F567" t="s">
        <v>1383</v>
      </c>
      <c r="G567" s="398"/>
      <c r="S567" s="236" t="s">
        <v>78</v>
      </c>
      <c r="T567" s="867" t="str">
        <f t="shared" si="13"/>
        <v>Степанов</v>
      </c>
      <c r="U567" s="867"/>
      <c r="V567" s="867"/>
      <c r="Y567" s="867"/>
      <c r="Z567" s="867"/>
      <c r="AA567" s="867"/>
      <c r="AD567" s="867"/>
      <c r="AE567" s="867"/>
      <c r="AF567" s="867"/>
    </row>
    <row r="568" spans="1:32">
      <c r="A568" s="236">
        <v>24</v>
      </c>
      <c r="B568" s="867">
        <v>223</v>
      </c>
      <c r="C568" s="236">
        <v>465</v>
      </c>
      <c r="D568" s="236">
        <v>2</v>
      </c>
      <c r="E568" s="236" t="s">
        <v>78</v>
      </c>
      <c r="F568" t="s">
        <v>1384</v>
      </c>
      <c r="G568" s="398"/>
      <c r="S568" s="236" t="s">
        <v>78</v>
      </c>
      <c r="T568" s="867" t="str">
        <f t="shared" si="13"/>
        <v>Страхов</v>
      </c>
      <c r="U568" s="867"/>
      <c r="V568" s="867"/>
      <c r="Y568" s="867"/>
      <c r="Z568" s="867"/>
      <c r="AA568" s="867"/>
      <c r="AD568" s="867"/>
      <c r="AE568" s="867"/>
      <c r="AF568" s="867"/>
    </row>
    <row r="569" spans="1:32">
      <c r="A569" s="236">
        <v>25</v>
      </c>
      <c r="B569" s="867">
        <v>223</v>
      </c>
      <c r="C569" s="236">
        <v>465</v>
      </c>
      <c r="D569" s="236">
        <v>2</v>
      </c>
      <c r="E569" s="236" t="s">
        <v>78</v>
      </c>
      <c r="F569" t="s">
        <v>1385</v>
      </c>
      <c r="G569" s="398"/>
      <c r="S569" s="236" t="s">
        <v>78</v>
      </c>
      <c r="T569" s="867" t="str">
        <f t="shared" si="13"/>
        <v>Теников</v>
      </c>
      <c r="U569" s="867"/>
      <c r="V569" s="867"/>
      <c r="Y569" s="867"/>
      <c r="Z569" s="867"/>
      <c r="AA569" s="867"/>
      <c r="AD569" s="867"/>
      <c r="AE569" s="867"/>
      <c r="AF569" s="867"/>
    </row>
    <row r="570" spans="1:32">
      <c r="A570" s="236">
        <v>26</v>
      </c>
      <c r="B570" s="867">
        <v>223</v>
      </c>
      <c r="C570" s="236">
        <v>465</v>
      </c>
      <c r="D570" s="236">
        <v>2</v>
      </c>
      <c r="E570" s="236" t="s">
        <v>78</v>
      </c>
      <c r="F570" t="s">
        <v>1386</v>
      </c>
      <c r="G570" s="398"/>
      <c r="S570" s="236" t="s">
        <v>78</v>
      </c>
      <c r="T570" s="867" t="str">
        <f t="shared" si="13"/>
        <v>Хаксуверов</v>
      </c>
      <c r="U570" s="867"/>
      <c r="V570" s="867"/>
      <c r="Y570" s="867"/>
      <c r="Z570" s="867"/>
      <c r="AA570" s="867"/>
      <c r="AD570" s="867"/>
      <c r="AE570" s="867"/>
      <c r="AF570" s="867"/>
    </row>
    <row r="571" spans="1:32">
      <c r="A571" s="236">
        <v>27</v>
      </c>
      <c r="B571" s="867">
        <v>223</v>
      </c>
      <c r="C571" s="236">
        <v>465</v>
      </c>
      <c r="D571" s="236">
        <v>2</v>
      </c>
      <c r="E571" s="236" t="s">
        <v>78</v>
      </c>
      <c r="F571" t="s">
        <v>1387</v>
      </c>
      <c r="G571" s="398"/>
      <c r="S571" s="236" t="s">
        <v>78</v>
      </c>
      <c r="T571" s="867" t="str">
        <f t="shared" si="13"/>
        <v>Харуницкий</v>
      </c>
      <c r="U571" s="867"/>
      <c r="V571" s="867"/>
      <c r="Y571" s="867"/>
      <c r="Z571" s="867"/>
      <c r="AA571" s="867"/>
      <c r="AD571" s="867"/>
      <c r="AE571" s="867"/>
      <c r="AF571" s="867"/>
    </row>
    <row r="572" spans="1:32">
      <c r="A572" s="236">
        <v>28</v>
      </c>
      <c r="B572" s="867">
        <v>223</v>
      </c>
      <c r="C572" s="236">
        <v>465</v>
      </c>
      <c r="D572" s="236">
        <v>2</v>
      </c>
      <c r="E572" s="236" t="s">
        <v>78</v>
      </c>
      <c r="F572" t="s">
        <v>1388</v>
      </c>
      <c r="G572" s="398"/>
      <c r="S572" s="236" t="s">
        <v>78</v>
      </c>
      <c r="T572" s="867" t="str">
        <f t="shared" si="13"/>
        <v>Харчевников</v>
      </c>
      <c r="U572" s="867"/>
      <c r="V572" s="867"/>
      <c r="Y572" s="867"/>
      <c r="Z572" s="867"/>
      <c r="AA572" s="867"/>
      <c r="AD572" s="867"/>
      <c r="AE572" s="867"/>
      <c r="AF572" s="867"/>
    </row>
    <row r="573" spans="1:32">
      <c r="A573" s="236">
        <v>29</v>
      </c>
      <c r="B573" s="867">
        <v>223</v>
      </c>
      <c r="C573" s="236">
        <v>465</v>
      </c>
      <c r="D573" s="236">
        <v>2</v>
      </c>
      <c r="E573" s="236" t="s">
        <v>78</v>
      </c>
      <c r="F573" t="s">
        <v>1389</v>
      </c>
      <c r="G573" s="398"/>
      <c r="S573" s="236" t="s">
        <v>78</v>
      </c>
      <c r="T573" s="867" t="str">
        <f t="shared" si="13"/>
        <v>Чикильдин</v>
      </c>
      <c r="U573" s="867"/>
      <c r="V573" s="867"/>
      <c r="Y573" s="867"/>
      <c r="Z573" s="867"/>
      <c r="AA573" s="867"/>
      <c r="AD573" s="867"/>
      <c r="AE573" s="867"/>
      <c r="AF573" s="867"/>
    </row>
    <row r="574" spans="1:32">
      <c r="A574" s="236">
        <v>30</v>
      </c>
      <c r="B574" s="867">
        <v>223</v>
      </c>
      <c r="C574" s="236">
        <v>465</v>
      </c>
      <c r="D574" s="236">
        <v>2</v>
      </c>
      <c r="E574" s="236" t="s">
        <v>78</v>
      </c>
      <c r="F574" t="s">
        <v>1390</v>
      </c>
      <c r="G574" s="398"/>
      <c r="S574" s="236" t="s">
        <v>78</v>
      </c>
      <c r="T574" s="867" t="str">
        <f t="shared" si="13"/>
        <v>Шашин</v>
      </c>
      <c r="U574" s="867"/>
      <c r="V574" s="867"/>
      <c r="Y574" s="867"/>
      <c r="Z574" s="867"/>
      <c r="AA574" s="867"/>
      <c r="AD574" s="867"/>
      <c r="AE574" s="867"/>
      <c r="AF574" s="867"/>
    </row>
    <row r="575" spans="1:32">
      <c r="A575" s="236">
        <v>31</v>
      </c>
      <c r="B575" s="867">
        <v>223</v>
      </c>
      <c r="C575" s="236">
        <v>465</v>
      </c>
      <c r="D575" s="236">
        <v>2</v>
      </c>
      <c r="E575" s="236" t="s">
        <v>78</v>
      </c>
      <c r="F575" s="911" t="s">
        <v>1391</v>
      </c>
      <c r="G575" s="398"/>
      <c r="S575" s="236" t="s">
        <v>78</v>
      </c>
      <c r="T575" s="867" t="str">
        <f t="shared" si="13"/>
        <v>Широков</v>
      </c>
      <c r="U575" s="867"/>
      <c r="V575" s="867"/>
      <c r="Y575" s="867"/>
      <c r="Z575" s="867"/>
      <c r="AA575" s="867"/>
      <c r="AD575" s="867"/>
      <c r="AE575" s="867"/>
      <c r="AF575" s="867"/>
    </row>
    <row r="576" spans="1:32">
      <c r="A576" s="236">
        <v>32</v>
      </c>
      <c r="B576" s="867">
        <v>223</v>
      </c>
      <c r="C576" s="236">
        <v>465</v>
      </c>
      <c r="D576" s="236">
        <v>2</v>
      </c>
      <c r="E576" s="236" t="s">
        <v>78</v>
      </c>
      <c r="F576" s="911" t="s">
        <v>1392</v>
      </c>
      <c r="G576" s="398"/>
      <c r="S576" s="236" t="s">
        <v>78</v>
      </c>
      <c r="T576" s="867" t="str">
        <f t="shared" si="13"/>
        <v>Шолков</v>
      </c>
      <c r="U576" s="867"/>
      <c r="V576" s="867"/>
      <c r="Y576" s="867"/>
      <c r="Z576" s="867"/>
      <c r="AA576" s="867"/>
      <c r="AD576" s="867"/>
      <c r="AE576" s="867"/>
      <c r="AF576" s="867"/>
    </row>
    <row r="577" spans="1:32">
      <c r="A577" s="236">
        <v>33</v>
      </c>
      <c r="B577" s="867">
        <v>223</v>
      </c>
      <c r="C577" s="236">
        <v>465</v>
      </c>
      <c r="D577" s="236">
        <v>2</v>
      </c>
      <c r="E577" s="236" t="s">
        <v>78</v>
      </c>
      <c r="F577" s="911" t="s">
        <v>1393</v>
      </c>
      <c r="G577" s="398"/>
      <c r="S577" s="236" t="s">
        <v>78</v>
      </c>
      <c r="T577" s="867" t="str">
        <f t="shared" si="13"/>
        <v>Шумский</v>
      </c>
      <c r="U577" s="867"/>
      <c r="V577" s="867"/>
      <c r="Y577" s="867"/>
      <c r="Z577" s="867"/>
      <c r="AA577" s="867"/>
      <c r="AD577" s="867"/>
      <c r="AE577" s="867"/>
      <c r="AF577" s="867"/>
    </row>
    <row r="578" spans="1:32">
      <c r="A578" s="236">
        <v>1</v>
      </c>
      <c r="B578" s="867">
        <v>224</v>
      </c>
      <c r="C578" s="236">
        <v>428</v>
      </c>
      <c r="D578" s="236">
        <v>1</v>
      </c>
      <c r="E578" s="236" t="s">
        <v>78</v>
      </c>
      <c r="F578" t="s">
        <v>1394</v>
      </c>
      <c r="G578" s="398"/>
      <c r="S578" s="236" t="s">
        <v>78</v>
      </c>
      <c r="T578" s="867" t="str">
        <f t="shared" ref="T578:T612" si="14">LEFT(F578,FIND(" ",F578)-1)</f>
        <v>Анисимов</v>
      </c>
      <c r="U578" s="867"/>
      <c r="V578" s="867"/>
      <c r="Y578" s="867"/>
      <c r="Z578" s="867"/>
      <c r="AA578" s="867"/>
      <c r="AD578" s="867"/>
      <c r="AE578" s="867"/>
      <c r="AF578" s="867"/>
    </row>
    <row r="579" spans="1:32">
      <c r="A579" s="236">
        <v>2</v>
      </c>
      <c r="B579" s="867">
        <v>224</v>
      </c>
      <c r="C579" s="236">
        <v>428</v>
      </c>
      <c r="D579" s="236">
        <v>1</v>
      </c>
      <c r="E579" s="236" t="s">
        <v>78</v>
      </c>
      <c r="F579" t="s">
        <v>1395</v>
      </c>
      <c r="G579" s="398"/>
      <c r="S579" s="236" t="s">
        <v>78</v>
      </c>
      <c r="T579" s="867" t="str">
        <f t="shared" si="14"/>
        <v>Антипов</v>
      </c>
      <c r="U579" s="867"/>
      <c r="V579" s="867"/>
      <c r="Y579" s="867"/>
      <c r="Z579" s="867"/>
      <c r="AA579" s="867"/>
      <c r="AD579" s="867"/>
      <c r="AE579" s="867"/>
      <c r="AF579" s="867"/>
    </row>
    <row r="580" spans="1:32">
      <c r="A580" s="236">
        <v>3</v>
      </c>
      <c r="B580" s="867">
        <v>224</v>
      </c>
      <c r="C580" s="236">
        <v>428</v>
      </c>
      <c r="D580" s="236">
        <v>1</v>
      </c>
      <c r="E580" s="236" t="s">
        <v>78</v>
      </c>
      <c r="F580" t="s">
        <v>1396</v>
      </c>
      <c r="G580" s="398"/>
      <c r="S580" s="236" t="s">
        <v>78</v>
      </c>
      <c r="T580" s="867" t="str">
        <f t="shared" si="14"/>
        <v>Аракелян</v>
      </c>
      <c r="U580" s="867"/>
      <c r="V580" s="867"/>
      <c r="Y580" s="867"/>
      <c r="Z580" s="867"/>
      <c r="AA580" s="867"/>
      <c r="AD580" s="867"/>
      <c r="AE580" s="867"/>
      <c r="AF580" s="867"/>
    </row>
    <row r="581" spans="1:32">
      <c r="A581" s="236">
        <v>4</v>
      </c>
      <c r="B581" s="867">
        <v>224</v>
      </c>
      <c r="C581" s="236">
        <v>428</v>
      </c>
      <c r="D581" s="236">
        <v>1</v>
      </c>
      <c r="E581" s="236" t="s">
        <v>78</v>
      </c>
      <c r="F581" t="s">
        <v>1397</v>
      </c>
      <c r="G581" s="398"/>
      <c r="S581" s="236" t="s">
        <v>78</v>
      </c>
      <c r="T581" s="867" t="str">
        <f t="shared" si="14"/>
        <v>Белов</v>
      </c>
      <c r="U581" s="867"/>
      <c r="V581" s="867"/>
      <c r="Y581" s="867"/>
      <c r="Z581" s="867"/>
      <c r="AA581" s="867"/>
      <c r="AD581" s="867"/>
      <c r="AE581" s="867"/>
      <c r="AF581" s="867"/>
    </row>
    <row r="582" spans="1:32">
      <c r="A582" s="236">
        <v>5</v>
      </c>
      <c r="B582" s="867">
        <v>224</v>
      </c>
      <c r="C582" s="236">
        <v>428</v>
      </c>
      <c r="D582" s="236">
        <v>1</v>
      </c>
      <c r="E582" s="236" t="s">
        <v>78</v>
      </c>
      <c r="F582" t="s">
        <v>1398</v>
      </c>
      <c r="G582" s="398"/>
      <c r="S582" s="236" t="s">
        <v>78</v>
      </c>
      <c r="T582" s="867" t="str">
        <f t="shared" si="14"/>
        <v>Белых</v>
      </c>
      <c r="U582" s="867"/>
      <c r="V582" s="867"/>
      <c r="Y582" s="867"/>
      <c r="Z582" s="867"/>
      <c r="AA582" s="867"/>
      <c r="AD582" s="867"/>
      <c r="AE582" s="867"/>
      <c r="AF582" s="867"/>
    </row>
    <row r="583" spans="1:32">
      <c r="A583" s="236">
        <v>6</v>
      </c>
      <c r="B583" s="867">
        <v>224</v>
      </c>
      <c r="C583" s="236">
        <v>428</v>
      </c>
      <c r="D583" s="236">
        <v>1</v>
      </c>
      <c r="E583" s="236" t="s">
        <v>78</v>
      </c>
      <c r="F583" t="s">
        <v>1399</v>
      </c>
      <c r="G583" s="398"/>
      <c r="S583" s="236" t="s">
        <v>78</v>
      </c>
      <c r="T583" s="867" t="str">
        <f t="shared" si="14"/>
        <v>Бучиенко</v>
      </c>
      <c r="U583" s="867"/>
      <c r="V583" s="867"/>
      <c r="Y583" s="867"/>
      <c r="Z583" s="867"/>
      <c r="AA583" s="867"/>
      <c r="AD583" s="867"/>
      <c r="AE583" s="867"/>
      <c r="AF583" s="867"/>
    </row>
    <row r="584" spans="1:32">
      <c r="A584" s="236">
        <v>7</v>
      </c>
      <c r="B584" s="867">
        <v>224</v>
      </c>
      <c r="C584" s="236">
        <v>428</v>
      </c>
      <c r="D584" s="236">
        <v>1</v>
      </c>
      <c r="E584" s="236" t="s">
        <v>78</v>
      </c>
      <c r="F584" t="s">
        <v>1400</v>
      </c>
      <c r="G584" s="398"/>
      <c r="S584" s="236" t="s">
        <v>78</v>
      </c>
      <c r="T584" s="867" t="str">
        <f t="shared" si="14"/>
        <v>Внуков</v>
      </c>
      <c r="U584" s="867"/>
      <c r="V584" s="867"/>
      <c r="Y584" s="867"/>
      <c r="Z584" s="867"/>
      <c r="AA584" s="867"/>
      <c r="AD584" s="867"/>
      <c r="AE584" s="867"/>
      <c r="AF584" s="867"/>
    </row>
    <row r="585" spans="1:32">
      <c r="A585" s="236">
        <v>8</v>
      </c>
      <c r="B585" s="867">
        <v>224</v>
      </c>
      <c r="C585" s="236">
        <v>428</v>
      </c>
      <c r="D585" s="236">
        <v>1</v>
      </c>
      <c r="E585" s="236" t="s">
        <v>78</v>
      </c>
      <c r="F585" t="s">
        <v>1401</v>
      </c>
      <c r="G585" s="398"/>
      <c r="S585" s="236" t="s">
        <v>78</v>
      </c>
      <c r="T585" s="867" t="str">
        <f t="shared" si="14"/>
        <v>Волков</v>
      </c>
      <c r="U585" s="867"/>
      <c r="V585" s="867"/>
      <c r="Y585" s="867"/>
      <c r="Z585" s="867"/>
      <c r="AA585" s="867"/>
      <c r="AD585" s="867"/>
      <c r="AE585" s="867"/>
      <c r="AF585" s="867"/>
    </row>
    <row r="586" spans="1:32">
      <c r="A586" s="236">
        <v>9</v>
      </c>
      <c r="B586" s="867">
        <v>224</v>
      </c>
      <c r="C586" s="236">
        <v>428</v>
      </c>
      <c r="D586" s="236">
        <v>1</v>
      </c>
      <c r="E586" s="236" t="s">
        <v>78</v>
      </c>
      <c r="F586" s="911" t="s">
        <v>1402</v>
      </c>
      <c r="G586" s="398"/>
      <c r="S586" s="236" t="s">
        <v>78</v>
      </c>
      <c r="T586" s="867" t="str">
        <f t="shared" si="14"/>
        <v>Гавриленко</v>
      </c>
      <c r="U586" s="867"/>
      <c r="V586" s="867"/>
      <c r="Y586" s="867"/>
      <c r="Z586" s="867"/>
      <c r="AA586" s="867"/>
      <c r="AD586" s="867"/>
      <c r="AE586" s="867"/>
      <c r="AF586" s="867"/>
    </row>
    <row r="587" spans="1:32">
      <c r="A587" s="236">
        <v>10</v>
      </c>
      <c r="B587" s="867">
        <v>224</v>
      </c>
      <c r="C587" s="236">
        <v>428</v>
      </c>
      <c r="D587" s="236">
        <v>1</v>
      </c>
      <c r="E587" s="236" t="s">
        <v>78</v>
      </c>
      <c r="F587" s="911" t="s">
        <v>1403</v>
      </c>
      <c r="G587" s="398"/>
      <c r="S587" s="236" t="s">
        <v>78</v>
      </c>
      <c r="T587" s="867" t="str">
        <f t="shared" si="14"/>
        <v>Гарманов</v>
      </c>
      <c r="U587" s="867"/>
      <c r="V587" s="867"/>
      <c r="Y587" s="867"/>
      <c r="Z587" s="867"/>
      <c r="AA587" s="867"/>
      <c r="AD587" s="867"/>
      <c r="AE587" s="867"/>
      <c r="AF587" s="867"/>
    </row>
    <row r="588" spans="1:32">
      <c r="A588" s="236">
        <v>11</v>
      </c>
      <c r="B588" s="867">
        <v>224</v>
      </c>
      <c r="C588" s="236">
        <v>428</v>
      </c>
      <c r="D588" s="236">
        <v>1</v>
      </c>
      <c r="E588" s="236" t="s">
        <v>78</v>
      </c>
      <c r="F588" s="911" t="s">
        <v>1404</v>
      </c>
      <c r="G588" s="398"/>
      <c r="S588" s="236" t="s">
        <v>78</v>
      </c>
      <c r="T588" s="867" t="str">
        <f t="shared" si="14"/>
        <v>Гребенников</v>
      </c>
      <c r="U588" s="867"/>
      <c r="V588" s="867"/>
      <c r="Y588" s="867"/>
      <c r="Z588" s="867"/>
      <c r="AA588" s="867"/>
      <c r="AD588" s="867"/>
      <c r="AE588" s="867"/>
      <c r="AF588" s="867"/>
    </row>
    <row r="589" spans="1:32">
      <c r="A589" s="236">
        <v>12</v>
      </c>
      <c r="B589" s="867">
        <v>224</v>
      </c>
      <c r="C589" s="236">
        <v>428</v>
      </c>
      <c r="D589" s="236">
        <v>1</v>
      </c>
      <c r="E589" s="236" t="s">
        <v>78</v>
      </c>
      <c r="F589" s="911" t="s">
        <v>1405</v>
      </c>
      <c r="G589" s="398"/>
      <c r="S589" s="236" t="s">
        <v>78</v>
      </c>
      <c r="T589" s="867" t="str">
        <f t="shared" si="14"/>
        <v>Грищенко</v>
      </c>
      <c r="U589" s="867"/>
      <c r="V589" s="867"/>
      <c r="Y589" s="867"/>
      <c r="Z589" s="867"/>
      <c r="AA589" s="867"/>
      <c r="AD589" s="867"/>
      <c r="AE589" s="867"/>
      <c r="AF589" s="867"/>
    </row>
    <row r="590" spans="1:32">
      <c r="A590" s="236">
        <v>13</v>
      </c>
      <c r="B590" s="867">
        <v>224</v>
      </c>
      <c r="C590" s="236">
        <v>428</v>
      </c>
      <c r="D590" s="236">
        <v>1</v>
      </c>
      <c r="E590" s="236" t="s">
        <v>78</v>
      </c>
      <c r="F590" s="911" t="s">
        <v>1406</v>
      </c>
      <c r="G590" s="398"/>
      <c r="S590" s="236" t="s">
        <v>78</v>
      </c>
      <c r="T590" s="867" t="str">
        <f t="shared" si="14"/>
        <v>Громов</v>
      </c>
      <c r="U590" s="867"/>
      <c r="V590" s="867"/>
      <c r="Y590" s="867"/>
      <c r="Z590" s="867"/>
      <c r="AA590" s="867"/>
      <c r="AD590" s="867"/>
      <c r="AE590" s="867"/>
      <c r="AF590" s="867"/>
    </row>
    <row r="591" spans="1:32">
      <c r="A591" s="236">
        <v>14</v>
      </c>
      <c r="B591" s="867">
        <v>224</v>
      </c>
      <c r="C591" s="236">
        <v>428</v>
      </c>
      <c r="D591" s="236">
        <v>1</v>
      </c>
      <c r="E591" s="236" t="s">
        <v>78</v>
      </c>
      <c r="F591" s="911" t="s">
        <v>1407</v>
      </c>
      <c r="G591" s="398"/>
      <c r="S591" s="236" t="s">
        <v>78</v>
      </c>
      <c r="T591" s="867" t="str">
        <f t="shared" si="14"/>
        <v>Гусев</v>
      </c>
      <c r="U591" s="867"/>
      <c r="V591" s="867"/>
      <c r="Y591" s="867"/>
      <c r="Z591" s="867"/>
      <c r="AA591" s="867"/>
      <c r="AD591" s="867"/>
      <c r="AE591" s="867"/>
      <c r="AF591" s="867"/>
    </row>
    <row r="592" spans="1:32">
      <c r="A592" s="236">
        <v>15</v>
      </c>
      <c r="B592" s="867">
        <v>224</v>
      </c>
      <c r="C592" s="236">
        <v>428</v>
      </c>
      <c r="D592" s="236">
        <v>1</v>
      </c>
      <c r="E592" s="236" t="s">
        <v>78</v>
      </c>
      <c r="F592" s="911" t="s">
        <v>1408</v>
      </c>
      <c r="G592" s="398"/>
      <c r="S592" s="236" t="s">
        <v>78</v>
      </c>
      <c r="T592" s="867" t="str">
        <f t="shared" si="14"/>
        <v>Дуднин</v>
      </c>
      <c r="U592" s="867"/>
      <c r="V592" s="867"/>
      <c r="Y592" s="867"/>
      <c r="Z592" s="867"/>
      <c r="AA592" s="867"/>
      <c r="AD592" s="867"/>
      <c r="AE592" s="867"/>
      <c r="AF592" s="867"/>
    </row>
    <row r="593" spans="1:32">
      <c r="A593" s="236">
        <v>16</v>
      </c>
      <c r="B593" s="867">
        <v>224</v>
      </c>
      <c r="C593" s="236">
        <v>428</v>
      </c>
      <c r="D593" s="236">
        <v>1</v>
      </c>
      <c r="E593" s="236" t="s">
        <v>78</v>
      </c>
      <c r="F593" s="911" t="s">
        <v>1409</v>
      </c>
      <c r="G593" s="398"/>
      <c r="S593" s="236" t="s">
        <v>78</v>
      </c>
      <c r="T593" s="867" t="str">
        <f t="shared" si="14"/>
        <v>Жданов</v>
      </c>
      <c r="U593" s="867"/>
      <c r="V593" s="867"/>
      <c r="Y593" s="867"/>
      <c r="Z593" s="867"/>
      <c r="AA593" s="867"/>
      <c r="AD593" s="867"/>
      <c r="AE593" s="867"/>
      <c r="AF593" s="867"/>
    </row>
    <row r="594" spans="1:32">
      <c r="A594" s="236">
        <v>17</v>
      </c>
      <c r="B594" s="867">
        <v>224</v>
      </c>
      <c r="C594" s="236">
        <v>428</v>
      </c>
      <c r="D594" s="236">
        <v>1</v>
      </c>
      <c r="E594" s="236" t="s">
        <v>78</v>
      </c>
      <c r="F594" s="911" t="s">
        <v>1410</v>
      </c>
      <c r="G594" s="398"/>
      <c r="S594" s="236" t="s">
        <v>78</v>
      </c>
      <c r="T594" s="867" t="str">
        <f t="shared" si="14"/>
        <v>Калмыков</v>
      </c>
      <c r="U594" s="867"/>
      <c r="V594" s="867"/>
      <c r="Y594" s="867"/>
      <c r="Z594" s="867"/>
      <c r="AA594" s="867"/>
      <c r="AD594" s="867"/>
      <c r="AE594" s="867"/>
      <c r="AF594" s="867"/>
    </row>
    <row r="595" spans="1:32">
      <c r="A595" s="236">
        <v>18</v>
      </c>
      <c r="B595" s="867">
        <v>224</v>
      </c>
      <c r="C595" s="236">
        <v>428</v>
      </c>
      <c r="D595" s="236">
        <v>2</v>
      </c>
      <c r="E595" s="236" t="s">
        <v>78</v>
      </c>
      <c r="F595" s="911" t="s">
        <v>1411</v>
      </c>
      <c r="G595" s="398"/>
      <c r="S595" s="236" t="s">
        <v>78</v>
      </c>
      <c r="T595" s="867" t="str">
        <f t="shared" si="14"/>
        <v>Карагичев</v>
      </c>
      <c r="U595" s="867"/>
      <c r="V595" s="867"/>
      <c r="Y595" s="867"/>
      <c r="Z595" s="867"/>
      <c r="AA595" s="867"/>
      <c r="AD595" s="867"/>
      <c r="AE595" s="867"/>
      <c r="AF595" s="867"/>
    </row>
    <row r="596" spans="1:32">
      <c r="A596" s="236">
        <v>19</v>
      </c>
      <c r="B596" s="867">
        <v>224</v>
      </c>
      <c r="C596" s="236">
        <v>428</v>
      </c>
      <c r="D596" s="236">
        <v>2</v>
      </c>
      <c r="E596" s="236" t="s">
        <v>78</v>
      </c>
      <c r="F596" s="911" t="s">
        <v>1412</v>
      </c>
      <c r="G596" s="398"/>
      <c r="S596" s="236" t="s">
        <v>78</v>
      </c>
      <c r="T596" s="867" t="str">
        <f t="shared" si="14"/>
        <v>Кондренчук</v>
      </c>
      <c r="U596" s="867"/>
      <c r="V596" s="867"/>
      <c r="Y596" s="867"/>
      <c r="Z596" s="867"/>
      <c r="AA596" s="867"/>
      <c r="AD596" s="867"/>
      <c r="AE596" s="867"/>
      <c r="AF596" s="867"/>
    </row>
    <row r="597" spans="1:32">
      <c r="A597" s="236">
        <v>20</v>
      </c>
      <c r="B597" s="867">
        <v>224</v>
      </c>
      <c r="C597" s="236">
        <v>428</v>
      </c>
      <c r="D597" s="236">
        <v>2</v>
      </c>
      <c r="E597" s="236" t="s">
        <v>78</v>
      </c>
      <c r="F597" s="911" t="s">
        <v>1413</v>
      </c>
      <c r="G597" s="398"/>
      <c r="S597" s="236" t="s">
        <v>78</v>
      </c>
      <c r="T597" s="867" t="str">
        <f t="shared" si="14"/>
        <v>Кукта</v>
      </c>
      <c r="U597" s="867"/>
      <c r="V597" s="867"/>
      <c r="Y597" s="867"/>
      <c r="Z597" s="867"/>
      <c r="AA597" s="867"/>
      <c r="AD597" s="867"/>
      <c r="AE597" s="867"/>
      <c r="AF597" s="867"/>
    </row>
    <row r="598" spans="1:32">
      <c r="A598" s="236">
        <v>21</v>
      </c>
      <c r="B598" s="867">
        <v>224</v>
      </c>
      <c r="C598" s="236">
        <v>428</v>
      </c>
      <c r="D598" s="236">
        <v>2</v>
      </c>
      <c r="E598" s="236" t="s">
        <v>78</v>
      </c>
      <c r="F598" s="911" t="s">
        <v>1414</v>
      </c>
      <c r="G598" s="398"/>
      <c r="S598" s="236" t="s">
        <v>78</v>
      </c>
      <c r="T598" s="867" t="str">
        <f t="shared" si="14"/>
        <v>Кунах</v>
      </c>
      <c r="U598" s="867"/>
      <c r="V598" s="867"/>
      <c r="Y598" s="867"/>
      <c r="Z598" s="867"/>
      <c r="AA598" s="867"/>
      <c r="AD598" s="867"/>
      <c r="AE598" s="867"/>
      <c r="AF598" s="867"/>
    </row>
    <row r="599" spans="1:32">
      <c r="A599" s="236">
        <v>22</v>
      </c>
      <c r="B599" s="867">
        <v>224</v>
      </c>
      <c r="C599" s="236">
        <v>428</v>
      </c>
      <c r="D599" s="236">
        <v>2</v>
      </c>
      <c r="E599" s="236" t="s">
        <v>78</v>
      </c>
      <c r="F599" s="911" t="s">
        <v>1415</v>
      </c>
      <c r="G599" s="398"/>
      <c r="S599" s="236" t="s">
        <v>78</v>
      </c>
      <c r="T599" s="867" t="str">
        <f t="shared" si="14"/>
        <v>Ладиннин</v>
      </c>
      <c r="U599" s="867"/>
      <c r="V599" s="867"/>
      <c r="Y599" s="867"/>
      <c r="Z599" s="867"/>
      <c r="AA599" s="867"/>
      <c r="AD599" s="867"/>
      <c r="AE599" s="867"/>
      <c r="AF599" s="867"/>
    </row>
    <row r="600" spans="1:32">
      <c r="A600" s="236">
        <v>23</v>
      </c>
      <c r="B600" s="867">
        <v>224</v>
      </c>
      <c r="C600" s="236">
        <v>428</v>
      </c>
      <c r="D600" s="236">
        <v>2</v>
      </c>
      <c r="E600" s="236" t="s">
        <v>78</v>
      </c>
      <c r="F600" s="911" t="s">
        <v>1416</v>
      </c>
      <c r="G600" s="398"/>
      <c r="S600" s="236" t="s">
        <v>78</v>
      </c>
      <c r="T600" s="867" t="str">
        <f t="shared" si="14"/>
        <v>Ланин</v>
      </c>
      <c r="U600" s="867"/>
      <c r="V600" s="867"/>
      <c r="Y600" s="867"/>
      <c r="Z600" s="867"/>
      <c r="AA600" s="867"/>
      <c r="AD600" s="867"/>
      <c r="AE600" s="867"/>
      <c r="AF600" s="867"/>
    </row>
    <row r="601" spans="1:32">
      <c r="A601" s="236">
        <v>24</v>
      </c>
      <c r="B601" s="867">
        <v>224</v>
      </c>
      <c r="C601" s="236">
        <v>428</v>
      </c>
      <c r="D601" s="236">
        <v>2</v>
      </c>
      <c r="E601" s="236" t="s">
        <v>78</v>
      </c>
      <c r="F601" s="911" t="s">
        <v>1417</v>
      </c>
      <c r="G601" s="398"/>
      <c r="S601" s="236" t="s">
        <v>78</v>
      </c>
      <c r="T601" s="867" t="str">
        <f t="shared" si="14"/>
        <v>Лобоб</v>
      </c>
      <c r="U601" s="867"/>
      <c r="V601" s="867"/>
      <c r="Y601" s="867"/>
      <c r="Z601" s="867"/>
      <c r="AA601" s="867"/>
      <c r="AD601" s="867"/>
      <c r="AE601" s="867"/>
      <c r="AF601" s="867"/>
    </row>
    <row r="602" spans="1:32">
      <c r="A602" s="236">
        <v>25</v>
      </c>
      <c r="B602" s="867">
        <v>224</v>
      </c>
      <c r="C602" s="236">
        <v>428</v>
      </c>
      <c r="D602" s="236">
        <v>2</v>
      </c>
      <c r="E602" s="236" t="s">
        <v>78</v>
      </c>
      <c r="F602" s="911" t="s">
        <v>1418</v>
      </c>
      <c r="G602" s="398"/>
      <c r="S602" s="236" t="s">
        <v>78</v>
      </c>
      <c r="T602" s="867" t="str">
        <f t="shared" si="14"/>
        <v>Лунев</v>
      </c>
      <c r="U602" s="867"/>
      <c r="V602" s="867"/>
      <c r="Y602" s="867"/>
      <c r="Z602" s="867"/>
      <c r="AA602" s="867"/>
      <c r="AD602" s="867"/>
      <c r="AE602" s="867"/>
      <c r="AF602" s="867"/>
    </row>
    <row r="603" spans="1:32">
      <c r="A603" s="236">
        <v>26</v>
      </c>
      <c r="B603" s="867">
        <v>224</v>
      </c>
      <c r="C603" s="236">
        <v>428</v>
      </c>
      <c r="D603" s="236">
        <v>2</v>
      </c>
      <c r="E603" s="236" t="s">
        <v>78</v>
      </c>
      <c r="F603" s="911" t="s">
        <v>1419</v>
      </c>
      <c r="G603" s="398"/>
      <c r="S603" s="236" t="s">
        <v>78</v>
      </c>
      <c r="T603" s="867" t="str">
        <f t="shared" si="14"/>
        <v>Мамедов</v>
      </c>
      <c r="U603" s="867"/>
      <c r="V603" s="867"/>
      <c r="Y603" s="867"/>
      <c r="Z603" s="867"/>
      <c r="AA603" s="867"/>
      <c r="AD603" s="867"/>
      <c r="AE603" s="867"/>
      <c r="AF603" s="867"/>
    </row>
    <row r="604" spans="1:32">
      <c r="A604" s="236">
        <v>27</v>
      </c>
      <c r="B604" s="867">
        <v>224</v>
      </c>
      <c r="C604" s="236">
        <v>428</v>
      </c>
      <c r="D604" s="236">
        <v>2</v>
      </c>
      <c r="E604" s="236" t="s">
        <v>78</v>
      </c>
      <c r="F604" s="911" t="s">
        <v>1420</v>
      </c>
      <c r="G604" s="398"/>
      <c r="S604" s="236" t="s">
        <v>78</v>
      </c>
      <c r="T604" s="867" t="str">
        <f t="shared" si="14"/>
        <v>Нерманов</v>
      </c>
      <c r="U604" s="867"/>
      <c r="V604" s="867"/>
      <c r="Y604" s="867"/>
      <c r="Z604" s="867"/>
      <c r="AA604" s="867"/>
      <c r="AD604" s="867"/>
      <c r="AE604" s="867"/>
      <c r="AF604" s="867"/>
    </row>
    <row r="605" spans="1:32">
      <c r="A605" s="236">
        <v>28</v>
      </c>
      <c r="B605" s="867">
        <v>224</v>
      </c>
      <c r="C605" s="236">
        <v>428</v>
      </c>
      <c r="D605" s="236">
        <v>2</v>
      </c>
      <c r="E605" s="236" t="s">
        <v>78</v>
      </c>
      <c r="F605" s="911" t="s">
        <v>1421</v>
      </c>
      <c r="G605" s="398"/>
      <c r="S605" s="236" t="s">
        <v>78</v>
      </c>
      <c r="T605" s="867" t="str">
        <f t="shared" si="14"/>
        <v>Паршев</v>
      </c>
      <c r="U605" s="867"/>
      <c r="V605" s="867"/>
      <c r="Y605" s="867"/>
      <c r="Z605" s="867"/>
      <c r="AA605" s="867"/>
      <c r="AD605" s="867"/>
      <c r="AE605" s="867"/>
      <c r="AF605" s="867"/>
    </row>
    <row r="606" spans="1:32">
      <c r="A606" s="236">
        <v>29</v>
      </c>
      <c r="B606" s="867">
        <v>224</v>
      </c>
      <c r="C606" s="236">
        <v>428</v>
      </c>
      <c r="D606" s="236">
        <v>2</v>
      </c>
      <c r="E606" s="236" t="s">
        <v>78</v>
      </c>
      <c r="F606" s="911" t="s">
        <v>1422</v>
      </c>
      <c r="G606" s="398"/>
      <c r="S606" s="236" t="s">
        <v>78</v>
      </c>
      <c r="T606" s="867" t="str">
        <f t="shared" si="14"/>
        <v>Савченко</v>
      </c>
      <c r="U606" s="867"/>
      <c r="V606" s="867"/>
      <c r="Y606" s="867"/>
      <c r="Z606" s="867"/>
      <c r="AA606" s="867"/>
      <c r="AD606" s="867"/>
      <c r="AE606" s="867"/>
      <c r="AF606" s="867"/>
    </row>
    <row r="607" spans="1:32">
      <c r="A607" s="236">
        <v>30</v>
      </c>
      <c r="B607" s="867">
        <v>224</v>
      </c>
      <c r="C607" s="236">
        <v>428</v>
      </c>
      <c r="D607" s="236">
        <v>2</v>
      </c>
      <c r="E607" s="236" t="s">
        <v>78</v>
      </c>
      <c r="F607" s="911" t="s">
        <v>1423</v>
      </c>
      <c r="G607" s="398"/>
      <c r="S607" s="236" t="s">
        <v>78</v>
      </c>
      <c r="T607" s="867" t="str">
        <f t="shared" si="14"/>
        <v>Соновиков</v>
      </c>
      <c r="U607" s="867"/>
      <c r="V607" s="867"/>
      <c r="Y607" s="867"/>
      <c r="Z607" s="867"/>
      <c r="AA607" s="867"/>
      <c r="AD607" s="867"/>
      <c r="AE607" s="867"/>
      <c r="AF607" s="867"/>
    </row>
    <row r="608" spans="1:32">
      <c r="A608" s="236">
        <v>31</v>
      </c>
      <c r="B608" s="867">
        <v>224</v>
      </c>
      <c r="C608" s="236">
        <v>428</v>
      </c>
      <c r="D608" s="236">
        <v>2</v>
      </c>
      <c r="E608" s="236" t="s">
        <v>78</v>
      </c>
      <c r="F608" s="911" t="s">
        <v>1424</v>
      </c>
      <c r="G608" s="398"/>
      <c r="S608" s="236" t="s">
        <v>78</v>
      </c>
      <c r="T608" s="867" t="str">
        <f t="shared" si="14"/>
        <v>Старцев</v>
      </c>
      <c r="U608" s="867"/>
      <c r="V608" s="867"/>
      <c r="Y608" s="867"/>
      <c r="Z608" s="867"/>
      <c r="AA608" s="867"/>
      <c r="AD608" s="867"/>
      <c r="AE608" s="867"/>
      <c r="AF608" s="867"/>
    </row>
    <row r="609" spans="1:32">
      <c r="A609" s="236">
        <v>32</v>
      </c>
      <c r="B609" s="867">
        <v>224</v>
      </c>
      <c r="C609" s="236">
        <v>428</v>
      </c>
      <c r="D609" s="236">
        <v>2</v>
      </c>
      <c r="E609" s="236" t="s">
        <v>78</v>
      </c>
      <c r="F609" s="911" t="s">
        <v>1425</v>
      </c>
      <c r="G609" s="398"/>
      <c r="S609" s="236" t="s">
        <v>78</v>
      </c>
      <c r="T609" s="867" t="str">
        <f t="shared" si="14"/>
        <v>Сугян</v>
      </c>
      <c r="U609" s="867"/>
      <c r="V609" s="867"/>
      <c r="Y609" s="867"/>
      <c r="Z609" s="867"/>
      <c r="AA609" s="867"/>
      <c r="AD609" s="867"/>
      <c r="AE609" s="867"/>
      <c r="AF609" s="867"/>
    </row>
    <row r="610" spans="1:32">
      <c r="A610" s="236">
        <v>33</v>
      </c>
      <c r="B610" s="867">
        <v>224</v>
      </c>
      <c r="C610" s="236">
        <v>428</v>
      </c>
      <c r="D610" s="236">
        <v>2</v>
      </c>
      <c r="E610" s="236" t="s">
        <v>78</v>
      </c>
      <c r="F610" s="911" t="s">
        <v>1426</v>
      </c>
      <c r="G610" s="398"/>
      <c r="S610" s="236" t="s">
        <v>78</v>
      </c>
      <c r="T610" s="867" t="str">
        <f t="shared" si="14"/>
        <v>Филиппов</v>
      </c>
      <c r="U610" s="867"/>
      <c r="V610" s="867"/>
      <c r="Y610" s="867"/>
      <c r="Z610" s="867"/>
      <c r="AA610" s="867"/>
      <c r="AD610" s="867"/>
      <c r="AE610" s="867"/>
      <c r="AF610" s="867"/>
    </row>
    <row r="611" spans="1:32">
      <c r="A611" s="236">
        <v>34</v>
      </c>
      <c r="B611" s="867">
        <v>224</v>
      </c>
      <c r="C611" s="236">
        <v>428</v>
      </c>
      <c r="D611" s="236">
        <v>2</v>
      </c>
      <c r="E611" s="236" t="s">
        <v>78</v>
      </c>
      <c r="F611" s="911" t="s">
        <v>1427</v>
      </c>
      <c r="G611" s="398"/>
      <c r="S611" s="236" t="s">
        <v>78</v>
      </c>
      <c r="T611" s="867" t="str">
        <f t="shared" si="14"/>
        <v>Яньшин</v>
      </c>
      <c r="U611" s="867"/>
      <c r="V611" s="867"/>
      <c r="Y611" s="867"/>
      <c r="Z611" s="867"/>
      <c r="AA611" s="867"/>
      <c r="AD611" s="867"/>
      <c r="AE611" s="867"/>
      <c r="AF611" s="867"/>
    </row>
    <row r="612" spans="1:32">
      <c r="A612" s="236">
        <v>35</v>
      </c>
      <c r="B612" s="867">
        <v>224</v>
      </c>
      <c r="C612" s="236">
        <v>428</v>
      </c>
      <c r="D612" s="236">
        <v>2</v>
      </c>
      <c r="E612" s="236" t="s">
        <v>78</v>
      </c>
      <c r="F612" s="911" t="s">
        <v>1428</v>
      </c>
      <c r="G612" s="398"/>
      <c r="S612" s="236" t="s">
        <v>78</v>
      </c>
      <c r="T612" s="867" t="str">
        <f t="shared" si="14"/>
        <v>Ярлыков</v>
      </c>
      <c r="U612" s="867"/>
      <c r="V612" s="867"/>
      <c r="Y612" s="867"/>
      <c r="Z612" s="867"/>
      <c r="AA612" s="867"/>
      <c r="AD612" s="867"/>
      <c r="AE612" s="867"/>
      <c r="AF612" s="867"/>
    </row>
    <row r="613" spans="1:32">
      <c r="A613" s="236">
        <v>1</v>
      </c>
      <c r="B613" s="867">
        <v>231</v>
      </c>
      <c r="C613" s="236">
        <v>424</v>
      </c>
      <c r="D613" s="236">
        <v>1</v>
      </c>
      <c r="E613" s="236" t="s">
        <v>78</v>
      </c>
      <c r="F613" t="s">
        <v>996</v>
      </c>
      <c r="G613" s="398"/>
      <c r="S613" s="236" t="s">
        <v>78</v>
      </c>
      <c r="T613" s="867" t="str">
        <f t="shared" ref="T613:T638" si="15">LEFT(F613,FIND(" ",F613)-1)</f>
        <v>Алтынбаев</v>
      </c>
      <c r="U613" s="867"/>
      <c r="V613" s="867"/>
      <c r="Y613" s="867"/>
      <c r="Z613" s="867"/>
      <c r="AA613" s="867"/>
      <c r="AD613" s="867"/>
      <c r="AE613" s="867"/>
      <c r="AF613" s="867"/>
    </row>
    <row r="614" spans="1:32">
      <c r="A614" s="236">
        <v>2</v>
      </c>
      <c r="B614" s="867">
        <v>231</v>
      </c>
      <c r="C614" s="236">
        <v>424</v>
      </c>
      <c r="D614" s="236">
        <v>1</v>
      </c>
      <c r="E614" s="236" t="s">
        <v>78</v>
      </c>
      <c r="F614" t="s">
        <v>997</v>
      </c>
      <c r="G614" s="398"/>
      <c r="S614" s="236" t="s">
        <v>78</v>
      </c>
      <c r="T614" s="867" t="str">
        <f t="shared" si="15"/>
        <v>Бисярин</v>
      </c>
      <c r="U614" s="867"/>
      <c r="V614" s="867"/>
      <c r="Y614" s="867"/>
      <c r="Z614" s="867"/>
      <c r="AA614" s="867"/>
      <c r="AD614" s="867"/>
      <c r="AE614" s="867"/>
      <c r="AF614" s="867"/>
    </row>
    <row r="615" spans="1:32">
      <c r="A615" s="236">
        <v>3</v>
      </c>
      <c r="B615" s="867">
        <v>231</v>
      </c>
      <c r="C615" s="236">
        <v>424</v>
      </c>
      <c r="D615" s="236">
        <v>1</v>
      </c>
      <c r="E615" s="236" t="s">
        <v>78</v>
      </c>
      <c r="F615" t="s">
        <v>998</v>
      </c>
      <c r="G615" s="398"/>
      <c r="S615" s="236" t="s">
        <v>78</v>
      </c>
      <c r="T615" s="867" t="str">
        <f t="shared" si="15"/>
        <v>Вербитский</v>
      </c>
      <c r="U615" s="867"/>
      <c r="V615" s="867"/>
      <c r="Y615" s="867"/>
      <c r="Z615" s="867"/>
      <c r="AA615" s="867"/>
      <c r="AD615" s="867"/>
      <c r="AE615" s="867"/>
      <c r="AF615" s="867"/>
    </row>
    <row r="616" spans="1:32">
      <c r="A616" s="236">
        <v>4</v>
      </c>
      <c r="B616" s="867">
        <v>231</v>
      </c>
      <c r="C616" s="236">
        <v>424</v>
      </c>
      <c r="D616" s="236">
        <v>1</v>
      </c>
      <c r="E616" s="236" t="s">
        <v>78</v>
      </c>
      <c r="F616" t="s">
        <v>999</v>
      </c>
      <c r="G616" s="398"/>
      <c r="S616" s="236" t="s">
        <v>78</v>
      </c>
      <c r="T616" s="867" t="str">
        <f t="shared" si="15"/>
        <v>Галимов</v>
      </c>
      <c r="U616" s="867"/>
      <c r="V616" s="867"/>
      <c r="Y616" s="867"/>
      <c r="Z616" s="867"/>
      <c r="AA616" s="867"/>
      <c r="AD616" s="867"/>
      <c r="AE616" s="867"/>
      <c r="AF616" s="867"/>
    </row>
    <row r="617" spans="1:32">
      <c r="A617" s="236">
        <v>5</v>
      </c>
      <c r="B617" s="867">
        <v>231</v>
      </c>
      <c r="C617" s="236">
        <v>424</v>
      </c>
      <c r="D617" s="236">
        <v>1</v>
      </c>
      <c r="E617" s="236" t="s">
        <v>78</v>
      </c>
      <c r="F617" t="s">
        <v>1001</v>
      </c>
      <c r="G617" s="398"/>
      <c r="S617" s="236" t="s">
        <v>78</v>
      </c>
      <c r="T617" s="867" t="str">
        <f t="shared" si="15"/>
        <v>Голдыбаев</v>
      </c>
      <c r="U617" s="867"/>
      <c r="V617" s="867"/>
      <c r="Y617" s="867"/>
      <c r="Z617" s="867"/>
      <c r="AA617" s="867"/>
      <c r="AD617" s="867"/>
      <c r="AE617" s="867"/>
      <c r="AF617" s="867"/>
    </row>
    <row r="618" spans="1:32">
      <c r="A618" s="236">
        <v>6</v>
      </c>
      <c r="B618" s="867">
        <v>231</v>
      </c>
      <c r="C618" s="236">
        <v>424</v>
      </c>
      <c r="D618" s="236">
        <v>1</v>
      </c>
      <c r="E618" s="236" t="s">
        <v>78</v>
      </c>
      <c r="F618" t="s">
        <v>1000</v>
      </c>
      <c r="G618" s="398"/>
      <c r="S618" s="236" t="s">
        <v>78</v>
      </c>
      <c r="T618" s="867" t="str">
        <f t="shared" si="15"/>
        <v>Горбунов</v>
      </c>
      <c r="U618" s="867"/>
      <c r="V618" s="867"/>
      <c r="Y618" s="867"/>
      <c r="Z618" s="867"/>
      <c r="AA618" s="867"/>
      <c r="AD618" s="867"/>
      <c r="AE618" s="867"/>
      <c r="AF618" s="867"/>
    </row>
    <row r="619" spans="1:32">
      <c r="A619" s="236">
        <v>7</v>
      </c>
      <c r="B619" s="867">
        <v>231</v>
      </c>
      <c r="C619" s="236">
        <v>424</v>
      </c>
      <c r="D619" s="236">
        <v>1</v>
      </c>
      <c r="E619" s="236" t="s">
        <v>78</v>
      </c>
      <c r="F619" t="s">
        <v>1002</v>
      </c>
      <c r="G619" s="398"/>
      <c r="S619" s="236" t="s">
        <v>78</v>
      </c>
      <c r="T619" s="867" t="str">
        <f t="shared" si="15"/>
        <v>Горохов</v>
      </c>
      <c r="U619" s="867"/>
      <c r="V619" s="867"/>
      <c r="Y619" s="867"/>
      <c r="Z619" s="867"/>
      <c r="AA619" s="867"/>
      <c r="AD619" s="867"/>
      <c r="AE619" s="867"/>
      <c r="AF619" s="867"/>
    </row>
    <row r="620" spans="1:32">
      <c r="A620" s="236">
        <v>8</v>
      </c>
      <c r="B620" s="867">
        <v>231</v>
      </c>
      <c r="C620" s="236">
        <v>424</v>
      </c>
      <c r="D620" s="236">
        <v>1</v>
      </c>
      <c r="E620" s="236" t="s">
        <v>78</v>
      </c>
      <c r="F620" t="s">
        <v>1003</v>
      </c>
      <c r="G620" s="398"/>
      <c r="S620" s="236" t="s">
        <v>78</v>
      </c>
      <c r="T620" s="867" t="str">
        <f t="shared" si="15"/>
        <v>Григорьев</v>
      </c>
      <c r="U620" s="867"/>
      <c r="V620" s="867"/>
      <c r="Y620" s="867"/>
      <c r="Z620" s="867"/>
      <c r="AA620" s="867"/>
      <c r="AD620" s="867"/>
      <c r="AE620" s="867"/>
      <c r="AF620" s="867"/>
    </row>
    <row r="621" spans="1:32">
      <c r="A621" s="236">
        <v>9</v>
      </c>
      <c r="B621" s="867">
        <v>231</v>
      </c>
      <c r="C621" s="236">
        <v>424</v>
      </c>
      <c r="D621" s="236">
        <v>1</v>
      </c>
      <c r="E621" s="236" t="s">
        <v>78</v>
      </c>
      <c r="F621" t="s">
        <v>1429</v>
      </c>
      <c r="G621" s="398"/>
      <c r="S621" s="236" t="s">
        <v>78</v>
      </c>
      <c r="T621" s="867" t="str">
        <f t="shared" si="15"/>
        <v>Душкин</v>
      </c>
      <c r="U621" s="867"/>
      <c r="V621" s="867"/>
      <c r="Y621" s="867"/>
      <c r="Z621" s="867"/>
      <c r="AA621" s="867"/>
      <c r="AD621" s="867"/>
      <c r="AE621" s="867"/>
      <c r="AF621" s="867"/>
    </row>
    <row r="622" spans="1:32">
      <c r="A622" s="236">
        <v>10</v>
      </c>
      <c r="B622" s="867">
        <v>231</v>
      </c>
      <c r="C622" s="236">
        <v>424</v>
      </c>
      <c r="D622" s="236">
        <v>1</v>
      </c>
      <c r="E622" s="236" t="s">
        <v>78</v>
      </c>
      <c r="F622" t="s">
        <v>1004</v>
      </c>
      <c r="G622" s="398"/>
      <c r="S622" s="236" t="s">
        <v>78</v>
      </c>
      <c r="T622" s="867" t="str">
        <f t="shared" si="15"/>
        <v>Захаров</v>
      </c>
      <c r="U622" s="867"/>
      <c r="V622" s="867"/>
      <c r="Y622" s="867"/>
      <c r="Z622" s="867"/>
      <c r="AA622" s="867"/>
      <c r="AD622" s="867"/>
      <c r="AE622" s="867"/>
      <c r="AF622" s="867"/>
    </row>
    <row r="623" spans="1:32">
      <c r="A623" s="236">
        <v>11</v>
      </c>
      <c r="B623" s="867">
        <v>231</v>
      </c>
      <c r="C623" s="236">
        <v>424</v>
      </c>
      <c r="D623" s="236">
        <v>1</v>
      </c>
      <c r="E623" s="236" t="s">
        <v>78</v>
      </c>
      <c r="F623" t="s">
        <v>1005</v>
      </c>
      <c r="G623" s="398"/>
      <c r="S623" s="236" t="s">
        <v>78</v>
      </c>
      <c r="T623" s="867" t="str">
        <f t="shared" si="15"/>
        <v>Зубков</v>
      </c>
      <c r="U623" s="867"/>
      <c r="V623" s="867"/>
      <c r="Y623" s="867"/>
      <c r="Z623" s="867"/>
      <c r="AA623" s="867"/>
      <c r="AD623" s="867"/>
      <c r="AE623" s="867"/>
      <c r="AF623" s="867"/>
    </row>
    <row r="624" spans="1:32">
      <c r="A624" s="236">
        <v>12</v>
      </c>
      <c r="B624" s="867">
        <v>231</v>
      </c>
      <c r="C624" s="236">
        <v>424</v>
      </c>
      <c r="D624" s="236">
        <v>1</v>
      </c>
      <c r="E624" s="236" t="s">
        <v>78</v>
      </c>
      <c r="F624" t="s">
        <v>1006</v>
      </c>
      <c r="G624" s="398"/>
      <c r="S624" s="236" t="s">
        <v>78</v>
      </c>
      <c r="T624" s="867" t="str">
        <f t="shared" si="15"/>
        <v>Иванов</v>
      </c>
      <c r="U624" s="867"/>
      <c r="V624" s="867"/>
      <c r="Y624" s="867"/>
      <c r="Z624" s="867"/>
      <c r="AA624" s="867"/>
      <c r="AD624" s="867"/>
      <c r="AE624" s="867"/>
      <c r="AF624" s="867"/>
    </row>
    <row r="625" spans="1:32">
      <c r="A625" s="236">
        <v>13</v>
      </c>
      <c r="B625" s="867">
        <v>231</v>
      </c>
      <c r="C625" s="236">
        <v>424</v>
      </c>
      <c r="D625" s="236">
        <v>1</v>
      </c>
      <c r="E625" s="236" t="s">
        <v>78</v>
      </c>
      <c r="F625" t="s">
        <v>1007</v>
      </c>
      <c r="G625" s="398"/>
      <c r="S625" s="236" t="s">
        <v>78</v>
      </c>
      <c r="T625" s="867" t="str">
        <f t="shared" si="15"/>
        <v>Ильин</v>
      </c>
      <c r="U625" s="867"/>
      <c r="V625" s="867"/>
      <c r="Y625" s="867"/>
      <c r="Z625" s="867"/>
      <c r="AA625" s="867"/>
      <c r="AD625" s="867"/>
      <c r="AE625" s="867"/>
      <c r="AF625" s="867"/>
    </row>
    <row r="626" spans="1:32">
      <c r="A626" s="236">
        <v>14</v>
      </c>
      <c r="B626" s="867">
        <v>231</v>
      </c>
      <c r="C626" s="236">
        <v>424</v>
      </c>
      <c r="D626" s="236">
        <v>1</v>
      </c>
      <c r="E626" s="236" t="s">
        <v>78</v>
      </c>
      <c r="F626" t="s">
        <v>1008</v>
      </c>
      <c r="G626" s="398"/>
      <c r="S626" s="236" t="s">
        <v>78</v>
      </c>
      <c r="T626" s="867" t="str">
        <f t="shared" si="15"/>
        <v>Колчин</v>
      </c>
      <c r="U626" s="867"/>
      <c r="V626" s="867"/>
      <c r="Y626" s="867"/>
      <c r="Z626" s="867"/>
      <c r="AA626" s="867"/>
      <c r="AD626" s="867"/>
      <c r="AE626" s="867"/>
      <c r="AF626" s="867"/>
    </row>
    <row r="627" spans="1:32">
      <c r="A627" s="236">
        <v>15</v>
      </c>
      <c r="B627" s="867">
        <v>231</v>
      </c>
      <c r="C627" s="236">
        <v>424</v>
      </c>
      <c r="D627" s="236">
        <v>1</v>
      </c>
      <c r="E627" s="236" t="s">
        <v>78</v>
      </c>
      <c r="F627" t="s">
        <v>1009</v>
      </c>
      <c r="G627" s="398"/>
      <c r="S627" s="236" t="s">
        <v>78</v>
      </c>
      <c r="T627" s="867" t="str">
        <f t="shared" si="15"/>
        <v>Манукян</v>
      </c>
      <c r="U627" s="867"/>
      <c r="V627" s="867"/>
      <c r="Y627" s="867"/>
      <c r="Z627" s="867"/>
      <c r="AA627" s="867"/>
      <c r="AD627" s="867"/>
      <c r="AE627" s="867"/>
      <c r="AF627" s="867"/>
    </row>
    <row r="628" spans="1:32">
      <c r="A628" s="236">
        <v>16</v>
      </c>
      <c r="B628" s="867">
        <v>231</v>
      </c>
      <c r="C628" s="236">
        <v>424</v>
      </c>
      <c r="D628" s="236">
        <v>1</v>
      </c>
      <c r="E628" s="236" t="s">
        <v>78</v>
      </c>
      <c r="F628" t="s">
        <v>1010</v>
      </c>
      <c r="G628" s="398"/>
      <c r="S628" s="236" t="s">
        <v>78</v>
      </c>
      <c r="T628" s="867" t="str">
        <f t="shared" si="15"/>
        <v>Миронов</v>
      </c>
      <c r="U628" s="867"/>
      <c r="V628" s="867"/>
      <c r="Y628" s="867"/>
      <c r="Z628" s="867"/>
      <c r="AA628" s="867"/>
      <c r="AD628" s="867"/>
      <c r="AE628" s="867"/>
      <c r="AF628" s="867"/>
    </row>
    <row r="629" spans="1:32">
      <c r="A629" s="236">
        <v>17</v>
      </c>
      <c r="B629" s="867">
        <v>231</v>
      </c>
      <c r="C629" s="236">
        <v>424</v>
      </c>
      <c r="D629" s="236">
        <v>1</v>
      </c>
      <c r="E629" s="236" t="s">
        <v>78</v>
      </c>
      <c r="F629" t="s">
        <v>1011</v>
      </c>
      <c r="G629" s="398"/>
      <c r="S629" s="236" t="s">
        <v>78</v>
      </c>
      <c r="T629" s="867" t="str">
        <f t="shared" si="15"/>
        <v>Никитин</v>
      </c>
      <c r="U629" s="867"/>
      <c r="V629" s="867"/>
      <c r="Y629" s="867"/>
      <c r="Z629" s="867"/>
      <c r="AA629" s="867"/>
      <c r="AD629" s="867"/>
      <c r="AE629" s="867"/>
      <c r="AF629" s="867"/>
    </row>
    <row r="630" spans="1:32">
      <c r="A630" s="236">
        <v>18</v>
      </c>
      <c r="B630" s="867">
        <v>231</v>
      </c>
      <c r="C630" s="236">
        <v>424</v>
      </c>
      <c r="D630" s="236">
        <v>1</v>
      </c>
      <c r="E630" s="236" t="s">
        <v>78</v>
      </c>
      <c r="F630" t="s">
        <v>1012</v>
      </c>
      <c r="G630" s="398"/>
      <c r="S630" s="236" t="s">
        <v>78</v>
      </c>
      <c r="T630" s="867" t="str">
        <f t="shared" si="15"/>
        <v>Никоноров</v>
      </c>
      <c r="U630" s="867"/>
      <c r="V630" s="867"/>
      <c r="Y630" s="867"/>
      <c r="Z630" s="867"/>
      <c r="AA630" s="867"/>
      <c r="AD630" s="867"/>
      <c r="AE630" s="867"/>
      <c r="AF630" s="867"/>
    </row>
    <row r="631" spans="1:32">
      <c r="A631" s="236">
        <v>19</v>
      </c>
      <c r="B631" s="867">
        <v>231</v>
      </c>
      <c r="C631" s="236">
        <v>424</v>
      </c>
      <c r="D631" s="236">
        <v>1</v>
      </c>
      <c r="E631" s="236" t="s">
        <v>78</v>
      </c>
      <c r="F631" t="s">
        <v>1013</v>
      </c>
      <c r="G631" s="398"/>
      <c r="S631" s="236" t="s">
        <v>78</v>
      </c>
      <c r="T631" s="867" t="str">
        <f t="shared" si="15"/>
        <v>Плохов</v>
      </c>
      <c r="U631" s="867"/>
      <c r="V631" s="867"/>
      <c r="Y631" s="867"/>
      <c r="Z631" s="867"/>
      <c r="AA631" s="867"/>
      <c r="AD631" s="867"/>
      <c r="AE631" s="867"/>
      <c r="AF631" s="867"/>
    </row>
    <row r="632" spans="1:32">
      <c r="A632" s="236">
        <v>20</v>
      </c>
      <c r="B632" s="867">
        <v>231</v>
      </c>
      <c r="C632" s="236">
        <v>424</v>
      </c>
      <c r="D632" s="236">
        <v>2</v>
      </c>
      <c r="E632" s="236" t="s">
        <v>78</v>
      </c>
      <c r="F632" t="s">
        <v>1014</v>
      </c>
      <c r="G632" s="398"/>
      <c r="S632" s="236" t="s">
        <v>78</v>
      </c>
      <c r="T632" s="867" t="str">
        <f t="shared" si="15"/>
        <v>Ротарь</v>
      </c>
      <c r="U632" s="867"/>
      <c r="V632" s="867"/>
      <c r="Y632" s="867"/>
      <c r="Z632" s="867"/>
      <c r="AA632" s="867"/>
      <c r="AD632" s="867"/>
      <c r="AE632" s="867"/>
      <c r="AF632" s="867"/>
    </row>
    <row r="633" spans="1:32">
      <c r="A633" s="236">
        <v>21</v>
      </c>
      <c r="B633" s="867">
        <v>231</v>
      </c>
      <c r="C633" s="236">
        <v>424</v>
      </c>
      <c r="D633" s="236">
        <v>2</v>
      </c>
      <c r="E633" s="236" t="s">
        <v>78</v>
      </c>
      <c r="F633" t="s">
        <v>1015</v>
      </c>
      <c r="G633" s="398"/>
      <c r="S633" s="236" t="s">
        <v>78</v>
      </c>
      <c r="T633" s="867" t="str">
        <f t="shared" si="15"/>
        <v>Суров</v>
      </c>
      <c r="U633" s="867"/>
      <c r="V633" s="867"/>
    </row>
    <row r="634" spans="1:32">
      <c r="A634" s="236">
        <v>22</v>
      </c>
      <c r="B634" s="867">
        <v>231</v>
      </c>
      <c r="C634" s="236">
        <v>424</v>
      </c>
      <c r="D634" s="236">
        <v>2</v>
      </c>
      <c r="E634" s="236" t="s">
        <v>78</v>
      </c>
      <c r="F634" t="s">
        <v>1430</v>
      </c>
      <c r="G634" s="398"/>
      <c r="S634" s="236" t="s">
        <v>78</v>
      </c>
      <c r="T634" s="867" t="str">
        <f t="shared" si="15"/>
        <v>Тимофеев</v>
      </c>
      <c r="U634" s="867"/>
      <c r="V634" s="867"/>
    </row>
    <row r="635" spans="1:32">
      <c r="A635" s="236">
        <v>23</v>
      </c>
      <c r="B635" s="867">
        <v>231</v>
      </c>
      <c r="C635" s="236">
        <v>424</v>
      </c>
      <c r="D635" s="236">
        <v>2</v>
      </c>
      <c r="E635" s="236" t="s">
        <v>78</v>
      </c>
      <c r="F635" t="s">
        <v>1431</v>
      </c>
      <c r="G635" s="398"/>
      <c r="S635" s="236" t="s">
        <v>78</v>
      </c>
      <c r="T635" s="867" t="str">
        <f t="shared" si="15"/>
        <v>Томилов</v>
      </c>
      <c r="U635" s="867"/>
      <c r="V635" s="867"/>
    </row>
    <row r="636" spans="1:32">
      <c r="A636" s="236">
        <v>24</v>
      </c>
      <c r="B636" s="867">
        <v>231</v>
      </c>
      <c r="C636" s="236">
        <v>424</v>
      </c>
      <c r="D636" s="236">
        <v>2</v>
      </c>
      <c r="E636" s="236" t="s">
        <v>78</v>
      </c>
      <c r="F636" t="s">
        <v>1432</v>
      </c>
      <c r="G636" s="398"/>
      <c r="S636" s="236" t="s">
        <v>78</v>
      </c>
      <c r="T636" s="867" t="str">
        <f t="shared" si="15"/>
        <v>Тутов</v>
      </c>
      <c r="U636" s="867"/>
      <c r="V636" s="867"/>
    </row>
    <row r="637" spans="1:32">
      <c r="A637" s="236">
        <v>25</v>
      </c>
      <c r="B637" s="867">
        <v>231</v>
      </c>
      <c r="C637" s="236">
        <v>424</v>
      </c>
      <c r="D637" s="236">
        <v>2</v>
      </c>
      <c r="E637" s="236" t="s">
        <v>78</v>
      </c>
      <c r="F637" t="s">
        <v>1016</v>
      </c>
      <c r="G637" s="398"/>
      <c r="S637" s="236" t="s">
        <v>78</v>
      </c>
      <c r="T637" s="867" t="str">
        <f t="shared" si="15"/>
        <v>Щеголев</v>
      </c>
      <c r="U637" s="867"/>
      <c r="V637" s="867"/>
    </row>
    <row r="638" spans="1:32">
      <c r="A638" s="236">
        <v>26</v>
      </c>
      <c r="B638" s="867">
        <v>231</v>
      </c>
      <c r="C638" s="236">
        <v>424</v>
      </c>
      <c r="D638" s="236">
        <v>2</v>
      </c>
      <c r="E638" s="236" t="s">
        <v>78</v>
      </c>
      <c r="F638" t="s">
        <v>1017</v>
      </c>
      <c r="G638" s="398"/>
      <c r="S638" s="236" t="s">
        <v>78</v>
      </c>
      <c r="T638" s="867" t="str">
        <f t="shared" si="15"/>
        <v>Яковлев</v>
      </c>
      <c r="U638" s="867"/>
      <c r="V638" s="867"/>
    </row>
    <row r="639" spans="1:32">
      <c r="A639" s="236">
        <v>1</v>
      </c>
      <c r="B639" s="867">
        <v>232</v>
      </c>
      <c r="C639" s="236">
        <v>424</v>
      </c>
      <c r="D639" s="236">
        <v>1</v>
      </c>
      <c r="E639" s="236" t="s">
        <v>78</v>
      </c>
      <c r="F639" t="s">
        <v>971</v>
      </c>
      <c r="G639" s="398"/>
      <c r="S639" s="236" t="s">
        <v>78</v>
      </c>
      <c r="T639" s="867" t="str">
        <f t="shared" ref="T639:T664" si="16">LEFT(F639,FIND(" ",F639)-1)</f>
        <v>Ардеев</v>
      </c>
      <c r="U639" s="867"/>
      <c r="V639" s="867"/>
    </row>
    <row r="640" spans="1:32">
      <c r="A640" s="236">
        <v>2</v>
      </c>
      <c r="B640" s="867">
        <v>232</v>
      </c>
      <c r="C640" s="236">
        <v>424</v>
      </c>
      <c r="D640" s="236">
        <v>1</v>
      </c>
      <c r="E640" s="236" t="s">
        <v>78</v>
      </c>
      <c r="F640" t="s">
        <v>972</v>
      </c>
      <c r="G640" s="398"/>
      <c r="S640" s="236" t="s">
        <v>78</v>
      </c>
      <c r="T640" s="867" t="str">
        <f t="shared" si="16"/>
        <v>Батурин</v>
      </c>
      <c r="U640" s="867"/>
      <c r="V640" s="867"/>
    </row>
    <row r="641" spans="1:22">
      <c r="A641" s="236">
        <v>3</v>
      </c>
      <c r="B641" s="867">
        <v>232</v>
      </c>
      <c r="C641" s="236">
        <v>424</v>
      </c>
      <c r="D641" s="236">
        <v>1</v>
      </c>
      <c r="E641" s="236" t="s">
        <v>78</v>
      </c>
      <c r="F641" t="s">
        <v>973</v>
      </c>
      <c r="G641" s="398"/>
      <c r="S641" s="236" t="s">
        <v>78</v>
      </c>
      <c r="T641" s="867" t="str">
        <f t="shared" si="16"/>
        <v>Болотов</v>
      </c>
      <c r="U641" s="867"/>
      <c r="V641" s="867"/>
    </row>
    <row r="642" spans="1:22">
      <c r="A642" s="236">
        <v>4</v>
      </c>
      <c r="B642" s="867">
        <v>232</v>
      </c>
      <c r="C642" s="236">
        <v>424</v>
      </c>
      <c r="D642" s="236">
        <v>1</v>
      </c>
      <c r="E642" s="236" t="s">
        <v>78</v>
      </c>
      <c r="F642" t="s">
        <v>974</v>
      </c>
      <c r="G642" s="398"/>
      <c r="S642" s="236" t="s">
        <v>78</v>
      </c>
      <c r="T642" s="867" t="str">
        <f t="shared" si="16"/>
        <v>Горох</v>
      </c>
      <c r="U642" s="867"/>
      <c r="V642" s="867"/>
    </row>
    <row r="643" spans="1:22">
      <c r="A643" s="236">
        <v>5</v>
      </c>
      <c r="B643" s="867">
        <v>232</v>
      </c>
      <c r="C643" s="236">
        <v>424</v>
      </c>
      <c r="D643" s="236">
        <v>1</v>
      </c>
      <c r="E643" s="236" t="s">
        <v>78</v>
      </c>
      <c r="F643" t="s">
        <v>975</v>
      </c>
      <c r="G643" s="398"/>
      <c r="S643" s="236" t="s">
        <v>78</v>
      </c>
      <c r="T643" s="867" t="str">
        <f t="shared" si="16"/>
        <v>Дресвянин</v>
      </c>
      <c r="U643" s="867"/>
      <c r="V643" s="867"/>
    </row>
    <row r="644" spans="1:22">
      <c r="A644" s="236">
        <v>6</v>
      </c>
      <c r="B644" s="867">
        <v>232</v>
      </c>
      <c r="C644" s="236">
        <v>424</v>
      </c>
      <c r="D644" s="236">
        <v>1</v>
      </c>
      <c r="E644" s="236" t="s">
        <v>78</v>
      </c>
      <c r="F644" t="s">
        <v>976</v>
      </c>
      <c r="G644" s="398"/>
      <c r="S644" s="236" t="s">
        <v>78</v>
      </c>
      <c r="T644" s="867" t="str">
        <f t="shared" si="16"/>
        <v>Евсюгин</v>
      </c>
      <c r="U644" s="867"/>
      <c r="V644" s="867"/>
    </row>
    <row r="645" spans="1:22">
      <c r="A645" s="236">
        <v>7</v>
      </c>
      <c r="B645" s="867">
        <v>232</v>
      </c>
      <c r="C645" s="236">
        <v>424</v>
      </c>
      <c r="D645" s="236">
        <v>1</v>
      </c>
      <c r="E645" s="236" t="s">
        <v>78</v>
      </c>
      <c r="F645" t="s">
        <v>977</v>
      </c>
      <c r="G645" s="398"/>
      <c r="S645" s="236" t="s">
        <v>78</v>
      </c>
      <c r="T645" s="867" t="str">
        <f t="shared" si="16"/>
        <v>Ергин</v>
      </c>
      <c r="U645" s="867"/>
      <c r="V645" s="867"/>
    </row>
    <row r="646" spans="1:22">
      <c r="A646" s="236">
        <v>8</v>
      </c>
      <c r="B646" s="867">
        <v>232</v>
      </c>
      <c r="C646" s="236">
        <v>424</v>
      </c>
      <c r="D646" s="236">
        <v>1</v>
      </c>
      <c r="E646" s="236" t="s">
        <v>78</v>
      </c>
      <c r="F646" t="s">
        <v>978</v>
      </c>
      <c r="G646" s="398"/>
      <c r="S646" s="236" t="s">
        <v>78</v>
      </c>
      <c r="T646" s="867" t="str">
        <f t="shared" si="16"/>
        <v>Иванов</v>
      </c>
      <c r="U646" s="867"/>
      <c r="V646" s="867"/>
    </row>
    <row r="647" spans="1:22">
      <c r="A647" s="236">
        <v>9</v>
      </c>
      <c r="B647" s="867">
        <v>232</v>
      </c>
      <c r="C647" s="236">
        <v>424</v>
      </c>
      <c r="D647" s="236">
        <v>1</v>
      </c>
      <c r="E647" s="236" t="s">
        <v>78</v>
      </c>
      <c r="F647" t="s">
        <v>979</v>
      </c>
      <c r="G647" s="398"/>
      <c r="S647" s="236" t="s">
        <v>78</v>
      </c>
      <c r="T647" s="867" t="str">
        <f t="shared" si="16"/>
        <v>Карабасников</v>
      </c>
      <c r="U647" s="867"/>
      <c r="V647" s="867"/>
    </row>
    <row r="648" spans="1:22">
      <c r="A648" s="236">
        <v>10</v>
      </c>
      <c r="B648" s="867">
        <v>232</v>
      </c>
      <c r="C648" s="236">
        <v>424</v>
      </c>
      <c r="D648" s="236">
        <v>1</v>
      </c>
      <c r="E648" s="236" t="s">
        <v>78</v>
      </c>
      <c r="F648" t="s">
        <v>980</v>
      </c>
      <c r="G648" s="398"/>
      <c r="S648" s="236" t="s">
        <v>78</v>
      </c>
      <c r="T648" s="867" t="str">
        <f t="shared" si="16"/>
        <v>Клясс</v>
      </c>
      <c r="U648" s="867"/>
      <c r="V648" s="867"/>
    </row>
    <row r="649" spans="1:22">
      <c r="A649" s="236">
        <v>11</v>
      </c>
      <c r="B649" s="867">
        <v>232</v>
      </c>
      <c r="C649" s="236">
        <v>424</v>
      </c>
      <c r="D649" s="236">
        <v>1</v>
      </c>
      <c r="E649" s="236" t="s">
        <v>78</v>
      </c>
      <c r="F649" t="s">
        <v>981</v>
      </c>
      <c r="G649" s="398"/>
      <c r="S649" s="236" t="s">
        <v>78</v>
      </c>
      <c r="T649" s="867" t="str">
        <f t="shared" si="16"/>
        <v>Крылов</v>
      </c>
      <c r="U649" s="867"/>
      <c r="V649" s="867"/>
    </row>
    <row r="650" spans="1:22">
      <c r="A650" s="236">
        <v>12</v>
      </c>
      <c r="B650" s="867">
        <v>232</v>
      </c>
      <c r="C650" s="236">
        <v>424</v>
      </c>
      <c r="D650" s="236">
        <v>1</v>
      </c>
      <c r="E650" s="236" t="s">
        <v>78</v>
      </c>
      <c r="F650" t="s">
        <v>982</v>
      </c>
      <c r="G650" s="398"/>
      <c r="S650" s="236" t="s">
        <v>78</v>
      </c>
      <c r="T650" s="867" t="str">
        <f t="shared" si="16"/>
        <v>Куленок</v>
      </c>
      <c r="U650" s="867"/>
      <c r="V650" s="867"/>
    </row>
    <row r="651" spans="1:22">
      <c r="A651" s="236">
        <v>13</v>
      </c>
      <c r="B651" s="867">
        <v>232</v>
      </c>
      <c r="C651" s="236">
        <v>424</v>
      </c>
      <c r="D651" s="236">
        <v>1</v>
      </c>
      <c r="E651" s="236" t="s">
        <v>78</v>
      </c>
      <c r="F651" t="s">
        <v>983</v>
      </c>
      <c r="G651" s="398"/>
      <c r="S651" s="236" t="s">
        <v>78</v>
      </c>
      <c r="T651" s="867" t="str">
        <f t="shared" si="16"/>
        <v>Куликов</v>
      </c>
      <c r="U651" s="867"/>
      <c r="V651" s="867"/>
    </row>
    <row r="652" spans="1:22">
      <c r="A652" s="236">
        <v>14</v>
      </c>
      <c r="B652" s="867">
        <v>232</v>
      </c>
      <c r="C652" s="236">
        <v>424</v>
      </c>
      <c r="D652" s="236">
        <v>1</v>
      </c>
      <c r="E652" s="236" t="s">
        <v>78</v>
      </c>
      <c r="F652" t="s">
        <v>984</v>
      </c>
      <c r="G652" s="398"/>
      <c r="S652" s="236" t="s">
        <v>78</v>
      </c>
      <c r="T652" s="867" t="str">
        <f t="shared" si="16"/>
        <v>Мотовилов</v>
      </c>
      <c r="U652" s="867"/>
      <c r="V652" s="867"/>
    </row>
    <row r="653" spans="1:22">
      <c r="A653" s="236">
        <v>15</v>
      </c>
      <c r="B653" s="867">
        <v>232</v>
      </c>
      <c r="C653" s="236">
        <v>424</v>
      </c>
      <c r="D653" s="236">
        <v>1</v>
      </c>
      <c r="E653" s="236" t="s">
        <v>78</v>
      </c>
      <c r="F653" t="s">
        <v>985</v>
      </c>
      <c r="G653" s="398"/>
      <c r="S653" s="236" t="s">
        <v>78</v>
      </c>
      <c r="T653" s="867" t="str">
        <f t="shared" si="16"/>
        <v>Перфильев</v>
      </c>
      <c r="U653" s="867"/>
      <c r="V653" s="867"/>
    </row>
    <row r="654" spans="1:22">
      <c r="A654" s="236">
        <v>16</v>
      </c>
      <c r="B654" s="867">
        <v>232</v>
      </c>
      <c r="C654" s="236">
        <v>424</v>
      </c>
      <c r="D654" s="236">
        <v>1</v>
      </c>
      <c r="E654" s="236" t="s">
        <v>78</v>
      </c>
      <c r="F654" t="s">
        <v>986</v>
      </c>
      <c r="G654" s="398"/>
      <c r="S654" s="236" t="s">
        <v>78</v>
      </c>
      <c r="T654" s="867" t="str">
        <f t="shared" si="16"/>
        <v>Пискарев</v>
      </c>
      <c r="U654" s="867"/>
      <c r="V654" s="867"/>
    </row>
    <row r="655" spans="1:22">
      <c r="A655" s="236">
        <v>17</v>
      </c>
      <c r="B655" s="867">
        <v>232</v>
      </c>
      <c r="C655" s="236">
        <v>424</v>
      </c>
      <c r="D655" s="236">
        <v>1</v>
      </c>
      <c r="E655" s="236" t="s">
        <v>78</v>
      </c>
      <c r="F655" t="s">
        <v>987</v>
      </c>
      <c r="G655" s="398"/>
      <c r="S655" s="236" t="s">
        <v>78</v>
      </c>
      <c r="T655" s="867" t="str">
        <f t="shared" si="16"/>
        <v>Поздеев</v>
      </c>
      <c r="U655" s="867"/>
      <c r="V655" s="867"/>
    </row>
    <row r="656" spans="1:22">
      <c r="A656" s="236">
        <v>18</v>
      </c>
      <c r="B656" s="867">
        <v>232</v>
      </c>
      <c r="C656" s="236">
        <v>424</v>
      </c>
      <c r="D656" s="236">
        <v>1</v>
      </c>
      <c r="E656" s="236" t="s">
        <v>78</v>
      </c>
      <c r="F656" t="s">
        <v>988</v>
      </c>
      <c r="G656" s="398"/>
      <c r="S656" s="236" t="s">
        <v>78</v>
      </c>
      <c r="T656" s="867" t="str">
        <f t="shared" si="16"/>
        <v>Рочев</v>
      </c>
      <c r="U656" s="867"/>
      <c r="V656" s="867"/>
    </row>
    <row r="657" spans="1:22">
      <c r="A657" s="236">
        <v>19</v>
      </c>
      <c r="B657" s="867">
        <v>232</v>
      </c>
      <c r="C657" s="236">
        <v>424</v>
      </c>
      <c r="D657" s="236">
        <v>2</v>
      </c>
      <c r="E657" s="236" t="s">
        <v>78</v>
      </c>
      <c r="F657" t="s">
        <v>989</v>
      </c>
      <c r="G657" s="398"/>
      <c r="S657" s="236" t="s">
        <v>78</v>
      </c>
      <c r="T657" s="867" t="str">
        <f t="shared" si="16"/>
        <v>Самылов</v>
      </c>
      <c r="U657" s="867"/>
      <c r="V657" s="867"/>
    </row>
    <row r="658" spans="1:22">
      <c r="A658" s="236">
        <v>20</v>
      </c>
      <c r="B658" s="867">
        <v>232</v>
      </c>
      <c r="C658" s="236">
        <v>424</v>
      </c>
      <c r="D658" s="236">
        <v>2</v>
      </c>
      <c r="E658" s="236" t="s">
        <v>78</v>
      </c>
      <c r="F658" t="s">
        <v>990</v>
      </c>
      <c r="G658" s="398"/>
      <c r="S658" s="236" t="s">
        <v>78</v>
      </c>
      <c r="T658" s="867" t="str">
        <f t="shared" si="16"/>
        <v>Сидоренко</v>
      </c>
      <c r="U658" s="867"/>
      <c r="V658" s="867"/>
    </row>
    <row r="659" spans="1:22">
      <c r="A659" s="236">
        <v>21</v>
      </c>
      <c r="B659" s="867">
        <v>232</v>
      </c>
      <c r="C659" s="236">
        <v>424</v>
      </c>
      <c r="D659" s="236">
        <v>2</v>
      </c>
      <c r="E659" s="236" t="s">
        <v>78</v>
      </c>
      <c r="F659" t="s">
        <v>991</v>
      </c>
      <c r="G659" s="398"/>
      <c r="S659" s="236" t="s">
        <v>78</v>
      </c>
      <c r="T659" s="867" t="str">
        <f t="shared" si="16"/>
        <v>Соболев</v>
      </c>
      <c r="U659" s="867"/>
      <c r="V659" s="867"/>
    </row>
    <row r="660" spans="1:22">
      <c r="A660" s="236">
        <v>22</v>
      </c>
      <c r="B660" s="867">
        <v>232</v>
      </c>
      <c r="C660" s="236">
        <v>424</v>
      </c>
      <c r="D660" s="236">
        <v>2</v>
      </c>
      <c r="E660" s="236" t="s">
        <v>78</v>
      </c>
      <c r="F660" t="s">
        <v>992</v>
      </c>
      <c r="G660" s="398"/>
      <c r="S660" s="236" t="s">
        <v>78</v>
      </c>
      <c r="T660" s="867" t="str">
        <f t="shared" si="16"/>
        <v>Талеев</v>
      </c>
      <c r="U660" s="867"/>
      <c r="V660" s="867"/>
    </row>
    <row r="661" spans="1:22">
      <c r="A661" s="236">
        <v>23</v>
      </c>
      <c r="B661" s="867">
        <v>232</v>
      </c>
      <c r="C661" s="236">
        <v>424</v>
      </c>
      <c r="D661" s="236">
        <v>2</v>
      </c>
      <c r="E661" s="236" t="s">
        <v>78</v>
      </c>
      <c r="F661" t="s">
        <v>993</v>
      </c>
      <c r="G661" s="398"/>
      <c r="S661" s="236" t="s">
        <v>78</v>
      </c>
      <c r="T661" s="867" t="str">
        <f t="shared" si="16"/>
        <v>Тимашин</v>
      </c>
      <c r="U661" s="867"/>
      <c r="V661" s="867"/>
    </row>
    <row r="662" spans="1:22">
      <c r="A662" s="236">
        <v>24</v>
      </c>
      <c r="B662" s="867">
        <v>232</v>
      </c>
      <c r="C662" s="236">
        <v>424</v>
      </c>
      <c r="D662" s="236">
        <v>2</v>
      </c>
      <c r="E662" s="236" t="s">
        <v>78</v>
      </c>
      <c r="F662" t="s">
        <v>994</v>
      </c>
      <c r="G662" s="398"/>
      <c r="S662" s="236" t="s">
        <v>78</v>
      </c>
      <c r="T662" s="867" t="str">
        <f t="shared" si="16"/>
        <v>Усов</v>
      </c>
      <c r="U662" s="867"/>
      <c r="V662" s="867"/>
    </row>
    <row r="663" spans="1:22">
      <c r="A663" s="236">
        <v>25</v>
      </c>
      <c r="B663" s="867">
        <v>232</v>
      </c>
      <c r="C663" s="236">
        <v>424</v>
      </c>
      <c r="D663" s="236">
        <v>2</v>
      </c>
      <c r="E663" s="236" t="s">
        <v>78</v>
      </c>
      <c r="F663" t="s">
        <v>995</v>
      </c>
      <c r="G663" s="398"/>
      <c r="S663" s="236" t="s">
        <v>78</v>
      </c>
      <c r="T663" s="867" t="str">
        <f t="shared" si="16"/>
        <v>Чернецов</v>
      </c>
      <c r="U663" s="867"/>
      <c r="V663" s="867"/>
    </row>
    <row r="664" spans="1:22">
      <c r="A664" s="236">
        <v>26</v>
      </c>
      <c r="B664" s="867">
        <v>232</v>
      </c>
      <c r="C664" s="236">
        <v>424</v>
      </c>
      <c r="D664" s="236">
        <v>2</v>
      </c>
      <c r="E664" s="236" t="s">
        <v>78</v>
      </c>
      <c r="F664" t="s">
        <v>1433</v>
      </c>
      <c r="G664" s="398"/>
      <c r="S664" s="236" t="s">
        <v>78</v>
      </c>
      <c r="T664" s="867" t="str">
        <f t="shared" si="16"/>
        <v>Шипинский</v>
      </c>
      <c r="U664" s="867"/>
      <c r="V664" s="867"/>
    </row>
    <row r="665" spans="1:22">
      <c r="A665" s="236">
        <v>1</v>
      </c>
      <c r="B665" s="867">
        <v>233</v>
      </c>
      <c r="C665" s="236">
        <v>404</v>
      </c>
      <c r="D665" s="236">
        <v>1</v>
      </c>
      <c r="E665" s="236" t="s">
        <v>943</v>
      </c>
      <c r="F665" t="s">
        <v>1018</v>
      </c>
      <c r="G665" s="398"/>
      <c r="S665" s="236" t="s">
        <v>943</v>
      </c>
      <c r="T665" s="867" t="str">
        <f t="shared" ref="T665:T687" si="17">LEFT(F665,FIND(" ",F665)-1)</f>
        <v>Алексеев</v>
      </c>
      <c r="U665" s="867"/>
      <c r="V665" s="867"/>
    </row>
    <row r="666" spans="1:22">
      <c r="A666" s="236">
        <v>2</v>
      </c>
      <c r="B666" s="867">
        <v>233</v>
      </c>
      <c r="C666" s="236">
        <v>404</v>
      </c>
      <c r="D666" s="236">
        <v>1</v>
      </c>
      <c r="E666" s="236" t="s">
        <v>943</v>
      </c>
      <c r="F666" t="s">
        <v>1434</v>
      </c>
      <c r="G666" s="398"/>
      <c r="S666" s="236" t="s">
        <v>943</v>
      </c>
      <c r="T666" s="867" t="str">
        <f t="shared" si="17"/>
        <v>Анохин</v>
      </c>
      <c r="U666" s="867"/>
      <c r="V666" s="867"/>
    </row>
    <row r="667" spans="1:22">
      <c r="A667" s="236">
        <v>3</v>
      </c>
      <c r="B667" s="867">
        <v>233</v>
      </c>
      <c r="C667" s="236">
        <v>404</v>
      </c>
      <c r="D667" s="236">
        <v>1</v>
      </c>
      <c r="E667" s="236" t="s">
        <v>943</v>
      </c>
      <c r="F667" t="s">
        <v>1435</v>
      </c>
      <c r="G667" s="398"/>
      <c r="S667" s="236" t="s">
        <v>943</v>
      </c>
      <c r="T667" s="867" t="str">
        <f t="shared" si="17"/>
        <v>Антонец</v>
      </c>
      <c r="U667" s="867"/>
      <c r="V667" s="867"/>
    </row>
    <row r="668" spans="1:22">
      <c r="A668" s="236">
        <v>4</v>
      </c>
      <c r="B668" s="867">
        <v>233</v>
      </c>
      <c r="C668" s="236">
        <v>404</v>
      </c>
      <c r="D668" s="236">
        <v>1</v>
      </c>
      <c r="E668" s="236" t="s">
        <v>943</v>
      </c>
      <c r="F668" t="s">
        <v>1436</v>
      </c>
      <c r="G668" s="398"/>
      <c r="S668" s="236" t="s">
        <v>943</v>
      </c>
      <c r="T668" s="867" t="str">
        <f t="shared" si="17"/>
        <v>Гаркуша</v>
      </c>
      <c r="U668" s="867"/>
      <c r="V668" s="867"/>
    </row>
    <row r="669" spans="1:22">
      <c r="A669" s="236">
        <v>5</v>
      </c>
      <c r="B669" s="867">
        <v>233</v>
      </c>
      <c r="C669" s="236">
        <v>404</v>
      </c>
      <c r="D669" s="236">
        <v>1</v>
      </c>
      <c r="E669" s="236" t="s">
        <v>943</v>
      </c>
      <c r="F669" t="s">
        <v>1019</v>
      </c>
      <c r="G669" s="398"/>
      <c r="S669" s="236" t="s">
        <v>943</v>
      </c>
      <c r="T669" s="867" t="str">
        <f t="shared" si="17"/>
        <v>Гезалов</v>
      </c>
      <c r="U669" s="867"/>
      <c r="V669" s="867"/>
    </row>
    <row r="670" spans="1:22">
      <c r="A670" s="236">
        <v>6</v>
      </c>
      <c r="B670" s="867">
        <v>233</v>
      </c>
      <c r="C670" s="236">
        <v>404</v>
      </c>
      <c r="D670" s="236">
        <v>1</v>
      </c>
      <c r="E670" s="236" t="s">
        <v>943</v>
      </c>
      <c r="F670" t="s">
        <v>1437</v>
      </c>
      <c r="G670" s="398"/>
      <c r="S670" s="236" t="s">
        <v>943</v>
      </c>
      <c r="T670" s="867" t="str">
        <f t="shared" si="17"/>
        <v>Гетманский</v>
      </c>
      <c r="U670" s="867"/>
      <c r="V670" s="867"/>
    </row>
    <row r="671" spans="1:22">
      <c r="A671" s="236">
        <v>7</v>
      </c>
      <c r="B671" s="867">
        <v>233</v>
      </c>
      <c r="C671" s="236">
        <v>404</v>
      </c>
      <c r="D671" s="236">
        <v>1</v>
      </c>
      <c r="E671" s="236" t="s">
        <v>943</v>
      </c>
      <c r="F671" t="s">
        <v>1438</v>
      </c>
      <c r="G671" s="398"/>
      <c r="S671" s="236" t="s">
        <v>943</v>
      </c>
      <c r="T671" s="867" t="str">
        <f t="shared" si="17"/>
        <v>Гулюгин</v>
      </c>
      <c r="U671" s="867"/>
      <c r="V671" s="867"/>
    </row>
    <row r="672" spans="1:22">
      <c r="A672" s="236">
        <v>8</v>
      </c>
      <c r="B672" s="867">
        <v>233</v>
      </c>
      <c r="C672" s="236">
        <v>404</v>
      </c>
      <c r="D672" s="236">
        <v>1</v>
      </c>
      <c r="E672" s="236" t="s">
        <v>943</v>
      </c>
      <c r="F672" t="s">
        <v>1020</v>
      </c>
      <c r="G672" s="398"/>
      <c r="S672" s="236" t="s">
        <v>943</v>
      </c>
      <c r="T672" s="867" t="str">
        <f t="shared" si="17"/>
        <v>Гусев</v>
      </c>
      <c r="U672" s="867"/>
      <c r="V672" s="867"/>
    </row>
    <row r="673" spans="1:22">
      <c r="A673" s="236">
        <v>9</v>
      </c>
      <c r="B673" s="867">
        <v>233</v>
      </c>
      <c r="C673" s="236">
        <v>404</v>
      </c>
      <c r="D673" s="236">
        <v>1</v>
      </c>
      <c r="E673" s="236" t="s">
        <v>943</v>
      </c>
      <c r="F673" t="s">
        <v>1439</v>
      </c>
      <c r="G673" s="398"/>
      <c r="S673" s="236" t="s">
        <v>943</v>
      </c>
      <c r="T673" s="867" t="str">
        <f t="shared" si="17"/>
        <v>Кашицин</v>
      </c>
      <c r="U673" s="867"/>
      <c r="V673" s="867"/>
    </row>
    <row r="674" spans="1:22">
      <c r="A674" s="236">
        <v>10</v>
      </c>
      <c r="B674" s="867">
        <v>233</v>
      </c>
      <c r="C674" s="236">
        <v>404</v>
      </c>
      <c r="D674" s="236">
        <v>1</v>
      </c>
      <c r="E674" s="236" t="s">
        <v>943</v>
      </c>
      <c r="F674" t="s">
        <v>1021</v>
      </c>
      <c r="G674" s="398"/>
      <c r="S674" s="236" t="s">
        <v>943</v>
      </c>
      <c r="T674" s="867" t="str">
        <f t="shared" si="17"/>
        <v>Казак</v>
      </c>
      <c r="U674" s="867"/>
      <c r="V674" s="867"/>
    </row>
    <row r="675" spans="1:22">
      <c r="A675" s="236">
        <v>11</v>
      </c>
      <c r="B675" s="867">
        <v>233</v>
      </c>
      <c r="C675" s="236">
        <v>404</v>
      </c>
      <c r="D675" s="236">
        <v>1</v>
      </c>
      <c r="E675" s="236" t="s">
        <v>943</v>
      </c>
      <c r="F675" t="s">
        <v>1022</v>
      </c>
      <c r="G675" s="398"/>
      <c r="S675" s="236" t="s">
        <v>943</v>
      </c>
      <c r="T675" s="867" t="str">
        <f t="shared" si="17"/>
        <v>Корецкий</v>
      </c>
      <c r="U675" s="867"/>
      <c r="V675" s="867"/>
    </row>
    <row r="676" spans="1:22">
      <c r="A676" s="236">
        <v>12</v>
      </c>
      <c r="B676" s="867">
        <v>233</v>
      </c>
      <c r="C676" s="236">
        <v>404</v>
      </c>
      <c r="D676" s="236">
        <v>1</v>
      </c>
      <c r="E676" s="236" t="s">
        <v>943</v>
      </c>
      <c r="F676" t="s">
        <v>1440</v>
      </c>
      <c r="G676" s="398"/>
      <c r="S676" s="236" t="s">
        <v>943</v>
      </c>
      <c r="T676" s="867" t="str">
        <f t="shared" si="17"/>
        <v>Корнеев</v>
      </c>
      <c r="U676" s="867"/>
      <c r="V676" s="867"/>
    </row>
    <row r="677" spans="1:22">
      <c r="A677" s="236">
        <v>13</v>
      </c>
      <c r="B677" s="867">
        <v>233</v>
      </c>
      <c r="C677" s="236">
        <v>404</v>
      </c>
      <c r="D677" s="236">
        <v>1</v>
      </c>
      <c r="E677" s="236" t="s">
        <v>943</v>
      </c>
      <c r="F677" t="s">
        <v>1023</v>
      </c>
      <c r="G677" s="398"/>
      <c r="S677" s="236" t="s">
        <v>943</v>
      </c>
      <c r="T677" s="867" t="str">
        <f t="shared" si="17"/>
        <v>Кузнецов</v>
      </c>
      <c r="U677" s="867"/>
      <c r="V677" s="867"/>
    </row>
    <row r="678" spans="1:22">
      <c r="A678" s="236">
        <v>14</v>
      </c>
      <c r="B678" s="867">
        <v>233</v>
      </c>
      <c r="C678" s="236">
        <v>404</v>
      </c>
      <c r="D678" s="236">
        <v>1</v>
      </c>
      <c r="E678" s="236" t="s">
        <v>943</v>
      </c>
      <c r="F678" t="s">
        <v>1024</v>
      </c>
      <c r="G678" s="398"/>
      <c r="S678" s="236" t="s">
        <v>943</v>
      </c>
      <c r="T678" s="867" t="str">
        <f t="shared" si="17"/>
        <v>Ломихов</v>
      </c>
      <c r="U678" s="867"/>
      <c r="V678" s="867"/>
    </row>
    <row r="679" spans="1:22">
      <c r="A679" s="236">
        <v>15</v>
      </c>
      <c r="B679" s="867">
        <v>233</v>
      </c>
      <c r="C679" s="236">
        <v>404</v>
      </c>
      <c r="D679" s="236">
        <v>2</v>
      </c>
      <c r="E679" s="236" t="s">
        <v>943</v>
      </c>
      <c r="F679" t="s">
        <v>1025</v>
      </c>
      <c r="G679" s="398"/>
      <c r="S679" s="236" t="s">
        <v>943</v>
      </c>
      <c r="T679" s="867" t="str">
        <f t="shared" si="17"/>
        <v>Лысенко</v>
      </c>
      <c r="U679" s="867"/>
      <c r="V679" s="867"/>
    </row>
    <row r="680" spans="1:22">
      <c r="A680" s="236">
        <v>16</v>
      </c>
      <c r="B680" s="867">
        <v>233</v>
      </c>
      <c r="C680" s="236">
        <v>404</v>
      </c>
      <c r="D680" s="236">
        <v>2</v>
      </c>
      <c r="E680" s="236" t="s">
        <v>943</v>
      </c>
      <c r="F680" t="s">
        <v>1026</v>
      </c>
      <c r="G680" s="398"/>
      <c r="S680" s="236" t="s">
        <v>943</v>
      </c>
      <c r="T680" s="867" t="str">
        <f t="shared" si="17"/>
        <v>Дыляев</v>
      </c>
      <c r="U680" s="867"/>
      <c r="V680" s="867"/>
    </row>
    <row r="681" spans="1:22">
      <c r="A681" s="236">
        <v>17</v>
      </c>
      <c r="B681" s="867">
        <v>233</v>
      </c>
      <c r="C681" s="236">
        <v>404</v>
      </c>
      <c r="D681" s="236">
        <v>2</v>
      </c>
      <c r="E681" s="236" t="s">
        <v>943</v>
      </c>
      <c r="F681" t="s">
        <v>1441</v>
      </c>
      <c r="G681" s="398"/>
      <c r="S681" s="236" t="s">
        <v>943</v>
      </c>
      <c r="T681" s="867" t="str">
        <f t="shared" si="17"/>
        <v>Мисько</v>
      </c>
      <c r="U681" s="867"/>
      <c r="V681" s="867"/>
    </row>
    <row r="682" spans="1:22">
      <c r="A682" s="236">
        <v>18</v>
      </c>
      <c r="B682" s="867">
        <v>233</v>
      </c>
      <c r="C682" s="236">
        <v>404</v>
      </c>
      <c r="D682" s="236">
        <v>2</v>
      </c>
      <c r="E682" s="236" t="s">
        <v>943</v>
      </c>
      <c r="F682" t="s">
        <v>1027</v>
      </c>
      <c r="G682" s="398"/>
      <c r="S682" s="236" t="s">
        <v>943</v>
      </c>
      <c r="T682" s="867" t="str">
        <f t="shared" si="17"/>
        <v>Носов</v>
      </c>
      <c r="U682" s="867"/>
      <c r="V682" s="867"/>
    </row>
    <row r="683" spans="1:22">
      <c r="A683" s="236">
        <v>19</v>
      </c>
      <c r="B683" s="867">
        <v>233</v>
      </c>
      <c r="C683" s="236">
        <v>404</v>
      </c>
      <c r="D683" s="236">
        <v>2</v>
      </c>
      <c r="E683" s="236" t="s">
        <v>943</v>
      </c>
      <c r="F683" t="s">
        <v>1442</v>
      </c>
      <c r="G683" s="398"/>
      <c r="S683" s="236" t="s">
        <v>943</v>
      </c>
      <c r="T683" s="867" t="str">
        <f t="shared" si="17"/>
        <v>Палицин</v>
      </c>
      <c r="U683" s="867"/>
      <c r="V683" s="867"/>
    </row>
    <row r="684" spans="1:22">
      <c r="A684" s="236">
        <v>20</v>
      </c>
      <c r="B684" s="867">
        <v>233</v>
      </c>
      <c r="C684" s="236">
        <v>404</v>
      </c>
      <c r="D684" s="236">
        <v>2</v>
      </c>
      <c r="E684" s="236" t="s">
        <v>943</v>
      </c>
      <c r="F684" t="s">
        <v>1028</v>
      </c>
      <c r="G684" s="398"/>
      <c r="S684" s="236" t="s">
        <v>943</v>
      </c>
      <c r="T684" s="867" t="str">
        <f t="shared" si="17"/>
        <v>Расходчиков</v>
      </c>
      <c r="U684" s="867"/>
      <c r="V684" s="867"/>
    </row>
    <row r="685" spans="1:22">
      <c r="A685" s="236">
        <v>21</v>
      </c>
      <c r="B685" s="867">
        <v>233</v>
      </c>
      <c r="C685" s="236">
        <v>404</v>
      </c>
      <c r="D685" s="236">
        <v>2</v>
      </c>
      <c r="E685" s="236" t="s">
        <v>943</v>
      </c>
      <c r="F685" t="s">
        <v>1443</v>
      </c>
      <c r="G685" s="398"/>
      <c r="S685" s="236" t="s">
        <v>943</v>
      </c>
      <c r="T685" s="867" t="str">
        <f t="shared" si="17"/>
        <v>Самсонов</v>
      </c>
      <c r="U685" s="867"/>
      <c r="V685" s="867"/>
    </row>
    <row r="686" spans="1:22">
      <c r="A686" s="236">
        <v>22</v>
      </c>
      <c r="B686" s="867">
        <v>233</v>
      </c>
      <c r="C686" s="236">
        <v>404</v>
      </c>
      <c r="D686" s="236">
        <v>2</v>
      </c>
      <c r="E686" s="236" t="s">
        <v>943</v>
      </c>
      <c r="F686" t="s">
        <v>1029</v>
      </c>
      <c r="G686" s="398"/>
      <c r="S686" s="236" t="s">
        <v>943</v>
      </c>
      <c r="T686" s="867" t="str">
        <f t="shared" si="17"/>
        <v>Смирнов</v>
      </c>
      <c r="U686" s="867"/>
      <c r="V686" s="867"/>
    </row>
    <row r="687" spans="1:22">
      <c r="A687" s="236">
        <v>23</v>
      </c>
      <c r="B687" s="867">
        <v>233</v>
      </c>
      <c r="C687" s="236">
        <v>404</v>
      </c>
      <c r="D687" s="236">
        <v>2</v>
      </c>
      <c r="E687" s="236" t="s">
        <v>943</v>
      </c>
      <c r="F687" t="s">
        <v>1030</v>
      </c>
      <c r="G687" s="398"/>
      <c r="S687" s="236" t="s">
        <v>943</v>
      </c>
      <c r="T687" s="867" t="str">
        <f t="shared" si="17"/>
        <v>Трифонов</v>
      </c>
      <c r="U687" s="867"/>
      <c r="V687" s="867"/>
    </row>
    <row r="688" spans="1:22">
      <c r="A688" s="236">
        <v>1</v>
      </c>
      <c r="B688" s="867">
        <v>234</v>
      </c>
      <c r="C688" s="236">
        <v>404</v>
      </c>
      <c r="D688" s="236">
        <v>1</v>
      </c>
      <c r="E688" s="236" t="s">
        <v>943</v>
      </c>
      <c r="F688" t="s">
        <v>1031</v>
      </c>
      <c r="G688" s="398"/>
      <c r="S688" s="236" t="s">
        <v>943</v>
      </c>
      <c r="T688" s="867" t="str">
        <f t="shared" ref="T688:T709" si="18">LEFT(F688,FIND(" ",F688)-1)</f>
        <v>Белов</v>
      </c>
      <c r="U688" s="867"/>
      <c r="V688" s="867"/>
    </row>
    <row r="689" spans="1:22">
      <c r="A689" s="236">
        <v>2</v>
      </c>
      <c r="B689" s="867">
        <v>234</v>
      </c>
      <c r="C689" s="236">
        <v>404</v>
      </c>
      <c r="D689" s="236">
        <v>1</v>
      </c>
      <c r="E689" s="236" t="s">
        <v>943</v>
      </c>
      <c r="F689" t="s">
        <v>1444</v>
      </c>
      <c r="G689" s="398"/>
      <c r="S689" s="236" t="s">
        <v>943</v>
      </c>
      <c r="T689" s="867" t="str">
        <f t="shared" si="18"/>
        <v>Борзунов</v>
      </c>
      <c r="U689" s="867"/>
      <c r="V689" s="867"/>
    </row>
    <row r="690" spans="1:22">
      <c r="A690" s="236">
        <v>3</v>
      </c>
      <c r="B690" s="867">
        <v>234</v>
      </c>
      <c r="C690" s="236">
        <v>404</v>
      </c>
      <c r="D690" s="236">
        <v>1</v>
      </c>
      <c r="E690" s="236" t="s">
        <v>943</v>
      </c>
      <c r="F690" t="s">
        <v>1032</v>
      </c>
      <c r="G690" s="398"/>
      <c r="S690" s="236" t="s">
        <v>943</v>
      </c>
      <c r="T690" s="867" t="str">
        <f t="shared" si="18"/>
        <v>Виноградов</v>
      </c>
      <c r="U690" s="867"/>
      <c r="V690" s="867"/>
    </row>
    <row r="691" spans="1:22">
      <c r="A691" s="236">
        <v>4</v>
      </c>
      <c r="B691" s="867">
        <v>234</v>
      </c>
      <c r="C691" s="236">
        <v>404</v>
      </c>
      <c r="D691" s="236">
        <v>1</v>
      </c>
      <c r="E691" s="236" t="s">
        <v>943</v>
      </c>
      <c r="F691" t="s">
        <v>1033</v>
      </c>
      <c r="G691" s="398"/>
      <c r="S691" s="236" t="s">
        <v>943</v>
      </c>
      <c r="T691" s="867" t="str">
        <f t="shared" si="18"/>
        <v>Диваков</v>
      </c>
      <c r="U691" s="867"/>
      <c r="V691" s="867"/>
    </row>
    <row r="692" spans="1:22">
      <c r="A692" s="236">
        <v>5</v>
      </c>
      <c r="B692" s="867">
        <v>234</v>
      </c>
      <c r="C692" s="236">
        <v>404</v>
      </c>
      <c r="D692" s="236">
        <v>1</v>
      </c>
      <c r="E692" s="236" t="s">
        <v>943</v>
      </c>
      <c r="F692" t="s">
        <v>1034</v>
      </c>
      <c r="G692" s="398"/>
      <c r="S692" s="236" t="s">
        <v>943</v>
      </c>
      <c r="T692" s="867" t="str">
        <f t="shared" si="18"/>
        <v>Зубрилин</v>
      </c>
      <c r="U692" s="867"/>
      <c r="V692" s="867"/>
    </row>
    <row r="693" spans="1:22">
      <c r="A693" s="236">
        <v>6</v>
      </c>
      <c r="B693" s="867">
        <v>234</v>
      </c>
      <c r="C693" s="236">
        <v>404</v>
      </c>
      <c r="D693" s="236">
        <v>1</v>
      </c>
      <c r="E693" s="236" t="s">
        <v>943</v>
      </c>
      <c r="F693" t="s">
        <v>1035</v>
      </c>
      <c r="G693" s="398"/>
      <c r="S693" s="236" t="s">
        <v>943</v>
      </c>
      <c r="T693" s="867" t="str">
        <f t="shared" si="18"/>
        <v>Казнин</v>
      </c>
      <c r="U693" s="867"/>
      <c r="V693" s="867"/>
    </row>
    <row r="694" spans="1:22">
      <c r="A694" s="236">
        <v>7</v>
      </c>
      <c r="B694" s="867">
        <v>234</v>
      </c>
      <c r="C694" s="236">
        <v>404</v>
      </c>
      <c r="D694" s="236">
        <v>1</v>
      </c>
      <c r="E694" s="236" t="s">
        <v>943</v>
      </c>
      <c r="F694" t="s">
        <v>1036</v>
      </c>
      <c r="G694" s="398"/>
      <c r="S694" s="236" t="s">
        <v>943</v>
      </c>
      <c r="T694" s="867" t="str">
        <f t="shared" si="18"/>
        <v>Козяков</v>
      </c>
      <c r="U694" s="867"/>
      <c r="V694" s="867"/>
    </row>
    <row r="695" spans="1:22">
      <c r="A695" s="236">
        <v>8</v>
      </c>
      <c r="B695" s="867">
        <v>234</v>
      </c>
      <c r="C695" s="236">
        <v>404</v>
      </c>
      <c r="D695" s="236">
        <v>1</v>
      </c>
      <c r="E695" s="236" t="s">
        <v>943</v>
      </c>
      <c r="F695" t="s">
        <v>1445</v>
      </c>
      <c r="G695" s="398"/>
      <c r="S695" s="236" t="s">
        <v>943</v>
      </c>
      <c r="T695" s="867" t="str">
        <f t="shared" si="18"/>
        <v>Лукаянов</v>
      </c>
      <c r="U695" s="867"/>
      <c r="V695" s="867"/>
    </row>
    <row r="696" spans="1:22">
      <c r="A696" s="236">
        <v>9</v>
      </c>
      <c r="B696" s="867">
        <v>234</v>
      </c>
      <c r="C696" s="236">
        <v>404</v>
      </c>
      <c r="D696" s="236">
        <v>1</v>
      </c>
      <c r="E696" s="236" t="s">
        <v>943</v>
      </c>
      <c r="F696" t="s">
        <v>1037</v>
      </c>
      <c r="G696" s="398"/>
      <c r="S696" s="236" t="s">
        <v>943</v>
      </c>
      <c r="T696" s="867" t="str">
        <f t="shared" si="18"/>
        <v>Малышев</v>
      </c>
      <c r="U696" s="867"/>
      <c r="V696" s="867"/>
    </row>
    <row r="697" spans="1:22">
      <c r="A697" s="236">
        <v>10</v>
      </c>
      <c r="B697" s="867">
        <v>234</v>
      </c>
      <c r="C697" s="236">
        <v>404</v>
      </c>
      <c r="D697" s="236">
        <v>1</v>
      </c>
      <c r="E697" s="236" t="s">
        <v>943</v>
      </c>
      <c r="F697" t="s">
        <v>1038</v>
      </c>
      <c r="G697" s="398"/>
      <c r="S697" s="236" t="s">
        <v>943</v>
      </c>
      <c r="T697" s="867" t="str">
        <f t="shared" si="18"/>
        <v>Мамаев</v>
      </c>
      <c r="U697" s="867"/>
      <c r="V697" s="867"/>
    </row>
    <row r="698" spans="1:22">
      <c r="A698" s="236">
        <v>11</v>
      </c>
      <c r="B698" s="867">
        <v>234</v>
      </c>
      <c r="C698" s="236">
        <v>404</v>
      </c>
      <c r="D698" s="236">
        <v>1</v>
      </c>
      <c r="E698" s="236" t="s">
        <v>943</v>
      </c>
      <c r="F698" t="s">
        <v>1039</v>
      </c>
      <c r="G698" s="398"/>
      <c r="S698" s="236" t="s">
        <v>943</v>
      </c>
      <c r="T698" s="867" t="str">
        <f t="shared" si="18"/>
        <v>Некрасов</v>
      </c>
      <c r="U698" s="867"/>
      <c r="V698" s="867"/>
    </row>
    <row r="699" spans="1:22">
      <c r="A699" s="236">
        <v>12</v>
      </c>
      <c r="B699" s="867">
        <v>234</v>
      </c>
      <c r="C699" s="236">
        <v>404</v>
      </c>
      <c r="D699" s="236">
        <v>1</v>
      </c>
      <c r="E699" s="236" t="s">
        <v>943</v>
      </c>
      <c r="F699" t="s">
        <v>1040</v>
      </c>
      <c r="G699" s="398"/>
      <c r="S699" s="236" t="s">
        <v>943</v>
      </c>
      <c r="T699" s="867" t="str">
        <f t="shared" si="18"/>
        <v>Педько</v>
      </c>
      <c r="U699" s="867"/>
      <c r="V699" s="867"/>
    </row>
    <row r="700" spans="1:22">
      <c r="A700" s="236">
        <v>13</v>
      </c>
      <c r="B700" s="867">
        <v>234</v>
      </c>
      <c r="C700" s="236">
        <v>404</v>
      </c>
      <c r="D700" s="236">
        <v>1</v>
      </c>
      <c r="E700" s="236" t="s">
        <v>943</v>
      </c>
      <c r="F700" t="s">
        <v>1041</v>
      </c>
      <c r="G700" s="398"/>
      <c r="S700" s="236" t="s">
        <v>943</v>
      </c>
      <c r="T700" s="867" t="str">
        <f t="shared" si="18"/>
        <v>Прокопьев</v>
      </c>
      <c r="U700" s="867"/>
      <c r="V700" s="867"/>
    </row>
    <row r="701" spans="1:22">
      <c r="A701" s="236">
        <v>14</v>
      </c>
      <c r="B701" s="867">
        <v>234</v>
      </c>
      <c r="C701" s="236">
        <v>404</v>
      </c>
      <c r="D701" s="236">
        <v>1</v>
      </c>
      <c r="E701" s="236" t="s">
        <v>943</v>
      </c>
      <c r="F701" t="s">
        <v>1042</v>
      </c>
      <c r="G701" s="398"/>
      <c r="S701" s="236" t="s">
        <v>943</v>
      </c>
      <c r="T701" s="867" t="str">
        <f t="shared" si="18"/>
        <v>Родин</v>
      </c>
      <c r="U701" s="867"/>
      <c r="V701" s="867"/>
    </row>
    <row r="702" spans="1:22">
      <c r="A702" s="236">
        <v>15</v>
      </c>
      <c r="B702" s="867">
        <v>234</v>
      </c>
      <c r="C702" s="236">
        <v>404</v>
      </c>
      <c r="D702" s="236">
        <v>1</v>
      </c>
      <c r="E702" s="236" t="s">
        <v>943</v>
      </c>
      <c r="F702" t="s">
        <v>1043</v>
      </c>
      <c r="G702" s="398"/>
      <c r="S702" s="236" t="s">
        <v>943</v>
      </c>
      <c r="T702" s="867" t="str">
        <f t="shared" si="18"/>
        <v>Спицын</v>
      </c>
      <c r="U702" s="867"/>
      <c r="V702" s="867"/>
    </row>
    <row r="703" spans="1:22">
      <c r="A703" s="236">
        <v>16</v>
      </c>
      <c r="B703" s="867">
        <v>234</v>
      </c>
      <c r="C703" s="236">
        <v>404</v>
      </c>
      <c r="D703" s="236">
        <v>1</v>
      </c>
      <c r="E703" s="236" t="s">
        <v>943</v>
      </c>
      <c r="F703" t="s">
        <v>1044</v>
      </c>
      <c r="G703" s="398"/>
      <c r="S703" s="236" t="s">
        <v>943</v>
      </c>
      <c r="T703" s="867" t="str">
        <f t="shared" si="18"/>
        <v>Стенников</v>
      </c>
      <c r="U703" s="867"/>
      <c r="V703" s="867"/>
    </row>
    <row r="704" spans="1:22">
      <c r="A704" s="236">
        <v>17</v>
      </c>
      <c r="B704" s="867">
        <v>234</v>
      </c>
      <c r="C704" s="236">
        <v>404</v>
      </c>
      <c r="D704" s="236">
        <v>1</v>
      </c>
      <c r="E704" s="236" t="s">
        <v>943</v>
      </c>
      <c r="F704" t="s">
        <v>1045</v>
      </c>
      <c r="G704" s="398"/>
      <c r="S704" s="236" t="s">
        <v>943</v>
      </c>
      <c r="T704" s="867" t="str">
        <f t="shared" si="18"/>
        <v>Тарнакин</v>
      </c>
      <c r="U704" s="867"/>
      <c r="V704" s="867"/>
    </row>
    <row r="705" spans="1:22">
      <c r="A705" s="236">
        <v>18</v>
      </c>
      <c r="B705" s="867">
        <v>234</v>
      </c>
      <c r="C705" s="236">
        <v>404</v>
      </c>
      <c r="D705" s="236">
        <v>2</v>
      </c>
      <c r="E705" s="236" t="s">
        <v>943</v>
      </c>
      <c r="F705" t="s">
        <v>1046</v>
      </c>
      <c r="G705" s="398"/>
      <c r="S705" s="236" t="s">
        <v>943</v>
      </c>
      <c r="T705" s="867" t="str">
        <f t="shared" si="18"/>
        <v>Чапыгин</v>
      </c>
      <c r="U705" s="867"/>
      <c r="V705" s="867"/>
    </row>
    <row r="706" spans="1:22">
      <c r="A706" s="236">
        <v>19</v>
      </c>
      <c r="B706" s="867">
        <v>234</v>
      </c>
      <c r="C706" s="236">
        <v>404</v>
      </c>
      <c r="D706" s="236">
        <v>2</v>
      </c>
      <c r="E706" s="236" t="s">
        <v>943</v>
      </c>
      <c r="F706" t="s">
        <v>1047</v>
      </c>
      <c r="G706" s="398"/>
      <c r="S706" s="236" t="s">
        <v>943</v>
      </c>
      <c r="T706" s="867" t="str">
        <f t="shared" si="18"/>
        <v>Чеботарь</v>
      </c>
      <c r="U706" s="867"/>
      <c r="V706" s="867"/>
    </row>
    <row r="707" spans="1:22">
      <c r="A707" s="236">
        <v>20</v>
      </c>
      <c r="B707" s="867">
        <v>234</v>
      </c>
      <c r="C707" s="236">
        <v>404</v>
      </c>
      <c r="D707" s="236">
        <v>2</v>
      </c>
      <c r="E707" s="236" t="s">
        <v>78</v>
      </c>
      <c r="F707" t="s">
        <v>1446</v>
      </c>
      <c r="G707" s="398"/>
      <c r="S707" s="236" t="s">
        <v>78</v>
      </c>
      <c r="T707" s="867" t="str">
        <f t="shared" si="18"/>
        <v>Шалюгин</v>
      </c>
      <c r="U707" s="867"/>
      <c r="V707" s="867"/>
    </row>
    <row r="708" spans="1:22">
      <c r="A708" s="236">
        <v>21</v>
      </c>
      <c r="B708" s="867">
        <v>234</v>
      </c>
      <c r="C708" s="236">
        <v>404</v>
      </c>
      <c r="D708" s="236">
        <v>2</v>
      </c>
      <c r="E708" s="236" t="s">
        <v>943</v>
      </c>
      <c r="F708" t="s">
        <v>1048</v>
      </c>
      <c r="G708" s="398"/>
      <c r="S708" s="236" t="s">
        <v>943</v>
      </c>
      <c r="T708" s="867" t="str">
        <f t="shared" si="18"/>
        <v>Шапорев</v>
      </c>
      <c r="U708" s="867"/>
      <c r="V708" s="867"/>
    </row>
    <row r="709" spans="1:22">
      <c r="A709" s="236">
        <v>22</v>
      </c>
      <c r="B709" s="867">
        <v>234</v>
      </c>
      <c r="C709" s="236">
        <v>404</v>
      </c>
      <c r="D709" s="236">
        <v>2</v>
      </c>
      <c r="E709" s="236" t="s">
        <v>943</v>
      </c>
      <c r="F709" t="s">
        <v>1049</v>
      </c>
      <c r="G709" s="398"/>
      <c r="S709" s="236" t="s">
        <v>943</v>
      </c>
      <c r="T709" s="867" t="str">
        <f t="shared" si="18"/>
        <v>Юдин</v>
      </c>
      <c r="U709" s="867"/>
      <c r="V709" s="867"/>
    </row>
    <row r="710" spans="1:22">
      <c r="A710" s="236">
        <v>1</v>
      </c>
      <c r="B710" s="867">
        <v>311</v>
      </c>
      <c r="C710" s="236">
        <v>474</v>
      </c>
      <c r="D710" s="236">
        <v>1</v>
      </c>
      <c r="E710" s="236" t="s">
        <v>78</v>
      </c>
      <c r="F710" t="s">
        <v>1447</v>
      </c>
      <c r="G710" s="398"/>
      <c r="S710" s="236" t="s">
        <v>78</v>
      </c>
      <c r="T710" t="s">
        <v>1448</v>
      </c>
      <c r="U710" s="867"/>
      <c r="V710" s="867"/>
    </row>
    <row r="711" spans="1:22">
      <c r="A711" s="236">
        <v>2</v>
      </c>
      <c r="B711" s="867">
        <v>311</v>
      </c>
      <c r="C711" s="236">
        <v>474</v>
      </c>
      <c r="D711" s="236">
        <v>1</v>
      </c>
      <c r="E711" s="236" t="s">
        <v>78</v>
      </c>
      <c r="F711" t="s">
        <v>1449</v>
      </c>
      <c r="G711" s="398"/>
      <c r="S711" s="236" t="s">
        <v>78</v>
      </c>
      <c r="T711" t="s">
        <v>1450</v>
      </c>
      <c r="U711" s="867"/>
      <c r="V711" s="867"/>
    </row>
    <row r="712" spans="1:22">
      <c r="A712" s="236">
        <v>3</v>
      </c>
      <c r="B712" s="867">
        <v>311</v>
      </c>
      <c r="C712" s="236">
        <v>474</v>
      </c>
      <c r="D712" s="236">
        <v>1</v>
      </c>
      <c r="E712" s="236" t="s">
        <v>78</v>
      </c>
      <c r="F712" t="s">
        <v>1451</v>
      </c>
      <c r="G712" s="398"/>
      <c r="S712" s="236" t="s">
        <v>78</v>
      </c>
      <c r="T712" t="s">
        <v>1452</v>
      </c>
      <c r="U712" s="867"/>
      <c r="V712" s="867"/>
    </row>
    <row r="713" spans="1:22">
      <c r="A713" s="236">
        <v>4</v>
      </c>
      <c r="B713" s="867">
        <v>311</v>
      </c>
      <c r="C713" s="236">
        <v>474</v>
      </c>
      <c r="D713" s="236">
        <v>1</v>
      </c>
      <c r="E713" s="236" t="s">
        <v>78</v>
      </c>
      <c r="F713" t="s">
        <v>1453</v>
      </c>
      <c r="G713" s="398"/>
      <c r="S713" s="236" t="s">
        <v>78</v>
      </c>
      <c r="T713" t="s">
        <v>1454</v>
      </c>
      <c r="U713" s="867"/>
      <c r="V713" s="867"/>
    </row>
    <row r="714" spans="1:22">
      <c r="A714" s="236">
        <v>5</v>
      </c>
      <c r="B714" s="867">
        <v>311</v>
      </c>
      <c r="C714" s="236">
        <v>474</v>
      </c>
      <c r="D714" s="236">
        <v>1</v>
      </c>
      <c r="E714" s="236" t="s">
        <v>78</v>
      </c>
      <c r="F714" t="s">
        <v>1455</v>
      </c>
      <c r="G714" s="398"/>
      <c r="S714" s="236" t="s">
        <v>78</v>
      </c>
      <c r="T714" t="s">
        <v>1456</v>
      </c>
      <c r="U714" s="867"/>
      <c r="V714" s="867"/>
    </row>
    <row r="715" spans="1:22">
      <c r="A715" s="236">
        <v>6</v>
      </c>
      <c r="B715" s="867">
        <v>311</v>
      </c>
      <c r="C715" s="236">
        <v>474</v>
      </c>
      <c r="D715" s="236">
        <v>1</v>
      </c>
      <c r="E715" s="236" t="s">
        <v>78</v>
      </c>
      <c r="F715" t="s">
        <v>1457</v>
      </c>
      <c r="G715" s="398"/>
      <c r="S715" s="236" t="s">
        <v>78</v>
      </c>
      <c r="T715" t="s">
        <v>1458</v>
      </c>
      <c r="U715" s="867"/>
      <c r="V715" s="867"/>
    </row>
    <row r="716" spans="1:22">
      <c r="A716" s="236">
        <v>7</v>
      </c>
      <c r="B716" s="867">
        <v>311</v>
      </c>
      <c r="C716" s="236">
        <v>474</v>
      </c>
      <c r="D716" s="236">
        <v>1</v>
      </c>
      <c r="E716" s="236" t="s">
        <v>78</v>
      </c>
      <c r="F716" t="s">
        <v>1459</v>
      </c>
      <c r="G716" s="398"/>
      <c r="S716" s="236" t="s">
        <v>78</v>
      </c>
      <c r="T716" t="s">
        <v>1460</v>
      </c>
      <c r="U716" s="867"/>
      <c r="V716" s="867"/>
    </row>
    <row r="717" spans="1:22">
      <c r="A717" s="236">
        <v>8</v>
      </c>
      <c r="B717" s="867">
        <v>311</v>
      </c>
      <c r="C717" s="236">
        <v>474</v>
      </c>
      <c r="D717" s="236">
        <v>1</v>
      </c>
      <c r="E717" s="236" t="s">
        <v>78</v>
      </c>
      <c r="F717" t="s">
        <v>1461</v>
      </c>
      <c r="G717" s="398"/>
      <c r="S717" s="236" t="s">
        <v>78</v>
      </c>
      <c r="T717" t="s">
        <v>1462</v>
      </c>
      <c r="U717" s="867"/>
      <c r="V717" s="867"/>
    </row>
    <row r="718" spans="1:22">
      <c r="A718" s="236">
        <v>9</v>
      </c>
      <c r="B718" s="867">
        <v>311</v>
      </c>
      <c r="C718" s="236">
        <v>474</v>
      </c>
      <c r="D718" s="236">
        <v>1</v>
      </c>
      <c r="E718" s="236" t="s">
        <v>78</v>
      </c>
      <c r="F718" t="s">
        <v>1463</v>
      </c>
      <c r="G718" s="398"/>
      <c r="S718" s="236" t="s">
        <v>78</v>
      </c>
      <c r="T718" t="s">
        <v>1464</v>
      </c>
      <c r="U718" s="867"/>
      <c r="V718" s="867"/>
    </row>
    <row r="719" spans="1:22">
      <c r="A719" s="236">
        <v>10</v>
      </c>
      <c r="B719" s="867">
        <v>311</v>
      </c>
      <c r="C719" s="236">
        <v>474</v>
      </c>
      <c r="D719" s="236">
        <v>1</v>
      </c>
      <c r="E719" s="236" t="s">
        <v>78</v>
      </c>
      <c r="F719" t="s">
        <v>1465</v>
      </c>
      <c r="G719" s="398"/>
      <c r="S719" s="236" t="s">
        <v>78</v>
      </c>
      <c r="T719" t="s">
        <v>1466</v>
      </c>
      <c r="U719" s="867"/>
      <c r="V719" s="867"/>
    </row>
    <row r="720" spans="1:22">
      <c r="A720" s="236">
        <v>11</v>
      </c>
      <c r="B720" s="867">
        <v>311</v>
      </c>
      <c r="C720" s="236">
        <v>474</v>
      </c>
      <c r="D720" s="236">
        <v>1</v>
      </c>
      <c r="E720" s="236" t="s">
        <v>78</v>
      </c>
      <c r="F720" t="s">
        <v>1467</v>
      </c>
      <c r="G720" s="398"/>
      <c r="S720" s="236" t="s">
        <v>78</v>
      </c>
      <c r="T720" t="s">
        <v>1468</v>
      </c>
      <c r="U720" s="867"/>
      <c r="V720" s="867"/>
    </row>
    <row r="721" spans="1:22">
      <c r="A721" s="236">
        <v>12</v>
      </c>
      <c r="B721" s="867">
        <v>311</v>
      </c>
      <c r="C721" s="236">
        <v>474</v>
      </c>
      <c r="D721" s="236">
        <v>1</v>
      </c>
      <c r="E721" s="236" t="s">
        <v>78</v>
      </c>
      <c r="F721" t="s">
        <v>1469</v>
      </c>
      <c r="G721" s="398"/>
      <c r="S721" s="236" t="s">
        <v>78</v>
      </c>
      <c r="T721" t="s">
        <v>1470</v>
      </c>
      <c r="U721" s="867"/>
      <c r="V721" s="867"/>
    </row>
    <row r="722" spans="1:22">
      <c r="A722" s="236">
        <v>13</v>
      </c>
      <c r="B722" s="867">
        <v>311</v>
      </c>
      <c r="C722" s="236">
        <v>474</v>
      </c>
      <c r="D722" s="236">
        <v>1</v>
      </c>
      <c r="E722" s="236" t="s">
        <v>78</v>
      </c>
      <c r="F722" t="s">
        <v>1471</v>
      </c>
      <c r="G722" s="398"/>
      <c r="S722" s="236" t="s">
        <v>78</v>
      </c>
      <c r="T722" t="s">
        <v>1472</v>
      </c>
      <c r="U722" s="867"/>
      <c r="V722" s="867"/>
    </row>
    <row r="723" spans="1:22">
      <c r="A723" s="236">
        <v>14</v>
      </c>
      <c r="B723" s="867">
        <v>311</v>
      </c>
      <c r="C723" s="236">
        <v>474</v>
      </c>
      <c r="D723" s="236">
        <v>1</v>
      </c>
      <c r="E723" s="236" t="s">
        <v>78</v>
      </c>
      <c r="F723" t="s">
        <v>1473</v>
      </c>
      <c r="G723" s="398"/>
      <c r="S723" s="236" t="s">
        <v>78</v>
      </c>
      <c r="T723" t="s">
        <v>1474</v>
      </c>
      <c r="U723" s="867"/>
      <c r="V723" s="867"/>
    </row>
    <row r="724" spans="1:22">
      <c r="A724" s="236">
        <v>15</v>
      </c>
      <c r="B724" s="867">
        <v>311</v>
      </c>
      <c r="C724" s="236">
        <v>474</v>
      </c>
      <c r="D724" s="236">
        <v>2</v>
      </c>
      <c r="E724" s="236" t="s">
        <v>78</v>
      </c>
      <c r="F724" t="s">
        <v>1475</v>
      </c>
      <c r="G724" s="398"/>
      <c r="S724" s="236" t="s">
        <v>78</v>
      </c>
      <c r="T724" t="s">
        <v>1476</v>
      </c>
      <c r="U724" s="867"/>
      <c r="V724" s="867"/>
    </row>
    <row r="725" spans="1:22">
      <c r="A725" s="236">
        <v>16</v>
      </c>
      <c r="B725" s="867">
        <v>311</v>
      </c>
      <c r="C725" s="236">
        <v>474</v>
      </c>
      <c r="D725" s="236">
        <v>2</v>
      </c>
      <c r="E725" s="236" t="s">
        <v>78</v>
      </c>
      <c r="F725" t="s">
        <v>1477</v>
      </c>
      <c r="G725" s="398"/>
      <c r="S725" s="236" t="s">
        <v>78</v>
      </c>
      <c r="T725" t="s">
        <v>1478</v>
      </c>
      <c r="U725" s="867"/>
      <c r="V725" s="867"/>
    </row>
    <row r="726" spans="1:22">
      <c r="A726" s="236">
        <v>17</v>
      </c>
      <c r="B726" s="867">
        <v>311</v>
      </c>
      <c r="C726" s="236">
        <v>474</v>
      </c>
      <c r="D726" s="236">
        <v>2</v>
      </c>
      <c r="E726" s="236" t="s">
        <v>78</v>
      </c>
      <c r="F726" t="s">
        <v>1479</v>
      </c>
      <c r="G726" s="398"/>
      <c r="S726" s="236" t="s">
        <v>78</v>
      </c>
      <c r="T726" t="s">
        <v>1480</v>
      </c>
      <c r="U726" s="867"/>
      <c r="V726" s="867"/>
    </row>
    <row r="727" spans="1:22">
      <c r="A727" s="236">
        <v>18</v>
      </c>
      <c r="B727" s="867">
        <v>311</v>
      </c>
      <c r="C727" s="236">
        <v>474</v>
      </c>
      <c r="D727" s="236">
        <v>2</v>
      </c>
      <c r="E727" s="236" t="s">
        <v>78</v>
      </c>
      <c r="F727" t="s">
        <v>1481</v>
      </c>
      <c r="G727" s="398"/>
      <c r="S727" s="236" t="s">
        <v>78</v>
      </c>
      <c r="T727" t="s">
        <v>1482</v>
      </c>
      <c r="U727" s="867"/>
      <c r="V727" s="867"/>
    </row>
    <row r="728" spans="1:22">
      <c r="A728" s="236">
        <v>19</v>
      </c>
      <c r="B728" s="867">
        <v>311</v>
      </c>
      <c r="C728" s="236">
        <v>474</v>
      </c>
      <c r="D728" s="236">
        <v>2</v>
      </c>
      <c r="E728" s="236" t="s">
        <v>78</v>
      </c>
      <c r="F728" t="s">
        <v>1483</v>
      </c>
      <c r="G728" s="398"/>
      <c r="S728" s="236" t="s">
        <v>78</v>
      </c>
      <c r="T728" t="s">
        <v>1484</v>
      </c>
      <c r="U728" s="867"/>
      <c r="V728" s="867"/>
    </row>
    <row r="729" spans="1:22">
      <c r="A729" s="236">
        <v>20</v>
      </c>
      <c r="B729" s="867">
        <v>311</v>
      </c>
      <c r="C729" s="236">
        <v>474</v>
      </c>
      <c r="D729" s="236">
        <v>2</v>
      </c>
      <c r="E729" s="236" t="s">
        <v>78</v>
      </c>
      <c r="F729" t="s">
        <v>1485</v>
      </c>
      <c r="G729" s="398"/>
      <c r="S729" s="236" t="s">
        <v>78</v>
      </c>
      <c r="T729" t="s">
        <v>1486</v>
      </c>
      <c r="U729" s="867"/>
      <c r="V729" s="867"/>
    </row>
    <row r="730" spans="1:22">
      <c r="A730" s="236">
        <v>21</v>
      </c>
      <c r="B730" s="867">
        <v>311</v>
      </c>
      <c r="C730" s="236">
        <v>474</v>
      </c>
      <c r="D730" s="236">
        <v>2</v>
      </c>
      <c r="E730" s="236" t="s">
        <v>78</v>
      </c>
      <c r="F730" t="s">
        <v>1487</v>
      </c>
      <c r="G730" s="398"/>
      <c r="S730" s="236" t="s">
        <v>78</v>
      </c>
      <c r="T730" t="s">
        <v>1488</v>
      </c>
      <c r="U730" s="867"/>
      <c r="V730" s="867"/>
    </row>
    <row r="731" spans="1:22">
      <c r="A731" s="236">
        <v>22</v>
      </c>
      <c r="B731" s="867">
        <v>311</v>
      </c>
      <c r="C731" s="236">
        <v>474</v>
      </c>
      <c r="D731" s="236">
        <v>2</v>
      </c>
      <c r="E731" s="236" t="s">
        <v>78</v>
      </c>
      <c r="F731" t="s">
        <v>1489</v>
      </c>
      <c r="G731" s="398"/>
      <c r="S731" s="236" t="s">
        <v>78</v>
      </c>
      <c r="T731" t="s">
        <v>1490</v>
      </c>
      <c r="U731" s="867"/>
      <c r="V731" s="867"/>
    </row>
    <row r="732" spans="1:22">
      <c r="A732" s="236">
        <v>23</v>
      </c>
      <c r="B732" s="867">
        <v>311</v>
      </c>
      <c r="C732" s="236">
        <v>474</v>
      </c>
      <c r="D732" s="236">
        <v>2</v>
      </c>
      <c r="E732" s="236" t="s">
        <v>78</v>
      </c>
      <c r="F732" t="s">
        <v>1491</v>
      </c>
      <c r="G732" s="398"/>
      <c r="S732" s="236" t="s">
        <v>78</v>
      </c>
      <c r="T732" t="s">
        <v>1492</v>
      </c>
      <c r="U732" s="867"/>
      <c r="V732" s="867"/>
    </row>
    <row r="733" spans="1:22">
      <c r="A733" s="236">
        <v>24</v>
      </c>
      <c r="B733" s="867">
        <v>311</v>
      </c>
      <c r="C733" s="236">
        <v>474</v>
      </c>
      <c r="D733" s="236">
        <v>2</v>
      </c>
      <c r="E733" s="236" t="s">
        <v>78</v>
      </c>
      <c r="F733" t="s">
        <v>1493</v>
      </c>
      <c r="G733" s="398"/>
      <c r="S733" s="236" t="s">
        <v>78</v>
      </c>
      <c r="T733" t="s">
        <v>1494</v>
      </c>
      <c r="U733" s="867"/>
      <c r="V733" s="867"/>
    </row>
    <row r="734" spans="1:22">
      <c r="A734" s="236">
        <v>25</v>
      </c>
      <c r="B734" s="867">
        <v>311</v>
      </c>
      <c r="C734" s="236">
        <v>474</v>
      </c>
      <c r="D734" s="236">
        <v>2</v>
      </c>
      <c r="E734" s="236" t="s">
        <v>78</v>
      </c>
      <c r="F734" t="s">
        <v>1495</v>
      </c>
      <c r="G734" s="398"/>
      <c r="S734" s="236" t="s">
        <v>78</v>
      </c>
      <c r="T734" t="s">
        <v>1496</v>
      </c>
      <c r="U734" s="867"/>
      <c r="V734" s="867"/>
    </row>
    <row r="735" spans="1:22">
      <c r="A735" s="236">
        <v>26</v>
      </c>
      <c r="B735" s="867">
        <v>311</v>
      </c>
      <c r="C735" s="236">
        <v>474</v>
      </c>
      <c r="D735" s="236">
        <v>2</v>
      </c>
      <c r="E735" s="236" t="s">
        <v>78</v>
      </c>
      <c r="F735" t="s">
        <v>1497</v>
      </c>
      <c r="G735" s="398"/>
      <c r="S735" s="236" t="s">
        <v>78</v>
      </c>
      <c r="T735" t="s">
        <v>1498</v>
      </c>
      <c r="U735" s="867"/>
      <c r="V735" s="867"/>
    </row>
    <row r="736" spans="1:22">
      <c r="A736" s="236">
        <v>27</v>
      </c>
      <c r="B736" s="867">
        <v>311</v>
      </c>
      <c r="C736" s="236">
        <v>474</v>
      </c>
      <c r="D736" s="236">
        <v>2</v>
      </c>
      <c r="E736" s="236" t="s">
        <v>78</v>
      </c>
      <c r="F736" t="s">
        <v>1499</v>
      </c>
      <c r="G736" s="398"/>
      <c r="S736" s="236" t="s">
        <v>78</v>
      </c>
      <c r="T736" t="s">
        <v>1500</v>
      </c>
      <c r="U736" s="867"/>
      <c r="V736" s="867"/>
    </row>
    <row r="737" spans="1:22">
      <c r="A737" s="236">
        <v>28</v>
      </c>
      <c r="B737" s="867">
        <v>311</v>
      </c>
      <c r="C737" s="236">
        <v>474</v>
      </c>
      <c r="D737" s="236">
        <v>2</v>
      </c>
      <c r="E737" s="236" t="s">
        <v>78</v>
      </c>
      <c r="F737" t="s">
        <v>1501</v>
      </c>
      <c r="G737" s="398"/>
      <c r="S737" s="236" t="s">
        <v>78</v>
      </c>
      <c r="T737" t="s">
        <v>1502</v>
      </c>
      <c r="U737" s="867"/>
      <c r="V737" s="867"/>
    </row>
    <row r="738" spans="1:22">
      <c r="A738" s="236">
        <v>29</v>
      </c>
      <c r="B738" s="867">
        <v>311</v>
      </c>
      <c r="C738" s="236">
        <v>474</v>
      </c>
      <c r="D738" s="236">
        <v>2</v>
      </c>
      <c r="E738" s="236" t="s">
        <v>78</v>
      </c>
      <c r="F738" t="s">
        <v>1503</v>
      </c>
      <c r="G738" s="398"/>
      <c r="S738" s="236" t="s">
        <v>78</v>
      </c>
      <c r="T738" t="s">
        <v>1504</v>
      </c>
      <c r="U738" s="867"/>
      <c r="V738" s="867"/>
    </row>
    <row r="739" spans="1:22">
      <c r="A739" s="236">
        <v>30</v>
      </c>
      <c r="B739" s="867">
        <v>311</v>
      </c>
      <c r="C739" s="236">
        <v>474</v>
      </c>
      <c r="D739" s="236">
        <v>2</v>
      </c>
      <c r="E739" s="236" t="s">
        <v>78</v>
      </c>
      <c r="F739" t="s">
        <v>1505</v>
      </c>
      <c r="G739" s="398"/>
      <c r="S739" s="236" t="s">
        <v>78</v>
      </c>
      <c r="T739" t="s">
        <v>1506</v>
      </c>
      <c r="U739" s="867"/>
      <c r="V739" s="867"/>
    </row>
    <row r="740" spans="1:22">
      <c r="A740" s="236">
        <v>31</v>
      </c>
      <c r="B740" s="867">
        <v>311</v>
      </c>
      <c r="C740" s="236">
        <v>474</v>
      </c>
      <c r="D740" s="236">
        <v>2</v>
      </c>
      <c r="E740" s="236" t="s">
        <v>78</v>
      </c>
      <c r="F740" t="s">
        <v>1507</v>
      </c>
      <c r="G740" s="398"/>
      <c r="S740" s="236" t="s">
        <v>78</v>
      </c>
      <c r="T740" t="s">
        <v>1508</v>
      </c>
      <c r="U740" s="867"/>
      <c r="V740" s="867"/>
    </row>
    <row r="741" spans="1:22">
      <c r="A741" s="236">
        <v>1</v>
      </c>
      <c r="B741" s="867">
        <v>312</v>
      </c>
      <c r="C741" s="236">
        <v>474</v>
      </c>
      <c r="D741" s="236">
        <v>1</v>
      </c>
      <c r="E741" s="236" t="s">
        <v>78</v>
      </c>
      <c r="F741" t="s">
        <v>1509</v>
      </c>
      <c r="G741" s="398"/>
      <c r="S741" s="236" t="s">
        <v>78</v>
      </c>
      <c r="T741" s="867" t="str">
        <f t="shared" ref="T741:T771" si="19">LEFT(F741,FIND(" ",F741)-1)</f>
        <v>Азаматов</v>
      </c>
      <c r="U741" s="867"/>
      <c r="V741" s="867"/>
    </row>
    <row r="742" spans="1:22">
      <c r="A742" s="236">
        <v>2</v>
      </c>
      <c r="B742" s="867">
        <v>312</v>
      </c>
      <c r="C742" s="236">
        <v>474</v>
      </c>
      <c r="D742" s="236">
        <v>1</v>
      </c>
      <c r="E742" s="236" t="s">
        <v>78</v>
      </c>
      <c r="F742" t="s">
        <v>1510</v>
      </c>
      <c r="G742" s="398"/>
      <c r="S742" s="236" t="s">
        <v>78</v>
      </c>
      <c r="T742" s="867" t="str">
        <f t="shared" si="19"/>
        <v>Акчурин</v>
      </c>
      <c r="U742" s="867"/>
      <c r="V742" s="867"/>
    </row>
    <row r="743" spans="1:22">
      <c r="A743" s="236">
        <v>3</v>
      </c>
      <c r="B743" s="867">
        <v>312</v>
      </c>
      <c r="C743" s="236">
        <v>474</v>
      </c>
      <c r="D743" s="236">
        <v>1</v>
      </c>
      <c r="E743" s="236" t="s">
        <v>78</v>
      </c>
      <c r="F743" t="s">
        <v>1511</v>
      </c>
      <c r="G743" s="398"/>
      <c r="S743" s="236" t="s">
        <v>78</v>
      </c>
      <c r="T743" s="867" t="str">
        <f t="shared" si="19"/>
        <v>Бабышев</v>
      </c>
      <c r="U743" s="867"/>
      <c r="V743" s="867"/>
    </row>
    <row r="744" spans="1:22">
      <c r="A744" s="236">
        <v>4</v>
      </c>
      <c r="B744" s="867">
        <v>312</v>
      </c>
      <c r="C744" s="236">
        <v>474</v>
      </c>
      <c r="D744" s="236">
        <v>1</v>
      </c>
      <c r="E744" s="236" t="s">
        <v>78</v>
      </c>
      <c r="F744" t="s">
        <v>1512</v>
      </c>
      <c r="G744" s="398"/>
      <c r="S744" s="236" t="s">
        <v>78</v>
      </c>
      <c r="T744" s="867" t="str">
        <f t="shared" si="19"/>
        <v>Батырев</v>
      </c>
      <c r="U744" s="867"/>
      <c r="V744" s="867"/>
    </row>
    <row r="745" spans="1:22">
      <c r="A745" s="236">
        <v>5</v>
      </c>
      <c r="B745" s="867">
        <v>312</v>
      </c>
      <c r="C745" s="236">
        <v>474</v>
      </c>
      <c r="D745" s="236">
        <v>1</v>
      </c>
      <c r="E745" s="236" t="s">
        <v>78</v>
      </c>
      <c r="F745" t="s">
        <v>1513</v>
      </c>
      <c r="G745" s="398"/>
      <c r="S745" s="236" t="s">
        <v>78</v>
      </c>
      <c r="T745" s="867" t="str">
        <f t="shared" si="19"/>
        <v>Белопорков</v>
      </c>
      <c r="U745" s="867"/>
      <c r="V745" s="867"/>
    </row>
    <row r="746" spans="1:22">
      <c r="A746" s="236">
        <v>6</v>
      </c>
      <c r="B746" s="867">
        <v>312</v>
      </c>
      <c r="C746" s="236">
        <v>474</v>
      </c>
      <c r="D746" s="236">
        <v>1</v>
      </c>
      <c r="E746" s="236" t="s">
        <v>78</v>
      </c>
      <c r="F746" t="s">
        <v>1514</v>
      </c>
      <c r="G746" s="398"/>
      <c r="S746" s="236" t="s">
        <v>78</v>
      </c>
      <c r="T746" s="867" t="str">
        <f t="shared" si="19"/>
        <v>Гераськин</v>
      </c>
      <c r="U746" s="867"/>
      <c r="V746" s="867"/>
    </row>
    <row r="747" spans="1:22">
      <c r="A747" s="236">
        <v>7</v>
      </c>
      <c r="B747" s="867">
        <v>312</v>
      </c>
      <c r="C747" s="236">
        <v>474</v>
      </c>
      <c r="D747" s="236">
        <v>1</v>
      </c>
      <c r="E747" s="236" t="s">
        <v>78</v>
      </c>
      <c r="F747" t="s">
        <v>1515</v>
      </c>
      <c r="G747" s="398"/>
      <c r="S747" s="236" t="s">
        <v>78</v>
      </c>
      <c r="T747" s="867" t="str">
        <f t="shared" si="19"/>
        <v>Ильчишин</v>
      </c>
      <c r="U747" s="867"/>
      <c r="V747" s="867"/>
    </row>
    <row r="748" spans="1:22">
      <c r="A748" s="236">
        <v>8</v>
      </c>
      <c r="B748" s="867">
        <v>312</v>
      </c>
      <c r="C748" s="236">
        <v>474</v>
      </c>
      <c r="D748" s="236">
        <v>1</v>
      </c>
      <c r="E748" s="236" t="s">
        <v>78</v>
      </c>
      <c r="F748" t="s">
        <v>1516</v>
      </c>
      <c r="G748" s="398"/>
      <c r="S748" s="236" t="s">
        <v>78</v>
      </c>
      <c r="T748" s="867" t="str">
        <f t="shared" si="19"/>
        <v>Иоаниди</v>
      </c>
      <c r="U748" s="867"/>
      <c r="V748" s="867"/>
    </row>
    <row r="749" spans="1:22">
      <c r="A749" s="236">
        <v>9</v>
      </c>
      <c r="B749" s="867">
        <v>312</v>
      </c>
      <c r="C749" s="236">
        <v>474</v>
      </c>
      <c r="D749" s="236">
        <v>1</v>
      </c>
      <c r="E749" s="236" t="s">
        <v>78</v>
      </c>
      <c r="F749" t="s">
        <v>1517</v>
      </c>
      <c r="G749" s="398"/>
      <c r="S749" s="236" t="s">
        <v>78</v>
      </c>
      <c r="T749" s="867" t="str">
        <f t="shared" si="19"/>
        <v>Квиткин</v>
      </c>
      <c r="U749" s="867"/>
      <c r="V749" s="867"/>
    </row>
    <row r="750" spans="1:22">
      <c r="A750" s="236">
        <v>10</v>
      </c>
      <c r="B750" s="867">
        <v>312</v>
      </c>
      <c r="C750" s="236">
        <v>474</v>
      </c>
      <c r="D750" s="236">
        <v>1</v>
      </c>
      <c r="E750" s="236" t="s">
        <v>78</v>
      </c>
      <c r="F750" t="s">
        <v>1518</v>
      </c>
      <c r="G750" s="398"/>
      <c r="S750" s="236" t="s">
        <v>78</v>
      </c>
      <c r="T750" s="867" t="str">
        <f t="shared" si="19"/>
        <v>Клименко</v>
      </c>
      <c r="U750" s="867"/>
      <c r="V750" s="867"/>
    </row>
    <row r="751" spans="1:22">
      <c r="A751" s="236">
        <v>11</v>
      </c>
      <c r="B751" s="867">
        <v>312</v>
      </c>
      <c r="C751" s="236">
        <v>474</v>
      </c>
      <c r="D751" s="236">
        <v>1</v>
      </c>
      <c r="E751" s="236" t="s">
        <v>78</v>
      </c>
      <c r="F751" t="s">
        <v>1519</v>
      </c>
      <c r="G751" s="398"/>
      <c r="S751" s="236" t="s">
        <v>78</v>
      </c>
      <c r="T751" s="867" t="str">
        <f t="shared" si="19"/>
        <v>Кривцов</v>
      </c>
      <c r="U751" s="867"/>
      <c r="V751" s="867"/>
    </row>
    <row r="752" spans="1:22">
      <c r="A752" s="236">
        <v>12</v>
      </c>
      <c r="B752" s="867">
        <v>312</v>
      </c>
      <c r="C752" s="236">
        <v>474</v>
      </c>
      <c r="D752" s="236">
        <v>1</v>
      </c>
      <c r="E752" s="236" t="s">
        <v>78</v>
      </c>
      <c r="F752" t="s">
        <v>1520</v>
      </c>
      <c r="G752" s="398"/>
      <c r="S752" s="236" t="s">
        <v>78</v>
      </c>
      <c r="T752" s="867" t="str">
        <f t="shared" si="19"/>
        <v>Кулак</v>
      </c>
      <c r="U752" s="867"/>
      <c r="V752" s="867"/>
    </row>
    <row r="753" spans="1:22">
      <c r="A753" s="236">
        <v>13</v>
      </c>
      <c r="B753" s="867">
        <v>312</v>
      </c>
      <c r="C753" s="236">
        <v>474</v>
      </c>
      <c r="D753" s="236">
        <v>1</v>
      </c>
      <c r="E753" s="236" t="s">
        <v>78</v>
      </c>
      <c r="F753" t="s">
        <v>1521</v>
      </c>
      <c r="G753" s="398"/>
      <c r="S753" s="236" t="s">
        <v>78</v>
      </c>
      <c r="T753" s="867" t="str">
        <f t="shared" si="19"/>
        <v>Куликов</v>
      </c>
      <c r="U753" s="867"/>
      <c r="V753" s="867"/>
    </row>
    <row r="754" spans="1:22">
      <c r="A754" s="236">
        <v>14</v>
      </c>
      <c r="B754" s="867">
        <v>312</v>
      </c>
      <c r="C754" s="236">
        <v>474</v>
      </c>
      <c r="D754" s="236">
        <v>1</v>
      </c>
      <c r="E754" s="236" t="s">
        <v>78</v>
      </c>
      <c r="F754" t="s">
        <v>1522</v>
      </c>
      <c r="G754" s="398"/>
      <c r="S754" s="236" t="s">
        <v>78</v>
      </c>
      <c r="T754" s="867" t="str">
        <f t="shared" si="19"/>
        <v>Лунегов</v>
      </c>
      <c r="U754" s="867"/>
      <c r="V754" s="867"/>
    </row>
    <row r="755" spans="1:22">
      <c r="A755" s="236">
        <v>15</v>
      </c>
      <c r="B755" s="867">
        <v>312</v>
      </c>
      <c r="C755" s="236">
        <v>474</v>
      </c>
      <c r="D755" s="236">
        <v>2</v>
      </c>
      <c r="E755" s="236" t="s">
        <v>78</v>
      </c>
      <c r="F755" t="s">
        <v>1523</v>
      </c>
      <c r="G755" s="398"/>
      <c r="S755" s="236" t="s">
        <v>78</v>
      </c>
      <c r="T755" s="867" t="str">
        <f t="shared" si="19"/>
        <v>Марченко</v>
      </c>
      <c r="U755" s="867"/>
      <c r="V755" s="867"/>
    </row>
    <row r="756" spans="1:22">
      <c r="A756" s="236">
        <v>16</v>
      </c>
      <c r="B756" s="867">
        <v>312</v>
      </c>
      <c r="C756" s="236">
        <v>474</v>
      </c>
      <c r="D756" s="236">
        <v>2</v>
      </c>
      <c r="E756" s="236" t="s">
        <v>78</v>
      </c>
      <c r="F756" t="s">
        <v>1524</v>
      </c>
      <c r="G756" s="398"/>
      <c r="S756" s="236" t="s">
        <v>78</v>
      </c>
      <c r="T756" s="867" t="str">
        <f t="shared" si="19"/>
        <v>Немыкин</v>
      </c>
      <c r="U756" s="867"/>
      <c r="V756" s="867"/>
    </row>
    <row r="757" spans="1:22">
      <c r="A757" s="236">
        <v>17</v>
      </c>
      <c r="B757" s="867">
        <v>312</v>
      </c>
      <c r="C757" s="236">
        <v>474</v>
      </c>
      <c r="D757" s="236">
        <v>2</v>
      </c>
      <c r="E757" s="236" t="s">
        <v>78</v>
      </c>
      <c r="F757" t="s">
        <v>1525</v>
      </c>
      <c r="G757" s="398"/>
      <c r="S757" s="236" t="s">
        <v>78</v>
      </c>
      <c r="T757" s="867" t="str">
        <f t="shared" si="19"/>
        <v>Никифоров</v>
      </c>
      <c r="U757" s="867"/>
      <c r="V757" s="867"/>
    </row>
    <row r="758" spans="1:22">
      <c r="A758" s="236">
        <v>18</v>
      </c>
      <c r="B758" s="867">
        <v>312</v>
      </c>
      <c r="C758" s="236">
        <v>474</v>
      </c>
      <c r="D758" s="236">
        <v>2</v>
      </c>
      <c r="E758" s="236" t="s">
        <v>78</v>
      </c>
      <c r="F758" t="s">
        <v>1526</v>
      </c>
      <c r="G758" s="398"/>
      <c r="S758" s="236" t="s">
        <v>78</v>
      </c>
      <c r="T758" s="867" t="str">
        <f t="shared" si="19"/>
        <v>Николаев</v>
      </c>
      <c r="U758" s="867"/>
      <c r="V758" s="867"/>
    </row>
    <row r="759" spans="1:22">
      <c r="A759" s="236">
        <v>19</v>
      </c>
      <c r="B759" s="867">
        <v>312</v>
      </c>
      <c r="C759" s="236">
        <v>474</v>
      </c>
      <c r="D759" s="236">
        <v>2</v>
      </c>
      <c r="E759" s="236" t="s">
        <v>78</v>
      </c>
      <c r="F759" t="s">
        <v>1527</v>
      </c>
      <c r="G759" s="398"/>
      <c r="S759" s="236" t="s">
        <v>78</v>
      </c>
      <c r="T759" s="867" t="str">
        <f t="shared" si="19"/>
        <v>Панченко</v>
      </c>
      <c r="U759" s="867"/>
      <c r="V759" s="867"/>
    </row>
    <row r="760" spans="1:22">
      <c r="A760" s="236">
        <v>20</v>
      </c>
      <c r="B760" s="867">
        <v>312</v>
      </c>
      <c r="C760" s="236">
        <v>474</v>
      </c>
      <c r="D760" s="236">
        <v>2</v>
      </c>
      <c r="E760" s="236" t="s">
        <v>78</v>
      </c>
      <c r="F760" t="s">
        <v>1528</v>
      </c>
      <c r="G760" s="398"/>
      <c r="S760" s="236" t="s">
        <v>78</v>
      </c>
      <c r="T760" s="867" t="str">
        <f t="shared" si="19"/>
        <v>Сазонов</v>
      </c>
      <c r="U760" s="867"/>
      <c r="V760" s="867"/>
    </row>
    <row r="761" spans="1:22">
      <c r="A761" s="236">
        <v>21</v>
      </c>
      <c r="B761" s="867">
        <v>312</v>
      </c>
      <c r="C761" s="236">
        <v>474</v>
      </c>
      <c r="D761" s="236">
        <v>2</v>
      </c>
      <c r="E761" s="236" t="s">
        <v>78</v>
      </c>
      <c r="F761" t="s">
        <v>1529</v>
      </c>
      <c r="G761" s="398"/>
      <c r="S761" s="236" t="s">
        <v>78</v>
      </c>
      <c r="T761" s="867" t="str">
        <f t="shared" si="19"/>
        <v>Солодов</v>
      </c>
      <c r="U761" s="867"/>
      <c r="V761" s="867"/>
    </row>
    <row r="762" spans="1:22">
      <c r="A762" s="236">
        <v>22</v>
      </c>
      <c r="B762" s="867">
        <v>312</v>
      </c>
      <c r="C762" s="236">
        <v>474</v>
      </c>
      <c r="D762" s="236">
        <v>2</v>
      </c>
      <c r="E762" s="236" t="s">
        <v>78</v>
      </c>
      <c r="F762" t="s">
        <v>1530</v>
      </c>
      <c r="G762" s="398"/>
      <c r="S762" s="236" t="s">
        <v>78</v>
      </c>
      <c r="T762" s="867" t="str">
        <f t="shared" si="19"/>
        <v>Судаков</v>
      </c>
      <c r="U762" s="867"/>
      <c r="V762" s="867"/>
    </row>
    <row r="763" spans="1:22">
      <c r="A763" s="236">
        <v>23</v>
      </c>
      <c r="B763" s="867">
        <v>312</v>
      </c>
      <c r="C763" s="236">
        <v>474</v>
      </c>
      <c r="D763" s="236">
        <v>2</v>
      </c>
      <c r="E763" s="236" t="s">
        <v>78</v>
      </c>
      <c r="F763" t="s">
        <v>1531</v>
      </c>
      <c r="G763" s="398"/>
      <c r="S763" s="236" t="s">
        <v>78</v>
      </c>
      <c r="T763" s="867" t="str">
        <f t="shared" si="19"/>
        <v>Фаррахов</v>
      </c>
      <c r="U763" s="867"/>
      <c r="V763" s="867"/>
    </row>
    <row r="764" spans="1:22">
      <c r="A764" s="236">
        <v>24</v>
      </c>
      <c r="B764" s="867">
        <v>312</v>
      </c>
      <c r="C764" s="236">
        <v>474</v>
      </c>
      <c r="D764" s="236">
        <v>2</v>
      </c>
      <c r="E764" s="236" t="s">
        <v>78</v>
      </c>
      <c r="F764" t="s">
        <v>1532</v>
      </c>
      <c r="G764" s="398"/>
      <c r="S764" s="236" t="s">
        <v>78</v>
      </c>
      <c r="T764" s="867" t="str">
        <f t="shared" si="19"/>
        <v>Фелеменюк</v>
      </c>
      <c r="U764" s="867"/>
      <c r="V764" s="867"/>
    </row>
    <row r="765" spans="1:22">
      <c r="A765" s="236">
        <v>25</v>
      </c>
      <c r="B765" s="867">
        <v>312</v>
      </c>
      <c r="C765" s="236">
        <v>474</v>
      </c>
      <c r="D765" s="236">
        <v>2</v>
      </c>
      <c r="E765" s="236" t="s">
        <v>78</v>
      </c>
      <c r="F765" t="s">
        <v>1533</v>
      </c>
      <c r="G765" s="398"/>
      <c r="S765" s="236" t="s">
        <v>78</v>
      </c>
      <c r="T765" s="867" t="str">
        <f t="shared" si="19"/>
        <v>Халилов</v>
      </c>
      <c r="U765" s="867"/>
      <c r="V765" s="867"/>
    </row>
    <row r="766" spans="1:22">
      <c r="A766" s="236">
        <v>26</v>
      </c>
      <c r="B766" s="867">
        <v>312</v>
      </c>
      <c r="C766" s="236">
        <v>474</v>
      </c>
      <c r="D766" s="236">
        <v>2</v>
      </c>
      <c r="E766" s="236" t="s">
        <v>78</v>
      </c>
      <c r="F766" t="s">
        <v>1534</v>
      </c>
      <c r="G766" s="398"/>
      <c r="S766" s="236" t="s">
        <v>78</v>
      </c>
      <c r="T766" s="867" t="str">
        <f t="shared" si="19"/>
        <v>Халмаков</v>
      </c>
      <c r="U766" s="867"/>
      <c r="V766" s="867"/>
    </row>
    <row r="767" spans="1:22">
      <c r="A767" s="236">
        <v>27</v>
      </c>
      <c r="B767" s="867">
        <v>312</v>
      </c>
      <c r="C767" s="236">
        <v>474</v>
      </c>
      <c r="D767" s="236">
        <v>2</v>
      </c>
      <c r="E767" s="236" t="s">
        <v>78</v>
      </c>
      <c r="F767" t="s">
        <v>1535</v>
      </c>
      <c r="G767" s="398"/>
      <c r="S767" s="236" t="s">
        <v>78</v>
      </c>
      <c r="T767" s="867" t="str">
        <f t="shared" si="19"/>
        <v>Хамидуллин</v>
      </c>
      <c r="U767" s="867"/>
      <c r="V767" s="867"/>
    </row>
    <row r="768" spans="1:22">
      <c r="A768" s="236">
        <v>28</v>
      </c>
      <c r="B768" s="867">
        <v>312</v>
      </c>
      <c r="C768" s="236">
        <v>474</v>
      </c>
      <c r="D768" s="236">
        <v>2</v>
      </c>
      <c r="E768" s="236" t="s">
        <v>78</v>
      </c>
      <c r="F768" t="s">
        <v>1536</v>
      </c>
      <c r="G768" s="398"/>
      <c r="S768" s="236" t="s">
        <v>78</v>
      </c>
      <c r="T768" s="867" t="str">
        <f t="shared" si="19"/>
        <v>Хубетдинов</v>
      </c>
      <c r="U768" s="867"/>
      <c r="V768" s="867"/>
    </row>
    <row r="769" spans="1:22">
      <c r="A769" s="236">
        <v>29</v>
      </c>
      <c r="B769" s="867">
        <v>312</v>
      </c>
      <c r="C769" s="236">
        <v>474</v>
      </c>
      <c r="D769" s="236">
        <v>2</v>
      </c>
      <c r="E769" s="236" t="s">
        <v>78</v>
      </c>
      <c r="F769" t="s">
        <v>1537</v>
      </c>
      <c r="G769" s="398"/>
      <c r="S769" s="236" t="s">
        <v>78</v>
      </c>
      <c r="T769" s="867" t="str">
        <f t="shared" si="19"/>
        <v>Шакиров</v>
      </c>
      <c r="U769" s="867"/>
      <c r="V769" s="867"/>
    </row>
    <row r="770" spans="1:22">
      <c r="A770" s="236">
        <v>30</v>
      </c>
      <c r="B770" s="867">
        <v>312</v>
      </c>
      <c r="C770" s="236">
        <v>474</v>
      </c>
      <c r="D770" s="236">
        <v>2</v>
      </c>
      <c r="E770" s="236" t="s">
        <v>78</v>
      </c>
      <c r="F770" t="s">
        <v>1538</v>
      </c>
      <c r="G770" s="398"/>
      <c r="S770" s="236" t="s">
        <v>78</v>
      </c>
      <c r="T770" s="867" t="str">
        <f t="shared" si="19"/>
        <v>Шипицин</v>
      </c>
      <c r="U770" s="867"/>
      <c r="V770" s="867"/>
    </row>
    <row r="771" spans="1:22">
      <c r="A771" s="236">
        <v>31</v>
      </c>
      <c r="B771" s="867">
        <v>312</v>
      </c>
      <c r="C771" s="236">
        <v>474</v>
      </c>
      <c r="D771" s="236">
        <v>2</v>
      </c>
      <c r="E771" s="236" t="s">
        <v>78</v>
      </c>
      <c r="F771" t="s">
        <v>1539</v>
      </c>
      <c r="G771" s="398"/>
      <c r="S771" s="236" t="s">
        <v>78</v>
      </c>
      <c r="T771" s="867" t="str">
        <f t="shared" si="19"/>
        <v>Юмакулов</v>
      </c>
      <c r="U771" s="867"/>
      <c r="V771" s="867"/>
    </row>
    <row r="772" spans="1:22">
      <c r="A772" s="236">
        <v>1</v>
      </c>
      <c r="B772" s="867">
        <v>313</v>
      </c>
      <c r="C772" s="236">
        <v>474</v>
      </c>
      <c r="D772" s="236">
        <v>1</v>
      </c>
      <c r="E772" s="236" t="s">
        <v>78</v>
      </c>
      <c r="F772" t="s">
        <v>1540</v>
      </c>
      <c r="G772" s="398"/>
      <c r="S772" s="236" t="s">
        <v>78</v>
      </c>
      <c r="T772" s="867" t="str">
        <f t="shared" ref="T772:T802" si="20">LEFT(F772,FIND(" ",F772)-1)</f>
        <v>Альмухаметов</v>
      </c>
      <c r="U772" s="867"/>
      <c r="V772" s="867"/>
    </row>
    <row r="773" spans="1:22">
      <c r="A773" s="236">
        <v>2</v>
      </c>
      <c r="B773" s="867">
        <v>313</v>
      </c>
      <c r="C773" s="236">
        <v>474</v>
      </c>
      <c r="D773" s="236">
        <v>1</v>
      </c>
      <c r="E773" s="236" t="s">
        <v>78</v>
      </c>
      <c r="F773" t="s">
        <v>1541</v>
      </c>
      <c r="G773" s="398"/>
      <c r="S773" s="236" t="s">
        <v>78</v>
      </c>
      <c r="T773" s="867" t="str">
        <f t="shared" si="20"/>
        <v>Ахметов</v>
      </c>
      <c r="U773" s="867"/>
      <c r="V773" s="867"/>
    </row>
    <row r="774" spans="1:22">
      <c r="A774" s="236">
        <v>3</v>
      </c>
      <c r="B774" s="867">
        <v>313</v>
      </c>
      <c r="C774" s="236">
        <v>474</v>
      </c>
      <c r="D774" s="236">
        <v>1</v>
      </c>
      <c r="E774" s="236" t="s">
        <v>78</v>
      </c>
      <c r="F774" t="s">
        <v>1542</v>
      </c>
      <c r="G774" s="398"/>
      <c r="S774" s="236" t="s">
        <v>78</v>
      </c>
      <c r="T774" s="867" t="str">
        <f t="shared" si="20"/>
        <v>Ашаргин</v>
      </c>
      <c r="U774" s="867"/>
      <c r="V774" s="867"/>
    </row>
    <row r="775" spans="1:22">
      <c r="A775" s="236">
        <v>4</v>
      </c>
      <c r="B775" s="867">
        <v>313</v>
      </c>
      <c r="C775" s="236">
        <v>474</v>
      </c>
      <c r="D775" s="236">
        <v>1</v>
      </c>
      <c r="E775" s="236" t="s">
        <v>78</v>
      </c>
      <c r="F775" t="s">
        <v>1543</v>
      </c>
      <c r="G775" s="398"/>
      <c r="S775" s="236" t="s">
        <v>78</v>
      </c>
      <c r="T775" s="867" t="str">
        <f t="shared" si="20"/>
        <v>Беспалов</v>
      </c>
      <c r="U775" s="867"/>
      <c r="V775" s="867"/>
    </row>
    <row r="776" spans="1:22">
      <c r="A776" s="236">
        <v>5</v>
      </c>
      <c r="B776" s="867">
        <v>313</v>
      </c>
      <c r="C776" s="236">
        <v>474</v>
      </c>
      <c r="D776" s="236">
        <v>1</v>
      </c>
      <c r="E776" s="236" t="s">
        <v>78</v>
      </c>
      <c r="F776" t="s">
        <v>1544</v>
      </c>
      <c r="G776" s="398"/>
      <c r="S776" s="236" t="s">
        <v>78</v>
      </c>
      <c r="T776" s="867" t="str">
        <f t="shared" si="20"/>
        <v>Биктемиров</v>
      </c>
      <c r="U776" s="867"/>
      <c r="V776" s="867"/>
    </row>
    <row r="777" spans="1:22">
      <c r="A777" s="236">
        <v>6</v>
      </c>
      <c r="B777" s="867">
        <v>313</v>
      </c>
      <c r="C777" s="236">
        <v>474</v>
      </c>
      <c r="D777" s="236">
        <v>1</v>
      </c>
      <c r="E777" s="236" t="s">
        <v>78</v>
      </c>
      <c r="F777" t="s">
        <v>1545</v>
      </c>
      <c r="G777" s="398"/>
      <c r="S777" s="236" t="s">
        <v>78</v>
      </c>
      <c r="T777" s="867" t="str">
        <f t="shared" si="20"/>
        <v>Вишняков</v>
      </c>
      <c r="U777" s="867"/>
      <c r="V777" s="867"/>
    </row>
    <row r="778" spans="1:22">
      <c r="A778" s="236">
        <v>7</v>
      </c>
      <c r="B778" s="867">
        <v>313</v>
      </c>
      <c r="C778" s="236">
        <v>474</v>
      </c>
      <c r="D778" s="236">
        <v>1</v>
      </c>
      <c r="E778" s="236" t="s">
        <v>78</v>
      </c>
      <c r="F778" t="s">
        <v>1546</v>
      </c>
      <c r="G778" s="398"/>
      <c r="S778" s="236" t="s">
        <v>78</v>
      </c>
      <c r="T778" s="867" t="str">
        <f t="shared" si="20"/>
        <v>Ганиев</v>
      </c>
      <c r="U778" s="867"/>
      <c r="V778" s="867"/>
    </row>
    <row r="779" spans="1:22">
      <c r="A779" s="236">
        <v>8</v>
      </c>
      <c r="B779" s="867">
        <v>313</v>
      </c>
      <c r="C779" s="236">
        <v>474</v>
      </c>
      <c r="D779" s="236">
        <v>1</v>
      </c>
      <c r="E779" s="236" t="s">
        <v>78</v>
      </c>
      <c r="F779" t="s">
        <v>1547</v>
      </c>
      <c r="G779" s="398"/>
      <c r="S779" s="236" t="s">
        <v>78</v>
      </c>
      <c r="T779" s="867" t="str">
        <f t="shared" si="20"/>
        <v>Гарафутдинов</v>
      </c>
      <c r="U779" s="867"/>
      <c r="V779" s="867"/>
    </row>
    <row r="780" spans="1:22">
      <c r="A780" s="236">
        <v>9</v>
      </c>
      <c r="B780" s="867">
        <v>313</v>
      </c>
      <c r="C780" s="236">
        <v>474</v>
      </c>
      <c r="D780" s="236">
        <v>1</v>
      </c>
      <c r="E780" s="236" t="s">
        <v>78</v>
      </c>
      <c r="F780" t="s">
        <v>1548</v>
      </c>
      <c r="G780" s="398"/>
      <c r="S780" s="236" t="s">
        <v>78</v>
      </c>
      <c r="T780" s="867" t="str">
        <f t="shared" si="20"/>
        <v>Ельцов</v>
      </c>
      <c r="U780" s="867"/>
      <c r="V780" s="867"/>
    </row>
    <row r="781" spans="1:22">
      <c r="A781" s="236">
        <v>10</v>
      </c>
      <c r="B781" s="867">
        <v>313</v>
      </c>
      <c r="C781" s="236">
        <v>474</v>
      </c>
      <c r="D781" s="236">
        <v>1</v>
      </c>
      <c r="E781" s="236" t="s">
        <v>78</v>
      </c>
      <c r="F781" t="s">
        <v>1549</v>
      </c>
      <c r="G781" s="398"/>
      <c r="S781" s="236" t="s">
        <v>78</v>
      </c>
      <c r="T781" s="867" t="str">
        <f t="shared" si="20"/>
        <v>Журавлев</v>
      </c>
      <c r="U781" s="867"/>
      <c r="V781" s="867"/>
    </row>
    <row r="782" spans="1:22">
      <c r="A782" s="236">
        <v>11</v>
      </c>
      <c r="B782" s="867">
        <v>313</v>
      </c>
      <c r="C782" s="236">
        <v>474</v>
      </c>
      <c r="D782" s="236">
        <v>1</v>
      </c>
      <c r="E782" s="236" t="s">
        <v>78</v>
      </c>
      <c r="F782" t="s">
        <v>1550</v>
      </c>
      <c r="G782" s="398"/>
      <c r="S782" s="236" t="s">
        <v>78</v>
      </c>
      <c r="T782" s="867" t="str">
        <f t="shared" si="20"/>
        <v>Загуменнов</v>
      </c>
      <c r="U782" s="867"/>
      <c r="V782" s="867"/>
    </row>
    <row r="783" spans="1:22">
      <c r="A783" s="236">
        <v>12</v>
      </c>
      <c r="B783" s="867">
        <v>313</v>
      </c>
      <c r="C783" s="236">
        <v>474</v>
      </c>
      <c r="D783" s="236">
        <v>1</v>
      </c>
      <c r="E783" s="236" t="s">
        <v>78</v>
      </c>
      <c r="F783" t="s">
        <v>1551</v>
      </c>
      <c r="G783" s="398"/>
      <c r="S783" s="236" t="s">
        <v>78</v>
      </c>
      <c r="T783" s="867" t="str">
        <f t="shared" si="20"/>
        <v>Закачурин</v>
      </c>
      <c r="U783" s="867"/>
      <c r="V783" s="867"/>
    </row>
    <row r="784" spans="1:22">
      <c r="A784" s="236">
        <v>13</v>
      </c>
      <c r="B784" s="867">
        <v>313</v>
      </c>
      <c r="C784" s="236">
        <v>474</v>
      </c>
      <c r="D784" s="236">
        <v>1</v>
      </c>
      <c r="E784" s="236" t="s">
        <v>78</v>
      </c>
      <c r="F784" t="s">
        <v>677</v>
      </c>
      <c r="G784" s="398"/>
      <c r="S784" s="236" t="s">
        <v>78</v>
      </c>
      <c r="T784" s="867" t="str">
        <f t="shared" si="20"/>
        <v>Князев</v>
      </c>
      <c r="U784" s="867"/>
      <c r="V784" s="867"/>
    </row>
    <row r="785" spans="1:22">
      <c r="A785" s="236">
        <v>14</v>
      </c>
      <c r="B785" s="867">
        <v>313</v>
      </c>
      <c r="C785" s="236">
        <v>474</v>
      </c>
      <c r="D785" s="236">
        <v>1</v>
      </c>
      <c r="E785" s="236" t="s">
        <v>78</v>
      </c>
      <c r="F785" t="s">
        <v>1552</v>
      </c>
      <c r="G785" s="398"/>
      <c r="S785" s="236" t="s">
        <v>78</v>
      </c>
      <c r="T785" s="867" t="str">
        <f t="shared" si="20"/>
        <v>Красноперов</v>
      </c>
      <c r="U785" s="867"/>
      <c r="V785" s="867"/>
    </row>
    <row r="786" spans="1:22">
      <c r="A786" s="236">
        <v>15</v>
      </c>
      <c r="B786" s="867">
        <v>313</v>
      </c>
      <c r="C786" s="236">
        <v>474</v>
      </c>
      <c r="D786" s="236">
        <v>2</v>
      </c>
      <c r="E786" s="236" t="s">
        <v>78</v>
      </c>
      <c r="F786" t="s">
        <v>1553</v>
      </c>
      <c r="G786" s="398"/>
      <c r="S786" s="236" t="s">
        <v>78</v>
      </c>
      <c r="T786" s="867" t="str">
        <f t="shared" si="20"/>
        <v>Курышев</v>
      </c>
      <c r="U786" s="867"/>
      <c r="V786" s="867"/>
    </row>
    <row r="787" spans="1:22">
      <c r="A787" s="236">
        <v>16</v>
      </c>
      <c r="B787" s="867">
        <v>313</v>
      </c>
      <c r="C787" s="236">
        <v>474</v>
      </c>
      <c r="D787" s="236">
        <v>2</v>
      </c>
      <c r="E787" s="236" t="s">
        <v>78</v>
      </c>
      <c r="F787" t="s">
        <v>1554</v>
      </c>
      <c r="G787" s="398"/>
      <c r="S787" s="236" t="s">
        <v>78</v>
      </c>
      <c r="T787" s="867" t="str">
        <f t="shared" si="20"/>
        <v>Лебедев</v>
      </c>
      <c r="U787" s="867"/>
      <c r="V787" s="867"/>
    </row>
    <row r="788" spans="1:22">
      <c r="A788" s="236">
        <v>17</v>
      </c>
      <c r="B788" s="867">
        <v>313</v>
      </c>
      <c r="C788" s="236">
        <v>474</v>
      </c>
      <c r="D788" s="236">
        <v>2</v>
      </c>
      <c r="E788" s="236" t="s">
        <v>78</v>
      </c>
      <c r="F788" t="s">
        <v>1555</v>
      </c>
      <c r="G788" s="398"/>
      <c r="S788" s="236" t="s">
        <v>78</v>
      </c>
      <c r="T788" s="867" t="str">
        <f t="shared" si="20"/>
        <v>Малюгин</v>
      </c>
      <c r="U788" s="867"/>
      <c r="V788" s="867"/>
    </row>
    <row r="789" spans="1:22">
      <c r="A789" s="236">
        <v>18</v>
      </c>
      <c r="B789" s="867">
        <v>313</v>
      </c>
      <c r="C789" s="236">
        <v>474</v>
      </c>
      <c r="D789" s="236">
        <v>2</v>
      </c>
      <c r="E789" s="236" t="s">
        <v>78</v>
      </c>
      <c r="F789" t="s">
        <v>1556</v>
      </c>
      <c r="G789" s="398"/>
      <c r="S789" s="236" t="s">
        <v>78</v>
      </c>
      <c r="T789" s="867" t="str">
        <f t="shared" si="20"/>
        <v>Маслов</v>
      </c>
      <c r="U789" s="867"/>
      <c r="V789" s="867"/>
    </row>
    <row r="790" spans="1:22">
      <c r="A790" s="236">
        <v>19</v>
      </c>
      <c r="B790" s="867">
        <v>313</v>
      </c>
      <c r="C790" s="236">
        <v>474</v>
      </c>
      <c r="D790" s="236">
        <v>2</v>
      </c>
      <c r="E790" s="236" t="s">
        <v>78</v>
      </c>
      <c r="F790" t="s">
        <v>1557</v>
      </c>
      <c r="G790" s="398"/>
      <c r="S790" s="236" t="s">
        <v>78</v>
      </c>
      <c r="T790" s="867" t="str">
        <f t="shared" si="20"/>
        <v>Матюшин</v>
      </c>
      <c r="U790" s="867"/>
      <c r="V790" s="867"/>
    </row>
    <row r="791" spans="1:22">
      <c r="A791" s="236">
        <v>20</v>
      </c>
      <c r="B791" s="867">
        <v>313</v>
      </c>
      <c r="C791" s="236">
        <v>474</v>
      </c>
      <c r="D791" s="236">
        <v>2</v>
      </c>
      <c r="E791" s="236" t="s">
        <v>78</v>
      </c>
      <c r="F791" t="s">
        <v>1558</v>
      </c>
      <c r="G791" s="398"/>
      <c r="S791" s="236" t="s">
        <v>78</v>
      </c>
      <c r="T791" s="867" t="str">
        <f t="shared" si="20"/>
        <v>Машкарян</v>
      </c>
      <c r="U791" s="867"/>
      <c r="V791" s="867"/>
    </row>
    <row r="792" spans="1:22">
      <c r="A792" s="236">
        <v>21</v>
      </c>
      <c r="B792" s="867">
        <v>313</v>
      </c>
      <c r="C792" s="236">
        <v>474</v>
      </c>
      <c r="D792" s="236">
        <v>2</v>
      </c>
      <c r="E792" s="236" t="s">
        <v>78</v>
      </c>
      <c r="F792" t="s">
        <v>1559</v>
      </c>
      <c r="G792" s="398"/>
      <c r="S792" s="236" t="s">
        <v>78</v>
      </c>
      <c r="T792" s="867" t="str">
        <f t="shared" si="20"/>
        <v>Назаров</v>
      </c>
      <c r="U792" s="867"/>
      <c r="V792" s="867"/>
    </row>
    <row r="793" spans="1:22">
      <c r="A793" s="236">
        <v>22</v>
      </c>
      <c r="B793" s="867">
        <v>313</v>
      </c>
      <c r="C793" s="236">
        <v>474</v>
      </c>
      <c r="D793" s="236">
        <v>2</v>
      </c>
      <c r="E793" s="236" t="s">
        <v>78</v>
      </c>
      <c r="F793" t="s">
        <v>1560</v>
      </c>
      <c r="G793" s="398"/>
      <c r="S793" s="236" t="s">
        <v>78</v>
      </c>
      <c r="T793" s="867" t="str">
        <f t="shared" si="20"/>
        <v>Никулов</v>
      </c>
      <c r="U793" s="867"/>
      <c r="V793" s="867"/>
    </row>
    <row r="794" spans="1:22">
      <c r="A794" s="236">
        <v>23</v>
      </c>
      <c r="B794" s="867">
        <v>313</v>
      </c>
      <c r="C794" s="236">
        <v>474</v>
      </c>
      <c r="D794" s="236">
        <v>2</v>
      </c>
      <c r="E794" s="236" t="s">
        <v>78</v>
      </c>
      <c r="F794" t="s">
        <v>1561</v>
      </c>
      <c r="G794" s="398"/>
      <c r="S794" s="236" t="s">
        <v>78</v>
      </c>
      <c r="T794" s="867" t="str">
        <f t="shared" si="20"/>
        <v>Серебряков</v>
      </c>
      <c r="U794" s="867"/>
      <c r="V794" s="867"/>
    </row>
    <row r="795" spans="1:22">
      <c r="A795" s="236">
        <v>24</v>
      </c>
      <c r="B795" s="867">
        <v>313</v>
      </c>
      <c r="C795" s="236">
        <v>474</v>
      </c>
      <c r="D795" s="236">
        <v>2</v>
      </c>
      <c r="E795" s="236" t="s">
        <v>78</v>
      </c>
      <c r="F795" t="s">
        <v>1562</v>
      </c>
      <c r="G795" s="398"/>
      <c r="S795" s="236" t="s">
        <v>78</v>
      </c>
      <c r="T795" s="867" t="str">
        <f t="shared" si="20"/>
        <v>Словиковский</v>
      </c>
      <c r="U795" s="867"/>
      <c r="V795" s="867"/>
    </row>
    <row r="796" spans="1:22">
      <c r="A796" s="236">
        <v>25</v>
      </c>
      <c r="B796" s="867">
        <v>313</v>
      </c>
      <c r="C796" s="236">
        <v>474</v>
      </c>
      <c r="D796" s="236">
        <v>2</v>
      </c>
      <c r="E796" s="236" t="s">
        <v>78</v>
      </c>
      <c r="F796" t="s">
        <v>1563</v>
      </c>
      <c r="G796" s="398"/>
      <c r="S796" s="236" t="s">
        <v>78</v>
      </c>
      <c r="T796" s="867" t="str">
        <f t="shared" si="20"/>
        <v>Снадин</v>
      </c>
      <c r="U796" s="867"/>
      <c r="V796" s="867"/>
    </row>
    <row r="797" spans="1:22">
      <c r="A797" s="236">
        <v>26</v>
      </c>
      <c r="B797" s="867">
        <v>313</v>
      </c>
      <c r="C797" s="236">
        <v>474</v>
      </c>
      <c r="D797" s="236">
        <v>2</v>
      </c>
      <c r="E797" s="236" t="s">
        <v>78</v>
      </c>
      <c r="F797" t="s">
        <v>1564</v>
      </c>
      <c r="G797" s="398"/>
      <c r="S797" s="236" t="s">
        <v>78</v>
      </c>
      <c r="T797" s="867" t="str">
        <f t="shared" si="20"/>
        <v>Соколов</v>
      </c>
      <c r="U797" s="867"/>
      <c r="V797" s="867"/>
    </row>
    <row r="798" spans="1:22">
      <c r="A798" s="236">
        <v>27</v>
      </c>
      <c r="B798" s="867">
        <v>313</v>
      </c>
      <c r="C798" s="236">
        <v>474</v>
      </c>
      <c r="D798" s="236">
        <v>2</v>
      </c>
      <c r="E798" s="236" t="s">
        <v>78</v>
      </c>
      <c r="F798" t="s">
        <v>1565</v>
      </c>
      <c r="G798" s="398"/>
      <c r="S798" s="236" t="s">
        <v>78</v>
      </c>
      <c r="T798" s="867" t="str">
        <f t="shared" si="20"/>
        <v>Тебеньков</v>
      </c>
      <c r="U798" s="867"/>
      <c r="V798" s="867"/>
    </row>
    <row r="799" spans="1:22">
      <c r="A799" s="236">
        <v>28</v>
      </c>
      <c r="B799" s="867">
        <v>313</v>
      </c>
      <c r="C799" s="236">
        <v>474</v>
      </c>
      <c r="D799" s="236">
        <v>2</v>
      </c>
      <c r="E799" s="236" t="s">
        <v>78</v>
      </c>
      <c r="F799" t="s">
        <v>1566</v>
      </c>
      <c r="G799" s="398"/>
      <c r="S799" s="236" t="s">
        <v>78</v>
      </c>
      <c r="T799" s="867" t="str">
        <f t="shared" si="20"/>
        <v>Ульянов</v>
      </c>
      <c r="U799" s="867"/>
      <c r="V799" s="867"/>
    </row>
    <row r="800" spans="1:22">
      <c r="A800" s="236">
        <v>29</v>
      </c>
      <c r="B800" s="867">
        <v>313</v>
      </c>
      <c r="C800" s="236">
        <v>474</v>
      </c>
      <c r="D800" s="236">
        <v>2</v>
      </c>
      <c r="E800" s="236" t="s">
        <v>78</v>
      </c>
      <c r="F800" t="s">
        <v>1567</v>
      </c>
      <c r="G800" s="398"/>
      <c r="S800" s="236" t="s">
        <v>78</v>
      </c>
      <c r="T800" s="867" t="str">
        <f t="shared" si="20"/>
        <v>Филимонов</v>
      </c>
      <c r="U800" s="867"/>
      <c r="V800" s="867"/>
    </row>
    <row r="801" spans="1:22">
      <c r="A801" s="236">
        <v>30</v>
      </c>
      <c r="B801" s="867">
        <v>313</v>
      </c>
      <c r="C801" s="236">
        <v>474</v>
      </c>
      <c r="D801" s="236">
        <v>2</v>
      </c>
      <c r="E801" s="236" t="s">
        <v>78</v>
      </c>
      <c r="F801" t="s">
        <v>1568</v>
      </c>
      <c r="G801" s="398"/>
      <c r="S801" s="236" t="s">
        <v>78</v>
      </c>
      <c r="T801" s="867" t="str">
        <f t="shared" si="20"/>
        <v>Харакоз</v>
      </c>
      <c r="U801" s="867"/>
      <c r="V801" s="867"/>
    </row>
    <row r="802" spans="1:22">
      <c r="A802" s="236">
        <v>31</v>
      </c>
      <c r="B802" s="867">
        <v>313</v>
      </c>
      <c r="C802" s="236">
        <v>474</v>
      </c>
      <c r="D802" s="236">
        <v>2</v>
      </c>
      <c r="E802" s="236" t="s">
        <v>78</v>
      </c>
      <c r="F802" t="s">
        <v>1569</v>
      </c>
      <c r="G802" s="398"/>
      <c r="S802" s="236" t="s">
        <v>78</v>
      </c>
      <c r="T802" s="867" t="str">
        <f t="shared" si="20"/>
        <v>Чернов</v>
      </c>
      <c r="U802" s="867"/>
      <c r="V802" s="867"/>
    </row>
    <row r="803" spans="1:22">
      <c r="A803" s="236">
        <v>1</v>
      </c>
      <c r="B803" s="867">
        <v>314</v>
      </c>
      <c r="C803" s="236">
        <v>474</v>
      </c>
      <c r="D803" s="236">
        <v>1</v>
      </c>
      <c r="E803" s="236" t="s">
        <v>78</v>
      </c>
      <c r="F803" t="s">
        <v>1570</v>
      </c>
      <c r="G803" s="398"/>
      <c r="S803" s="236" t="s">
        <v>78</v>
      </c>
      <c r="T803" s="867" t="str">
        <f t="shared" ref="T803:T840" si="21">LEFT(F803,FIND(" ",F803)-1)</f>
        <v>Березовский</v>
      </c>
      <c r="U803" s="867"/>
      <c r="V803" s="867"/>
    </row>
    <row r="804" spans="1:22">
      <c r="A804" s="236">
        <v>2</v>
      </c>
      <c r="B804" s="867">
        <v>314</v>
      </c>
      <c r="C804" s="236">
        <v>474</v>
      </c>
      <c r="D804" s="236">
        <v>1</v>
      </c>
      <c r="E804" s="236" t="s">
        <v>78</v>
      </c>
      <c r="F804" t="s">
        <v>1571</v>
      </c>
      <c r="G804" s="398"/>
      <c r="S804" s="236" t="s">
        <v>78</v>
      </c>
      <c r="T804" s="867" t="str">
        <f t="shared" si="21"/>
        <v>Бойко</v>
      </c>
      <c r="U804" s="867"/>
      <c r="V804" s="867"/>
    </row>
    <row r="805" spans="1:22">
      <c r="A805" s="236">
        <v>3</v>
      </c>
      <c r="B805" s="867">
        <v>314</v>
      </c>
      <c r="C805" s="236">
        <v>474</v>
      </c>
      <c r="D805" s="236">
        <v>1</v>
      </c>
      <c r="E805" s="236" t="s">
        <v>78</v>
      </c>
      <c r="F805" t="s">
        <v>1572</v>
      </c>
      <c r="G805" s="398"/>
      <c r="S805" s="236" t="s">
        <v>78</v>
      </c>
      <c r="T805" s="867" t="str">
        <f t="shared" si="21"/>
        <v>Брагин</v>
      </c>
      <c r="U805" s="867"/>
      <c r="V805" s="867"/>
    </row>
    <row r="806" spans="1:22">
      <c r="A806" s="236">
        <v>4</v>
      </c>
      <c r="B806" s="867">
        <v>314</v>
      </c>
      <c r="C806" s="236">
        <v>474</v>
      </c>
      <c r="D806" s="236">
        <v>1</v>
      </c>
      <c r="E806" s="236" t="s">
        <v>78</v>
      </c>
      <c r="F806" t="s">
        <v>1573</v>
      </c>
      <c r="G806" s="398"/>
      <c r="S806" s="236" t="s">
        <v>78</v>
      </c>
      <c r="T806" s="867" t="str">
        <f t="shared" si="21"/>
        <v>Вовчук</v>
      </c>
      <c r="U806" s="867"/>
      <c r="V806" s="867"/>
    </row>
    <row r="807" spans="1:22">
      <c r="A807" s="236">
        <v>5</v>
      </c>
      <c r="B807" s="867">
        <v>314</v>
      </c>
      <c r="C807" s="236">
        <v>474</v>
      </c>
      <c r="D807" s="236">
        <v>1</v>
      </c>
      <c r="E807" s="236" t="s">
        <v>78</v>
      </c>
      <c r="F807" t="s">
        <v>1574</v>
      </c>
      <c r="G807" s="398"/>
      <c r="S807" s="236" t="s">
        <v>78</v>
      </c>
      <c r="T807" s="867" t="str">
        <f t="shared" si="21"/>
        <v>Голиков</v>
      </c>
      <c r="U807" s="867"/>
      <c r="V807" s="867"/>
    </row>
    <row r="808" spans="1:22">
      <c r="A808" s="236">
        <v>6</v>
      </c>
      <c r="B808" s="867">
        <v>314</v>
      </c>
      <c r="C808" s="236">
        <v>474</v>
      </c>
      <c r="D808" s="236">
        <v>1</v>
      </c>
      <c r="E808" s="236" t="s">
        <v>78</v>
      </c>
      <c r="F808" t="s">
        <v>1575</v>
      </c>
      <c r="G808" s="398"/>
      <c r="S808" s="236" t="s">
        <v>78</v>
      </c>
      <c r="T808" s="867" t="str">
        <f t="shared" si="21"/>
        <v>Грищук</v>
      </c>
      <c r="U808" s="867"/>
      <c r="V808" s="867"/>
    </row>
    <row r="809" spans="1:22">
      <c r="A809" s="236">
        <v>7</v>
      </c>
      <c r="B809" s="867">
        <v>314</v>
      </c>
      <c r="C809" s="236">
        <v>474</v>
      </c>
      <c r="D809" s="236">
        <v>1</v>
      </c>
      <c r="E809" s="236" t="s">
        <v>78</v>
      </c>
      <c r="F809" t="s">
        <v>1576</v>
      </c>
      <c r="G809" s="398"/>
      <c r="S809" s="236" t="s">
        <v>78</v>
      </c>
      <c r="T809" s="867" t="str">
        <f t="shared" si="21"/>
        <v>Дорохов</v>
      </c>
      <c r="U809" s="867"/>
      <c r="V809" s="867"/>
    </row>
    <row r="810" spans="1:22">
      <c r="A810" s="236">
        <v>8</v>
      </c>
      <c r="B810" s="867">
        <v>314</v>
      </c>
      <c r="C810" s="236">
        <v>474</v>
      </c>
      <c r="D810" s="236">
        <v>1</v>
      </c>
      <c r="E810" s="236" t="s">
        <v>78</v>
      </c>
      <c r="F810" t="s">
        <v>1577</v>
      </c>
      <c r="G810" s="398"/>
      <c r="S810" s="236" t="s">
        <v>78</v>
      </c>
      <c r="T810" s="867" t="str">
        <f t="shared" si="21"/>
        <v>Дорошев</v>
      </c>
      <c r="U810" s="867"/>
      <c r="V810" s="867"/>
    </row>
    <row r="811" spans="1:22">
      <c r="A811" s="236">
        <v>9</v>
      </c>
      <c r="B811" s="867">
        <v>314</v>
      </c>
      <c r="C811" s="236">
        <v>474</v>
      </c>
      <c r="D811" s="236">
        <v>1</v>
      </c>
      <c r="E811" s="236" t="s">
        <v>78</v>
      </c>
      <c r="F811" t="s">
        <v>1578</v>
      </c>
      <c r="G811" s="398"/>
      <c r="S811" s="236" t="s">
        <v>78</v>
      </c>
      <c r="T811" s="867" t="str">
        <f t="shared" si="21"/>
        <v>Епурь</v>
      </c>
      <c r="U811" s="867"/>
      <c r="V811" s="867"/>
    </row>
    <row r="812" spans="1:22">
      <c r="A812" s="236">
        <v>10</v>
      </c>
      <c r="B812" s="867">
        <v>314</v>
      </c>
      <c r="C812" s="236">
        <v>474</v>
      </c>
      <c r="D812" s="236">
        <v>1</v>
      </c>
      <c r="E812" s="236" t="s">
        <v>78</v>
      </c>
      <c r="F812" t="s">
        <v>1579</v>
      </c>
      <c r="G812" s="398"/>
      <c r="S812" s="236" t="s">
        <v>78</v>
      </c>
      <c r="T812" s="867" t="str">
        <f t="shared" si="21"/>
        <v>Жигулин</v>
      </c>
      <c r="U812" s="867"/>
      <c r="V812" s="867"/>
    </row>
    <row r="813" spans="1:22">
      <c r="A813" s="236">
        <v>11</v>
      </c>
      <c r="B813" s="867">
        <v>314</v>
      </c>
      <c r="C813" s="236">
        <v>474</v>
      </c>
      <c r="D813" s="236">
        <v>1</v>
      </c>
      <c r="E813" s="236" t="s">
        <v>78</v>
      </c>
      <c r="F813" t="s">
        <v>1580</v>
      </c>
      <c r="G813" s="398"/>
      <c r="S813" s="236" t="s">
        <v>78</v>
      </c>
      <c r="T813" s="867" t="str">
        <f t="shared" si="21"/>
        <v>Иванов</v>
      </c>
      <c r="U813" s="867"/>
      <c r="V813" s="867"/>
    </row>
    <row r="814" spans="1:22">
      <c r="A814" s="236">
        <v>12</v>
      </c>
      <c r="B814" s="867">
        <v>314</v>
      </c>
      <c r="C814" s="236">
        <v>474</v>
      </c>
      <c r="D814" s="236">
        <v>1</v>
      </c>
      <c r="E814" s="236" t="s">
        <v>78</v>
      </c>
      <c r="F814" t="s">
        <v>1581</v>
      </c>
      <c r="G814" s="398"/>
      <c r="S814" s="236" t="s">
        <v>78</v>
      </c>
      <c r="T814" s="867" t="str">
        <f t="shared" si="21"/>
        <v>Калинин</v>
      </c>
      <c r="U814" s="867"/>
      <c r="V814" s="867"/>
    </row>
    <row r="815" spans="1:22">
      <c r="A815" s="236">
        <v>13</v>
      </c>
      <c r="B815" s="867">
        <v>314</v>
      </c>
      <c r="C815" s="236">
        <v>474</v>
      </c>
      <c r="D815" s="236">
        <v>1</v>
      </c>
      <c r="E815" s="236" t="s">
        <v>78</v>
      </c>
      <c r="F815" t="s">
        <v>1582</v>
      </c>
      <c r="G815" s="398"/>
      <c r="S815" s="236" t="s">
        <v>78</v>
      </c>
      <c r="T815" s="867" t="str">
        <f t="shared" si="21"/>
        <v>Киреев</v>
      </c>
      <c r="U815" s="867"/>
      <c r="V815" s="867"/>
    </row>
    <row r="816" spans="1:22">
      <c r="A816" s="236">
        <v>14</v>
      </c>
      <c r="B816" s="867">
        <v>314</v>
      </c>
      <c r="C816" s="236">
        <v>474</v>
      </c>
      <c r="D816" s="236">
        <v>1</v>
      </c>
      <c r="E816" s="236" t="s">
        <v>78</v>
      </c>
      <c r="F816" t="s">
        <v>1583</v>
      </c>
      <c r="G816" s="398"/>
      <c r="S816" s="236" t="s">
        <v>78</v>
      </c>
      <c r="T816" s="867" t="str">
        <f t="shared" si="21"/>
        <v>Курлов</v>
      </c>
      <c r="U816" s="867"/>
      <c r="V816" s="867"/>
    </row>
    <row r="817" spans="1:22">
      <c r="A817" s="236">
        <v>15</v>
      </c>
      <c r="B817" s="867">
        <v>314</v>
      </c>
      <c r="C817" s="236">
        <v>474</v>
      </c>
      <c r="D817" s="236">
        <v>1</v>
      </c>
      <c r="E817" s="236" t="s">
        <v>78</v>
      </c>
      <c r="F817" t="s">
        <v>1584</v>
      </c>
      <c r="G817" s="398"/>
      <c r="S817" s="236" t="s">
        <v>78</v>
      </c>
      <c r="T817" s="867" t="str">
        <f t="shared" si="21"/>
        <v>Мельников</v>
      </c>
      <c r="U817" s="867"/>
      <c r="V817" s="867"/>
    </row>
    <row r="818" spans="1:22">
      <c r="A818" s="236">
        <v>16</v>
      </c>
      <c r="B818" s="867">
        <v>314</v>
      </c>
      <c r="C818" s="236">
        <v>474</v>
      </c>
      <c r="D818" s="236">
        <v>1</v>
      </c>
      <c r="E818" s="236" t="s">
        <v>78</v>
      </c>
      <c r="F818" t="s">
        <v>1585</v>
      </c>
      <c r="G818" s="398"/>
      <c r="S818" s="236" t="s">
        <v>78</v>
      </c>
      <c r="T818" s="867" t="str">
        <f t="shared" si="21"/>
        <v>Никишков</v>
      </c>
      <c r="U818" s="867"/>
      <c r="V818" s="867"/>
    </row>
    <row r="819" spans="1:22">
      <c r="A819" s="236">
        <v>17</v>
      </c>
      <c r="B819" s="867">
        <v>314</v>
      </c>
      <c r="C819" s="236">
        <v>474</v>
      </c>
      <c r="D819" s="236">
        <v>1</v>
      </c>
      <c r="E819" s="236" t="s">
        <v>78</v>
      </c>
      <c r="F819" t="s">
        <v>1586</v>
      </c>
      <c r="G819" s="398"/>
      <c r="S819" s="236" t="s">
        <v>78</v>
      </c>
      <c r="T819" s="867" t="str">
        <f t="shared" si="21"/>
        <v>Никулин</v>
      </c>
      <c r="U819" s="867"/>
      <c r="V819" s="867"/>
    </row>
    <row r="820" spans="1:22">
      <c r="A820" s="236">
        <v>18</v>
      </c>
      <c r="B820" s="867">
        <v>314</v>
      </c>
      <c r="C820" s="236">
        <v>474</v>
      </c>
      <c r="D820" s="236">
        <v>1</v>
      </c>
      <c r="E820" s="236" t="s">
        <v>78</v>
      </c>
      <c r="F820" t="s">
        <v>1587</v>
      </c>
      <c r="G820" s="398"/>
      <c r="S820" s="236" t="s">
        <v>78</v>
      </c>
      <c r="T820" s="867" t="str">
        <f t="shared" si="21"/>
        <v>Оксиненко</v>
      </c>
      <c r="U820" s="867"/>
      <c r="V820" s="867"/>
    </row>
    <row r="821" spans="1:22">
      <c r="A821" s="236">
        <v>19</v>
      </c>
      <c r="B821" s="867">
        <v>314</v>
      </c>
      <c r="C821" s="236">
        <v>474</v>
      </c>
      <c r="D821" s="236">
        <v>1</v>
      </c>
      <c r="E821" s="236" t="s">
        <v>78</v>
      </c>
      <c r="F821" t="s">
        <v>1588</v>
      </c>
      <c r="G821" s="398"/>
      <c r="S821" s="236" t="s">
        <v>78</v>
      </c>
      <c r="T821" s="867" t="str">
        <f t="shared" si="21"/>
        <v>Пахомов</v>
      </c>
      <c r="U821" s="867"/>
      <c r="V821" s="867"/>
    </row>
    <row r="822" spans="1:22">
      <c r="A822" s="236">
        <v>20</v>
      </c>
      <c r="B822" s="867">
        <v>314</v>
      </c>
      <c r="C822" s="236">
        <v>474</v>
      </c>
      <c r="D822" s="236">
        <v>1</v>
      </c>
      <c r="E822" s="236" t="s">
        <v>78</v>
      </c>
      <c r="F822" t="s">
        <v>1589</v>
      </c>
      <c r="G822" s="398"/>
      <c r="S822" s="236" t="s">
        <v>78</v>
      </c>
      <c r="T822" s="867" t="str">
        <f t="shared" si="21"/>
        <v>Платонов</v>
      </c>
      <c r="U822" s="867"/>
      <c r="V822" s="867"/>
    </row>
    <row r="823" spans="1:22">
      <c r="A823" s="236">
        <v>21</v>
      </c>
      <c r="B823" s="867">
        <v>314</v>
      </c>
      <c r="C823" s="236">
        <v>474</v>
      </c>
      <c r="D823" s="236">
        <v>1</v>
      </c>
      <c r="E823" s="236" t="s">
        <v>78</v>
      </c>
      <c r="F823" t="s">
        <v>1590</v>
      </c>
      <c r="G823" s="398"/>
      <c r="S823" s="236" t="s">
        <v>78</v>
      </c>
      <c r="T823" s="867" t="str">
        <f t="shared" si="21"/>
        <v>Радаев</v>
      </c>
      <c r="U823" s="867"/>
      <c r="V823" s="867"/>
    </row>
    <row r="824" spans="1:22">
      <c r="A824" s="236">
        <v>22</v>
      </c>
      <c r="B824" s="867">
        <v>314</v>
      </c>
      <c r="C824" s="236">
        <v>474</v>
      </c>
      <c r="D824" s="236">
        <v>1</v>
      </c>
      <c r="E824" s="236" t="s">
        <v>78</v>
      </c>
      <c r="F824" t="s">
        <v>1591</v>
      </c>
      <c r="G824" s="398"/>
      <c r="S824" s="236" t="s">
        <v>78</v>
      </c>
      <c r="T824" s="867" t="str">
        <f t="shared" si="21"/>
        <v>Родионов</v>
      </c>
      <c r="U824" s="867"/>
      <c r="V824" s="867"/>
    </row>
    <row r="825" spans="1:22">
      <c r="A825" s="236">
        <v>23</v>
      </c>
      <c r="B825" s="867">
        <v>314</v>
      </c>
      <c r="C825" s="236">
        <v>474</v>
      </c>
      <c r="D825" s="236">
        <v>1</v>
      </c>
      <c r="E825" s="236" t="s">
        <v>78</v>
      </c>
      <c r="F825" t="s">
        <v>1592</v>
      </c>
      <c r="G825" s="398"/>
      <c r="S825" s="236" t="s">
        <v>78</v>
      </c>
      <c r="T825" s="867" t="str">
        <f t="shared" si="21"/>
        <v>Рудаков</v>
      </c>
      <c r="U825" s="867"/>
      <c r="V825" s="867"/>
    </row>
    <row r="826" spans="1:22">
      <c r="A826" s="236">
        <v>24</v>
      </c>
      <c r="B826" s="867">
        <v>314</v>
      </c>
      <c r="C826" s="236">
        <v>474</v>
      </c>
      <c r="D826" s="236">
        <v>1</v>
      </c>
      <c r="E826" s="236" t="s">
        <v>78</v>
      </c>
      <c r="F826" t="s">
        <v>1593</v>
      </c>
      <c r="G826" s="398"/>
      <c r="S826" s="236" t="s">
        <v>78</v>
      </c>
      <c r="T826" s="867" t="str">
        <f t="shared" si="21"/>
        <v>Снитков</v>
      </c>
      <c r="U826" s="867"/>
      <c r="V826" s="867"/>
    </row>
    <row r="827" spans="1:22">
      <c r="A827" s="236">
        <v>25</v>
      </c>
      <c r="B827" s="867">
        <v>314</v>
      </c>
      <c r="C827" s="236">
        <v>474</v>
      </c>
      <c r="D827" s="236">
        <v>1</v>
      </c>
      <c r="E827" s="236" t="s">
        <v>78</v>
      </c>
      <c r="F827" t="s">
        <v>1594</v>
      </c>
      <c r="G827" s="398"/>
      <c r="S827" s="236" t="s">
        <v>78</v>
      </c>
      <c r="T827" s="867" t="str">
        <f t="shared" si="21"/>
        <v>Сомов</v>
      </c>
      <c r="U827" s="867"/>
      <c r="V827" s="867"/>
    </row>
    <row r="828" spans="1:22">
      <c r="A828" s="236">
        <v>26</v>
      </c>
      <c r="B828" s="867">
        <v>314</v>
      </c>
      <c r="C828" s="236">
        <v>474</v>
      </c>
      <c r="D828" s="236">
        <v>1</v>
      </c>
      <c r="E828" s="236" t="s">
        <v>78</v>
      </c>
      <c r="F828" t="s">
        <v>1595</v>
      </c>
      <c r="G828" s="398"/>
      <c r="S828" s="236" t="s">
        <v>78</v>
      </c>
      <c r="T828" s="867" t="str">
        <f t="shared" si="21"/>
        <v>Старков</v>
      </c>
      <c r="U828" s="867"/>
      <c r="V828" s="867"/>
    </row>
    <row r="829" spans="1:22">
      <c r="A829" s="236">
        <v>27</v>
      </c>
      <c r="B829" s="867">
        <v>314</v>
      </c>
      <c r="C829" s="236">
        <v>474</v>
      </c>
      <c r="D829" s="236">
        <v>1</v>
      </c>
      <c r="E829" s="236" t="s">
        <v>78</v>
      </c>
      <c r="F829" t="s">
        <v>1596</v>
      </c>
      <c r="G829" s="398"/>
      <c r="S829" s="236" t="s">
        <v>78</v>
      </c>
      <c r="T829" s="867" t="str">
        <f t="shared" si="21"/>
        <v>Стольников</v>
      </c>
      <c r="U829" s="867"/>
      <c r="V829" s="867"/>
    </row>
    <row r="830" spans="1:22">
      <c r="A830" s="236">
        <v>28</v>
      </c>
      <c r="B830" s="867">
        <v>314</v>
      </c>
      <c r="C830" s="236">
        <v>474</v>
      </c>
      <c r="D830" s="236">
        <v>1</v>
      </c>
      <c r="E830" s="236" t="s">
        <v>78</v>
      </c>
      <c r="F830" t="s">
        <v>1597</v>
      </c>
      <c r="G830" s="398"/>
      <c r="S830" s="236" t="s">
        <v>78</v>
      </c>
      <c r="T830" s="867" t="str">
        <f t="shared" si="21"/>
        <v>Трусов</v>
      </c>
      <c r="U830" s="867"/>
      <c r="V830" s="867"/>
    </row>
    <row r="831" spans="1:22">
      <c r="A831" s="236">
        <v>29</v>
      </c>
      <c r="B831" s="867">
        <v>314</v>
      </c>
      <c r="C831" s="236">
        <v>474</v>
      </c>
      <c r="D831" s="236">
        <v>1</v>
      </c>
      <c r="E831" s="236" t="s">
        <v>78</v>
      </c>
      <c r="F831" t="s">
        <v>1598</v>
      </c>
      <c r="G831" s="398"/>
      <c r="S831" s="236" t="s">
        <v>78</v>
      </c>
      <c r="T831" s="867" t="str">
        <f t="shared" si="21"/>
        <v>Тутунижиев</v>
      </c>
      <c r="U831" s="867"/>
      <c r="V831" s="867"/>
    </row>
    <row r="832" spans="1:22">
      <c r="A832" s="236">
        <v>30</v>
      </c>
      <c r="B832" s="867">
        <v>314</v>
      </c>
      <c r="C832" s="236">
        <v>474</v>
      </c>
      <c r="D832" s="236">
        <v>1</v>
      </c>
      <c r="E832" s="236" t="s">
        <v>78</v>
      </c>
      <c r="F832" t="s">
        <v>1599</v>
      </c>
      <c r="G832" s="398"/>
      <c r="S832" s="236" t="s">
        <v>78</v>
      </c>
      <c r="T832" s="867" t="str">
        <f t="shared" si="21"/>
        <v>Федоров</v>
      </c>
      <c r="U832" s="867"/>
      <c r="V832" s="867"/>
    </row>
    <row r="833" spans="1:22">
      <c r="A833" s="236">
        <v>31</v>
      </c>
      <c r="B833" s="867">
        <v>314</v>
      </c>
      <c r="C833" s="236">
        <v>474</v>
      </c>
      <c r="D833" s="236">
        <v>1</v>
      </c>
      <c r="E833" s="236" t="s">
        <v>78</v>
      </c>
      <c r="F833" t="s">
        <v>1600</v>
      </c>
      <c r="G833" s="398"/>
      <c r="S833" s="236" t="s">
        <v>78</v>
      </c>
      <c r="T833" s="867" t="str">
        <f t="shared" si="21"/>
        <v>Фомин</v>
      </c>
      <c r="U833" s="867"/>
      <c r="V833" s="867"/>
    </row>
    <row r="834" spans="1:22">
      <c r="A834" s="236">
        <v>32</v>
      </c>
      <c r="B834" s="867">
        <v>314</v>
      </c>
      <c r="C834" s="236">
        <v>474</v>
      </c>
      <c r="D834" s="236">
        <v>1</v>
      </c>
      <c r="E834" s="236" t="s">
        <v>78</v>
      </c>
      <c r="F834" t="s">
        <v>1601</v>
      </c>
      <c r="G834" s="398"/>
      <c r="S834" s="236" t="s">
        <v>78</v>
      </c>
      <c r="T834" s="867" t="str">
        <f t="shared" si="21"/>
        <v>Харитонов</v>
      </c>
      <c r="U834" s="867"/>
      <c r="V834" s="867"/>
    </row>
    <row r="835" spans="1:22">
      <c r="A835" s="236">
        <v>33</v>
      </c>
      <c r="B835" s="867">
        <v>314</v>
      </c>
      <c r="C835" s="236">
        <v>474</v>
      </c>
      <c r="D835" s="236">
        <v>1</v>
      </c>
      <c r="E835" s="236" t="s">
        <v>78</v>
      </c>
      <c r="F835" t="s">
        <v>1602</v>
      </c>
      <c r="G835" s="398"/>
      <c r="S835" s="236" t="s">
        <v>78</v>
      </c>
      <c r="T835" s="867" t="str">
        <f t="shared" si="21"/>
        <v>Черняев</v>
      </c>
      <c r="U835" s="867"/>
      <c r="V835" s="867"/>
    </row>
    <row r="836" spans="1:22">
      <c r="A836" s="236">
        <v>34</v>
      </c>
      <c r="B836" s="867">
        <v>314</v>
      </c>
      <c r="C836" s="236">
        <v>474</v>
      </c>
      <c r="D836" s="236">
        <v>1</v>
      </c>
      <c r="E836" s="236" t="s">
        <v>78</v>
      </c>
      <c r="F836" t="s">
        <v>1603</v>
      </c>
      <c r="G836" s="398"/>
      <c r="S836" s="236" t="s">
        <v>78</v>
      </c>
      <c r="T836" s="867" t="str">
        <f t="shared" si="21"/>
        <v>Шинкарук</v>
      </c>
      <c r="U836" s="867"/>
      <c r="V836" s="867"/>
    </row>
    <row r="837" spans="1:22">
      <c r="A837" s="236">
        <v>35</v>
      </c>
      <c r="B837" s="867">
        <v>314</v>
      </c>
      <c r="C837" s="236">
        <v>474</v>
      </c>
      <c r="D837" s="236">
        <v>1</v>
      </c>
      <c r="E837" s="236" t="s">
        <v>78</v>
      </c>
      <c r="F837" t="s">
        <v>1604</v>
      </c>
      <c r="G837" s="398"/>
      <c r="S837" s="236" t="s">
        <v>78</v>
      </c>
      <c r="T837" s="867" t="str">
        <f t="shared" si="21"/>
        <v>Шовин</v>
      </c>
      <c r="U837" s="867"/>
      <c r="V837" s="867"/>
    </row>
    <row r="838" spans="1:22">
      <c r="A838" s="236">
        <v>36</v>
      </c>
      <c r="B838" s="867">
        <v>314</v>
      </c>
      <c r="C838" s="236">
        <v>474</v>
      </c>
      <c r="D838" s="236">
        <v>1</v>
      </c>
      <c r="E838" s="236" t="s">
        <v>78</v>
      </c>
      <c r="F838" t="s">
        <v>1605</v>
      </c>
      <c r="G838" s="398"/>
      <c r="S838" s="236" t="s">
        <v>78</v>
      </c>
      <c r="T838" s="867" t="str">
        <f t="shared" si="21"/>
        <v>Шуваев</v>
      </c>
      <c r="U838" s="867"/>
      <c r="V838" s="867"/>
    </row>
    <row r="839" spans="1:22">
      <c r="A839" s="236">
        <v>37</v>
      </c>
      <c r="B839" s="867">
        <v>314</v>
      </c>
      <c r="C839" s="236">
        <v>474</v>
      </c>
      <c r="D839" s="236">
        <v>1</v>
      </c>
      <c r="E839" s="236" t="s">
        <v>78</v>
      </c>
      <c r="F839" t="s">
        <v>1606</v>
      </c>
      <c r="G839" s="398"/>
      <c r="S839" s="236" t="s">
        <v>78</v>
      </c>
      <c r="T839" s="867" t="str">
        <f t="shared" si="21"/>
        <v>Юстус</v>
      </c>
      <c r="U839" s="867"/>
      <c r="V839" s="867"/>
    </row>
    <row r="840" spans="1:22">
      <c r="A840" s="236">
        <v>38</v>
      </c>
      <c r="B840" s="867">
        <v>314</v>
      </c>
      <c r="C840" s="236">
        <v>474</v>
      </c>
      <c r="D840" s="236">
        <v>1</v>
      </c>
      <c r="E840" s="236" t="s">
        <v>78</v>
      </c>
      <c r="F840" t="s">
        <v>1607</v>
      </c>
      <c r="G840" s="398"/>
      <c r="S840" s="236" t="s">
        <v>78</v>
      </c>
      <c r="T840" s="867" t="str">
        <f t="shared" si="21"/>
        <v>Ярковой</v>
      </c>
      <c r="U840" s="867"/>
      <c r="V840" s="867"/>
    </row>
    <row r="841" spans="1:22">
      <c r="A841" s="236">
        <v>1</v>
      </c>
      <c r="B841" s="867">
        <v>321</v>
      </c>
      <c r="C841" s="236">
        <v>402</v>
      </c>
      <c r="D841" s="236">
        <v>1</v>
      </c>
      <c r="E841" s="236" t="s">
        <v>78</v>
      </c>
      <c r="F841" t="s">
        <v>967</v>
      </c>
      <c r="G841" s="398"/>
      <c r="S841" s="236" t="s">
        <v>78</v>
      </c>
      <c r="T841" s="867" t="str">
        <f t="shared" ref="T841:T870" si="22">LEFT(F841,FIND(" ",F841)-1)</f>
        <v>Аксенов</v>
      </c>
      <c r="U841" s="867"/>
      <c r="V841" s="867"/>
    </row>
    <row r="842" spans="1:22">
      <c r="A842" s="236">
        <v>2</v>
      </c>
      <c r="B842" s="867">
        <v>321</v>
      </c>
      <c r="C842" s="236">
        <v>402</v>
      </c>
      <c r="D842" s="236">
        <v>1</v>
      </c>
      <c r="E842" s="236" t="s">
        <v>78</v>
      </c>
      <c r="F842" t="s">
        <v>968</v>
      </c>
      <c r="G842" s="398"/>
      <c r="S842" s="236" t="s">
        <v>78</v>
      </c>
      <c r="T842" s="867" t="str">
        <f t="shared" si="22"/>
        <v>Барлыбаев</v>
      </c>
      <c r="U842" s="867"/>
      <c r="V842" s="867"/>
    </row>
    <row r="843" spans="1:22">
      <c r="A843" s="236">
        <v>3</v>
      </c>
      <c r="B843" s="867">
        <v>321</v>
      </c>
      <c r="C843" s="236">
        <v>402</v>
      </c>
      <c r="D843" s="236">
        <v>1</v>
      </c>
      <c r="E843" s="236" t="s">
        <v>78</v>
      </c>
      <c r="F843" t="s">
        <v>1058</v>
      </c>
      <c r="G843" s="398"/>
      <c r="S843" s="236" t="s">
        <v>78</v>
      </c>
      <c r="T843" s="867" t="str">
        <f t="shared" si="22"/>
        <v>Бигтамев</v>
      </c>
      <c r="U843" s="867"/>
      <c r="V843" s="867"/>
    </row>
    <row r="844" spans="1:22">
      <c r="A844" s="236">
        <v>4</v>
      </c>
      <c r="B844" s="867">
        <v>321</v>
      </c>
      <c r="C844" s="236">
        <v>402</v>
      </c>
      <c r="D844" s="236">
        <v>1</v>
      </c>
      <c r="E844" s="236" t="s">
        <v>78</v>
      </c>
      <c r="F844" t="s">
        <v>1059</v>
      </c>
      <c r="G844" s="398"/>
      <c r="S844" s="236" t="s">
        <v>78</v>
      </c>
      <c r="T844" s="867" t="str">
        <f t="shared" si="22"/>
        <v>Водоньянов</v>
      </c>
      <c r="U844" s="867"/>
      <c r="V844" s="867"/>
    </row>
    <row r="845" spans="1:22">
      <c r="A845" s="236">
        <v>5</v>
      </c>
      <c r="B845" s="867">
        <v>321</v>
      </c>
      <c r="C845" s="236">
        <v>402</v>
      </c>
      <c r="D845" s="236">
        <v>1</v>
      </c>
      <c r="E845" s="236" t="s">
        <v>78</v>
      </c>
      <c r="F845" t="s">
        <v>1060</v>
      </c>
      <c r="G845" s="398"/>
      <c r="S845" s="236" t="s">
        <v>78</v>
      </c>
      <c r="T845" s="867" t="str">
        <f t="shared" si="22"/>
        <v>Егоров</v>
      </c>
      <c r="U845" s="867"/>
      <c r="V845" s="867"/>
    </row>
    <row r="846" spans="1:22">
      <c r="A846" s="236">
        <v>6</v>
      </c>
      <c r="B846" s="867">
        <v>321</v>
      </c>
      <c r="C846" s="236">
        <v>402</v>
      </c>
      <c r="D846" s="236">
        <v>1</v>
      </c>
      <c r="E846" s="236" t="s">
        <v>78</v>
      </c>
      <c r="F846" t="s">
        <v>1061</v>
      </c>
      <c r="G846" s="398"/>
      <c r="S846" s="236" t="s">
        <v>78</v>
      </c>
      <c r="T846" s="867" t="str">
        <f t="shared" si="22"/>
        <v>Зокиров</v>
      </c>
      <c r="U846" s="867"/>
      <c r="V846" s="867"/>
    </row>
    <row r="847" spans="1:22">
      <c r="A847" s="236">
        <v>7</v>
      </c>
      <c r="B847" s="867">
        <v>321</v>
      </c>
      <c r="C847" s="236">
        <v>402</v>
      </c>
      <c r="D847" s="236">
        <v>1</v>
      </c>
      <c r="E847" s="236" t="s">
        <v>78</v>
      </c>
      <c r="F847" t="s">
        <v>1062</v>
      </c>
      <c r="G847" s="398"/>
      <c r="S847" s="236" t="s">
        <v>78</v>
      </c>
      <c r="T847" s="867" t="str">
        <f t="shared" si="22"/>
        <v>Комахметов</v>
      </c>
      <c r="U847" s="867"/>
      <c r="V847" s="867"/>
    </row>
    <row r="848" spans="1:22">
      <c r="A848" s="236">
        <v>8</v>
      </c>
      <c r="B848" s="867">
        <v>321</v>
      </c>
      <c r="C848" s="236">
        <v>402</v>
      </c>
      <c r="D848" s="236">
        <v>1</v>
      </c>
      <c r="E848" s="236" t="s">
        <v>78</v>
      </c>
      <c r="F848" t="s">
        <v>1063</v>
      </c>
      <c r="G848" s="398"/>
      <c r="S848" s="236" t="s">
        <v>78</v>
      </c>
      <c r="T848" s="867" t="str">
        <f t="shared" si="22"/>
        <v>Кобук</v>
      </c>
      <c r="U848" s="867"/>
      <c r="V848" s="867"/>
    </row>
    <row r="849" spans="1:22">
      <c r="A849" s="236">
        <v>9</v>
      </c>
      <c r="B849" s="867">
        <v>321</v>
      </c>
      <c r="C849" s="236">
        <v>402</v>
      </c>
      <c r="D849" s="236">
        <v>1</v>
      </c>
      <c r="E849" s="236" t="s">
        <v>78</v>
      </c>
      <c r="F849" t="s">
        <v>1064</v>
      </c>
      <c r="G849" s="398"/>
      <c r="S849" s="236" t="s">
        <v>78</v>
      </c>
      <c r="T849" s="867" t="str">
        <f t="shared" si="22"/>
        <v>Колесов</v>
      </c>
      <c r="U849" s="867"/>
      <c r="V849" s="867"/>
    </row>
    <row r="850" spans="1:22">
      <c r="A850" s="236">
        <v>10</v>
      </c>
      <c r="B850" s="867">
        <v>321</v>
      </c>
      <c r="C850" s="236">
        <v>402</v>
      </c>
      <c r="D850" s="236">
        <v>1</v>
      </c>
      <c r="E850" s="236" t="s">
        <v>78</v>
      </c>
      <c r="F850" t="s">
        <v>1065</v>
      </c>
      <c r="G850" s="398"/>
      <c r="S850" s="236" t="s">
        <v>78</v>
      </c>
      <c r="T850" s="867" t="str">
        <f t="shared" si="22"/>
        <v>Кузнецов</v>
      </c>
      <c r="U850" s="867"/>
      <c r="V850" s="867"/>
    </row>
    <row r="851" spans="1:22">
      <c r="A851" s="236">
        <v>11</v>
      </c>
      <c r="B851" s="867">
        <v>321</v>
      </c>
      <c r="C851" s="236">
        <v>402</v>
      </c>
      <c r="D851" s="236">
        <v>1</v>
      </c>
      <c r="E851" s="236" t="s">
        <v>78</v>
      </c>
      <c r="F851" t="s">
        <v>1066</v>
      </c>
      <c r="G851" s="398"/>
      <c r="S851" s="236" t="s">
        <v>78</v>
      </c>
      <c r="T851" s="867" t="str">
        <f t="shared" si="22"/>
        <v>Култаев</v>
      </c>
      <c r="U851" s="867"/>
      <c r="V851" s="867"/>
    </row>
    <row r="852" spans="1:22">
      <c r="A852" s="236">
        <v>12</v>
      </c>
      <c r="B852" s="867">
        <v>321</v>
      </c>
      <c r="C852" s="236">
        <v>402</v>
      </c>
      <c r="D852" s="236">
        <v>2</v>
      </c>
      <c r="E852" s="236" t="s">
        <v>78</v>
      </c>
      <c r="F852" t="s">
        <v>1067</v>
      </c>
      <c r="G852" s="398"/>
      <c r="S852" s="236" t="s">
        <v>78</v>
      </c>
      <c r="T852" s="867" t="str">
        <f t="shared" si="22"/>
        <v>Лебидь</v>
      </c>
      <c r="U852" s="867"/>
      <c r="V852" s="867"/>
    </row>
    <row r="853" spans="1:22">
      <c r="A853" s="236">
        <v>13</v>
      </c>
      <c r="B853" s="867">
        <v>321</v>
      </c>
      <c r="C853" s="236">
        <v>402</v>
      </c>
      <c r="D853" s="236">
        <v>2</v>
      </c>
      <c r="E853" s="236" t="s">
        <v>78</v>
      </c>
      <c r="F853" t="s">
        <v>1068</v>
      </c>
      <c r="G853" s="398"/>
      <c r="S853" s="236" t="s">
        <v>78</v>
      </c>
      <c r="T853" s="867" t="str">
        <f t="shared" si="22"/>
        <v>Пошнов</v>
      </c>
      <c r="U853" s="867"/>
      <c r="V853" s="867"/>
    </row>
    <row r="854" spans="1:22">
      <c r="A854" s="236">
        <v>14</v>
      </c>
      <c r="B854" s="867">
        <v>321</v>
      </c>
      <c r="C854" s="236">
        <v>402</v>
      </c>
      <c r="D854" s="236">
        <v>2</v>
      </c>
      <c r="E854" s="236" t="s">
        <v>78</v>
      </c>
      <c r="F854" t="s">
        <v>1608</v>
      </c>
      <c r="G854" s="398"/>
      <c r="S854" s="236" t="s">
        <v>78</v>
      </c>
      <c r="T854" s="867" t="str">
        <f t="shared" si="22"/>
        <v>Логинов</v>
      </c>
      <c r="U854" s="867"/>
      <c r="V854" s="867"/>
    </row>
    <row r="855" spans="1:22">
      <c r="A855" s="236">
        <v>15</v>
      </c>
      <c r="B855" s="867">
        <v>321</v>
      </c>
      <c r="C855" s="236">
        <v>402</v>
      </c>
      <c r="D855" s="236">
        <v>2</v>
      </c>
      <c r="E855" s="236" t="s">
        <v>78</v>
      </c>
      <c r="F855" t="s">
        <v>1069</v>
      </c>
      <c r="G855" s="398"/>
      <c r="S855" s="236" t="s">
        <v>78</v>
      </c>
      <c r="T855" s="867" t="str">
        <f t="shared" si="22"/>
        <v>Макаров</v>
      </c>
      <c r="U855" s="867"/>
      <c r="V855" s="867"/>
    </row>
    <row r="856" spans="1:22">
      <c r="A856" s="236">
        <v>16</v>
      </c>
      <c r="B856" s="867">
        <v>321</v>
      </c>
      <c r="C856" s="236">
        <v>402</v>
      </c>
      <c r="D856" s="236">
        <v>2</v>
      </c>
      <c r="E856" s="236" t="s">
        <v>78</v>
      </c>
      <c r="F856" t="s">
        <v>1609</v>
      </c>
      <c r="G856" s="398"/>
      <c r="S856" s="236" t="s">
        <v>78</v>
      </c>
      <c r="T856" s="867" t="str">
        <f t="shared" si="22"/>
        <v>Мингалев</v>
      </c>
      <c r="U856" s="867"/>
      <c r="V856" s="867"/>
    </row>
    <row r="857" spans="1:22">
      <c r="A857" s="236">
        <v>17</v>
      </c>
      <c r="B857" s="867">
        <v>321</v>
      </c>
      <c r="C857" s="236">
        <v>402</v>
      </c>
      <c r="D857" s="236">
        <v>2</v>
      </c>
      <c r="E857" s="236" t="s">
        <v>78</v>
      </c>
      <c r="F857" t="s">
        <v>1070</v>
      </c>
      <c r="G857" s="398"/>
      <c r="S857" s="236" t="s">
        <v>78</v>
      </c>
      <c r="T857" s="867" t="str">
        <f t="shared" si="22"/>
        <v>Миронов</v>
      </c>
      <c r="U857" s="867"/>
      <c r="V857" s="867"/>
    </row>
    <row r="858" spans="1:22">
      <c r="A858" s="236">
        <v>18</v>
      </c>
      <c r="B858" s="867">
        <v>321</v>
      </c>
      <c r="C858" s="236">
        <v>402</v>
      </c>
      <c r="D858" s="236">
        <v>2</v>
      </c>
      <c r="E858" s="236" t="s">
        <v>78</v>
      </c>
      <c r="F858" t="s">
        <v>1071</v>
      </c>
      <c r="G858" s="398"/>
      <c r="S858" s="236" t="s">
        <v>78</v>
      </c>
      <c r="T858" s="867" t="str">
        <f t="shared" si="22"/>
        <v>Норкин</v>
      </c>
      <c r="U858" s="867"/>
      <c r="V858" s="867"/>
    </row>
    <row r="859" spans="1:22">
      <c r="A859" s="236">
        <v>19</v>
      </c>
      <c r="B859" s="867">
        <v>321</v>
      </c>
      <c r="C859" s="236">
        <v>402</v>
      </c>
      <c r="D859" s="236">
        <v>2</v>
      </c>
      <c r="E859" s="236" t="s">
        <v>78</v>
      </c>
      <c r="F859" t="s">
        <v>1610</v>
      </c>
      <c r="G859" s="398"/>
      <c r="S859" s="236" t="s">
        <v>78</v>
      </c>
      <c r="T859" s="867" t="str">
        <f t="shared" si="22"/>
        <v>Лотынов</v>
      </c>
      <c r="U859" s="867"/>
      <c r="V859" s="867"/>
    </row>
    <row r="860" spans="1:22">
      <c r="A860" s="236">
        <v>20</v>
      </c>
      <c r="B860" s="867">
        <v>321</v>
      </c>
      <c r="C860" s="236">
        <v>402</v>
      </c>
      <c r="D860" s="236">
        <v>2</v>
      </c>
      <c r="E860" s="236" t="s">
        <v>78</v>
      </c>
      <c r="F860" t="s">
        <v>1072</v>
      </c>
      <c r="G860" s="398"/>
      <c r="S860" s="236" t="s">
        <v>78</v>
      </c>
      <c r="T860" s="867" t="str">
        <f t="shared" si="22"/>
        <v>Решетов</v>
      </c>
      <c r="U860" s="867"/>
      <c r="V860" s="867"/>
    </row>
    <row r="861" spans="1:22">
      <c r="A861" s="236">
        <v>21</v>
      </c>
      <c r="B861" s="867">
        <v>321</v>
      </c>
      <c r="C861" s="236">
        <v>402</v>
      </c>
      <c r="D861" s="236">
        <v>2</v>
      </c>
      <c r="E861" s="236" t="s">
        <v>78</v>
      </c>
      <c r="F861" t="s">
        <v>1611</v>
      </c>
      <c r="G861" s="398"/>
      <c r="S861" s="236" t="s">
        <v>78</v>
      </c>
      <c r="T861" s="867" t="str">
        <f t="shared" si="22"/>
        <v>Сафин</v>
      </c>
      <c r="U861" s="867"/>
      <c r="V861" s="867"/>
    </row>
    <row r="862" spans="1:22">
      <c r="A862" s="236">
        <v>22</v>
      </c>
      <c r="B862" s="867">
        <v>321</v>
      </c>
      <c r="C862" s="236">
        <v>402</v>
      </c>
      <c r="D862" s="236">
        <v>2</v>
      </c>
      <c r="E862" s="236" t="s">
        <v>78</v>
      </c>
      <c r="F862" t="s">
        <v>1073</v>
      </c>
      <c r="G862" s="398"/>
      <c r="S862" s="236" t="s">
        <v>78</v>
      </c>
      <c r="T862" s="867" t="str">
        <f t="shared" si="22"/>
        <v>Семин</v>
      </c>
      <c r="U862" s="867"/>
      <c r="V862" s="867"/>
    </row>
    <row r="863" spans="1:22">
      <c r="A863" s="236">
        <v>23</v>
      </c>
      <c r="B863" s="867">
        <v>321</v>
      </c>
      <c r="C863" s="236">
        <v>402</v>
      </c>
      <c r="D863" s="236">
        <v>1</v>
      </c>
      <c r="E863" s="236" t="s">
        <v>78</v>
      </c>
      <c r="F863" t="s">
        <v>1074</v>
      </c>
      <c r="G863" s="398"/>
      <c r="S863" s="236" t="s">
        <v>78</v>
      </c>
      <c r="T863" s="867" t="str">
        <f t="shared" si="22"/>
        <v>Серебрянов</v>
      </c>
      <c r="U863" s="867"/>
      <c r="V863" s="867"/>
    </row>
    <row r="864" spans="1:22">
      <c r="A864" s="236">
        <v>24</v>
      </c>
      <c r="B864" s="867">
        <v>321</v>
      </c>
      <c r="C864" s="236">
        <v>402</v>
      </c>
      <c r="D864" s="236">
        <v>1</v>
      </c>
      <c r="E864" s="236" t="s">
        <v>78</v>
      </c>
      <c r="F864" t="s">
        <v>1075</v>
      </c>
      <c r="G864" s="398"/>
      <c r="S864" s="236" t="s">
        <v>78</v>
      </c>
      <c r="T864" s="867" t="str">
        <f t="shared" si="22"/>
        <v>Самигулин</v>
      </c>
      <c r="U864" s="867"/>
      <c r="V864" s="867"/>
    </row>
    <row r="865" spans="1:22">
      <c r="A865" s="236">
        <v>25</v>
      </c>
      <c r="B865" s="867">
        <v>321</v>
      </c>
      <c r="C865" s="236">
        <v>402</v>
      </c>
      <c r="D865" s="236">
        <v>1</v>
      </c>
      <c r="E865" s="236" t="s">
        <v>78</v>
      </c>
      <c r="F865" t="s">
        <v>1076</v>
      </c>
      <c r="G865" s="398"/>
      <c r="S865" s="236" t="s">
        <v>78</v>
      </c>
      <c r="T865" s="867" t="str">
        <f t="shared" si="22"/>
        <v>Унру</v>
      </c>
      <c r="U865" s="867"/>
      <c r="V865" s="867"/>
    </row>
    <row r="866" spans="1:22">
      <c r="A866" s="236">
        <v>26</v>
      </c>
      <c r="B866" s="867">
        <v>321</v>
      </c>
      <c r="C866" s="236">
        <v>402</v>
      </c>
      <c r="D866" s="236">
        <v>1</v>
      </c>
      <c r="E866" s="236" t="s">
        <v>78</v>
      </c>
      <c r="F866" t="s">
        <v>1077</v>
      </c>
      <c r="G866" s="398"/>
      <c r="S866" s="236" t="s">
        <v>78</v>
      </c>
      <c r="T866" s="867" t="str">
        <f t="shared" si="22"/>
        <v>Цикунов</v>
      </c>
      <c r="U866" s="867"/>
      <c r="V866" s="867"/>
    </row>
    <row r="867" spans="1:22">
      <c r="A867" s="236">
        <v>27</v>
      </c>
      <c r="B867" s="867">
        <v>321</v>
      </c>
      <c r="C867" s="236">
        <v>402</v>
      </c>
      <c r="D867" s="236">
        <v>1</v>
      </c>
      <c r="E867" s="236" t="s">
        <v>78</v>
      </c>
      <c r="F867" t="s">
        <v>1078</v>
      </c>
      <c r="G867" s="398"/>
      <c r="S867" s="236" t="s">
        <v>78</v>
      </c>
      <c r="T867" s="867" t="str">
        <f t="shared" si="22"/>
        <v>Шкарбуль</v>
      </c>
      <c r="U867" s="867"/>
      <c r="V867" s="867"/>
    </row>
    <row r="868" spans="1:22">
      <c r="A868" s="236">
        <v>28</v>
      </c>
      <c r="B868" s="867">
        <v>321</v>
      </c>
      <c r="C868" s="236">
        <v>402</v>
      </c>
      <c r="D868" s="236">
        <v>1</v>
      </c>
      <c r="E868" s="236" t="s">
        <v>78</v>
      </c>
      <c r="F868" t="s">
        <v>1079</v>
      </c>
      <c r="G868" s="398"/>
      <c r="S868" s="236" t="s">
        <v>78</v>
      </c>
      <c r="T868" s="867" t="str">
        <f t="shared" si="22"/>
        <v>Хафидов</v>
      </c>
      <c r="U868" s="867"/>
      <c r="V868" s="867"/>
    </row>
    <row r="869" spans="1:22">
      <c r="A869" s="236">
        <v>29</v>
      </c>
      <c r="B869" s="867">
        <v>321</v>
      </c>
      <c r="C869" s="236">
        <v>402</v>
      </c>
      <c r="D869" s="236">
        <v>1</v>
      </c>
      <c r="E869" s="236" t="s">
        <v>78</v>
      </c>
      <c r="F869" t="s">
        <v>1080</v>
      </c>
      <c r="G869" s="398"/>
      <c r="S869" s="236" t="s">
        <v>78</v>
      </c>
      <c r="T869" s="867" t="str">
        <f t="shared" si="22"/>
        <v>Югешев</v>
      </c>
      <c r="U869" s="867"/>
      <c r="V869" s="867"/>
    </row>
    <row r="870" spans="1:22">
      <c r="A870" s="236">
        <v>30</v>
      </c>
      <c r="B870" s="867">
        <v>321</v>
      </c>
      <c r="C870" s="236">
        <v>402</v>
      </c>
      <c r="D870" s="236">
        <v>1</v>
      </c>
      <c r="E870" s="236" t="s">
        <v>78</v>
      </c>
      <c r="F870" t="s">
        <v>1081</v>
      </c>
      <c r="G870" s="398"/>
      <c r="S870" s="236" t="s">
        <v>78</v>
      </c>
      <c r="T870" s="867" t="str">
        <f t="shared" si="22"/>
        <v>Щербинин</v>
      </c>
      <c r="U870" s="867"/>
      <c r="V870" s="867"/>
    </row>
    <row r="871" spans="1:22">
      <c r="A871" s="236">
        <v>1</v>
      </c>
      <c r="B871" s="867">
        <v>322</v>
      </c>
      <c r="C871" s="236">
        <v>402</v>
      </c>
      <c r="D871" s="236">
        <v>1</v>
      </c>
      <c r="E871" s="236" t="s">
        <v>78</v>
      </c>
      <c r="F871" t="s">
        <v>1082</v>
      </c>
      <c r="G871" s="398"/>
      <c r="S871" s="236" t="s">
        <v>78</v>
      </c>
      <c r="T871" s="867" t="str">
        <f t="shared" ref="T871:T902" si="23">LEFT(F871,FIND(" ",F871)-1)</f>
        <v>Абросов</v>
      </c>
      <c r="U871" s="867"/>
      <c r="V871" s="867"/>
    </row>
    <row r="872" spans="1:22">
      <c r="A872" s="236">
        <v>2</v>
      </c>
      <c r="B872" s="867">
        <v>322</v>
      </c>
      <c r="C872" s="236">
        <v>402</v>
      </c>
      <c r="D872" s="236">
        <v>1</v>
      </c>
      <c r="E872" s="236" t="s">
        <v>78</v>
      </c>
      <c r="F872" t="s">
        <v>1083</v>
      </c>
      <c r="G872" s="398"/>
      <c r="S872" s="236" t="s">
        <v>78</v>
      </c>
      <c r="T872" s="867" t="str">
        <f t="shared" si="23"/>
        <v>Безбородов</v>
      </c>
      <c r="U872" s="867"/>
      <c r="V872" s="867"/>
    </row>
    <row r="873" spans="1:22">
      <c r="A873" s="236">
        <v>3</v>
      </c>
      <c r="B873" s="867">
        <v>322</v>
      </c>
      <c r="C873" s="236">
        <v>402</v>
      </c>
      <c r="D873" s="236">
        <v>1</v>
      </c>
      <c r="E873" s="236" t="s">
        <v>78</v>
      </c>
      <c r="F873" t="s">
        <v>1085</v>
      </c>
      <c r="G873" s="398"/>
      <c r="S873" s="236" t="s">
        <v>78</v>
      </c>
      <c r="T873" s="867" t="str">
        <f t="shared" si="23"/>
        <v>Блохин</v>
      </c>
      <c r="U873" s="867"/>
      <c r="V873" s="867"/>
    </row>
    <row r="874" spans="1:22">
      <c r="A874" s="236">
        <v>4</v>
      </c>
      <c r="B874" s="867">
        <v>322</v>
      </c>
      <c r="C874" s="236">
        <v>402</v>
      </c>
      <c r="D874" s="236">
        <v>1</v>
      </c>
      <c r="E874" s="236" t="s">
        <v>78</v>
      </c>
      <c r="F874" t="s">
        <v>1086</v>
      </c>
      <c r="G874" s="398"/>
      <c r="S874" s="236" t="s">
        <v>78</v>
      </c>
      <c r="T874" s="867" t="str">
        <f t="shared" si="23"/>
        <v>Болдырев</v>
      </c>
      <c r="U874" s="867"/>
      <c r="V874" s="867"/>
    </row>
    <row r="875" spans="1:22">
      <c r="A875" s="236">
        <v>5</v>
      </c>
      <c r="B875" s="867">
        <v>322</v>
      </c>
      <c r="C875" s="236">
        <v>402</v>
      </c>
      <c r="D875" s="236">
        <v>1</v>
      </c>
      <c r="E875" s="236" t="s">
        <v>78</v>
      </c>
      <c r="F875" t="s">
        <v>1087</v>
      </c>
      <c r="G875" s="398"/>
      <c r="S875" s="236" t="s">
        <v>78</v>
      </c>
      <c r="T875" s="867" t="str">
        <f t="shared" si="23"/>
        <v>Борцов</v>
      </c>
      <c r="U875" s="867"/>
      <c r="V875" s="867"/>
    </row>
    <row r="876" spans="1:22">
      <c r="A876" s="236">
        <v>6</v>
      </c>
      <c r="B876" s="867">
        <v>322</v>
      </c>
      <c r="C876" s="236">
        <v>402</v>
      </c>
      <c r="D876" s="236">
        <v>1</v>
      </c>
      <c r="E876" s="236" t="s">
        <v>78</v>
      </c>
      <c r="F876" t="s">
        <v>1084</v>
      </c>
      <c r="G876" s="398"/>
      <c r="S876" s="236" t="s">
        <v>78</v>
      </c>
      <c r="T876" s="867" t="str">
        <f t="shared" si="23"/>
        <v>Бубнов</v>
      </c>
      <c r="U876" s="867"/>
      <c r="V876" s="867"/>
    </row>
    <row r="877" spans="1:22">
      <c r="A877" s="236">
        <v>7</v>
      </c>
      <c r="B877" s="867">
        <v>322</v>
      </c>
      <c r="C877" s="236">
        <v>402</v>
      </c>
      <c r="D877" s="236">
        <v>2</v>
      </c>
      <c r="E877" s="236" t="s">
        <v>78</v>
      </c>
      <c r="F877" t="s">
        <v>1088</v>
      </c>
      <c r="G877" s="398"/>
      <c r="S877" s="236" t="s">
        <v>78</v>
      </c>
      <c r="T877" s="867" t="str">
        <f t="shared" si="23"/>
        <v>Бутенко</v>
      </c>
      <c r="U877" s="867"/>
      <c r="V877" s="867"/>
    </row>
    <row r="878" spans="1:22">
      <c r="A878" s="236">
        <v>8</v>
      </c>
      <c r="B878" s="867">
        <v>322</v>
      </c>
      <c r="C878" s="236">
        <v>402</v>
      </c>
      <c r="D878" s="236">
        <v>2</v>
      </c>
      <c r="E878" s="236" t="s">
        <v>78</v>
      </c>
      <c r="F878" t="s">
        <v>1089</v>
      </c>
      <c r="G878" s="398"/>
      <c r="S878" s="236" t="s">
        <v>78</v>
      </c>
      <c r="T878" s="867" t="str">
        <f t="shared" si="23"/>
        <v>Гаглоев</v>
      </c>
      <c r="U878" s="867"/>
      <c r="V878" s="867"/>
    </row>
    <row r="879" spans="1:22">
      <c r="A879" s="236">
        <v>9</v>
      </c>
      <c r="B879" s="867">
        <v>322</v>
      </c>
      <c r="C879" s="236">
        <v>402</v>
      </c>
      <c r="D879" s="236">
        <v>2</v>
      </c>
      <c r="E879" s="236" t="s">
        <v>78</v>
      </c>
      <c r="F879" t="s">
        <v>1090</v>
      </c>
      <c r="G879" s="398"/>
      <c r="S879" s="236" t="s">
        <v>78</v>
      </c>
      <c r="T879" s="867" t="str">
        <f t="shared" si="23"/>
        <v>Двуреченский</v>
      </c>
      <c r="U879" s="867"/>
      <c r="V879" s="867"/>
    </row>
    <row r="880" spans="1:22">
      <c r="A880" s="236">
        <v>10</v>
      </c>
      <c r="B880" s="867">
        <v>322</v>
      </c>
      <c r="C880" s="236">
        <v>402</v>
      </c>
      <c r="D880" s="236">
        <v>2</v>
      </c>
      <c r="E880" s="236" t="s">
        <v>78</v>
      </c>
      <c r="F880" t="s">
        <v>1091</v>
      </c>
      <c r="G880" s="398"/>
      <c r="S880" s="236" t="s">
        <v>78</v>
      </c>
      <c r="T880" s="867" t="str">
        <f t="shared" si="23"/>
        <v>Деллоколле</v>
      </c>
      <c r="U880" s="867"/>
      <c r="V880" s="867"/>
    </row>
    <row r="881" spans="1:22">
      <c r="A881" s="236">
        <v>11</v>
      </c>
      <c r="B881" s="867">
        <v>322</v>
      </c>
      <c r="C881" s="236">
        <v>402</v>
      </c>
      <c r="D881" s="236">
        <v>2</v>
      </c>
      <c r="E881" s="236" t="s">
        <v>78</v>
      </c>
      <c r="F881" t="s">
        <v>1092</v>
      </c>
      <c r="G881" s="398"/>
      <c r="S881" s="236" t="s">
        <v>78</v>
      </c>
      <c r="T881" s="867" t="str">
        <f t="shared" si="23"/>
        <v>Желебовский</v>
      </c>
      <c r="U881" s="867"/>
      <c r="V881" s="867"/>
    </row>
    <row r="882" spans="1:22">
      <c r="A882" s="236">
        <v>12</v>
      </c>
      <c r="B882" s="867">
        <v>322</v>
      </c>
      <c r="C882" s="236">
        <v>402</v>
      </c>
      <c r="D882" s="236">
        <v>2</v>
      </c>
      <c r="E882" s="236" t="s">
        <v>78</v>
      </c>
      <c r="F882" t="s">
        <v>1093</v>
      </c>
      <c r="G882" s="398"/>
      <c r="S882" s="236" t="s">
        <v>78</v>
      </c>
      <c r="T882" s="867" t="str">
        <f t="shared" si="23"/>
        <v>Залекукин</v>
      </c>
      <c r="U882" s="867"/>
      <c r="V882" s="867"/>
    </row>
    <row r="883" spans="1:22">
      <c r="A883" s="236">
        <v>13</v>
      </c>
      <c r="B883" s="867">
        <v>322</v>
      </c>
      <c r="C883" s="236">
        <v>402</v>
      </c>
      <c r="D883" s="236">
        <v>2</v>
      </c>
      <c r="E883" s="236" t="s">
        <v>78</v>
      </c>
      <c r="F883" t="s">
        <v>1094</v>
      </c>
      <c r="G883" s="398"/>
      <c r="S883" s="236" t="s">
        <v>78</v>
      </c>
      <c r="T883" s="867" t="str">
        <f t="shared" si="23"/>
        <v>Зубов</v>
      </c>
      <c r="U883" s="867"/>
      <c r="V883" s="867"/>
    </row>
    <row r="884" spans="1:22">
      <c r="A884" s="236">
        <v>14</v>
      </c>
      <c r="B884" s="867">
        <v>322</v>
      </c>
      <c r="C884" s="236">
        <v>402</v>
      </c>
      <c r="D884" s="236">
        <v>2</v>
      </c>
      <c r="E884" s="236" t="s">
        <v>78</v>
      </c>
      <c r="F884" t="s">
        <v>1095</v>
      </c>
      <c r="G884" s="398"/>
      <c r="S884" s="236" t="s">
        <v>78</v>
      </c>
      <c r="T884" s="867" t="str">
        <f t="shared" si="23"/>
        <v>Иванов</v>
      </c>
      <c r="U884" s="867"/>
      <c r="V884" s="867"/>
    </row>
    <row r="885" spans="1:22">
      <c r="A885" s="236">
        <v>15</v>
      </c>
      <c r="B885" s="867">
        <v>322</v>
      </c>
      <c r="C885" s="236">
        <v>402</v>
      </c>
      <c r="D885" s="236">
        <v>2</v>
      </c>
      <c r="E885" s="236" t="s">
        <v>78</v>
      </c>
      <c r="F885" t="s">
        <v>1096</v>
      </c>
      <c r="G885" s="398"/>
      <c r="S885" s="236" t="s">
        <v>78</v>
      </c>
      <c r="T885" s="867" t="str">
        <f t="shared" si="23"/>
        <v>Иванников</v>
      </c>
      <c r="U885" s="867"/>
      <c r="V885" s="867"/>
    </row>
    <row r="886" spans="1:22">
      <c r="A886" s="236">
        <v>16</v>
      </c>
      <c r="B886" s="867">
        <v>322</v>
      </c>
      <c r="C886" s="236">
        <v>402</v>
      </c>
      <c r="D886" s="236">
        <v>2</v>
      </c>
      <c r="E886" s="236" t="s">
        <v>78</v>
      </c>
      <c r="F886" t="s">
        <v>1097</v>
      </c>
      <c r="G886" s="398"/>
      <c r="S886" s="236" t="s">
        <v>78</v>
      </c>
      <c r="T886" s="867" t="str">
        <f t="shared" si="23"/>
        <v>Кокин</v>
      </c>
      <c r="U886" s="867"/>
      <c r="V886" s="867"/>
    </row>
    <row r="887" spans="1:22">
      <c r="A887" s="236">
        <v>17</v>
      </c>
      <c r="B887" s="867">
        <v>322</v>
      </c>
      <c r="C887" s="236">
        <v>402</v>
      </c>
      <c r="D887" s="236">
        <v>2</v>
      </c>
      <c r="E887" s="236" t="s">
        <v>78</v>
      </c>
      <c r="F887" t="s">
        <v>1098</v>
      </c>
      <c r="G887" s="398"/>
      <c r="S887" s="236" t="s">
        <v>78</v>
      </c>
      <c r="T887" s="867" t="str">
        <f t="shared" si="23"/>
        <v>Костиков</v>
      </c>
      <c r="U887" s="867"/>
      <c r="V887" s="867"/>
    </row>
    <row r="888" spans="1:22">
      <c r="A888" s="236">
        <v>18</v>
      </c>
      <c r="B888" s="867">
        <v>322</v>
      </c>
      <c r="C888" s="236">
        <v>402</v>
      </c>
      <c r="D888" s="236">
        <v>2</v>
      </c>
      <c r="E888" s="236" t="s">
        <v>78</v>
      </c>
      <c r="F888" t="s">
        <v>1099</v>
      </c>
      <c r="G888" s="398"/>
      <c r="S888" s="236" t="s">
        <v>78</v>
      </c>
      <c r="T888" s="867" t="str">
        <f t="shared" si="23"/>
        <v>Крупский</v>
      </c>
      <c r="U888" s="867"/>
      <c r="V888" s="867"/>
    </row>
    <row r="889" spans="1:22">
      <c r="A889" s="236">
        <v>19</v>
      </c>
      <c r="B889" s="867">
        <v>322</v>
      </c>
      <c r="C889" s="236">
        <v>402</v>
      </c>
      <c r="D889" s="236">
        <v>2</v>
      </c>
      <c r="E889" s="236" t="s">
        <v>78</v>
      </c>
      <c r="F889" t="s">
        <v>1100</v>
      </c>
      <c r="G889" s="398"/>
      <c r="S889" s="236" t="s">
        <v>78</v>
      </c>
      <c r="T889" s="867" t="str">
        <f t="shared" si="23"/>
        <v>Лебедев</v>
      </c>
      <c r="U889" s="867"/>
      <c r="V889" s="867"/>
    </row>
    <row r="890" spans="1:22">
      <c r="A890" s="236">
        <v>20</v>
      </c>
      <c r="B890" s="867">
        <v>322</v>
      </c>
      <c r="C890" s="236">
        <v>402</v>
      </c>
      <c r="D890" s="236">
        <v>2</v>
      </c>
      <c r="E890" s="236" t="s">
        <v>78</v>
      </c>
      <c r="F890" t="s">
        <v>1101</v>
      </c>
      <c r="G890" s="398"/>
      <c r="S890" s="236" t="s">
        <v>78</v>
      </c>
      <c r="T890" s="867" t="str">
        <f t="shared" si="23"/>
        <v>Макаров</v>
      </c>
      <c r="U890" s="867"/>
      <c r="V890" s="867"/>
    </row>
    <row r="891" spans="1:22">
      <c r="A891" s="236">
        <v>21</v>
      </c>
      <c r="B891" s="867">
        <v>322</v>
      </c>
      <c r="C891" s="236">
        <v>402</v>
      </c>
      <c r="D891" s="236">
        <v>1</v>
      </c>
      <c r="E891" s="236" t="s">
        <v>78</v>
      </c>
      <c r="F891" t="s">
        <v>1612</v>
      </c>
      <c r="G891" s="398"/>
      <c r="S891" s="236" t="s">
        <v>78</v>
      </c>
      <c r="T891" s="867" t="str">
        <f t="shared" si="23"/>
        <v>Макрушин</v>
      </c>
      <c r="U891" s="867"/>
      <c r="V891" s="867"/>
    </row>
    <row r="892" spans="1:22">
      <c r="A892" s="236">
        <v>22</v>
      </c>
      <c r="B892" s="867">
        <v>322</v>
      </c>
      <c r="C892" s="236">
        <v>402</v>
      </c>
      <c r="D892" s="236">
        <v>1</v>
      </c>
      <c r="E892" s="236" t="s">
        <v>78</v>
      </c>
      <c r="F892" t="s">
        <v>1102</v>
      </c>
      <c r="G892" s="398"/>
      <c r="S892" s="236" t="s">
        <v>78</v>
      </c>
      <c r="T892" s="867" t="str">
        <f t="shared" si="23"/>
        <v>Петров</v>
      </c>
      <c r="U892" s="867"/>
      <c r="V892" s="867"/>
    </row>
    <row r="893" spans="1:22">
      <c r="A893" s="236">
        <v>23</v>
      </c>
      <c r="B893" s="867">
        <v>322</v>
      </c>
      <c r="C893" s="236">
        <v>402</v>
      </c>
      <c r="D893" s="236">
        <v>1</v>
      </c>
      <c r="E893" s="236" t="s">
        <v>78</v>
      </c>
      <c r="F893" t="s">
        <v>1103</v>
      </c>
      <c r="G893" s="398"/>
      <c r="S893" s="236" t="s">
        <v>78</v>
      </c>
      <c r="T893" s="867" t="str">
        <f t="shared" si="23"/>
        <v>Плаксин</v>
      </c>
      <c r="U893" s="867"/>
      <c r="V893" s="867"/>
    </row>
    <row r="894" spans="1:22">
      <c r="A894" s="236">
        <v>24</v>
      </c>
      <c r="B894" s="867">
        <v>322</v>
      </c>
      <c r="C894" s="236">
        <v>402</v>
      </c>
      <c r="D894" s="236">
        <v>1</v>
      </c>
      <c r="E894" s="236" t="s">
        <v>78</v>
      </c>
      <c r="F894" t="s">
        <v>1104</v>
      </c>
      <c r="G894" s="398"/>
      <c r="S894" s="236" t="s">
        <v>78</v>
      </c>
      <c r="T894" s="867" t="str">
        <f t="shared" si="23"/>
        <v>Праслов</v>
      </c>
      <c r="U894" s="867"/>
      <c r="V894" s="867"/>
    </row>
    <row r="895" spans="1:22">
      <c r="A895" s="236">
        <v>25</v>
      </c>
      <c r="B895" s="867">
        <v>322</v>
      </c>
      <c r="C895" s="236">
        <v>402</v>
      </c>
      <c r="D895" s="236">
        <v>1</v>
      </c>
      <c r="E895" s="236" t="s">
        <v>78</v>
      </c>
      <c r="F895" t="s">
        <v>1105</v>
      </c>
      <c r="G895" s="398"/>
      <c r="S895" s="236" t="s">
        <v>78</v>
      </c>
      <c r="T895" s="867" t="str">
        <f t="shared" si="23"/>
        <v>Романов</v>
      </c>
      <c r="U895" s="867"/>
      <c r="V895" s="867"/>
    </row>
    <row r="896" spans="1:22">
      <c r="A896" s="236">
        <v>26</v>
      </c>
      <c r="B896" s="867">
        <v>322</v>
      </c>
      <c r="C896" s="236">
        <v>402</v>
      </c>
      <c r="D896" s="236">
        <v>1</v>
      </c>
      <c r="E896" s="236" t="s">
        <v>78</v>
      </c>
      <c r="F896" t="s">
        <v>1106</v>
      </c>
      <c r="G896" s="398"/>
      <c r="S896" s="236" t="s">
        <v>78</v>
      </c>
      <c r="T896" s="867" t="str">
        <f t="shared" si="23"/>
        <v>Рябинин</v>
      </c>
      <c r="U896" s="867"/>
      <c r="V896" s="867"/>
    </row>
    <row r="897" spans="1:22">
      <c r="A897" s="236">
        <v>27</v>
      </c>
      <c r="B897" s="867">
        <v>322</v>
      </c>
      <c r="C897" s="236">
        <v>402</v>
      </c>
      <c r="D897" s="236">
        <v>1</v>
      </c>
      <c r="E897" s="236" t="s">
        <v>78</v>
      </c>
      <c r="F897" t="s">
        <v>1107</v>
      </c>
      <c r="G897" s="398"/>
      <c r="S897" s="236" t="s">
        <v>78</v>
      </c>
      <c r="T897" s="867" t="str">
        <f t="shared" si="23"/>
        <v>Сеуткин</v>
      </c>
      <c r="U897" s="867"/>
      <c r="V897" s="867"/>
    </row>
    <row r="898" spans="1:22">
      <c r="A898" s="236">
        <v>28</v>
      </c>
      <c r="B898" s="867">
        <v>322</v>
      </c>
      <c r="C898" s="236">
        <v>402</v>
      </c>
      <c r="D898" s="236">
        <v>1</v>
      </c>
      <c r="E898" s="236" t="s">
        <v>78</v>
      </c>
      <c r="F898" t="s">
        <v>1108</v>
      </c>
      <c r="G898" s="398"/>
      <c r="S898" s="236" t="s">
        <v>78</v>
      </c>
      <c r="T898" s="867" t="str">
        <f t="shared" si="23"/>
        <v>Симонян</v>
      </c>
      <c r="U898" s="867"/>
      <c r="V898" s="867"/>
    </row>
    <row r="899" spans="1:22">
      <c r="A899" s="236">
        <v>29</v>
      </c>
      <c r="B899" s="867">
        <v>322</v>
      </c>
      <c r="C899" s="236">
        <v>402</v>
      </c>
      <c r="D899" s="236">
        <v>1</v>
      </c>
      <c r="E899" s="236" t="s">
        <v>78</v>
      </c>
      <c r="F899" t="s">
        <v>1613</v>
      </c>
      <c r="G899" s="398"/>
      <c r="S899" s="236" t="s">
        <v>78</v>
      </c>
      <c r="T899" s="867" t="str">
        <f t="shared" si="23"/>
        <v>Умнов</v>
      </c>
      <c r="U899" s="867"/>
      <c r="V899" s="867"/>
    </row>
    <row r="900" spans="1:22">
      <c r="A900" s="236">
        <v>30</v>
      </c>
      <c r="B900" s="867">
        <v>322</v>
      </c>
      <c r="C900" s="236">
        <v>402</v>
      </c>
      <c r="D900" s="236">
        <v>1</v>
      </c>
      <c r="E900" s="236" t="s">
        <v>78</v>
      </c>
      <c r="F900" t="s">
        <v>1109</v>
      </c>
      <c r="G900" s="398"/>
      <c r="S900" s="236" t="s">
        <v>78</v>
      </c>
      <c r="T900" s="867" t="str">
        <f t="shared" si="23"/>
        <v>Чогаров</v>
      </c>
      <c r="U900" s="867"/>
      <c r="V900" s="867"/>
    </row>
    <row r="901" spans="1:22">
      <c r="A901" s="236">
        <v>31</v>
      </c>
      <c r="B901" s="867">
        <v>322</v>
      </c>
      <c r="C901" s="236">
        <v>402</v>
      </c>
      <c r="D901" s="236">
        <v>1</v>
      </c>
      <c r="E901" s="236" t="s">
        <v>78</v>
      </c>
      <c r="F901" t="s">
        <v>1110</v>
      </c>
      <c r="G901" s="398"/>
      <c r="S901" s="236" t="s">
        <v>78</v>
      </c>
      <c r="T901" s="867" t="str">
        <f t="shared" si="23"/>
        <v>Чудин</v>
      </c>
      <c r="U901" s="867"/>
      <c r="V901" s="867"/>
    </row>
    <row r="902" spans="1:22">
      <c r="A902" s="236">
        <v>32</v>
      </c>
      <c r="B902" s="867">
        <v>322</v>
      </c>
      <c r="C902" s="236">
        <v>402</v>
      </c>
      <c r="D902" s="236">
        <v>1</v>
      </c>
      <c r="E902" s="236" t="s">
        <v>78</v>
      </c>
      <c r="F902" t="s">
        <v>1111</v>
      </c>
      <c r="G902" s="398"/>
      <c r="S902" s="236" t="s">
        <v>78</v>
      </c>
      <c r="T902" s="867" t="str">
        <f t="shared" si="23"/>
        <v>Ящеров</v>
      </c>
      <c r="U902" s="867"/>
      <c r="V902" s="867"/>
    </row>
    <row r="903" spans="1:22">
      <c r="A903" s="236">
        <v>1</v>
      </c>
      <c r="B903" s="867">
        <v>323</v>
      </c>
      <c r="C903" s="236">
        <v>402</v>
      </c>
      <c r="D903" s="236">
        <v>1</v>
      </c>
      <c r="E903" s="236" t="s">
        <v>78</v>
      </c>
      <c r="F903" t="s">
        <v>1614</v>
      </c>
      <c r="G903" s="398"/>
      <c r="S903" s="236" t="s">
        <v>78</v>
      </c>
      <c r="T903" s="867" t="str">
        <f t="shared" ref="T903:T938" si="24">LEFT(F903,FIND(" ",F903)-1)</f>
        <v>Аивазов</v>
      </c>
      <c r="U903" s="867"/>
      <c r="V903" s="867"/>
    </row>
    <row r="904" spans="1:22">
      <c r="A904" s="236">
        <v>2</v>
      </c>
      <c r="B904" s="867">
        <v>323</v>
      </c>
      <c r="C904" s="236">
        <v>402</v>
      </c>
      <c r="D904" s="236">
        <v>1</v>
      </c>
      <c r="E904" s="236" t="s">
        <v>78</v>
      </c>
      <c r="F904" t="s">
        <v>1615</v>
      </c>
      <c r="G904" s="398"/>
      <c r="S904" s="236" t="s">
        <v>78</v>
      </c>
      <c r="T904" s="867" t="str">
        <f t="shared" si="24"/>
        <v>Байшанов</v>
      </c>
      <c r="U904" s="867"/>
      <c r="V904" s="867"/>
    </row>
    <row r="905" spans="1:22">
      <c r="A905" s="236">
        <v>3</v>
      </c>
      <c r="B905" s="867">
        <v>323</v>
      </c>
      <c r="C905" s="236">
        <v>402</v>
      </c>
      <c r="D905" s="236">
        <v>1</v>
      </c>
      <c r="E905" s="236" t="s">
        <v>78</v>
      </c>
      <c r="F905" t="s">
        <v>1616</v>
      </c>
      <c r="G905" s="398"/>
      <c r="S905" s="236" t="s">
        <v>78</v>
      </c>
      <c r="T905" s="867" t="str">
        <f t="shared" si="24"/>
        <v>Ваньков</v>
      </c>
      <c r="U905" s="867"/>
      <c r="V905" s="867"/>
    </row>
    <row r="906" spans="1:22">
      <c r="A906" s="236">
        <v>4</v>
      </c>
      <c r="B906" s="867">
        <v>323</v>
      </c>
      <c r="C906" s="236">
        <v>402</v>
      </c>
      <c r="D906" s="236">
        <v>1</v>
      </c>
      <c r="E906" s="236" t="s">
        <v>78</v>
      </c>
      <c r="F906" t="s">
        <v>1617</v>
      </c>
      <c r="G906" s="398"/>
      <c r="S906" s="236" t="s">
        <v>78</v>
      </c>
      <c r="T906" s="867" t="str">
        <f t="shared" si="24"/>
        <v>Еремеев</v>
      </c>
      <c r="U906" s="867"/>
      <c r="V906" s="867"/>
    </row>
    <row r="907" spans="1:22">
      <c r="A907" s="236">
        <v>5</v>
      </c>
      <c r="B907" s="867">
        <v>323</v>
      </c>
      <c r="C907" s="236">
        <v>402</v>
      </c>
      <c r="D907" s="236">
        <v>1</v>
      </c>
      <c r="E907" s="236" t="s">
        <v>78</v>
      </c>
      <c r="F907" t="s">
        <v>1618</v>
      </c>
      <c r="G907" s="398"/>
      <c r="S907" s="236" t="s">
        <v>78</v>
      </c>
      <c r="T907" s="867" t="str">
        <f t="shared" si="24"/>
        <v>Ефимов</v>
      </c>
      <c r="U907" s="867"/>
      <c r="V907" s="867"/>
    </row>
    <row r="908" spans="1:22">
      <c r="A908" s="236">
        <v>6</v>
      </c>
      <c r="B908" s="867">
        <v>323</v>
      </c>
      <c r="C908" s="236">
        <v>402</v>
      </c>
      <c r="D908" s="236">
        <v>1</v>
      </c>
      <c r="E908" s="236" t="s">
        <v>78</v>
      </c>
      <c r="F908" t="s">
        <v>1619</v>
      </c>
      <c r="G908" s="398"/>
      <c r="S908" s="236" t="s">
        <v>78</v>
      </c>
      <c r="T908" s="867" t="str">
        <f t="shared" si="24"/>
        <v>Затейкин</v>
      </c>
      <c r="U908" s="867"/>
      <c r="V908" s="867"/>
    </row>
    <row r="909" spans="1:22">
      <c r="A909" s="236">
        <v>7</v>
      </c>
      <c r="B909" s="867">
        <v>323</v>
      </c>
      <c r="C909" s="236">
        <v>402</v>
      </c>
      <c r="D909" s="236">
        <v>1</v>
      </c>
      <c r="E909" s="236" t="s">
        <v>78</v>
      </c>
      <c r="F909" t="s">
        <v>1620</v>
      </c>
      <c r="G909" s="398"/>
      <c r="S909" s="236" t="s">
        <v>78</v>
      </c>
      <c r="T909" s="867" t="str">
        <f t="shared" si="24"/>
        <v>Затейкин</v>
      </c>
      <c r="U909" s="867"/>
      <c r="V909" s="867"/>
    </row>
    <row r="910" spans="1:22">
      <c r="A910" s="236">
        <v>8</v>
      </c>
      <c r="B910" s="867">
        <v>323</v>
      </c>
      <c r="C910" s="236">
        <v>402</v>
      </c>
      <c r="D910" s="236">
        <v>1</v>
      </c>
      <c r="E910" s="236" t="s">
        <v>78</v>
      </c>
      <c r="F910" t="s">
        <v>1621</v>
      </c>
      <c r="G910" s="398"/>
      <c r="S910" s="236" t="s">
        <v>78</v>
      </c>
      <c r="T910" s="867" t="str">
        <f t="shared" si="24"/>
        <v>Кононов</v>
      </c>
      <c r="U910" s="867"/>
      <c r="V910" s="867"/>
    </row>
    <row r="911" spans="1:22">
      <c r="A911" s="236">
        <v>9</v>
      </c>
      <c r="B911" s="867">
        <v>323</v>
      </c>
      <c r="C911" s="236">
        <v>402</v>
      </c>
      <c r="D911" s="236">
        <v>1</v>
      </c>
      <c r="E911" s="236" t="s">
        <v>78</v>
      </c>
      <c r="F911" t="s">
        <v>1622</v>
      </c>
      <c r="G911" s="398"/>
      <c r="S911" s="236" t="s">
        <v>78</v>
      </c>
      <c r="T911" s="867" t="str">
        <f t="shared" si="24"/>
        <v>Кошаусов</v>
      </c>
      <c r="U911" s="867"/>
      <c r="V911" s="867"/>
    </row>
    <row r="912" spans="1:22">
      <c r="A912" s="236">
        <v>10</v>
      </c>
      <c r="B912" s="867">
        <v>323</v>
      </c>
      <c r="C912" s="236">
        <v>402</v>
      </c>
      <c r="D912" s="236">
        <v>1</v>
      </c>
      <c r="E912" s="236" t="s">
        <v>78</v>
      </c>
      <c r="F912" t="s">
        <v>1623</v>
      </c>
      <c r="G912" s="398"/>
      <c r="S912" s="236" t="s">
        <v>78</v>
      </c>
      <c r="T912" s="867" t="str">
        <f t="shared" si="24"/>
        <v>Касутин</v>
      </c>
      <c r="U912" s="867"/>
      <c r="V912" s="867"/>
    </row>
    <row r="913" spans="1:22">
      <c r="A913" s="236">
        <v>11</v>
      </c>
      <c r="B913" s="867">
        <v>323</v>
      </c>
      <c r="C913" s="236">
        <v>402</v>
      </c>
      <c r="D913" s="236">
        <v>1</v>
      </c>
      <c r="E913" s="236" t="s">
        <v>78</v>
      </c>
      <c r="F913" t="s">
        <v>1624</v>
      </c>
      <c r="G913" s="398"/>
      <c r="S913" s="236" t="s">
        <v>78</v>
      </c>
      <c r="T913" s="867" t="str">
        <f t="shared" si="24"/>
        <v>Манзыров</v>
      </c>
      <c r="U913" s="867"/>
      <c r="V913" s="867"/>
    </row>
    <row r="914" spans="1:22">
      <c r="A914" s="236">
        <v>12</v>
      </c>
      <c r="B914" s="867">
        <v>323</v>
      </c>
      <c r="C914" s="236">
        <v>402</v>
      </c>
      <c r="D914" s="236">
        <v>1</v>
      </c>
      <c r="E914" s="236" t="s">
        <v>78</v>
      </c>
      <c r="F914" t="s">
        <v>1625</v>
      </c>
      <c r="G914" s="398"/>
      <c r="S914" s="236" t="s">
        <v>78</v>
      </c>
      <c r="T914" s="867" t="str">
        <f t="shared" si="24"/>
        <v>Муксалов</v>
      </c>
      <c r="U914" s="867"/>
      <c r="V914" s="867"/>
    </row>
    <row r="915" spans="1:22">
      <c r="A915" s="236">
        <v>13</v>
      </c>
      <c r="B915" s="867">
        <v>323</v>
      </c>
      <c r="C915" s="236">
        <v>402</v>
      </c>
      <c r="D915" s="236">
        <v>1</v>
      </c>
      <c r="E915" s="236" t="s">
        <v>78</v>
      </c>
      <c r="F915" t="s">
        <v>1626</v>
      </c>
      <c r="G915" s="398"/>
      <c r="S915" s="236" t="s">
        <v>78</v>
      </c>
      <c r="T915" s="867" t="str">
        <f t="shared" si="24"/>
        <v>Мосиленко</v>
      </c>
      <c r="U915" s="867"/>
      <c r="V915" s="867"/>
    </row>
    <row r="916" spans="1:22">
      <c r="A916" s="236">
        <v>14</v>
      </c>
      <c r="B916" s="867">
        <v>323</v>
      </c>
      <c r="C916" s="236">
        <v>402</v>
      </c>
      <c r="D916" s="236">
        <v>1</v>
      </c>
      <c r="E916" s="236" t="s">
        <v>78</v>
      </c>
      <c r="F916" t="s">
        <v>1627</v>
      </c>
      <c r="G916" s="398"/>
      <c r="S916" s="236" t="s">
        <v>78</v>
      </c>
      <c r="T916" s="867" t="str">
        <f t="shared" si="24"/>
        <v>Моисеев</v>
      </c>
      <c r="U916" s="867"/>
      <c r="V916" s="867"/>
    </row>
    <row r="917" spans="1:22">
      <c r="A917" s="236">
        <v>15</v>
      </c>
      <c r="B917" s="867">
        <v>323</v>
      </c>
      <c r="C917" s="236">
        <v>402</v>
      </c>
      <c r="D917" s="236">
        <v>1</v>
      </c>
      <c r="E917" s="236" t="s">
        <v>78</v>
      </c>
      <c r="F917" t="s">
        <v>1628</v>
      </c>
      <c r="G917" s="398"/>
      <c r="S917" s="236" t="s">
        <v>78</v>
      </c>
      <c r="T917" s="867" t="str">
        <f t="shared" si="24"/>
        <v>Моинестов</v>
      </c>
      <c r="U917" s="867"/>
      <c r="V917" s="867"/>
    </row>
    <row r="918" spans="1:22">
      <c r="A918" s="236">
        <v>16</v>
      </c>
      <c r="B918" s="867">
        <v>323</v>
      </c>
      <c r="C918" s="236">
        <v>402</v>
      </c>
      <c r="D918" s="236">
        <v>1</v>
      </c>
      <c r="E918" s="236" t="s">
        <v>78</v>
      </c>
      <c r="F918" t="s">
        <v>1629</v>
      </c>
      <c r="G918" s="398"/>
      <c r="S918" s="236" t="s">
        <v>78</v>
      </c>
      <c r="T918" s="867" t="str">
        <f t="shared" si="24"/>
        <v>Метреев</v>
      </c>
      <c r="U918" s="867"/>
      <c r="V918" s="867"/>
    </row>
    <row r="919" spans="1:22">
      <c r="A919" s="236">
        <v>17</v>
      </c>
      <c r="B919" s="867">
        <v>323</v>
      </c>
      <c r="C919" s="236">
        <v>402</v>
      </c>
      <c r="D919" s="236">
        <v>1</v>
      </c>
      <c r="E919" s="236" t="s">
        <v>78</v>
      </c>
      <c r="F919" t="s">
        <v>1630</v>
      </c>
      <c r="G919" s="398"/>
      <c r="S919" s="236" t="s">
        <v>78</v>
      </c>
      <c r="T919" s="867" t="str">
        <f t="shared" si="24"/>
        <v>Никитин</v>
      </c>
      <c r="U919" s="867"/>
      <c r="V919" s="867"/>
    </row>
    <row r="920" spans="1:22">
      <c r="A920" s="236">
        <v>18</v>
      </c>
      <c r="B920" s="867">
        <v>323</v>
      </c>
      <c r="C920" s="236">
        <v>402</v>
      </c>
      <c r="D920" s="236">
        <v>2</v>
      </c>
      <c r="E920" s="236" t="s">
        <v>78</v>
      </c>
      <c r="F920" t="s">
        <v>1631</v>
      </c>
      <c r="G920" s="398"/>
      <c r="S920" s="236" t="s">
        <v>78</v>
      </c>
      <c r="T920" s="867" t="str">
        <f t="shared" si="24"/>
        <v>Кайнов</v>
      </c>
      <c r="U920" s="867"/>
      <c r="V920" s="867"/>
    </row>
    <row r="921" spans="1:22">
      <c r="A921" s="236">
        <v>19</v>
      </c>
      <c r="B921" s="867">
        <v>323</v>
      </c>
      <c r="C921" s="236">
        <v>402</v>
      </c>
      <c r="D921" s="236">
        <v>2</v>
      </c>
      <c r="E921" s="236" t="s">
        <v>78</v>
      </c>
      <c r="F921" t="s">
        <v>1632</v>
      </c>
      <c r="G921" s="398"/>
      <c r="S921" s="236" t="s">
        <v>78</v>
      </c>
      <c r="T921" s="867" t="str">
        <f t="shared" si="24"/>
        <v>Кебайшин</v>
      </c>
      <c r="U921" s="867"/>
      <c r="V921" s="867"/>
    </row>
    <row r="922" spans="1:22">
      <c r="A922" s="236">
        <v>20</v>
      </c>
      <c r="B922" s="867">
        <v>323</v>
      </c>
      <c r="C922" s="236">
        <v>402</v>
      </c>
      <c r="D922" s="236">
        <v>2</v>
      </c>
      <c r="E922" s="236" t="s">
        <v>78</v>
      </c>
      <c r="F922" t="s">
        <v>1633</v>
      </c>
      <c r="G922" s="398"/>
      <c r="S922" s="236" t="s">
        <v>78</v>
      </c>
      <c r="T922" s="867" t="str">
        <f t="shared" si="24"/>
        <v>Остаков</v>
      </c>
      <c r="U922" s="867"/>
      <c r="V922" s="867"/>
    </row>
    <row r="923" spans="1:22">
      <c r="A923" s="236">
        <v>21</v>
      </c>
      <c r="B923" s="867">
        <v>323</v>
      </c>
      <c r="C923" s="236">
        <v>402</v>
      </c>
      <c r="D923" s="236">
        <v>2</v>
      </c>
      <c r="E923" s="236" t="s">
        <v>78</v>
      </c>
      <c r="F923" t="s">
        <v>1634</v>
      </c>
      <c r="G923" s="398"/>
      <c r="S923" s="236" t="s">
        <v>78</v>
      </c>
      <c r="T923" s="867" t="str">
        <f t="shared" si="24"/>
        <v>Орков</v>
      </c>
      <c r="U923" s="867"/>
      <c r="V923" s="867"/>
    </row>
    <row r="924" spans="1:22">
      <c r="A924" s="236">
        <v>22</v>
      </c>
      <c r="B924" s="867">
        <v>323</v>
      </c>
      <c r="C924" s="236">
        <v>402</v>
      </c>
      <c r="D924" s="236">
        <v>2</v>
      </c>
      <c r="E924" s="236" t="s">
        <v>78</v>
      </c>
      <c r="F924" t="s">
        <v>1635</v>
      </c>
      <c r="G924" s="398"/>
      <c r="S924" s="236" t="s">
        <v>78</v>
      </c>
      <c r="T924" s="867" t="str">
        <f t="shared" si="24"/>
        <v>Оборин</v>
      </c>
      <c r="U924" s="867"/>
      <c r="V924" s="867"/>
    </row>
    <row r="925" spans="1:22">
      <c r="A925" s="236">
        <v>23</v>
      </c>
      <c r="B925" s="867">
        <v>323</v>
      </c>
      <c r="C925" s="236">
        <v>402</v>
      </c>
      <c r="D925" s="236">
        <v>2</v>
      </c>
      <c r="E925" s="236" t="s">
        <v>78</v>
      </c>
      <c r="F925" t="s">
        <v>1636</v>
      </c>
      <c r="G925" s="398"/>
      <c r="S925" s="236" t="s">
        <v>78</v>
      </c>
      <c r="T925" s="867" t="str">
        <f t="shared" si="24"/>
        <v>Посоненов</v>
      </c>
      <c r="U925" s="867"/>
      <c r="V925" s="867"/>
    </row>
    <row r="926" spans="1:22">
      <c r="A926" s="236">
        <v>24</v>
      </c>
      <c r="B926" s="867">
        <v>323</v>
      </c>
      <c r="C926" s="236">
        <v>402</v>
      </c>
      <c r="D926" s="236">
        <v>2</v>
      </c>
      <c r="E926" s="236" t="s">
        <v>78</v>
      </c>
      <c r="F926" t="s">
        <v>1637</v>
      </c>
      <c r="G926" s="398"/>
      <c r="S926" s="236" t="s">
        <v>78</v>
      </c>
      <c r="T926" s="867" t="str">
        <f t="shared" si="24"/>
        <v>Платников</v>
      </c>
      <c r="U926" s="867"/>
      <c r="V926" s="867"/>
    </row>
    <row r="927" spans="1:22">
      <c r="A927" s="236">
        <v>25</v>
      </c>
      <c r="B927" s="867">
        <v>323</v>
      </c>
      <c r="C927" s="236">
        <v>402</v>
      </c>
      <c r="D927" s="236">
        <v>2</v>
      </c>
      <c r="E927" s="236" t="s">
        <v>78</v>
      </c>
      <c r="F927" t="s">
        <v>1638</v>
      </c>
      <c r="G927" s="398"/>
      <c r="S927" s="236" t="s">
        <v>78</v>
      </c>
      <c r="T927" s="867" t="str">
        <f t="shared" si="24"/>
        <v>Рудаков</v>
      </c>
      <c r="U927" s="867"/>
      <c r="V927" s="867"/>
    </row>
    <row r="928" spans="1:22">
      <c r="A928" s="236">
        <v>26</v>
      </c>
      <c r="B928" s="867">
        <v>323</v>
      </c>
      <c r="C928" s="236">
        <v>402</v>
      </c>
      <c r="D928" s="236">
        <v>2</v>
      </c>
      <c r="E928" s="236" t="s">
        <v>78</v>
      </c>
      <c r="F928" t="s">
        <v>1639</v>
      </c>
      <c r="G928" s="398"/>
      <c r="S928" s="236" t="s">
        <v>78</v>
      </c>
      <c r="T928" s="867" t="str">
        <f t="shared" si="24"/>
        <v>Сергеев</v>
      </c>
      <c r="U928" s="867"/>
      <c r="V928" s="867"/>
    </row>
    <row r="929" spans="1:22">
      <c r="A929" s="236">
        <v>27</v>
      </c>
      <c r="B929" s="867">
        <v>323</v>
      </c>
      <c r="C929" s="236">
        <v>402</v>
      </c>
      <c r="D929" s="236">
        <v>2</v>
      </c>
      <c r="E929" s="236" t="s">
        <v>78</v>
      </c>
      <c r="F929" t="s">
        <v>1640</v>
      </c>
      <c r="G929" s="398"/>
      <c r="S929" s="236" t="s">
        <v>78</v>
      </c>
      <c r="T929" s="867" t="str">
        <f t="shared" si="24"/>
        <v>Сурменко</v>
      </c>
      <c r="U929" s="867"/>
      <c r="V929" s="867"/>
    </row>
    <row r="930" spans="1:22">
      <c r="A930" s="236">
        <v>28</v>
      </c>
      <c r="B930" s="867">
        <v>323</v>
      </c>
      <c r="C930" s="236">
        <v>402</v>
      </c>
      <c r="D930" s="236">
        <v>2</v>
      </c>
      <c r="E930" s="236" t="s">
        <v>78</v>
      </c>
      <c r="F930" t="s">
        <v>1641</v>
      </c>
      <c r="G930" s="398"/>
      <c r="S930" s="236" t="s">
        <v>78</v>
      </c>
      <c r="T930" s="867" t="str">
        <f t="shared" si="24"/>
        <v>Студеникин</v>
      </c>
      <c r="U930" s="867"/>
      <c r="V930" s="867"/>
    </row>
    <row r="931" spans="1:22">
      <c r="A931" s="236">
        <v>29</v>
      </c>
      <c r="B931" s="867">
        <v>323</v>
      </c>
      <c r="C931" s="236">
        <v>402</v>
      </c>
      <c r="D931" s="236">
        <v>2</v>
      </c>
      <c r="E931" s="236" t="s">
        <v>78</v>
      </c>
      <c r="F931" t="s">
        <v>1642</v>
      </c>
      <c r="G931" s="398"/>
      <c r="S931" s="236" t="s">
        <v>78</v>
      </c>
      <c r="T931" s="867" t="str">
        <f t="shared" si="24"/>
        <v>Светличный</v>
      </c>
      <c r="U931" s="867"/>
      <c r="V931" s="867"/>
    </row>
    <row r="932" spans="1:22">
      <c r="A932" s="236">
        <v>30</v>
      </c>
      <c r="B932" s="867">
        <v>323</v>
      </c>
      <c r="C932" s="236">
        <v>402</v>
      </c>
      <c r="D932" s="236">
        <v>2</v>
      </c>
      <c r="E932" s="236" t="s">
        <v>78</v>
      </c>
      <c r="F932" t="s">
        <v>1643</v>
      </c>
      <c r="G932" s="398"/>
      <c r="S932" s="236" t="s">
        <v>78</v>
      </c>
      <c r="T932" s="867" t="str">
        <f t="shared" si="24"/>
        <v>Сакаров</v>
      </c>
      <c r="U932" s="867"/>
      <c r="V932" s="867"/>
    </row>
    <row r="933" spans="1:22">
      <c r="A933" s="236">
        <v>31</v>
      </c>
      <c r="B933" s="867">
        <v>323</v>
      </c>
      <c r="C933" s="236">
        <v>402</v>
      </c>
      <c r="D933" s="236">
        <v>2</v>
      </c>
      <c r="E933" s="236" t="s">
        <v>78</v>
      </c>
      <c r="F933" t="s">
        <v>1644</v>
      </c>
      <c r="G933" s="398"/>
      <c r="S933" s="236" t="s">
        <v>78</v>
      </c>
      <c r="T933" s="867" t="str">
        <f t="shared" si="24"/>
        <v>Скоробосатов</v>
      </c>
      <c r="U933" s="867"/>
      <c r="V933" s="867"/>
    </row>
    <row r="934" spans="1:22">
      <c r="A934" s="236">
        <v>32</v>
      </c>
      <c r="B934" s="867">
        <v>323</v>
      </c>
      <c r="C934" s="236">
        <v>402</v>
      </c>
      <c r="D934" s="236">
        <v>2</v>
      </c>
      <c r="E934" s="236" t="s">
        <v>78</v>
      </c>
      <c r="F934" t="s">
        <v>1645</v>
      </c>
      <c r="G934" s="398"/>
      <c r="S934" s="236" t="s">
        <v>78</v>
      </c>
      <c r="T934" s="867" t="str">
        <f t="shared" si="24"/>
        <v>Тугуров</v>
      </c>
      <c r="U934" s="867"/>
      <c r="V934" s="867"/>
    </row>
    <row r="935" spans="1:22">
      <c r="A935" s="236">
        <v>33</v>
      </c>
      <c r="B935" s="867">
        <v>323</v>
      </c>
      <c r="C935" s="236">
        <v>402</v>
      </c>
      <c r="D935" s="236">
        <v>2</v>
      </c>
      <c r="E935" s="236" t="s">
        <v>78</v>
      </c>
      <c r="F935" t="s">
        <v>1646</v>
      </c>
      <c r="G935" s="398"/>
      <c r="S935" s="236" t="s">
        <v>78</v>
      </c>
      <c r="T935" s="867" t="str">
        <f t="shared" si="24"/>
        <v>Уесиней</v>
      </c>
      <c r="U935" s="867"/>
      <c r="V935" s="867"/>
    </row>
    <row r="936" spans="1:22">
      <c r="A936" s="236">
        <v>34</v>
      </c>
      <c r="B936" s="867">
        <v>323</v>
      </c>
      <c r="C936" s="236">
        <v>402</v>
      </c>
      <c r="D936" s="236">
        <v>2</v>
      </c>
      <c r="E936" s="236" t="s">
        <v>78</v>
      </c>
      <c r="F936" t="s">
        <v>1647</v>
      </c>
      <c r="G936" s="398"/>
      <c r="S936" s="236" t="s">
        <v>78</v>
      </c>
      <c r="T936" s="867" t="str">
        <f t="shared" si="24"/>
        <v>Хамитшаков</v>
      </c>
      <c r="U936" s="867"/>
      <c r="V936" s="867"/>
    </row>
    <row r="937" spans="1:22">
      <c r="A937" s="236">
        <v>35</v>
      </c>
      <c r="B937" s="867">
        <v>323</v>
      </c>
      <c r="C937" s="236">
        <v>402</v>
      </c>
      <c r="D937" s="236">
        <v>2</v>
      </c>
      <c r="E937" s="236" t="s">
        <v>78</v>
      </c>
      <c r="F937" t="s">
        <v>1648</v>
      </c>
      <c r="G937" s="398"/>
      <c r="S937" s="236" t="s">
        <v>78</v>
      </c>
      <c r="T937" s="867" t="str">
        <f t="shared" si="24"/>
        <v>Шевляков</v>
      </c>
      <c r="U937" s="867"/>
      <c r="V937" s="867"/>
    </row>
    <row r="938" spans="1:22">
      <c r="A938" s="236">
        <v>36</v>
      </c>
      <c r="B938" s="867">
        <v>323</v>
      </c>
      <c r="C938" s="236">
        <v>402</v>
      </c>
      <c r="D938" s="236">
        <v>2</v>
      </c>
      <c r="E938" s="236" t="s">
        <v>78</v>
      </c>
      <c r="F938" t="s">
        <v>1649</v>
      </c>
      <c r="G938" s="398"/>
      <c r="S938" s="236" t="s">
        <v>78</v>
      </c>
      <c r="T938" s="867" t="str">
        <f t="shared" si="24"/>
        <v>Яценко</v>
      </c>
      <c r="U938" s="867"/>
      <c r="V938" s="867"/>
    </row>
    <row r="939" spans="1:22">
      <c r="A939" s="236">
        <v>1</v>
      </c>
      <c r="B939" s="867">
        <v>324</v>
      </c>
      <c r="C939" s="236">
        <v>402</v>
      </c>
      <c r="D939" s="236">
        <v>1</v>
      </c>
      <c r="E939" s="236" t="s">
        <v>78</v>
      </c>
      <c r="F939" t="s">
        <v>1650</v>
      </c>
      <c r="G939" s="398"/>
      <c r="S939" s="236" t="s">
        <v>78</v>
      </c>
      <c r="T939" s="867" t="str">
        <f t="shared" ref="T939:T977" si="25">LEFT(F939,FIND(" ",F939)-1)</f>
        <v>Дешнский</v>
      </c>
      <c r="U939" s="867"/>
      <c r="V939" s="867"/>
    </row>
    <row r="940" spans="1:22">
      <c r="A940" s="236">
        <v>2</v>
      </c>
      <c r="B940" s="867">
        <v>324</v>
      </c>
      <c r="C940" s="236">
        <v>402</v>
      </c>
      <c r="D940" s="236">
        <v>1</v>
      </c>
      <c r="E940" s="236" t="s">
        <v>78</v>
      </c>
      <c r="F940" t="s">
        <v>1651</v>
      </c>
      <c r="G940" s="398"/>
      <c r="S940" s="236" t="s">
        <v>78</v>
      </c>
      <c r="T940" s="867" t="str">
        <f t="shared" si="25"/>
        <v>Добровольский</v>
      </c>
      <c r="U940" s="867"/>
      <c r="V940" s="867"/>
    </row>
    <row r="941" spans="1:22">
      <c r="A941" s="236">
        <v>3</v>
      </c>
      <c r="B941" s="867">
        <v>324</v>
      </c>
      <c r="C941" s="236">
        <v>402</v>
      </c>
      <c r="D941" s="236">
        <v>1</v>
      </c>
      <c r="E941" s="236" t="s">
        <v>78</v>
      </c>
      <c r="F941" t="s">
        <v>1652</v>
      </c>
      <c r="G941" s="398"/>
      <c r="S941" s="236" t="s">
        <v>78</v>
      </c>
      <c r="T941" s="867" t="str">
        <f t="shared" si="25"/>
        <v>Евсеев</v>
      </c>
      <c r="U941" s="867"/>
      <c r="V941" s="867"/>
    </row>
    <row r="942" spans="1:22">
      <c r="A942" s="236">
        <v>4</v>
      </c>
      <c r="B942" s="867">
        <v>324</v>
      </c>
      <c r="C942" s="236">
        <v>402</v>
      </c>
      <c r="D942" s="236">
        <v>1</v>
      </c>
      <c r="E942" s="236" t="s">
        <v>78</v>
      </c>
      <c r="F942" t="s">
        <v>1653</v>
      </c>
      <c r="G942" s="398"/>
      <c r="S942" s="236" t="s">
        <v>78</v>
      </c>
      <c r="T942" s="867" t="str">
        <f t="shared" si="25"/>
        <v>Камыков</v>
      </c>
      <c r="U942" s="867"/>
      <c r="V942" s="867"/>
    </row>
    <row r="943" spans="1:22">
      <c r="A943" s="236">
        <v>5</v>
      </c>
      <c r="B943" s="867">
        <v>324</v>
      </c>
      <c r="C943" s="236">
        <v>402</v>
      </c>
      <c r="D943" s="236">
        <v>1</v>
      </c>
      <c r="E943" s="236" t="s">
        <v>78</v>
      </c>
      <c r="F943" t="s">
        <v>1654</v>
      </c>
      <c r="G943" s="398"/>
      <c r="S943" s="236" t="s">
        <v>78</v>
      </c>
      <c r="T943" s="867" t="str">
        <f t="shared" si="25"/>
        <v>Кариев</v>
      </c>
      <c r="U943" s="867"/>
      <c r="V943" s="867"/>
    </row>
    <row r="944" spans="1:22">
      <c r="A944" s="236">
        <v>6</v>
      </c>
      <c r="B944" s="867">
        <v>324</v>
      </c>
      <c r="C944" s="236">
        <v>402</v>
      </c>
      <c r="D944" s="236">
        <v>1</v>
      </c>
      <c r="E944" s="236" t="s">
        <v>78</v>
      </c>
      <c r="F944" t="s">
        <v>1655</v>
      </c>
      <c r="G944" s="398"/>
      <c r="S944" s="236" t="s">
        <v>78</v>
      </c>
      <c r="T944" s="867" t="str">
        <f t="shared" si="25"/>
        <v>Краснаутский</v>
      </c>
      <c r="U944" s="867"/>
      <c r="V944" s="867"/>
    </row>
    <row r="945" spans="1:22">
      <c r="A945" s="236">
        <v>7</v>
      </c>
      <c r="B945" s="867">
        <v>324</v>
      </c>
      <c r="C945" s="236">
        <v>402</v>
      </c>
      <c r="D945" s="236">
        <v>1</v>
      </c>
      <c r="E945" s="236" t="s">
        <v>78</v>
      </c>
      <c r="F945" t="s">
        <v>1656</v>
      </c>
      <c r="G945" s="398"/>
      <c r="S945" s="236" t="s">
        <v>78</v>
      </c>
      <c r="T945" s="867" t="str">
        <f t="shared" si="25"/>
        <v>Косюк</v>
      </c>
      <c r="U945" s="867"/>
      <c r="V945" s="867"/>
    </row>
    <row r="946" spans="1:22">
      <c r="A946" s="236">
        <v>8</v>
      </c>
      <c r="B946" s="867">
        <v>324</v>
      </c>
      <c r="C946" s="236">
        <v>402</v>
      </c>
      <c r="D946" s="236">
        <v>1</v>
      </c>
      <c r="E946" s="236" t="s">
        <v>78</v>
      </c>
      <c r="F946" t="s">
        <v>1657</v>
      </c>
      <c r="G946" s="398"/>
      <c r="S946" s="236" t="s">
        <v>78</v>
      </c>
      <c r="T946" s="867" t="str">
        <f t="shared" si="25"/>
        <v>Кузнецов</v>
      </c>
      <c r="U946" s="867"/>
      <c r="V946" s="867"/>
    </row>
    <row r="947" spans="1:22">
      <c r="A947" s="236">
        <v>9</v>
      </c>
      <c r="B947" s="867">
        <v>324</v>
      </c>
      <c r="C947" s="236">
        <v>402</v>
      </c>
      <c r="D947" s="236">
        <v>1</v>
      </c>
      <c r="E947" s="236" t="s">
        <v>78</v>
      </c>
      <c r="F947" t="s">
        <v>1658</v>
      </c>
      <c r="G947" s="398"/>
      <c r="S947" s="236" t="s">
        <v>78</v>
      </c>
      <c r="T947" s="867" t="str">
        <f t="shared" si="25"/>
        <v>Корланев</v>
      </c>
      <c r="U947" s="867"/>
      <c r="V947" s="867"/>
    </row>
    <row r="948" spans="1:22">
      <c r="A948" s="236">
        <v>10</v>
      </c>
      <c r="B948" s="867">
        <v>324</v>
      </c>
      <c r="C948" s="236">
        <v>402</v>
      </c>
      <c r="D948" s="236">
        <v>1</v>
      </c>
      <c r="E948" s="236" t="s">
        <v>78</v>
      </c>
      <c r="F948" t="s">
        <v>1659</v>
      </c>
      <c r="G948" s="398"/>
      <c r="S948" s="236" t="s">
        <v>78</v>
      </c>
      <c r="T948" s="867" t="str">
        <f t="shared" si="25"/>
        <v>Леоненко</v>
      </c>
      <c r="U948" s="867"/>
      <c r="V948" s="867"/>
    </row>
    <row r="949" spans="1:22">
      <c r="A949" s="236">
        <v>11</v>
      </c>
      <c r="B949" s="867">
        <v>324</v>
      </c>
      <c r="C949" s="236">
        <v>402</v>
      </c>
      <c r="D949" s="236">
        <v>1</v>
      </c>
      <c r="E949" s="236" t="s">
        <v>78</v>
      </c>
      <c r="F949" t="s">
        <v>1660</v>
      </c>
      <c r="G949" s="398"/>
      <c r="S949" s="236" t="s">
        <v>78</v>
      </c>
      <c r="T949" s="867" t="str">
        <f t="shared" si="25"/>
        <v>Мицин</v>
      </c>
      <c r="U949" s="867"/>
      <c r="V949" s="867"/>
    </row>
    <row r="950" spans="1:22">
      <c r="A950" s="236">
        <v>12</v>
      </c>
      <c r="B950" s="867">
        <v>324</v>
      </c>
      <c r="C950" s="236">
        <v>402</v>
      </c>
      <c r="D950" s="236">
        <v>1</v>
      </c>
      <c r="E950" s="236" t="s">
        <v>78</v>
      </c>
      <c r="F950" t="s">
        <v>1661</v>
      </c>
      <c r="G950" s="398"/>
      <c r="S950" s="236" t="s">
        <v>78</v>
      </c>
      <c r="T950" s="867" t="str">
        <f t="shared" si="25"/>
        <v>Моласов</v>
      </c>
      <c r="U950" s="867"/>
      <c r="V950" s="867"/>
    </row>
    <row r="951" spans="1:22">
      <c r="A951" s="236">
        <v>13</v>
      </c>
      <c r="B951" s="867">
        <v>324</v>
      </c>
      <c r="C951" s="236">
        <v>402</v>
      </c>
      <c r="D951" s="236">
        <v>1</v>
      </c>
      <c r="E951" s="236" t="s">
        <v>78</v>
      </c>
      <c r="F951" t="s">
        <v>1662</v>
      </c>
      <c r="G951" s="398"/>
      <c r="S951" s="236" t="s">
        <v>78</v>
      </c>
      <c r="T951" s="867" t="str">
        <f t="shared" si="25"/>
        <v>Маличенко</v>
      </c>
      <c r="U951" s="867"/>
      <c r="V951" s="867"/>
    </row>
    <row r="952" spans="1:22">
      <c r="A952" s="236">
        <v>14</v>
      </c>
      <c r="B952" s="867">
        <v>324</v>
      </c>
      <c r="C952" s="236">
        <v>402</v>
      </c>
      <c r="D952" s="236">
        <v>1</v>
      </c>
      <c r="E952" s="236" t="s">
        <v>78</v>
      </c>
      <c r="F952" t="s">
        <v>1663</v>
      </c>
      <c r="G952" s="398"/>
      <c r="S952" s="236" t="s">
        <v>78</v>
      </c>
      <c r="T952" s="867" t="str">
        <f t="shared" si="25"/>
        <v>Мальцев</v>
      </c>
      <c r="U952" s="867"/>
      <c r="V952" s="867"/>
    </row>
    <row r="953" spans="1:22">
      <c r="A953" s="236">
        <v>15</v>
      </c>
      <c r="B953" s="867">
        <v>324</v>
      </c>
      <c r="C953" s="236">
        <v>402</v>
      </c>
      <c r="D953" s="236">
        <v>1</v>
      </c>
      <c r="E953" s="236" t="s">
        <v>78</v>
      </c>
      <c r="F953" t="s">
        <v>1664</v>
      </c>
      <c r="G953" s="398"/>
      <c r="S953" s="236" t="s">
        <v>78</v>
      </c>
      <c r="T953" s="867" t="str">
        <f t="shared" si="25"/>
        <v>Маннов</v>
      </c>
      <c r="U953" s="867"/>
      <c r="V953" s="867"/>
    </row>
    <row r="954" spans="1:22">
      <c r="A954" s="236">
        <v>16</v>
      </c>
      <c r="B954" s="867">
        <v>324</v>
      </c>
      <c r="C954" s="236">
        <v>402</v>
      </c>
      <c r="D954" s="236">
        <v>1</v>
      </c>
      <c r="E954" s="236" t="s">
        <v>78</v>
      </c>
      <c r="F954" t="s">
        <v>1665</v>
      </c>
      <c r="G954" s="398"/>
      <c r="S954" s="236" t="s">
        <v>78</v>
      </c>
      <c r="T954" s="867" t="str">
        <f t="shared" si="25"/>
        <v>Алексеев</v>
      </c>
      <c r="U954" s="867"/>
      <c r="V954" s="867"/>
    </row>
    <row r="955" spans="1:22">
      <c r="A955" s="236">
        <v>17</v>
      </c>
      <c r="B955" s="867">
        <v>324</v>
      </c>
      <c r="C955" s="236">
        <v>402</v>
      </c>
      <c r="D955" s="236">
        <v>1</v>
      </c>
      <c r="E955" s="236" t="s">
        <v>78</v>
      </c>
      <c r="F955" t="s">
        <v>1666</v>
      </c>
      <c r="G955" s="398"/>
      <c r="S955" s="236" t="s">
        <v>78</v>
      </c>
      <c r="T955" s="867" t="str">
        <f t="shared" si="25"/>
        <v>Маманов</v>
      </c>
      <c r="U955" s="867"/>
      <c r="V955" s="867"/>
    </row>
    <row r="956" spans="1:22">
      <c r="A956" s="236">
        <v>18</v>
      </c>
      <c r="B956" s="867">
        <v>324</v>
      </c>
      <c r="C956" s="236">
        <v>402</v>
      </c>
      <c r="D956" s="236">
        <v>2</v>
      </c>
      <c r="E956" s="236" t="s">
        <v>78</v>
      </c>
      <c r="F956" t="s">
        <v>1667</v>
      </c>
      <c r="G956" s="398"/>
      <c r="S956" s="236" t="s">
        <v>78</v>
      </c>
      <c r="T956" s="867" t="str">
        <f t="shared" si="25"/>
        <v>Мотов</v>
      </c>
      <c r="U956" s="867"/>
      <c r="V956" s="867"/>
    </row>
    <row r="957" spans="1:22">
      <c r="A957" s="236">
        <v>19</v>
      </c>
      <c r="B957" s="867">
        <v>324</v>
      </c>
      <c r="C957" s="236">
        <v>402</v>
      </c>
      <c r="D957" s="236">
        <v>2</v>
      </c>
      <c r="E957" s="236" t="s">
        <v>78</v>
      </c>
      <c r="F957" t="s">
        <v>1668</v>
      </c>
      <c r="G957" s="398"/>
      <c r="S957" s="236" t="s">
        <v>78</v>
      </c>
      <c r="T957" s="867" t="str">
        <f t="shared" si="25"/>
        <v>Парфенов</v>
      </c>
      <c r="U957" s="867"/>
      <c r="V957" s="867"/>
    </row>
    <row r="958" spans="1:22">
      <c r="A958" s="236">
        <v>20</v>
      </c>
      <c r="B958" s="867">
        <v>324</v>
      </c>
      <c r="C958" s="236">
        <v>402</v>
      </c>
      <c r="D958" s="236">
        <v>2</v>
      </c>
      <c r="E958" s="236" t="s">
        <v>78</v>
      </c>
      <c r="F958" t="s">
        <v>1669</v>
      </c>
      <c r="G958" s="398"/>
      <c r="S958" s="236" t="s">
        <v>78</v>
      </c>
      <c r="T958" s="867" t="str">
        <f t="shared" si="25"/>
        <v>Пропякин</v>
      </c>
      <c r="U958" s="867"/>
      <c r="V958" s="867"/>
    </row>
    <row r="959" spans="1:22">
      <c r="A959" s="236">
        <v>21</v>
      </c>
      <c r="B959" s="867">
        <v>324</v>
      </c>
      <c r="C959" s="236">
        <v>402</v>
      </c>
      <c r="D959" s="236">
        <v>2</v>
      </c>
      <c r="E959" s="236" t="s">
        <v>78</v>
      </c>
      <c r="F959" t="s">
        <v>1670</v>
      </c>
      <c r="G959" s="398"/>
      <c r="S959" s="236" t="s">
        <v>78</v>
      </c>
      <c r="T959" s="867" t="str">
        <f t="shared" si="25"/>
        <v>Ровный</v>
      </c>
      <c r="U959" s="867"/>
      <c r="V959" s="867"/>
    </row>
    <row r="960" spans="1:22">
      <c r="A960" s="236">
        <v>22</v>
      </c>
      <c r="B960" s="867">
        <v>324</v>
      </c>
      <c r="C960" s="236">
        <v>402</v>
      </c>
      <c r="D960" s="236">
        <v>2</v>
      </c>
      <c r="E960" s="236" t="s">
        <v>78</v>
      </c>
      <c r="F960" t="s">
        <v>1671</v>
      </c>
      <c r="G960" s="398"/>
      <c r="S960" s="236" t="s">
        <v>78</v>
      </c>
      <c r="T960" s="867" t="str">
        <f t="shared" si="25"/>
        <v>Рубцов</v>
      </c>
      <c r="U960" s="867"/>
      <c r="V960" s="867"/>
    </row>
    <row r="961" spans="1:22">
      <c r="A961" s="236">
        <v>23</v>
      </c>
      <c r="B961" s="867">
        <v>324</v>
      </c>
      <c r="C961" s="236">
        <v>402</v>
      </c>
      <c r="D961" s="236">
        <v>2</v>
      </c>
      <c r="E961" s="236" t="s">
        <v>78</v>
      </c>
      <c r="F961" t="s">
        <v>1672</v>
      </c>
      <c r="G961" s="398"/>
      <c r="S961" s="236" t="s">
        <v>78</v>
      </c>
      <c r="T961" s="867" t="str">
        <f t="shared" si="25"/>
        <v>Савченко</v>
      </c>
      <c r="U961" s="867"/>
      <c r="V961" s="867"/>
    </row>
    <row r="962" spans="1:22">
      <c r="A962" s="236">
        <v>24</v>
      </c>
      <c r="B962" s="867">
        <v>324</v>
      </c>
      <c r="C962" s="236">
        <v>402</v>
      </c>
      <c r="D962" s="236">
        <v>2</v>
      </c>
      <c r="E962" s="236" t="s">
        <v>78</v>
      </c>
      <c r="F962" t="s">
        <v>1673</v>
      </c>
      <c r="G962" s="398"/>
      <c r="S962" s="236" t="s">
        <v>78</v>
      </c>
      <c r="T962" s="867" t="str">
        <f t="shared" si="25"/>
        <v>Своетенов</v>
      </c>
      <c r="U962" s="867"/>
      <c r="V962" s="867"/>
    </row>
    <row r="963" spans="1:22">
      <c r="A963" s="236">
        <v>25</v>
      </c>
      <c r="B963" s="867">
        <v>324</v>
      </c>
      <c r="C963" s="236">
        <v>402</v>
      </c>
      <c r="D963" s="236">
        <v>2</v>
      </c>
      <c r="E963" s="236" t="s">
        <v>78</v>
      </c>
      <c r="F963" t="s">
        <v>1674</v>
      </c>
      <c r="G963" s="398"/>
      <c r="S963" s="236" t="s">
        <v>78</v>
      </c>
      <c r="T963" s="867" t="str">
        <f t="shared" si="25"/>
        <v>Семиверстов</v>
      </c>
      <c r="U963" s="867"/>
      <c r="V963" s="867"/>
    </row>
    <row r="964" spans="1:22">
      <c r="A964" s="236">
        <v>26</v>
      </c>
      <c r="B964" s="867">
        <v>324</v>
      </c>
      <c r="C964" s="236">
        <v>402</v>
      </c>
      <c r="D964" s="236">
        <v>2</v>
      </c>
      <c r="E964" s="236" t="s">
        <v>78</v>
      </c>
      <c r="F964" t="s">
        <v>1675</v>
      </c>
      <c r="G964" s="398"/>
      <c r="S964" s="236" t="s">
        <v>78</v>
      </c>
      <c r="T964" s="867" t="str">
        <f t="shared" si="25"/>
        <v>Симопенко</v>
      </c>
      <c r="U964" s="867"/>
      <c r="V964" s="867"/>
    </row>
    <row r="965" spans="1:22">
      <c r="A965" s="236">
        <v>27</v>
      </c>
      <c r="B965" s="867">
        <v>324</v>
      </c>
      <c r="C965" s="236">
        <v>402</v>
      </c>
      <c r="D965" s="236">
        <v>2</v>
      </c>
      <c r="E965" s="236" t="s">
        <v>78</v>
      </c>
      <c r="F965" t="s">
        <v>1676</v>
      </c>
      <c r="G965" s="398"/>
      <c r="S965" s="236" t="s">
        <v>78</v>
      </c>
      <c r="T965" s="867" t="str">
        <f t="shared" si="25"/>
        <v>Смирнов</v>
      </c>
      <c r="U965" s="867"/>
      <c r="V965" s="867"/>
    </row>
    <row r="966" spans="1:22">
      <c r="A966" s="236">
        <v>28</v>
      </c>
      <c r="B966" s="867">
        <v>324</v>
      </c>
      <c r="C966" s="236">
        <v>402</v>
      </c>
      <c r="D966" s="236">
        <v>2</v>
      </c>
      <c r="E966" s="236" t="s">
        <v>78</v>
      </c>
      <c r="F966" t="s">
        <v>1677</v>
      </c>
      <c r="G966" s="398"/>
      <c r="S966" s="236" t="s">
        <v>78</v>
      </c>
      <c r="T966" s="867" t="str">
        <f t="shared" si="25"/>
        <v>Финь</v>
      </c>
      <c r="U966" s="867"/>
      <c r="V966" s="867"/>
    </row>
    <row r="967" spans="1:22">
      <c r="A967" s="236">
        <v>29</v>
      </c>
      <c r="B967" s="867">
        <v>324</v>
      </c>
      <c r="C967" s="236">
        <v>402</v>
      </c>
      <c r="D967" s="236">
        <v>2</v>
      </c>
      <c r="E967" s="236" t="s">
        <v>78</v>
      </c>
      <c r="F967" t="s">
        <v>1678</v>
      </c>
      <c r="G967" s="398"/>
      <c r="S967" s="236" t="s">
        <v>78</v>
      </c>
      <c r="T967" s="867" t="str">
        <f t="shared" si="25"/>
        <v>Циноненко</v>
      </c>
      <c r="U967" s="867"/>
      <c r="V967" s="867"/>
    </row>
    <row r="968" spans="1:22">
      <c r="A968" s="236">
        <v>30</v>
      </c>
      <c r="B968" s="867">
        <v>324</v>
      </c>
      <c r="C968" s="236">
        <v>402</v>
      </c>
      <c r="D968" s="236">
        <v>2</v>
      </c>
      <c r="E968" s="236" t="s">
        <v>78</v>
      </c>
      <c r="F968" t="s">
        <v>1679</v>
      </c>
      <c r="G968" s="398"/>
      <c r="S968" s="236" t="s">
        <v>78</v>
      </c>
      <c r="T968" s="867" t="str">
        <f t="shared" si="25"/>
        <v>Чистяков</v>
      </c>
      <c r="U968" s="867"/>
      <c r="V968" s="867"/>
    </row>
    <row r="969" spans="1:22">
      <c r="A969" s="236">
        <v>31</v>
      </c>
      <c r="B969" s="867">
        <v>324</v>
      </c>
      <c r="C969" s="236">
        <v>402</v>
      </c>
      <c r="D969" s="236">
        <v>2</v>
      </c>
      <c r="E969" s="236" t="s">
        <v>78</v>
      </c>
      <c r="F969" t="s">
        <v>1680</v>
      </c>
      <c r="G969" s="398"/>
      <c r="S969" s="236" t="s">
        <v>78</v>
      </c>
      <c r="T969" s="867" t="str">
        <f t="shared" si="25"/>
        <v>Юдин</v>
      </c>
      <c r="U969" s="867"/>
      <c r="V969" s="867"/>
    </row>
    <row r="970" spans="1:22">
      <c r="A970" s="236">
        <v>32</v>
      </c>
      <c r="B970" s="867">
        <v>324</v>
      </c>
      <c r="C970" s="236">
        <v>402</v>
      </c>
      <c r="D970" s="236">
        <v>2</v>
      </c>
      <c r="E970" s="236" t="s">
        <v>78</v>
      </c>
      <c r="F970" t="s">
        <v>1681</v>
      </c>
      <c r="G970" s="398"/>
      <c r="S970" s="236" t="s">
        <v>78</v>
      </c>
      <c r="T970" s="867" t="str">
        <f t="shared" si="25"/>
        <v>Барков</v>
      </c>
      <c r="U970" s="867"/>
      <c r="V970" s="867"/>
    </row>
    <row r="971" spans="1:22">
      <c r="A971" s="236">
        <v>33</v>
      </c>
      <c r="B971" s="867">
        <v>324</v>
      </c>
      <c r="C971" s="236">
        <v>402</v>
      </c>
      <c r="D971" s="236">
        <v>2</v>
      </c>
      <c r="E971" s="236" t="s">
        <v>78</v>
      </c>
      <c r="F971" t="s">
        <v>1682</v>
      </c>
      <c r="G971" s="398"/>
      <c r="S971" s="236" t="s">
        <v>78</v>
      </c>
      <c r="T971" s="867" t="str">
        <f t="shared" si="25"/>
        <v>Белосуруев</v>
      </c>
      <c r="U971" s="867"/>
      <c r="V971" s="867"/>
    </row>
    <row r="972" spans="1:22">
      <c r="A972" s="236">
        <v>34</v>
      </c>
      <c r="B972" s="867">
        <v>324</v>
      </c>
      <c r="C972" s="236">
        <v>402</v>
      </c>
      <c r="D972" s="236">
        <v>2</v>
      </c>
      <c r="E972" s="236" t="s">
        <v>78</v>
      </c>
      <c r="F972" t="s">
        <v>1683</v>
      </c>
      <c r="G972" s="398"/>
      <c r="S972" s="236" t="s">
        <v>78</v>
      </c>
      <c r="T972" s="867" t="str">
        <f t="shared" si="25"/>
        <v>Гралько</v>
      </c>
      <c r="U972" s="867"/>
      <c r="V972" s="867"/>
    </row>
    <row r="973" spans="1:22">
      <c r="A973" s="236">
        <v>35</v>
      </c>
      <c r="B973" s="867">
        <v>324</v>
      </c>
      <c r="C973" s="236">
        <v>402</v>
      </c>
      <c r="D973" s="236">
        <v>2</v>
      </c>
      <c r="E973" s="236" t="s">
        <v>78</v>
      </c>
      <c r="F973" t="s">
        <v>1684</v>
      </c>
      <c r="G973" s="398"/>
      <c r="S973" s="236" t="s">
        <v>78</v>
      </c>
      <c r="T973" s="867" t="str">
        <f t="shared" si="25"/>
        <v>Конснущин</v>
      </c>
      <c r="U973" s="867"/>
      <c r="V973" s="867"/>
    </row>
    <row r="974" spans="1:22">
      <c r="A974" s="236">
        <v>36</v>
      </c>
      <c r="B974" s="867">
        <v>324</v>
      </c>
      <c r="C974" s="236">
        <v>402</v>
      </c>
      <c r="D974" s="236">
        <v>2</v>
      </c>
      <c r="E974" s="236" t="s">
        <v>78</v>
      </c>
      <c r="F974" t="s">
        <v>1685</v>
      </c>
      <c r="G974" s="398"/>
      <c r="S974" s="236" t="s">
        <v>78</v>
      </c>
      <c r="T974" s="867" t="str">
        <f t="shared" si="25"/>
        <v>Маелов</v>
      </c>
      <c r="U974" s="867"/>
      <c r="V974" s="867"/>
    </row>
    <row r="975" spans="1:22">
      <c r="A975" s="236">
        <v>37</v>
      </c>
      <c r="B975" s="867">
        <v>324</v>
      </c>
      <c r="C975" s="236">
        <v>402</v>
      </c>
      <c r="D975" s="236">
        <v>2</v>
      </c>
      <c r="E975" s="236" t="s">
        <v>78</v>
      </c>
      <c r="F975" t="s">
        <v>1686</v>
      </c>
      <c r="G975" s="398"/>
      <c r="S975" s="236" t="s">
        <v>78</v>
      </c>
      <c r="T975" s="867" t="str">
        <f t="shared" si="25"/>
        <v>Кикистин</v>
      </c>
      <c r="U975" s="867"/>
      <c r="V975" s="867"/>
    </row>
    <row r="976" spans="1:22">
      <c r="A976" s="236">
        <v>38</v>
      </c>
      <c r="B976" s="867">
        <v>324</v>
      </c>
      <c r="C976" s="236">
        <v>402</v>
      </c>
      <c r="D976" s="236">
        <v>2</v>
      </c>
      <c r="E976" s="236" t="s">
        <v>78</v>
      </c>
      <c r="F976" t="s">
        <v>1687</v>
      </c>
      <c r="G976" s="398"/>
      <c r="S976" s="236" t="s">
        <v>78</v>
      </c>
      <c r="T976" s="867" t="str">
        <f t="shared" si="25"/>
        <v>Тронан</v>
      </c>
      <c r="U976" s="867"/>
      <c r="V976" s="867"/>
    </row>
    <row r="977" spans="1:22">
      <c r="A977" s="236">
        <v>39</v>
      </c>
      <c r="B977" s="867">
        <v>324</v>
      </c>
      <c r="C977" s="236">
        <v>402</v>
      </c>
      <c r="D977" s="236">
        <v>2</v>
      </c>
      <c r="E977" s="236" t="s">
        <v>78</v>
      </c>
      <c r="F977" t="s">
        <v>1688</v>
      </c>
      <c r="G977" s="398"/>
      <c r="S977" s="236" t="s">
        <v>78</v>
      </c>
      <c r="T977" s="867" t="str">
        <f t="shared" si="25"/>
        <v>Чупин</v>
      </c>
      <c r="U977" s="867"/>
      <c r="V977" s="867"/>
    </row>
    <row r="978" spans="1:22">
      <c r="A978" s="236">
        <v>1</v>
      </c>
      <c r="B978" s="867">
        <v>331</v>
      </c>
      <c r="C978" s="236">
        <v>479</v>
      </c>
      <c r="D978" s="236">
        <v>1</v>
      </c>
      <c r="E978" s="236" t="s">
        <v>78</v>
      </c>
      <c r="F978" t="s">
        <v>758</v>
      </c>
      <c r="G978" s="398"/>
      <c r="S978" s="236" t="s">
        <v>78</v>
      </c>
      <c r="T978" s="867" t="s">
        <v>781</v>
      </c>
      <c r="U978" s="867"/>
      <c r="V978" s="867"/>
    </row>
    <row r="979" spans="1:22">
      <c r="A979" s="236">
        <v>2</v>
      </c>
      <c r="B979" s="867">
        <v>331</v>
      </c>
      <c r="C979" s="236">
        <v>479</v>
      </c>
      <c r="D979" s="236">
        <v>1</v>
      </c>
      <c r="E979" s="236" t="s">
        <v>78</v>
      </c>
      <c r="F979" t="s">
        <v>759</v>
      </c>
      <c r="G979" s="398"/>
      <c r="S979" s="236" t="s">
        <v>78</v>
      </c>
      <c r="T979" s="867" t="s">
        <v>782</v>
      </c>
      <c r="U979" s="867"/>
      <c r="V979" s="867"/>
    </row>
    <row r="980" spans="1:22">
      <c r="A980" s="236">
        <v>3</v>
      </c>
      <c r="B980" s="867">
        <v>331</v>
      </c>
      <c r="C980" s="236">
        <v>479</v>
      </c>
      <c r="D980" s="236">
        <v>1</v>
      </c>
      <c r="E980" s="236" t="s">
        <v>78</v>
      </c>
      <c r="F980" t="s">
        <v>760</v>
      </c>
      <c r="G980" s="398"/>
      <c r="S980" s="236" t="s">
        <v>78</v>
      </c>
      <c r="T980" s="867" t="s">
        <v>783</v>
      </c>
      <c r="U980" s="867"/>
      <c r="V980" s="867"/>
    </row>
    <row r="981" spans="1:22">
      <c r="A981" s="236">
        <v>4</v>
      </c>
      <c r="B981" s="867">
        <v>331</v>
      </c>
      <c r="C981" s="236">
        <v>479</v>
      </c>
      <c r="D981" s="236">
        <v>1</v>
      </c>
      <c r="E981" s="236" t="s">
        <v>78</v>
      </c>
      <c r="F981" t="s">
        <v>761</v>
      </c>
      <c r="G981" s="398"/>
      <c r="S981" s="236" t="s">
        <v>78</v>
      </c>
      <c r="T981" s="867" t="s">
        <v>784</v>
      </c>
      <c r="U981" s="867"/>
      <c r="V981" s="867"/>
    </row>
    <row r="982" spans="1:22">
      <c r="A982" s="236">
        <v>5</v>
      </c>
      <c r="B982" s="867">
        <v>331</v>
      </c>
      <c r="C982" s="236">
        <v>479</v>
      </c>
      <c r="D982" s="236">
        <v>1</v>
      </c>
      <c r="E982" s="236" t="s">
        <v>78</v>
      </c>
      <c r="F982" t="s">
        <v>762</v>
      </c>
      <c r="G982" s="398"/>
      <c r="S982" s="236" t="s">
        <v>78</v>
      </c>
      <c r="T982" s="867" t="s">
        <v>785</v>
      </c>
      <c r="U982" s="867"/>
      <c r="V982" s="867"/>
    </row>
    <row r="983" spans="1:22">
      <c r="A983" s="236">
        <v>6</v>
      </c>
      <c r="B983" s="867">
        <v>331</v>
      </c>
      <c r="C983" s="236">
        <v>479</v>
      </c>
      <c r="D983" s="236">
        <v>1</v>
      </c>
      <c r="E983" s="236" t="s">
        <v>78</v>
      </c>
      <c r="F983" t="s">
        <v>763</v>
      </c>
      <c r="G983" s="398"/>
      <c r="S983" s="236" t="s">
        <v>78</v>
      </c>
      <c r="T983" s="867" t="s">
        <v>786</v>
      </c>
      <c r="U983" s="867"/>
      <c r="V983" s="867"/>
    </row>
    <row r="984" spans="1:22">
      <c r="A984" s="236">
        <v>7</v>
      </c>
      <c r="B984" s="867">
        <v>331</v>
      </c>
      <c r="C984" s="236">
        <v>479</v>
      </c>
      <c r="D984" s="236">
        <v>1</v>
      </c>
      <c r="E984" s="236" t="s">
        <v>78</v>
      </c>
      <c r="F984" t="s">
        <v>764</v>
      </c>
      <c r="G984" s="398"/>
      <c r="S984" s="236" t="s">
        <v>78</v>
      </c>
      <c r="T984" s="867" t="s">
        <v>787</v>
      </c>
      <c r="U984" s="867"/>
      <c r="V984" s="867"/>
    </row>
    <row r="985" spans="1:22">
      <c r="A985" s="236">
        <v>8</v>
      </c>
      <c r="B985" s="867">
        <v>331</v>
      </c>
      <c r="C985" s="236">
        <v>479</v>
      </c>
      <c r="D985" s="236">
        <v>1</v>
      </c>
      <c r="E985" s="236" t="s">
        <v>78</v>
      </c>
      <c r="F985" t="s">
        <v>765</v>
      </c>
      <c r="G985" s="398"/>
      <c r="S985" s="236" t="s">
        <v>78</v>
      </c>
      <c r="T985" s="867" t="s">
        <v>788</v>
      </c>
      <c r="U985" s="867"/>
      <c r="V985" s="867"/>
    </row>
    <row r="986" spans="1:22">
      <c r="A986" s="236">
        <v>9</v>
      </c>
      <c r="B986" s="867">
        <v>331</v>
      </c>
      <c r="C986" s="236">
        <v>479</v>
      </c>
      <c r="D986" s="236">
        <v>1</v>
      </c>
      <c r="E986" s="236" t="s">
        <v>78</v>
      </c>
      <c r="F986" t="s">
        <v>1689</v>
      </c>
      <c r="G986" s="398"/>
      <c r="S986" s="236" t="s">
        <v>78</v>
      </c>
      <c r="T986" s="867" t="s">
        <v>1690</v>
      </c>
      <c r="U986" s="867"/>
      <c r="V986" s="867"/>
    </row>
    <row r="987" spans="1:22">
      <c r="A987" s="236">
        <v>10</v>
      </c>
      <c r="B987" s="867">
        <v>331</v>
      </c>
      <c r="C987" s="236">
        <v>479</v>
      </c>
      <c r="D987" s="236">
        <v>1</v>
      </c>
      <c r="E987" s="236" t="s">
        <v>78</v>
      </c>
      <c r="F987" t="s">
        <v>766</v>
      </c>
      <c r="G987" s="398"/>
      <c r="S987" s="236" t="s">
        <v>78</v>
      </c>
      <c r="T987" s="867" t="s">
        <v>789</v>
      </c>
      <c r="U987" s="867"/>
      <c r="V987" s="867"/>
    </row>
    <row r="988" spans="1:22">
      <c r="A988" s="236">
        <v>11</v>
      </c>
      <c r="B988" s="867">
        <v>331</v>
      </c>
      <c r="C988" s="236">
        <v>479</v>
      </c>
      <c r="D988" s="236">
        <v>1</v>
      </c>
      <c r="E988" s="236" t="s">
        <v>78</v>
      </c>
      <c r="F988" t="s">
        <v>767</v>
      </c>
      <c r="G988" s="398"/>
      <c r="S988" s="236" t="s">
        <v>78</v>
      </c>
      <c r="T988" s="867" t="s">
        <v>790</v>
      </c>
      <c r="U988" s="867"/>
      <c r="V988" s="867"/>
    </row>
    <row r="989" spans="1:22">
      <c r="A989" s="236">
        <v>12</v>
      </c>
      <c r="B989" s="867">
        <v>331</v>
      </c>
      <c r="C989" s="236">
        <v>479</v>
      </c>
      <c r="D989" s="236">
        <v>1</v>
      </c>
      <c r="E989" s="236" t="s">
        <v>78</v>
      </c>
      <c r="F989" t="s">
        <v>768</v>
      </c>
      <c r="G989" s="398"/>
      <c r="S989" s="236" t="s">
        <v>78</v>
      </c>
      <c r="T989" s="867" t="s">
        <v>791</v>
      </c>
      <c r="U989" s="867"/>
      <c r="V989" s="867"/>
    </row>
    <row r="990" spans="1:22">
      <c r="A990" s="236">
        <v>13</v>
      </c>
      <c r="B990" s="867">
        <v>331</v>
      </c>
      <c r="C990" s="236">
        <v>479</v>
      </c>
      <c r="D990" s="236">
        <v>1</v>
      </c>
      <c r="E990" s="236" t="s">
        <v>78</v>
      </c>
      <c r="F990" t="s">
        <v>769</v>
      </c>
      <c r="G990" s="398"/>
      <c r="S990" s="236" t="s">
        <v>78</v>
      </c>
      <c r="T990" s="867" t="s">
        <v>792</v>
      </c>
      <c r="U990" s="867"/>
      <c r="V990" s="867"/>
    </row>
    <row r="991" spans="1:22">
      <c r="A991" s="236">
        <v>14</v>
      </c>
      <c r="B991" s="867">
        <v>331</v>
      </c>
      <c r="C991" s="236">
        <v>479</v>
      </c>
      <c r="D991" s="236">
        <v>1</v>
      </c>
      <c r="E991" s="236" t="s">
        <v>78</v>
      </c>
      <c r="F991" t="s">
        <v>770</v>
      </c>
      <c r="G991" s="398"/>
      <c r="S991" s="236" t="s">
        <v>78</v>
      </c>
      <c r="T991" s="867" t="s">
        <v>583</v>
      </c>
      <c r="U991" s="867"/>
      <c r="V991" s="867"/>
    </row>
    <row r="992" spans="1:22">
      <c r="A992" s="236">
        <v>15</v>
      </c>
      <c r="B992" s="867">
        <v>331</v>
      </c>
      <c r="C992" s="236">
        <v>479</v>
      </c>
      <c r="D992" s="236">
        <v>1</v>
      </c>
      <c r="E992" s="236" t="s">
        <v>78</v>
      </c>
      <c r="F992" t="s">
        <v>771</v>
      </c>
      <c r="G992" s="398"/>
      <c r="S992" s="236" t="s">
        <v>78</v>
      </c>
      <c r="T992" s="867" t="s">
        <v>568</v>
      </c>
      <c r="U992" s="867"/>
      <c r="V992" s="867"/>
    </row>
    <row r="993" spans="1:22">
      <c r="A993" s="236">
        <v>16</v>
      </c>
      <c r="B993" s="867">
        <v>331</v>
      </c>
      <c r="C993" s="236">
        <v>479</v>
      </c>
      <c r="D993" s="236">
        <v>1</v>
      </c>
      <c r="E993" s="236" t="s">
        <v>78</v>
      </c>
      <c r="F993" t="s">
        <v>772</v>
      </c>
      <c r="G993" s="398"/>
      <c r="S993" s="236" t="s">
        <v>78</v>
      </c>
      <c r="T993" s="867" t="s">
        <v>793</v>
      </c>
      <c r="U993" s="867"/>
      <c r="V993" s="867"/>
    </row>
    <row r="994" spans="1:22">
      <c r="A994" s="236">
        <v>17</v>
      </c>
      <c r="B994" s="867">
        <v>331</v>
      </c>
      <c r="C994" s="236">
        <v>479</v>
      </c>
      <c r="D994" s="236">
        <v>1</v>
      </c>
      <c r="E994" s="236" t="s">
        <v>78</v>
      </c>
      <c r="F994" t="s">
        <v>773</v>
      </c>
      <c r="G994" s="398"/>
      <c r="S994" s="236" t="s">
        <v>78</v>
      </c>
      <c r="T994" s="867" t="s">
        <v>794</v>
      </c>
      <c r="U994" s="867"/>
      <c r="V994" s="867"/>
    </row>
    <row r="995" spans="1:22">
      <c r="A995" s="236">
        <v>18</v>
      </c>
      <c r="B995" s="867">
        <v>331</v>
      </c>
      <c r="C995" s="236">
        <v>479</v>
      </c>
      <c r="D995" s="236">
        <v>1</v>
      </c>
      <c r="E995" s="236" t="s">
        <v>78</v>
      </c>
      <c r="F995" t="s">
        <v>774</v>
      </c>
      <c r="G995" s="398"/>
      <c r="S995" s="236" t="s">
        <v>78</v>
      </c>
      <c r="T995" s="867" t="s">
        <v>795</v>
      </c>
      <c r="U995" s="867"/>
      <c r="V995" s="867"/>
    </row>
    <row r="996" spans="1:22">
      <c r="A996" s="236">
        <v>19</v>
      </c>
      <c r="B996" s="867">
        <v>331</v>
      </c>
      <c r="C996" s="236">
        <v>479</v>
      </c>
      <c r="D996" s="236">
        <v>2</v>
      </c>
      <c r="E996" s="236" t="s">
        <v>78</v>
      </c>
      <c r="F996" t="s">
        <v>775</v>
      </c>
      <c r="G996" s="398"/>
      <c r="S996" s="236" t="s">
        <v>78</v>
      </c>
      <c r="T996" s="867" t="s">
        <v>720</v>
      </c>
      <c r="U996" s="867"/>
      <c r="V996" s="867"/>
    </row>
    <row r="997" spans="1:22">
      <c r="A997" s="236">
        <v>20</v>
      </c>
      <c r="B997" s="867">
        <v>331</v>
      </c>
      <c r="C997" s="236">
        <v>479</v>
      </c>
      <c r="D997" s="236">
        <v>2</v>
      </c>
      <c r="E997" s="236" t="s">
        <v>78</v>
      </c>
      <c r="F997" t="s">
        <v>776</v>
      </c>
      <c r="G997" s="398"/>
      <c r="S997" s="236" t="s">
        <v>78</v>
      </c>
      <c r="T997" s="867" t="s">
        <v>796</v>
      </c>
      <c r="U997" s="867"/>
      <c r="V997" s="867"/>
    </row>
    <row r="998" spans="1:22">
      <c r="A998" s="236">
        <v>21</v>
      </c>
      <c r="B998" s="867">
        <v>331</v>
      </c>
      <c r="C998" s="236">
        <v>479</v>
      </c>
      <c r="D998" s="236">
        <v>2</v>
      </c>
      <c r="E998" s="236" t="s">
        <v>78</v>
      </c>
      <c r="F998" t="s">
        <v>777</v>
      </c>
      <c r="G998" s="398"/>
      <c r="S998" s="236" t="s">
        <v>78</v>
      </c>
      <c r="T998" s="867" t="s">
        <v>797</v>
      </c>
      <c r="U998" s="867"/>
      <c r="V998" s="867"/>
    </row>
    <row r="999" spans="1:22">
      <c r="A999" s="236">
        <v>22</v>
      </c>
      <c r="B999" s="867">
        <v>331</v>
      </c>
      <c r="C999" s="236">
        <v>479</v>
      </c>
      <c r="D999" s="236">
        <v>2</v>
      </c>
      <c r="E999" s="236" t="s">
        <v>78</v>
      </c>
      <c r="F999" t="s">
        <v>778</v>
      </c>
      <c r="G999" s="398"/>
      <c r="S999" s="236" t="s">
        <v>78</v>
      </c>
      <c r="T999" s="867" t="s">
        <v>798</v>
      </c>
      <c r="U999" s="867"/>
      <c r="V999" s="867"/>
    </row>
    <row r="1000" spans="1:22">
      <c r="A1000" s="236">
        <v>23</v>
      </c>
      <c r="B1000" s="867">
        <v>331</v>
      </c>
      <c r="C1000" s="236">
        <v>479</v>
      </c>
      <c r="D1000" s="236">
        <v>2</v>
      </c>
      <c r="E1000" s="236" t="s">
        <v>78</v>
      </c>
      <c r="F1000" t="s">
        <v>779</v>
      </c>
      <c r="G1000" s="398"/>
      <c r="S1000" s="236" t="s">
        <v>78</v>
      </c>
      <c r="T1000" s="867" t="s">
        <v>799</v>
      </c>
      <c r="U1000" s="867"/>
      <c r="V1000" s="867"/>
    </row>
    <row r="1001" spans="1:22">
      <c r="A1001" s="236">
        <v>24</v>
      </c>
      <c r="B1001" s="867">
        <v>331</v>
      </c>
      <c r="C1001" s="236">
        <v>479</v>
      </c>
      <c r="D1001" s="236">
        <v>2</v>
      </c>
      <c r="E1001" s="236" t="s">
        <v>78</v>
      </c>
      <c r="F1001" t="s">
        <v>780</v>
      </c>
      <c r="G1001" s="398"/>
      <c r="S1001" s="236" t="s">
        <v>78</v>
      </c>
      <c r="T1001" s="867" t="s">
        <v>800</v>
      </c>
      <c r="U1001" s="867"/>
      <c r="V1001" s="867"/>
    </row>
    <row r="1002" spans="1:22">
      <c r="A1002" s="236">
        <v>1</v>
      </c>
      <c r="B1002" s="867">
        <v>332</v>
      </c>
      <c r="C1002" s="236">
        <v>422</v>
      </c>
      <c r="D1002" s="236">
        <v>1</v>
      </c>
      <c r="E1002" s="236" t="s">
        <v>78</v>
      </c>
      <c r="F1002" t="s">
        <v>1691</v>
      </c>
      <c r="G1002" s="398"/>
      <c r="S1002" s="236" t="s">
        <v>78</v>
      </c>
      <c r="T1002" s="867" t="str">
        <f t="shared" ref="T1002:T1027" si="26">LEFT(F1002,FIND(" ",F1002)-1)</f>
        <v>Билык</v>
      </c>
      <c r="U1002" s="867"/>
      <c r="V1002" s="867"/>
    </row>
    <row r="1003" spans="1:22">
      <c r="A1003" s="236">
        <v>2</v>
      </c>
      <c r="B1003" s="867">
        <v>332</v>
      </c>
      <c r="C1003" s="236">
        <v>422</v>
      </c>
      <c r="D1003" s="236">
        <v>1</v>
      </c>
      <c r="E1003" s="236" t="s">
        <v>78</v>
      </c>
      <c r="F1003" t="s">
        <v>1692</v>
      </c>
      <c r="G1003" s="398"/>
      <c r="S1003" s="236" t="s">
        <v>78</v>
      </c>
      <c r="T1003" s="867" t="str">
        <f t="shared" si="26"/>
        <v>Белов</v>
      </c>
      <c r="U1003" s="867"/>
      <c r="V1003" s="867"/>
    </row>
    <row r="1004" spans="1:22">
      <c r="A1004" s="236">
        <v>3</v>
      </c>
      <c r="B1004" s="867">
        <v>332</v>
      </c>
      <c r="C1004" s="236">
        <v>422</v>
      </c>
      <c r="D1004" s="236">
        <v>1</v>
      </c>
      <c r="E1004" s="236" t="s">
        <v>78</v>
      </c>
      <c r="F1004" t="s">
        <v>1693</v>
      </c>
      <c r="G1004" s="398"/>
      <c r="S1004" s="236" t="s">
        <v>78</v>
      </c>
      <c r="T1004" s="867" t="str">
        <f t="shared" si="26"/>
        <v>Ветвицкий</v>
      </c>
      <c r="U1004" s="867"/>
      <c r="V1004" s="867"/>
    </row>
    <row r="1005" spans="1:22">
      <c r="A1005" s="236">
        <v>4</v>
      </c>
      <c r="B1005" s="867">
        <v>332</v>
      </c>
      <c r="C1005" s="236">
        <v>422</v>
      </c>
      <c r="D1005" s="236">
        <v>1</v>
      </c>
      <c r="E1005" s="236" t="s">
        <v>78</v>
      </c>
      <c r="F1005" t="s">
        <v>1694</v>
      </c>
      <c r="G1005" s="398"/>
      <c r="S1005" s="236" t="s">
        <v>78</v>
      </c>
      <c r="T1005" s="867" t="str">
        <f t="shared" si="26"/>
        <v>Графов</v>
      </c>
      <c r="U1005" s="867"/>
      <c r="V1005" s="867"/>
    </row>
    <row r="1006" spans="1:22">
      <c r="A1006" s="236">
        <v>5</v>
      </c>
      <c r="B1006" s="867">
        <v>332</v>
      </c>
      <c r="C1006" s="236">
        <v>422</v>
      </c>
      <c r="D1006" s="236">
        <v>1</v>
      </c>
      <c r="E1006" s="236" t="s">
        <v>78</v>
      </c>
      <c r="F1006" t="s">
        <v>1695</v>
      </c>
      <c r="G1006" s="398"/>
      <c r="S1006" s="236" t="s">
        <v>78</v>
      </c>
      <c r="T1006" s="867" t="str">
        <f t="shared" si="26"/>
        <v>Голубев</v>
      </c>
      <c r="U1006" s="867"/>
      <c r="V1006" s="867"/>
    </row>
    <row r="1007" spans="1:22">
      <c r="A1007" s="236">
        <v>6</v>
      </c>
      <c r="B1007" s="867">
        <v>332</v>
      </c>
      <c r="C1007" s="236">
        <v>422</v>
      </c>
      <c r="D1007" s="236">
        <v>1</v>
      </c>
      <c r="E1007" s="236" t="s">
        <v>78</v>
      </c>
      <c r="F1007" t="s">
        <v>1696</v>
      </c>
      <c r="G1007" s="398"/>
      <c r="S1007" s="236" t="s">
        <v>78</v>
      </c>
      <c r="T1007" s="867" t="str">
        <f t="shared" si="26"/>
        <v>Гудименко</v>
      </c>
      <c r="U1007" s="867"/>
      <c r="V1007" s="867"/>
    </row>
    <row r="1008" spans="1:22">
      <c r="A1008" s="236">
        <v>7</v>
      </c>
      <c r="B1008" s="867">
        <v>332</v>
      </c>
      <c r="C1008" s="236">
        <v>422</v>
      </c>
      <c r="D1008" s="236">
        <v>1</v>
      </c>
      <c r="E1008" s="236" t="s">
        <v>78</v>
      </c>
      <c r="F1008" t="s">
        <v>1697</v>
      </c>
      <c r="G1008" s="398"/>
      <c r="S1008" s="236" t="s">
        <v>78</v>
      </c>
      <c r="T1008" s="867" t="str">
        <f t="shared" si="26"/>
        <v>Дураков</v>
      </c>
      <c r="U1008" s="867"/>
      <c r="V1008" s="867"/>
    </row>
    <row r="1009" spans="1:22">
      <c r="A1009" s="236">
        <v>8</v>
      </c>
      <c r="B1009" s="867">
        <v>332</v>
      </c>
      <c r="C1009" s="236">
        <v>422</v>
      </c>
      <c r="D1009" s="236">
        <v>1</v>
      </c>
      <c r="E1009" s="236" t="s">
        <v>78</v>
      </c>
      <c r="F1009" t="s">
        <v>1698</v>
      </c>
      <c r="G1009" s="398"/>
      <c r="S1009" s="236" t="s">
        <v>78</v>
      </c>
      <c r="T1009" s="867" t="str">
        <f t="shared" si="26"/>
        <v>Данилов</v>
      </c>
      <c r="U1009" s="867"/>
      <c r="V1009" s="867"/>
    </row>
    <row r="1010" spans="1:22">
      <c r="A1010" s="236">
        <v>9</v>
      </c>
      <c r="B1010" s="867">
        <v>332</v>
      </c>
      <c r="C1010" s="236">
        <v>422</v>
      </c>
      <c r="D1010" s="236">
        <v>1</v>
      </c>
      <c r="E1010" s="236" t="s">
        <v>78</v>
      </c>
      <c r="F1010" t="s">
        <v>1699</v>
      </c>
      <c r="G1010" s="398"/>
      <c r="S1010" s="236" t="s">
        <v>78</v>
      </c>
      <c r="T1010" s="867" t="str">
        <f t="shared" si="26"/>
        <v>Жижиян</v>
      </c>
      <c r="U1010" s="867"/>
      <c r="V1010" s="867"/>
    </row>
    <row r="1011" spans="1:22">
      <c r="A1011" s="236">
        <v>10</v>
      </c>
      <c r="B1011" s="867">
        <v>332</v>
      </c>
      <c r="C1011" s="236">
        <v>422</v>
      </c>
      <c r="D1011" s="236">
        <v>1</v>
      </c>
      <c r="E1011" s="236" t="s">
        <v>78</v>
      </c>
      <c r="F1011" t="s">
        <v>1700</v>
      </c>
      <c r="G1011" s="398"/>
      <c r="S1011" s="236" t="s">
        <v>78</v>
      </c>
      <c r="T1011" s="867" t="str">
        <f t="shared" si="26"/>
        <v>Зайцев</v>
      </c>
      <c r="U1011" s="867"/>
      <c r="V1011" s="867"/>
    </row>
    <row r="1012" spans="1:22">
      <c r="A1012" s="236">
        <v>11</v>
      </c>
      <c r="B1012" s="867">
        <v>332</v>
      </c>
      <c r="C1012" s="236">
        <v>422</v>
      </c>
      <c r="D1012" s="236">
        <v>1</v>
      </c>
      <c r="E1012" s="236" t="s">
        <v>78</v>
      </c>
      <c r="F1012" t="s">
        <v>1701</v>
      </c>
      <c r="G1012" s="398"/>
      <c r="S1012" s="236" t="s">
        <v>78</v>
      </c>
      <c r="T1012" s="867" t="str">
        <f t="shared" si="26"/>
        <v>Киланов</v>
      </c>
      <c r="U1012" s="867"/>
      <c r="V1012" s="867"/>
    </row>
    <row r="1013" spans="1:22">
      <c r="A1013" s="236">
        <v>12</v>
      </c>
      <c r="B1013" s="867">
        <v>332</v>
      </c>
      <c r="C1013" s="236">
        <v>422</v>
      </c>
      <c r="D1013" s="236">
        <v>1</v>
      </c>
      <c r="E1013" s="236" t="s">
        <v>78</v>
      </c>
      <c r="F1013" t="s">
        <v>1702</v>
      </c>
      <c r="G1013" s="398"/>
      <c r="S1013" s="236" t="s">
        <v>78</v>
      </c>
      <c r="T1013" s="867" t="str">
        <f t="shared" si="26"/>
        <v>Костюк</v>
      </c>
      <c r="U1013" s="867"/>
      <c r="V1013" s="867"/>
    </row>
    <row r="1014" spans="1:22">
      <c r="A1014" s="236">
        <v>13</v>
      </c>
      <c r="B1014" s="867">
        <v>332</v>
      </c>
      <c r="C1014" s="236">
        <v>422</v>
      </c>
      <c r="D1014" s="236">
        <v>1</v>
      </c>
      <c r="E1014" s="236" t="s">
        <v>78</v>
      </c>
      <c r="F1014" t="s">
        <v>1703</v>
      </c>
      <c r="G1014" s="398"/>
      <c r="S1014" s="236" t="s">
        <v>78</v>
      </c>
      <c r="T1014" s="867" t="str">
        <f t="shared" si="26"/>
        <v>Ключников</v>
      </c>
      <c r="U1014" s="867"/>
      <c r="V1014" s="867"/>
    </row>
    <row r="1015" spans="1:22">
      <c r="A1015" s="236">
        <v>14</v>
      </c>
      <c r="B1015" s="867">
        <v>332</v>
      </c>
      <c r="C1015" s="236">
        <v>422</v>
      </c>
      <c r="D1015" s="236">
        <v>1</v>
      </c>
      <c r="E1015" s="236" t="s">
        <v>78</v>
      </c>
      <c r="F1015" t="s">
        <v>1704</v>
      </c>
      <c r="G1015" s="398"/>
      <c r="S1015" s="236" t="s">
        <v>78</v>
      </c>
      <c r="T1015" s="867" t="str">
        <f t="shared" si="26"/>
        <v>Кайрис</v>
      </c>
      <c r="U1015" s="867"/>
      <c r="V1015" s="867"/>
    </row>
    <row r="1016" spans="1:22">
      <c r="A1016" s="236">
        <v>15</v>
      </c>
      <c r="B1016" s="867">
        <v>332</v>
      </c>
      <c r="C1016" s="236">
        <v>422</v>
      </c>
      <c r="D1016" s="236">
        <v>1</v>
      </c>
      <c r="E1016" s="236" t="s">
        <v>78</v>
      </c>
      <c r="F1016" t="s">
        <v>1705</v>
      </c>
      <c r="G1016" s="398"/>
      <c r="S1016" s="236" t="s">
        <v>78</v>
      </c>
      <c r="T1016" s="867" t="str">
        <f t="shared" si="26"/>
        <v>Колесников</v>
      </c>
      <c r="U1016" s="867"/>
      <c r="V1016" s="867"/>
    </row>
    <row r="1017" spans="1:22">
      <c r="A1017" s="236">
        <v>16</v>
      </c>
      <c r="B1017" s="867">
        <v>332</v>
      </c>
      <c r="C1017" s="236">
        <v>422</v>
      </c>
      <c r="D1017" s="236">
        <v>1</v>
      </c>
      <c r="E1017" s="236" t="s">
        <v>78</v>
      </c>
      <c r="F1017" t="s">
        <v>1706</v>
      </c>
      <c r="G1017" s="398"/>
      <c r="S1017" s="236" t="s">
        <v>78</v>
      </c>
      <c r="T1017" s="867" t="str">
        <f t="shared" si="26"/>
        <v>Колосов</v>
      </c>
      <c r="U1017" s="867"/>
      <c r="V1017" s="867"/>
    </row>
    <row r="1018" spans="1:22">
      <c r="A1018" s="236">
        <v>17</v>
      </c>
      <c r="B1018" s="867">
        <v>332</v>
      </c>
      <c r="C1018" s="236">
        <v>422</v>
      </c>
      <c r="D1018" s="236">
        <v>1</v>
      </c>
      <c r="E1018" s="236" t="s">
        <v>78</v>
      </c>
      <c r="F1018" t="s">
        <v>1707</v>
      </c>
      <c r="G1018" s="398"/>
      <c r="S1018" s="236" t="s">
        <v>78</v>
      </c>
      <c r="T1018" s="867" t="str">
        <f t="shared" si="26"/>
        <v>Малюта</v>
      </c>
      <c r="U1018" s="867"/>
      <c r="V1018" s="867"/>
    </row>
    <row r="1019" spans="1:22">
      <c r="A1019" s="236">
        <v>18</v>
      </c>
      <c r="B1019" s="867">
        <v>332</v>
      </c>
      <c r="C1019" s="236">
        <v>422</v>
      </c>
      <c r="D1019" s="236">
        <v>2</v>
      </c>
      <c r="E1019" s="236" t="s">
        <v>78</v>
      </c>
      <c r="F1019" t="s">
        <v>1708</v>
      </c>
      <c r="G1019" s="398"/>
      <c r="S1019" s="236" t="s">
        <v>78</v>
      </c>
      <c r="T1019" s="867" t="str">
        <f t="shared" si="26"/>
        <v>Малиенко</v>
      </c>
      <c r="U1019" s="867"/>
      <c r="V1019" s="867"/>
    </row>
    <row r="1020" spans="1:22">
      <c r="A1020" s="236">
        <v>19</v>
      </c>
      <c r="B1020" s="867">
        <v>332</v>
      </c>
      <c r="C1020" s="236">
        <v>422</v>
      </c>
      <c r="D1020" s="236">
        <v>2</v>
      </c>
      <c r="E1020" s="236" t="s">
        <v>78</v>
      </c>
      <c r="F1020" t="s">
        <v>1709</v>
      </c>
      <c r="G1020" s="398"/>
      <c r="S1020" s="236" t="s">
        <v>78</v>
      </c>
      <c r="T1020" s="867" t="str">
        <f t="shared" si="26"/>
        <v>Попов</v>
      </c>
      <c r="U1020" s="867"/>
      <c r="V1020" s="867"/>
    </row>
    <row r="1021" spans="1:22">
      <c r="A1021" s="236">
        <v>20</v>
      </c>
      <c r="B1021" s="867">
        <v>332</v>
      </c>
      <c r="C1021" s="236">
        <v>422</v>
      </c>
      <c r="D1021" s="236">
        <v>2</v>
      </c>
      <c r="E1021" s="236" t="s">
        <v>78</v>
      </c>
      <c r="F1021" t="s">
        <v>1710</v>
      </c>
      <c r="G1021" s="398"/>
      <c r="S1021" s="236" t="s">
        <v>78</v>
      </c>
      <c r="T1021" s="867" t="str">
        <f t="shared" si="26"/>
        <v>Панчишкин</v>
      </c>
      <c r="U1021" s="867"/>
      <c r="V1021" s="867"/>
    </row>
    <row r="1022" spans="1:22">
      <c r="A1022" s="236">
        <v>21</v>
      </c>
      <c r="B1022" s="867">
        <v>332</v>
      </c>
      <c r="C1022" s="236">
        <v>422</v>
      </c>
      <c r="D1022" s="236">
        <v>2</v>
      </c>
      <c r="E1022" s="236" t="s">
        <v>78</v>
      </c>
      <c r="F1022" t="s">
        <v>1711</v>
      </c>
      <c r="G1022" s="398"/>
      <c r="S1022" s="236" t="s">
        <v>78</v>
      </c>
      <c r="T1022" s="867" t="str">
        <f t="shared" si="26"/>
        <v>Прокопенко</v>
      </c>
      <c r="U1022" s="867"/>
      <c r="V1022" s="867"/>
    </row>
    <row r="1023" spans="1:22">
      <c r="A1023" s="236">
        <v>22</v>
      </c>
      <c r="B1023" s="867">
        <v>332</v>
      </c>
      <c r="C1023" s="236">
        <v>422</v>
      </c>
      <c r="D1023" s="236">
        <v>2</v>
      </c>
      <c r="E1023" s="236" t="s">
        <v>78</v>
      </c>
      <c r="F1023" t="s">
        <v>1712</v>
      </c>
      <c r="G1023" s="398"/>
      <c r="S1023" s="236" t="s">
        <v>78</v>
      </c>
      <c r="T1023" s="867" t="str">
        <f t="shared" si="26"/>
        <v>Приц</v>
      </c>
      <c r="U1023" s="867"/>
      <c r="V1023" s="867"/>
    </row>
    <row r="1024" spans="1:22">
      <c r="A1024" s="236">
        <v>23</v>
      </c>
      <c r="B1024" s="867">
        <v>332</v>
      </c>
      <c r="C1024" s="236">
        <v>422</v>
      </c>
      <c r="D1024" s="236">
        <v>2</v>
      </c>
      <c r="E1024" s="236" t="s">
        <v>78</v>
      </c>
      <c r="F1024" t="s">
        <v>1713</v>
      </c>
      <c r="G1024" s="398"/>
      <c r="S1024" s="236" t="s">
        <v>78</v>
      </c>
      <c r="T1024" s="867" t="str">
        <f t="shared" si="26"/>
        <v>Паутов</v>
      </c>
      <c r="U1024" s="867"/>
      <c r="V1024" s="867"/>
    </row>
    <row r="1025" spans="1:22">
      <c r="A1025" s="236">
        <v>24</v>
      </c>
      <c r="B1025" s="867">
        <v>332</v>
      </c>
      <c r="C1025" s="236">
        <v>422</v>
      </c>
      <c r="D1025" s="236">
        <v>2</v>
      </c>
      <c r="E1025" s="236" t="s">
        <v>78</v>
      </c>
      <c r="F1025" t="s">
        <v>1714</v>
      </c>
      <c r="G1025" s="398"/>
      <c r="S1025" s="236" t="s">
        <v>78</v>
      </c>
      <c r="T1025" s="867" t="str">
        <f t="shared" si="26"/>
        <v>Степин</v>
      </c>
      <c r="U1025" s="867"/>
      <c r="V1025" s="867"/>
    </row>
    <row r="1026" spans="1:22">
      <c r="A1026" s="236">
        <v>25</v>
      </c>
      <c r="B1026" s="867">
        <v>332</v>
      </c>
      <c r="C1026" s="236">
        <v>422</v>
      </c>
      <c r="D1026" s="236">
        <v>2</v>
      </c>
      <c r="E1026" s="236" t="s">
        <v>78</v>
      </c>
      <c r="F1026" t="s">
        <v>1715</v>
      </c>
      <c r="G1026" s="398"/>
      <c r="S1026" s="236" t="s">
        <v>78</v>
      </c>
      <c r="T1026" s="867" t="str">
        <f t="shared" si="26"/>
        <v>Хохлов</v>
      </c>
      <c r="U1026" s="867"/>
      <c r="V1026" s="867"/>
    </row>
    <row r="1027" spans="1:22">
      <c r="A1027" s="236">
        <v>26</v>
      </c>
      <c r="B1027" s="867">
        <v>332</v>
      </c>
      <c r="C1027" s="236">
        <v>422</v>
      </c>
      <c r="D1027" s="236">
        <v>2</v>
      </c>
      <c r="E1027" s="236" t="s">
        <v>78</v>
      </c>
      <c r="F1027" t="s">
        <v>1716</v>
      </c>
      <c r="G1027" s="398"/>
      <c r="S1027" s="236" t="s">
        <v>78</v>
      </c>
      <c r="T1027" s="867" t="str">
        <f t="shared" si="26"/>
        <v>Ясковец</v>
      </c>
      <c r="U1027" s="867"/>
      <c r="V1027" s="867"/>
    </row>
    <row r="1028" spans="1:22">
      <c r="A1028" s="236">
        <v>1</v>
      </c>
      <c r="B1028" s="867">
        <v>333</v>
      </c>
      <c r="C1028" s="236">
        <v>424</v>
      </c>
      <c r="D1028" s="236">
        <v>1</v>
      </c>
      <c r="E1028" s="236" t="s">
        <v>78</v>
      </c>
      <c r="F1028" t="s">
        <v>1717</v>
      </c>
      <c r="G1028" s="398"/>
      <c r="S1028" s="236" t="s">
        <v>78</v>
      </c>
      <c r="T1028" s="867" t="s">
        <v>1718</v>
      </c>
      <c r="U1028" s="867"/>
      <c r="V1028" s="867"/>
    </row>
    <row r="1029" spans="1:22">
      <c r="A1029" s="236">
        <v>2</v>
      </c>
      <c r="B1029" s="867">
        <v>333</v>
      </c>
      <c r="C1029" s="236">
        <v>424</v>
      </c>
      <c r="D1029" s="236">
        <v>1</v>
      </c>
      <c r="E1029" s="236" t="s">
        <v>78</v>
      </c>
      <c r="F1029" t="s">
        <v>1719</v>
      </c>
      <c r="G1029" s="398"/>
      <c r="S1029" s="236" t="s">
        <v>78</v>
      </c>
      <c r="T1029" s="867" t="s">
        <v>1720</v>
      </c>
      <c r="U1029" s="867"/>
      <c r="V1029" s="867"/>
    </row>
    <row r="1030" spans="1:22">
      <c r="A1030" s="236">
        <v>3</v>
      </c>
      <c r="B1030" s="867">
        <v>333</v>
      </c>
      <c r="C1030" s="236">
        <v>424</v>
      </c>
      <c r="D1030" s="236">
        <v>1</v>
      </c>
      <c r="E1030" s="236" t="s">
        <v>78</v>
      </c>
      <c r="F1030" t="s">
        <v>1721</v>
      </c>
      <c r="G1030" s="398"/>
      <c r="S1030" s="236" t="s">
        <v>78</v>
      </c>
      <c r="T1030" s="867" t="s">
        <v>1722</v>
      </c>
      <c r="U1030" s="867"/>
      <c r="V1030" s="867"/>
    </row>
    <row r="1031" spans="1:22">
      <c r="A1031" s="236">
        <v>4</v>
      </c>
      <c r="B1031" s="867">
        <v>333</v>
      </c>
      <c r="C1031" s="236">
        <v>424</v>
      </c>
      <c r="D1031" s="236">
        <v>1</v>
      </c>
      <c r="E1031" s="236" t="s">
        <v>78</v>
      </c>
      <c r="F1031" t="s">
        <v>1723</v>
      </c>
      <c r="G1031" s="398"/>
      <c r="S1031" s="236" t="s">
        <v>78</v>
      </c>
      <c r="T1031" s="867" t="s">
        <v>1724</v>
      </c>
      <c r="U1031" s="867"/>
      <c r="V1031" s="867"/>
    </row>
    <row r="1032" spans="1:22">
      <c r="A1032" s="236">
        <v>5</v>
      </c>
      <c r="B1032" s="867">
        <v>333</v>
      </c>
      <c r="C1032" s="236">
        <v>424</v>
      </c>
      <c r="D1032" s="236">
        <v>1</v>
      </c>
      <c r="E1032" s="236" t="s">
        <v>78</v>
      </c>
      <c r="F1032" t="s">
        <v>1725</v>
      </c>
      <c r="G1032" s="398"/>
      <c r="S1032" s="236" t="s">
        <v>78</v>
      </c>
      <c r="T1032" s="867" t="s">
        <v>1726</v>
      </c>
      <c r="U1032" s="867"/>
      <c r="V1032" s="867"/>
    </row>
    <row r="1033" spans="1:22">
      <c r="A1033" s="236">
        <v>6</v>
      </c>
      <c r="B1033" s="867">
        <v>333</v>
      </c>
      <c r="C1033" s="236">
        <v>424</v>
      </c>
      <c r="D1033" s="236">
        <v>1</v>
      </c>
      <c r="E1033" s="236" t="s">
        <v>78</v>
      </c>
      <c r="F1033" t="s">
        <v>1727</v>
      </c>
      <c r="G1033" s="398"/>
      <c r="S1033" s="236" t="s">
        <v>78</v>
      </c>
      <c r="T1033" s="867" t="s">
        <v>1728</v>
      </c>
      <c r="U1033" s="867"/>
      <c r="V1033" s="867"/>
    </row>
    <row r="1034" spans="1:22">
      <c r="A1034" s="236">
        <v>7</v>
      </c>
      <c r="B1034" s="867">
        <v>333</v>
      </c>
      <c r="C1034" s="236">
        <v>424</v>
      </c>
      <c r="D1034" s="236">
        <v>1</v>
      </c>
      <c r="E1034" s="236" t="s">
        <v>78</v>
      </c>
      <c r="F1034" t="s">
        <v>1729</v>
      </c>
      <c r="G1034" s="398"/>
      <c r="S1034" s="236" t="s">
        <v>78</v>
      </c>
      <c r="T1034" s="867" t="s">
        <v>1730</v>
      </c>
      <c r="U1034" s="867"/>
      <c r="V1034" s="867"/>
    </row>
    <row r="1035" spans="1:22">
      <c r="A1035" s="236">
        <v>8</v>
      </c>
      <c r="B1035" s="867">
        <v>333</v>
      </c>
      <c r="C1035" s="236">
        <v>424</v>
      </c>
      <c r="D1035" s="236">
        <v>1</v>
      </c>
      <c r="E1035" s="236" t="s">
        <v>78</v>
      </c>
      <c r="F1035" t="s">
        <v>1731</v>
      </c>
      <c r="G1035" s="398"/>
      <c r="S1035" s="236" t="s">
        <v>78</v>
      </c>
      <c r="T1035" s="867" t="s">
        <v>1732</v>
      </c>
      <c r="U1035" s="867"/>
      <c r="V1035" s="867"/>
    </row>
    <row r="1036" spans="1:22">
      <c r="A1036" s="236">
        <v>9</v>
      </c>
      <c r="B1036" s="867">
        <v>333</v>
      </c>
      <c r="C1036" s="236">
        <v>424</v>
      </c>
      <c r="D1036" s="236">
        <v>1</v>
      </c>
      <c r="E1036" s="236" t="s">
        <v>78</v>
      </c>
      <c r="F1036" t="s">
        <v>1733</v>
      </c>
      <c r="G1036" s="398"/>
      <c r="S1036" s="236" t="s">
        <v>78</v>
      </c>
      <c r="T1036" s="867" t="s">
        <v>1734</v>
      </c>
      <c r="U1036" s="867"/>
      <c r="V1036" s="867"/>
    </row>
    <row r="1037" spans="1:22">
      <c r="A1037" s="236">
        <v>10</v>
      </c>
      <c r="B1037" s="867">
        <v>333</v>
      </c>
      <c r="C1037" s="236">
        <v>424</v>
      </c>
      <c r="D1037" s="236">
        <v>1</v>
      </c>
      <c r="E1037" s="236" t="s">
        <v>78</v>
      </c>
      <c r="F1037" t="s">
        <v>1735</v>
      </c>
      <c r="G1037" s="398"/>
      <c r="S1037" s="236" t="s">
        <v>78</v>
      </c>
      <c r="T1037" s="867" t="s">
        <v>1736</v>
      </c>
      <c r="U1037" s="867"/>
      <c r="V1037" s="867"/>
    </row>
    <row r="1038" spans="1:22">
      <c r="A1038" s="236">
        <v>11</v>
      </c>
      <c r="B1038" s="867">
        <v>333</v>
      </c>
      <c r="C1038" s="236">
        <v>424</v>
      </c>
      <c r="D1038" s="236">
        <v>1</v>
      </c>
      <c r="E1038" s="236" t="s">
        <v>78</v>
      </c>
      <c r="F1038" t="s">
        <v>1737</v>
      </c>
      <c r="G1038" s="398"/>
      <c r="S1038" s="236" t="s">
        <v>78</v>
      </c>
      <c r="T1038" s="867" t="s">
        <v>1738</v>
      </c>
      <c r="U1038" s="867"/>
      <c r="V1038" s="867"/>
    </row>
    <row r="1039" spans="1:22">
      <c r="A1039" s="236">
        <v>12</v>
      </c>
      <c r="B1039" s="867">
        <v>333</v>
      </c>
      <c r="C1039" s="236">
        <v>424</v>
      </c>
      <c r="D1039" s="236">
        <v>1</v>
      </c>
      <c r="E1039" s="236" t="s">
        <v>78</v>
      </c>
      <c r="F1039" t="s">
        <v>1739</v>
      </c>
      <c r="G1039" s="398"/>
      <c r="S1039" s="236" t="s">
        <v>78</v>
      </c>
      <c r="T1039" s="867" t="s">
        <v>1740</v>
      </c>
      <c r="U1039" s="867"/>
      <c r="V1039" s="867"/>
    </row>
    <row r="1040" spans="1:22">
      <c r="A1040" s="236">
        <v>13</v>
      </c>
      <c r="B1040" s="867">
        <v>333</v>
      </c>
      <c r="C1040" s="236">
        <v>424</v>
      </c>
      <c r="D1040" s="236">
        <v>1</v>
      </c>
      <c r="E1040" s="236" t="s">
        <v>78</v>
      </c>
      <c r="F1040" t="s">
        <v>1741</v>
      </c>
      <c r="G1040" s="398"/>
      <c r="S1040" s="236" t="s">
        <v>78</v>
      </c>
      <c r="T1040" s="867" t="s">
        <v>1742</v>
      </c>
      <c r="U1040" s="867"/>
      <c r="V1040" s="867"/>
    </row>
    <row r="1041" spans="1:22">
      <c r="A1041" s="236">
        <v>14</v>
      </c>
      <c r="B1041" s="867">
        <v>333</v>
      </c>
      <c r="C1041" s="236">
        <v>424</v>
      </c>
      <c r="D1041" s="236">
        <v>1</v>
      </c>
      <c r="E1041" s="236" t="s">
        <v>78</v>
      </c>
      <c r="F1041" t="s">
        <v>1743</v>
      </c>
      <c r="G1041" s="398"/>
      <c r="S1041" s="236" t="s">
        <v>78</v>
      </c>
      <c r="T1041" s="867" t="s">
        <v>1744</v>
      </c>
      <c r="U1041" s="867"/>
      <c r="V1041" s="867"/>
    </row>
    <row r="1042" spans="1:22">
      <c r="A1042" s="236">
        <v>15</v>
      </c>
      <c r="B1042" s="867">
        <v>333</v>
      </c>
      <c r="C1042" s="236">
        <v>424</v>
      </c>
      <c r="D1042" s="236">
        <v>1</v>
      </c>
      <c r="E1042" s="236" t="s">
        <v>78</v>
      </c>
      <c r="F1042" t="s">
        <v>1745</v>
      </c>
      <c r="G1042" s="398"/>
      <c r="S1042" s="236" t="s">
        <v>78</v>
      </c>
      <c r="T1042" s="867" t="s">
        <v>1746</v>
      </c>
      <c r="U1042" s="867"/>
      <c r="V1042" s="867"/>
    </row>
    <row r="1043" spans="1:22">
      <c r="A1043" s="236">
        <v>16</v>
      </c>
      <c r="B1043" s="867">
        <v>333</v>
      </c>
      <c r="C1043" s="236">
        <v>424</v>
      </c>
      <c r="D1043" s="236">
        <v>1</v>
      </c>
      <c r="E1043" s="236" t="s">
        <v>78</v>
      </c>
      <c r="F1043" t="s">
        <v>1747</v>
      </c>
      <c r="G1043" s="398"/>
      <c r="S1043" s="236" t="s">
        <v>78</v>
      </c>
      <c r="T1043" s="867" t="s">
        <v>1748</v>
      </c>
      <c r="U1043" s="867"/>
      <c r="V1043" s="867"/>
    </row>
    <row r="1044" spans="1:22">
      <c r="A1044" s="236">
        <v>17</v>
      </c>
      <c r="B1044" s="867">
        <v>333</v>
      </c>
      <c r="C1044" s="236">
        <v>424</v>
      </c>
      <c r="D1044" s="236">
        <v>1</v>
      </c>
      <c r="E1044" s="236" t="s">
        <v>78</v>
      </c>
      <c r="F1044" t="s">
        <v>1749</v>
      </c>
      <c r="G1044" s="398"/>
      <c r="S1044" s="236" t="s">
        <v>78</v>
      </c>
      <c r="T1044" s="867" t="s">
        <v>1750</v>
      </c>
      <c r="U1044" s="867"/>
      <c r="V1044" s="867"/>
    </row>
    <row r="1045" spans="1:22">
      <c r="A1045" s="236">
        <v>18</v>
      </c>
      <c r="B1045" s="867">
        <v>333</v>
      </c>
      <c r="C1045" s="236">
        <v>424</v>
      </c>
      <c r="D1045" s="236">
        <v>2</v>
      </c>
      <c r="E1045" s="236" t="s">
        <v>78</v>
      </c>
      <c r="F1045" t="s">
        <v>1751</v>
      </c>
      <c r="G1045" s="398"/>
      <c r="S1045" s="236" t="s">
        <v>78</v>
      </c>
      <c r="T1045" s="867" t="s">
        <v>1752</v>
      </c>
      <c r="U1045" s="867"/>
      <c r="V1045" s="867"/>
    </row>
    <row r="1046" spans="1:22">
      <c r="A1046" s="236">
        <v>19</v>
      </c>
      <c r="B1046" s="867">
        <v>333</v>
      </c>
      <c r="C1046" s="236">
        <v>424</v>
      </c>
      <c r="D1046" s="236">
        <v>2</v>
      </c>
      <c r="E1046" s="236" t="s">
        <v>78</v>
      </c>
      <c r="F1046" t="s">
        <v>1753</v>
      </c>
      <c r="G1046" s="398"/>
      <c r="S1046" s="236" t="s">
        <v>78</v>
      </c>
      <c r="T1046" s="867" t="s">
        <v>1754</v>
      </c>
      <c r="U1046" s="867"/>
      <c r="V1046" s="867"/>
    </row>
    <row r="1047" spans="1:22">
      <c r="A1047" s="236">
        <v>20</v>
      </c>
      <c r="B1047" s="867">
        <v>333</v>
      </c>
      <c r="C1047" s="236">
        <v>424</v>
      </c>
      <c r="D1047" s="236">
        <v>2</v>
      </c>
      <c r="E1047" s="236" t="s">
        <v>78</v>
      </c>
      <c r="F1047" t="s">
        <v>1755</v>
      </c>
      <c r="G1047" s="398"/>
      <c r="S1047" s="236" t="s">
        <v>78</v>
      </c>
      <c r="T1047" s="867" t="s">
        <v>1756</v>
      </c>
      <c r="U1047" s="867"/>
      <c r="V1047" s="867"/>
    </row>
    <row r="1048" spans="1:22">
      <c r="A1048" s="236">
        <v>21</v>
      </c>
      <c r="B1048" s="867">
        <v>333</v>
      </c>
      <c r="C1048" s="236">
        <v>424</v>
      </c>
      <c r="D1048" s="236">
        <v>2</v>
      </c>
      <c r="E1048" s="236" t="s">
        <v>78</v>
      </c>
      <c r="F1048" t="s">
        <v>1757</v>
      </c>
      <c r="G1048" s="398"/>
      <c r="S1048" s="236" t="s">
        <v>78</v>
      </c>
      <c r="T1048" s="867" t="s">
        <v>1758</v>
      </c>
      <c r="U1048" s="867"/>
      <c r="V1048" s="867"/>
    </row>
    <row r="1049" spans="1:22">
      <c r="A1049" s="236">
        <v>22</v>
      </c>
      <c r="B1049" s="867">
        <v>333</v>
      </c>
      <c r="C1049" s="236">
        <v>424</v>
      </c>
      <c r="D1049" s="236">
        <v>2</v>
      </c>
      <c r="E1049" s="236" t="s">
        <v>78</v>
      </c>
      <c r="F1049" t="s">
        <v>1759</v>
      </c>
      <c r="G1049" s="398"/>
      <c r="S1049" s="236" t="s">
        <v>78</v>
      </c>
      <c r="T1049" s="867" t="s">
        <v>1760</v>
      </c>
      <c r="U1049" s="867"/>
      <c r="V1049" s="867"/>
    </row>
    <row r="1050" spans="1:22">
      <c r="A1050" s="236">
        <v>23</v>
      </c>
      <c r="B1050" s="867">
        <v>333</v>
      </c>
      <c r="C1050" s="236">
        <v>424</v>
      </c>
      <c r="D1050" s="236">
        <v>2</v>
      </c>
      <c r="E1050" s="236" t="s">
        <v>78</v>
      </c>
      <c r="F1050" t="s">
        <v>1761</v>
      </c>
      <c r="G1050" s="398"/>
      <c r="S1050" s="236" t="s">
        <v>78</v>
      </c>
      <c r="T1050" s="867" t="s">
        <v>1762</v>
      </c>
      <c r="U1050" s="867"/>
      <c r="V1050" s="867"/>
    </row>
    <row r="1051" spans="1:22">
      <c r="A1051" s="236">
        <v>24</v>
      </c>
      <c r="B1051" s="867">
        <v>333</v>
      </c>
      <c r="C1051" s="236">
        <v>424</v>
      </c>
      <c r="D1051" s="236">
        <v>2</v>
      </c>
      <c r="E1051" s="236" t="s">
        <v>78</v>
      </c>
      <c r="F1051" t="s">
        <v>1763</v>
      </c>
      <c r="G1051" s="398"/>
      <c r="S1051" s="236" t="s">
        <v>78</v>
      </c>
      <c r="T1051" s="867" t="s">
        <v>1764</v>
      </c>
      <c r="U1051" s="867"/>
      <c r="V1051" s="867"/>
    </row>
    <row r="1052" spans="1:22">
      <c r="A1052" s="236">
        <v>25</v>
      </c>
      <c r="B1052" s="867">
        <v>333</v>
      </c>
      <c r="C1052" s="236">
        <v>424</v>
      </c>
      <c r="D1052" s="236">
        <v>2</v>
      </c>
      <c r="E1052" s="236" t="s">
        <v>78</v>
      </c>
      <c r="F1052" t="s">
        <v>1765</v>
      </c>
      <c r="G1052" s="398"/>
      <c r="S1052" s="236" t="s">
        <v>78</v>
      </c>
      <c r="T1052" s="867" t="s">
        <v>1766</v>
      </c>
      <c r="U1052" s="867"/>
      <c r="V1052" s="867"/>
    </row>
    <row r="1053" spans="1:22">
      <c r="A1053" s="236">
        <v>26</v>
      </c>
      <c r="B1053" s="867">
        <v>333</v>
      </c>
      <c r="C1053" s="236">
        <v>424</v>
      </c>
      <c r="D1053" s="236">
        <v>2</v>
      </c>
      <c r="E1053" s="236" t="s">
        <v>78</v>
      </c>
      <c r="F1053" t="s">
        <v>1767</v>
      </c>
      <c r="G1053" s="398"/>
      <c r="S1053" s="236" t="s">
        <v>78</v>
      </c>
      <c r="T1053" s="867" t="s">
        <v>1768</v>
      </c>
      <c r="U1053" s="867"/>
      <c r="V1053" s="867"/>
    </row>
    <row r="1054" spans="1:22">
      <c r="A1054" s="236">
        <v>27</v>
      </c>
      <c r="B1054" s="867">
        <v>333</v>
      </c>
      <c r="C1054" s="236">
        <v>424</v>
      </c>
      <c r="D1054" s="236">
        <v>2</v>
      </c>
      <c r="E1054" s="236" t="s">
        <v>78</v>
      </c>
      <c r="F1054" t="s">
        <v>1769</v>
      </c>
      <c r="G1054" s="398"/>
      <c r="S1054" s="236" t="s">
        <v>78</v>
      </c>
      <c r="T1054" s="867" t="s">
        <v>1770</v>
      </c>
      <c r="U1054" s="867"/>
      <c r="V1054" s="867"/>
    </row>
    <row r="1055" spans="1:22">
      <c r="A1055" s="236">
        <v>28</v>
      </c>
      <c r="B1055" s="867">
        <v>333</v>
      </c>
      <c r="C1055" s="236">
        <v>424</v>
      </c>
      <c r="D1055" s="236">
        <v>2</v>
      </c>
      <c r="E1055" s="236" t="s">
        <v>78</v>
      </c>
      <c r="F1055" t="s">
        <v>1771</v>
      </c>
      <c r="G1055" s="398"/>
      <c r="S1055" s="236" t="s">
        <v>78</v>
      </c>
      <c r="T1055" s="867" t="s">
        <v>1772</v>
      </c>
      <c r="U1055" s="867"/>
      <c r="V1055" s="867"/>
    </row>
    <row r="1056" spans="1:22">
      <c r="A1056" s="236">
        <v>29</v>
      </c>
      <c r="B1056" s="867">
        <v>333</v>
      </c>
      <c r="C1056" s="236">
        <v>424</v>
      </c>
      <c r="D1056" s="236">
        <v>2</v>
      </c>
      <c r="E1056" s="236" t="s">
        <v>78</v>
      </c>
      <c r="F1056" t="s">
        <v>1773</v>
      </c>
      <c r="G1056" s="398"/>
      <c r="S1056" s="236" t="s">
        <v>78</v>
      </c>
      <c r="T1056" s="867" t="s">
        <v>1774</v>
      </c>
      <c r="U1056" s="867"/>
      <c r="V1056" s="867"/>
    </row>
    <row r="1057" spans="1:22">
      <c r="A1057" s="236">
        <v>30</v>
      </c>
      <c r="B1057" s="867">
        <v>333</v>
      </c>
      <c r="C1057" s="236">
        <v>424</v>
      </c>
      <c r="D1057" s="236">
        <v>2</v>
      </c>
      <c r="E1057" s="236" t="s">
        <v>78</v>
      </c>
      <c r="F1057" t="s">
        <v>1775</v>
      </c>
      <c r="G1057" s="398"/>
      <c r="S1057" s="236" t="s">
        <v>78</v>
      </c>
      <c r="T1057" s="867" t="s">
        <v>1776</v>
      </c>
      <c r="U1057" s="867"/>
      <c r="V1057" s="867"/>
    </row>
    <row r="1058" spans="1:22">
      <c r="A1058" s="236">
        <v>31</v>
      </c>
      <c r="B1058" s="867">
        <v>333</v>
      </c>
      <c r="C1058" s="236">
        <v>424</v>
      </c>
      <c r="D1058" s="236">
        <v>2</v>
      </c>
      <c r="E1058" s="236" t="s">
        <v>78</v>
      </c>
      <c r="F1058" t="s">
        <v>1777</v>
      </c>
      <c r="G1058" s="398"/>
      <c r="S1058" s="236" t="s">
        <v>78</v>
      </c>
      <c r="T1058" s="867" t="s">
        <v>1778</v>
      </c>
      <c r="U1058" s="867"/>
      <c r="V1058" s="867"/>
    </row>
    <row r="1059" spans="1:22">
      <c r="A1059" s="236">
        <v>1</v>
      </c>
      <c r="B1059" s="867">
        <v>334</v>
      </c>
      <c r="C1059" s="236">
        <v>422</v>
      </c>
      <c r="D1059" s="236">
        <v>1</v>
      </c>
      <c r="E1059" s="236" t="s">
        <v>78</v>
      </c>
      <c r="F1059" t="s">
        <v>1779</v>
      </c>
      <c r="G1059" s="398"/>
      <c r="S1059" s="236" t="s">
        <v>78</v>
      </c>
      <c r="T1059" s="867" t="str">
        <f t="shared" ref="T1059:T1095" si="27">LEFT(F1059,FIND(" ",F1059)-1)</f>
        <v>Алымов</v>
      </c>
      <c r="U1059" s="867"/>
      <c r="V1059" s="867"/>
    </row>
    <row r="1060" spans="1:22">
      <c r="A1060" s="236">
        <v>2</v>
      </c>
      <c r="B1060" s="867">
        <v>334</v>
      </c>
      <c r="C1060" s="236">
        <v>422</v>
      </c>
      <c r="D1060" s="236">
        <v>1</v>
      </c>
      <c r="E1060" s="236" t="s">
        <v>78</v>
      </c>
      <c r="F1060" t="s">
        <v>1780</v>
      </c>
      <c r="G1060" s="398"/>
      <c r="S1060" s="236" t="s">
        <v>78</v>
      </c>
      <c r="T1060" s="867" t="str">
        <f t="shared" si="27"/>
        <v>Антонов</v>
      </c>
      <c r="U1060" s="867"/>
      <c r="V1060" s="867"/>
    </row>
    <row r="1061" spans="1:22">
      <c r="A1061" s="236">
        <v>3</v>
      </c>
      <c r="B1061" s="867">
        <v>334</v>
      </c>
      <c r="C1061" s="236">
        <v>422</v>
      </c>
      <c r="D1061" s="236">
        <v>1</v>
      </c>
      <c r="E1061" s="236" t="s">
        <v>78</v>
      </c>
      <c r="F1061" t="s">
        <v>1781</v>
      </c>
      <c r="G1061" s="398"/>
      <c r="S1061" s="236" t="s">
        <v>78</v>
      </c>
      <c r="T1061" s="867" t="str">
        <f t="shared" si="27"/>
        <v>Антонов</v>
      </c>
      <c r="U1061" s="867"/>
      <c r="V1061" s="867"/>
    </row>
    <row r="1062" spans="1:22">
      <c r="A1062" s="236">
        <v>4</v>
      </c>
      <c r="B1062" s="867">
        <v>334</v>
      </c>
      <c r="C1062" s="236">
        <v>422</v>
      </c>
      <c r="D1062" s="236">
        <v>1</v>
      </c>
      <c r="E1062" s="236" t="s">
        <v>78</v>
      </c>
      <c r="F1062" t="s">
        <v>1782</v>
      </c>
      <c r="G1062" s="398"/>
      <c r="S1062" s="236" t="s">
        <v>78</v>
      </c>
      <c r="T1062" s="867" t="str">
        <f t="shared" si="27"/>
        <v>Безбородов</v>
      </c>
      <c r="U1062" s="867"/>
      <c r="V1062" s="867"/>
    </row>
    <row r="1063" spans="1:22">
      <c r="A1063" s="236">
        <v>5</v>
      </c>
      <c r="B1063" s="867">
        <v>334</v>
      </c>
      <c r="C1063" s="236">
        <v>422</v>
      </c>
      <c r="D1063" s="236">
        <v>1</v>
      </c>
      <c r="E1063" s="236" t="s">
        <v>78</v>
      </c>
      <c r="F1063" t="s">
        <v>1783</v>
      </c>
      <c r="G1063" s="398"/>
      <c r="S1063" s="236" t="s">
        <v>78</v>
      </c>
      <c r="T1063" s="867" t="str">
        <f t="shared" si="27"/>
        <v>Беззубов</v>
      </c>
      <c r="U1063" s="867"/>
      <c r="V1063" s="867"/>
    </row>
    <row r="1064" spans="1:22">
      <c r="A1064" s="236">
        <v>6</v>
      </c>
      <c r="B1064" s="867">
        <v>334</v>
      </c>
      <c r="C1064" s="236">
        <v>422</v>
      </c>
      <c r="D1064" s="236">
        <v>1</v>
      </c>
      <c r="E1064" s="236" t="s">
        <v>78</v>
      </c>
      <c r="F1064" t="s">
        <v>1784</v>
      </c>
      <c r="G1064" s="398"/>
      <c r="S1064" s="236" t="s">
        <v>78</v>
      </c>
      <c r="T1064" s="867" t="str">
        <f t="shared" si="27"/>
        <v>Бирюков</v>
      </c>
      <c r="U1064" s="867"/>
      <c r="V1064" s="867"/>
    </row>
    <row r="1065" spans="1:22">
      <c r="A1065" s="236">
        <v>7</v>
      </c>
      <c r="B1065" s="867">
        <v>334</v>
      </c>
      <c r="C1065" s="236">
        <v>422</v>
      </c>
      <c r="D1065" s="236">
        <v>1</v>
      </c>
      <c r="E1065" s="236" t="s">
        <v>78</v>
      </c>
      <c r="F1065" t="s">
        <v>1785</v>
      </c>
      <c r="G1065" s="398"/>
      <c r="S1065" s="236" t="s">
        <v>78</v>
      </c>
      <c r="T1065" s="867" t="str">
        <f t="shared" si="27"/>
        <v>Бузыцкий</v>
      </c>
      <c r="U1065" s="867"/>
      <c r="V1065" s="867"/>
    </row>
    <row r="1066" spans="1:22">
      <c r="A1066" s="236">
        <v>8</v>
      </c>
      <c r="B1066" s="867">
        <v>334</v>
      </c>
      <c r="C1066" s="236">
        <v>422</v>
      </c>
      <c r="D1066" s="236">
        <v>1</v>
      </c>
      <c r="E1066" s="236" t="s">
        <v>78</v>
      </c>
      <c r="F1066" t="s">
        <v>1786</v>
      </c>
      <c r="G1066" s="398"/>
      <c r="S1066" s="236" t="s">
        <v>78</v>
      </c>
      <c r="T1066" s="867" t="str">
        <f t="shared" si="27"/>
        <v>Бутов</v>
      </c>
      <c r="U1066" s="867"/>
      <c r="V1066" s="867"/>
    </row>
    <row r="1067" spans="1:22">
      <c r="A1067" s="236">
        <v>9</v>
      </c>
      <c r="B1067" s="867">
        <v>334</v>
      </c>
      <c r="C1067" s="236">
        <v>422</v>
      </c>
      <c r="D1067" s="236">
        <v>1</v>
      </c>
      <c r="E1067" s="236" t="s">
        <v>78</v>
      </c>
      <c r="F1067" t="s">
        <v>1787</v>
      </c>
      <c r="G1067" s="398"/>
      <c r="S1067" s="236" t="s">
        <v>78</v>
      </c>
      <c r="T1067" s="867" t="str">
        <f t="shared" si="27"/>
        <v>Геворкян</v>
      </c>
      <c r="U1067" s="867"/>
      <c r="V1067" s="867"/>
    </row>
    <row r="1068" spans="1:22">
      <c r="A1068" s="236">
        <v>10</v>
      </c>
      <c r="B1068" s="867">
        <v>334</v>
      </c>
      <c r="C1068" s="236">
        <v>422</v>
      </c>
      <c r="D1068" s="236">
        <v>1</v>
      </c>
      <c r="E1068" s="236" t="s">
        <v>78</v>
      </c>
      <c r="F1068" t="s">
        <v>1788</v>
      </c>
      <c r="G1068" s="398"/>
      <c r="S1068" s="236" t="s">
        <v>78</v>
      </c>
      <c r="T1068" s="867" t="str">
        <f t="shared" si="27"/>
        <v>Динмухаметов</v>
      </c>
      <c r="U1068" s="867"/>
      <c r="V1068" s="867"/>
    </row>
    <row r="1069" spans="1:22">
      <c r="A1069" s="236">
        <v>11</v>
      </c>
      <c r="B1069" s="867">
        <v>334</v>
      </c>
      <c r="C1069" s="236">
        <v>422</v>
      </c>
      <c r="D1069" s="236">
        <v>1</v>
      </c>
      <c r="E1069" s="236" t="s">
        <v>78</v>
      </c>
      <c r="F1069" t="s">
        <v>1789</v>
      </c>
      <c r="G1069" s="398"/>
      <c r="S1069" s="236" t="s">
        <v>78</v>
      </c>
      <c r="T1069" s="867" t="str">
        <f t="shared" si="27"/>
        <v>Завальнюк</v>
      </c>
      <c r="U1069" s="867"/>
      <c r="V1069" s="867"/>
    </row>
    <row r="1070" spans="1:22">
      <c r="A1070" s="236">
        <v>12</v>
      </c>
      <c r="B1070" s="867">
        <v>334</v>
      </c>
      <c r="C1070" s="236">
        <v>422</v>
      </c>
      <c r="D1070" s="236">
        <v>1</v>
      </c>
      <c r="E1070" s="236" t="s">
        <v>78</v>
      </c>
      <c r="F1070" t="s">
        <v>1790</v>
      </c>
      <c r="G1070" s="398"/>
      <c r="S1070" s="236" t="s">
        <v>78</v>
      </c>
      <c r="T1070" s="867" t="str">
        <f t="shared" si="27"/>
        <v>Грешилов</v>
      </c>
      <c r="U1070" s="867"/>
      <c r="V1070" s="867"/>
    </row>
    <row r="1071" spans="1:22">
      <c r="A1071" s="236">
        <v>13</v>
      </c>
      <c r="B1071" s="867">
        <v>334</v>
      </c>
      <c r="C1071" s="236">
        <v>422</v>
      </c>
      <c r="D1071" s="236">
        <v>1</v>
      </c>
      <c r="E1071" s="236" t="s">
        <v>78</v>
      </c>
      <c r="F1071" t="s">
        <v>1791</v>
      </c>
      <c r="G1071" s="398"/>
      <c r="S1071" s="236" t="s">
        <v>78</v>
      </c>
      <c r="T1071" s="867" t="str">
        <f t="shared" si="27"/>
        <v>Замковой</v>
      </c>
      <c r="U1071" s="867"/>
      <c r="V1071" s="867"/>
    </row>
    <row r="1072" spans="1:22">
      <c r="A1072" s="236">
        <v>14</v>
      </c>
      <c r="B1072" s="867">
        <v>334</v>
      </c>
      <c r="C1072" s="236">
        <v>422</v>
      </c>
      <c r="D1072" s="236">
        <v>1</v>
      </c>
      <c r="E1072" s="236" t="s">
        <v>78</v>
      </c>
      <c r="F1072" t="s">
        <v>1792</v>
      </c>
      <c r="G1072" s="398"/>
      <c r="S1072" s="236" t="s">
        <v>78</v>
      </c>
      <c r="T1072" s="867" t="str">
        <f t="shared" si="27"/>
        <v>Кавунов</v>
      </c>
      <c r="U1072" s="867"/>
      <c r="V1072" s="867"/>
    </row>
    <row r="1073" spans="1:22">
      <c r="A1073" s="236">
        <v>15</v>
      </c>
      <c r="B1073" s="867">
        <v>334</v>
      </c>
      <c r="C1073" s="236">
        <v>422</v>
      </c>
      <c r="D1073" s="236">
        <v>1</v>
      </c>
      <c r="E1073" s="236" t="s">
        <v>78</v>
      </c>
      <c r="F1073" t="s">
        <v>1793</v>
      </c>
      <c r="G1073" s="398"/>
      <c r="S1073" s="236" t="s">
        <v>78</v>
      </c>
      <c r="T1073" s="867" t="str">
        <f t="shared" si="27"/>
        <v>Коростелев</v>
      </c>
      <c r="U1073" s="867"/>
      <c r="V1073" s="867"/>
    </row>
    <row r="1074" spans="1:22">
      <c r="A1074" s="236">
        <v>16</v>
      </c>
      <c r="B1074" s="867">
        <v>334</v>
      </c>
      <c r="C1074" s="236">
        <v>422</v>
      </c>
      <c r="D1074" s="236">
        <v>1</v>
      </c>
      <c r="E1074" s="236" t="s">
        <v>78</v>
      </c>
      <c r="F1074" t="s">
        <v>1794</v>
      </c>
      <c r="G1074" s="398"/>
      <c r="S1074" s="236" t="s">
        <v>78</v>
      </c>
      <c r="T1074" s="867" t="str">
        <f t="shared" si="27"/>
        <v>Калиниченко</v>
      </c>
      <c r="U1074" s="867"/>
      <c r="V1074" s="867"/>
    </row>
    <row r="1075" spans="1:22">
      <c r="A1075" s="236">
        <v>17</v>
      </c>
      <c r="B1075" s="867">
        <v>334</v>
      </c>
      <c r="C1075" s="236">
        <v>422</v>
      </c>
      <c r="D1075" s="236">
        <v>2</v>
      </c>
      <c r="E1075" s="236" t="s">
        <v>78</v>
      </c>
      <c r="F1075" t="s">
        <v>1795</v>
      </c>
      <c r="G1075" s="398"/>
      <c r="S1075" s="236" t="s">
        <v>78</v>
      </c>
      <c r="T1075" s="867" t="str">
        <f t="shared" si="27"/>
        <v>Коняев</v>
      </c>
      <c r="U1075" s="867"/>
      <c r="V1075" s="867"/>
    </row>
    <row r="1076" spans="1:22">
      <c r="A1076" s="236">
        <v>18</v>
      </c>
      <c r="B1076" s="867">
        <v>334</v>
      </c>
      <c r="C1076" s="236">
        <v>422</v>
      </c>
      <c r="D1076" s="236">
        <v>2</v>
      </c>
      <c r="E1076" s="236" t="s">
        <v>78</v>
      </c>
      <c r="F1076" t="s">
        <v>1796</v>
      </c>
      <c r="G1076" s="398"/>
      <c r="S1076" s="236" t="s">
        <v>78</v>
      </c>
      <c r="T1076" s="867" t="str">
        <f t="shared" si="27"/>
        <v>Кобозев</v>
      </c>
      <c r="U1076" s="867"/>
      <c r="V1076" s="867"/>
    </row>
    <row r="1077" spans="1:22">
      <c r="A1077" s="236">
        <v>19</v>
      </c>
      <c r="B1077" s="867">
        <v>334</v>
      </c>
      <c r="C1077" s="236">
        <v>422</v>
      </c>
      <c r="D1077" s="236">
        <v>2</v>
      </c>
      <c r="E1077" s="236" t="s">
        <v>78</v>
      </c>
      <c r="F1077" t="s">
        <v>1797</v>
      </c>
      <c r="G1077" s="398"/>
      <c r="S1077" s="236" t="s">
        <v>78</v>
      </c>
      <c r="T1077" s="867" t="str">
        <f t="shared" si="27"/>
        <v>Ковтунов</v>
      </c>
      <c r="U1077" s="867"/>
      <c r="V1077" s="867"/>
    </row>
    <row r="1078" spans="1:22">
      <c r="A1078" s="236">
        <v>20</v>
      </c>
      <c r="B1078" s="867">
        <v>334</v>
      </c>
      <c r="C1078" s="236">
        <v>422</v>
      </c>
      <c r="D1078" s="236">
        <v>2</v>
      </c>
      <c r="E1078" s="236" t="s">
        <v>78</v>
      </c>
      <c r="F1078" t="s">
        <v>1798</v>
      </c>
      <c r="G1078" s="398"/>
      <c r="S1078" s="236" t="s">
        <v>78</v>
      </c>
      <c r="T1078" s="867" t="str">
        <f t="shared" si="27"/>
        <v>Кощеев</v>
      </c>
      <c r="U1078" s="867"/>
      <c r="V1078" s="867"/>
    </row>
    <row r="1079" spans="1:22">
      <c r="A1079" s="236">
        <v>21</v>
      </c>
      <c r="B1079" s="867">
        <v>334</v>
      </c>
      <c r="C1079" s="236">
        <v>422</v>
      </c>
      <c r="D1079" s="236">
        <v>2</v>
      </c>
      <c r="E1079" s="236" t="s">
        <v>78</v>
      </c>
      <c r="F1079" t="s">
        <v>1799</v>
      </c>
      <c r="G1079" s="398"/>
      <c r="S1079" s="236" t="s">
        <v>78</v>
      </c>
      <c r="T1079" s="867" t="str">
        <f t="shared" si="27"/>
        <v>Леончик</v>
      </c>
      <c r="U1079" s="867"/>
      <c r="V1079" s="867"/>
    </row>
    <row r="1080" spans="1:22">
      <c r="A1080" s="236">
        <v>22</v>
      </c>
      <c r="B1080" s="867">
        <v>334</v>
      </c>
      <c r="C1080" s="236">
        <v>422</v>
      </c>
      <c r="D1080" s="236">
        <v>2</v>
      </c>
      <c r="E1080" s="236" t="s">
        <v>78</v>
      </c>
      <c r="F1080" t="s">
        <v>1800</v>
      </c>
      <c r="G1080" s="398"/>
      <c r="S1080" s="236" t="s">
        <v>78</v>
      </c>
      <c r="T1080" s="867" t="str">
        <f t="shared" si="27"/>
        <v>Малышенко</v>
      </c>
      <c r="U1080" s="867"/>
      <c r="V1080" s="867"/>
    </row>
    <row r="1081" spans="1:22">
      <c r="A1081" s="236">
        <v>23</v>
      </c>
      <c r="B1081" s="867">
        <v>334</v>
      </c>
      <c r="C1081" s="236">
        <v>422</v>
      </c>
      <c r="D1081" s="236">
        <v>2</v>
      </c>
      <c r="E1081" s="236" t="s">
        <v>78</v>
      </c>
      <c r="F1081" t="s">
        <v>1801</v>
      </c>
      <c r="G1081" s="398"/>
      <c r="S1081" s="236" t="s">
        <v>78</v>
      </c>
      <c r="T1081" s="867" t="str">
        <f t="shared" si="27"/>
        <v>Мирошниченко</v>
      </c>
      <c r="U1081" s="867"/>
      <c r="V1081" s="867"/>
    </row>
    <row r="1082" spans="1:22">
      <c r="A1082" s="236">
        <v>24</v>
      </c>
      <c r="B1082" s="867">
        <v>334</v>
      </c>
      <c r="C1082" s="236">
        <v>422</v>
      </c>
      <c r="D1082" s="236">
        <v>2</v>
      </c>
      <c r="E1082" s="236" t="s">
        <v>78</v>
      </c>
      <c r="F1082" t="s">
        <v>1802</v>
      </c>
      <c r="G1082" s="398"/>
      <c r="S1082" s="236" t="s">
        <v>78</v>
      </c>
      <c r="T1082" s="867" t="str">
        <f t="shared" si="27"/>
        <v>Монастырев</v>
      </c>
      <c r="U1082" s="867"/>
      <c r="V1082" s="867"/>
    </row>
    <row r="1083" spans="1:22">
      <c r="A1083" s="236">
        <v>25</v>
      </c>
      <c r="B1083" s="867">
        <v>334</v>
      </c>
      <c r="C1083" s="236">
        <v>422</v>
      </c>
      <c r="D1083" s="236">
        <v>2</v>
      </c>
      <c r="E1083" s="236" t="s">
        <v>78</v>
      </c>
      <c r="F1083" t="s">
        <v>1803</v>
      </c>
      <c r="G1083" s="398"/>
      <c r="S1083" s="236" t="s">
        <v>78</v>
      </c>
      <c r="T1083" s="867" t="str">
        <f t="shared" si="27"/>
        <v>Непов</v>
      </c>
      <c r="U1083" s="867"/>
      <c r="V1083" s="867"/>
    </row>
    <row r="1084" spans="1:22">
      <c r="A1084" s="236">
        <v>26</v>
      </c>
      <c r="B1084" s="867">
        <v>334</v>
      </c>
      <c r="C1084" s="236">
        <v>422</v>
      </c>
      <c r="D1084" s="236">
        <v>2</v>
      </c>
      <c r="E1084" s="236" t="s">
        <v>78</v>
      </c>
      <c r="F1084" t="s">
        <v>1804</v>
      </c>
      <c r="G1084" s="398"/>
      <c r="S1084" s="236" t="s">
        <v>78</v>
      </c>
      <c r="T1084" s="867" t="str">
        <f t="shared" si="27"/>
        <v>Оруджев</v>
      </c>
      <c r="U1084" s="867"/>
      <c r="V1084" s="867"/>
    </row>
    <row r="1085" spans="1:22">
      <c r="A1085" s="236">
        <v>27</v>
      </c>
      <c r="B1085" s="867">
        <v>334</v>
      </c>
      <c r="C1085" s="236">
        <v>422</v>
      </c>
      <c r="D1085" s="236">
        <v>2</v>
      </c>
      <c r="E1085" s="236" t="s">
        <v>78</v>
      </c>
      <c r="F1085" t="s">
        <v>1805</v>
      </c>
      <c r="G1085" s="398"/>
      <c r="S1085" s="236" t="s">
        <v>78</v>
      </c>
      <c r="T1085" s="867" t="str">
        <f t="shared" si="27"/>
        <v>Писаренко</v>
      </c>
      <c r="U1085" s="867"/>
      <c r="V1085" s="867"/>
    </row>
    <row r="1086" spans="1:22">
      <c r="A1086" s="236">
        <v>28</v>
      </c>
      <c r="B1086" s="867">
        <v>334</v>
      </c>
      <c r="C1086" s="236">
        <v>422</v>
      </c>
      <c r="D1086" s="236">
        <v>2</v>
      </c>
      <c r="E1086" s="236" t="s">
        <v>78</v>
      </c>
      <c r="F1086" t="s">
        <v>1806</v>
      </c>
      <c r="G1086" s="398"/>
      <c r="S1086" s="236" t="s">
        <v>78</v>
      </c>
      <c r="T1086" s="867" t="str">
        <f t="shared" si="27"/>
        <v>Репкин</v>
      </c>
      <c r="U1086" s="867"/>
      <c r="V1086" s="867"/>
    </row>
    <row r="1087" spans="1:22">
      <c r="A1087" s="236">
        <v>29</v>
      </c>
      <c r="B1087" s="867">
        <v>334</v>
      </c>
      <c r="C1087" s="236">
        <v>422</v>
      </c>
      <c r="D1087" s="236">
        <v>2</v>
      </c>
      <c r="E1087" s="236" t="s">
        <v>78</v>
      </c>
      <c r="F1087" t="s">
        <v>1807</v>
      </c>
      <c r="G1087" s="398"/>
      <c r="S1087" s="236" t="s">
        <v>78</v>
      </c>
      <c r="T1087" s="867" t="str">
        <f t="shared" si="27"/>
        <v>Семенов</v>
      </c>
      <c r="U1087" s="867"/>
      <c r="V1087" s="867"/>
    </row>
    <row r="1088" spans="1:22">
      <c r="A1088" s="236">
        <v>30</v>
      </c>
      <c r="B1088" s="867">
        <v>334</v>
      </c>
      <c r="C1088" s="236">
        <v>422</v>
      </c>
      <c r="D1088" s="236">
        <v>2</v>
      </c>
      <c r="E1088" s="236" t="s">
        <v>78</v>
      </c>
      <c r="F1088" t="s">
        <v>1808</v>
      </c>
      <c r="G1088" s="398"/>
      <c r="S1088" s="236" t="s">
        <v>78</v>
      </c>
      <c r="T1088" s="867" t="str">
        <f t="shared" si="27"/>
        <v>Стофорандов</v>
      </c>
      <c r="U1088" s="867"/>
      <c r="V1088" s="867"/>
    </row>
    <row r="1089" spans="1:22">
      <c r="A1089" s="236">
        <v>31</v>
      </c>
      <c r="B1089" s="867">
        <v>334</v>
      </c>
      <c r="C1089" s="236">
        <v>422</v>
      </c>
      <c r="D1089" s="236">
        <v>2</v>
      </c>
      <c r="E1089" s="236" t="s">
        <v>78</v>
      </c>
      <c r="F1089" t="s">
        <v>1809</v>
      </c>
      <c r="G1089" s="398"/>
      <c r="S1089" s="236" t="s">
        <v>78</v>
      </c>
      <c r="T1089" s="867" t="str">
        <f t="shared" si="27"/>
        <v>Фильченко</v>
      </c>
      <c r="U1089" s="867"/>
      <c r="V1089" s="867"/>
    </row>
    <row r="1090" spans="1:22">
      <c r="A1090" s="236">
        <v>32</v>
      </c>
      <c r="B1090" s="867">
        <v>334</v>
      </c>
      <c r="C1090" s="236">
        <v>422</v>
      </c>
      <c r="D1090" s="236">
        <v>2</v>
      </c>
      <c r="E1090" s="236" t="s">
        <v>78</v>
      </c>
      <c r="F1090" t="s">
        <v>1810</v>
      </c>
      <c r="G1090" s="398"/>
      <c r="S1090" s="236" t="s">
        <v>78</v>
      </c>
      <c r="T1090" s="867" t="str">
        <f t="shared" si="27"/>
        <v>Цветашов</v>
      </c>
    </row>
    <row r="1091" spans="1:22">
      <c r="A1091" s="236">
        <v>33</v>
      </c>
      <c r="B1091" s="867">
        <v>334</v>
      </c>
      <c r="C1091" s="236">
        <v>422</v>
      </c>
      <c r="D1091" s="236">
        <v>2</v>
      </c>
      <c r="E1091" s="236" t="s">
        <v>78</v>
      </c>
      <c r="F1091" t="s">
        <v>1811</v>
      </c>
      <c r="G1091" s="398"/>
      <c r="S1091" s="236" t="s">
        <v>78</v>
      </c>
      <c r="T1091" s="867" t="str">
        <f t="shared" si="27"/>
        <v>Куликов</v>
      </c>
    </row>
    <row r="1092" spans="1:22">
      <c r="A1092" s="236">
        <v>34</v>
      </c>
      <c r="B1092" s="867">
        <v>334</v>
      </c>
      <c r="C1092" s="236">
        <v>422</v>
      </c>
      <c r="D1092" s="236">
        <v>2</v>
      </c>
      <c r="E1092" s="236" t="s">
        <v>78</v>
      </c>
      <c r="F1092" t="s">
        <v>1812</v>
      </c>
      <c r="G1092" s="398"/>
      <c r="S1092" s="236" t="s">
        <v>78</v>
      </c>
      <c r="T1092" s="867" t="str">
        <f t="shared" si="27"/>
        <v>Попов</v>
      </c>
    </row>
    <row r="1093" spans="1:22">
      <c r="A1093" s="236">
        <v>35</v>
      </c>
      <c r="B1093" s="867">
        <v>334</v>
      </c>
      <c r="C1093" s="236">
        <v>422</v>
      </c>
      <c r="D1093" s="236">
        <v>2</v>
      </c>
      <c r="E1093" s="236" t="s">
        <v>78</v>
      </c>
      <c r="F1093" t="s">
        <v>1813</v>
      </c>
      <c r="G1093" s="398"/>
      <c r="S1093" s="236" t="s">
        <v>78</v>
      </c>
      <c r="T1093" s="867" t="str">
        <f t="shared" si="27"/>
        <v>Ушиев</v>
      </c>
    </row>
    <row r="1094" spans="1:22">
      <c r="A1094" s="236">
        <v>36</v>
      </c>
      <c r="B1094" s="867">
        <v>334</v>
      </c>
      <c r="C1094" s="236">
        <v>422</v>
      </c>
      <c r="D1094" s="236">
        <v>2</v>
      </c>
      <c r="E1094" s="236" t="s">
        <v>78</v>
      </c>
      <c r="F1094" t="s">
        <v>1814</v>
      </c>
      <c r="G1094" s="398"/>
      <c r="S1094" s="236" t="s">
        <v>78</v>
      </c>
      <c r="T1094" s="867" t="str">
        <f t="shared" si="27"/>
        <v>Филатов</v>
      </c>
    </row>
    <row r="1095" spans="1:22">
      <c r="A1095" s="236">
        <v>37</v>
      </c>
      <c r="B1095" s="867">
        <v>334</v>
      </c>
      <c r="C1095" s="236">
        <v>422</v>
      </c>
      <c r="D1095" s="236">
        <v>2</v>
      </c>
      <c r="E1095" s="236" t="s">
        <v>78</v>
      </c>
      <c r="F1095" t="s">
        <v>1815</v>
      </c>
      <c r="G1095" s="398"/>
      <c r="S1095" s="236" t="s">
        <v>78</v>
      </c>
      <c r="T1095" s="867" t="str">
        <f t="shared" si="27"/>
        <v>Юзифоф</v>
      </c>
    </row>
  </sheetData>
  <autoFilter ref="A1:AF640"/>
  <conditionalFormatting sqref="G2:G1095">
    <cfRule type="cellIs" dxfId="4" priority="1" operator="equal">
      <formula>"д"</formula>
    </cfRule>
    <cfRule type="cellIs" dxfId="3" priority="2" operator="equal">
      <formula>"рс"</formula>
    </cfRule>
    <cfRule type="cellIs" dxfId="2" priority="3" operator="equal">
      <formula>"ро"</formula>
    </cfRule>
    <cfRule type="cellIs" dxfId="1" priority="4" operator="equal">
      <formula>"кмн"</formula>
    </cfRule>
    <cfRule type="cellIs" dxfId="0" priority="5" operator="equal">
      <formula>"х"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8721" r:id="rId4" name="CommandButton1">
          <controlPr defaultSize="0" autoLine="0" r:id="rId5">
            <anchor moveWithCells="1">
              <from>
                <xdr:col>1</xdr:col>
                <xdr:colOff>171450</xdr:colOff>
                <xdr:row>0</xdr:row>
                <xdr:rowOff>19050</xdr:rowOff>
              </from>
              <to>
                <xdr:col>1</xdr:col>
                <xdr:colOff>400050</xdr:colOff>
                <xdr:row>0</xdr:row>
                <xdr:rowOff>142875</xdr:rowOff>
              </to>
            </anchor>
          </controlPr>
        </control>
      </mc:Choice>
      <mc:Fallback>
        <control shapeId="1587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indexed="12"/>
    <pageSetUpPr fitToPage="1"/>
  </sheetPr>
  <dimension ref="A1:N106"/>
  <sheetViews>
    <sheetView view="pageBreakPreview" zoomScale="85" workbookViewId="0">
      <selection activeCell="A5" sqref="A5:A6"/>
    </sheetView>
  </sheetViews>
  <sheetFormatPr defaultRowHeight="12.75"/>
  <cols>
    <col min="13" max="13" width="1.42578125" style="236" customWidth="1"/>
    <col min="14" max="14" width="2.7109375" style="708" customWidth="1"/>
  </cols>
  <sheetData>
    <row r="1" spans="1:14">
      <c r="A1" s="978" t="s">
        <v>175</v>
      </c>
      <c r="B1" s="978"/>
      <c r="C1" s="978"/>
      <c r="D1" s="978"/>
      <c r="E1" s="978"/>
      <c r="F1" s="978"/>
      <c r="G1" s="978"/>
      <c r="H1" s="978"/>
      <c r="I1" s="978"/>
      <c r="J1" s="978"/>
      <c r="K1" s="978"/>
      <c r="L1" s="978"/>
    </row>
    <row r="2" spans="1:14" ht="15.75" customHeight="1" thickBot="1">
      <c r="A2" s="968" t="s">
        <v>188</v>
      </c>
      <c r="B2" s="968"/>
      <c r="C2" s="968"/>
      <c r="D2" s="968"/>
      <c r="E2" s="968"/>
      <c r="F2" s="968"/>
      <c r="G2" s="968"/>
      <c r="H2" s="968"/>
      <c r="I2" s="968"/>
      <c r="J2" s="968"/>
      <c r="K2" s="968"/>
      <c r="L2" s="968"/>
      <c r="N2" s="708">
        <f>IF(B5&gt;0,1,0)</f>
        <v>0</v>
      </c>
    </row>
    <row r="3" spans="1:14">
      <c r="A3" s="969" t="s">
        <v>1817</v>
      </c>
      <c r="B3" s="971" t="s">
        <v>183</v>
      </c>
      <c r="C3" s="973" t="s">
        <v>184</v>
      </c>
      <c r="D3" s="974"/>
      <c r="E3" s="974"/>
      <c r="F3" s="975"/>
      <c r="G3" s="971" t="s">
        <v>185</v>
      </c>
      <c r="H3" s="973" t="s">
        <v>186</v>
      </c>
      <c r="I3" s="974"/>
      <c r="J3" s="974"/>
      <c r="K3" s="974"/>
      <c r="L3" s="975"/>
      <c r="N3" s="708">
        <f>IF(B5&gt;0,1,0)</f>
        <v>0</v>
      </c>
    </row>
    <row r="4" spans="1:14" ht="22.5">
      <c r="A4" s="979"/>
      <c r="B4" s="972"/>
      <c r="C4" s="754">
        <v>5</v>
      </c>
      <c r="D4" s="755">
        <v>4</v>
      </c>
      <c r="E4" s="755">
        <v>3</v>
      </c>
      <c r="F4" s="756">
        <v>2</v>
      </c>
      <c r="G4" s="972"/>
      <c r="H4" s="754">
        <v>5</v>
      </c>
      <c r="I4" s="755">
        <v>4</v>
      </c>
      <c r="J4" s="755">
        <v>3</v>
      </c>
      <c r="K4" s="756">
        <v>2</v>
      </c>
      <c r="L4" s="750" t="s">
        <v>187</v>
      </c>
      <c r="N4" s="708">
        <f>IF(B5&gt;0,1,0)</f>
        <v>0</v>
      </c>
    </row>
    <row r="5" spans="1:14">
      <c r="A5" s="966"/>
      <c r="B5" s="960">
        <f>SUM(C5:F5)</f>
        <v>0</v>
      </c>
      <c r="C5" s="744"/>
      <c r="D5" s="745"/>
      <c r="E5" s="745"/>
      <c r="F5" s="746"/>
      <c r="G5" s="960">
        <f>SUM(H5:K5)</f>
        <v>0</v>
      </c>
      <c r="H5" s="744"/>
      <c r="I5" s="745"/>
      <c r="J5" s="745"/>
      <c r="K5" s="746"/>
      <c r="L5" s="751">
        <f>IF(SUM(H5:K5)=0,0,IF(AND(SUM(H6:J6)&gt;=95,H6&gt;=50),5,IF(AND(SUM(H6:J6)&gt;=90,SUM(H6:I6)&gt;=50),4,IF(SUM(H6:J6)&gt;=85,3,2))))</f>
        <v>0</v>
      </c>
      <c r="N5" s="708">
        <f>IF(B5&gt;0,1,0)</f>
        <v>0</v>
      </c>
    </row>
    <row r="6" spans="1:14">
      <c r="A6" s="977"/>
      <c r="B6" s="961"/>
      <c r="C6" s="747">
        <f>IF(C5=0,0,(C5/(SUM($C5:$F5))*100))</f>
        <v>0</v>
      </c>
      <c r="D6" s="747">
        <f>IF(D5=0,0,(D5/(SUM($C5:$F5))*100))</f>
        <v>0</v>
      </c>
      <c r="E6" s="747">
        <f>IF(E5=0,0,(E5/(SUM($C5:$F5))*100))</f>
        <v>0</v>
      </c>
      <c r="F6" s="747">
        <f>IF(F5=0,0,(F5/(SUM($C5:$F5))*100))</f>
        <v>0</v>
      </c>
      <c r="G6" s="961"/>
      <c r="H6" s="747">
        <f>IF(H5=0,0,(H5/(SUM($H5:$K5))*100))</f>
        <v>0</v>
      </c>
      <c r="I6" s="747">
        <f>IF(I5=0,0,(I5/(SUM($H5:$K5))*100))</f>
        <v>0</v>
      </c>
      <c r="J6" s="747">
        <f>IF(J5=0,0,(J5/(SUM($H5:$K5))*100))</f>
        <v>0</v>
      </c>
      <c r="K6" s="747">
        <f>IF(K5=0,0,(K5/(SUM($H5:$K5))*100))</f>
        <v>0</v>
      </c>
      <c r="L6" s="752">
        <f>IF(SUM(H5:K5)&gt;0,SUM(H5*5,I5*4,J5*3,K5*2)/SUM(H5:K5),0)</f>
        <v>0</v>
      </c>
      <c r="N6" s="708">
        <f>IF(B5&gt;0,1,0)</f>
        <v>0</v>
      </c>
    </row>
    <row r="7" spans="1:14">
      <c r="A7" s="966"/>
      <c r="B7" s="960">
        <f>SUM(C7:F7)</f>
        <v>0</v>
      </c>
      <c r="C7" s="744"/>
      <c r="D7" s="745"/>
      <c r="E7" s="745"/>
      <c r="F7" s="746"/>
      <c r="G7" s="960">
        <f>SUM(H7:K7)</f>
        <v>0</v>
      </c>
      <c r="H7" s="744"/>
      <c r="I7" s="745"/>
      <c r="J7" s="745"/>
      <c r="K7" s="746"/>
      <c r="L7" s="751">
        <f>IF(SUM(H7:K7)=0,0,IF(AND(SUM(H8:J8)&gt;=95,H8&gt;=50),5,IF(AND(SUM(H8:J8)&gt;=90,SUM(H8:I8)&gt;=50),4,IF(SUM(H8:J8)&gt;=85,3,2))))</f>
        <v>0</v>
      </c>
      <c r="N7" s="708">
        <f>IF(B7&gt;0,1,0)</f>
        <v>0</v>
      </c>
    </row>
    <row r="8" spans="1:14">
      <c r="A8" s="977"/>
      <c r="B8" s="961"/>
      <c r="C8" s="747">
        <f>IF(C7=0,0,(C7/(SUM($C7:$F7))*100))</f>
        <v>0</v>
      </c>
      <c r="D8" s="747">
        <f>IF(D7=0,0,(D7/(SUM($C7:$F7))*100))</f>
        <v>0</v>
      </c>
      <c r="E8" s="747">
        <f>IF(E7=0,0,(E7/(SUM($C7:$F7))*100))</f>
        <v>0</v>
      </c>
      <c r="F8" s="747">
        <f>IF(F7=0,0,(F7/(SUM($C7:$F7))*100))</f>
        <v>0</v>
      </c>
      <c r="G8" s="961"/>
      <c r="H8" s="747">
        <f>IF(H7=0,0,(H7/(SUM($H7:$K7))*100))</f>
        <v>0</v>
      </c>
      <c r="I8" s="747">
        <f>IF(I7=0,0,(I7/(SUM($H7:$K7))*100))</f>
        <v>0</v>
      </c>
      <c r="J8" s="747">
        <f>IF(J7=0,0,(J7/(SUM($H7:$K7))*100))</f>
        <v>0</v>
      </c>
      <c r="K8" s="747">
        <f>IF(K7=0,0,(K7/(SUM($H7:$K7))*100))</f>
        <v>0</v>
      </c>
      <c r="L8" s="752">
        <f>IF(SUM(H7:K7)&gt;0,SUM(H7*5,I7*4,J7*3,K7*2)/SUM(H7:K7),0)</f>
        <v>0</v>
      </c>
      <c r="N8" s="708">
        <f>IF(B7&gt;0,1,0)</f>
        <v>0</v>
      </c>
    </row>
    <row r="9" spans="1:14">
      <c r="A9" s="958"/>
      <c r="B9" s="960">
        <f>SUM(C9:F9)</f>
        <v>0</v>
      </c>
      <c r="C9" s="744"/>
      <c r="D9" s="745"/>
      <c r="E9" s="745"/>
      <c r="F9" s="746"/>
      <c r="G9" s="960">
        <f>SUM(H9:K9)</f>
        <v>0</v>
      </c>
      <c r="H9" s="744"/>
      <c r="I9" s="745"/>
      <c r="J9" s="745"/>
      <c r="K9" s="746"/>
      <c r="L9" s="751">
        <f>IF(SUM(H9:K9)=0,0,IF(AND(SUM(H10:J10)&gt;=95,H10&gt;=50),5,IF(AND(SUM(H10:J10)&gt;=90,SUM(H10:I10)&gt;=50),4,IF(SUM(H10:J10)&gt;=85,3,2))))</f>
        <v>0</v>
      </c>
      <c r="N9" s="708">
        <f>IF(B9&gt;0,1,0)</f>
        <v>0</v>
      </c>
    </row>
    <row r="10" spans="1:14">
      <c r="A10" s="977"/>
      <c r="B10" s="961"/>
      <c r="C10" s="747">
        <f>IF(C9=0,0,(C9/(SUM($C9:$F9))*100))</f>
        <v>0</v>
      </c>
      <c r="D10" s="747">
        <f>IF(D9=0,0,(D9/(SUM($C9:$F9))*100))</f>
        <v>0</v>
      </c>
      <c r="E10" s="747">
        <f>IF(E9=0,0,(E9/(SUM($C9:$F9))*100))</f>
        <v>0</v>
      </c>
      <c r="F10" s="747">
        <f>IF(F9=0,0,(F9/(SUM($C9:$F9))*100))</f>
        <v>0</v>
      </c>
      <c r="G10" s="961"/>
      <c r="H10" s="747">
        <f>IF(H9=0,0,(H9/(SUM($H9:$K9))*100))</f>
        <v>0</v>
      </c>
      <c r="I10" s="747">
        <f>IF(I9=0,0,(I9/(SUM($H9:$K9))*100))</f>
        <v>0</v>
      </c>
      <c r="J10" s="747">
        <f>IF(J9=0,0,(J9/(SUM($H9:$K9))*100))</f>
        <v>0</v>
      </c>
      <c r="K10" s="747">
        <f>IF(K9=0,0,(K9/(SUM($H9:$K9))*100))</f>
        <v>0</v>
      </c>
      <c r="L10" s="752">
        <f>IF(SUM(H9:K9)&gt;0,SUM(H9*5,I9*4,J9*3,K9*2)/SUM(H9:K9),0)</f>
        <v>0</v>
      </c>
      <c r="N10" s="708">
        <f>IF(B9&gt;0,1,0)</f>
        <v>0</v>
      </c>
    </row>
    <row r="11" spans="1:14">
      <c r="A11" s="958"/>
      <c r="B11" s="960">
        <f>SUM(C11:F11)</f>
        <v>0</v>
      </c>
      <c r="C11" s="744"/>
      <c r="D11" s="745"/>
      <c r="E11" s="745"/>
      <c r="F11" s="746"/>
      <c r="G11" s="960">
        <f>SUM(H11:K11)</f>
        <v>0</v>
      </c>
      <c r="H11" s="744"/>
      <c r="I11" s="745"/>
      <c r="J11" s="745"/>
      <c r="K11" s="746"/>
      <c r="L11" s="751">
        <f>IF(SUM(H11:K11)=0,0,IF(AND(SUM(H12:J12)&gt;=95,H12&gt;=50),5,IF(AND(SUM(H12:J12)&gt;=90,SUM(H12:I12)&gt;=50),4,IF(SUM(H12:J12)&gt;=85,3,2))))</f>
        <v>0</v>
      </c>
      <c r="N11" s="708">
        <f>IF(B11&gt;0,1,0)</f>
        <v>0</v>
      </c>
    </row>
    <row r="12" spans="1:14">
      <c r="A12" s="977"/>
      <c r="B12" s="961"/>
      <c r="C12" s="747">
        <f>IF(C11=0,0,(C11/(SUM($C11:$F11))*100))</f>
        <v>0</v>
      </c>
      <c r="D12" s="747">
        <f>IF(D11=0,0,(D11/(SUM($C11:$F11))*100))</f>
        <v>0</v>
      </c>
      <c r="E12" s="747">
        <f>IF(E11=0,0,(E11/(SUM($C11:$F11))*100))</f>
        <v>0</v>
      </c>
      <c r="F12" s="747">
        <f>IF(F11=0,0,(F11/(SUM($C11:$F11))*100))</f>
        <v>0</v>
      </c>
      <c r="G12" s="961"/>
      <c r="H12" s="747">
        <f>IF(H11=0,0,(H11/(SUM($H11:$K11))*100))</f>
        <v>0</v>
      </c>
      <c r="I12" s="747">
        <f>IF(I11=0,0,(I11/(SUM($H11:$K11))*100))</f>
        <v>0</v>
      </c>
      <c r="J12" s="747">
        <f>IF(J11=0,0,(J11/(SUM($H11:$K11))*100))</f>
        <v>0</v>
      </c>
      <c r="K12" s="747">
        <f>IF(K11=0,0,(K11/(SUM($H11:$K11))*100))</f>
        <v>0</v>
      </c>
      <c r="L12" s="752">
        <f>IF(SUM(H11:K11)&gt;0,SUM(H11*5,I11*4,J11*3,K11*2)/SUM(H11:K11),0)</f>
        <v>0</v>
      </c>
      <c r="N12" s="708">
        <f>IF(B11&gt;0,1,0)</f>
        <v>0</v>
      </c>
    </row>
    <row r="13" spans="1:14">
      <c r="A13" s="958"/>
      <c r="B13" s="960">
        <f>SUM(C13:F13)</f>
        <v>0</v>
      </c>
      <c r="C13" s="744"/>
      <c r="D13" s="745"/>
      <c r="E13" s="745"/>
      <c r="F13" s="746"/>
      <c r="G13" s="960">
        <f>SUM(H13:K13)</f>
        <v>0</v>
      </c>
      <c r="H13" s="744"/>
      <c r="I13" s="745"/>
      <c r="J13" s="745"/>
      <c r="K13" s="746"/>
      <c r="L13" s="751">
        <f>IF(SUM(H13:K13)=0,0,IF(AND(SUM(H14:J14)&gt;=95,H14&gt;=50),5,IF(AND(SUM(H14:J14)&gt;=90,SUM(H14:I14)&gt;=50),4,IF(SUM(H14:J14)&gt;=85,3,2))))</f>
        <v>0</v>
      </c>
      <c r="N13" s="708">
        <f>IF(B13&gt;0,1,0)</f>
        <v>0</v>
      </c>
    </row>
    <row r="14" spans="1:14" ht="13.5" thickBot="1">
      <c r="A14" s="976"/>
      <c r="B14" s="961"/>
      <c r="C14" s="747">
        <f>IF(C13=0,0,(C13/(SUM($C13:$F13))*100))</f>
        <v>0</v>
      </c>
      <c r="D14" s="747">
        <f>IF(D13=0,0,(D13/(SUM($C13:$F13))*100))</f>
        <v>0</v>
      </c>
      <c r="E14" s="747">
        <f>IF(E13=0,0,(E13/(SUM($C13:$F13))*100))</f>
        <v>0</v>
      </c>
      <c r="F14" s="747">
        <f>IF(F13=0,0,(F13/(SUM($C13:$F13))*100))</f>
        <v>0</v>
      </c>
      <c r="G14" s="961"/>
      <c r="H14" s="747">
        <f>IF(H13=0,0,(H13/(SUM($H13:$K13))*100))</f>
        <v>0</v>
      </c>
      <c r="I14" s="747">
        <f>IF(I13=0,0,(I13/(SUM($H13:$K13))*100))</f>
        <v>0</v>
      </c>
      <c r="J14" s="747">
        <f>IF(J13=0,0,(J13/(SUM($H13:$K13))*100))</f>
        <v>0</v>
      </c>
      <c r="K14" s="747">
        <f>IF(K13=0,0,(K13/(SUM($H13:$K13))*100))</f>
        <v>0</v>
      </c>
      <c r="L14" s="752">
        <f>IF(SUM(H13:K13)&gt;0,SUM(H13*5,I13*4,J13*3,K13*2)/SUM(H13:K13),0)</f>
        <v>0</v>
      </c>
      <c r="N14" s="708">
        <f>IF(B13&gt;0,1,0)</f>
        <v>0</v>
      </c>
    </row>
    <row r="15" spans="1:14">
      <c r="A15" s="962" t="s">
        <v>440</v>
      </c>
      <c r="B15" s="964">
        <f>SUM(B5:B14)</f>
        <v>0</v>
      </c>
      <c r="C15" s="748">
        <f>SUM(C5,C7,C9,C11,C13)</f>
        <v>0</v>
      </c>
      <c r="D15" s="748">
        <f>SUM(D5,D7,D9,D11,D13)</f>
        <v>0</v>
      </c>
      <c r="E15" s="748">
        <f>SUM(E5,E7,E9,E11,E13)</f>
        <v>0</v>
      </c>
      <c r="F15" s="748">
        <f>SUM(F5,F7,F9,F11,F13)</f>
        <v>0</v>
      </c>
      <c r="G15" s="964">
        <f>SUM(G5:G14)</f>
        <v>0</v>
      </c>
      <c r="H15" s="748">
        <f>SUM(H5,H7,H9,H11,H13)</f>
        <v>0</v>
      </c>
      <c r="I15" s="748">
        <f>SUM(I5,I7,I9,I11,I13)</f>
        <v>0</v>
      </c>
      <c r="J15" s="748">
        <f>SUM(J5,J7,J9,J11,J13)</f>
        <v>0</v>
      </c>
      <c r="K15" s="748">
        <f>SUM(K5,K7,K9,K11,K13)</f>
        <v>0</v>
      </c>
      <c r="L15" s="751">
        <f>IF(SUM(H15:K15)=0,0,IF(AND(SUM(H16:J16)&gt;=95,H16&gt;=50),5,IF(AND(SUM(H16:J16)&gt;=90,SUM(H16:I16)&gt;=50),4,IF(SUM(H16:J16)&gt;=85,3,2))))</f>
        <v>0</v>
      </c>
      <c r="N15" s="708">
        <f>IF(B15&gt;0,1,0)</f>
        <v>0</v>
      </c>
    </row>
    <row r="16" spans="1:14" ht="13.5" thickBot="1">
      <c r="A16" s="963"/>
      <c r="B16" s="965"/>
      <c r="C16" s="749">
        <f>IF(C15=0,0,(C15/(SUM($C15:$F15))*100))</f>
        <v>0</v>
      </c>
      <c r="D16" s="749">
        <f>IF(D15=0,0,(D15/(SUM($C15:$F15))*100))</f>
        <v>0</v>
      </c>
      <c r="E16" s="749">
        <f>IF(E15=0,0,(E15/(SUM($C15:$F15))*100))</f>
        <v>0</v>
      </c>
      <c r="F16" s="749">
        <f>IF(F15=0,0,(F15/(SUM($C15:$F15))*100))</f>
        <v>0</v>
      </c>
      <c r="G16" s="965"/>
      <c r="H16" s="749">
        <f>IF(H15=0,0,(H15/(SUM($H15:$K15))*100))</f>
        <v>0</v>
      </c>
      <c r="I16" s="749">
        <f>IF(I15=0,0,(I15/(SUM($H15:$K15))*100))</f>
        <v>0</v>
      </c>
      <c r="J16" s="749">
        <f>IF(J15=0,0,(J15/(SUM($H15:$K15))*100))</f>
        <v>0</v>
      </c>
      <c r="K16" s="749">
        <f>IF(K15=0,0,(K15/(SUM($H15:$K15))*100))</f>
        <v>0</v>
      </c>
      <c r="L16" s="753">
        <f>IF(SUM(H15:K15)&gt;0,SUM(H15*5,I15*4,J15*3,K15*2)/SUM(H15:K15),0)</f>
        <v>0</v>
      </c>
      <c r="N16" s="708">
        <f>IF(B15&gt;0,1,0)</f>
        <v>0</v>
      </c>
    </row>
    <row r="17" spans="1:14" ht="15.75" customHeight="1" thickBot="1">
      <c r="A17" s="968" t="s">
        <v>265</v>
      </c>
      <c r="B17" s="968"/>
      <c r="C17" s="968"/>
      <c r="D17" s="968"/>
      <c r="E17" s="968"/>
      <c r="F17" s="968"/>
      <c r="G17" s="968"/>
      <c r="H17" s="968"/>
      <c r="I17" s="968"/>
      <c r="J17" s="968"/>
      <c r="K17" s="968"/>
      <c r="L17" s="968"/>
      <c r="N17" s="708">
        <f>IF(B20&gt;0,1,0)</f>
        <v>0</v>
      </c>
    </row>
    <row r="18" spans="1:14">
      <c r="A18" s="969" t="str">
        <f>A3</f>
        <v>Апреля 2014</v>
      </c>
      <c r="B18" s="971" t="s">
        <v>183</v>
      </c>
      <c r="C18" s="973" t="s">
        <v>184</v>
      </c>
      <c r="D18" s="974"/>
      <c r="E18" s="974"/>
      <c r="F18" s="975"/>
      <c r="G18" s="971" t="s">
        <v>185</v>
      </c>
      <c r="H18" s="973" t="s">
        <v>186</v>
      </c>
      <c r="I18" s="974"/>
      <c r="J18" s="974"/>
      <c r="K18" s="974"/>
      <c r="L18" s="975"/>
      <c r="N18" s="708">
        <f>IF(B20&gt;0,1,0)</f>
        <v>0</v>
      </c>
    </row>
    <row r="19" spans="1:14" ht="22.5">
      <c r="A19" s="979"/>
      <c r="B19" s="972"/>
      <c r="C19" s="754">
        <v>5</v>
      </c>
      <c r="D19" s="755">
        <v>4</v>
      </c>
      <c r="E19" s="755">
        <v>3</v>
      </c>
      <c r="F19" s="756">
        <v>2</v>
      </c>
      <c r="G19" s="972"/>
      <c r="H19" s="754">
        <v>5</v>
      </c>
      <c r="I19" s="755">
        <v>4</v>
      </c>
      <c r="J19" s="755">
        <v>3</v>
      </c>
      <c r="K19" s="756">
        <v>2</v>
      </c>
      <c r="L19" s="750" t="s">
        <v>187</v>
      </c>
      <c r="N19" s="708">
        <f>IF(B20&gt;0,1,0)</f>
        <v>0</v>
      </c>
    </row>
    <row r="20" spans="1:14">
      <c r="A20" s="966"/>
      <c r="B20" s="960">
        <f>SUM(C20:F20)</f>
        <v>0</v>
      </c>
      <c r="C20" s="744"/>
      <c r="D20" s="745"/>
      <c r="E20" s="745"/>
      <c r="F20" s="746"/>
      <c r="G20" s="960">
        <f>SUM(H20:K20)</f>
        <v>0</v>
      </c>
      <c r="H20" s="744"/>
      <c r="I20" s="745"/>
      <c r="J20" s="745"/>
      <c r="K20" s="746"/>
      <c r="L20" s="751">
        <f>IF(SUM(H20:K20)=0,0,IF(AND(SUM(H21:J21)&gt;=95,H21&gt;=50),5,IF(AND(SUM(H21:J21)&gt;=90,SUM(H21:I21)&gt;=50),4,IF(SUM(H21:J21)&gt;=85,3,2))))</f>
        <v>0</v>
      </c>
      <c r="N20" s="708">
        <f>IF(B20&gt;0,1,0)</f>
        <v>0</v>
      </c>
    </row>
    <row r="21" spans="1:14">
      <c r="A21" s="977"/>
      <c r="B21" s="961"/>
      <c r="C21" s="747">
        <f>IF(C20=0,0,(C20/(SUM($C20:$F20))*100))</f>
        <v>0</v>
      </c>
      <c r="D21" s="747">
        <f>IF(D20=0,0,(D20/(SUM($C20:$F20))*100))</f>
        <v>0</v>
      </c>
      <c r="E21" s="747">
        <f>IF(E20=0,0,(E20/(SUM($C20:$F20))*100))</f>
        <v>0</v>
      </c>
      <c r="F21" s="747">
        <f>IF(F20=0,0,(F20/(SUM($C20:$F20))*100))</f>
        <v>0</v>
      </c>
      <c r="G21" s="961"/>
      <c r="H21" s="747">
        <f>IF(H20=0,0,(H20/(SUM($H20:$K20))*100))</f>
        <v>0</v>
      </c>
      <c r="I21" s="747">
        <f>IF(I20=0,0,(I20/(SUM($H20:$K20))*100))</f>
        <v>0</v>
      </c>
      <c r="J21" s="747">
        <f>IF(J20=0,0,(J20/(SUM($H20:$K20))*100))</f>
        <v>0</v>
      </c>
      <c r="K21" s="747">
        <f>IF(K20=0,0,(K20/(SUM($H20:$K20))*100))</f>
        <v>0</v>
      </c>
      <c r="L21" s="752">
        <f>IF(SUM(H20:K20)&gt;0,SUM(H20*5,I20*4,J20*3,K20*2)/SUM(H20:K20),0)</f>
        <v>0</v>
      </c>
      <c r="N21" s="708">
        <f>IF(B20&gt;0,1,0)</f>
        <v>0</v>
      </c>
    </row>
    <row r="22" spans="1:14">
      <c r="A22" s="966"/>
      <c r="B22" s="960">
        <f>SUM(C22:F22)</f>
        <v>0</v>
      </c>
      <c r="C22" s="744"/>
      <c r="D22" s="745"/>
      <c r="E22" s="745"/>
      <c r="F22" s="746"/>
      <c r="G22" s="960">
        <f>SUM(H22:K22)</f>
        <v>0</v>
      </c>
      <c r="H22" s="744"/>
      <c r="I22" s="745"/>
      <c r="J22" s="745"/>
      <c r="K22" s="746"/>
      <c r="L22" s="751">
        <f>IF(SUM(H22:K22)=0,0,IF(AND(SUM(H23:J23)&gt;=95,H23&gt;=50),5,IF(AND(SUM(H23:J23)&gt;=90,SUM(H23:I23)&gt;=50),4,IF(SUM(H23:J23)&gt;=85,3,2))))</f>
        <v>0</v>
      </c>
      <c r="N22" s="708">
        <f>IF(B22&gt;0,1,0)</f>
        <v>0</v>
      </c>
    </row>
    <row r="23" spans="1:14">
      <c r="A23" s="977"/>
      <c r="B23" s="961"/>
      <c r="C23" s="747">
        <f>IF(C22=0,0,(C22/(SUM($C22:$F22))*100))</f>
        <v>0</v>
      </c>
      <c r="D23" s="747">
        <f>IF(D22=0,0,(D22/(SUM($C22:$F22))*100))</f>
        <v>0</v>
      </c>
      <c r="E23" s="747">
        <f>IF(E22=0,0,(E22/(SUM($C22:$F22))*100))</f>
        <v>0</v>
      </c>
      <c r="F23" s="747">
        <f>IF(F22=0,0,(F22/(SUM($C22:$F22))*100))</f>
        <v>0</v>
      </c>
      <c r="G23" s="961"/>
      <c r="H23" s="747">
        <f>IF(H22=0,0,(H22/(SUM($H22:$K22))*100))</f>
        <v>0</v>
      </c>
      <c r="I23" s="747">
        <f>IF(I22=0,0,(I22/(SUM($H22:$K22))*100))</f>
        <v>0</v>
      </c>
      <c r="J23" s="747">
        <f>IF(J22=0,0,(J22/(SUM($H22:$K22))*100))</f>
        <v>0</v>
      </c>
      <c r="K23" s="747">
        <f>IF(K22=0,0,(K22/(SUM($H22:$K22))*100))</f>
        <v>0</v>
      </c>
      <c r="L23" s="752">
        <f>IF(SUM(H22:K22)&gt;0,SUM(H22*5,I22*4,J22*3,K22*2)/SUM(H22:K22),0)</f>
        <v>0</v>
      </c>
      <c r="N23" s="708">
        <f>IF(B22&gt;0,1,0)</f>
        <v>0</v>
      </c>
    </row>
    <row r="24" spans="1:14">
      <c r="A24" s="958"/>
      <c r="B24" s="960">
        <f>SUM(C24:F24)</f>
        <v>0</v>
      </c>
      <c r="C24" s="744"/>
      <c r="D24" s="745"/>
      <c r="E24" s="745"/>
      <c r="F24" s="746"/>
      <c r="G24" s="960">
        <f>SUM(H24:K24)</f>
        <v>0</v>
      </c>
      <c r="H24" s="744"/>
      <c r="I24" s="745"/>
      <c r="J24" s="745"/>
      <c r="K24" s="746"/>
      <c r="L24" s="751">
        <f>IF(SUM(H24:K24)=0,0,IF(AND(SUM(H25:J25)&gt;=95,H25&gt;=50),5,IF(AND(SUM(H25:J25)&gt;=90,SUM(H25:I25)&gt;=50),4,IF(SUM(H25:J25)&gt;=85,3,2))))</f>
        <v>0</v>
      </c>
      <c r="N24" s="708">
        <f>IF(B24&gt;0,1,0)</f>
        <v>0</v>
      </c>
    </row>
    <row r="25" spans="1:14">
      <c r="A25" s="977"/>
      <c r="B25" s="961"/>
      <c r="C25" s="747">
        <f>IF(C24=0,0,(C24/(SUM($C24:$F24))*100))</f>
        <v>0</v>
      </c>
      <c r="D25" s="747">
        <f>IF(D24=0,0,(D24/(SUM($C24:$F24))*100))</f>
        <v>0</v>
      </c>
      <c r="E25" s="747">
        <f>IF(E24=0,0,(E24/(SUM($C24:$F24))*100))</f>
        <v>0</v>
      </c>
      <c r="F25" s="747">
        <f>IF(F24=0,0,(F24/(SUM($C24:$F24))*100))</f>
        <v>0</v>
      </c>
      <c r="G25" s="961"/>
      <c r="H25" s="747">
        <f>IF(H24=0,0,(H24/(SUM($H24:$K24))*100))</f>
        <v>0</v>
      </c>
      <c r="I25" s="747">
        <f>IF(I24=0,0,(I24/(SUM($H24:$K24))*100))</f>
        <v>0</v>
      </c>
      <c r="J25" s="747">
        <f>IF(J24=0,0,(J24/(SUM($H24:$K24))*100))</f>
        <v>0</v>
      </c>
      <c r="K25" s="747">
        <f>IF(K24=0,0,(K24/(SUM($H24:$K24))*100))</f>
        <v>0</v>
      </c>
      <c r="L25" s="752">
        <f>IF(SUM(H24:K24)&gt;0,SUM(H24*5,I24*4,J24*3,K24*2)/SUM(H24:K24),0)</f>
        <v>0</v>
      </c>
      <c r="N25" s="708">
        <f>IF(B24&gt;0,1,0)</f>
        <v>0</v>
      </c>
    </row>
    <row r="26" spans="1:14">
      <c r="A26" s="958"/>
      <c r="B26" s="960">
        <f>SUM(C26:F26)</f>
        <v>0</v>
      </c>
      <c r="C26" s="744"/>
      <c r="D26" s="745"/>
      <c r="E26" s="745"/>
      <c r="F26" s="746"/>
      <c r="G26" s="960">
        <f>SUM(H26:K26)</f>
        <v>0</v>
      </c>
      <c r="H26" s="744"/>
      <c r="I26" s="745"/>
      <c r="J26" s="745"/>
      <c r="K26" s="746"/>
      <c r="L26" s="751">
        <f>IF(SUM(H26:K26)=0,0,IF(AND(SUM(H27:J27)&gt;=95,H27&gt;=50),5,IF(AND(SUM(H27:J27)&gt;=90,SUM(H27:I27)&gt;=50),4,IF(SUM(H27:J27)&gt;=85,3,2))))</f>
        <v>0</v>
      </c>
      <c r="N26" s="708">
        <f>IF(B26&gt;0,1,0)</f>
        <v>0</v>
      </c>
    </row>
    <row r="27" spans="1:14">
      <c r="A27" s="977"/>
      <c r="B27" s="961"/>
      <c r="C27" s="747">
        <f>IF(C26=0,0,(C26/(SUM($C26:$F26))*100))</f>
        <v>0</v>
      </c>
      <c r="D27" s="747">
        <f>IF(D26=0,0,(D26/(SUM($C26:$F26))*100))</f>
        <v>0</v>
      </c>
      <c r="E27" s="747">
        <f>IF(E26=0,0,(E26/(SUM($C26:$F26))*100))</f>
        <v>0</v>
      </c>
      <c r="F27" s="747">
        <f>IF(F26=0,0,(F26/(SUM($C26:$F26))*100))</f>
        <v>0</v>
      </c>
      <c r="G27" s="961"/>
      <c r="H27" s="747">
        <f>IF(H26=0,0,(H26/(SUM($H26:$K26))*100))</f>
        <v>0</v>
      </c>
      <c r="I27" s="747">
        <f>IF(I26=0,0,(I26/(SUM($H26:$K26))*100))</f>
        <v>0</v>
      </c>
      <c r="J27" s="747">
        <f>IF(J26=0,0,(J26/(SUM($H26:$K26))*100))</f>
        <v>0</v>
      </c>
      <c r="K27" s="747">
        <f>IF(K26=0,0,(K26/(SUM($H26:$K26))*100))</f>
        <v>0</v>
      </c>
      <c r="L27" s="752">
        <f>IF(SUM(H26:K26)&gt;0,SUM(H26*5,I26*4,J26*3,K26*2)/SUM(H26:K26),0)</f>
        <v>0</v>
      </c>
      <c r="N27" s="708">
        <f>IF(B26&gt;0,1,0)</f>
        <v>0</v>
      </c>
    </row>
    <row r="28" spans="1:14">
      <c r="A28" s="958"/>
      <c r="B28" s="960">
        <f>SUM(C28:F28)</f>
        <v>0</v>
      </c>
      <c r="C28" s="744"/>
      <c r="D28" s="745"/>
      <c r="E28" s="745"/>
      <c r="F28" s="746"/>
      <c r="G28" s="960">
        <f>SUM(H28:K28)</f>
        <v>0</v>
      </c>
      <c r="H28" s="744"/>
      <c r="I28" s="745"/>
      <c r="J28" s="745"/>
      <c r="K28" s="746"/>
      <c r="L28" s="751">
        <f>IF(SUM(H28:K28)=0,0,IF(AND(SUM(H29:J29)&gt;=95,H29&gt;=50),5,IF(AND(SUM(H29:J29)&gt;=90,SUM(H29:I29)&gt;=50),4,IF(SUM(H29:J29)&gt;=85,3,2))))</f>
        <v>0</v>
      </c>
      <c r="N28" s="708">
        <f>IF(B28&gt;0,1,0)</f>
        <v>0</v>
      </c>
    </row>
    <row r="29" spans="1:14" ht="13.5" thickBot="1">
      <c r="A29" s="976"/>
      <c r="B29" s="961"/>
      <c r="C29" s="747">
        <f>IF(C28=0,0,(C28/(SUM($C28:$F28))*100))</f>
        <v>0</v>
      </c>
      <c r="D29" s="747">
        <f>IF(D28=0,0,(D28/(SUM($C28:$F28))*100))</f>
        <v>0</v>
      </c>
      <c r="E29" s="747">
        <f>IF(E28=0,0,(E28/(SUM($C28:$F28))*100))</f>
        <v>0</v>
      </c>
      <c r="F29" s="747">
        <f>IF(F28=0,0,(F28/(SUM($C28:$F28))*100))</f>
        <v>0</v>
      </c>
      <c r="G29" s="961"/>
      <c r="H29" s="747">
        <f>IF(H28=0,0,(H28/(SUM($H28:$K28))*100))</f>
        <v>0</v>
      </c>
      <c r="I29" s="747">
        <f>IF(I28=0,0,(I28/(SUM($H28:$K28))*100))</f>
        <v>0</v>
      </c>
      <c r="J29" s="747">
        <f>IF(J28=0,0,(J28/(SUM($H28:$K28))*100))</f>
        <v>0</v>
      </c>
      <c r="K29" s="747">
        <f>IF(K28=0,0,(K28/(SUM($H28:$K28))*100))</f>
        <v>0</v>
      </c>
      <c r="L29" s="752">
        <f>IF(SUM(H28:K28)&gt;0,SUM(H28*5,I28*4,J28*3,K28*2)/SUM(H28:K28),0)</f>
        <v>0</v>
      </c>
      <c r="N29" s="708">
        <f>IF(B28&gt;0,1,0)</f>
        <v>0</v>
      </c>
    </row>
    <row r="30" spans="1:14">
      <c r="A30" s="962" t="s">
        <v>440</v>
      </c>
      <c r="B30" s="964">
        <f>SUM(B20:B29)</f>
        <v>0</v>
      </c>
      <c r="C30" s="748">
        <f>SUM(C20,C22,C24,C26,C28)</f>
        <v>0</v>
      </c>
      <c r="D30" s="748">
        <f>SUM(D20,D22,D24,D26,D28)</f>
        <v>0</v>
      </c>
      <c r="E30" s="748">
        <f>SUM(E20,E22,E24,E26,E28)</f>
        <v>0</v>
      </c>
      <c r="F30" s="748">
        <f>SUM(F20,F22,F24,F26,F28)</f>
        <v>0</v>
      </c>
      <c r="G30" s="964">
        <f>SUM(G20:G29)</f>
        <v>0</v>
      </c>
      <c r="H30" s="748">
        <f>SUM(H20,H22,H24,H26,H28)</f>
        <v>0</v>
      </c>
      <c r="I30" s="748">
        <f>SUM(I20,I22,I24,I26,I28)</f>
        <v>0</v>
      </c>
      <c r="J30" s="748">
        <f>SUM(J20,J22,J24,J26,J28)</f>
        <v>0</v>
      </c>
      <c r="K30" s="748">
        <f>SUM(K20,K22,K24,K26,K28)</f>
        <v>0</v>
      </c>
      <c r="L30" s="751">
        <f>IF(SUM(H30:K30)=0,0,IF(AND(SUM(H31:J31)&gt;=95,H31&gt;=50),5,IF(AND(SUM(H31:J31)&gt;=90,SUM(H31:I31)&gt;=50),4,IF(SUM(H31:J31)&gt;=85,3,2))))</f>
        <v>0</v>
      </c>
      <c r="N30" s="708">
        <f>IF(B30&gt;0,1,0)</f>
        <v>0</v>
      </c>
    </row>
    <row r="31" spans="1:14" ht="13.5" thickBot="1">
      <c r="A31" s="963"/>
      <c r="B31" s="965"/>
      <c r="C31" s="749">
        <f>IF(C30=0,0,(C30/(SUM($C30:$F30))*100))</f>
        <v>0</v>
      </c>
      <c r="D31" s="749">
        <f>IF(D30=0,0,(D30/(SUM($C30:$F30))*100))</f>
        <v>0</v>
      </c>
      <c r="E31" s="749">
        <f>IF(E30=0,0,(E30/(SUM($C30:$F30))*100))</f>
        <v>0</v>
      </c>
      <c r="F31" s="749">
        <f>IF(F30=0,0,(F30/(SUM($C30:$F30))*100))</f>
        <v>0</v>
      </c>
      <c r="G31" s="965"/>
      <c r="H31" s="749">
        <f>IF(H30=0,0,(H30/(SUM($H30:$K30))*100))</f>
        <v>0</v>
      </c>
      <c r="I31" s="749">
        <f>IF(I30=0,0,(I30/(SUM($H30:$K30))*100))</f>
        <v>0</v>
      </c>
      <c r="J31" s="749">
        <f>IF(J30=0,0,(J30/(SUM($H30:$K30))*100))</f>
        <v>0</v>
      </c>
      <c r="K31" s="749">
        <f>IF(K30=0,0,(K30/(SUM($H30:$K30))*100))</f>
        <v>0</v>
      </c>
      <c r="L31" s="753">
        <f>IF(SUM(H30:K30)&gt;0,SUM(H30*5,I30*4,J30*3,K30*2)/SUM(H30:K30),0)</f>
        <v>0</v>
      </c>
      <c r="N31" s="708">
        <f>IF(B30&gt;0,1,0)</f>
        <v>0</v>
      </c>
    </row>
    <row r="32" spans="1:14" ht="13.5" thickBot="1">
      <c r="A32" s="968" t="s">
        <v>172</v>
      </c>
      <c r="B32" s="968"/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N32" s="708">
        <f>IF(B35&gt;0,1,0)</f>
        <v>0</v>
      </c>
    </row>
    <row r="33" spans="1:14">
      <c r="A33" s="969" t="str">
        <f>A3</f>
        <v>Апреля 2014</v>
      </c>
      <c r="B33" s="971" t="s">
        <v>183</v>
      </c>
      <c r="C33" s="973" t="s">
        <v>184</v>
      </c>
      <c r="D33" s="974"/>
      <c r="E33" s="974"/>
      <c r="F33" s="975"/>
      <c r="G33" s="971" t="s">
        <v>185</v>
      </c>
      <c r="H33" s="973" t="s">
        <v>186</v>
      </c>
      <c r="I33" s="974"/>
      <c r="J33" s="974"/>
      <c r="K33" s="974"/>
      <c r="L33" s="975"/>
      <c r="N33" s="708">
        <f>IF(B35&gt;0,1,0)</f>
        <v>0</v>
      </c>
    </row>
    <row r="34" spans="1:14" ht="22.5">
      <c r="A34" s="970"/>
      <c r="B34" s="972"/>
      <c r="C34" s="754">
        <v>5</v>
      </c>
      <c r="D34" s="755">
        <v>4</v>
      </c>
      <c r="E34" s="755">
        <v>3</v>
      </c>
      <c r="F34" s="756">
        <v>2</v>
      </c>
      <c r="G34" s="972"/>
      <c r="H34" s="754">
        <v>5</v>
      </c>
      <c r="I34" s="755">
        <v>4</v>
      </c>
      <c r="J34" s="755">
        <v>3</v>
      </c>
      <c r="K34" s="756">
        <v>2</v>
      </c>
      <c r="L34" s="750" t="s">
        <v>187</v>
      </c>
      <c r="N34" s="708">
        <f>IF(B35&gt;0,1,0)</f>
        <v>0</v>
      </c>
    </row>
    <row r="35" spans="1:14">
      <c r="A35" s="966"/>
      <c r="B35" s="960">
        <f>SUM(C35:F35)</f>
        <v>0</v>
      </c>
      <c r="C35" s="744"/>
      <c r="D35" s="745"/>
      <c r="E35" s="745"/>
      <c r="F35" s="746"/>
      <c r="G35" s="960">
        <f>SUM(H35:K35)</f>
        <v>0</v>
      </c>
      <c r="H35" s="744"/>
      <c r="I35" s="745"/>
      <c r="J35" s="745"/>
      <c r="K35" s="746"/>
      <c r="L35" s="751">
        <f>IF(SUM(H35:K35)=0,0,IF(AND(SUM(H36:J36)&gt;=95,H36&gt;=50),5,IF(AND(SUM(H36:J36)&gt;=90,SUM(H36:I36)&gt;=50),4,IF(SUM(H36:J36)&gt;=85,3,2))))</f>
        <v>0</v>
      </c>
      <c r="N35" s="708">
        <f>IF(B35&gt;0,1,0)</f>
        <v>0</v>
      </c>
    </row>
    <row r="36" spans="1:14">
      <c r="A36" s="977"/>
      <c r="B36" s="961"/>
      <c r="C36" s="747">
        <f>IF(C35=0,0,(C35/(SUM($C35:$F35))*100))</f>
        <v>0</v>
      </c>
      <c r="D36" s="747">
        <f>IF(D35=0,0,(D35/(SUM($C35:$F35))*100))</f>
        <v>0</v>
      </c>
      <c r="E36" s="747">
        <f>IF(E35=0,0,(E35/(SUM($C35:$F35))*100))</f>
        <v>0</v>
      </c>
      <c r="F36" s="747">
        <f>IF(F35=0,0,(F35/(SUM($C35:$F35))*100))</f>
        <v>0</v>
      </c>
      <c r="G36" s="961"/>
      <c r="H36" s="747">
        <f>IF(H35=0,0,(H35/(SUM($H35:$K35))*100))</f>
        <v>0</v>
      </c>
      <c r="I36" s="747">
        <f>IF(I35=0,0,(I35/(SUM($H35:$K35))*100))</f>
        <v>0</v>
      </c>
      <c r="J36" s="747">
        <f>IF(J35=0,0,(J35/(SUM($H35:$K35))*100))</f>
        <v>0</v>
      </c>
      <c r="K36" s="747">
        <f>IF(K35=0,0,(K35/(SUM($H35:$K35))*100))</f>
        <v>0</v>
      </c>
      <c r="L36" s="752">
        <f>IF(SUM(H35:K35)&gt;0,SUM(H35*5,I35*4,J35*3,K35*2)/SUM(H35:K35),0)</f>
        <v>0</v>
      </c>
      <c r="N36" s="708">
        <f>IF(B35&gt;0,1,0)</f>
        <v>0</v>
      </c>
    </row>
    <row r="37" spans="1:14">
      <c r="A37" s="966"/>
      <c r="B37" s="960">
        <f>SUM(C37:F37)</f>
        <v>0</v>
      </c>
      <c r="C37" s="744"/>
      <c r="D37" s="745"/>
      <c r="E37" s="745"/>
      <c r="F37" s="746"/>
      <c r="G37" s="960">
        <f>SUM(H37:K37)</f>
        <v>0</v>
      </c>
      <c r="H37" s="744"/>
      <c r="I37" s="745"/>
      <c r="J37" s="745"/>
      <c r="K37" s="746"/>
      <c r="L37" s="751">
        <f>IF(SUM(H37:K37)=0,0,IF(AND(SUM(H38:J38)&gt;=95,H38&gt;=50),5,IF(AND(SUM(H38:J38)&gt;=90,SUM(H38:I38)&gt;=50),4,IF(SUM(H38:J38)&gt;=85,3,2))))</f>
        <v>0</v>
      </c>
      <c r="N37" s="708">
        <f>IF(B37&gt;0,1,0)</f>
        <v>0</v>
      </c>
    </row>
    <row r="38" spans="1:14">
      <c r="A38" s="977"/>
      <c r="B38" s="961"/>
      <c r="C38" s="747">
        <f>IF(C37=0,0,(C37/(SUM($C37:$F37))*100))</f>
        <v>0</v>
      </c>
      <c r="D38" s="747">
        <f>IF(D37=0,0,(D37/(SUM($C37:$F37))*100))</f>
        <v>0</v>
      </c>
      <c r="E38" s="747">
        <f>IF(E37=0,0,(E37/(SUM($C37:$F37))*100))</f>
        <v>0</v>
      </c>
      <c r="F38" s="747">
        <f>IF(F37=0,0,(F37/(SUM($C37:$F37))*100))</f>
        <v>0</v>
      </c>
      <c r="G38" s="961"/>
      <c r="H38" s="747">
        <f>IF(H37=0,0,(H37/(SUM($H37:$K37))*100))</f>
        <v>0</v>
      </c>
      <c r="I38" s="747">
        <f>IF(I37=0,0,(I37/(SUM($H37:$K37))*100))</f>
        <v>0</v>
      </c>
      <c r="J38" s="747">
        <f>IF(J37=0,0,(J37/(SUM($H37:$K37))*100))</f>
        <v>0</v>
      </c>
      <c r="K38" s="747">
        <f>IF(K37=0,0,(K37/(SUM($H37:$K37))*100))</f>
        <v>0</v>
      </c>
      <c r="L38" s="752">
        <f>IF(SUM(H37:K37)&gt;0,SUM(H37*5,I37*4,J37*3,K37*2)/SUM(H37:K37),0)</f>
        <v>0</v>
      </c>
      <c r="N38" s="708">
        <f>IF(B37&gt;0,1,0)</f>
        <v>0</v>
      </c>
    </row>
    <row r="39" spans="1:14">
      <c r="A39" s="958"/>
      <c r="B39" s="960">
        <f>SUM(C39:F39)</f>
        <v>0</v>
      </c>
      <c r="C39" s="744"/>
      <c r="D39" s="745"/>
      <c r="E39" s="745"/>
      <c r="F39" s="746"/>
      <c r="G39" s="960">
        <f>SUM(H39:K39)</f>
        <v>0</v>
      </c>
      <c r="H39" s="744"/>
      <c r="I39" s="745"/>
      <c r="J39" s="745"/>
      <c r="K39" s="746"/>
      <c r="L39" s="751">
        <f>IF(SUM(H39:K39)=0,0,IF(AND(SUM(H40:J40)&gt;=95,H40&gt;=50),5,IF(AND(SUM(H40:J40)&gt;=90,SUM(H40:I40)&gt;=50),4,IF(SUM(H40:J40)&gt;=85,3,2))))</f>
        <v>0</v>
      </c>
      <c r="N39" s="708">
        <f>IF(B39&gt;0,1,0)</f>
        <v>0</v>
      </c>
    </row>
    <row r="40" spans="1:14">
      <c r="A40" s="977"/>
      <c r="B40" s="961"/>
      <c r="C40" s="747">
        <f>IF(C39=0,0,(C39/(SUM($C39:$F39))*100))</f>
        <v>0</v>
      </c>
      <c r="D40" s="747">
        <f>IF(D39=0,0,(D39/(SUM($C39:$F39))*100))</f>
        <v>0</v>
      </c>
      <c r="E40" s="747">
        <f>IF(E39=0,0,(E39/(SUM($C39:$F39))*100))</f>
        <v>0</v>
      </c>
      <c r="F40" s="747">
        <f>IF(F39=0,0,(F39/(SUM($C39:$F39))*100))</f>
        <v>0</v>
      </c>
      <c r="G40" s="961"/>
      <c r="H40" s="747">
        <f>IF(H39=0,0,(H39/(SUM($H39:$K39))*100))</f>
        <v>0</v>
      </c>
      <c r="I40" s="747">
        <f>IF(I39=0,0,(I39/(SUM($H39:$K39))*100))</f>
        <v>0</v>
      </c>
      <c r="J40" s="747">
        <f>IF(J39=0,0,(J39/(SUM($H39:$K39))*100))</f>
        <v>0</v>
      </c>
      <c r="K40" s="747">
        <f>IF(K39=0,0,(K39/(SUM($H39:$K39))*100))</f>
        <v>0</v>
      </c>
      <c r="L40" s="752">
        <f>IF(SUM(H39:K39)&gt;0,SUM(H39*5,I39*4,J39*3,K39*2)/SUM(H39:K39),0)</f>
        <v>0</v>
      </c>
      <c r="N40" s="708">
        <f>IF(B39&gt;0,1,0)</f>
        <v>0</v>
      </c>
    </row>
    <row r="41" spans="1:14">
      <c r="A41" s="958"/>
      <c r="B41" s="960">
        <f>SUM(C41:F41)</f>
        <v>0</v>
      </c>
      <c r="C41" s="744"/>
      <c r="D41" s="745"/>
      <c r="E41" s="745"/>
      <c r="F41" s="746"/>
      <c r="G41" s="960">
        <f>SUM(H41:K41)</f>
        <v>0</v>
      </c>
      <c r="H41" s="744"/>
      <c r="I41" s="745"/>
      <c r="J41" s="745"/>
      <c r="K41" s="746"/>
      <c r="L41" s="751">
        <f>IF(SUM(H41:K41)=0,0,IF(AND(SUM(H42:J42)&gt;=95,H42&gt;=50),5,IF(AND(SUM(H42:J42)&gt;=90,SUM(H42:I42)&gt;=50),4,IF(SUM(H42:J42)&gt;=85,3,2))))</f>
        <v>0</v>
      </c>
      <c r="N41" s="708">
        <f>IF(B41&gt;0,1,0)</f>
        <v>0</v>
      </c>
    </row>
    <row r="42" spans="1:14">
      <c r="A42" s="977"/>
      <c r="B42" s="961"/>
      <c r="C42" s="747">
        <f>IF(C41=0,0,(C41/(SUM($C41:$F41))*100))</f>
        <v>0</v>
      </c>
      <c r="D42" s="747">
        <f>IF(D41=0,0,(D41/(SUM($C41:$F41))*100))</f>
        <v>0</v>
      </c>
      <c r="E42" s="747">
        <f>IF(E41=0,0,(E41/(SUM($C41:$F41))*100))</f>
        <v>0</v>
      </c>
      <c r="F42" s="747">
        <f>IF(F41=0,0,(F41/(SUM($C41:$F41))*100))</f>
        <v>0</v>
      </c>
      <c r="G42" s="961"/>
      <c r="H42" s="747">
        <f>IF(H41=0,0,(H41/(SUM($H41:$K41))*100))</f>
        <v>0</v>
      </c>
      <c r="I42" s="747">
        <f>IF(I41=0,0,(I41/(SUM($H41:$K41))*100))</f>
        <v>0</v>
      </c>
      <c r="J42" s="747">
        <f>IF(J41=0,0,(J41/(SUM($H41:$K41))*100))</f>
        <v>0</v>
      </c>
      <c r="K42" s="747">
        <f>IF(K41=0,0,(K41/(SUM($H41:$K41))*100))</f>
        <v>0</v>
      </c>
      <c r="L42" s="752">
        <f>IF(SUM(H41:K41)&gt;0,SUM(H41*5,I41*4,J41*3,K41*2)/SUM(H41:K41),0)</f>
        <v>0</v>
      </c>
      <c r="N42" s="708">
        <f>IF(B41&gt;0,1,0)</f>
        <v>0</v>
      </c>
    </row>
    <row r="43" spans="1:14">
      <c r="A43" s="958"/>
      <c r="B43" s="960">
        <f>SUM(C43:F43)</f>
        <v>0</v>
      </c>
      <c r="C43" s="744"/>
      <c r="D43" s="745"/>
      <c r="E43" s="745"/>
      <c r="F43" s="746"/>
      <c r="G43" s="960">
        <f>SUM(H43:K43)</f>
        <v>0</v>
      </c>
      <c r="H43" s="744"/>
      <c r="I43" s="745"/>
      <c r="J43" s="745"/>
      <c r="K43" s="746"/>
      <c r="L43" s="751">
        <f>IF(SUM(H43:K43)=0,0,IF(AND(SUM(H44:J44)&gt;=95,H44&gt;=50),5,IF(AND(SUM(H44:J44)&gt;=90,SUM(H44:I44)&gt;=50),4,IF(SUM(H44:J44)&gt;=85,3,2))))</f>
        <v>0</v>
      </c>
      <c r="N43" s="708">
        <f>IF(B43&gt;0,1,0)</f>
        <v>0</v>
      </c>
    </row>
    <row r="44" spans="1:14" ht="13.5" thickBot="1">
      <c r="A44" s="976"/>
      <c r="B44" s="961"/>
      <c r="C44" s="747">
        <f>IF(C43=0,0,(C43/(SUM($C43:$F43))*100))</f>
        <v>0</v>
      </c>
      <c r="D44" s="747">
        <f>IF(D43=0,0,(D43/(SUM($C43:$F43))*100))</f>
        <v>0</v>
      </c>
      <c r="E44" s="747">
        <f>IF(E43=0,0,(E43/(SUM($C43:$F43))*100))</f>
        <v>0</v>
      </c>
      <c r="F44" s="747">
        <f>IF(F43=0,0,(F43/(SUM($C43:$F43))*100))</f>
        <v>0</v>
      </c>
      <c r="G44" s="961"/>
      <c r="H44" s="747">
        <f>IF(H43=0,0,(H43/(SUM($H43:$K43))*100))</f>
        <v>0</v>
      </c>
      <c r="I44" s="747">
        <f>IF(I43=0,0,(I43/(SUM($H43:$K43))*100))</f>
        <v>0</v>
      </c>
      <c r="J44" s="747">
        <f>IF(J43=0,0,(J43/(SUM($H43:$K43))*100))</f>
        <v>0</v>
      </c>
      <c r="K44" s="747">
        <f>IF(K43=0,0,(K43/(SUM($H43:$K43))*100))</f>
        <v>0</v>
      </c>
      <c r="L44" s="752">
        <f>IF(SUM(H43:K43)&gt;0,SUM(H43*5,I43*4,J43*3,K43*2)/SUM(H43:K43),0)</f>
        <v>0</v>
      </c>
      <c r="N44" s="708">
        <f>IF(B43&gt;0,1,0)</f>
        <v>0</v>
      </c>
    </row>
    <row r="45" spans="1:14">
      <c r="A45" s="962" t="s">
        <v>440</v>
      </c>
      <c r="B45" s="964">
        <f>SUM(B35:B44)</f>
        <v>0</v>
      </c>
      <c r="C45" s="748">
        <f>SUM(C35,C37,C39,C41,C43)</f>
        <v>0</v>
      </c>
      <c r="D45" s="748">
        <f>SUM(D35,D37,D39,D41,D43)</f>
        <v>0</v>
      </c>
      <c r="E45" s="748">
        <f>SUM(E35,E37,E39,E41,E43)</f>
        <v>0</v>
      </c>
      <c r="F45" s="748">
        <f>SUM(F35,F37,F39,F41,F43)</f>
        <v>0</v>
      </c>
      <c r="G45" s="964">
        <f>SUM(G35:G44)</f>
        <v>0</v>
      </c>
      <c r="H45" s="748">
        <f>SUM(H35,H37,H39,H41,H43)</f>
        <v>0</v>
      </c>
      <c r="I45" s="748">
        <f>SUM(I35,I37,I39,I41,I43)</f>
        <v>0</v>
      </c>
      <c r="J45" s="748">
        <f>SUM(J35,J37,J39,J41,J43)</f>
        <v>0</v>
      </c>
      <c r="K45" s="748">
        <f>SUM(K35,K37,K39,K41,K43)</f>
        <v>0</v>
      </c>
      <c r="L45" s="751">
        <f>IF(SUM(H45:K45)=0,0,IF(AND(SUM(H46:J46)&gt;=95,H46&gt;=50),5,IF(AND(SUM(H46:J46)&gt;=90,SUM(H46:I46)&gt;=50),4,IF(SUM(H46:J46)&gt;=85,3,2))))</f>
        <v>0</v>
      </c>
      <c r="N45" s="708">
        <f>IF(B45&gt;0,1,0)</f>
        <v>0</v>
      </c>
    </row>
    <row r="46" spans="1:14" ht="13.5" thickBot="1">
      <c r="A46" s="963"/>
      <c r="B46" s="965"/>
      <c r="C46" s="749">
        <f>IF(C45=0,0,(C45/(SUM($C45:$F45))*100))</f>
        <v>0</v>
      </c>
      <c r="D46" s="749">
        <f>IF(D45=0,0,(D45/(SUM($C45:$F45))*100))</f>
        <v>0</v>
      </c>
      <c r="E46" s="749">
        <f>IF(E45=0,0,(E45/(SUM($C45:$F45))*100))</f>
        <v>0</v>
      </c>
      <c r="F46" s="749">
        <f>IF(F45=0,0,(F45/(SUM($C45:$F45))*100))</f>
        <v>0</v>
      </c>
      <c r="G46" s="965"/>
      <c r="H46" s="749">
        <f>IF(H45=0,0,(H45/(SUM($H45:$K45))*100))</f>
        <v>0</v>
      </c>
      <c r="I46" s="749">
        <f>IF(I45=0,0,(I45/(SUM($H45:$K45))*100))</f>
        <v>0</v>
      </c>
      <c r="J46" s="749">
        <f>IF(J45=0,0,(J45/(SUM($H45:$K45))*100))</f>
        <v>0</v>
      </c>
      <c r="K46" s="749">
        <f>IF(K45=0,0,(K45/(SUM($H45:$K45))*100))</f>
        <v>0</v>
      </c>
      <c r="L46" s="753">
        <f>IF(SUM(H45:K45)&gt;0,SUM(H45*5,I45*4,J45*3,K45*2)/SUM(H45:K45),0)</f>
        <v>0</v>
      </c>
      <c r="N46" s="708">
        <f>IF(B45&gt;0,1,0)</f>
        <v>0</v>
      </c>
    </row>
    <row r="47" spans="1:14" ht="13.5" thickBot="1">
      <c r="A47" s="968" t="s">
        <v>171</v>
      </c>
      <c r="B47" s="968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N47" s="708">
        <f>IF(B50&gt;0,1,0)</f>
        <v>0</v>
      </c>
    </row>
    <row r="48" spans="1:14">
      <c r="A48" s="969" t="str">
        <f>A3</f>
        <v>Апреля 2014</v>
      </c>
      <c r="B48" s="971" t="s">
        <v>183</v>
      </c>
      <c r="C48" s="973" t="s">
        <v>184</v>
      </c>
      <c r="D48" s="974"/>
      <c r="E48" s="974"/>
      <c r="F48" s="975"/>
      <c r="G48" s="971" t="s">
        <v>185</v>
      </c>
      <c r="H48" s="973" t="s">
        <v>186</v>
      </c>
      <c r="I48" s="974"/>
      <c r="J48" s="974"/>
      <c r="K48" s="974"/>
      <c r="L48" s="975"/>
      <c r="N48" s="708">
        <f>IF(B50&gt;0,1,0)</f>
        <v>0</v>
      </c>
    </row>
    <row r="49" spans="1:14" ht="22.5">
      <c r="A49" s="970"/>
      <c r="B49" s="972"/>
      <c r="C49" s="754">
        <v>5</v>
      </c>
      <c r="D49" s="755">
        <v>4</v>
      </c>
      <c r="E49" s="755">
        <v>3</v>
      </c>
      <c r="F49" s="756">
        <v>2</v>
      </c>
      <c r="G49" s="972"/>
      <c r="H49" s="754">
        <v>5</v>
      </c>
      <c r="I49" s="755">
        <v>4</v>
      </c>
      <c r="J49" s="755">
        <v>3</v>
      </c>
      <c r="K49" s="756">
        <v>2</v>
      </c>
      <c r="L49" s="750" t="s">
        <v>187</v>
      </c>
      <c r="N49" s="708">
        <f>IF(B50&gt;0,1,0)</f>
        <v>0</v>
      </c>
    </row>
    <row r="50" spans="1:14">
      <c r="A50" s="966"/>
      <c r="B50" s="960">
        <f>SUM(C50:F50)</f>
        <v>0</v>
      </c>
      <c r="C50" s="744"/>
      <c r="D50" s="745"/>
      <c r="E50" s="745"/>
      <c r="F50" s="746"/>
      <c r="G50" s="960">
        <f>SUM(H50:K50)</f>
        <v>0</v>
      </c>
      <c r="H50" s="744"/>
      <c r="I50" s="745"/>
      <c r="J50" s="745"/>
      <c r="K50" s="746"/>
      <c r="L50" s="751">
        <f>IF(SUM(H50:K50)=0,0,IF(AND(SUM(H51:J51)&gt;=95,H51&gt;=50),5,IF(AND(SUM(H51:J51)&gt;=90,SUM(H51:I51)&gt;=50),4,IF(SUM(H51:J51)&gt;=85,3,2))))</f>
        <v>0</v>
      </c>
      <c r="N50" s="708">
        <f>IF(B50&gt;0,1,0)</f>
        <v>0</v>
      </c>
    </row>
    <row r="51" spans="1:14">
      <c r="A51" s="977"/>
      <c r="B51" s="961"/>
      <c r="C51" s="747">
        <f>IF(C50=0,0,(C50/(SUM($C50:$F50))*100))</f>
        <v>0</v>
      </c>
      <c r="D51" s="747">
        <f>IF(D50=0,0,(D50/(SUM($C50:$F50))*100))</f>
        <v>0</v>
      </c>
      <c r="E51" s="747">
        <f>IF(E50=0,0,(E50/(SUM($C50:$F50))*100))</f>
        <v>0</v>
      </c>
      <c r="F51" s="747">
        <f>IF(F50=0,0,(F50/(SUM($C50:$F50))*100))</f>
        <v>0</v>
      </c>
      <c r="G51" s="961"/>
      <c r="H51" s="747">
        <f>IF(H50=0,0,(H50/(SUM($H50:$K50))*100))</f>
        <v>0</v>
      </c>
      <c r="I51" s="747">
        <f>IF(I50=0,0,(I50/(SUM($H50:$K50))*100))</f>
        <v>0</v>
      </c>
      <c r="J51" s="747">
        <f>IF(J50=0,0,(J50/(SUM($H50:$K50))*100))</f>
        <v>0</v>
      </c>
      <c r="K51" s="747">
        <f>IF(K50=0,0,(K50/(SUM($H50:$K50))*100))</f>
        <v>0</v>
      </c>
      <c r="L51" s="752">
        <f>IF(SUM(H50:K50)&gt;0,SUM(H50*5,I50*4,J50*3,K50*2)/SUM(H50:K50),0)</f>
        <v>0</v>
      </c>
      <c r="N51" s="708">
        <f>IF(B50&gt;0,1,0)</f>
        <v>0</v>
      </c>
    </row>
    <row r="52" spans="1:14">
      <c r="A52" s="966"/>
      <c r="B52" s="960">
        <f>SUM(C52:F52)</f>
        <v>0</v>
      </c>
      <c r="C52" s="744"/>
      <c r="D52" s="745"/>
      <c r="E52" s="745"/>
      <c r="F52" s="746"/>
      <c r="G52" s="960">
        <f>SUM(H52:K52)</f>
        <v>0</v>
      </c>
      <c r="H52" s="744"/>
      <c r="I52" s="745"/>
      <c r="J52" s="745"/>
      <c r="K52" s="746"/>
      <c r="L52" s="751">
        <f>IF(SUM(H52:K52)=0,0,IF(AND(SUM(H53:J53)&gt;=95,H53&gt;=50),5,IF(AND(SUM(H53:J53)&gt;=90,SUM(H53:I53)&gt;=50),4,IF(SUM(H53:J53)&gt;=85,3,2))))</f>
        <v>0</v>
      </c>
      <c r="N52" s="708">
        <f>IF(B52&gt;0,1,0)</f>
        <v>0</v>
      </c>
    </row>
    <row r="53" spans="1:14">
      <c r="A53" s="977"/>
      <c r="B53" s="961"/>
      <c r="C53" s="747">
        <f>IF(C52=0,0,(C52/(SUM($C52:$F52))*100))</f>
        <v>0</v>
      </c>
      <c r="D53" s="747">
        <f>IF(D52=0,0,(D52/(SUM($C52:$F52))*100))</f>
        <v>0</v>
      </c>
      <c r="E53" s="747">
        <f>IF(E52=0,0,(E52/(SUM($C52:$F52))*100))</f>
        <v>0</v>
      </c>
      <c r="F53" s="747">
        <f>IF(F52=0,0,(F52/(SUM($C52:$F52))*100))</f>
        <v>0</v>
      </c>
      <c r="G53" s="961"/>
      <c r="H53" s="747">
        <f>IF(H52=0,0,(H52/(SUM($H52:$K52))*100))</f>
        <v>0</v>
      </c>
      <c r="I53" s="747">
        <f>IF(I52=0,0,(I52/(SUM($H52:$K52))*100))</f>
        <v>0</v>
      </c>
      <c r="J53" s="747">
        <f>IF(J52=0,0,(J52/(SUM($H52:$K52))*100))</f>
        <v>0</v>
      </c>
      <c r="K53" s="747">
        <f>IF(K52=0,0,(K52/(SUM($H52:$K52))*100))</f>
        <v>0</v>
      </c>
      <c r="L53" s="752">
        <f>IF(SUM(H52:K52)&gt;0,SUM(H52*5,I52*4,J52*3,K52*2)/SUM(H52:K52),0)</f>
        <v>0</v>
      </c>
      <c r="N53" s="708">
        <f>IF(B52&gt;0,1,0)</f>
        <v>0</v>
      </c>
    </row>
    <row r="54" spans="1:14">
      <c r="A54" s="958"/>
      <c r="B54" s="960">
        <f>SUM(C54:F54)</f>
        <v>0</v>
      </c>
      <c r="C54" s="744"/>
      <c r="D54" s="745"/>
      <c r="E54" s="745"/>
      <c r="F54" s="746"/>
      <c r="G54" s="960">
        <f>SUM(H54:K54)</f>
        <v>0</v>
      </c>
      <c r="H54" s="744"/>
      <c r="I54" s="745"/>
      <c r="J54" s="745"/>
      <c r="K54" s="746"/>
      <c r="L54" s="751">
        <f>IF(SUM(H54:K54)=0,0,IF(AND(SUM(H55:J55)&gt;=95,H55&gt;=50),5,IF(AND(SUM(H55:J55)&gt;=90,SUM(H55:I55)&gt;=50),4,IF(SUM(H55:J55)&gt;=85,3,2))))</f>
        <v>0</v>
      </c>
      <c r="N54" s="708">
        <f>IF(B54&gt;0,1,0)</f>
        <v>0</v>
      </c>
    </row>
    <row r="55" spans="1:14">
      <c r="A55" s="977"/>
      <c r="B55" s="961"/>
      <c r="C55" s="747">
        <f>IF(C54=0,0,(C54/(SUM($C54:$F54))*100))</f>
        <v>0</v>
      </c>
      <c r="D55" s="747">
        <f>IF(D54=0,0,(D54/(SUM($C54:$F54))*100))</f>
        <v>0</v>
      </c>
      <c r="E55" s="747">
        <f>IF(E54=0,0,(E54/(SUM($C54:$F54))*100))</f>
        <v>0</v>
      </c>
      <c r="F55" s="747">
        <f>IF(F54=0,0,(F54/(SUM($C54:$F54))*100))</f>
        <v>0</v>
      </c>
      <c r="G55" s="961"/>
      <c r="H55" s="747">
        <f>IF(H54=0,0,(H54/(SUM($H54:$K54))*100))</f>
        <v>0</v>
      </c>
      <c r="I55" s="747">
        <f>IF(I54=0,0,(I54/(SUM($H54:$K54))*100))</f>
        <v>0</v>
      </c>
      <c r="J55" s="747">
        <f>IF(J54=0,0,(J54/(SUM($H54:$K54))*100))</f>
        <v>0</v>
      </c>
      <c r="K55" s="747">
        <f>IF(K54=0,0,(K54/(SUM($H54:$K54))*100))</f>
        <v>0</v>
      </c>
      <c r="L55" s="752">
        <f>IF(SUM(H54:K54)&gt;0,SUM(H54*5,I54*4,J54*3,K54*2)/SUM(H54:K54),0)</f>
        <v>0</v>
      </c>
      <c r="N55" s="708">
        <f>IF(B54&gt;0,1,0)</f>
        <v>0</v>
      </c>
    </row>
    <row r="56" spans="1:14">
      <c r="A56" s="958"/>
      <c r="B56" s="960">
        <f>SUM(C56:F56)</f>
        <v>0</v>
      </c>
      <c r="C56" s="744"/>
      <c r="D56" s="745"/>
      <c r="E56" s="745"/>
      <c r="F56" s="746"/>
      <c r="G56" s="960">
        <f>SUM(H56:K56)</f>
        <v>0</v>
      </c>
      <c r="H56" s="744"/>
      <c r="I56" s="745"/>
      <c r="J56" s="745"/>
      <c r="K56" s="746"/>
      <c r="L56" s="751">
        <f>IF(SUM(H56:K56)=0,0,IF(AND(SUM(H57:J57)&gt;=95,H57&gt;=50),5,IF(AND(SUM(H57:J57)&gt;=90,SUM(H57:I57)&gt;=50),4,IF(SUM(H57:J57)&gt;=85,3,2))))</f>
        <v>0</v>
      </c>
      <c r="N56" s="708">
        <f>IF(B56&gt;0,1,0)</f>
        <v>0</v>
      </c>
    </row>
    <row r="57" spans="1:14">
      <c r="A57" s="977"/>
      <c r="B57" s="961"/>
      <c r="C57" s="747">
        <f>IF(C56=0,0,(C56/(SUM($C56:$F56))*100))</f>
        <v>0</v>
      </c>
      <c r="D57" s="747">
        <f>IF(D56=0,0,(D56/(SUM($C56:$F56))*100))</f>
        <v>0</v>
      </c>
      <c r="E57" s="747">
        <f>IF(E56=0,0,(E56/(SUM($C56:$F56))*100))</f>
        <v>0</v>
      </c>
      <c r="F57" s="747">
        <f>IF(F56=0,0,(F56/(SUM($C56:$F56))*100))</f>
        <v>0</v>
      </c>
      <c r="G57" s="961"/>
      <c r="H57" s="747">
        <f>IF(H56=0,0,(H56/(SUM($H56:$K56))*100))</f>
        <v>0</v>
      </c>
      <c r="I57" s="747">
        <f>IF(I56=0,0,(I56/(SUM($H56:$K56))*100))</f>
        <v>0</v>
      </c>
      <c r="J57" s="747">
        <f>IF(J56=0,0,(J56/(SUM($H56:$K56))*100))</f>
        <v>0</v>
      </c>
      <c r="K57" s="747">
        <f>IF(K56=0,0,(K56/(SUM($H56:$K56))*100))</f>
        <v>0</v>
      </c>
      <c r="L57" s="752">
        <f>IF(SUM(H56:K56)&gt;0,SUM(H56*5,I56*4,J56*3,K56*2)/SUM(H56:K56),0)</f>
        <v>0</v>
      </c>
      <c r="N57" s="708">
        <f>IF(B56&gt;0,1,0)</f>
        <v>0</v>
      </c>
    </row>
    <row r="58" spans="1:14">
      <c r="A58" s="958"/>
      <c r="B58" s="960">
        <f>SUM(C58:F58)</f>
        <v>0</v>
      </c>
      <c r="C58" s="744"/>
      <c r="D58" s="745"/>
      <c r="E58" s="745"/>
      <c r="F58" s="746"/>
      <c r="G58" s="960">
        <f>SUM(H58:K58)</f>
        <v>0</v>
      </c>
      <c r="H58" s="744"/>
      <c r="I58" s="745"/>
      <c r="J58" s="745"/>
      <c r="K58" s="746"/>
      <c r="L58" s="751">
        <f>IF(SUM(H58:K58)=0,0,IF(AND(SUM(H59:J59)&gt;=95,H59&gt;=50),5,IF(AND(SUM(H59:J59)&gt;=90,SUM(H59:I59)&gt;=50),4,IF(SUM(H59:J59)&gt;=85,3,2))))</f>
        <v>0</v>
      </c>
      <c r="N58" s="708">
        <f>IF(B58&gt;0,1,0)</f>
        <v>0</v>
      </c>
    </row>
    <row r="59" spans="1:14" ht="13.5" thickBot="1">
      <c r="A59" s="976"/>
      <c r="B59" s="961"/>
      <c r="C59" s="747">
        <f>IF(C58=0,0,(C58/(SUM($C58:$F58))*100))</f>
        <v>0</v>
      </c>
      <c r="D59" s="747">
        <f>IF(D58=0,0,(D58/(SUM($C58:$F58))*100))</f>
        <v>0</v>
      </c>
      <c r="E59" s="747">
        <f>IF(E58=0,0,(E58/(SUM($C58:$F58))*100))</f>
        <v>0</v>
      </c>
      <c r="F59" s="747">
        <f>IF(F58=0,0,(F58/(SUM($C58:$F58))*100))</f>
        <v>0</v>
      </c>
      <c r="G59" s="961"/>
      <c r="H59" s="747">
        <f>IF(H58=0,0,(H58/(SUM($H58:$K58))*100))</f>
        <v>0</v>
      </c>
      <c r="I59" s="747">
        <f>IF(I58=0,0,(I58/(SUM($H58:$K58))*100))</f>
        <v>0</v>
      </c>
      <c r="J59" s="747">
        <f>IF(J58=0,0,(J58/(SUM($H58:$K58))*100))</f>
        <v>0</v>
      </c>
      <c r="K59" s="747">
        <f>IF(K58=0,0,(K58/(SUM($H58:$K58))*100))</f>
        <v>0</v>
      </c>
      <c r="L59" s="752">
        <f>IF(SUM(H58:K58)&gt;0,SUM(H58*5,I58*4,J58*3,K58*2)/SUM(H58:K58),0)</f>
        <v>0</v>
      </c>
      <c r="N59" s="708">
        <f>IF(B58&gt;0,1,0)</f>
        <v>0</v>
      </c>
    </row>
    <row r="60" spans="1:14">
      <c r="A60" s="962" t="s">
        <v>440</v>
      </c>
      <c r="B60" s="964">
        <f>SUM(B50:B59)</f>
        <v>0</v>
      </c>
      <c r="C60" s="748">
        <f>SUM(C50,C52,C54,C56,C58)</f>
        <v>0</v>
      </c>
      <c r="D60" s="748">
        <f>SUM(D50,D52,D54,D56,D58)</f>
        <v>0</v>
      </c>
      <c r="E60" s="748">
        <f>SUM(E50,E52,E54,E56,E58)</f>
        <v>0</v>
      </c>
      <c r="F60" s="748">
        <f>SUM(F50,F52,F54,F56,F58)</f>
        <v>0</v>
      </c>
      <c r="G60" s="964">
        <f>SUM(G50:G59)</f>
        <v>0</v>
      </c>
      <c r="H60" s="748">
        <f>SUM(H50,H52,H54,H56,H58)</f>
        <v>0</v>
      </c>
      <c r="I60" s="748">
        <f>SUM(I50,I52,I54,I56,I58)</f>
        <v>0</v>
      </c>
      <c r="J60" s="748">
        <f>SUM(J50,J52,J54,J56,J58)</f>
        <v>0</v>
      </c>
      <c r="K60" s="748">
        <f>SUM(K50,K52,K54,K56,K58)</f>
        <v>0</v>
      </c>
      <c r="L60" s="751">
        <f>IF(SUM(H60:K60)=0,0,IF(AND(SUM(H61:J61)&gt;=95,H61&gt;=50),5,IF(AND(SUM(H61:J61)&gt;=90,SUM(H61:I61)&gt;=50),4,IF(SUM(H61:J61)&gt;=85,3,2))))</f>
        <v>0</v>
      </c>
      <c r="N60" s="708">
        <f>IF(B60&gt;0,1,0)</f>
        <v>0</v>
      </c>
    </row>
    <row r="61" spans="1:14" ht="13.5" thickBot="1">
      <c r="A61" s="963"/>
      <c r="B61" s="965"/>
      <c r="C61" s="749">
        <f>IF(C60=0,0,(C60/(SUM($C60:$F60))*100))</f>
        <v>0</v>
      </c>
      <c r="D61" s="749">
        <f>IF(D60=0,0,(D60/(SUM($C60:$F60))*100))</f>
        <v>0</v>
      </c>
      <c r="E61" s="749">
        <f>IF(E60=0,0,(E60/(SUM($C60:$F60))*100))</f>
        <v>0</v>
      </c>
      <c r="F61" s="749">
        <f>IF(F60=0,0,(F60/(SUM($C60:$F60))*100))</f>
        <v>0</v>
      </c>
      <c r="G61" s="965"/>
      <c r="H61" s="749">
        <f>IF(H60=0,0,(H60/(SUM($H60:$K60))*100))</f>
        <v>0</v>
      </c>
      <c r="I61" s="749">
        <f>IF(I60=0,0,(I60/(SUM($H60:$K60))*100))</f>
        <v>0</v>
      </c>
      <c r="J61" s="749">
        <f>IF(J60=0,0,(J60/(SUM($H60:$K60))*100))</f>
        <v>0</v>
      </c>
      <c r="K61" s="749">
        <f>IF(K60=0,0,(K60/(SUM($H60:$K60))*100))</f>
        <v>0</v>
      </c>
      <c r="L61" s="753">
        <f>IF(SUM(H60:K60)&gt;0,SUM(H60*5,I60*4,J60*3,K60*2)/SUM(H60:K60),0)</f>
        <v>0</v>
      </c>
      <c r="N61" s="708">
        <f>IF(B60&gt;0,1,0)</f>
        <v>0</v>
      </c>
    </row>
    <row r="62" spans="1:14" ht="13.5" thickBot="1">
      <c r="A62" s="968" t="s">
        <v>173</v>
      </c>
      <c r="B62" s="968"/>
      <c r="C62" s="968"/>
      <c r="D62" s="968"/>
      <c r="E62" s="968"/>
      <c r="F62" s="968"/>
      <c r="G62" s="968"/>
      <c r="H62" s="968"/>
      <c r="I62" s="968"/>
      <c r="J62" s="968"/>
      <c r="K62" s="968"/>
      <c r="L62" s="968"/>
      <c r="N62" s="708">
        <f>IF(B65&gt;0,1,0)</f>
        <v>0</v>
      </c>
    </row>
    <row r="63" spans="1:14">
      <c r="A63" s="969" t="str">
        <f>A3</f>
        <v>Апреля 2014</v>
      </c>
      <c r="B63" s="971" t="s">
        <v>183</v>
      </c>
      <c r="C63" s="973" t="s">
        <v>184</v>
      </c>
      <c r="D63" s="974"/>
      <c r="E63" s="974"/>
      <c r="F63" s="975"/>
      <c r="G63" s="971" t="s">
        <v>185</v>
      </c>
      <c r="H63" s="973" t="s">
        <v>186</v>
      </c>
      <c r="I63" s="974"/>
      <c r="J63" s="974"/>
      <c r="K63" s="974"/>
      <c r="L63" s="975"/>
      <c r="N63" s="708">
        <f>IF(B65&gt;0,1,0)</f>
        <v>0</v>
      </c>
    </row>
    <row r="64" spans="1:14" ht="22.5">
      <c r="A64" s="970"/>
      <c r="B64" s="972"/>
      <c r="C64" s="754">
        <v>5</v>
      </c>
      <c r="D64" s="755">
        <v>4</v>
      </c>
      <c r="E64" s="755">
        <v>3</v>
      </c>
      <c r="F64" s="756">
        <v>2</v>
      </c>
      <c r="G64" s="972"/>
      <c r="H64" s="754">
        <v>5</v>
      </c>
      <c r="I64" s="755">
        <v>4</v>
      </c>
      <c r="J64" s="755">
        <v>3</v>
      </c>
      <c r="K64" s="756">
        <v>2</v>
      </c>
      <c r="L64" s="750" t="s">
        <v>187</v>
      </c>
      <c r="N64" s="708">
        <f>IF(B65&gt;0,1,0)</f>
        <v>0</v>
      </c>
    </row>
    <row r="65" spans="1:14">
      <c r="A65" s="966"/>
      <c r="B65" s="960">
        <f>SUM(C65:F65)</f>
        <v>0</v>
      </c>
      <c r="C65" s="744"/>
      <c r="D65" s="745"/>
      <c r="E65" s="745"/>
      <c r="F65" s="746"/>
      <c r="G65" s="960">
        <f>SUM(H65:K65)</f>
        <v>0</v>
      </c>
      <c r="H65" s="744"/>
      <c r="I65" s="745"/>
      <c r="J65" s="745"/>
      <c r="K65" s="746"/>
      <c r="L65" s="751">
        <f>IF(SUM(H65:K65)=0,0,IF(AND(SUM(H66:J66)&gt;=95,H66&gt;=50),5,IF(AND(SUM(H66:J66)&gt;=90,SUM(H66:I66)&gt;=50),4,IF(SUM(H66:J66)&gt;=85,3,2))))</f>
        <v>0</v>
      </c>
      <c r="N65" s="708">
        <f>IF(B65&gt;0,1,0)</f>
        <v>0</v>
      </c>
    </row>
    <row r="66" spans="1:14">
      <c r="A66" s="977"/>
      <c r="B66" s="961"/>
      <c r="C66" s="747">
        <f>IF(C65=0,0,(C65/(SUM($C65:$F65))*100))</f>
        <v>0</v>
      </c>
      <c r="D66" s="747">
        <f>IF(D65=0,0,(D65/(SUM($C65:$F65))*100))</f>
        <v>0</v>
      </c>
      <c r="E66" s="747">
        <f>IF(E65=0,0,(E65/(SUM($C65:$F65))*100))</f>
        <v>0</v>
      </c>
      <c r="F66" s="747">
        <f>IF(F65=0,0,(F65/(SUM($C65:$F65))*100))</f>
        <v>0</v>
      </c>
      <c r="G66" s="961"/>
      <c r="H66" s="747">
        <f>IF(H65=0,0,(H65/(SUM($H65:$K65))*100))</f>
        <v>0</v>
      </c>
      <c r="I66" s="747">
        <f>IF(I65=0,0,(I65/(SUM($H65:$K65))*100))</f>
        <v>0</v>
      </c>
      <c r="J66" s="747">
        <f>IF(J65=0,0,(J65/(SUM($H65:$K65))*100))</f>
        <v>0</v>
      </c>
      <c r="K66" s="747">
        <f>IF(K65=0,0,(K65/(SUM($H65:$K65))*100))</f>
        <v>0</v>
      </c>
      <c r="L66" s="752">
        <f>IF(SUM(H65:K65)&gt;0,SUM(H65*5,I65*4,J65*3,K65*2)/SUM(H65:K65),0)</f>
        <v>0</v>
      </c>
      <c r="N66" s="708">
        <f>IF(B65&gt;0,1,0)</f>
        <v>0</v>
      </c>
    </row>
    <row r="67" spans="1:14">
      <c r="A67" s="966"/>
      <c r="B67" s="960">
        <f>SUM(C67:F67)</f>
        <v>0</v>
      </c>
      <c r="C67" s="744"/>
      <c r="D67" s="745"/>
      <c r="E67" s="745"/>
      <c r="F67" s="746"/>
      <c r="G67" s="960">
        <f>SUM(H67:K67)</f>
        <v>0</v>
      </c>
      <c r="H67" s="744"/>
      <c r="I67" s="745"/>
      <c r="J67" s="745"/>
      <c r="K67" s="746"/>
      <c r="L67" s="751">
        <f>IF(SUM(H67:K67)=0,0,IF(AND(SUM(H68:J68)&gt;=95,H68&gt;=50),5,IF(AND(SUM(H68:J68)&gt;=90,SUM(H68:I68)&gt;=50),4,IF(SUM(H68:J68)&gt;=85,3,2))))</f>
        <v>0</v>
      </c>
      <c r="N67" s="708">
        <f>IF(B67&gt;0,1,0)</f>
        <v>0</v>
      </c>
    </row>
    <row r="68" spans="1:14">
      <c r="A68" s="977"/>
      <c r="B68" s="961"/>
      <c r="C68" s="747">
        <f>IF(C67=0,0,(C67/(SUM($C67:$F67))*100))</f>
        <v>0</v>
      </c>
      <c r="D68" s="747">
        <f>IF(D67=0,0,(D67/(SUM($C67:$F67))*100))</f>
        <v>0</v>
      </c>
      <c r="E68" s="747">
        <f>IF(E67=0,0,(E67/(SUM($C67:$F67))*100))</f>
        <v>0</v>
      </c>
      <c r="F68" s="747">
        <f>IF(F67=0,0,(F67/(SUM($C67:$F67))*100))</f>
        <v>0</v>
      </c>
      <c r="G68" s="961"/>
      <c r="H68" s="747">
        <f>IF(H67=0,0,(H67/(SUM($H67:$K67))*100))</f>
        <v>0</v>
      </c>
      <c r="I68" s="747">
        <f>IF(I67=0,0,(I67/(SUM($H67:$K67))*100))</f>
        <v>0</v>
      </c>
      <c r="J68" s="747">
        <f>IF(J67=0,0,(J67/(SUM($H67:$K67))*100))</f>
        <v>0</v>
      </c>
      <c r="K68" s="747">
        <f>IF(K67=0,0,(K67/(SUM($H67:$K67))*100))</f>
        <v>0</v>
      </c>
      <c r="L68" s="752">
        <f>IF(SUM(H67:K67)&gt;0,SUM(H67*5,I67*4,J67*3,K67*2)/SUM(H67:K67),0)</f>
        <v>0</v>
      </c>
      <c r="N68" s="708">
        <f>IF(B67&gt;0,1,0)</f>
        <v>0</v>
      </c>
    </row>
    <row r="69" spans="1:14">
      <c r="A69" s="958"/>
      <c r="B69" s="960">
        <f>SUM(C69:F69)</f>
        <v>0</v>
      </c>
      <c r="C69" s="744"/>
      <c r="D69" s="745"/>
      <c r="E69" s="745"/>
      <c r="F69" s="746"/>
      <c r="G69" s="960">
        <f>SUM(H69:K69)</f>
        <v>0</v>
      </c>
      <c r="H69" s="744"/>
      <c r="I69" s="745"/>
      <c r="J69" s="745"/>
      <c r="K69" s="746"/>
      <c r="L69" s="751">
        <f>IF(SUM(H69:K69)=0,0,IF(AND(SUM(H70:J70)&gt;=95,H70&gt;=50),5,IF(AND(SUM(H70:J70)&gt;=90,SUM(H70:I70)&gt;=50),4,IF(SUM(H70:J70)&gt;=85,3,2))))</f>
        <v>0</v>
      </c>
      <c r="N69" s="708">
        <f>IF(B69&gt;0,1,0)</f>
        <v>0</v>
      </c>
    </row>
    <row r="70" spans="1:14">
      <c r="A70" s="977"/>
      <c r="B70" s="961"/>
      <c r="C70" s="747">
        <f>IF(C69=0,0,(C69/(SUM($C69:$F69))*100))</f>
        <v>0</v>
      </c>
      <c r="D70" s="747">
        <f>IF(D69=0,0,(D69/(SUM($C69:$F69))*100))</f>
        <v>0</v>
      </c>
      <c r="E70" s="747">
        <f>IF(E69=0,0,(E69/(SUM($C69:$F69))*100))</f>
        <v>0</v>
      </c>
      <c r="F70" s="747">
        <f>IF(F69=0,0,(F69/(SUM($C69:$F69))*100))</f>
        <v>0</v>
      </c>
      <c r="G70" s="961"/>
      <c r="H70" s="747">
        <f>IF(H69=0,0,(H69/(SUM($H69:$K69))*100))</f>
        <v>0</v>
      </c>
      <c r="I70" s="747">
        <f>IF(I69=0,0,(I69/(SUM($H69:$K69))*100))</f>
        <v>0</v>
      </c>
      <c r="J70" s="747">
        <f>IF(J69=0,0,(J69/(SUM($H69:$K69))*100))</f>
        <v>0</v>
      </c>
      <c r="K70" s="747">
        <f>IF(K69=0,0,(K69/(SUM($H69:$K69))*100))</f>
        <v>0</v>
      </c>
      <c r="L70" s="752">
        <f>IF(SUM(H69:K69)&gt;0,SUM(H69*5,I69*4,J69*3,K69*2)/SUM(H69:K69),0)</f>
        <v>0</v>
      </c>
      <c r="N70" s="708">
        <f>IF(B69&gt;0,1,0)</f>
        <v>0</v>
      </c>
    </row>
    <row r="71" spans="1:14">
      <c r="A71" s="958"/>
      <c r="B71" s="960">
        <f>SUM(C71:F71)</f>
        <v>0</v>
      </c>
      <c r="C71" s="744"/>
      <c r="D71" s="745"/>
      <c r="E71" s="745"/>
      <c r="F71" s="746"/>
      <c r="G71" s="960">
        <f>SUM(H71:K71)</f>
        <v>0</v>
      </c>
      <c r="H71" s="744"/>
      <c r="I71" s="745"/>
      <c r="J71" s="745"/>
      <c r="K71" s="746"/>
      <c r="L71" s="751">
        <f>IF(SUM(H71:K71)=0,0,IF(AND(SUM(H72:J72)&gt;=95,H72&gt;=50),5,IF(AND(SUM(H72:J72)&gt;=90,SUM(H72:I72)&gt;=50),4,IF(SUM(H72:J72)&gt;=85,3,2))))</f>
        <v>0</v>
      </c>
      <c r="N71" s="708">
        <f>IF(B71&gt;0,1,0)</f>
        <v>0</v>
      </c>
    </row>
    <row r="72" spans="1:14">
      <c r="A72" s="977"/>
      <c r="B72" s="961"/>
      <c r="C72" s="747">
        <f>IF(C71=0,0,(C71/(SUM($C71:$F71))*100))</f>
        <v>0</v>
      </c>
      <c r="D72" s="747">
        <f>IF(D71=0,0,(D71/(SUM($C71:$F71))*100))</f>
        <v>0</v>
      </c>
      <c r="E72" s="747">
        <f>IF(E71=0,0,(E71/(SUM($C71:$F71))*100))</f>
        <v>0</v>
      </c>
      <c r="F72" s="747">
        <f>IF(F71=0,0,(F71/(SUM($C71:$F71))*100))</f>
        <v>0</v>
      </c>
      <c r="G72" s="961"/>
      <c r="H72" s="747">
        <f>IF(H71=0,0,(H71/(SUM($H71:$K71))*100))</f>
        <v>0</v>
      </c>
      <c r="I72" s="747">
        <f>IF(I71=0,0,(I71/(SUM($H71:$K71))*100))</f>
        <v>0</v>
      </c>
      <c r="J72" s="747">
        <f>IF(J71=0,0,(J71/(SUM($H71:$K71))*100))</f>
        <v>0</v>
      </c>
      <c r="K72" s="747">
        <f>IF(K71=0,0,(K71/(SUM($H71:$K71))*100))</f>
        <v>0</v>
      </c>
      <c r="L72" s="752">
        <f>IF(SUM(H71:K71)&gt;0,SUM(H71*5,I71*4,J71*3,K71*2)/SUM(H71:K71),0)</f>
        <v>0</v>
      </c>
      <c r="N72" s="708">
        <f>IF(B71&gt;0,1,0)</f>
        <v>0</v>
      </c>
    </row>
    <row r="73" spans="1:14">
      <c r="A73" s="958"/>
      <c r="B73" s="960">
        <f>SUM(C73:F73)</f>
        <v>0</v>
      </c>
      <c r="C73" s="744"/>
      <c r="D73" s="745"/>
      <c r="E73" s="745"/>
      <c r="F73" s="746"/>
      <c r="G73" s="960">
        <f>SUM(H73:K73)</f>
        <v>0</v>
      </c>
      <c r="H73" s="744"/>
      <c r="I73" s="745"/>
      <c r="J73" s="745"/>
      <c r="K73" s="746"/>
      <c r="L73" s="751">
        <f>IF(SUM(H73:K73)=0,0,IF(AND(SUM(H74:J74)&gt;=95,H74&gt;=50),5,IF(AND(SUM(H74:J74)&gt;=90,SUM(H74:I74)&gt;=50),4,IF(SUM(H74:J74)&gt;=85,3,2))))</f>
        <v>0</v>
      </c>
      <c r="N73" s="708">
        <f>IF(B73&gt;0,1,0)</f>
        <v>0</v>
      </c>
    </row>
    <row r="74" spans="1:14" ht="13.5" thickBot="1">
      <c r="A74" s="976"/>
      <c r="B74" s="961"/>
      <c r="C74" s="747">
        <f>IF(C73=0,0,(C73/(SUM($C73:$F73))*100))</f>
        <v>0</v>
      </c>
      <c r="D74" s="747">
        <f>IF(D73=0,0,(D73/(SUM($C73:$F73))*100))</f>
        <v>0</v>
      </c>
      <c r="E74" s="747">
        <f>IF(E73=0,0,(E73/(SUM($C73:$F73))*100))</f>
        <v>0</v>
      </c>
      <c r="F74" s="747">
        <f>IF(F73=0,0,(F73/(SUM($C73:$F73))*100))</f>
        <v>0</v>
      </c>
      <c r="G74" s="961"/>
      <c r="H74" s="747">
        <f>IF(H73=0,0,(H73/(SUM($H73:$K73))*100))</f>
        <v>0</v>
      </c>
      <c r="I74" s="747">
        <f>IF(I73=0,0,(I73/(SUM($H73:$K73))*100))</f>
        <v>0</v>
      </c>
      <c r="J74" s="747">
        <f>IF(J73=0,0,(J73/(SUM($H73:$K73))*100))</f>
        <v>0</v>
      </c>
      <c r="K74" s="747">
        <f>IF(K73=0,0,(K73/(SUM($H73:$K73))*100))</f>
        <v>0</v>
      </c>
      <c r="L74" s="752">
        <f>IF(SUM(H73:K73)&gt;0,SUM(H73*5,I73*4,J73*3,K73*2)/SUM(H73:K73),0)</f>
        <v>0</v>
      </c>
      <c r="N74" s="708">
        <f>IF(B73&gt;0,1,0)</f>
        <v>0</v>
      </c>
    </row>
    <row r="75" spans="1:14">
      <c r="A75" s="962" t="s">
        <v>440</v>
      </c>
      <c r="B75" s="964">
        <f>SUM(B65:B74)</f>
        <v>0</v>
      </c>
      <c r="C75" s="748">
        <f>SUM(C65,C67,C69,C71,C73)</f>
        <v>0</v>
      </c>
      <c r="D75" s="748">
        <f>SUM(D65,D67,D69,D71,D73)</f>
        <v>0</v>
      </c>
      <c r="E75" s="748">
        <f>SUM(E65,E67,E69,E71,E73)</f>
        <v>0</v>
      </c>
      <c r="F75" s="748">
        <f>SUM(F65,F67,F69,F71,F73)</f>
        <v>0</v>
      </c>
      <c r="G75" s="964">
        <f>SUM(G65:G74)</f>
        <v>0</v>
      </c>
      <c r="H75" s="748">
        <f>SUM(H65,H67,H69,H71,H73)</f>
        <v>0</v>
      </c>
      <c r="I75" s="748">
        <f>SUM(I65,I67,I69,I71,I73)</f>
        <v>0</v>
      </c>
      <c r="J75" s="748">
        <f>SUM(J65,J67,J69,J71,J73)</f>
        <v>0</v>
      </c>
      <c r="K75" s="748">
        <f>SUM(K65,K67,K69,K71,K73)</f>
        <v>0</v>
      </c>
      <c r="L75" s="751">
        <f>IF(SUM(H75:K75)=0,0,IF(AND(SUM(H76:J76)&gt;=95,H76&gt;=50),5,IF(AND(SUM(H76:J76)&gt;=90,SUM(H76:I76)&gt;=50),4,IF(SUM(H76:J76)&gt;=85,3,2))))</f>
        <v>0</v>
      </c>
      <c r="N75" s="708">
        <f>IF(B75&gt;0,1,0)</f>
        <v>0</v>
      </c>
    </row>
    <row r="76" spans="1:14" ht="13.5" thickBot="1">
      <c r="A76" s="963"/>
      <c r="B76" s="965"/>
      <c r="C76" s="749">
        <f>IF(C75=0,0,(C75/(SUM($C75:$F75))*100))</f>
        <v>0</v>
      </c>
      <c r="D76" s="749">
        <f>IF(D75=0,0,(D75/(SUM($C75:$F75))*100))</f>
        <v>0</v>
      </c>
      <c r="E76" s="749">
        <f>IF(E75=0,0,(E75/(SUM($C75:$F75))*100))</f>
        <v>0</v>
      </c>
      <c r="F76" s="749">
        <f>IF(F75=0,0,(F75/(SUM($C75:$F75))*100))</f>
        <v>0</v>
      </c>
      <c r="G76" s="965"/>
      <c r="H76" s="749">
        <f>IF(H75=0,0,(H75/(SUM($H75:$K75))*100))</f>
        <v>0</v>
      </c>
      <c r="I76" s="749">
        <f>IF(I75=0,0,(I75/(SUM($H75:$K75))*100))</f>
        <v>0</v>
      </c>
      <c r="J76" s="749">
        <f>IF(J75=0,0,(J75/(SUM($H75:$K75))*100))</f>
        <v>0</v>
      </c>
      <c r="K76" s="749">
        <f>IF(K75=0,0,(K75/(SUM($H75:$K75))*100))</f>
        <v>0</v>
      </c>
      <c r="L76" s="753">
        <f>IF(SUM(H75:K75)&gt;0,SUM(H75*5,I75*4,J75*3,K75*2)/SUM(H75:K75),0)</f>
        <v>0</v>
      </c>
      <c r="N76" s="708">
        <f>IF(B75&gt;0,1,0)</f>
        <v>0</v>
      </c>
    </row>
    <row r="77" spans="1:14" ht="13.5" thickBot="1">
      <c r="A77" s="968" t="s">
        <v>174</v>
      </c>
      <c r="B77" s="968"/>
      <c r="C77" s="968"/>
      <c r="D77" s="968"/>
      <c r="E77" s="968"/>
      <c r="F77" s="968"/>
      <c r="G77" s="968"/>
      <c r="H77" s="968"/>
      <c r="I77" s="968"/>
      <c r="J77" s="968"/>
      <c r="K77" s="968"/>
      <c r="L77" s="968"/>
      <c r="N77" s="708">
        <f>IF(B80&gt;0,1,0)</f>
        <v>0</v>
      </c>
    </row>
    <row r="78" spans="1:14">
      <c r="A78" s="969" t="str">
        <f>A3</f>
        <v>Апреля 2014</v>
      </c>
      <c r="B78" s="971" t="s">
        <v>183</v>
      </c>
      <c r="C78" s="973" t="s">
        <v>184</v>
      </c>
      <c r="D78" s="974"/>
      <c r="E78" s="974"/>
      <c r="F78" s="975"/>
      <c r="G78" s="971" t="s">
        <v>185</v>
      </c>
      <c r="H78" s="973" t="s">
        <v>186</v>
      </c>
      <c r="I78" s="974"/>
      <c r="J78" s="974"/>
      <c r="K78" s="974"/>
      <c r="L78" s="975"/>
      <c r="N78" s="708">
        <f>IF(B80&gt;0,1,0)</f>
        <v>0</v>
      </c>
    </row>
    <row r="79" spans="1:14" ht="22.5">
      <c r="A79" s="970"/>
      <c r="B79" s="972"/>
      <c r="C79" s="754">
        <v>5</v>
      </c>
      <c r="D79" s="755">
        <v>4</v>
      </c>
      <c r="E79" s="755">
        <v>3</v>
      </c>
      <c r="F79" s="756">
        <v>2</v>
      </c>
      <c r="G79" s="972"/>
      <c r="H79" s="754">
        <v>5</v>
      </c>
      <c r="I79" s="755">
        <v>4</v>
      </c>
      <c r="J79" s="755">
        <v>3</v>
      </c>
      <c r="K79" s="756">
        <v>2</v>
      </c>
      <c r="L79" s="750" t="s">
        <v>187</v>
      </c>
      <c r="N79" s="708">
        <f>IF(B80&gt;0,1,0)</f>
        <v>0</v>
      </c>
    </row>
    <row r="80" spans="1:14">
      <c r="A80" s="966"/>
      <c r="B80" s="960">
        <f>SUM(C80:F80)</f>
        <v>0</v>
      </c>
      <c r="C80" s="744"/>
      <c r="D80" s="745"/>
      <c r="E80" s="745"/>
      <c r="F80" s="746"/>
      <c r="G80" s="960">
        <f>SUM(H80:K80)</f>
        <v>0</v>
      </c>
      <c r="H80" s="744"/>
      <c r="I80" s="745"/>
      <c r="J80" s="745"/>
      <c r="K80" s="746"/>
      <c r="L80" s="751">
        <f>IF(SUM(H80:K80)=0,0,IF(AND(SUM(H81:J81)&gt;=95,H81&gt;=50),5,IF(AND(SUM(H81:J81)&gt;=90,SUM(H81:I81)&gt;=50),4,IF(SUM(H81:J81)&gt;=85,3,2))))</f>
        <v>0</v>
      </c>
      <c r="N80" s="708">
        <f>IF(B80&gt;0,1,0)</f>
        <v>0</v>
      </c>
    </row>
    <row r="81" spans="1:14">
      <c r="A81" s="977"/>
      <c r="B81" s="961"/>
      <c r="C81" s="747">
        <f>IF(C80=0,0,(C80/(SUM($C80:$F80))*100))</f>
        <v>0</v>
      </c>
      <c r="D81" s="747">
        <f>IF(D80=0,0,(D80/(SUM($C80:$F80))*100))</f>
        <v>0</v>
      </c>
      <c r="E81" s="747">
        <f>IF(E80=0,0,(E80/(SUM($C80:$F80))*100))</f>
        <v>0</v>
      </c>
      <c r="F81" s="747">
        <f>IF(F80=0,0,(F80/(SUM($C80:$F80))*100))</f>
        <v>0</v>
      </c>
      <c r="G81" s="961"/>
      <c r="H81" s="747">
        <f>IF(H80=0,0,(H80/(SUM($H80:$K80))*100))</f>
        <v>0</v>
      </c>
      <c r="I81" s="747">
        <f>IF(I80=0,0,(I80/(SUM($H80:$K80))*100))</f>
        <v>0</v>
      </c>
      <c r="J81" s="747">
        <f>IF(J80=0,0,(J80/(SUM($H80:$K80))*100))</f>
        <v>0</v>
      </c>
      <c r="K81" s="747">
        <f>IF(K80=0,0,(K80/(SUM($H80:$K80))*100))</f>
        <v>0</v>
      </c>
      <c r="L81" s="752">
        <f>IF(SUM(H80:K80)&gt;0,SUM(H80*5,I80*4,J80*3,K80*2)/SUM(H80:K80),0)</f>
        <v>0</v>
      </c>
      <c r="N81" s="708">
        <f>IF(B80&gt;0,1,0)</f>
        <v>0</v>
      </c>
    </row>
    <row r="82" spans="1:14">
      <c r="A82" s="966"/>
      <c r="B82" s="960">
        <f>SUM(C82:F82)</f>
        <v>0</v>
      </c>
      <c r="C82" s="744"/>
      <c r="D82" s="745"/>
      <c r="E82" s="745"/>
      <c r="F82" s="746"/>
      <c r="G82" s="960">
        <f>SUM(H82:K82)</f>
        <v>0</v>
      </c>
      <c r="H82" s="744"/>
      <c r="I82" s="745"/>
      <c r="J82" s="745"/>
      <c r="K82" s="746"/>
      <c r="L82" s="751">
        <f>IF(SUM(H82:K82)=0,0,IF(AND(SUM(H83:J83)&gt;=95,H83&gt;=50),5,IF(AND(SUM(H83:J83)&gt;=90,SUM(H83:I83)&gt;=50),4,IF(SUM(H83:J83)&gt;=85,3,2))))</f>
        <v>0</v>
      </c>
      <c r="N82" s="708">
        <f>IF(B82&gt;0,1,0)</f>
        <v>0</v>
      </c>
    </row>
    <row r="83" spans="1:14">
      <c r="A83" s="977"/>
      <c r="B83" s="961"/>
      <c r="C83" s="747">
        <f>IF(C82=0,0,(C82/(SUM($C82:$F82))*100))</f>
        <v>0</v>
      </c>
      <c r="D83" s="747">
        <f>IF(D82=0,0,(D82/(SUM($C82:$F82))*100))</f>
        <v>0</v>
      </c>
      <c r="E83" s="747">
        <f>IF(E82=0,0,(E82/(SUM($C82:$F82))*100))</f>
        <v>0</v>
      </c>
      <c r="F83" s="747">
        <f>IF(F82=0,0,(F82/(SUM($C82:$F82))*100))</f>
        <v>0</v>
      </c>
      <c r="G83" s="961"/>
      <c r="H83" s="747">
        <f>IF(H82=0,0,(H82/(SUM($H82:$K82))*100))</f>
        <v>0</v>
      </c>
      <c r="I83" s="747">
        <f>IF(I82=0,0,(I82/(SUM($H82:$K82))*100))</f>
        <v>0</v>
      </c>
      <c r="J83" s="747">
        <f>IF(J82=0,0,(J82/(SUM($H82:$K82))*100))</f>
        <v>0</v>
      </c>
      <c r="K83" s="747">
        <f>IF(K82=0,0,(K82/(SUM($H82:$K82))*100))</f>
        <v>0</v>
      </c>
      <c r="L83" s="752">
        <f>IF(SUM(H82:K82)&gt;0,SUM(H82*5,I82*4,J82*3,K82*2)/SUM(H82:K82),0)</f>
        <v>0</v>
      </c>
      <c r="N83" s="708">
        <f>IF(B82&gt;0,1,0)</f>
        <v>0</v>
      </c>
    </row>
    <row r="84" spans="1:14">
      <c r="A84" s="958"/>
      <c r="B84" s="960">
        <f>SUM(C84:F84)</f>
        <v>0</v>
      </c>
      <c r="C84" s="744"/>
      <c r="D84" s="745"/>
      <c r="E84" s="745"/>
      <c r="F84" s="746"/>
      <c r="G84" s="960">
        <f>SUM(H84:K84)</f>
        <v>0</v>
      </c>
      <c r="H84" s="744"/>
      <c r="I84" s="745"/>
      <c r="J84" s="745"/>
      <c r="K84" s="746"/>
      <c r="L84" s="751">
        <f>IF(SUM(H84:K84)=0,0,IF(AND(SUM(H85:J85)&gt;=95,H85&gt;=50),5,IF(AND(SUM(H85:J85)&gt;=90,SUM(H85:I85)&gt;=50),4,IF(SUM(H85:J85)&gt;=85,3,2))))</f>
        <v>0</v>
      </c>
      <c r="N84" s="708">
        <f>IF(B84&gt;0,1,0)</f>
        <v>0</v>
      </c>
    </row>
    <row r="85" spans="1:14">
      <c r="A85" s="977"/>
      <c r="B85" s="961"/>
      <c r="C85" s="747">
        <f>IF(C84=0,0,(C84/(SUM($C84:$F84))*100))</f>
        <v>0</v>
      </c>
      <c r="D85" s="747">
        <f>IF(D84=0,0,(D84/(SUM($C84:$F84))*100))</f>
        <v>0</v>
      </c>
      <c r="E85" s="747">
        <f>IF(E84=0,0,(E84/(SUM($C84:$F84))*100))</f>
        <v>0</v>
      </c>
      <c r="F85" s="747">
        <f>IF(F84=0,0,(F84/(SUM($C84:$F84))*100))</f>
        <v>0</v>
      </c>
      <c r="G85" s="961"/>
      <c r="H85" s="747">
        <f>IF(H84=0,0,(H84/(SUM($H84:$K84))*100))</f>
        <v>0</v>
      </c>
      <c r="I85" s="747">
        <f>IF(I84=0,0,(I84/(SUM($H84:$K84))*100))</f>
        <v>0</v>
      </c>
      <c r="J85" s="747">
        <f>IF(J84=0,0,(J84/(SUM($H84:$K84))*100))</f>
        <v>0</v>
      </c>
      <c r="K85" s="747">
        <f>IF(K84=0,0,(K84/(SUM($H84:$K84))*100))</f>
        <v>0</v>
      </c>
      <c r="L85" s="752">
        <f>IF(SUM(H84:K84)&gt;0,SUM(H84*5,I84*4,J84*3,K84*2)/SUM(H84:K84),0)</f>
        <v>0</v>
      </c>
      <c r="N85" s="708">
        <f>IF(B84&gt;0,1,0)</f>
        <v>0</v>
      </c>
    </row>
    <row r="86" spans="1:14">
      <c r="A86" s="958"/>
      <c r="B86" s="960">
        <f>SUM(C86:F86)</f>
        <v>0</v>
      </c>
      <c r="C86" s="744"/>
      <c r="D86" s="745"/>
      <c r="E86" s="745"/>
      <c r="F86" s="746"/>
      <c r="G86" s="960">
        <f>SUM(H86:K86)</f>
        <v>0</v>
      </c>
      <c r="H86" s="744"/>
      <c r="I86" s="745"/>
      <c r="J86" s="745"/>
      <c r="K86" s="746"/>
      <c r="L86" s="751">
        <f>IF(SUM(H86:K86)=0,0,IF(AND(SUM(H87:J87)&gt;=95,H87&gt;=50),5,IF(AND(SUM(H87:J87)&gt;=90,SUM(H87:I87)&gt;=50),4,IF(SUM(H87:J87)&gt;=85,3,2))))</f>
        <v>0</v>
      </c>
      <c r="N86" s="708">
        <f>IF(B86&gt;0,1,0)</f>
        <v>0</v>
      </c>
    </row>
    <row r="87" spans="1:14">
      <c r="A87" s="977"/>
      <c r="B87" s="961"/>
      <c r="C87" s="747">
        <f>IF(C86=0,0,(C86/(SUM($C86:$F86))*100))</f>
        <v>0</v>
      </c>
      <c r="D87" s="747">
        <f>IF(D86=0,0,(D86/(SUM($C86:$F86))*100))</f>
        <v>0</v>
      </c>
      <c r="E87" s="747">
        <f>IF(E86=0,0,(E86/(SUM($C86:$F86))*100))</f>
        <v>0</v>
      </c>
      <c r="F87" s="747">
        <f>IF(F86=0,0,(F86/(SUM($C86:$F86))*100))</f>
        <v>0</v>
      </c>
      <c r="G87" s="961"/>
      <c r="H87" s="747">
        <f>IF(H86=0,0,(H86/(SUM($H86:$K86))*100))</f>
        <v>0</v>
      </c>
      <c r="I87" s="747">
        <f>IF(I86=0,0,(I86/(SUM($H86:$K86))*100))</f>
        <v>0</v>
      </c>
      <c r="J87" s="747">
        <f>IF(J86=0,0,(J86/(SUM($H86:$K86))*100))</f>
        <v>0</v>
      </c>
      <c r="K87" s="747">
        <f>IF(K86=0,0,(K86/(SUM($H86:$K86))*100))</f>
        <v>0</v>
      </c>
      <c r="L87" s="752">
        <f>IF(SUM(H86:K86)&gt;0,SUM(H86*5,I86*4,J86*3,K86*2)/SUM(H86:K86),0)</f>
        <v>0</v>
      </c>
      <c r="N87" s="708">
        <f>IF(B86&gt;0,1,0)</f>
        <v>0</v>
      </c>
    </row>
    <row r="88" spans="1:14">
      <c r="A88" s="958"/>
      <c r="B88" s="960">
        <f>SUM(C88:F88)</f>
        <v>0</v>
      </c>
      <c r="C88" s="744"/>
      <c r="D88" s="745"/>
      <c r="E88" s="745"/>
      <c r="F88" s="746"/>
      <c r="G88" s="960">
        <f>SUM(H88:K88)</f>
        <v>0</v>
      </c>
      <c r="H88" s="744"/>
      <c r="I88" s="745"/>
      <c r="J88" s="745"/>
      <c r="K88" s="746"/>
      <c r="L88" s="751">
        <f>IF(SUM(H88:K88)=0,0,IF(AND(SUM(H89:J89)&gt;=95,H89&gt;=50),5,IF(AND(SUM(H89:J89)&gt;=90,SUM(H89:I89)&gt;=50),4,IF(SUM(H89:J89)&gt;=85,3,2))))</f>
        <v>0</v>
      </c>
      <c r="N88" s="708">
        <f>IF(B88&gt;0,1,0)</f>
        <v>0</v>
      </c>
    </row>
    <row r="89" spans="1:14" ht="13.5" thickBot="1">
      <c r="A89" s="976"/>
      <c r="B89" s="961"/>
      <c r="C89" s="747">
        <f>IF(C88=0,0,(C88/(SUM($C88:$F88))*100))</f>
        <v>0</v>
      </c>
      <c r="D89" s="747">
        <f>IF(D88=0,0,(D88/(SUM($C88:$F88))*100))</f>
        <v>0</v>
      </c>
      <c r="E89" s="747">
        <f>IF(E88=0,0,(E88/(SUM($C88:$F88))*100))</f>
        <v>0</v>
      </c>
      <c r="F89" s="747">
        <f>IF(F88=0,0,(F88/(SUM($C88:$F88))*100))</f>
        <v>0</v>
      </c>
      <c r="G89" s="961"/>
      <c r="H89" s="747">
        <f>IF(H88=0,0,(H88/(SUM($H88:$K88))*100))</f>
        <v>0</v>
      </c>
      <c r="I89" s="747">
        <f>IF(I88=0,0,(I88/(SUM($H88:$K88))*100))</f>
        <v>0</v>
      </c>
      <c r="J89" s="747">
        <f>IF(J88=0,0,(J88/(SUM($H88:$K88))*100))</f>
        <v>0</v>
      </c>
      <c r="K89" s="747">
        <f>IF(K88=0,0,(K88/(SUM($H88:$K88))*100))</f>
        <v>0</v>
      </c>
      <c r="L89" s="752">
        <f>IF(SUM(H88:K88)&gt;0,SUM(H88*5,I88*4,J88*3,K88*2)/SUM(H88:K88),0)</f>
        <v>0</v>
      </c>
      <c r="N89" s="708">
        <f>IF(B88&gt;0,1,0)</f>
        <v>0</v>
      </c>
    </row>
    <row r="90" spans="1:14">
      <c r="A90" s="962" t="s">
        <v>440</v>
      </c>
      <c r="B90" s="964">
        <f>SUM(B80:B89)</f>
        <v>0</v>
      </c>
      <c r="C90" s="748">
        <f>SUM(C80,C82,C84,C86,C88)</f>
        <v>0</v>
      </c>
      <c r="D90" s="748">
        <f>SUM(D80,D82,D84,D86,D88)</f>
        <v>0</v>
      </c>
      <c r="E90" s="748">
        <f>SUM(E80,E82,E84,E86,E88)</f>
        <v>0</v>
      </c>
      <c r="F90" s="748">
        <f>SUM(F80,F82,F84,F86,F88)</f>
        <v>0</v>
      </c>
      <c r="G90" s="964">
        <f>SUM(G80:G89)</f>
        <v>0</v>
      </c>
      <c r="H90" s="748">
        <f>SUM(H80,H82,H84,H86,H88)</f>
        <v>0</v>
      </c>
      <c r="I90" s="748">
        <f>SUM(I80,I82,I84,I86,I88)</f>
        <v>0</v>
      </c>
      <c r="J90" s="748">
        <f>SUM(J80,J82,J84,J86,J88)</f>
        <v>0</v>
      </c>
      <c r="K90" s="748">
        <f>SUM(K80,K82,K84,K86,K88)</f>
        <v>0</v>
      </c>
      <c r="L90" s="751">
        <f>IF(SUM(H90:K90)=0,0,IF(AND(SUM(H91:J91)&gt;=95,H91&gt;=50),5,IF(AND(SUM(H91:J91)&gt;=90,SUM(H91:I91)&gt;=50),4,IF(SUM(H91:J91)&gt;=85,3,2))))</f>
        <v>0</v>
      </c>
      <c r="N90" s="708">
        <f>IF(B90&gt;0,1,0)</f>
        <v>0</v>
      </c>
    </row>
    <row r="91" spans="1:14" ht="13.5" thickBot="1">
      <c r="A91" s="963"/>
      <c r="B91" s="965"/>
      <c r="C91" s="749">
        <f>IF(C90=0,0,(C90/(SUM($C90:$F90))*100))</f>
        <v>0</v>
      </c>
      <c r="D91" s="749">
        <f>IF(D90=0,0,(D90/(SUM($C90:$F90))*100))</f>
        <v>0</v>
      </c>
      <c r="E91" s="749">
        <f>IF(E90=0,0,(E90/(SUM($C90:$F90))*100))</f>
        <v>0</v>
      </c>
      <c r="F91" s="749">
        <f>IF(F90=0,0,(F90/(SUM($C90:$F90))*100))</f>
        <v>0</v>
      </c>
      <c r="G91" s="965"/>
      <c r="H91" s="749">
        <f>IF(H90=0,0,(H90/(SUM($H90:$K90))*100))</f>
        <v>0</v>
      </c>
      <c r="I91" s="749">
        <f>IF(I90=0,0,(I90/(SUM($H90:$K90))*100))</f>
        <v>0</v>
      </c>
      <c r="J91" s="749">
        <f>IF(J90=0,0,(J90/(SUM($H90:$K90))*100))</f>
        <v>0</v>
      </c>
      <c r="K91" s="749">
        <f>IF(K90=0,0,(K90/(SUM($H90:$K90))*100))</f>
        <v>0</v>
      </c>
      <c r="L91" s="753">
        <f>IF(SUM(H90:K90)&gt;0,SUM(H90*5,I90*4,J90*3,K90*2)/SUM(H90:K90),0)</f>
        <v>0</v>
      </c>
      <c r="N91" s="708">
        <f>IF(B90&gt;0,1,0)</f>
        <v>0</v>
      </c>
    </row>
    <row r="92" spans="1:14" ht="13.5" thickBot="1">
      <c r="A92" s="968" t="s">
        <v>170</v>
      </c>
      <c r="B92" s="968"/>
      <c r="C92" s="968"/>
      <c r="D92" s="968"/>
      <c r="E92" s="968"/>
      <c r="F92" s="968"/>
      <c r="G92" s="968"/>
      <c r="H92" s="968"/>
      <c r="I92" s="968"/>
      <c r="J92" s="968"/>
      <c r="K92" s="968"/>
      <c r="L92" s="968"/>
      <c r="N92" s="708">
        <f>IF(B95&gt;0,1,0)</f>
        <v>0</v>
      </c>
    </row>
    <row r="93" spans="1:14">
      <c r="A93" s="969" t="str">
        <f>A3</f>
        <v>Апреля 2014</v>
      </c>
      <c r="B93" s="971" t="s">
        <v>183</v>
      </c>
      <c r="C93" s="973" t="s">
        <v>184</v>
      </c>
      <c r="D93" s="974"/>
      <c r="E93" s="974"/>
      <c r="F93" s="975"/>
      <c r="G93" s="971" t="s">
        <v>185</v>
      </c>
      <c r="H93" s="973" t="s">
        <v>186</v>
      </c>
      <c r="I93" s="974"/>
      <c r="J93" s="974"/>
      <c r="K93" s="974"/>
      <c r="L93" s="975"/>
      <c r="N93" s="708">
        <f>IF(B95&gt;0,1,0)</f>
        <v>0</v>
      </c>
    </row>
    <row r="94" spans="1:14" ht="22.5">
      <c r="A94" s="970"/>
      <c r="B94" s="972"/>
      <c r="C94" s="754">
        <v>5</v>
      </c>
      <c r="D94" s="755">
        <v>4</v>
      </c>
      <c r="E94" s="755">
        <v>3</v>
      </c>
      <c r="F94" s="756">
        <v>2</v>
      </c>
      <c r="G94" s="972"/>
      <c r="H94" s="754">
        <v>5</v>
      </c>
      <c r="I94" s="755">
        <v>4</v>
      </c>
      <c r="J94" s="755">
        <v>3</v>
      </c>
      <c r="K94" s="756">
        <v>2</v>
      </c>
      <c r="L94" s="750" t="s">
        <v>187</v>
      </c>
      <c r="N94" s="708">
        <f>IF(B95&gt;0,1,0)</f>
        <v>0</v>
      </c>
    </row>
    <row r="95" spans="1:14">
      <c r="A95" s="966"/>
      <c r="B95" s="960">
        <f>SUM(C95:F95)</f>
        <v>0</v>
      </c>
      <c r="C95" s="744"/>
      <c r="D95" s="745"/>
      <c r="E95" s="745"/>
      <c r="F95" s="746"/>
      <c r="G95" s="960">
        <f>SUM(H95:K95)</f>
        <v>0</v>
      </c>
      <c r="H95" s="744"/>
      <c r="I95" s="745"/>
      <c r="J95" s="745"/>
      <c r="K95" s="746"/>
      <c r="L95" s="751">
        <f>IF(SUM(H95:K95)=0,0,IF(AND(SUM(H96:J96)&gt;=95,H96&gt;=50),5,IF(AND(SUM(H96:J96)&gt;=90,SUM(H96:I96)&gt;=50),4,IF(SUM(H96:J96)&gt;=85,3,2))))</f>
        <v>0</v>
      </c>
      <c r="N95" s="708">
        <f>IF(B95&gt;0,1,0)</f>
        <v>0</v>
      </c>
    </row>
    <row r="96" spans="1:14">
      <c r="A96" s="967"/>
      <c r="B96" s="961"/>
      <c r="C96" s="747">
        <f>IF(C95=0,0,(C95/(SUM($C95:$F95))*100))</f>
        <v>0</v>
      </c>
      <c r="D96" s="747">
        <f>IF(D95=0,0,(D95/(SUM($C95:$F95))*100))</f>
        <v>0</v>
      </c>
      <c r="E96" s="747">
        <f>IF(E95=0,0,(E95/(SUM($C95:$F95))*100))</f>
        <v>0</v>
      </c>
      <c r="F96" s="747">
        <f>IF(F95=0,0,(F95/(SUM($C95:$F95))*100))</f>
        <v>0</v>
      </c>
      <c r="G96" s="961"/>
      <c r="H96" s="747">
        <f>IF(H95=0,0,(H95/(SUM($H95:$K95))*100))</f>
        <v>0</v>
      </c>
      <c r="I96" s="747">
        <f>IF(I95=0,0,(I95/(SUM($H95:$K95))*100))</f>
        <v>0</v>
      </c>
      <c r="J96" s="747">
        <f>IF(J95=0,0,(J95/(SUM($H95:$K95))*100))</f>
        <v>0</v>
      </c>
      <c r="K96" s="747">
        <f>IF(K95=0,0,(K95/(SUM($H95:$K95))*100))</f>
        <v>0</v>
      </c>
      <c r="L96" s="752">
        <f>IF(SUM(H95:K95)&gt;0,SUM(H95*5,I95*4,J95*3,K95*2)/SUM(H95:K95),0)</f>
        <v>0</v>
      </c>
      <c r="N96" s="708">
        <f>IF(B95&gt;0,1,0)</f>
        <v>0</v>
      </c>
    </row>
    <row r="97" spans="1:14">
      <c r="A97" s="966"/>
      <c r="B97" s="960">
        <f>SUM(C97:F97)</f>
        <v>0</v>
      </c>
      <c r="C97" s="744"/>
      <c r="D97" s="745"/>
      <c r="E97" s="745"/>
      <c r="F97" s="746"/>
      <c r="G97" s="960">
        <f>SUM(H97:K97)</f>
        <v>0</v>
      </c>
      <c r="H97" s="744"/>
      <c r="I97" s="745"/>
      <c r="J97" s="745"/>
      <c r="K97" s="746"/>
      <c r="L97" s="751">
        <f>IF(SUM(H97:K97)=0,0,IF(AND(SUM(H98:J98)&gt;=95,H98&gt;=50),5,IF(AND(SUM(H98:J98)&gt;=90,SUM(H98:I98)&gt;=50),4,IF(SUM(H98:J98)&gt;=85,3,2))))</f>
        <v>0</v>
      </c>
      <c r="N97" s="708">
        <f>IF(B97&gt;0,1,0)</f>
        <v>0</v>
      </c>
    </row>
    <row r="98" spans="1:14">
      <c r="A98" s="967"/>
      <c r="B98" s="961"/>
      <c r="C98" s="747">
        <f>IF(C97=0,0,(C97/(SUM($C97:$F97))*100))</f>
        <v>0</v>
      </c>
      <c r="D98" s="747">
        <f>IF(D97=0,0,(D97/(SUM($C97:$F97))*100))</f>
        <v>0</v>
      </c>
      <c r="E98" s="747">
        <f>IF(E97=0,0,(E97/(SUM($C97:$F97))*100))</f>
        <v>0</v>
      </c>
      <c r="F98" s="747">
        <f>IF(F97=0,0,(F97/(SUM($C97:$F97))*100))</f>
        <v>0</v>
      </c>
      <c r="G98" s="961"/>
      <c r="H98" s="747">
        <f>IF(H97=0,0,(H97/(SUM($H97:$K97))*100))</f>
        <v>0</v>
      </c>
      <c r="I98" s="747">
        <f>IF(I97=0,0,(I97/(SUM($H97:$K97))*100))</f>
        <v>0</v>
      </c>
      <c r="J98" s="747">
        <f>IF(J97=0,0,(J97/(SUM($H97:$K97))*100))</f>
        <v>0</v>
      </c>
      <c r="K98" s="747">
        <f>IF(K97=0,0,(K97/(SUM($H97:$K97))*100))</f>
        <v>0</v>
      </c>
      <c r="L98" s="752">
        <f>IF(SUM(H97:K97)&gt;0,SUM(H97*5,I97*4,J97*3,K97*2)/SUM(H97:K97),0)</f>
        <v>0</v>
      </c>
      <c r="N98" s="708">
        <f>IF(B97&gt;0,1,0)</f>
        <v>0</v>
      </c>
    </row>
    <row r="99" spans="1:14">
      <c r="A99" s="958"/>
      <c r="B99" s="960">
        <f>SUM(C99:F99)</f>
        <v>0</v>
      </c>
      <c r="C99" s="744"/>
      <c r="D99" s="745"/>
      <c r="E99" s="745"/>
      <c r="F99" s="746"/>
      <c r="G99" s="960">
        <f>SUM(H99:K99)</f>
        <v>0</v>
      </c>
      <c r="H99" s="744"/>
      <c r="I99" s="745"/>
      <c r="J99" s="745"/>
      <c r="K99" s="746"/>
      <c r="L99" s="751">
        <f>IF(SUM(H99:K99)=0,0,IF(AND(SUM(H100:J100)&gt;=95,H100&gt;=50),5,IF(AND(SUM(H100:J100)&gt;=90,SUM(H100:I100)&gt;=50),4,IF(SUM(H100:J100)&gt;=85,3,2))))</f>
        <v>0</v>
      </c>
      <c r="N99" s="708">
        <f>IF(B99&gt;0,1,0)</f>
        <v>0</v>
      </c>
    </row>
    <row r="100" spans="1:14">
      <c r="A100" s="959"/>
      <c r="B100" s="961"/>
      <c r="C100" s="747">
        <f>IF(C99=0,0,(C99/(SUM($C99:$F99))*100))</f>
        <v>0</v>
      </c>
      <c r="D100" s="747">
        <f>IF(D99=0,0,(D99/(SUM($C99:$F99))*100))</f>
        <v>0</v>
      </c>
      <c r="E100" s="747">
        <f>IF(E99=0,0,(E99/(SUM($C99:$F99))*100))</f>
        <v>0</v>
      </c>
      <c r="F100" s="747">
        <f>IF(F99=0,0,(F99/(SUM($C99:$F99))*100))</f>
        <v>0</v>
      </c>
      <c r="G100" s="961"/>
      <c r="H100" s="747">
        <f>IF(H99=0,0,(H99/(SUM($H99:$K99))*100))</f>
        <v>0</v>
      </c>
      <c r="I100" s="747">
        <f>IF(I99=0,0,(I99/(SUM($H99:$K99))*100))</f>
        <v>0</v>
      </c>
      <c r="J100" s="747">
        <f>IF(J99=0,0,(J99/(SUM($H99:$K99))*100))</f>
        <v>0</v>
      </c>
      <c r="K100" s="747">
        <f>IF(K99=0,0,(K99/(SUM($H99:$K99))*100))</f>
        <v>0</v>
      </c>
      <c r="L100" s="752">
        <f>IF(SUM(H99:K99)&gt;0,SUM(H99*5,I99*4,J99*3,K99*2)/SUM(H99:K99),0)</f>
        <v>0</v>
      </c>
      <c r="N100" s="708">
        <f>IF(B99&gt;0,1,0)</f>
        <v>0</v>
      </c>
    </row>
    <row r="101" spans="1:14">
      <c r="A101" s="958"/>
      <c r="B101" s="960">
        <f>SUM(C101:F101)</f>
        <v>0</v>
      </c>
      <c r="C101" s="744"/>
      <c r="D101" s="745"/>
      <c r="E101" s="745"/>
      <c r="F101" s="746"/>
      <c r="G101" s="960">
        <f>SUM(H101:K101)</f>
        <v>0</v>
      </c>
      <c r="H101" s="744"/>
      <c r="I101" s="745"/>
      <c r="J101" s="745"/>
      <c r="K101" s="746"/>
      <c r="L101" s="751">
        <f>IF(SUM(H101:K101)=0,0,IF(AND(SUM(H102:J102)&gt;=95,H102&gt;=50),5,IF(AND(SUM(H102:J102)&gt;=90,SUM(H102:I102)&gt;=50),4,IF(SUM(H102:J102)&gt;=85,3,2))))</f>
        <v>0</v>
      </c>
      <c r="N101" s="708">
        <f>IF(B101&gt;0,1,0)</f>
        <v>0</v>
      </c>
    </row>
    <row r="102" spans="1:14">
      <c r="A102" s="959"/>
      <c r="B102" s="961"/>
      <c r="C102" s="747">
        <f>IF(C101=0,0,(C101/(SUM($C101:$F101))*100))</f>
        <v>0</v>
      </c>
      <c r="D102" s="747">
        <f>IF(D101=0,0,(D101/(SUM($C101:$F101))*100))</f>
        <v>0</v>
      </c>
      <c r="E102" s="747">
        <f>IF(E101=0,0,(E101/(SUM($C101:$F101))*100))</f>
        <v>0</v>
      </c>
      <c r="F102" s="747">
        <f>IF(F101=0,0,(F101/(SUM($C101:$F101))*100))</f>
        <v>0</v>
      </c>
      <c r="G102" s="961"/>
      <c r="H102" s="747">
        <f>IF(H101=0,0,(H101/(SUM($H101:$K101))*100))</f>
        <v>0</v>
      </c>
      <c r="I102" s="747">
        <f>IF(I101=0,0,(I101/(SUM($H101:$K101))*100))</f>
        <v>0</v>
      </c>
      <c r="J102" s="747">
        <f>IF(J101=0,0,(J101/(SUM($H101:$K101))*100))</f>
        <v>0</v>
      </c>
      <c r="K102" s="747">
        <f>IF(K101=0,0,(K101/(SUM($H101:$K101))*100))</f>
        <v>0</v>
      </c>
      <c r="L102" s="752">
        <f>IF(SUM(H101:K101)&gt;0,SUM(H101*5,I101*4,J101*3,K101*2)/SUM(H101:K101),0)</f>
        <v>0</v>
      </c>
      <c r="N102" s="708">
        <f>IF(B101&gt;0,1,0)</f>
        <v>0</v>
      </c>
    </row>
    <row r="103" spans="1:14">
      <c r="A103" s="958"/>
      <c r="B103" s="960">
        <f>SUM(C103:F103)</f>
        <v>0</v>
      </c>
      <c r="C103" s="744"/>
      <c r="D103" s="745"/>
      <c r="E103" s="745"/>
      <c r="F103" s="746"/>
      <c r="G103" s="960">
        <f>SUM(H103:K103)</f>
        <v>0</v>
      </c>
      <c r="H103" s="744"/>
      <c r="I103" s="745"/>
      <c r="J103" s="745"/>
      <c r="K103" s="746"/>
      <c r="L103" s="751">
        <f>IF(SUM(H103:K103)=0,0,IF(AND(SUM(H104:J104)&gt;=95,H104&gt;=50),5,IF(AND(SUM(H104:J104)&gt;=90,SUM(H104:I104)&gt;=50),4,IF(SUM(H104:J104)&gt;=85,3,2))))</f>
        <v>0</v>
      </c>
      <c r="N103" s="708">
        <f>IF(B103&gt;0,1,0)</f>
        <v>0</v>
      </c>
    </row>
    <row r="104" spans="1:14" ht="13.5" thickBot="1">
      <c r="A104" s="959"/>
      <c r="B104" s="961"/>
      <c r="C104" s="747">
        <f>IF(C103=0,0,(C103/(SUM($C103:$F103))*100))</f>
        <v>0</v>
      </c>
      <c r="D104" s="747">
        <f>IF(D103=0,0,(D103/(SUM($C103:$F103))*100))</f>
        <v>0</v>
      </c>
      <c r="E104" s="747">
        <f>IF(E103=0,0,(E103/(SUM($C103:$F103))*100))</f>
        <v>0</v>
      </c>
      <c r="F104" s="747">
        <f>IF(F103=0,0,(F103/(SUM($C103:$F103))*100))</f>
        <v>0</v>
      </c>
      <c r="G104" s="961"/>
      <c r="H104" s="747">
        <f>IF(H103=0,0,(H103/(SUM($H103:$K103))*100))</f>
        <v>0</v>
      </c>
      <c r="I104" s="747">
        <f>IF(I103=0,0,(I103/(SUM($H103:$K103))*100))</f>
        <v>0</v>
      </c>
      <c r="J104" s="747">
        <f>IF(J103=0,0,(J103/(SUM($H103:$K103))*100))</f>
        <v>0</v>
      </c>
      <c r="K104" s="747">
        <f>IF(K103=0,0,(K103/(SUM($H103:$K103))*100))</f>
        <v>0</v>
      </c>
      <c r="L104" s="752">
        <f>IF(SUM(H103:K103)&gt;0,SUM(H103*5,I103*4,J103*3,K103*2)/SUM(H103:K103),0)</f>
        <v>0</v>
      </c>
      <c r="N104" s="708">
        <f>IF(B103&gt;0,1,0)</f>
        <v>0</v>
      </c>
    </row>
    <row r="105" spans="1:14">
      <c r="A105" s="962" t="s">
        <v>440</v>
      </c>
      <c r="B105" s="964">
        <f>SUM(B95:B104)</f>
        <v>0</v>
      </c>
      <c r="C105" s="748">
        <f>SUM(C95,C97,C99,C101,C103)</f>
        <v>0</v>
      </c>
      <c r="D105" s="748">
        <f>SUM(D95,D97,D99,D101,D103)</f>
        <v>0</v>
      </c>
      <c r="E105" s="748">
        <f>SUM(E95,E97,E99,E101,E103)</f>
        <v>0</v>
      </c>
      <c r="F105" s="748">
        <f>SUM(F95,F97,F99,F101,F103)</f>
        <v>0</v>
      </c>
      <c r="G105" s="964">
        <f>SUM(G95:G104)</f>
        <v>0</v>
      </c>
      <c r="H105" s="748">
        <f>SUM(H95,H97,H99,H101,H103)</f>
        <v>0</v>
      </c>
      <c r="I105" s="748">
        <f>SUM(I95,I97,I99,I101,I103)</f>
        <v>0</v>
      </c>
      <c r="J105" s="748">
        <f>SUM(J95,J97,J99,J101,J103)</f>
        <v>0</v>
      </c>
      <c r="K105" s="748">
        <f>SUM(K95,K97,K99,K101,K103)</f>
        <v>0</v>
      </c>
      <c r="L105" s="751">
        <f>IF(SUM(H105:K105)=0,0,IF(AND(SUM(H106:J106)&gt;=95,H106&gt;=50),5,IF(AND(SUM(H106:J106)&gt;=90,SUM(H106:I106)&gt;=50),4,IF(SUM(H106:J106)&gt;=85,3,2))))</f>
        <v>0</v>
      </c>
      <c r="N105" s="708">
        <f>IF(B105&gt;0,1,0)</f>
        <v>0</v>
      </c>
    </row>
    <row r="106" spans="1:14" ht="13.5" thickBot="1">
      <c r="A106" s="963"/>
      <c r="B106" s="965"/>
      <c r="C106" s="749">
        <f>IF(C105=0,0,(C105/(SUM($C105:$F105))*100))</f>
        <v>0</v>
      </c>
      <c r="D106" s="749">
        <f>IF(D105=0,0,(D105/(SUM($C105:$F105))*100))</f>
        <v>0</v>
      </c>
      <c r="E106" s="749">
        <f>IF(E105=0,0,(E105/(SUM($C105:$F105))*100))</f>
        <v>0</v>
      </c>
      <c r="F106" s="749">
        <f>IF(F105=0,0,(F105/(SUM($C105:$F105))*100))</f>
        <v>0</v>
      </c>
      <c r="G106" s="965"/>
      <c r="H106" s="749">
        <f>IF(H105=0,0,(H105/(SUM($H105:$K105))*100))</f>
        <v>0</v>
      </c>
      <c r="I106" s="749">
        <f>IF(I105=0,0,(I105/(SUM($H105:$K105))*100))</f>
        <v>0</v>
      </c>
      <c r="J106" s="749">
        <f>IF(J105=0,0,(J105/(SUM($H105:$K105))*100))</f>
        <v>0</v>
      </c>
      <c r="K106" s="749">
        <f>IF(K105=0,0,(K105/(SUM($H105:$K105))*100))</f>
        <v>0</v>
      </c>
      <c r="L106" s="753">
        <f>IF(SUM(H105:K105)&gt;0,SUM(H105*5,I105*4,J105*3,K105*2)/SUM(H105:K105),0)</f>
        <v>0</v>
      </c>
      <c r="N106" s="708">
        <f>IF(B105&gt;0,1,0)</f>
        <v>0</v>
      </c>
    </row>
  </sheetData>
  <autoFilter ref="N1:N106"/>
  <mergeCells count="169">
    <mergeCell ref="A2:L2"/>
    <mergeCell ref="A7:A8"/>
    <mergeCell ref="B7:B8"/>
    <mergeCell ref="G7:G8"/>
    <mergeCell ref="G3:G4"/>
    <mergeCell ref="B5:B6"/>
    <mergeCell ref="G11:G12"/>
    <mergeCell ref="A13:A14"/>
    <mergeCell ref="B13:B14"/>
    <mergeCell ref="G13:G14"/>
    <mergeCell ref="H18:L18"/>
    <mergeCell ref="G5:G6"/>
    <mergeCell ref="A3:A4"/>
    <mergeCell ref="A15:A16"/>
    <mergeCell ref="B15:B16"/>
    <mergeCell ref="G15:G16"/>
    <mergeCell ref="A17:L17"/>
    <mergeCell ref="A9:A10"/>
    <mergeCell ref="B9:B10"/>
    <mergeCell ref="G9:G10"/>
    <mergeCell ref="A11:A12"/>
    <mergeCell ref="B3:B4"/>
    <mergeCell ref="C3:F3"/>
    <mergeCell ref="H3:L3"/>
    <mergeCell ref="A5:A6"/>
    <mergeCell ref="A30:A31"/>
    <mergeCell ref="B30:B31"/>
    <mergeCell ref="G30:G31"/>
    <mergeCell ref="A1:L1"/>
    <mergeCell ref="A26:A27"/>
    <mergeCell ref="B26:B27"/>
    <mergeCell ref="G26:G27"/>
    <mergeCell ref="A28:A29"/>
    <mergeCell ref="B28:B29"/>
    <mergeCell ref="G28:G29"/>
    <mergeCell ref="A22:A23"/>
    <mergeCell ref="B22:B23"/>
    <mergeCell ref="G22:G23"/>
    <mergeCell ref="A24:A25"/>
    <mergeCell ref="B24:B25"/>
    <mergeCell ref="G24:G25"/>
    <mergeCell ref="A20:A21"/>
    <mergeCell ref="B20:B21"/>
    <mergeCell ref="G20:G21"/>
    <mergeCell ref="A18:A19"/>
    <mergeCell ref="B18:B19"/>
    <mergeCell ref="C18:F18"/>
    <mergeCell ref="G18:G19"/>
    <mergeCell ref="B11:B12"/>
    <mergeCell ref="A35:A36"/>
    <mergeCell ref="B35:B36"/>
    <mergeCell ref="G35:G36"/>
    <mergeCell ref="A37:A38"/>
    <mergeCell ref="B37:B38"/>
    <mergeCell ref="G37:G38"/>
    <mergeCell ref="A32:L32"/>
    <mergeCell ref="A33:A34"/>
    <mergeCell ref="B33:B34"/>
    <mergeCell ref="C33:F33"/>
    <mergeCell ref="G33:G34"/>
    <mergeCell ref="H33:L33"/>
    <mergeCell ref="A43:A44"/>
    <mergeCell ref="B43:B44"/>
    <mergeCell ref="G43:G44"/>
    <mergeCell ref="A45:A46"/>
    <mergeCell ref="B45:B46"/>
    <mergeCell ref="G45:G46"/>
    <mergeCell ref="A39:A40"/>
    <mergeCell ref="B39:B40"/>
    <mergeCell ref="G39:G40"/>
    <mergeCell ref="A41:A42"/>
    <mergeCell ref="B41:B42"/>
    <mergeCell ref="G41:G42"/>
    <mergeCell ref="A50:A51"/>
    <mergeCell ref="B50:B51"/>
    <mergeCell ref="G50:G51"/>
    <mergeCell ref="A52:A53"/>
    <mergeCell ref="B52:B53"/>
    <mergeCell ref="G52:G53"/>
    <mergeCell ref="A47:L47"/>
    <mergeCell ref="A48:A49"/>
    <mergeCell ref="B48:B49"/>
    <mergeCell ref="C48:F48"/>
    <mergeCell ref="G48:G49"/>
    <mergeCell ref="H48:L48"/>
    <mergeCell ref="A58:A59"/>
    <mergeCell ref="B58:B59"/>
    <mergeCell ref="G58:G59"/>
    <mergeCell ref="A60:A61"/>
    <mergeCell ref="B60:B61"/>
    <mergeCell ref="G60:G61"/>
    <mergeCell ref="A54:A55"/>
    <mergeCell ref="B54:B55"/>
    <mergeCell ref="G54:G55"/>
    <mergeCell ref="A56:A57"/>
    <mergeCell ref="B56:B57"/>
    <mergeCell ref="G56:G57"/>
    <mergeCell ref="A65:A66"/>
    <mergeCell ref="B65:B66"/>
    <mergeCell ref="G65:G66"/>
    <mergeCell ref="A67:A68"/>
    <mergeCell ref="B67:B68"/>
    <mergeCell ref="G67:G68"/>
    <mergeCell ref="A62:L62"/>
    <mergeCell ref="A63:A64"/>
    <mergeCell ref="B63:B64"/>
    <mergeCell ref="C63:F63"/>
    <mergeCell ref="G63:G64"/>
    <mergeCell ref="H63:L63"/>
    <mergeCell ref="A73:A74"/>
    <mergeCell ref="B73:B74"/>
    <mergeCell ref="G73:G74"/>
    <mergeCell ref="A75:A76"/>
    <mergeCell ref="B75:B76"/>
    <mergeCell ref="G75:G76"/>
    <mergeCell ref="A69:A70"/>
    <mergeCell ref="B69:B70"/>
    <mergeCell ref="G69:G70"/>
    <mergeCell ref="A71:A72"/>
    <mergeCell ref="B71:B72"/>
    <mergeCell ref="G71:G72"/>
    <mergeCell ref="A80:A81"/>
    <mergeCell ref="B80:B81"/>
    <mergeCell ref="G80:G81"/>
    <mergeCell ref="A82:A83"/>
    <mergeCell ref="B82:B83"/>
    <mergeCell ref="G82:G83"/>
    <mergeCell ref="A77:L77"/>
    <mergeCell ref="A78:A79"/>
    <mergeCell ref="B78:B79"/>
    <mergeCell ref="C78:F78"/>
    <mergeCell ref="G78:G79"/>
    <mergeCell ref="H78:L78"/>
    <mergeCell ref="A88:A89"/>
    <mergeCell ref="B88:B89"/>
    <mergeCell ref="G88:G89"/>
    <mergeCell ref="A90:A91"/>
    <mergeCell ref="B90:B91"/>
    <mergeCell ref="G90:G91"/>
    <mergeCell ref="A84:A85"/>
    <mergeCell ref="B84:B85"/>
    <mergeCell ref="G84:G85"/>
    <mergeCell ref="A86:A87"/>
    <mergeCell ref="B86:B87"/>
    <mergeCell ref="G86:G87"/>
    <mergeCell ref="A95:A96"/>
    <mergeCell ref="B95:B96"/>
    <mergeCell ref="G95:G96"/>
    <mergeCell ref="A97:A98"/>
    <mergeCell ref="B97:B98"/>
    <mergeCell ref="G97:G98"/>
    <mergeCell ref="A92:L92"/>
    <mergeCell ref="A93:A94"/>
    <mergeCell ref="B93:B94"/>
    <mergeCell ref="C93:F93"/>
    <mergeCell ref="G93:G94"/>
    <mergeCell ref="H93:L93"/>
    <mergeCell ref="A103:A104"/>
    <mergeCell ref="B103:B104"/>
    <mergeCell ref="G103:G104"/>
    <mergeCell ref="A105:A106"/>
    <mergeCell ref="B105:B106"/>
    <mergeCell ref="G105:G106"/>
    <mergeCell ref="A99:A100"/>
    <mergeCell ref="B99:B100"/>
    <mergeCell ref="G99:G100"/>
    <mergeCell ref="A101:A102"/>
    <mergeCell ref="B101:B102"/>
    <mergeCell ref="G101:G102"/>
  </mergeCells>
  <phoneticPr fontId="32" type="noConversion"/>
  <printOptions horizontalCentered="1"/>
  <pageMargins left="0.78740157480314965" right="0.78740157480314965" top="0.56999999999999995" bottom="0.98425196850393704" header="0.51181102362204722" footer="0.51181102362204722"/>
  <pageSetup paperSize="9" scale="51" orientation="portrait" r:id="rId1"/>
  <headerFooter alignWithMargins="0"/>
  <colBreaks count="1" manualBreakCount="1">
    <brk id="12" max="1048575" man="1"/>
  </colBreaks>
  <drawing r:id="rId2"/>
  <legacyDrawing r:id="rId3"/>
  <controls>
    <mc:AlternateContent xmlns:mc="http://schemas.openxmlformats.org/markup-compatibility/2006">
      <mc:Choice Requires="x14">
        <control shapeId="133122" r:id="rId4" name="CommandButton1">
          <controlPr defaultSize="0" autoLine="0" r:id="rId5">
            <anchor moveWithCells="1">
              <from>
                <xdr:col>14</xdr:col>
                <xdr:colOff>295275</xdr:colOff>
                <xdr:row>0</xdr:row>
                <xdr:rowOff>19050</xdr:rowOff>
              </from>
              <to>
                <xdr:col>16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133122" r:id="rId4" name="CommandButton1"/>
      </mc:Fallback>
    </mc:AlternateContent>
    <mc:AlternateContent xmlns:mc="http://schemas.openxmlformats.org/markup-compatibility/2006">
      <mc:Choice Requires="x14">
        <control shapeId="133123" r:id="rId6" name="CommandButton2">
          <controlPr defaultSize="0" autoLine="0" r:id="rId7">
            <anchor moveWithCells="1">
              <from>
                <xdr:col>16</xdr:col>
                <xdr:colOff>247650</xdr:colOff>
                <xdr:row>0</xdr:row>
                <xdr:rowOff>19050</xdr:rowOff>
              </from>
              <to>
                <xdr:col>18</xdr:col>
                <xdr:colOff>161925</xdr:colOff>
                <xdr:row>1</xdr:row>
                <xdr:rowOff>161925</xdr:rowOff>
              </to>
            </anchor>
          </controlPr>
        </control>
      </mc:Choice>
      <mc:Fallback>
        <control shapeId="13312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indexed="33"/>
  </sheetPr>
  <dimension ref="H8"/>
  <sheetViews>
    <sheetView workbookViewId="0">
      <selection activeCell="E8" sqref="E8"/>
    </sheetView>
  </sheetViews>
  <sheetFormatPr defaultRowHeight="18.75"/>
  <cols>
    <col min="1" max="1" width="12.140625" style="785" customWidth="1"/>
    <col min="2" max="2" width="23.5703125" style="785" bestFit="1" customWidth="1"/>
    <col min="3" max="3" width="16.42578125" style="785" bestFit="1" customWidth="1"/>
    <col min="4" max="4" width="22.28515625" style="785" bestFit="1" customWidth="1"/>
    <col min="5" max="7" width="9.140625" style="785"/>
    <col min="8" max="8" width="12.140625" style="785" customWidth="1"/>
    <col min="9" max="16384" width="9.140625" style="785"/>
  </cols>
  <sheetData>
    <row r="8" spans="8:8">
      <c r="H8" s="786"/>
    </row>
  </sheetData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ommandButton1">
          <controlPr defaultSize="0" autoLine="0" r:id="rId5">
            <anchor moveWithCells="1">
              <from>
                <xdr:col>4</xdr:col>
                <xdr:colOff>9525</xdr:colOff>
                <xdr:row>1</xdr:row>
                <xdr:rowOff>9525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35169" r:id="rId4" name="CommandButton1"/>
      </mc:Fallback>
    </mc:AlternateContent>
    <mc:AlternateContent xmlns:mc="http://schemas.openxmlformats.org/markup-compatibility/2006">
      <mc:Choice Requires="x14">
        <control shapeId="135170" r:id="rId6" name="CommandButton2">
          <controlPr defaultSize="0" autoLine="0" r:id="rId7">
            <anchor moveWithCells="1">
              <from>
                <xdr:col>4</xdr:col>
                <xdr:colOff>9525</xdr:colOff>
                <xdr:row>4</xdr:row>
                <xdr:rowOff>0</xdr:rowOff>
              </from>
              <to>
                <xdr:col>7</xdr:col>
                <xdr:colOff>9525</xdr:colOff>
                <xdr:row>6</xdr:row>
                <xdr:rowOff>0</xdr:rowOff>
              </to>
            </anchor>
          </controlPr>
        </control>
      </mc:Choice>
      <mc:Fallback>
        <control shapeId="135170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 filterMode="1">
    <tabColor indexed="20"/>
    <pageSetUpPr fitToPage="1"/>
  </sheetPr>
  <dimension ref="A1:AF532"/>
  <sheetViews>
    <sheetView view="pageBreakPreview" zoomScale="55" zoomScaleSheetLayoutView="100" workbookViewId="0">
      <selection activeCell="B541" sqref="B541"/>
    </sheetView>
  </sheetViews>
  <sheetFormatPr defaultRowHeight="12.75"/>
  <cols>
    <col min="1" max="1" width="6" style="793" customWidth="1"/>
    <col min="2" max="2" width="13.5703125" style="793" customWidth="1"/>
    <col min="3" max="3" width="56.140625" style="793" customWidth="1"/>
    <col min="4" max="11" width="8.28515625" style="806" customWidth="1"/>
    <col min="12" max="12" width="8.7109375" style="806" bestFit="1" customWidth="1"/>
    <col min="13" max="13" width="7.7109375" style="793" bestFit="1" customWidth="1"/>
    <col min="14" max="27" width="8.28515625" style="793" customWidth="1"/>
    <col min="28" max="28" width="17" style="793" bestFit="1" customWidth="1"/>
    <col min="29" max="16384" width="9.140625" style="793"/>
  </cols>
  <sheetData>
    <row r="1" spans="1:32" s="785" customFormat="1" ht="27.75">
      <c r="D1" s="791"/>
      <c r="E1" s="791"/>
      <c r="F1" s="791"/>
      <c r="G1" s="791"/>
      <c r="H1" s="791"/>
      <c r="I1" s="791"/>
      <c r="J1" s="791"/>
      <c r="K1" s="791"/>
      <c r="L1" s="791"/>
      <c r="S1" s="792"/>
      <c r="T1" s="991" t="s">
        <v>66</v>
      </c>
      <c r="U1" s="991"/>
      <c r="V1" s="991"/>
      <c r="W1" s="991"/>
      <c r="X1" s="991"/>
      <c r="Y1" s="991"/>
      <c r="Z1" s="991"/>
      <c r="AA1" s="991"/>
      <c r="AB1" s="991"/>
      <c r="AF1" s="792">
        <f>SUM(AF16:AF60)</f>
        <v>0</v>
      </c>
    </row>
    <row r="2" spans="1:32" s="785" customFormat="1" ht="27.75">
      <c r="D2" s="791"/>
      <c r="E2" s="791"/>
      <c r="F2" s="791"/>
      <c r="G2" s="791"/>
      <c r="H2" s="791"/>
      <c r="I2" s="791"/>
      <c r="J2" s="791"/>
      <c r="K2" s="791"/>
      <c r="L2" s="791"/>
      <c r="T2" s="992"/>
      <c r="U2" s="992"/>
      <c r="V2" s="992"/>
      <c r="W2" s="992"/>
      <c r="X2" s="992"/>
      <c r="Y2" s="992"/>
      <c r="Z2" s="992"/>
      <c r="AA2" s="992"/>
      <c r="AB2" s="992"/>
    </row>
    <row r="3" spans="1:32" s="785" customFormat="1" ht="27.75">
      <c r="D3" s="791"/>
      <c r="E3" s="791"/>
      <c r="F3" s="791"/>
      <c r="G3" s="791"/>
      <c r="H3" s="791"/>
      <c r="I3" s="791"/>
      <c r="J3" s="791"/>
      <c r="K3" s="791"/>
      <c r="L3" s="791"/>
      <c r="T3" s="993"/>
      <c r="U3" s="993"/>
      <c r="V3" s="993"/>
      <c r="W3" s="993"/>
      <c r="X3" s="993"/>
      <c r="Y3" s="993"/>
      <c r="Z3" s="993"/>
      <c r="AA3" s="993"/>
      <c r="AB3" s="993"/>
    </row>
    <row r="4" spans="1:32" s="785" customFormat="1" ht="27.75">
      <c r="D4" s="791"/>
      <c r="E4" s="791"/>
      <c r="F4" s="791"/>
      <c r="G4" s="791"/>
      <c r="H4" s="791"/>
      <c r="I4" s="791"/>
      <c r="J4" s="791"/>
      <c r="K4" s="791"/>
      <c r="L4" s="791"/>
      <c r="T4" s="991" t="s">
        <v>164</v>
      </c>
      <c r="U4" s="991"/>
      <c r="V4" s="991"/>
      <c r="W4" s="991"/>
      <c r="X4" s="991"/>
      <c r="Y4" s="991"/>
      <c r="Z4" s="991"/>
      <c r="AA4" s="991"/>
      <c r="AB4" s="991"/>
    </row>
    <row r="5" spans="1:32" ht="33" customHeight="1">
      <c r="A5" s="997" t="s">
        <v>68</v>
      </c>
      <c r="B5" s="997"/>
      <c r="C5" s="997"/>
      <c r="D5" s="997"/>
      <c r="E5" s="997"/>
      <c r="F5" s="997"/>
      <c r="G5" s="997"/>
      <c r="H5" s="997"/>
      <c r="I5" s="997"/>
      <c r="J5" s="997"/>
      <c r="K5" s="997"/>
      <c r="L5" s="997"/>
      <c r="M5" s="997"/>
      <c r="N5" s="997"/>
      <c r="O5" s="997"/>
      <c r="P5" s="997"/>
      <c r="Q5" s="997"/>
      <c r="R5" s="997"/>
      <c r="S5" s="997"/>
      <c r="T5" s="997"/>
      <c r="U5" s="997"/>
      <c r="V5" s="997"/>
      <c r="W5" s="997"/>
      <c r="X5" s="997"/>
      <c r="Y5" s="997"/>
      <c r="Z5" s="997"/>
      <c r="AA5" s="997"/>
      <c r="AB5" s="997"/>
    </row>
    <row r="6" spans="1:32" ht="9" customHeight="1">
      <c r="A6" s="997"/>
      <c r="B6" s="997"/>
      <c r="C6" s="997"/>
      <c r="D6" s="997"/>
      <c r="E6" s="997"/>
      <c r="F6" s="997"/>
      <c r="G6" s="997"/>
      <c r="H6" s="997"/>
      <c r="I6" s="997"/>
      <c r="J6" s="997"/>
      <c r="K6" s="997"/>
      <c r="L6" s="997"/>
      <c r="M6" s="997"/>
      <c r="N6" s="997"/>
      <c r="O6" s="997"/>
      <c r="P6" s="997"/>
      <c r="Q6" s="997"/>
      <c r="R6" s="997"/>
      <c r="S6" s="997"/>
      <c r="T6" s="997"/>
      <c r="U6" s="997"/>
      <c r="V6" s="997"/>
      <c r="W6" s="997"/>
      <c r="X6" s="997"/>
      <c r="Y6" s="997"/>
      <c r="Z6" s="997"/>
      <c r="AA6" s="997"/>
      <c r="AB6" s="997"/>
    </row>
    <row r="7" spans="1:32" ht="22.5">
      <c r="A7" s="998">
        <v>1</v>
      </c>
      <c r="B7" s="998"/>
      <c r="C7" s="998"/>
      <c r="D7" s="998"/>
      <c r="E7" s="998"/>
      <c r="F7" s="998"/>
      <c r="G7" s="998"/>
      <c r="H7" s="998"/>
      <c r="I7" s="998"/>
      <c r="J7" s="998"/>
      <c r="K7" s="998"/>
      <c r="L7" s="998"/>
      <c r="M7" s="998"/>
      <c r="N7" s="998"/>
      <c r="O7" s="998"/>
      <c r="P7" s="998"/>
      <c r="Q7" s="998"/>
      <c r="R7" s="998"/>
      <c r="S7" s="998"/>
      <c r="T7" s="998"/>
      <c r="U7" s="998"/>
      <c r="V7" s="998"/>
      <c r="W7" s="998"/>
      <c r="X7" s="998"/>
      <c r="Y7" s="998"/>
      <c r="Z7" s="998"/>
      <c r="AA7" s="998"/>
      <c r="AB7" s="998"/>
    </row>
    <row r="8" spans="1:32" s="794" customFormat="1" ht="6.95" customHeight="1">
      <c r="A8" s="1002"/>
      <c r="B8" s="1002"/>
      <c r="C8" s="1002"/>
      <c r="D8" s="1002"/>
      <c r="E8" s="1002"/>
      <c r="F8" s="1002"/>
      <c r="G8" s="1002"/>
      <c r="H8" s="1002"/>
      <c r="I8" s="1002"/>
      <c r="J8" s="1002"/>
      <c r="K8" s="1002"/>
      <c r="L8" s="1002"/>
      <c r="M8" s="1002"/>
      <c r="N8" s="1002"/>
      <c r="O8" s="1002"/>
      <c r="P8" s="1002"/>
      <c r="Q8" s="1002"/>
      <c r="R8" s="1002"/>
      <c r="S8" s="1002"/>
      <c r="T8" s="1002"/>
      <c r="U8" s="1002"/>
      <c r="V8" s="1002"/>
      <c r="W8" s="1002"/>
      <c r="X8" s="1002"/>
      <c r="Y8" s="1002"/>
      <c r="Z8" s="1002"/>
      <c r="AA8" s="1002"/>
      <c r="AB8" s="1002"/>
    </row>
    <row r="9" spans="1:32" s="794" customFormat="1" ht="6.95" customHeight="1">
      <c r="A9" s="1002"/>
      <c r="B9" s="1002"/>
      <c r="C9" s="1002"/>
      <c r="D9" s="1002"/>
      <c r="E9" s="1002"/>
      <c r="F9" s="1002"/>
      <c r="G9" s="1002"/>
      <c r="H9" s="1002"/>
      <c r="I9" s="1002"/>
      <c r="J9" s="1002"/>
      <c r="K9" s="1002"/>
      <c r="L9" s="1002"/>
      <c r="M9" s="1002"/>
      <c r="N9" s="1002"/>
      <c r="O9" s="1002"/>
      <c r="P9" s="1002"/>
      <c r="Q9" s="1002"/>
      <c r="R9" s="1002"/>
      <c r="S9" s="1002"/>
      <c r="T9" s="1002"/>
      <c r="U9" s="1002"/>
      <c r="V9" s="1002"/>
      <c r="W9" s="1002"/>
      <c r="X9" s="1002"/>
      <c r="Y9" s="1002"/>
      <c r="Z9" s="1002"/>
      <c r="AA9" s="1002"/>
      <c r="AB9" s="1002"/>
    </row>
    <row r="10" spans="1:32" s="794" customFormat="1" ht="6.95" customHeight="1">
      <c r="A10" s="1003"/>
      <c r="B10" s="1003"/>
      <c r="C10" s="1003"/>
      <c r="D10" s="1003"/>
      <c r="E10" s="1003"/>
      <c r="F10" s="1003"/>
      <c r="G10" s="1003"/>
      <c r="H10" s="1003"/>
      <c r="I10" s="1003"/>
      <c r="J10" s="1003"/>
      <c r="K10" s="1003"/>
      <c r="L10" s="1003"/>
      <c r="M10" s="1003"/>
      <c r="N10" s="1003"/>
      <c r="O10" s="1003"/>
      <c r="P10" s="1003"/>
      <c r="Q10" s="1003"/>
      <c r="R10" s="1003"/>
      <c r="S10" s="1003"/>
      <c r="T10" s="1003"/>
      <c r="U10" s="1003"/>
      <c r="V10" s="1003"/>
      <c r="W10" s="1003"/>
      <c r="X10" s="1003"/>
      <c r="Y10" s="1003"/>
      <c r="Z10" s="1003"/>
      <c r="AA10" s="1003"/>
      <c r="AB10" s="1003"/>
    </row>
    <row r="11" spans="1:32" ht="6.95" customHeight="1">
      <c r="A11" s="1004"/>
      <c r="B11" s="1004"/>
      <c r="C11" s="1004"/>
      <c r="D11" s="1004"/>
      <c r="E11" s="1004"/>
      <c r="F11" s="1004"/>
      <c r="G11" s="1004"/>
      <c r="H11" s="1004"/>
      <c r="I11" s="1004"/>
      <c r="J11" s="1004"/>
      <c r="K11" s="1004"/>
      <c r="L11" s="1004"/>
      <c r="M11" s="1004"/>
      <c r="N11" s="1004"/>
      <c r="O11" s="1004"/>
      <c r="P11" s="1004"/>
      <c r="Q11" s="1004"/>
      <c r="R11" s="1004"/>
      <c r="S11" s="1004"/>
      <c r="T11" s="1004"/>
      <c r="U11" s="1004"/>
      <c r="V11" s="1004"/>
      <c r="W11" s="1004"/>
      <c r="X11" s="1004"/>
      <c r="Y11" s="1004"/>
      <c r="Z11" s="1004"/>
      <c r="AA11" s="1004"/>
      <c r="AB11" s="1004"/>
    </row>
    <row r="12" spans="1:32" ht="35.25" customHeight="1">
      <c r="A12" s="999" t="s">
        <v>69</v>
      </c>
      <c r="B12" s="999" t="s">
        <v>70</v>
      </c>
      <c r="C12" s="987" t="s">
        <v>71</v>
      </c>
      <c r="D12" s="1007" t="s">
        <v>225</v>
      </c>
      <c r="E12" s="1008"/>
      <c r="F12" s="1008"/>
      <c r="G12" s="1008"/>
      <c r="H12" s="1008"/>
      <c r="I12" s="1009"/>
      <c r="J12" s="987" t="s">
        <v>264</v>
      </c>
      <c r="K12" s="987" t="s">
        <v>73</v>
      </c>
      <c r="L12" s="987" t="s">
        <v>74</v>
      </c>
      <c r="M12" s="981" t="s">
        <v>245</v>
      </c>
      <c r="N12" s="984" t="s">
        <v>242</v>
      </c>
      <c r="O12" s="985"/>
      <c r="P12" s="985"/>
      <c r="Q12" s="985"/>
      <c r="R12" s="985"/>
      <c r="S12" s="985"/>
      <c r="T12" s="985"/>
      <c r="U12" s="985"/>
      <c r="V12" s="985"/>
      <c r="W12" s="985"/>
      <c r="X12" s="985"/>
      <c r="Y12" s="986"/>
      <c r="Z12" s="987" t="s">
        <v>264</v>
      </c>
      <c r="AA12" s="987" t="s">
        <v>73</v>
      </c>
      <c r="AB12" s="981" t="s">
        <v>241</v>
      </c>
    </row>
    <row r="13" spans="1:32" ht="4.5" customHeight="1">
      <c r="A13" s="1000"/>
      <c r="B13" s="1000"/>
      <c r="C13" s="988"/>
      <c r="D13" s="987" t="s">
        <v>248</v>
      </c>
      <c r="E13" s="987" t="s">
        <v>249</v>
      </c>
      <c r="F13" s="987" t="s">
        <v>75</v>
      </c>
      <c r="G13" s="987" t="s">
        <v>76</v>
      </c>
      <c r="H13" s="987" t="s">
        <v>252</v>
      </c>
      <c r="I13" s="987" t="s">
        <v>77</v>
      </c>
      <c r="J13" s="988"/>
      <c r="K13" s="988"/>
      <c r="L13" s="988"/>
      <c r="M13" s="982"/>
      <c r="N13" s="987" t="s">
        <v>248</v>
      </c>
      <c r="O13" s="987" t="s">
        <v>249</v>
      </c>
      <c r="P13" s="987" t="s">
        <v>75</v>
      </c>
      <c r="Q13" s="987" t="s">
        <v>76</v>
      </c>
      <c r="R13" s="987" t="s">
        <v>252</v>
      </c>
      <c r="S13" s="987" t="s">
        <v>77</v>
      </c>
      <c r="T13" s="994"/>
      <c r="U13" s="994"/>
      <c r="V13" s="994"/>
      <c r="W13" s="994"/>
      <c r="X13" s="994"/>
      <c r="Y13" s="981"/>
      <c r="Z13" s="988"/>
      <c r="AA13" s="988"/>
      <c r="AB13" s="982"/>
    </row>
    <row r="14" spans="1:32" ht="6.75" customHeight="1">
      <c r="A14" s="1000"/>
      <c r="B14" s="1000"/>
      <c r="C14" s="988"/>
      <c r="D14" s="988"/>
      <c r="E14" s="988"/>
      <c r="F14" s="988"/>
      <c r="G14" s="988"/>
      <c r="H14" s="988"/>
      <c r="I14" s="988"/>
      <c r="J14" s="988"/>
      <c r="K14" s="988"/>
      <c r="L14" s="988"/>
      <c r="M14" s="982"/>
      <c r="N14" s="988"/>
      <c r="O14" s="988"/>
      <c r="P14" s="988"/>
      <c r="Q14" s="988"/>
      <c r="R14" s="988"/>
      <c r="S14" s="988"/>
      <c r="T14" s="995"/>
      <c r="U14" s="995"/>
      <c r="V14" s="995"/>
      <c r="W14" s="995"/>
      <c r="X14" s="995"/>
      <c r="Y14" s="982"/>
      <c r="Z14" s="988"/>
      <c r="AA14" s="988"/>
      <c r="AB14" s="982"/>
    </row>
    <row r="15" spans="1:32" ht="20.25" customHeight="1">
      <c r="A15" s="1001"/>
      <c r="B15" s="1001"/>
      <c r="C15" s="989"/>
      <c r="D15" s="989"/>
      <c r="E15" s="989"/>
      <c r="F15" s="989"/>
      <c r="G15" s="989"/>
      <c r="H15" s="989"/>
      <c r="I15" s="989"/>
      <c r="J15" s="989"/>
      <c r="K15" s="989"/>
      <c r="L15" s="989"/>
      <c r="M15" s="983"/>
      <c r="N15" s="989"/>
      <c r="O15" s="989"/>
      <c r="P15" s="989"/>
      <c r="Q15" s="989"/>
      <c r="R15" s="989"/>
      <c r="S15" s="989"/>
      <c r="T15" s="996"/>
      <c r="U15" s="996"/>
      <c r="V15" s="996"/>
      <c r="W15" s="996"/>
      <c r="X15" s="996"/>
      <c r="Y15" s="983"/>
      <c r="Z15" s="989"/>
      <c r="AA15" s="989"/>
      <c r="AB15" s="983"/>
    </row>
    <row r="16" spans="1:32" s="798" customFormat="1" ht="27.95" hidden="1" customHeight="1">
      <c r="A16" s="795">
        <v>1</v>
      </c>
      <c r="B16" s="795"/>
      <c r="C16" s="796"/>
      <c r="D16" s="807"/>
      <c r="E16" s="807"/>
      <c r="F16" s="807"/>
      <c r="G16" s="807"/>
      <c r="H16" s="807"/>
      <c r="I16" s="807"/>
      <c r="J16" s="807"/>
      <c r="K16" s="807"/>
      <c r="L16" s="807"/>
      <c r="M16" s="808"/>
      <c r="N16" s="808"/>
      <c r="O16" s="808"/>
      <c r="P16" s="808"/>
      <c r="Q16" s="808"/>
      <c r="R16" s="808"/>
      <c r="S16" s="808"/>
      <c r="T16" s="808"/>
      <c r="U16" s="808"/>
      <c r="V16" s="808"/>
      <c r="W16" s="808"/>
      <c r="X16" s="808"/>
      <c r="Y16" s="808"/>
      <c r="Z16" s="808"/>
      <c r="AA16" s="808"/>
      <c r="AB16" s="808"/>
      <c r="AF16" s="799">
        <f>COUNTA($C16)</f>
        <v>0</v>
      </c>
    </row>
    <row r="17" spans="1:32" s="798" customFormat="1" ht="27.95" hidden="1" customHeight="1">
      <c r="A17" s="795">
        <v>2</v>
      </c>
      <c r="B17" s="795"/>
      <c r="C17" s="796"/>
      <c r="D17" s="807"/>
      <c r="E17" s="807"/>
      <c r="F17" s="807"/>
      <c r="G17" s="807"/>
      <c r="H17" s="807"/>
      <c r="I17" s="807"/>
      <c r="J17" s="807"/>
      <c r="K17" s="807"/>
      <c r="L17" s="807"/>
      <c r="M17" s="808"/>
      <c r="N17" s="808"/>
      <c r="O17" s="808"/>
      <c r="P17" s="808"/>
      <c r="Q17" s="808"/>
      <c r="R17" s="808"/>
      <c r="S17" s="808"/>
      <c r="T17" s="808"/>
      <c r="U17" s="808"/>
      <c r="V17" s="808"/>
      <c r="W17" s="808"/>
      <c r="X17" s="808"/>
      <c r="Y17" s="808"/>
      <c r="Z17" s="808"/>
      <c r="AA17" s="808"/>
      <c r="AB17" s="808"/>
      <c r="AF17" s="798">
        <f t="shared" ref="AF17:AF80" si="0">COUNTA($C17)</f>
        <v>0</v>
      </c>
    </row>
    <row r="18" spans="1:32" s="798" customFormat="1" ht="27.95" hidden="1" customHeight="1">
      <c r="A18" s="795">
        <v>3</v>
      </c>
      <c r="B18" s="795"/>
      <c r="C18" s="796"/>
      <c r="D18" s="807"/>
      <c r="E18" s="807"/>
      <c r="F18" s="807"/>
      <c r="G18" s="807"/>
      <c r="H18" s="807"/>
      <c r="I18" s="807"/>
      <c r="J18" s="807"/>
      <c r="K18" s="807"/>
      <c r="L18" s="807"/>
      <c r="M18" s="808"/>
      <c r="N18" s="808"/>
      <c r="O18" s="808"/>
      <c r="P18" s="808"/>
      <c r="Q18" s="808"/>
      <c r="R18" s="808"/>
      <c r="S18" s="808"/>
      <c r="T18" s="808"/>
      <c r="U18" s="808"/>
      <c r="V18" s="808"/>
      <c r="W18" s="808"/>
      <c r="X18" s="808"/>
      <c r="Y18" s="808"/>
      <c r="Z18" s="808"/>
      <c r="AA18" s="808"/>
      <c r="AB18" s="808"/>
      <c r="AF18" s="798">
        <f t="shared" si="0"/>
        <v>0</v>
      </c>
    </row>
    <row r="19" spans="1:32" s="798" customFormat="1" ht="27.95" hidden="1" customHeight="1">
      <c r="A19" s="795">
        <v>4</v>
      </c>
      <c r="B19" s="795"/>
      <c r="C19" s="796"/>
      <c r="D19" s="807"/>
      <c r="E19" s="807"/>
      <c r="F19" s="807"/>
      <c r="G19" s="807"/>
      <c r="H19" s="807"/>
      <c r="I19" s="807"/>
      <c r="J19" s="807"/>
      <c r="K19" s="807"/>
      <c r="L19" s="807"/>
      <c r="M19" s="808"/>
      <c r="N19" s="808"/>
      <c r="O19" s="808"/>
      <c r="P19" s="808"/>
      <c r="Q19" s="808"/>
      <c r="R19" s="808"/>
      <c r="S19" s="808"/>
      <c r="T19" s="808"/>
      <c r="U19" s="808"/>
      <c r="V19" s="808"/>
      <c r="W19" s="808"/>
      <c r="X19" s="808"/>
      <c r="Y19" s="808"/>
      <c r="Z19" s="808"/>
      <c r="AA19" s="808"/>
      <c r="AB19" s="808"/>
      <c r="AF19" s="798">
        <f t="shared" si="0"/>
        <v>0</v>
      </c>
    </row>
    <row r="20" spans="1:32" s="798" customFormat="1" ht="27.95" hidden="1" customHeight="1">
      <c r="A20" s="795">
        <v>5</v>
      </c>
      <c r="B20" s="795"/>
      <c r="C20" s="796"/>
      <c r="D20" s="807"/>
      <c r="E20" s="807"/>
      <c r="F20" s="807"/>
      <c r="G20" s="807"/>
      <c r="H20" s="807"/>
      <c r="I20" s="807"/>
      <c r="J20" s="807"/>
      <c r="K20" s="807"/>
      <c r="L20" s="807"/>
      <c r="M20" s="808"/>
      <c r="N20" s="808"/>
      <c r="O20" s="808"/>
      <c r="P20" s="808"/>
      <c r="Q20" s="808"/>
      <c r="R20" s="808"/>
      <c r="S20" s="808"/>
      <c r="T20" s="808"/>
      <c r="U20" s="808"/>
      <c r="V20" s="808"/>
      <c r="W20" s="808"/>
      <c r="X20" s="808"/>
      <c r="Y20" s="808"/>
      <c r="Z20" s="808"/>
      <c r="AA20" s="808"/>
      <c r="AB20" s="808"/>
      <c r="AF20" s="798">
        <f t="shared" si="0"/>
        <v>0</v>
      </c>
    </row>
    <row r="21" spans="1:32" s="798" customFormat="1" ht="27.95" hidden="1" customHeight="1">
      <c r="A21" s="795">
        <v>6</v>
      </c>
      <c r="B21" s="795"/>
      <c r="C21" s="796"/>
      <c r="D21" s="807"/>
      <c r="E21" s="807"/>
      <c r="F21" s="807"/>
      <c r="G21" s="807"/>
      <c r="H21" s="807"/>
      <c r="I21" s="807"/>
      <c r="J21" s="807"/>
      <c r="K21" s="807"/>
      <c r="L21" s="807"/>
      <c r="M21" s="808"/>
      <c r="N21" s="808"/>
      <c r="O21" s="808"/>
      <c r="P21" s="808"/>
      <c r="Q21" s="808"/>
      <c r="R21" s="808"/>
      <c r="S21" s="808"/>
      <c r="T21" s="808"/>
      <c r="U21" s="808"/>
      <c r="V21" s="808"/>
      <c r="W21" s="808"/>
      <c r="X21" s="808"/>
      <c r="Y21" s="808"/>
      <c r="Z21" s="808"/>
      <c r="AA21" s="808"/>
      <c r="AB21" s="808"/>
      <c r="AF21" s="798">
        <f t="shared" si="0"/>
        <v>0</v>
      </c>
    </row>
    <row r="22" spans="1:32" s="798" customFormat="1" ht="27.95" hidden="1" customHeight="1">
      <c r="A22" s="795">
        <v>7</v>
      </c>
      <c r="B22" s="795"/>
      <c r="C22" s="796"/>
      <c r="D22" s="807"/>
      <c r="E22" s="807"/>
      <c r="F22" s="807"/>
      <c r="G22" s="807"/>
      <c r="H22" s="807"/>
      <c r="I22" s="807"/>
      <c r="J22" s="807"/>
      <c r="K22" s="807"/>
      <c r="L22" s="807"/>
      <c r="M22" s="808"/>
      <c r="N22" s="808"/>
      <c r="O22" s="808"/>
      <c r="P22" s="808"/>
      <c r="Q22" s="808"/>
      <c r="R22" s="808"/>
      <c r="S22" s="808"/>
      <c r="T22" s="808"/>
      <c r="U22" s="808"/>
      <c r="V22" s="808"/>
      <c r="W22" s="808"/>
      <c r="X22" s="808"/>
      <c r="Y22" s="808"/>
      <c r="Z22" s="808"/>
      <c r="AA22" s="808"/>
      <c r="AB22" s="808"/>
      <c r="AF22" s="798">
        <f t="shared" si="0"/>
        <v>0</v>
      </c>
    </row>
    <row r="23" spans="1:32" s="798" customFormat="1" ht="27.95" hidden="1" customHeight="1">
      <c r="A23" s="795">
        <v>8</v>
      </c>
      <c r="B23" s="795"/>
      <c r="C23" s="796"/>
      <c r="D23" s="807"/>
      <c r="E23" s="807"/>
      <c r="F23" s="807"/>
      <c r="G23" s="807"/>
      <c r="H23" s="807"/>
      <c r="I23" s="807"/>
      <c r="J23" s="807"/>
      <c r="K23" s="807"/>
      <c r="L23" s="808"/>
      <c r="M23" s="808"/>
      <c r="N23" s="808"/>
      <c r="O23" s="808"/>
      <c r="P23" s="808"/>
      <c r="Q23" s="808"/>
      <c r="R23" s="808"/>
      <c r="S23" s="808"/>
      <c r="T23" s="808"/>
      <c r="U23" s="808"/>
      <c r="V23" s="808"/>
      <c r="W23" s="808"/>
      <c r="X23" s="808"/>
      <c r="Y23" s="808"/>
      <c r="Z23" s="808"/>
      <c r="AA23" s="808"/>
      <c r="AB23" s="808"/>
      <c r="AF23" s="798">
        <f t="shared" si="0"/>
        <v>0</v>
      </c>
    </row>
    <row r="24" spans="1:32" s="798" customFormat="1" ht="27.95" hidden="1" customHeight="1">
      <c r="A24" s="795">
        <v>9</v>
      </c>
      <c r="B24" s="795"/>
      <c r="C24" s="796"/>
      <c r="D24" s="807"/>
      <c r="E24" s="807"/>
      <c r="F24" s="807"/>
      <c r="G24" s="807"/>
      <c r="H24" s="807"/>
      <c r="I24" s="807"/>
      <c r="J24" s="807"/>
      <c r="K24" s="807"/>
      <c r="L24" s="808"/>
      <c r="M24" s="808"/>
      <c r="N24" s="808"/>
      <c r="O24" s="808"/>
      <c r="P24" s="808"/>
      <c r="Q24" s="808"/>
      <c r="R24" s="808"/>
      <c r="S24" s="808"/>
      <c r="T24" s="808"/>
      <c r="U24" s="808"/>
      <c r="V24" s="808"/>
      <c r="W24" s="808"/>
      <c r="X24" s="808"/>
      <c r="Y24" s="808"/>
      <c r="Z24" s="808"/>
      <c r="AA24" s="808"/>
      <c r="AB24" s="808"/>
      <c r="AF24" s="798">
        <f t="shared" si="0"/>
        <v>0</v>
      </c>
    </row>
    <row r="25" spans="1:32" s="798" customFormat="1" ht="27.95" hidden="1" customHeight="1">
      <c r="A25" s="795">
        <v>10</v>
      </c>
      <c r="B25" s="795"/>
      <c r="C25" s="796"/>
      <c r="D25" s="807"/>
      <c r="E25" s="807"/>
      <c r="F25" s="807"/>
      <c r="G25" s="807"/>
      <c r="H25" s="807"/>
      <c r="I25" s="807"/>
      <c r="J25" s="807"/>
      <c r="K25" s="807"/>
      <c r="L25" s="807"/>
      <c r="M25" s="808"/>
      <c r="N25" s="808"/>
      <c r="O25" s="808"/>
      <c r="P25" s="808"/>
      <c r="Q25" s="808"/>
      <c r="R25" s="808"/>
      <c r="S25" s="808"/>
      <c r="T25" s="808"/>
      <c r="U25" s="808"/>
      <c r="V25" s="808"/>
      <c r="W25" s="808"/>
      <c r="X25" s="808"/>
      <c r="Y25" s="808"/>
      <c r="Z25" s="808"/>
      <c r="AA25" s="808"/>
      <c r="AB25" s="808"/>
      <c r="AF25" s="798">
        <f t="shared" si="0"/>
        <v>0</v>
      </c>
    </row>
    <row r="26" spans="1:32" s="798" customFormat="1" ht="27.95" hidden="1" customHeight="1">
      <c r="A26" s="795">
        <v>11</v>
      </c>
      <c r="B26" s="795"/>
      <c r="C26" s="796"/>
      <c r="D26" s="807"/>
      <c r="E26" s="807"/>
      <c r="F26" s="807"/>
      <c r="G26" s="807"/>
      <c r="H26" s="807"/>
      <c r="I26" s="807"/>
      <c r="J26" s="807"/>
      <c r="K26" s="807"/>
      <c r="L26" s="807"/>
      <c r="M26" s="808"/>
      <c r="N26" s="808"/>
      <c r="O26" s="808"/>
      <c r="P26" s="808"/>
      <c r="Q26" s="808"/>
      <c r="R26" s="808"/>
      <c r="S26" s="808"/>
      <c r="T26" s="808"/>
      <c r="U26" s="808"/>
      <c r="V26" s="808"/>
      <c r="W26" s="808"/>
      <c r="X26" s="808"/>
      <c r="Y26" s="808"/>
      <c r="Z26" s="808"/>
      <c r="AA26" s="808"/>
      <c r="AB26" s="808"/>
      <c r="AF26" s="798">
        <f t="shared" si="0"/>
        <v>0</v>
      </c>
    </row>
    <row r="27" spans="1:32" s="798" customFormat="1" ht="27.95" hidden="1" customHeight="1">
      <c r="A27" s="795">
        <v>12</v>
      </c>
      <c r="B27" s="795"/>
      <c r="C27" s="796"/>
      <c r="D27" s="807"/>
      <c r="E27" s="807"/>
      <c r="F27" s="807"/>
      <c r="G27" s="807"/>
      <c r="H27" s="807"/>
      <c r="I27" s="807"/>
      <c r="J27" s="807"/>
      <c r="K27" s="807"/>
      <c r="L27" s="807"/>
      <c r="M27" s="808"/>
      <c r="N27" s="808"/>
      <c r="O27" s="808"/>
      <c r="P27" s="808"/>
      <c r="Q27" s="808"/>
      <c r="R27" s="808"/>
      <c r="S27" s="808"/>
      <c r="T27" s="808"/>
      <c r="U27" s="808"/>
      <c r="V27" s="808"/>
      <c r="W27" s="808"/>
      <c r="X27" s="808"/>
      <c r="Y27" s="808"/>
      <c r="Z27" s="808"/>
      <c r="AA27" s="808"/>
      <c r="AB27" s="808"/>
      <c r="AF27" s="798">
        <f t="shared" si="0"/>
        <v>0</v>
      </c>
    </row>
    <row r="28" spans="1:32" s="798" customFormat="1" ht="27.95" hidden="1" customHeight="1">
      <c r="A28" s="795">
        <v>13</v>
      </c>
      <c r="B28" s="795"/>
      <c r="C28" s="796"/>
      <c r="D28" s="807"/>
      <c r="E28" s="807"/>
      <c r="F28" s="807"/>
      <c r="G28" s="807"/>
      <c r="H28" s="807"/>
      <c r="I28" s="807"/>
      <c r="J28" s="807"/>
      <c r="K28" s="807"/>
      <c r="L28" s="807"/>
      <c r="M28" s="808"/>
      <c r="N28" s="808"/>
      <c r="O28" s="808"/>
      <c r="P28" s="808"/>
      <c r="Q28" s="808"/>
      <c r="R28" s="808"/>
      <c r="S28" s="808"/>
      <c r="T28" s="808"/>
      <c r="U28" s="808"/>
      <c r="V28" s="808"/>
      <c r="W28" s="808"/>
      <c r="X28" s="808"/>
      <c r="Y28" s="808"/>
      <c r="Z28" s="808"/>
      <c r="AA28" s="808"/>
      <c r="AB28" s="808"/>
      <c r="AF28" s="798">
        <f t="shared" si="0"/>
        <v>0</v>
      </c>
    </row>
    <row r="29" spans="1:32" s="798" customFormat="1" ht="27.95" hidden="1" customHeight="1">
      <c r="A29" s="795">
        <v>14</v>
      </c>
      <c r="B29" s="795"/>
      <c r="C29" s="796"/>
      <c r="D29" s="807"/>
      <c r="E29" s="807"/>
      <c r="F29" s="807"/>
      <c r="G29" s="807"/>
      <c r="H29" s="807"/>
      <c r="I29" s="807"/>
      <c r="J29" s="807"/>
      <c r="K29" s="807"/>
      <c r="L29" s="807"/>
      <c r="M29" s="808"/>
      <c r="N29" s="808"/>
      <c r="O29" s="808"/>
      <c r="P29" s="808"/>
      <c r="Q29" s="808"/>
      <c r="R29" s="808"/>
      <c r="S29" s="808"/>
      <c r="T29" s="808"/>
      <c r="U29" s="808"/>
      <c r="V29" s="808"/>
      <c r="W29" s="808"/>
      <c r="X29" s="808"/>
      <c r="Y29" s="808"/>
      <c r="Z29" s="808"/>
      <c r="AA29" s="808"/>
      <c r="AB29" s="808"/>
      <c r="AF29" s="798">
        <f t="shared" si="0"/>
        <v>0</v>
      </c>
    </row>
    <row r="30" spans="1:32" s="798" customFormat="1" ht="27.95" hidden="1" customHeight="1">
      <c r="A30" s="795">
        <v>15</v>
      </c>
      <c r="B30" s="795"/>
      <c r="C30" s="796"/>
      <c r="D30" s="807"/>
      <c r="E30" s="807"/>
      <c r="F30" s="807"/>
      <c r="G30" s="807"/>
      <c r="H30" s="807"/>
      <c r="I30" s="807"/>
      <c r="J30" s="807"/>
      <c r="K30" s="807"/>
      <c r="L30" s="807"/>
      <c r="M30" s="808"/>
      <c r="N30" s="808"/>
      <c r="O30" s="808"/>
      <c r="P30" s="808"/>
      <c r="Q30" s="808"/>
      <c r="R30" s="808"/>
      <c r="S30" s="808"/>
      <c r="T30" s="808"/>
      <c r="U30" s="808"/>
      <c r="V30" s="808"/>
      <c r="W30" s="808"/>
      <c r="X30" s="808"/>
      <c r="Y30" s="808"/>
      <c r="Z30" s="808"/>
      <c r="AA30" s="808"/>
      <c r="AB30" s="808"/>
      <c r="AF30" s="798">
        <f t="shared" si="0"/>
        <v>0</v>
      </c>
    </row>
    <row r="31" spans="1:32" s="798" customFormat="1" ht="27.95" hidden="1" customHeight="1">
      <c r="A31" s="795">
        <v>16</v>
      </c>
      <c r="B31" s="795"/>
      <c r="C31" s="796"/>
      <c r="D31" s="807"/>
      <c r="E31" s="807"/>
      <c r="F31" s="807"/>
      <c r="G31" s="807"/>
      <c r="H31" s="807"/>
      <c r="I31" s="807"/>
      <c r="J31" s="807"/>
      <c r="K31" s="807"/>
      <c r="L31" s="807"/>
      <c r="M31" s="808"/>
      <c r="N31" s="808"/>
      <c r="O31" s="808"/>
      <c r="P31" s="808"/>
      <c r="Q31" s="808"/>
      <c r="R31" s="808"/>
      <c r="S31" s="808"/>
      <c r="T31" s="808"/>
      <c r="U31" s="808"/>
      <c r="V31" s="808"/>
      <c r="W31" s="808"/>
      <c r="X31" s="808"/>
      <c r="Y31" s="808"/>
      <c r="Z31" s="808"/>
      <c r="AA31" s="808"/>
      <c r="AB31" s="808"/>
      <c r="AF31" s="798">
        <f t="shared" si="0"/>
        <v>0</v>
      </c>
    </row>
    <row r="32" spans="1:32" s="798" customFormat="1" ht="27.95" hidden="1" customHeight="1">
      <c r="A32" s="795">
        <v>17</v>
      </c>
      <c r="B32" s="795"/>
      <c r="C32" s="796"/>
      <c r="D32" s="807"/>
      <c r="E32" s="807"/>
      <c r="F32" s="807"/>
      <c r="G32" s="807"/>
      <c r="H32" s="807"/>
      <c r="I32" s="807"/>
      <c r="J32" s="807"/>
      <c r="K32" s="807"/>
      <c r="L32" s="807"/>
      <c r="M32" s="808"/>
      <c r="N32" s="808"/>
      <c r="O32" s="808"/>
      <c r="P32" s="808"/>
      <c r="Q32" s="808"/>
      <c r="R32" s="808"/>
      <c r="S32" s="808"/>
      <c r="T32" s="808"/>
      <c r="U32" s="808"/>
      <c r="V32" s="808"/>
      <c r="W32" s="808"/>
      <c r="X32" s="808"/>
      <c r="Y32" s="808"/>
      <c r="Z32" s="808"/>
      <c r="AA32" s="808"/>
      <c r="AB32" s="808"/>
      <c r="AF32" s="798">
        <f t="shared" si="0"/>
        <v>0</v>
      </c>
    </row>
    <row r="33" spans="1:32" s="798" customFormat="1" ht="27.95" hidden="1" customHeight="1">
      <c r="A33" s="795">
        <v>18</v>
      </c>
      <c r="B33" s="795"/>
      <c r="C33" s="796"/>
      <c r="D33" s="807"/>
      <c r="E33" s="807"/>
      <c r="F33" s="807"/>
      <c r="G33" s="807"/>
      <c r="H33" s="807"/>
      <c r="I33" s="807"/>
      <c r="J33" s="807"/>
      <c r="K33" s="807"/>
      <c r="L33" s="808"/>
      <c r="M33" s="808"/>
      <c r="N33" s="808"/>
      <c r="O33" s="808"/>
      <c r="P33" s="808"/>
      <c r="Q33" s="808"/>
      <c r="R33" s="808"/>
      <c r="S33" s="808"/>
      <c r="T33" s="808"/>
      <c r="U33" s="808"/>
      <c r="V33" s="808"/>
      <c r="W33" s="808"/>
      <c r="X33" s="808"/>
      <c r="Y33" s="808"/>
      <c r="Z33" s="808"/>
      <c r="AA33" s="808"/>
      <c r="AB33" s="808"/>
      <c r="AF33" s="798">
        <f t="shared" si="0"/>
        <v>0</v>
      </c>
    </row>
    <row r="34" spans="1:32" s="798" customFormat="1" ht="27.95" hidden="1" customHeight="1">
      <c r="A34" s="795">
        <v>19</v>
      </c>
      <c r="B34" s="795"/>
      <c r="C34" s="796"/>
      <c r="D34" s="807"/>
      <c r="E34" s="807"/>
      <c r="F34" s="807"/>
      <c r="G34" s="807"/>
      <c r="H34" s="807"/>
      <c r="I34" s="807"/>
      <c r="J34" s="807"/>
      <c r="K34" s="807"/>
      <c r="L34" s="807"/>
      <c r="M34" s="808"/>
      <c r="N34" s="808"/>
      <c r="O34" s="808"/>
      <c r="P34" s="808"/>
      <c r="Q34" s="808"/>
      <c r="R34" s="808"/>
      <c r="S34" s="808"/>
      <c r="T34" s="808"/>
      <c r="U34" s="808"/>
      <c r="V34" s="808"/>
      <c r="W34" s="808"/>
      <c r="X34" s="808"/>
      <c r="Y34" s="808"/>
      <c r="Z34" s="808"/>
      <c r="AA34" s="808"/>
      <c r="AB34" s="808"/>
      <c r="AF34" s="798">
        <f t="shared" si="0"/>
        <v>0</v>
      </c>
    </row>
    <row r="35" spans="1:32" s="798" customFormat="1" ht="27.95" hidden="1" customHeight="1">
      <c r="A35" s="795">
        <v>20</v>
      </c>
      <c r="B35" s="795"/>
      <c r="C35" s="796"/>
      <c r="D35" s="807"/>
      <c r="E35" s="807"/>
      <c r="F35" s="807"/>
      <c r="G35" s="807"/>
      <c r="H35" s="807"/>
      <c r="I35" s="807"/>
      <c r="J35" s="807"/>
      <c r="K35" s="807"/>
      <c r="L35" s="807"/>
      <c r="M35" s="808"/>
      <c r="N35" s="808"/>
      <c r="O35" s="808"/>
      <c r="P35" s="808"/>
      <c r="Q35" s="808"/>
      <c r="R35" s="808"/>
      <c r="S35" s="808"/>
      <c r="T35" s="808"/>
      <c r="U35" s="808"/>
      <c r="V35" s="808"/>
      <c r="W35" s="808"/>
      <c r="X35" s="808"/>
      <c r="Y35" s="808"/>
      <c r="Z35" s="808"/>
      <c r="AA35" s="808"/>
      <c r="AB35" s="808"/>
      <c r="AF35" s="798">
        <f t="shared" si="0"/>
        <v>0</v>
      </c>
    </row>
    <row r="36" spans="1:32" s="798" customFormat="1" ht="27.95" hidden="1" customHeight="1">
      <c r="A36" s="795">
        <v>21</v>
      </c>
      <c r="B36" s="795"/>
      <c r="C36" s="796"/>
      <c r="D36" s="807"/>
      <c r="E36" s="807"/>
      <c r="F36" s="807"/>
      <c r="G36" s="807"/>
      <c r="H36" s="807"/>
      <c r="I36" s="807"/>
      <c r="J36" s="807"/>
      <c r="K36" s="807"/>
      <c r="L36" s="807"/>
      <c r="M36" s="808"/>
      <c r="N36" s="808"/>
      <c r="O36" s="808"/>
      <c r="P36" s="808"/>
      <c r="Q36" s="808"/>
      <c r="R36" s="808"/>
      <c r="S36" s="808"/>
      <c r="T36" s="808"/>
      <c r="U36" s="808"/>
      <c r="V36" s="808"/>
      <c r="W36" s="808"/>
      <c r="X36" s="808"/>
      <c r="Y36" s="808"/>
      <c r="Z36" s="808"/>
      <c r="AA36" s="808"/>
      <c r="AB36" s="808"/>
      <c r="AF36" s="798">
        <f t="shared" si="0"/>
        <v>0</v>
      </c>
    </row>
    <row r="37" spans="1:32" s="798" customFormat="1" ht="27.95" hidden="1" customHeight="1">
      <c r="A37" s="795">
        <v>22</v>
      </c>
      <c r="B37" s="795"/>
      <c r="C37" s="796"/>
      <c r="D37" s="807"/>
      <c r="E37" s="807"/>
      <c r="F37" s="807"/>
      <c r="G37" s="807"/>
      <c r="H37" s="807"/>
      <c r="I37" s="807"/>
      <c r="J37" s="807"/>
      <c r="K37" s="807"/>
      <c r="L37" s="807"/>
      <c r="M37" s="808"/>
      <c r="N37" s="808"/>
      <c r="O37" s="808"/>
      <c r="P37" s="808"/>
      <c r="Q37" s="808"/>
      <c r="R37" s="808"/>
      <c r="S37" s="808"/>
      <c r="T37" s="808"/>
      <c r="U37" s="808"/>
      <c r="V37" s="808"/>
      <c r="W37" s="808"/>
      <c r="X37" s="808"/>
      <c r="Y37" s="808"/>
      <c r="Z37" s="808"/>
      <c r="AA37" s="808"/>
      <c r="AB37" s="808"/>
      <c r="AF37" s="798">
        <f t="shared" si="0"/>
        <v>0</v>
      </c>
    </row>
    <row r="38" spans="1:32" s="798" customFormat="1" ht="27.95" hidden="1" customHeight="1">
      <c r="A38" s="795">
        <v>23</v>
      </c>
      <c r="B38" s="795"/>
      <c r="C38" s="796"/>
      <c r="D38" s="807"/>
      <c r="E38" s="807"/>
      <c r="F38" s="807"/>
      <c r="G38" s="807"/>
      <c r="H38" s="807"/>
      <c r="I38" s="807"/>
      <c r="J38" s="807"/>
      <c r="K38" s="807"/>
      <c r="L38" s="807"/>
      <c r="M38" s="808"/>
      <c r="N38" s="808"/>
      <c r="O38" s="808"/>
      <c r="P38" s="808"/>
      <c r="Q38" s="808"/>
      <c r="R38" s="808"/>
      <c r="S38" s="808"/>
      <c r="T38" s="808"/>
      <c r="U38" s="808"/>
      <c r="V38" s="808"/>
      <c r="W38" s="808"/>
      <c r="X38" s="808"/>
      <c r="Y38" s="808"/>
      <c r="Z38" s="808"/>
      <c r="AA38" s="808"/>
      <c r="AB38" s="808"/>
      <c r="AF38" s="798">
        <f t="shared" si="0"/>
        <v>0</v>
      </c>
    </row>
    <row r="39" spans="1:32" s="798" customFormat="1" ht="27.95" hidden="1" customHeight="1">
      <c r="A39" s="795">
        <v>24</v>
      </c>
      <c r="B39" s="795"/>
      <c r="C39" s="796"/>
      <c r="D39" s="807"/>
      <c r="E39" s="807"/>
      <c r="F39" s="807"/>
      <c r="G39" s="807"/>
      <c r="H39" s="807"/>
      <c r="I39" s="807"/>
      <c r="J39" s="807"/>
      <c r="K39" s="807"/>
      <c r="L39" s="807"/>
      <c r="M39" s="808"/>
      <c r="N39" s="808"/>
      <c r="O39" s="808"/>
      <c r="P39" s="808"/>
      <c r="Q39" s="808"/>
      <c r="R39" s="808"/>
      <c r="S39" s="808"/>
      <c r="T39" s="808"/>
      <c r="U39" s="808"/>
      <c r="V39" s="808"/>
      <c r="W39" s="808"/>
      <c r="X39" s="808"/>
      <c r="Y39" s="808"/>
      <c r="Z39" s="808"/>
      <c r="AA39" s="808"/>
      <c r="AB39" s="808"/>
      <c r="AF39" s="798">
        <f t="shared" si="0"/>
        <v>0</v>
      </c>
    </row>
    <row r="40" spans="1:32" s="798" customFormat="1" ht="27.95" hidden="1" customHeight="1">
      <c r="A40" s="795">
        <v>25</v>
      </c>
      <c r="B40" s="795"/>
      <c r="C40" s="796"/>
      <c r="D40" s="807"/>
      <c r="E40" s="807"/>
      <c r="F40" s="807"/>
      <c r="G40" s="807"/>
      <c r="H40" s="807"/>
      <c r="I40" s="807"/>
      <c r="J40" s="807"/>
      <c r="K40" s="807"/>
      <c r="L40" s="807"/>
      <c r="M40" s="808"/>
      <c r="N40" s="808"/>
      <c r="O40" s="808"/>
      <c r="P40" s="808"/>
      <c r="Q40" s="808"/>
      <c r="R40" s="808"/>
      <c r="S40" s="808"/>
      <c r="T40" s="808"/>
      <c r="U40" s="808"/>
      <c r="V40" s="808"/>
      <c r="W40" s="808"/>
      <c r="X40" s="808"/>
      <c r="Y40" s="808"/>
      <c r="Z40" s="808"/>
      <c r="AA40" s="808"/>
      <c r="AB40" s="808"/>
      <c r="AF40" s="798">
        <f t="shared" si="0"/>
        <v>0</v>
      </c>
    </row>
    <row r="41" spans="1:32" s="798" customFormat="1" ht="27.95" hidden="1" customHeight="1">
      <c r="A41" s="795">
        <v>26</v>
      </c>
      <c r="B41" s="795"/>
      <c r="C41" s="796"/>
      <c r="D41" s="807"/>
      <c r="E41" s="807"/>
      <c r="F41" s="807"/>
      <c r="G41" s="807"/>
      <c r="H41" s="807"/>
      <c r="I41" s="807"/>
      <c r="J41" s="807"/>
      <c r="K41" s="807"/>
      <c r="L41" s="807"/>
      <c r="M41" s="808"/>
      <c r="N41" s="808"/>
      <c r="O41" s="808"/>
      <c r="P41" s="808"/>
      <c r="Q41" s="808"/>
      <c r="R41" s="808"/>
      <c r="S41" s="808"/>
      <c r="T41" s="808"/>
      <c r="U41" s="808"/>
      <c r="V41" s="808"/>
      <c r="W41" s="808"/>
      <c r="X41" s="808"/>
      <c r="Y41" s="808"/>
      <c r="Z41" s="808"/>
      <c r="AA41" s="808"/>
      <c r="AB41" s="808"/>
      <c r="AF41" s="798">
        <f t="shared" si="0"/>
        <v>0</v>
      </c>
    </row>
    <row r="42" spans="1:32" s="798" customFormat="1" ht="27.95" hidden="1" customHeight="1">
      <c r="A42" s="795">
        <v>27</v>
      </c>
      <c r="B42" s="795"/>
      <c r="C42" s="796"/>
      <c r="D42" s="807"/>
      <c r="E42" s="807"/>
      <c r="F42" s="807"/>
      <c r="G42" s="807"/>
      <c r="H42" s="807"/>
      <c r="I42" s="807"/>
      <c r="J42" s="807"/>
      <c r="K42" s="807"/>
      <c r="L42" s="807"/>
      <c r="M42" s="808"/>
      <c r="N42" s="808"/>
      <c r="O42" s="808"/>
      <c r="P42" s="808"/>
      <c r="Q42" s="808"/>
      <c r="R42" s="808"/>
      <c r="S42" s="808"/>
      <c r="T42" s="808"/>
      <c r="U42" s="808"/>
      <c r="V42" s="808"/>
      <c r="W42" s="808"/>
      <c r="X42" s="808"/>
      <c r="Y42" s="808"/>
      <c r="Z42" s="808"/>
      <c r="AA42" s="808"/>
      <c r="AB42" s="808"/>
      <c r="AF42" s="798">
        <f t="shared" si="0"/>
        <v>0</v>
      </c>
    </row>
    <row r="43" spans="1:32" s="798" customFormat="1" ht="27.95" hidden="1" customHeight="1">
      <c r="A43" s="795">
        <v>28</v>
      </c>
      <c r="B43" s="795"/>
      <c r="C43" s="796"/>
      <c r="D43" s="807"/>
      <c r="E43" s="807"/>
      <c r="F43" s="807"/>
      <c r="G43" s="807"/>
      <c r="H43" s="807"/>
      <c r="I43" s="807"/>
      <c r="J43" s="807"/>
      <c r="K43" s="807"/>
      <c r="L43" s="807"/>
      <c r="M43" s="808"/>
      <c r="N43" s="808"/>
      <c r="O43" s="808"/>
      <c r="P43" s="808"/>
      <c r="Q43" s="808"/>
      <c r="R43" s="808"/>
      <c r="S43" s="808"/>
      <c r="T43" s="808"/>
      <c r="U43" s="808"/>
      <c r="V43" s="808"/>
      <c r="W43" s="808"/>
      <c r="X43" s="808"/>
      <c r="Y43" s="808"/>
      <c r="Z43" s="808"/>
      <c r="AA43" s="808"/>
      <c r="AB43" s="808"/>
      <c r="AF43" s="798">
        <f t="shared" si="0"/>
        <v>0</v>
      </c>
    </row>
    <row r="44" spans="1:32" s="798" customFormat="1" ht="27.95" hidden="1" customHeight="1">
      <c r="A44" s="795">
        <v>29</v>
      </c>
      <c r="B44" s="795"/>
      <c r="C44" s="796"/>
      <c r="D44" s="807"/>
      <c r="E44" s="807"/>
      <c r="F44" s="807"/>
      <c r="G44" s="807"/>
      <c r="H44" s="807"/>
      <c r="I44" s="807"/>
      <c r="J44" s="807"/>
      <c r="K44" s="807"/>
      <c r="L44" s="807"/>
      <c r="M44" s="808"/>
      <c r="N44" s="808"/>
      <c r="O44" s="808"/>
      <c r="P44" s="808"/>
      <c r="Q44" s="808"/>
      <c r="R44" s="808"/>
      <c r="S44" s="808"/>
      <c r="T44" s="808"/>
      <c r="U44" s="808"/>
      <c r="V44" s="808"/>
      <c r="W44" s="808"/>
      <c r="X44" s="808"/>
      <c r="Y44" s="808"/>
      <c r="Z44" s="808"/>
      <c r="AA44" s="808"/>
      <c r="AB44" s="808"/>
      <c r="AF44" s="798">
        <f t="shared" si="0"/>
        <v>0</v>
      </c>
    </row>
    <row r="45" spans="1:32" s="798" customFormat="1" ht="27.95" hidden="1" customHeight="1">
      <c r="A45" s="795">
        <v>30</v>
      </c>
      <c r="B45" s="795"/>
      <c r="C45" s="796"/>
      <c r="D45" s="807"/>
      <c r="E45" s="807"/>
      <c r="F45" s="807"/>
      <c r="G45" s="807"/>
      <c r="H45" s="807"/>
      <c r="I45" s="807"/>
      <c r="J45" s="807"/>
      <c r="K45" s="807"/>
      <c r="L45" s="807"/>
      <c r="M45" s="808"/>
      <c r="N45" s="808"/>
      <c r="O45" s="808"/>
      <c r="P45" s="808"/>
      <c r="Q45" s="808"/>
      <c r="R45" s="808"/>
      <c r="S45" s="808"/>
      <c r="T45" s="808"/>
      <c r="U45" s="808"/>
      <c r="V45" s="808"/>
      <c r="W45" s="808"/>
      <c r="X45" s="808"/>
      <c r="Y45" s="808"/>
      <c r="Z45" s="808"/>
      <c r="AA45" s="808"/>
      <c r="AB45" s="808"/>
      <c r="AF45" s="798">
        <f t="shared" si="0"/>
        <v>0</v>
      </c>
    </row>
    <row r="46" spans="1:32" s="798" customFormat="1" ht="27.95" hidden="1" customHeight="1">
      <c r="A46" s="795">
        <v>31</v>
      </c>
      <c r="B46" s="795"/>
      <c r="C46" s="796"/>
      <c r="D46" s="807"/>
      <c r="E46" s="807"/>
      <c r="F46" s="807"/>
      <c r="G46" s="807"/>
      <c r="H46" s="807"/>
      <c r="I46" s="807"/>
      <c r="J46" s="807"/>
      <c r="K46" s="807"/>
      <c r="L46" s="807"/>
      <c r="M46" s="808"/>
      <c r="N46" s="808"/>
      <c r="O46" s="808"/>
      <c r="P46" s="808"/>
      <c r="Q46" s="808"/>
      <c r="R46" s="808"/>
      <c r="S46" s="808"/>
      <c r="T46" s="808"/>
      <c r="U46" s="808"/>
      <c r="V46" s="808"/>
      <c r="W46" s="808"/>
      <c r="X46" s="808"/>
      <c r="Y46" s="808"/>
      <c r="Z46" s="808"/>
      <c r="AA46" s="808"/>
      <c r="AB46" s="808"/>
      <c r="AF46" s="798">
        <f t="shared" si="0"/>
        <v>0</v>
      </c>
    </row>
    <row r="47" spans="1:32" s="798" customFormat="1" ht="27.95" hidden="1" customHeight="1">
      <c r="A47" s="795">
        <v>32</v>
      </c>
      <c r="B47" s="795"/>
      <c r="C47" s="796"/>
      <c r="D47" s="807"/>
      <c r="E47" s="807"/>
      <c r="F47" s="807"/>
      <c r="G47" s="807"/>
      <c r="H47" s="807"/>
      <c r="I47" s="807"/>
      <c r="J47" s="807"/>
      <c r="K47" s="807"/>
      <c r="L47" s="807"/>
      <c r="M47" s="808"/>
      <c r="N47" s="808"/>
      <c r="O47" s="808"/>
      <c r="P47" s="808"/>
      <c r="Q47" s="808"/>
      <c r="R47" s="808"/>
      <c r="S47" s="808"/>
      <c r="T47" s="808"/>
      <c r="U47" s="808"/>
      <c r="V47" s="808"/>
      <c r="W47" s="808"/>
      <c r="X47" s="808"/>
      <c r="Y47" s="808"/>
      <c r="Z47" s="808"/>
      <c r="AA47" s="808"/>
      <c r="AB47" s="808"/>
      <c r="AF47" s="798">
        <f t="shared" si="0"/>
        <v>0</v>
      </c>
    </row>
    <row r="48" spans="1:32" s="798" customFormat="1" ht="27.95" hidden="1" customHeight="1">
      <c r="A48" s="795">
        <v>33</v>
      </c>
      <c r="B48" s="795"/>
      <c r="C48" s="796"/>
      <c r="D48" s="807"/>
      <c r="E48" s="807"/>
      <c r="F48" s="807"/>
      <c r="G48" s="807"/>
      <c r="H48" s="807"/>
      <c r="I48" s="807"/>
      <c r="J48" s="807"/>
      <c r="K48" s="807"/>
      <c r="L48" s="807"/>
      <c r="M48" s="808"/>
      <c r="N48" s="808"/>
      <c r="O48" s="808"/>
      <c r="P48" s="808"/>
      <c r="Q48" s="808"/>
      <c r="R48" s="808"/>
      <c r="S48" s="808"/>
      <c r="T48" s="808"/>
      <c r="U48" s="808"/>
      <c r="V48" s="808"/>
      <c r="W48" s="808"/>
      <c r="X48" s="808"/>
      <c r="Y48" s="808"/>
      <c r="Z48" s="808"/>
      <c r="AA48" s="808"/>
      <c r="AB48" s="808"/>
      <c r="AF48" s="798">
        <f t="shared" si="0"/>
        <v>0</v>
      </c>
    </row>
    <row r="49" spans="1:32" s="798" customFormat="1" ht="27.95" hidden="1" customHeight="1">
      <c r="A49" s="795">
        <v>34</v>
      </c>
      <c r="B49" s="795"/>
      <c r="C49" s="796"/>
      <c r="D49" s="807"/>
      <c r="E49" s="807"/>
      <c r="F49" s="807"/>
      <c r="G49" s="807"/>
      <c r="H49" s="807"/>
      <c r="I49" s="807"/>
      <c r="J49" s="807"/>
      <c r="K49" s="807"/>
      <c r="L49" s="807"/>
      <c r="M49" s="808"/>
      <c r="N49" s="808"/>
      <c r="O49" s="808"/>
      <c r="P49" s="808"/>
      <c r="Q49" s="808"/>
      <c r="R49" s="808"/>
      <c r="S49" s="808"/>
      <c r="T49" s="808"/>
      <c r="U49" s="808"/>
      <c r="V49" s="808"/>
      <c r="W49" s="808"/>
      <c r="X49" s="808"/>
      <c r="Y49" s="808"/>
      <c r="Z49" s="808"/>
      <c r="AA49" s="808"/>
      <c r="AB49" s="808"/>
      <c r="AF49" s="798">
        <f t="shared" si="0"/>
        <v>0</v>
      </c>
    </row>
    <row r="50" spans="1:32" s="798" customFormat="1" ht="27.95" hidden="1" customHeight="1">
      <c r="A50" s="795">
        <v>35</v>
      </c>
      <c r="B50" s="795"/>
      <c r="C50" s="796"/>
      <c r="D50" s="807"/>
      <c r="E50" s="807"/>
      <c r="F50" s="807"/>
      <c r="G50" s="807"/>
      <c r="H50" s="807"/>
      <c r="I50" s="807"/>
      <c r="J50" s="807"/>
      <c r="K50" s="807"/>
      <c r="L50" s="807"/>
      <c r="M50" s="808"/>
      <c r="N50" s="808"/>
      <c r="O50" s="808"/>
      <c r="P50" s="808"/>
      <c r="Q50" s="808"/>
      <c r="R50" s="808"/>
      <c r="S50" s="808"/>
      <c r="T50" s="808"/>
      <c r="U50" s="808"/>
      <c r="V50" s="808"/>
      <c r="W50" s="808"/>
      <c r="X50" s="808"/>
      <c r="Y50" s="808"/>
      <c r="Z50" s="808"/>
      <c r="AA50" s="808"/>
      <c r="AB50" s="808"/>
      <c r="AF50" s="798">
        <f t="shared" si="0"/>
        <v>0</v>
      </c>
    </row>
    <row r="51" spans="1:32" s="798" customFormat="1" ht="27.95" hidden="1" customHeight="1">
      <c r="A51" s="795">
        <v>36</v>
      </c>
      <c r="B51" s="795"/>
      <c r="C51" s="796"/>
      <c r="D51" s="807"/>
      <c r="E51" s="807"/>
      <c r="F51" s="807"/>
      <c r="G51" s="807"/>
      <c r="H51" s="807"/>
      <c r="I51" s="807"/>
      <c r="J51" s="807"/>
      <c r="K51" s="807"/>
      <c r="L51" s="807"/>
      <c r="M51" s="808"/>
      <c r="N51" s="808"/>
      <c r="O51" s="808"/>
      <c r="P51" s="808"/>
      <c r="Q51" s="808"/>
      <c r="R51" s="808"/>
      <c r="S51" s="808"/>
      <c r="T51" s="808"/>
      <c r="U51" s="808"/>
      <c r="V51" s="808"/>
      <c r="W51" s="808"/>
      <c r="X51" s="808"/>
      <c r="Y51" s="808"/>
      <c r="Z51" s="808"/>
      <c r="AA51" s="808"/>
      <c r="AB51" s="808"/>
      <c r="AF51" s="798">
        <f t="shared" si="0"/>
        <v>0</v>
      </c>
    </row>
    <row r="52" spans="1:32" s="798" customFormat="1" ht="27.95" hidden="1" customHeight="1">
      <c r="A52" s="795">
        <v>37</v>
      </c>
      <c r="B52" s="795"/>
      <c r="C52" s="796"/>
      <c r="D52" s="807"/>
      <c r="E52" s="807"/>
      <c r="F52" s="807"/>
      <c r="G52" s="807"/>
      <c r="H52" s="807"/>
      <c r="I52" s="807"/>
      <c r="J52" s="807"/>
      <c r="K52" s="807"/>
      <c r="L52" s="807"/>
      <c r="M52" s="808"/>
      <c r="N52" s="808"/>
      <c r="O52" s="808"/>
      <c r="P52" s="808"/>
      <c r="Q52" s="808"/>
      <c r="R52" s="808"/>
      <c r="S52" s="808"/>
      <c r="T52" s="808"/>
      <c r="U52" s="808"/>
      <c r="V52" s="808"/>
      <c r="W52" s="808"/>
      <c r="X52" s="808"/>
      <c r="Y52" s="808"/>
      <c r="Z52" s="808"/>
      <c r="AA52" s="808"/>
      <c r="AB52" s="808"/>
      <c r="AF52" s="798">
        <f t="shared" si="0"/>
        <v>0</v>
      </c>
    </row>
    <row r="53" spans="1:32" s="798" customFormat="1" ht="27.95" hidden="1" customHeight="1">
      <c r="A53" s="795">
        <v>38</v>
      </c>
      <c r="B53" s="795"/>
      <c r="C53" s="796"/>
      <c r="D53" s="807"/>
      <c r="E53" s="807"/>
      <c r="F53" s="807"/>
      <c r="G53" s="807"/>
      <c r="H53" s="807"/>
      <c r="I53" s="807"/>
      <c r="J53" s="807"/>
      <c r="K53" s="807"/>
      <c r="L53" s="807"/>
      <c r="M53" s="808"/>
      <c r="N53" s="808"/>
      <c r="O53" s="808"/>
      <c r="P53" s="808"/>
      <c r="Q53" s="808"/>
      <c r="R53" s="808"/>
      <c r="S53" s="808"/>
      <c r="T53" s="808"/>
      <c r="U53" s="808"/>
      <c r="V53" s="808"/>
      <c r="W53" s="808"/>
      <c r="X53" s="808"/>
      <c r="Y53" s="808"/>
      <c r="Z53" s="808"/>
      <c r="AA53" s="808"/>
      <c r="AB53" s="808"/>
      <c r="AF53" s="798">
        <f t="shared" si="0"/>
        <v>0</v>
      </c>
    </row>
    <row r="54" spans="1:32" s="798" customFormat="1" ht="27.95" hidden="1" customHeight="1">
      <c r="A54" s="795">
        <v>39</v>
      </c>
      <c r="B54" s="795"/>
      <c r="C54" s="796"/>
      <c r="D54" s="807"/>
      <c r="E54" s="807"/>
      <c r="F54" s="807"/>
      <c r="G54" s="807"/>
      <c r="H54" s="807"/>
      <c r="I54" s="807"/>
      <c r="J54" s="807"/>
      <c r="K54" s="807"/>
      <c r="L54" s="807"/>
      <c r="M54" s="808"/>
      <c r="N54" s="808"/>
      <c r="O54" s="808"/>
      <c r="P54" s="808"/>
      <c r="Q54" s="808"/>
      <c r="R54" s="808"/>
      <c r="S54" s="808"/>
      <c r="T54" s="808"/>
      <c r="U54" s="808"/>
      <c r="V54" s="808"/>
      <c r="W54" s="808"/>
      <c r="X54" s="808"/>
      <c r="Y54" s="808"/>
      <c r="Z54" s="808"/>
      <c r="AA54" s="808"/>
      <c r="AB54" s="808"/>
      <c r="AF54" s="798">
        <f t="shared" si="0"/>
        <v>0</v>
      </c>
    </row>
    <row r="55" spans="1:32" s="798" customFormat="1" ht="27.95" hidden="1" customHeight="1">
      <c r="A55" s="795">
        <v>40</v>
      </c>
      <c r="B55" s="795"/>
      <c r="C55" s="796"/>
      <c r="D55" s="807"/>
      <c r="E55" s="807"/>
      <c r="F55" s="807"/>
      <c r="G55" s="807"/>
      <c r="H55" s="807"/>
      <c r="I55" s="807"/>
      <c r="J55" s="807"/>
      <c r="K55" s="807"/>
      <c r="L55" s="807"/>
      <c r="M55" s="808"/>
      <c r="N55" s="808"/>
      <c r="O55" s="808"/>
      <c r="P55" s="808"/>
      <c r="Q55" s="808"/>
      <c r="R55" s="808"/>
      <c r="S55" s="808"/>
      <c r="T55" s="808"/>
      <c r="U55" s="808"/>
      <c r="V55" s="808"/>
      <c r="W55" s="808"/>
      <c r="X55" s="808"/>
      <c r="Y55" s="808"/>
      <c r="Z55" s="808"/>
      <c r="AA55" s="808"/>
      <c r="AB55" s="808"/>
      <c r="AF55" s="798">
        <f t="shared" si="0"/>
        <v>0</v>
      </c>
    </row>
    <row r="56" spans="1:32" s="798" customFormat="1" ht="27.95" hidden="1" customHeight="1">
      <c r="A56" s="795">
        <v>41</v>
      </c>
      <c r="B56" s="795"/>
      <c r="C56" s="796"/>
      <c r="D56" s="807"/>
      <c r="E56" s="807"/>
      <c r="F56" s="807"/>
      <c r="G56" s="807"/>
      <c r="H56" s="807"/>
      <c r="I56" s="807"/>
      <c r="J56" s="807"/>
      <c r="K56" s="807"/>
      <c r="L56" s="807"/>
      <c r="M56" s="808"/>
      <c r="N56" s="808"/>
      <c r="O56" s="808"/>
      <c r="P56" s="808"/>
      <c r="Q56" s="808"/>
      <c r="R56" s="808"/>
      <c r="S56" s="808"/>
      <c r="T56" s="808"/>
      <c r="U56" s="808"/>
      <c r="V56" s="808"/>
      <c r="W56" s="808"/>
      <c r="X56" s="808"/>
      <c r="Y56" s="808"/>
      <c r="Z56" s="808"/>
      <c r="AA56" s="808"/>
      <c r="AB56" s="808"/>
      <c r="AF56" s="798">
        <f t="shared" si="0"/>
        <v>0</v>
      </c>
    </row>
    <row r="57" spans="1:32" s="798" customFormat="1" ht="27.95" hidden="1" customHeight="1">
      <c r="A57" s="795">
        <v>42</v>
      </c>
      <c r="B57" s="795"/>
      <c r="C57" s="796"/>
      <c r="D57" s="807"/>
      <c r="E57" s="807"/>
      <c r="F57" s="807"/>
      <c r="G57" s="807"/>
      <c r="H57" s="807"/>
      <c r="I57" s="807"/>
      <c r="J57" s="807"/>
      <c r="K57" s="807"/>
      <c r="L57" s="807"/>
      <c r="M57" s="808"/>
      <c r="N57" s="808"/>
      <c r="O57" s="808"/>
      <c r="P57" s="808"/>
      <c r="Q57" s="808"/>
      <c r="R57" s="808"/>
      <c r="S57" s="808"/>
      <c r="T57" s="808"/>
      <c r="U57" s="808"/>
      <c r="V57" s="808"/>
      <c r="W57" s="808"/>
      <c r="X57" s="808"/>
      <c r="Y57" s="808"/>
      <c r="Z57" s="808"/>
      <c r="AA57" s="808"/>
      <c r="AB57" s="808"/>
      <c r="AF57" s="798">
        <f t="shared" si="0"/>
        <v>0</v>
      </c>
    </row>
    <row r="58" spans="1:32" s="798" customFormat="1" ht="27.95" hidden="1" customHeight="1">
      <c r="A58" s="795">
        <v>43</v>
      </c>
      <c r="B58" s="795"/>
      <c r="C58" s="796"/>
      <c r="D58" s="807"/>
      <c r="E58" s="807"/>
      <c r="F58" s="807"/>
      <c r="G58" s="807"/>
      <c r="H58" s="807"/>
      <c r="I58" s="807"/>
      <c r="J58" s="807"/>
      <c r="K58" s="807"/>
      <c r="L58" s="807"/>
      <c r="M58" s="808"/>
      <c r="N58" s="808"/>
      <c r="O58" s="808"/>
      <c r="P58" s="808"/>
      <c r="Q58" s="808"/>
      <c r="R58" s="808"/>
      <c r="S58" s="808"/>
      <c r="T58" s="808"/>
      <c r="U58" s="808"/>
      <c r="V58" s="808"/>
      <c r="W58" s="808"/>
      <c r="X58" s="808"/>
      <c r="Y58" s="808"/>
      <c r="Z58" s="808"/>
      <c r="AA58" s="808"/>
      <c r="AB58" s="808"/>
      <c r="AF58" s="798">
        <f t="shared" si="0"/>
        <v>0</v>
      </c>
    </row>
    <row r="59" spans="1:32" s="798" customFormat="1" ht="27.95" hidden="1" customHeight="1">
      <c r="A59" s="795">
        <v>44</v>
      </c>
      <c r="B59" s="795"/>
      <c r="C59" s="796"/>
      <c r="D59" s="807"/>
      <c r="E59" s="807"/>
      <c r="F59" s="807"/>
      <c r="G59" s="807"/>
      <c r="H59" s="807"/>
      <c r="I59" s="807"/>
      <c r="J59" s="807"/>
      <c r="K59" s="807"/>
      <c r="L59" s="807"/>
      <c r="M59" s="808"/>
      <c r="N59" s="808"/>
      <c r="O59" s="808"/>
      <c r="P59" s="808"/>
      <c r="Q59" s="808"/>
      <c r="R59" s="808"/>
      <c r="S59" s="808"/>
      <c r="T59" s="808"/>
      <c r="U59" s="808"/>
      <c r="V59" s="808"/>
      <c r="W59" s="808"/>
      <c r="X59" s="808"/>
      <c r="Y59" s="808"/>
      <c r="Z59" s="808"/>
      <c r="AA59" s="808"/>
      <c r="AB59" s="808"/>
      <c r="AF59" s="798">
        <f t="shared" si="0"/>
        <v>0</v>
      </c>
    </row>
    <row r="60" spans="1:32" s="798" customFormat="1" ht="27.95" hidden="1" customHeight="1">
      <c r="A60" s="795">
        <v>45</v>
      </c>
      <c r="B60" s="795"/>
      <c r="C60" s="796"/>
      <c r="D60" s="807"/>
      <c r="E60" s="807"/>
      <c r="F60" s="807"/>
      <c r="G60" s="807"/>
      <c r="H60" s="807"/>
      <c r="I60" s="807"/>
      <c r="J60" s="807"/>
      <c r="K60" s="807"/>
      <c r="L60" s="807"/>
      <c r="M60" s="808"/>
      <c r="N60" s="808"/>
      <c r="O60" s="808"/>
      <c r="P60" s="808"/>
      <c r="Q60" s="808"/>
      <c r="R60" s="808"/>
      <c r="S60" s="808"/>
      <c r="T60" s="808"/>
      <c r="U60" s="808"/>
      <c r="V60" s="808"/>
      <c r="W60" s="808"/>
      <c r="X60" s="808"/>
      <c r="Y60" s="808"/>
      <c r="Z60" s="808"/>
      <c r="AA60" s="808"/>
      <c r="AB60" s="808"/>
      <c r="AF60" s="798">
        <f t="shared" si="0"/>
        <v>0</v>
      </c>
    </row>
    <row r="61" spans="1:32" s="798" customFormat="1" ht="27.95" hidden="1" customHeight="1">
      <c r="A61" s="795">
        <v>46</v>
      </c>
      <c r="B61" s="795"/>
      <c r="C61" s="796"/>
      <c r="D61" s="807"/>
      <c r="E61" s="807"/>
      <c r="F61" s="807"/>
      <c r="G61" s="807"/>
      <c r="H61" s="807"/>
      <c r="I61" s="807"/>
      <c r="J61" s="807"/>
      <c r="K61" s="807"/>
      <c r="L61" s="807"/>
      <c r="M61" s="808"/>
      <c r="N61" s="808"/>
      <c r="O61" s="808"/>
      <c r="P61" s="808"/>
      <c r="Q61" s="808"/>
      <c r="R61" s="808"/>
      <c r="S61" s="808"/>
      <c r="T61" s="808"/>
      <c r="U61" s="808"/>
      <c r="V61" s="808"/>
      <c r="W61" s="808"/>
      <c r="X61" s="808"/>
      <c r="Y61" s="808"/>
      <c r="Z61" s="808"/>
      <c r="AA61" s="808"/>
      <c r="AB61" s="808"/>
      <c r="AF61" s="798">
        <f t="shared" si="0"/>
        <v>0</v>
      </c>
    </row>
    <row r="62" spans="1:32" s="798" customFormat="1" ht="27.95" hidden="1" customHeight="1">
      <c r="A62" s="795">
        <v>47</v>
      </c>
      <c r="B62" s="795"/>
      <c r="C62" s="796"/>
      <c r="D62" s="807"/>
      <c r="E62" s="807"/>
      <c r="F62" s="807"/>
      <c r="G62" s="807"/>
      <c r="H62" s="807"/>
      <c r="I62" s="807"/>
      <c r="J62" s="807"/>
      <c r="K62" s="807"/>
      <c r="L62" s="807"/>
      <c r="M62" s="808"/>
      <c r="N62" s="808"/>
      <c r="O62" s="808"/>
      <c r="P62" s="808"/>
      <c r="Q62" s="808"/>
      <c r="R62" s="808"/>
      <c r="S62" s="808"/>
      <c r="T62" s="808"/>
      <c r="U62" s="808"/>
      <c r="V62" s="808"/>
      <c r="W62" s="808"/>
      <c r="X62" s="808"/>
      <c r="Y62" s="808"/>
      <c r="Z62" s="808"/>
      <c r="AA62" s="808"/>
      <c r="AB62" s="808"/>
      <c r="AF62" s="798">
        <f t="shared" si="0"/>
        <v>0</v>
      </c>
    </row>
    <row r="63" spans="1:32" s="798" customFormat="1" ht="27.95" hidden="1" customHeight="1">
      <c r="A63" s="795">
        <v>48</v>
      </c>
      <c r="B63" s="795"/>
      <c r="C63" s="796"/>
      <c r="D63" s="807"/>
      <c r="E63" s="807"/>
      <c r="F63" s="807"/>
      <c r="G63" s="807"/>
      <c r="H63" s="807"/>
      <c r="I63" s="807"/>
      <c r="J63" s="807"/>
      <c r="K63" s="807"/>
      <c r="L63" s="807"/>
      <c r="M63" s="808"/>
      <c r="N63" s="808"/>
      <c r="O63" s="808"/>
      <c r="P63" s="808"/>
      <c r="Q63" s="808"/>
      <c r="R63" s="808"/>
      <c r="S63" s="808"/>
      <c r="T63" s="808"/>
      <c r="U63" s="808"/>
      <c r="V63" s="808"/>
      <c r="W63" s="808"/>
      <c r="X63" s="808"/>
      <c r="Y63" s="808"/>
      <c r="Z63" s="808"/>
      <c r="AA63" s="808"/>
      <c r="AB63" s="808"/>
      <c r="AF63" s="798">
        <f t="shared" si="0"/>
        <v>0</v>
      </c>
    </row>
    <row r="64" spans="1:32" s="798" customFormat="1" ht="27.95" hidden="1" customHeight="1">
      <c r="A64" s="795">
        <v>49</v>
      </c>
      <c r="B64" s="795"/>
      <c r="C64" s="796"/>
      <c r="D64" s="807"/>
      <c r="E64" s="807"/>
      <c r="F64" s="807"/>
      <c r="G64" s="807"/>
      <c r="H64" s="807"/>
      <c r="I64" s="807"/>
      <c r="J64" s="807"/>
      <c r="K64" s="807"/>
      <c r="L64" s="807"/>
      <c r="M64" s="808"/>
      <c r="N64" s="808"/>
      <c r="O64" s="808"/>
      <c r="P64" s="808"/>
      <c r="Q64" s="808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F64" s="798">
        <f t="shared" si="0"/>
        <v>0</v>
      </c>
    </row>
    <row r="65" spans="1:32" s="798" customFormat="1" ht="27.95" hidden="1" customHeight="1">
      <c r="A65" s="795">
        <v>50</v>
      </c>
      <c r="B65" s="795"/>
      <c r="C65" s="796"/>
      <c r="D65" s="807"/>
      <c r="E65" s="807"/>
      <c r="F65" s="807"/>
      <c r="G65" s="807"/>
      <c r="H65" s="807"/>
      <c r="I65" s="807"/>
      <c r="J65" s="807"/>
      <c r="K65" s="807"/>
      <c r="L65" s="807"/>
      <c r="M65" s="808"/>
      <c r="N65" s="808"/>
      <c r="O65" s="808"/>
      <c r="P65" s="808"/>
      <c r="Q65" s="808"/>
      <c r="R65" s="808"/>
      <c r="S65" s="808"/>
      <c r="T65" s="808"/>
      <c r="U65" s="808"/>
      <c r="V65" s="808"/>
      <c r="W65" s="808"/>
      <c r="X65" s="808"/>
      <c r="Y65" s="808"/>
      <c r="Z65" s="808"/>
      <c r="AA65" s="808"/>
      <c r="AB65" s="808"/>
      <c r="AF65" s="798">
        <f t="shared" si="0"/>
        <v>0</v>
      </c>
    </row>
    <row r="66" spans="1:32" s="798" customFormat="1" ht="27.95" hidden="1" customHeight="1">
      <c r="A66" s="795">
        <v>51</v>
      </c>
      <c r="B66" s="795"/>
      <c r="C66" s="796"/>
      <c r="D66" s="807"/>
      <c r="E66" s="807"/>
      <c r="F66" s="807"/>
      <c r="G66" s="807"/>
      <c r="H66" s="807"/>
      <c r="I66" s="807"/>
      <c r="J66" s="807"/>
      <c r="K66" s="807"/>
      <c r="L66" s="807"/>
      <c r="M66" s="808"/>
      <c r="N66" s="808"/>
      <c r="O66" s="808"/>
      <c r="P66" s="808"/>
      <c r="Q66" s="808"/>
      <c r="R66" s="808"/>
      <c r="S66" s="808"/>
      <c r="T66" s="808"/>
      <c r="U66" s="808"/>
      <c r="V66" s="808"/>
      <c r="W66" s="808"/>
      <c r="X66" s="808"/>
      <c r="Y66" s="808"/>
      <c r="Z66" s="808"/>
      <c r="AA66" s="808"/>
      <c r="AB66" s="808"/>
      <c r="AF66" s="798">
        <f t="shared" si="0"/>
        <v>0</v>
      </c>
    </row>
    <row r="67" spans="1:32" s="798" customFormat="1" ht="27.95" hidden="1" customHeight="1">
      <c r="A67" s="795">
        <v>52</v>
      </c>
      <c r="B67" s="795"/>
      <c r="C67" s="796"/>
      <c r="D67" s="807"/>
      <c r="E67" s="807"/>
      <c r="F67" s="807"/>
      <c r="G67" s="807"/>
      <c r="H67" s="807"/>
      <c r="I67" s="807"/>
      <c r="J67" s="807"/>
      <c r="K67" s="807"/>
      <c r="L67" s="807"/>
      <c r="M67" s="808"/>
      <c r="N67" s="808"/>
      <c r="O67" s="808"/>
      <c r="P67" s="808"/>
      <c r="Q67" s="808"/>
      <c r="R67" s="808"/>
      <c r="S67" s="808"/>
      <c r="T67" s="808"/>
      <c r="U67" s="808"/>
      <c r="V67" s="808"/>
      <c r="W67" s="808"/>
      <c r="X67" s="808"/>
      <c r="Y67" s="808"/>
      <c r="Z67" s="808"/>
      <c r="AA67" s="808"/>
      <c r="AB67" s="808"/>
      <c r="AF67" s="798">
        <f t="shared" si="0"/>
        <v>0</v>
      </c>
    </row>
    <row r="68" spans="1:32" s="798" customFormat="1" ht="27.95" hidden="1" customHeight="1">
      <c r="A68" s="795">
        <v>53</v>
      </c>
      <c r="B68" s="795"/>
      <c r="C68" s="796"/>
      <c r="D68" s="807"/>
      <c r="E68" s="807"/>
      <c r="F68" s="807"/>
      <c r="G68" s="807"/>
      <c r="H68" s="807"/>
      <c r="I68" s="807"/>
      <c r="J68" s="807"/>
      <c r="K68" s="807"/>
      <c r="L68" s="807"/>
      <c r="M68" s="808"/>
      <c r="N68" s="808"/>
      <c r="O68" s="808"/>
      <c r="P68" s="808"/>
      <c r="Q68" s="808"/>
      <c r="R68" s="808"/>
      <c r="S68" s="808"/>
      <c r="T68" s="808"/>
      <c r="U68" s="808"/>
      <c r="V68" s="808"/>
      <c r="W68" s="808"/>
      <c r="X68" s="808"/>
      <c r="Y68" s="808"/>
      <c r="Z68" s="808"/>
      <c r="AA68" s="808"/>
      <c r="AB68" s="808"/>
      <c r="AF68" s="798">
        <f t="shared" si="0"/>
        <v>0</v>
      </c>
    </row>
    <row r="69" spans="1:32" s="798" customFormat="1" ht="27.95" hidden="1" customHeight="1">
      <c r="A69" s="795">
        <v>54</v>
      </c>
      <c r="B69" s="795"/>
      <c r="C69" s="796"/>
      <c r="D69" s="807"/>
      <c r="E69" s="807"/>
      <c r="F69" s="807"/>
      <c r="G69" s="807"/>
      <c r="H69" s="807"/>
      <c r="I69" s="807"/>
      <c r="J69" s="807"/>
      <c r="K69" s="807"/>
      <c r="L69" s="807"/>
      <c r="M69" s="808"/>
      <c r="N69" s="808"/>
      <c r="O69" s="808"/>
      <c r="P69" s="808"/>
      <c r="Q69" s="808"/>
      <c r="R69" s="808"/>
      <c r="S69" s="808"/>
      <c r="T69" s="808"/>
      <c r="U69" s="808"/>
      <c r="V69" s="808"/>
      <c r="W69" s="808"/>
      <c r="X69" s="808"/>
      <c r="Y69" s="808"/>
      <c r="Z69" s="808"/>
      <c r="AA69" s="808"/>
      <c r="AB69" s="808"/>
      <c r="AF69" s="798">
        <f t="shared" si="0"/>
        <v>0</v>
      </c>
    </row>
    <row r="70" spans="1:32" s="798" customFormat="1" ht="27.95" hidden="1" customHeight="1">
      <c r="A70" s="795">
        <v>55</v>
      </c>
      <c r="B70" s="795"/>
      <c r="C70" s="796"/>
      <c r="D70" s="807"/>
      <c r="E70" s="807"/>
      <c r="F70" s="807"/>
      <c r="G70" s="807"/>
      <c r="H70" s="807"/>
      <c r="I70" s="807"/>
      <c r="J70" s="807"/>
      <c r="K70" s="807"/>
      <c r="L70" s="807"/>
      <c r="M70" s="808"/>
      <c r="N70" s="808"/>
      <c r="O70" s="808"/>
      <c r="P70" s="808"/>
      <c r="Q70" s="808"/>
      <c r="R70" s="808"/>
      <c r="S70" s="808"/>
      <c r="T70" s="808"/>
      <c r="U70" s="808"/>
      <c r="V70" s="808"/>
      <c r="W70" s="808"/>
      <c r="X70" s="808"/>
      <c r="Y70" s="808"/>
      <c r="Z70" s="808"/>
      <c r="AA70" s="808"/>
      <c r="AB70" s="808"/>
      <c r="AF70" s="798">
        <f t="shared" si="0"/>
        <v>0</v>
      </c>
    </row>
    <row r="71" spans="1:32" s="798" customFormat="1" ht="27.95" hidden="1" customHeight="1">
      <c r="A71" s="795">
        <v>56</v>
      </c>
      <c r="B71" s="795"/>
      <c r="C71" s="796"/>
      <c r="D71" s="807"/>
      <c r="E71" s="807"/>
      <c r="F71" s="807"/>
      <c r="G71" s="807"/>
      <c r="H71" s="807"/>
      <c r="I71" s="807"/>
      <c r="J71" s="807"/>
      <c r="K71" s="807"/>
      <c r="L71" s="807"/>
      <c r="M71" s="808"/>
      <c r="N71" s="808"/>
      <c r="O71" s="808"/>
      <c r="P71" s="808"/>
      <c r="Q71" s="808"/>
      <c r="R71" s="808"/>
      <c r="S71" s="808"/>
      <c r="T71" s="808"/>
      <c r="U71" s="808"/>
      <c r="V71" s="808"/>
      <c r="W71" s="808"/>
      <c r="X71" s="808"/>
      <c r="Y71" s="808"/>
      <c r="Z71" s="808"/>
      <c r="AA71" s="808"/>
      <c r="AB71" s="808"/>
      <c r="AF71" s="798">
        <f t="shared" si="0"/>
        <v>0</v>
      </c>
    </row>
    <row r="72" spans="1:32" s="798" customFormat="1" ht="27.95" hidden="1" customHeight="1">
      <c r="A72" s="795">
        <v>57</v>
      </c>
      <c r="B72" s="795"/>
      <c r="C72" s="796"/>
      <c r="D72" s="807"/>
      <c r="E72" s="807"/>
      <c r="F72" s="807"/>
      <c r="G72" s="807"/>
      <c r="H72" s="807"/>
      <c r="I72" s="807"/>
      <c r="J72" s="807"/>
      <c r="K72" s="807"/>
      <c r="L72" s="807"/>
      <c r="M72" s="808"/>
      <c r="N72" s="808"/>
      <c r="O72" s="808"/>
      <c r="P72" s="808"/>
      <c r="Q72" s="808"/>
      <c r="R72" s="808"/>
      <c r="S72" s="808"/>
      <c r="T72" s="808"/>
      <c r="U72" s="808"/>
      <c r="V72" s="808"/>
      <c r="W72" s="808"/>
      <c r="X72" s="808"/>
      <c r="Y72" s="808"/>
      <c r="Z72" s="808"/>
      <c r="AA72" s="808"/>
      <c r="AB72" s="808"/>
      <c r="AF72" s="798">
        <f t="shared" si="0"/>
        <v>0</v>
      </c>
    </row>
    <row r="73" spans="1:32" s="798" customFormat="1" ht="27.95" hidden="1" customHeight="1">
      <c r="A73" s="795">
        <v>58</v>
      </c>
      <c r="B73" s="795"/>
      <c r="C73" s="796"/>
      <c r="D73" s="807"/>
      <c r="E73" s="807"/>
      <c r="F73" s="807"/>
      <c r="G73" s="807"/>
      <c r="H73" s="807"/>
      <c r="I73" s="807"/>
      <c r="J73" s="807"/>
      <c r="K73" s="807"/>
      <c r="L73" s="807"/>
      <c r="M73" s="808"/>
      <c r="N73" s="808"/>
      <c r="O73" s="808"/>
      <c r="P73" s="808"/>
      <c r="Q73" s="808"/>
      <c r="R73" s="808"/>
      <c r="S73" s="808"/>
      <c r="T73" s="808"/>
      <c r="U73" s="808"/>
      <c r="V73" s="808"/>
      <c r="W73" s="808"/>
      <c r="X73" s="808"/>
      <c r="Y73" s="808"/>
      <c r="Z73" s="808"/>
      <c r="AA73" s="808"/>
      <c r="AB73" s="808"/>
      <c r="AF73" s="798">
        <f t="shared" si="0"/>
        <v>0</v>
      </c>
    </row>
    <row r="74" spans="1:32" s="798" customFormat="1" ht="27.95" hidden="1" customHeight="1">
      <c r="A74" s="795">
        <v>59</v>
      </c>
      <c r="B74" s="795"/>
      <c r="C74" s="796"/>
      <c r="D74" s="807"/>
      <c r="E74" s="807"/>
      <c r="F74" s="807"/>
      <c r="G74" s="807"/>
      <c r="H74" s="807"/>
      <c r="I74" s="807"/>
      <c r="J74" s="807"/>
      <c r="K74" s="807"/>
      <c r="L74" s="807"/>
      <c r="M74" s="808"/>
      <c r="N74" s="808"/>
      <c r="O74" s="808"/>
      <c r="P74" s="808"/>
      <c r="Q74" s="808"/>
      <c r="R74" s="808"/>
      <c r="S74" s="808"/>
      <c r="T74" s="808"/>
      <c r="U74" s="808"/>
      <c r="V74" s="808"/>
      <c r="W74" s="808"/>
      <c r="X74" s="808"/>
      <c r="Y74" s="808"/>
      <c r="Z74" s="808"/>
      <c r="AA74" s="808"/>
      <c r="AB74" s="808"/>
      <c r="AF74" s="798">
        <f t="shared" si="0"/>
        <v>0</v>
      </c>
    </row>
    <row r="75" spans="1:32" s="798" customFormat="1" ht="27.95" hidden="1" customHeight="1">
      <c r="A75" s="795">
        <v>60</v>
      </c>
      <c r="B75" s="795"/>
      <c r="C75" s="796"/>
      <c r="D75" s="807"/>
      <c r="E75" s="807"/>
      <c r="F75" s="807"/>
      <c r="G75" s="807"/>
      <c r="H75" s="807"/>
      <c r="I75" s="807"/>
      <c r="J75" s="807"/>
      <c r="K75" s="807"/>
      <c r="L75" s="807"/>
      <c r="M75" s="808"/>
      <c r="N75" s="808"/>
      <c r="O75" s="808"/>
      <c r="P75" s="808"/>
      <c r="Q75" s="808"/>
      <c r="R75" s="808"/>
      <c r="S75" s="808"/>
      <c r="T75" s="808"/>
      <c r="U75" s="808"/>
      <c r="V75" s="808"/>
      <c r="W75" s="808"/>
      <c r="X75" s="808"/>
      <c r="Y75" s="808"/>
      <c r="Z75" s="808"/>
      <c r="AA75" s="808"/>
      <c r="AB75" s="808"/>
      <c r="AF75" s="798">
        <f t="shared" si="0"/>
        <v>0</v>
      </c>
    </row>
    <row r="76" spans="1:32" s="798" customFormat="1" ht="27.95" hidden="1" customHeight="1">
      <c r="A76" s="795">
        <v>61</v>
      </c>
      <c r="B76" s="795"/>
      <c r="C76" s="796"/>
      <c r="D76" s="807"/>
      <c r="E76" s="807"/>
      <c r="F76" s="807"/>
      <c r="G76" s="807"/>
      <c r="H76" s="807"/>
      <c r="I76" s="807"/>
      <c r="J76" s="807"/>
      <c r="K76" s="807"/>
      <c r="L76" s="807"/>
      <c r="M76" s="808"/>
      <c r="N76" s="808"/>
      <c r="O76" s="808"/>
      <c r="P76" s="808"/>
      <c r="Q76" s="808"/>
      <c r="R76" s="808"/>
      <c r="S76" s="808"/>
      <c r="T76" s="808"/>
      <c r="U76" s="808"/>
      <c r="V76" s="808"/>
      <c r="W76" s="808"/>
      <c r="X76" s="808"/>
      <c r="Y76" s="808"/>
      <c r="Z76" s="808"/>
      <c r="AA76" s="808"/>
      <c r="AB76" s="808"/>
      <c r="AF76" s="798">
        <f t="shared" si="0"/>
        <v>0</v>
      </c>
    </row>
    <row r="77" spans="1:32" s="798" customFormat="1" ht="27.95" hidden="1" customHeight="1">
      <c r="A77" s="795">
        <v>62</v>
      </c>
      <c r="B77" s="795"/>
      <c r="C77" s="796"/>
      <c r="D77" s="807"/>
      <c r="E77" s="807"/>
      <c r="F77" s="807"/>
      <c r="G77" s="807"/>
      <c r="H77" s="807"/>
      <c r="I77" s="807"/>
      <c r="J77" s="807"/>
      <c r="K77" s="807"/>
      <c r="L77" s="807"/>
      <c r="M77" s="808"/>
      <c r="N77" s="808"/>
      <c r="O77" s="808"/>
      <c r="P77" s="808"/>
      <c r="Q77" s="808"/>
      <c r="R77" s="808"/>
      <c r="S77" s="808"/>
      <c r="T77" s="808"/>
      <c r="U77" s="808"/>
      <c r="V77" s="808"/>
      <c r="W77" s="808"/>
      <c r="X77" s="808"/>
      <c r="Y77" s="808"/>
      <c r="Z77" s="808"/>
      <c r="AA77" s="808"/>
      <c r="AB77" s="808"/>
      <c r="AF77" s="798">
        <f t="shared" si="0"/>
        <v>0</v>
      </c>
    </row>
    <row r="78" spans="1:32" s="798" customFormat="1" ht="27.95" hidden="1" customHeight="1">
      <c r="A78" s="795">
        <v>63</v>
      </c>
      <c r="B78" s="795"/>
      <c r="C78" s="796"/>
      <c r="D78" s="807"/>
      <c r="E78" s="807"/>
      <c r="F78" s="807"/>
      <c r="G78" s="807"/>
      <c r="H78" s="807"/>
      <c r="I78" s="807"/>
      <c r="J78" s="807"/>
      <c r="K78" s="807"/>
      <c r="L78" s="807"/>
      <c r="M78" s="808"/>
      <c r="N78" s="808"/>
      <c r="O78" s="808"/>
      <c r="P78" s="808"/>
      <c r="Q78" s="808"/>
      <c r="R78" s="808"/>
      <c r="S78" s="808"/>
      <c r="T78" s="808"/>
      <c r="U78" s="808"/>
      <c r="V78" s="808"/>
      <c r="W78" s="808"/>
      <c r="X78" s="808"/>
      <c r="Y78" s="808"/>
      <c r="Z78" s="808"/>
      <c r="AA78" s="808"/>
      <c r="AB78" s="808"/>
      <c r="AF78" s="798">
        <f t="shared" si="0"/>
        <v>0</v>
      </c>
    </row>
    <row r="79" spans="1:32" s="798" customFormat="1" ht="27.95" hidden="1" customHeight="1">
      <c r="A79" s="795">
        <v>64</v>
      </c>
      <c r="B79" s="795"/>
      <c r="C79" s="796"/>
      <c r="D79" s="807"/>
      <c r="E79" s="807"/>
      <c r="F79" s="807"/>
      <c r="G79" s="807"/>
      <c r="H79" s="807"/>
      <c r="I79" s="807"/>
      <c r="J79" s="807"/>
      <c r="K79" s="807"/>
      <c r="L79" s="807"/>
      <c r="M79" s="808"/>
      <c r="N79" s="808"/>
      <c r="O79" s="808"/>
      <c r="P79" s="808"/>
      <c r="Q79" s="808"/>
      <c r="R79" s="808"/>
      <c r="S79" s="808"/>
      <c r="T79" s="808"/>
      <c r="U79" s="808"/>
      <c r="V79" s="808"/>
      <c r="W79" s="808"/>
      <c r="X79" s="808"/>
      <c r="Y79" s="808"/>
      <c r="Z79" s="808"/>
      <c r="AA79" s="808"/>
      <c r="AB79" s="808"/>
      <c r="AF79" s="798">
        <f t="shared" si="0"/>
        <v>0</v>
      </c>
    </row>
    <row r="80" spans="1:32" s="798" customFormat="1" ht="27.95" hidden="1" customHeight="1">
      <c r="A80" s="795">
        <v>65</v>
      </c>
      <c r="B80" s="795"/>
      <c r="C80" s="796"/>
      <c r="D80" s="807"/>
      <c r="E80" s="807"/>
      <c r="F80" s="807"/>
      <c r="G80" s="807"/>
      <c r="H80" s="807"/>
      <c r="I80" s="807"/>
      <c r="J80" s="807"/>
      <c r="K80" s="807"/>
      <c r="L80" s="807"/>
      <c r="M80" s="808"/>
      <c r="N80" s="808"/>
      <c r="O80" s="808"/>
      <c r="P80" s="808"/>
      <c r="Q80" s="808"/>
      <c r="R80" s="808"/>
      <c r="S80" s="808"/>
      <c r="T80" s="808"/>
      <c r="U80" s="808"/>
      <c r="V80" s="808"/>
      <c r="W80" s="808"/>
      <c r="X80" s="808"/>
      <c r="Y80" s="808"/>
      <c r="Z80" s="808"/>
      <c r="AA80" s="808"/>
      <c r="AB80" s="808"/>
      <c r="AF80" s="798">
        <f t="shared" si="0"/>
        <v>0</v>
      </c>
    </row>
    <row r="81" spans="1:32" s="798" customFormat="1" ht="27.95" hidden="1" customHeight="1">
      <c r="A81" s="795">
        <v>66</v>
      </c>
      <c r="B81" s="795"/>
      <c r="C81" s="796"/>
      <c r="D81" s="807"/>
      <c r="E81" s="807"/>
      <c r="F81" s="807"/>
      <c r="G81" s="807"/>
      <c r="H81" s="807"/>
      <c r="I81" s="807"/>
      <c r="J81" s="807"/>
      <c r="K81" s="807"/>
      <c r="L81" s="807"/>
      <c r="M81" s="808"/>
      <c r="N81" s="808"/>
      <c r="O81" s="808"/>
      <c r="P81" s="808"/>
      <c r="Q81" s="808"/>
      <c r="R81" s="808"/>
      <c r="S81" s="808"/>
      <c r="T81" s="808"/>
      <c r="U81" s="808"/>
      <c r="V81" s="808"/>
      <c r="W81" s="808"/>
      <c r="X81" s="808"/>
      <c r="Y81" s="808"/>
      <c r="Z81" s="808"/>
      <c r="AA81" s="808"/>
      <c r="AB81" s="808"/>
      <c r="AF81" s="798">
        <f t="shared" ref="AF81:AF144" si="1">COUNTA($C81)</f>
        <v>0</v>
      </c>
    </row>
    <row r="82" spans="1:32" s="798" customFormat="1" ht="27.95" hidden="1" customHeight="1">
      <c r="A82" s="795">
        <v>67</v>
      </c>
      <c r="B82" s="795"/>
      <c r="C82" s="796"/>
      <c r="D82" s="807"/>
      <c r="E82" s="807"/>
      <c r="F82" s="807"/>
      <c r="G82" s="807"/>
      <c r="H82" s="807"/>
      <c r="I82" s="807"/>
      <c r="J82" s="807"/>
      <c r="K82" s="807"/>
      <c r="L82" s="807"/>
      <c r="M82" s="808"/>
      <c r="N82" s="808"/>
      <c r="O82" s="808"/>
      <c r="P82" s="808"/>
      <c r="Q82" s="808"/>
      <c r="R82" s="808"/>
      <c r="S82" s="808"/>
      <c r="T82" s="808"/>
      <c r="U82" s="808"/>
      <c r="V82" s="808"/>
      <c r="W82" s="808"/>
      <c r="X82" s="808"/>
      <c r="Y82" s="808"/>
      <c r="Z82" s="808"/>
      <c r="AA82" s="808"/>
      <c r="AB82" s="808"/>
      <c r="AF82" s="798">
        <f t="shared" si="1"/>
        <v>0</v>
      </c>
    </row>
    <row r="83" spans="1:32" s="798" customFormat="1" ht="27.95" hidden="1" customHeight="1">
      <c r="A83" s="795">
        <v>68</v>
      </c>
      <c r="B83" s="795"/>
      <c r="C83" s="796"/>
      <c r="D83" s="807"/>
      <c r="E83" s="807"/>
      <c r="F83" s="807"/>
      <c r="G83" s="807"/>
      <c r="H83" s="807"/>
      <c r="I83" s="807"/>
      <c r="J83" s="807"/>
      <c r="K83" s="807"/>
      <c r="L83" s="807"/>
      <c r="M83" s="808"/>
      <c r="N83" s="808"/>
      <c r="O83" s="808"/>
      <c r="P83" s="808"/>
      <c r="Q83" s="808"/>
      <c r="R83" s="808"/>
      <c r="S83" s="808"/>
      <c r="T83" s="808"/>
      <c r="U83" s="808"/>
      <c r="V83" s="808"/>
      <c r="W83" s="808"/>
      <c r="X83" s="808"/>
      <c r="Y83" s="808"/>
      <c r="Z83" s="808"/>
      <c r="AA83" s="808"/>
      <c r="AB83" s="808"/>
      <c r="AF83" s="798">
        <f t="shared" si="1"/>
        <v>0</v>
      </c>
    </row>
    <row r="84" spans="1:32" s="798" customFormat="1" ht="27.95" hidden="1" customHeight="1">
      <c r="A84" s="795">
        <v>69</v>
      </c>
      <c r="B84" s="795"/>
      <c r="C84" s="796"/>
      <c r="D84" s="807"/>
      <c r="E84" s="807"/>
      <c r="F84" s="807"/>
      <c r="G84" s="807"/>
      <c r="H84" s="807"/>
      <c r="I84" s="807"/>
      <c r="J84" s="807"/>
      <c r="K84" s="807"/>
      <c r="L84" s="807"/>
      <c r="M84" s="808"/>
      <c r="N84" s="808"/>
      <c r="O84" s="808"/>
      <c r="P84" s="808"/>
      <c r="Q84" s="808"/>
      <c r="R84" s="808"/>
      <c r="S84" s="808"/>
      <c r="T84" s="808"/>
      <c r="U84" s="808"/>
      <c r="V84" s="808"/>
      <c r="W84" s="808"/>
      <c r="X84" s="808"/>
      <c r="Y84" s="808"/>
      <c r="Z84" s="808"/>
      <c r="AA84" s="808"/>
      <c r="AB84" s="808"/>
      <c r="AF84" s="798">
        <f t="shared" si="1"/>
        <v>0</v>
      </c>
    </row>
    <row r="85" spans="1:32" s="798" customFormat="1" ht="27.95" hidden="1" customHeight="1">
      <c r="A85" s="795">
        <v>70</v>
      </c>
      <c r="B85" s="795"/>
      <c r="C85" s="796"/>
      <c r="D85" s="807"/>
      <c r="E85" s="807"/>
      <c r="F85" s="807"/>
      <c r="G85" s="807"/>
      <c r="H85" s="807"/>
      <c r="I85" s="807"/>
      <c r="J85" s="807"/>
      <c r="K85" s="807"/>
      <c r="L85" s="807"/>
      <c r="M85" s="808"/>
      <c r="N85" s="808"/>
      <c r="O85" s="808"/>
      <c r="P85" s="808"/>
      <c r="Q85" s="808"/>
      <c r="R85" s="808"/>
      <c r="S85" s="808"/>
      <c r="T85" s="808"/>
      <c r="U85" s="808"/>
      <c r="V85" s="808"/>
      <c r="W85" s="808"/>
      <c r="X85" s="808"/>
      <c r="Y85" s="808"/>
      <c r="Z85" s="808"/>
      <c r="AA85" s="808"/>
      <c r="AB85" s="808"/>
      <c r="AF85" s="798">
        <f t="shared" si="1"/>
        <v>0</v>
      </c>
    </row>
    <row r="86" spans="1:32" s="798" customFormat="1" ht="27.95" hidden="1" customHeight="1">
      <c r="A86" s="795">
        <v>71</v>
      </c>
      <c r="B86" s="795"/>
      <c r="C86" s="796"/>
      <c r="D86" s="807"/>
      <c r="E86" s="807"/>
      <c r="F86" s="807"/>
      <c r="G86" s="807"/>
      <c r="H86" s="807"/>
      <c r="I86" s="807"/>
      <c r="J86" s="807"/>
      <c r="K86" s="807"/>
      <c r="L86" s="807"/>
      <c r="M86" s="808"/>
      <c r="N86" s="808"/>
      <c r="O86" s="808"/>
      <c r="P86" s="808"/>
      <c r="Q86" s="808"/>
      <c r="R86" s="808"/>
      <c r="S86" s="808"/>
      <c r="T86" s="808"/>
      <c r="U86" s="808"/>
      <c r="V86" s="808"/>
      <c r="W86" s="808"/>
      <c r="X86" s="808"/>
      <c r="Y86" s="808"/>
      <c r="Z86" s="808"/>
      <c r="AA86" s="808"/>
      <c r="AB86" s="808"/>
      <c r="AF86" s="798">
        <f t="shared" si="1"/>
        <v>0</v>
      </c>
    </row>
    <row r="87" spans="1:32" s="798" customFormat="1" ht="27.95" hidden="1" customHeight="1">
      <c r="A87" s="795">
        <v>72</v>
      </c>
      <c r="B87" s="795"/>
      <c r="C87" s="796"/>
      <c r="D87" s="807"/>
      <c r="E87" s="807"/>
      <c r="F87" s="807"/>
      <c r="G87" s="807"/>
      <c r="H87" s="807"/>
      <c r="I87" s="807"/>
      <c r="J87" s="807"/>
      <c r="K87" s="807"/>
      <c r="L87" s="807"/>
      <c r="M87" s="808"/>
      <c r="N87" s="808"/>
      <c r="O87" s="808"/>
      <c r="P87" s="808"/>
      <c r="Q87" s="808"/>
      <c r="R87" s="808"/>
      <c r="S87" s="808"/>
      <c r="T87" s="808"/>
      <c r="U87" s="808"/>
      <c r="V87" s="808"/>
      <c r="W87" s="808"/>
      <c r="X87" s="808"/>
      <c r="Y87" s="808"/>
      <c r="Z87" s="808"/>
      <c r="AA87" s="808"/>
      <c r="AB87" s="808"/>
      <c r="AF87" s="798">
        <f t="shared" si="1"/>
        <v>0</v>
      </c>
    </row>
    <row r="88" spans="1:32" s="798" customFormat="1" ht="27.95" hidden="1" customHeight="1">
      <c r="A88" s="795">
        <v>73</v>
      </c>
      <c r="B88" s="795"/>
      <c r="C88" s="796"/>
      <c r="D88" s="807"/>
      <c r="E88" s="807"/>
      <c r="F88" s="807"/>
      <c r="G88" s="807"/>
      <c r="H88" s="807"/>
      <c r="I88" s="807"/>
      <c r="J88" s="807"/>
      <c r="K88" s="807"/>
      <c r="L88" s="807"/>
      <c r="M88" s="808"/>
      <c r="N88" s="808"/>
      <c r="O88" s="808"/>
      <c r="P88" s="808"/>
      <c r="Q88" s="808"/>
      <c r="R88" s="808"/>
      <c r="S88" s="808"/>
      <c r="T88" s="808"/>
      <c r="U88" s="808"/>
      <c r="V88" s="808"/>
      <c r="W88" s="808"/>
      <c r="X88" s="808"/>
      <c r="Y88" s="808"/>
      <c r="Z88" s="808"/>
      <c r="AA88" s="808"/>
      <c r="AB88" s="808"/>
      <c r="AF88" s="798">
        <f t="shared" si="1"/>
        <v>0</v>
      </c>
    </row>
    <row r="89" spans="1:32" s="798" customFormat="1" ht="27.95" hidden="1" customHeight="1">
      <c r="A89" s="795">
        <v>74</v>
      </c>
      <c r="B89" s="795"/>
      <c r="C89" s="796"/>
      <c r="D89" s="807"/>
      <c r="E89" s="807"/>
      <c r="F89" s="807"/>
      <c r="G89" s="807"/>
      <c r="H89" s="807"/>
      <c r="I89" s="807"/>
      <c r="J89" s="807"/>
      <c r="K89" s="807"/>
      <c r="L89" s="807"/>
      <c r="M89" s="808"/>
      <c r="N89" s="808"/>
      <c r="O89" s="808"/>
      <c r="P89" s="808"/>
      <c r="Q89" s="808"/>
      <c r="R89" s="808"/>
      <c r="S89" s="808"/>
      <c r="T89" s="808"/>
      <c r="U89" s="808"/>
      <c r="V89" s="808"/>
      <c r="W89" s="808"/>
      <c r="X89" s="808"/>
      <c r="Y89" s="808"/>
      <c r="Z89" s="808"/>
      <c r="AA89" s="808"/>
      <c r="AB89" s="808"/>
      <c r="AF89" s="798">
        <f t="shared" si="1"/>
        <v>0</v>
      </c>
    </row>
    <row r="90" spans="1:32" s="798" customFormat="1" ht="27.95" hidden="1" customHeight="1">
      <c r="A90" s="795">
        <v>75</v>
      </c>
      <c r="B90" s="795"/>
      <c r="C90" s="796"/>
      <c r="D90" s="807"/>
      <c r="E90" s="807"/>
      <c r="F90" s="807"/>
      <c r="G90" s="807"/>
      <c r="H90" s="807"/>
      <c r="I90" s="807"/>
      <c r="J90" s="807"/>
      <c r="K90" s="807"/>
      <c r="L90" s="807"/>
      <c r="M90" s="808"/>
      <c r="N90" s="808"/>
      <c r="O90" s="808"/>
      <c r="P90" s="808"/>
      <c r="Q90" s="808"/>
      <c r="R90" s="808"/>
      <c r="S90" s="808"/>
      <c r="T90" s="808"/>
      <c r="U90" s="808"/>
      <c r="V90" s="808"/>
      <c r="W90" s="808"/>
      <c r="X90" s="808"/>
      <c r="Y90" s="808"/>
      <c r="Z90" s="808"/>
      <c r="AA90" s="808"/>
      <c r="AB90" s="808"/>
      <c r="AF90" s="798">
        <f t="shared" si="1"/>
        <v>0</v>
      </c>
    </row>
    <row r="91" spans="1:32" s="798" customFormat="1" ht="27.95" hidden="1" customHeight="1">
      <c r="A91" s="795">
        <v>76</v>
      </c>
      <c r="B91" s="795"/>
      <c r="C91" s="796"/>
      <c r="D91" s="807"/>
      <c r="E91" s="807"/>
      <c r="F91" s="807"/>
      <c r="G91" s="807"/>
      <c r="H91" s="807"/>
      <c r="I91" s="807"/>
      <c r="J91" s="807"/>
      <c r="K91" s="807"/>
      <c r="L91" s="807"/>
      <c r="M91" s="808"/>
      <c r="N91" s="808"/>
      <c r="O91" s="808"/>
      <c r="P91" s="808"/>
      <c r="Q91" s="808"/>
      <c r="R91" s="808"/>
      <c r="S91" s="808"/>
      <c r="T91" s="808"/>
      <c r="U91" s="808"/>
      <c r="V91" s="808"/>
      <c r="W91" s="808"/>
      <c r="X91" s="808"/>
      <c r="Y91" s="808"/>
      <c r="Z91" s="808"/>
      <c r="AA91" s="808"/>
      <c r="AB91" s="808"/>
      <c r="AF91" s="798">
        <f t="shared" si="1"/>
        <v>0</v>
      </c>
    </row>
    <row r="92" spans="1:32" s="798" customFormat="1" ht="27.95" hidden="1" customHeight="1">
      <c r="A92" s="795">
        <v>77</v>
      </c>
      <c r="B92" s="795"/>
      <c r="C92" s="796"/>
      <c r="D92" s="807"/>
      <c r="E92" s="807"/>
      <c r="F92" s="807"/>
      <c r="G92" s="807"/>
      <c r="H92" s="807"/>
      <c r="I92" s="807"/>
      <c r="J92" s="807"/>
      <c r="K92" s="807"/>
      <c r="L92" s="807"/>
      <c r="M92" s="808"/>
      <c r="N92" s="808"/>
      <c r="O92" s="808"/>
      <c r="P92" s="808"/>
      <c r="Q92" s="808"/>
      <c r="R92" s="808"/>
      <c r="S92" s="808"/>
      <c r="T92" s="808"/>
      <c r="U92" s="808"/>
      <c r="V92" s="808"/>
      <c r="W92" s="808"/>
      <c r="X92" s="808"/>
      <c r="Y92" s="808"/>
      <c r="Z92" s="808"/>
      <c r="AA92" s="808"/>
      <c r="AB92" s="808"/>
      <c r="AF92" s="798">
        <f t="shared" si="1"/>
        <v>0</v>
      </c>
    </row>
    <row r="93" spans="1:32" s="798" customFormat="1" ht="27.95" hidden="1" customHeight="1">
      <c r="A93" s="795">
        <v>78</v>
      </c>
      <c r="B93" s="795"/>
      <c r="C93" s="796"/>
      <c r="D93" s="807"/>
      <c r="E93" s="807"/>
      <c r="F93" s="807"/>
      <c r="G93" s="807"/>
      <c r="H93" s="807"/>
      <c r="I93" s="807"/>
      <c r="J93" s="807"/>
      <c r="K93" s="807"/>
      <c r="L93" s="807"/>
      <c r="M93" s="808"/>
      <c r="N93" s="808"/>
      <c r="O93" s="808"/>
      <c r="P93" s="808"/>
      <c r="Q93" s="808"/>
      <c r="R93" s="808"/>
      <c r="S93" s="808"/>
      <c r="T93" s="808"/>
      <c r="U93" s="808"/>
      <c r="V93" s="808"/>
      <c r="W93" s="808"/>
      <c r="X93" s="808"/>
      <c r="Y93" s="808"/>
      <c r="Z93" s="808"/>
      <c r="AA93" s="808"/>
      <c r="AB93" s="808"/>
      <c r="AF93" s="798">
        <f t="shared" si="1"/>
        <v>0</v>
      </c>
    </row>
    <row r="94" spans="1:32" s="798" customFormat="1" ht="27.95" hidden="1" customHeight="1">
      <c r="A94" s="795">
        <v>79</v>
      </c>
      <c r="B94" s="795"/>
      <c r="C94" s="796"/>
      <c r="D94" s="807"/>
      <c r="E94" s="807"/>
      <c r="F94" s="807"/>
      <c r="G94" s="807"/>
      <c r="H94" s="807"/>
      <c r="I94" s="807"/>
      <c r="J94" s="807"/>
      <c r="K94" s="807"/>
      <c r="L94" s="807"/>
      <c r="M94" s="808"/>
      <c r="N94" s="808"/>
      <c r="O94" s="808"/>
      <c r="P94" s="808"/>
      <c r="Q94" s="808"/>
      <c r="R94" s="808"/>
      <c r="S94" s="808"/>
      <c r="T94" s="808"/>
      <c r="U94" s="808"/>
      <c r="V94" s="808"/>
      <c r="W94" s="808"/>
      <c r="X94" s="808"/>
      <c r="Y94" s="808"/>
      <c r="Z94" s="808"/>
      <c r="AA94" s="808"/>
      <c r="AB94" s="808"/>
      <c r="AF94" s="798">
        <f t="shared" si="1"/>
        <v>0</v>
      </c>
    </row>
    <row r="95" spans="1:32" s="798" customFormat="1" ht="27.95" hidden="1" customHeight="1">
      <c r="A95" s="795">
        <v>80</v>
      </c>
      <c r="B95" s="795"/>
      <c r="C95" s="796"/>
      <c r="D95" s="807"/>
      <c r="E95" s="807"/>
      <c r="F95" s="807"/>
      <c r="G95" s="807"/>
      <c r="H95" s="807"/>
      <c r="I95" s="807"/>
      <c r="J95" s="807"/>
      <c r="K95" s="807"/>
      <c r="L95" s="807"/>
      <c r="M95" s="808"/>
      <c r="N95" s="808"/>
      <c r="O95" s="808"/>
      <c r="P95" s="808"/>
      <c r="Q95" s="808"/>
      <c r="R95" s="808"/>
      <c r="S95" s="808"/>
      <c r="T95" s="808"/>
      <c r="U95" s="808"/>
      <c r="V95" s="808"/>
      <c r="W95" s="808"/>
      <c r="X95" s="808"/>
      <c r="Y95" s="808"/>
      <c r="Z95" s="808"/>
      <c r="AA95" s="808"/>
      <c r="AB95" s="808"/>
      <c r="AF95" s="798">
        <f t="shared" si="1"/>
        <v>0</v>
      </c>
    </row>
    <row r="96" spans="1:32" s="798" customFormat="1" ht="27.95" hidden="1" customHeight="1">
      <c r="A96" s="795">
        <v>81</v>
      </c>
      <c r="B96" s="795"/>
      <c r="C96" s="796"/>
      <c r="D96" s="807"/>
      <c r="E96" s="807"/>
      <c r="F96" s="807"/>
      <c r="G96" s="807"/>
      <c r="H96" s="807"/>
      <c r="I96" s="807"/>
      <c r="J96" s="807"/>
      <c r="K96" s="807"/>
      <c r="L96" s="807"/>
      <c r="M96" s="808"/>
      <c r="N96" s="808"/>
      <c r="O96" s="808"/>
      <c r="P96" s="808"/>
      <c r="Q96" s="808"/>
      <c r="R96" s="808"/>
      <c r="S96" s="808"/>
      <c r="T96" s="808"/>
      <c r="U96" s="808"/>
      <c r="V96" s="808"/>
      <c r="W96" s="808"/>
      <c r="X96" s="808"/>
      <c r="Y96" s="808"/>
      <c r="Z96" s="808"/>
      <c r="AA96" s="808"/>
      <c r="AB96" s="808"/>
      <c r="AF96" s="798">
        <f t="shared" si="1"/>
        <v>0</v>
      </c>
    </row>
    <row r="97" spans="1:32" s="798" customFormat="1" ht="27.95" hidden="1" customHeight="1">
      <c r="A97" s="795">
        <v>82</v>
      </c>
      <c r="B97" s="795"/>
      <c r="C97" s="796"/>
      <c r="D97" s="807"/>
      <c r="E97" s="807"/>
      <c r="F97" s="807"/>
      <c r="G97" s="807"/>
      <c r="H97" s="807"/>
      <c r="I97" s="807"/>
      <c r="J97" s="807"/>
      <c r="K97" s="807"/>
      <c r="L97" s="807"/>
      <c r="M97" s="808"/>
      <c r="N97" s="808"/>
      <c r="O97" s="808"/>
      <c r="P97" s="808"/>
      <c r="Q97" s="808"/>
      <c r="R97" s="808"/>
      <c r="S97" s="808"/>
      <c r="T97" s="808"/>
      <c r="U97" s="808"/>
      <c r="V97" s="808"/>
      <c r="W97" s="808"/>
      <c r="X97" s="808"/>
      <c r="Y97" s="808"/>
      <c r="Z97" s="808"/>
      <c r="AA97" s="808"/>
      <c r="AB97" s="808"/>
      <c r="AF97" s="798">
        <f t="shared" si="1"/>
        <v>0</v>
      </c>
    </row>
    <row r="98" spans="1:32" s="798" customFormat="1" ht="27.95" hidden="1" customHeight="1">
      <c r="A98" s="795">
        <v>83</v>
      </c>
      <c r="B98" s="795"/>
      <c r="C98" s="796"/>
      <c r="D98" s="807"/>
      <c r="E98" s="807"/>
      <c r="F98" s="807"/>
      <c r="G98" s="807"/>
      <c r="H98" s="807"/>
      <c r="I98" s="807"/>
      <c r="J98" s="807"/>
      <c r="K98" s="807"/>
      <c r="L98" s="807"/>
      <c r="M98" s="808"/>
      <c r="N98" s="808"/>
      <c r="O98" s="808"/>
      <c r="P98" s="808"/>
      <c r="Q98" s="808"/>
      <c r="R98" s="808"/>
      <c r="S98" s="808"/>
      <c r="T98" s="808"/>
      <c r="U98" s="808"/>
      <c r="V98" s="808"/>
      <c r="W98" s="808"/>
      <c r="X98" s="808"/>
      <c r="Y98" s="808"/>
      <c r="Z98" s="808"/>
      <c r="AA98" s="808"/>
      <c r="AB98" s="808"/>
      <c r="AF98" s="798">
        <f t="shared" si="1"/>
        <v>0</v>
      </c>
    </row>
    <row r="99" spans="1:32" s="798" customFormat="1" ht="27.95" hidden="1" customHeight="1">
      <c r="A99" s="795">
        <v>84</v>
      </c>
      <c r="B99" s="795"/>
      <c r="C99" s="796"/>
      <c r="D99" s="807"/>
      <c r="E99" s="807"/>
      <c r="F99" s="807"/>
      <c r="G99" s="807"/>
      <c r="H99" s="807"/>
      <c r="I99" s="807"/>
      <c r="J99" s="807"/>
      <c r="K99" s="807"/>
      <c r="L99" s="807"/>
      <c r="M99" s="808"/>
      <c r="N99" s="808"/>
      <c r="O99" s="808"/>
      <c r="P99" s="808"/>
      <c r="Q99" s="808"/>
      <c r="R99" s="808"/>
      <c r="S99" s="808"/>
      <c r="T99" s="808"/>
      <c r="U99" s="808"/>
      <c r="V99" s="808"/>
      <c r="W99" s="808"/>
      <c r="X99" s="808"/>
      <c r="Y99" s="808"/>
      <c r="Z99" s="808"/>
      <c r="AA99" s="808"/>
      <c r="AB99" s="808"/>
      <c r="AF99" s="798">
        <f t="shared" si="1"/>
        <v>0</v>
      </c>
    </row>
    <row r="100" spans="1:32" s="798" customFormat="1" ht="27.95" hidden="1" customHeight="1">
      <c r="A100" s="795">
        <v>85</v>
      </c>
      <c r="B100" s="795"/>
      <c r="C100" s="796"/>
      <c r="D100" s="807"/>
      <c r="E100" s="807"/>
      <c r="F100" s="807"/>
      <c r="G100" s="807"/>
      <c r="H100" s="807"/>
      <c r="I100" s="807"/>
      <c r="J100" s="807"/>
      <c r="K100" s="807"/>
      <c r="L100" s="807"/>
      <c r="M100" s="808"/>
      <c r="N100" s="808"/>
      <c r="O100" s="808"/>
      <c r="P100" s="808"/>
      <c r="Q100" s="808"/>
      <c r="R100" s="808"/>
      <c r="S100" s="808"/>
      <c r="T100" s="808"/>
      <c r="U100" s="808"/>
      <c r="V100" s="808"/>
      <c r="W100" s="808"/>
      <c r="X100" s="808"/>
      <c r="Y100" s="808"/>
      <c r="Z100" s="808"/>
      <c r="AA100" s="808"/>
      <c r="AB100" s="808"/>
      <c r="AF100" s="798">
        <f t="shared" si="1"/>
        <v>0</v>
      </c>
    </row>
    <row r="101" spans="1:32" s="798" customFormat="1" ht="27.95" hidden="1" customHeight="1">
      <c r="A101" s="795">
        <v>86</v>
      </c>
      <c r="B101" s="795"/>
      <c r="C101" s="796"/>
      <c r="D101" s="807"/>
      <c r="E101" s="807"/>
      <c r="F101" s="807"/>
      <c r="G101" s="807"/>
      <c r="H101" s="807"/>
      <c r="I101" s="807"/>
      <c r="J101" s="807"/>
      <c r="K101" s="807"/>
      <c r="L101" s="807"/>
      <c r="M101" s="808"/>
      <c r="N101" s="808"/>
      <c r="O101" s="808"/>
      <c r="P101" s="808"/>
      <c r="Q101" s="808"/>
      <c r="R101" s="808"/>
      <c r="S101" s="808"/>
      <c r="T101" s="808"/>
      <c r="U101" s="808"/>
      <c r="V101" s="808"/>
      <c r="W101" s="808"/>
      <c r="X101" s="808"/>
      <c r="Y101" s="808"/>
      <c r="Z101" s="808"/>
      <c r="AA101" s="808"/>
      <c r="AB101" s="808"/>
      <c r="AF101" s="798">
        <f t="shared" si="1"/>
        <v>0</v>
      </c>
    </row>
    <row r="102" spans="1:32" s="798" customFormat="1" ht="27.95" hidden="1" customHeight="1">
      <c r="A102" s="795">
        <v>87</v>
      </c>
      <c r="B102" s="795"/>
      <c r="C102" s="796"/>
      <c r="D102" s="807"/>
      <c r="E102" s="807"/>
      <c r="F102" s="807"/>
      <c r="G102" s="807"/>
      <c r="H102" s="807"/>
      <c r="I102" s="807"/>
      <c r="J102" s="807"/>
      <c r="K102" s="807"/>
      <c r="L102" s="807"/>
      <c r="M102" s="808"/>
      <c r="N102" s="808"/>
      <c r="O102" s="808"/>
      <c r="P102" s="808"/>
      <c r="Q102" s="808"/>
      <c r="R102" s="808"/>
      <c r="S102" s="808"/>
      <c r="T102" s="808"/>
      <c r="U102" s="808"/>
      <c r="V102" s="808"/>
      <c r="W102" s="808"/>
      <c r="X102" s="808"/>
      <c r="Y102" s="808"/>
      <c r="Z102" s="808"/>
      <c r="AA102" s="808"/>
      <c r="AB102" s="808"/>
      <c r="AF102" s="798">
        <f t="shared" si="1"/>
        <v>0</v>
      </c>
    </row>
    <row r="103" spans="1:32" s="798" customFormat="1" ht="27.95" hidden="1" customHeight="1">
      <c r="A103" s="795">
        <v>88</v>
      </c>
      <c r="B103" s="795"/>
      <c r="C103" s="796"/>
      <c r="D103" s="807"/>
      <c r="E103" s="807"/>
      <c r="F103" s="807"/>
      <c r="G103" s="807"/>
      <c r="H103" s="807"/>
      <c r="I103" s="807"/>
      <c r="J103" s="807"/>
      <c r="K103" s="807"/>
      <c r="L103" s="807"/>
      <c r="M103" s="808"/>
      <c r="N103" s="808"/>
      <c r="O103" s="808"/>
      <c r="P103" s="808"/>
      <c r="Q103" s="808"/>
      <c r="R103" s="808"/>
      <c r="S103" s="808"/>
      <c r="T103" s="808"/>
      <c r="U103" s="808"/>
      <c r="V103" s="808"/>
      <c r="W103" s="808"/>
      <c r="X103" s="808"/>
      <c r="Y103" s="808"/>
      <c r="Z103" s="808"/>
      <c r="AA103" s="808"/>
      <c r="AB103" s="808"/>
      <c r="AF103" s="798">
        <f t="shared" si="1"/>
        <v>0</v>
      </c>
    </row>
    <row r="104" spans="1:32" s="798" customFormat="1" ht="27.95" hidden="1" customHeight="1">
      <c r="A104" s="795">
        <v>89</v>
      </c>
      <c r="B104" s="795"/>
      <c r="C104" s="796"/>
      <c r="D104" s="807"/>
      <c r="E104" s="807"/>
      <c r="F104" s="807"/>
      <c r="G104" s="807"/>
      <c r="H104" s="807"/>
      <c r="I104" s="807"/>
      <c r="J104" s="807"/>
      <c r="K104" s="807"/>
      <c r="L104" s="807"/>
      <c r="M104" s="808"/>
      <c r="N104" s="808"/>
      <c r="O104" s="808"/>
      <c r="P104" s="808"/>
      <c r="Q104" s="808"/>
      <c r="R104" s="808"/>
      <c r="S104" s="808"/>
      <c r="T104" s="808"/>
      <c r="U104" s="808"/>
      <c r="V104" s="808"/>
      <c r="W104" s="808"/>
      <c r="X104" s="808"/>
      <c r="Y104" s="808"/>
      <c r="Z104" s="808"/>
      <c r="AA104" s="808"/>
      <c r="AB104" s="808"/>
      <c r="AF104" s="798">
        <f t="shared" si="1"/>
        <v>0</v>
      </c>
    </row>
    <row r="105" spans="1:32" s="798" customFormat="1" ht="27.95" hidden="1" customHeight="1">
      <c r="A105" s="795">
        <v>90</v>
      </c>
      <c r="B105" s="795"/>
      <c r="C105" s="796"/>
      <c r="D105" s="807"/>
      <c r="E105" s="807"/>
      <c r="F105" s="807"/>
      <c r="G105" s="807"/>
      <c r="H105" s="807"/>
      <c r="I105" s="807"/>
      <c r="J105" s="807"/>
      <c r="K105" s="807"/>
      <c r="L105" s="807"/>
      <c r="M105" s="808"/>
      <c r="N105" s="808"/>
      <c r="O105" s="808"/>
      <c r="P105" s="808"/>
      <c r="Q105" s="808"/>
      <c r="R105" s="808"/>
      <c r="S105" s="808"/>
      <c r="T105" s="808"/>
      <c r="U105" s="808"/>
      <c r="V105" s="808"/>
      <c r="W105" s="808"/>
      <c r="X105" s="808"/>
      <c r="Y105" s="808"/>
      <c r="Z105" s="808"/>
      <c r="AA105" s="808"/>
      <c r="AB105" s="808"/>
      <c r="AF105" s="798">
        <f t="shared" si="1"/>
        <v>0</v>
      </c>
    </row>
    <row r="106" spans="1:32" s="798" customFormat="1" ht="27.95" hidden="1" customHeight="1">
      <c r="A106" s="795">
        <v>91</v>
      </c>
      <c r="B106" s="795"/>
      <c r="C106" s="796"/>
      <c r="D106" s="807"/>
      <c r="E106" s="807"/>
      <c r="F106" s="807"/>
      <c r="G106" s="807"/>
      <c r="H106" s="807"/>
      <c r="I106" s="807"/>
      <c r="J106" s="807"/>
      <c r="K106" s="807"/>
      <c r="L106" s="807"/>
      <c r="M106" s="808"/>
      <c r="N106" s="808"/>
      <c r="O106" s="808"/>
      <c r="P106" s="808"/>
      <c r="Q106" s="808"/>
      <c r="R106" s="808"/>
      <c r="S106" s="808"/>
      <c r="T106" s="808"/>
      <c r="U106" s="808"/>
      <c r="V106" s="808"/>
      <c r="W106" s="808"/>
      <c r="X106" s="808"/>
      <c r="Y106" s="808"/>
      <c r="Z106" s="808"/>
      <c r="AA106" s="808"/>
      <c r="AB106" s="808"/>
      <c r="AF106" s="798">
        <f t="shared" si="1"/>
        <v>0</v>
      </c>
    </row>
    <row r="107" spans="1:32" s="798" customFormat="1" ht="27.95" hidden="1" customHeight="1">
      <c r="A107" s="795">
        <v>92</v>
      </c>
      <c r="B107" s="795"/>
      <c r="C107" s="796"/>
      <c r="D107" s="807"/>
      <c r="E107" s="807"/>
      <c r="F107" s="807"/>
      <c r="G107" s="807"/>
      <c r="H107" s="807"/>
      <c r="I107" s="807"/>
      <c r="J107" s="807"/>
      <c r="K107" s="807"/>
      <c r="L107" s="807"/>
      <c r="M107" s="808"/>
      <c r="N107" s="808"/>
      <c r="O107" s="808"/>
      <c r="P107" s="808"/>
      <c r="Q107" s="808"/>
      <c r="R107" s="808"/>
      <c r="S107" s="808"/>
      <c r="T107" s="808"/>
      <c r="U107" s="808"/>
      <c r="V107" s="808"/>
      <c r="W107" s="808"/>
      <c r="X107" s="808"/>
      <c r="Y107" s="808"/>
      <c r="Z107" s="808"/>
      <c r="AA107" s="808"/>
      <c r="AB107" s="808"/>
      <c r="AF107" s="798">
        <f t="shared" si="1"/>
        <v>0</v>
      </c>
    </row>
    <row r="108" spans="1:32" s="798" customFormat="1" ht="27.95" hidden="1" customHeight="1">
      <c r="A108" s="795">
        <v>93</v>
      </c>
      <c r="B108" s="795"/>
      <c r="C108" s="796"/>
      <c r="D108" s="807"/>
      <c r="E108" s="807"/>
      <c r="F108" s="807"/>
      <c r="G108" s="807"/>
      <c r="H108" s="807"/>
      <c r="I108" s="807"/>
      <c r="J108" s="807"/>
      <c r="K108" s="807"/>
      <c r="L108" s="807"/>
      <c r="M108" s="808"/>
      <c r="N108" s="808"/>
      <c r="O108" s="808"/>
      <c r="P108" s="808"/>
      <c r="Q108" s="808"/>
      <c r="R108" s="808"/>
      <c r="S108" s="808"/>
      <c r="T108" s="808"/>
      <c r="U108" s="808"/>
      <c r="V108" s="808"/>
      <c r="W108" s="808"/>
      <c r="X108" s="808"/>
      <c r="Y108" s="808"/>
      <c r="Z108" s="808"/>
      <c r="AA108" s="808"/>
      <c r="AB108" s="808"/>
      <c r="AF108" s="798">
        <f t="shared" si="1"/>
        <v>0</v>
      </c>
    </row>
    <row r="109" spans="1:32" s="798" customFormat="1" ht="27.95" hidden="1" customHeight="1">
      <c r="A109" s="795">
        <v>94</v>
      </c>
      <c r="B109" s="795"/>
      <c r="C109" s="796"/>
      <c r="D109" s="807"/>
      <c r="E109" s="807"/>
      <c r="F109" s="807"/>
      <c r="G109" s="807"/>
      <c r="H109" s="807"/>
      <c r="I109" s="807"/>
      <c r="J109" s="807"/>
      <c r="K109" s="807"/>
      <c r="L109" s="807"/>
      <c r="M109" s="808"/>
      <c r="N109" s="808"/>
      <c r="O109" s="808"/>
      <c r="P109" s="808"/>
      <c r="Q109" s="808"/>
      <c r="R109" s="808"/>
      <c r="S109" s="808"/>
      <c r="T109" s="808"/>
      <c r="U109" s="808"/>
      <c r="V109" s="808"/>
      <c r="W109" s="808"/>
      <c r="X109" s="808"/>
      <c r="Y109" s="808"/>
      <c r="Z109" s="808"/>
      <c r="AA109" s="808"/>
      <c r="AB109" s="808"/>
      <c r="AF109" s="798">
        <f t="shared" si="1"/>
        <v>0</v>
      </c>
    </row>
    <row r="110" spans="1:32" s="798" customFormat="1" ht="27.95" hidden="1" customHeight="1">
      <c r="A110" s="795">
        <v>95</v>
      </c>
      <c r="B110" s="795"/>
      <c r="C110" s="796"/>
      <c r="D110" s="807"/>
      <c r="E110" s="807"/>
      <c r="F110" s="807"/>
      <c r="G110" s="807"/>
      <c r="H110" s="807"/>
      <c r="I110" s="807"/>
      <c r="J110" s="807"/>
      <c r="K110" s="807"/>
      <c r="L110" s="807"/>
      <c r="M110" s="808"/>
      <c r="N110" s="808"/>
      <c r="O110" s="808"/>
      <c r="P110" s="808"/>
      <c r="Q110" s="808"/>
      <c r="R110" s="808"/>
      <c r="S110" s="808"/>
      <c r="T110" s="808"/>
      <c r="U110" s="808"/>
      <c r="V110" s="808"/>
      <c r="W110" s="808"/>
      <c r="X110" s="808"/>
      <c r="Y110" s="808"/>
      <c r="Z110" s="808"/>
      <c r="AA110" s="808"/>
      <c r="AB110" s="808"/>
      <c r="AF110" s="798">
        <f t="shared" si="1"/>
        <v>0</v>
      </c>
    </row>
    <row r="111" spans="1:32" s="798" customFormat="1" ht="27.95" hidden="1" customHeight="1">
      <c r="A111" s="795">
        <v>96</v>
      </c>
      <c r="B111" s="795"/>
      <c r="C111" s="796"/>
      <c r="D111" s="807"/>
      <c r="E111" s="807"/>
      <c r="F111" s="807"/>
      <c r="G111" s="807"/>
      <c r="H111" s="807"/>
      <c r="I111" s="807"/>
      <c r="J111" s="807"/>
      <c r="K111" s="807"/>
      <c r="L111" s="807"/>
      <c r="M111" s="808"/>
      <c r="N111" s="808"/>
      <c r="O111" s="808"/>
      <c r="P111" s="808"/>
      <c r="Q111" s="808"/>
      <c r="R111" s="808"/>
      <c r="S111" s="808"/>
      <c r="T111" s="808"/>
      <c r="U111" s="808"/>
      <c r="V111" s="808"/>
      <c r="W111" s="808"/>
      <c r="X111" s="808"/>
      <c r="Y111" s="808"/>
      <c r="Z111" s="808"/>
      <c r="AA111" s="808"/>
      <c r="AB111" s="808"/>
      <c r="AF111" s="798">
        <f t="shared" si="1"/>
        <v>0</v>
      </c>
    </row>
    <row r="112" spans="1:32" s="798" customFormat="1" ht="27.95" hidden="1" customHeight="1">
      <c r="A112" s="795">
        <v>97</v>
      </c>
      <c r="B112" s="795"/>
      <c r="C112" s="796"/>
      <c r="D112" s="807"/>
      <c r="E112" s="807"/>
      <c r="F112" s="807"/>
      <c r="G112" s="807"/>
      <c r="H112" s="807"/>
      <c r="I112" s="807"/>
      <c r="J112" s="807"/>
      <c r="K112" s="807"/>
      <c r="L112" s="807"/>
      <c r="M112" s="808"/>
      <c r="N112" s="808"/>
      <c r="O112" s="808"/>
      <c r="P112" s="808"/>
      <c r="Q112" s="808"/>
      <c r="R112" s="808"/>
      <c r="S112" s="808"/>
      <c r="T112" s="808"/>
      <c r="U112" s="808"/>
      <c r="V112" s="808"/>
      <c r="W112" s="808"/>
      <c r="X112" s="808"/>
      <c r="Y112" s="808"/>
      <c r="Z112" s="808"/>
      <c r="AA112" s="808"/>
      <c r="AB112" s="808"/>
      <c r="AF112" s="798">
        <f t="shared" si="1"/>
        <v>0</v>
      </c>
    </row>
    <row r="113" spans="1:32" s="798" customFormat="1" ht="27.95" hidden="1" customHeight="1">
      <c r="A113" s="795">
        <v>98</v>
      </c>
      <c r="B113" s="795"/>
      <c r="C113" s="796"/>
      <c r="D113" s="807"/>
      <c r="E113" s="807"/>
      <c r="F113" s="807"/>
      <c r="G113" s="807"/>
      <c r="H113" s="807"/>
      <c r="I113" s="807"/>
      <c r="J113" s="807"/>
      <c r="K113" s="807"/>
      <c r="L113" s="807"/>
      <c r="M113" s="808"/>
      <c r="N113" s="808"/>
      <c r="O113" s="808"/>
      <c r="P113" s="808"/>
      <c r="Q113" s="808"/>
      <c r="R113" s="808"/>
      <c r="S113" s="808"/>
      <c r="T113" s="808"/>
      <c r="U113" s="808"/>
      <c r="V113" s="808"/>
      <c r="W113" s="808"/>
      <c r="X113" s="808"/>
      <c r="Y113" s="808"/>
      <c r="Z113" s="808"/>
      <c r="AA113" s="808"/>
      <c r="AB113" s="808"/>
      <c r="AF113" s="798">
        <f t="shared" si="1"/>
        <v>0</v>
      </c>
    </row>
    <row r="114" spans="1:32" s="798" customFormat="1" ht="27.95" hidden="1" customHeight="1">
      <c r="A114" s="795">
        <v>99</v>
      </c>
      <c r="B114" s="795"/>
      <c r="C114" s="796"/>
      <c r="D114" s="807"/>
      <c r="E114" s="807"/>
      <c r="F114" s="807"/>
      <c r="G114" s="807"/>
      <c r="H114" s="807"/>
      <c r="I114" s="807"/>
      <c r="J114" s="807"/>
      <c r="K114" s="807"/>
      <c r="L114" s="807"/>
      <c r="M114" s="808"/>
      <c r="N114" s="808"/>
      <c r="O114" s="808"/>
      <c r="P114" s="808"/>
      <c r="Q114" s="808"/>
      <c r="R114" s="808"/>
      <c r="S114" s="808"/>
      <c r="T114" s="808"/>
      <c r="U114" s="808"/>
      <c r="V114" s="808"/>
      <c r="W114" s="808"/>
      <c r="X114" s="808"/>
      <c r="Y114" s="808"/>
      <c r="Z114" s="808"/>
      <c r="AA114" s="808"/>
      <c r="AB114" s="808"/>
      <c r="AF114" s="798">
        <f t="shared" si="1"/>
        <v>0</v>
      </c>
    </row>
    <row r="115" spans="1:32" s="798" customFormat="1" ht="27.95" hidden="1" customHeight="1">
      <c r="A115" s="795">
        <v>100</v>
      </c>
      <c r="B115" s="795"/>
      <c r="C115" s="796"/>
      <c r="D115" s="807"/>
      <c r="E115" s="807"/>
      <c r="F115" s="807"/>
      <c r="G115" s="807"/>
      <c r="H115" s="807"/>
      <c r="I115" s="807"/>
      <c r="J115" s="807"/>
      <c r="K115" s="807"/>
      <c r="L115" s="807"/>
      <c r="M115" s="808"/>
      <c r="N115" s="808"/>
      <c r="O115" s="808"/>
      <c r="P115" s="808"/>
      <c r="Q115" s="808"/>
      <c r="R115" s="808"/>
      <c r="S115" s="808"/>
      <c r="T115" s="808"/>
      <c r="U115" s="808"/>
      <c r="V115" s="808"/>
      <c r="W115" s="808"/>
      <c r="X115" s="808"/>
      <c r="Y115" s="808"/>
      <c r="Z115" s="808"/>
      <c r="AA115" s="808"/>
      <c r="AB115" s="808"/>
      <c r="AF115" s="798">
        <f t="shared" si="1"/>
        <v>0</v>
      </c>
    </row>
    <row r="116" spans="1:32" s="798" customFormat="1" ht="27.95" hidden="1" customHeight="1">
      <c r="A116" s="795">
        <v>101</v>
      </c>
      <c r="B116" s="795"/>
      <c r="C116" s="796"/>
      <c r="D116" s="807"/>
      <c r="E116" s="807"/>
      <c r="F116" s="807"/>
      <c r="G116" s="807"/>
      <c r="H116" s="807"/>
      <c r="I116" s="807"/>
      <c r="J116" s="807"/>
      <c r="K116" s="807"/>
      <c r="L116" s="807"/>
      <c r="M116" s="808"/>
      <c r="N116" s="808"/>
      <c r="O116" s="808"/>
      <c r="P116" s="808"/>
      <c r="Q116" s="808"/>
      <c r="R116" s="808"/>
      <c r="S116" s="808"/>
      <c r="T116" s="808"/>
      <c r="U116" s="808"/>
      <c r="V116" s="808"/>
      <c r="W116" s="808"/>
      <c r="X116" s="808"/>
      <c r="Y116" s="808"/>
      <c r="Z116" s="808"/>
      <c r="AA116" s="808"/>
      <c r="AB116" s="808"/>
      <c r="AF116" s="798">
        <f t="shared" si="1"/>
        <v>0</v>
      </c>
    </row>
    <row r="117" spans="1:32" s="798" customFormat="1" ht="27.95" hidden="1" customHeight="1">
      <c r="A117" s="795">
        <v>102</v>
      </c>
      <c r="B117" s="795"/>
      <c r="C117" s="796"/>
      <c r="D117" s="807"/>
      <c r="E117" s="807"/>
      <c r="F117" s="807"/>
      <c r="G117" s="807"/>
      <c r="H117" s="807"/>
      <c r="I117" s="807"/>
      <c r="J117" s="807"/>
      <c r="K117" s="807"/>
      <c r="L117" s="807"/>
      <c r="M117" s="808"/>
      <c r="N117" s="808"/>
      <c r="O117" s="808"/>
      <c r="P117" s="808"/>
      <c r="Q117" s="808"/>
      <c r="R117" s="808"/>
      <c r="S117" s="808"/>
      <c r="T117" s="808"/>
      <c r="U117" s="808"/>
      <c r="V117" s="808"/>
      <c r="W117" s="808"/>
      <c r="X117" s="808"/>
      <c r="Y117" s="808"/>
      <c r="Z117" s="808"/>
      <c r="AA117" s="808"/>
      <c r="AB117" s="808"/>
      <c r="AF117" s="798">
        <f t="shared" si="1"/>
        <v>0</v>
      </c>
    </row>
    <row r="118" spans="1:32" s="798" customFormat="1" ht="27.95" hidden="1" customHeight="1">
      <c r="A118" s="795">
        <v>103</v>
      </c>
      <c r="B118" s="795"/>
      <c r="C118" s="796"/>
      <c r="D118" s="807"/>
      <c r="E118" s="807"/>
      <c r="F118" s="807"/>
      <c r="G118" s="807"/>
      <c r="H118" s="807"/>
      <c r="I118" s="807"/>
      <c r="J118" s="807"/>
      <c r="K118" s="807"/>
      <c r="L118" s="807"/>
      <c r="M118" s="808"/>
      <c r="N118" s="808"/>
      <c r="O118" s="808"/>
      <c r="P118" s="808"/>
      <c r="Q118" s="808"/>
      <c r="R118" s="808"/>
      <c r="S118" s="808"/>
      <c r="T118" s="808"/>
      <c r="U118" s="808"/>
      <c r="V118" s="808"/>
      <c r="W118" s="808"/>
      <c r="X118" s="808"/>
      <c r="Y118" s="808"/>
      <c r="Z118" s="808"/>
      <c r="AA118" s="808"/>
      <c r="AB118" s="808"/>
      <c r="AF118" s="798">
        <f t="shared" si="1"/>
        <v>0</v>
      </c>
    </row>
    <row r="119" spans="1:32" s="798" customFormat="1" ht="27.95" hidden="1" customHeight="1">
      <c r="A119" s="795">
        <v>104</v>
      </c>
      <c r="B119" s="795"/>
      <c r="C119" s="796"/>
      <c r="D119" s="807"/>
      <c r="E119" s="807"/>
      <c r="F119" s="807"/>
      <c r="G119" s="807"/>
      <c r="H119" s="807"/>
      <c r="I119" s="807"/>
      <c r="J119" s="807"/>
      <c r="K119" s="807"/>
      <c r="L119" s="807"/>
      <c r="M119" s="808"/>
      <c r="N119" s="808"/>
      <c r="O119" s="808"/>
      <c r="P119" s="808"/>
      <c r="Q119" s="808"/>
      <c r="R119" s="808"/>
      <c r="S119" s="808"/>
      <c r="T119" s="808"/>
      <c r="U119" s="808"/>
      <c r="V119" s="808"/>
      <c r="W119" s="808"/>
      <c r="X119" s="808"/>
      <c r="Y119" s="808"/>
      <c r="Z119" s="808"/>
      <c r="AA119" s="808"/>
      <c r="AB119" s="808"/>
      <c r="AF119" s="798">
        <f t="shared" si="1"/>
        <v>0</v>
      </c>
    </row>
    <row r="120" spans="1:32" s="798" customFormat="1" ht="27.95" hidden="1" customHeight="1">
      <c r="A120" s="795">
        <v>105</v>
      </c>
      <c r="B120" s="795"/>
      <c r="C120" s="796"/>
      <c r="D120" s="807"/>
      <c r="E120" s="807"/>
      <c r="F120" s="807"/>
      <c r="G120" s="807"/>
      <c r="H120" s="807"/>
      <c r="I120" s="807"/>
      <c r="J120" s="807"/>
      <c r="K120" s="807"/>
      <c r="L120" s="807"/>
      <c r="M120" s="808"/>
      <c r="N120" s="808"/>
      <c r="O120" s="808"/>
      <c r="P120" s="808"/>
      <c r="Q120" s="808"/>
      <c r="R120" s="808"/>
      <c r="S120" s="808"/>
      <c r="T120" s="808"/>
      <c r="U120" s="808"/>
      <c r="V120" s="808"/>
      <c r="W120" s="808"/>
      <c r="X120" s="808"/>
      <c r="Y120" s="808"/>
      <c r="Z120" s="808"/>
      <c r="AA120" s="808"/>
      <c r="AB120" s="808"/>
      <c r="AF120" s="798">
        <f t="shared" si="1"/>
        <v>0</v>
      </c>
    </row>
    <row r="121" spans="1:32" s="798" customFormat="1" ht="27.95" hidden="1" customHeight="1">
      <c r="A121" s="795">
        <v>106</v>
      </c>
      <c r="B121" s="795"/>
      <c r="C121" s="796"/>
      <c r="D121" s="807"/>
      <c r="E121" s="807"/>
      <c r="F121" s="807"/>
      <c r="G121" s="807"/>
      <c r="H121" s="807"/>
      <c r="I121" s="807"/>
      <c r="J121" s="807"/>
      <c r="K121" s="807"/>
      <c r="L121" s="807"/>
      <c r="M121" s="808"/>
      <c r="N121" s="808"/>
      <c r="O121" s="808"/>
      <c r="P121" s="808"/>
      <c r="Q121" s="808"/>
      <c r="R121" s="808"/>
      <c r="S121" s="808"/>
      <c r="T121" s="808"/>
      <c r="U121" s="808"/>
      <c r="V121" s="808"/>
      <c r="W121" s="808"/>
      <c r="X121" s="808"/>
      <c r="Y121" s="808"/>
      <c r="Z121" s="808"/>
      <c r="AA121" s="808"/>
      <c r="AB121" s="808"/>
      <c r="AF121" s="798">
        <f t="shared" si="1"/>
        <v>0</v>
      </c>
    </row>
    <row r="122" spans="1:32" s="798" customFormat="1" ht="27.95" hidden="1" customHeight="1">
      <c r="A122" s="795">
        <v>107</v>
      </c>
      <c r="B122" s="795"/>
      <c r="C122" s="796"/>
      <c r="D122" s="807"/>
      <c r="E122" s="807"/>
      <c r="F122" s="807"/>
      <c r="G122" s="807"/>
      <c r="H122" s="807"/>
      <c r="I122" s="807"/>
      <c r="J122" s="807"/>
      <c r="K122" s="807"/>
      <c r="L122" s="807"/>
      <c r="M122" s="808"/>
      <c r="N122" s="808"/>
      <c r="O122" s="808"/>
      <c r="P122" s="808"/>
      <c r="Q122" s="808"/>
      <c r="R122" s="808"/>
      <c r="S122" s="808"/>
      <c r="T122" s="808"/>
      <c r="U122" s="808"/>
      <c r="V122" s="808"/>
      <c r="W122" s="808"/>
      <c r="X122" s="808"/>
      <c r="Y122" s="808"/>
      <c r="Z122" s="808"/>
      <c r="AA122" s="808"/>
      <c r="AB122" s="808"/>
      <c r="AF122" s="798">
        <f t="shared" si="1"/>
        <v>0</v>
      </c>
    </row>
    <row r="123" spans="1:32" s="798" customFormat="1" ht="27.95" hidden="1" customHeight="1">
      <c r="A123" s="795">
        <v>108</v>
      </c>
      <c r="B123" s="795"/>
      <c r="C123" s="796"/>
      <c r="D123" s="807"/>
      <c r="E123" s="807"/>
      <c r="F123" s="807"/>
      <c r="G123" s="807"/>
      <c r="H123" s="807"/>
      <c r="I123" s="807"/>
      <c r="J123" s="807"/>
      <c r="K123" s="807"/>
      <c r="L123" s="807"/>
      <c r="M123" s="808"/>
      <c r="N123" s="808"/>
      <c r="O123" s="808"/>
      <c r="P123" s="808"/>
      <c r="Q123" s="808"/>
      <c r="R123" s="808"/>
      <c r="S123" s="808"/>
      <c r="T123" s="808"/>
      <c r="U123" s="808"/>
      <c r="V123" s="808"/>
      <c r="W123" s="808"/>
      <c r="X123" s="808"/>
      <c r="Y123" s="808"/>
      <c r="Z123" s="808"/>
      <c r="AA123" s="808"/>
      <c r="AB123" s="808"/>
      <c r="AF123" s="798">
        <f t="shared" si="1"/>
        <v>0</v>
      </c>
    </row>
    <row r="124" spans="1:32" s="798" customFormat="1" ht="27.95" hidden="1" customHeight="1">
      <c r="A124" s="795">
        <v>109</v>
      </c>
      <c r="B124" s="795"/>
      <c r="C124" s="796"/>
      <c r="D124" s="807"/>
      <c r="E124" s="807"/>
      <c r="F124" s="807"/>
      <c r="G124" s="807"/>
      <c r="H124" s="807"/>
      <c r="I124" s="807"/>
      <c r="J124" s="807"/>
      <c r="K124" s="807"/>
      <c r="L124" s="807"/>
      <c r="M124" s="808"/>
      <c r="N124" s="808"/>
      <c r="O124" s="808"/>
      <c r="P124" s="808"/>
      <c r="Q124" s="808"/>
      <c r="R124" s="808"/>
      <c r="S124" s="808"/>
      <c r="T124" s="808"/>
      <c r="U124" s="808"/>
      <c r="V124" s="808"/>
      <c r="W124" s="808"/>
      <c r="X124" s="808"/>
      <c r="Y124" s="808"/>
      <c r="Z124" s="808"/>
      <c r="AA124" s="808"/>
      <c r="AB124" s="808"/>
      <c r="AF124" s="798">
        <f t="shared" si="1"/>
        <v>0</v>
      </c>
    </row>
    <row r="125" spans="1:32" s="798" customFormat="1" ht="27.95" hidden="1" customHeight="1">
      <c r="A125" s="795">
        <v>110</v>
      </c>
      <c r="B125" s="795"/>
      <c r="C125" s="796"/>
      <c r="D125" s="807"/>
      <c r="E125" s="807"/>
      <c r="F125" s="807"/>
      <c r="G125" s="807"/>
      <c r="H125" s="807"/>
      <c r="I125" s="807"/>
      <c r="J125" s="807"/>
      <c r="K125" s="807"/>
      <c r="L125" s="807"/>
      <c r="M125" s="808"/>
      <c r="N125" s="808"/>
      <c r="O125" s="808"/>
      <c r="P125" s="808"/>
      <c r="Q125" s="808"/>
      <c r="R125" s="808"/>
      <c r="S125" s="808"/>
      <c r="T125" s="808"/>
      <c r="U125" s="808"/>
      <c r="V125" s="808"/>
      <c r="W125" s="808"/>
      <c r="X125" s="808"/>
      <c r="Y125" s="808"/>
      <c r="Z125" s="808"/>
      <c r="AA125" s="808"/>
      <c r="AB125" s="808"/>
      <c r="AF125" s="798">
        <f t="shared" si="1"/>
        <v>0</v>
      </c>
    </row>
    <row r="126" spans="1:32" s="798" customFormat="1" ht="27.95" hidden="1" customHeight="1">
      <c r="A126" s="795">
        <v>111</v>
      </c>
      <c r="B126" s="795"/>
      <c r="C126" s="796"/>
      <c r="D126" s="807"/>
      <c r="E126" s="807"/>
      <c r="F126" s="807"/>
      <c r="G126" s="807"/>
      <c r="H126" s="807"/>
      <c r="I126" s="807"/>
      <c r="J126" s="807"/>
      <c r="K126" s="807"/>
      <c r="L126" s="807"/>
      <c r="M126" s="808"/>
      <c r="N126" s="808"/>
      <c r="O126" s="808"/>
      <c r="P126" s="808"/>
      <c r="Q126" s="808"/>
      <c r="R126" s="808"/>
      <c r="S126" s="808"/>
      <c r="T126" s="808"/>
      <c r="U126" s="808"/>
      <c r="V126" s="808"/>
      <c r="W126" s="808"/>
      <c r="X126" s="808"/>
      <c r="Y126" s="808"/>
      <c r="Z126" s="808"/>
      <c r="AA126" s="808"/>
      <c r="AB126" s="808"/>
      <c r="AF126" s="798">
        <f t="shared" si="1"/>
        <v>0</v>
      </c>
    </row>
    <row r="127" spans="1:32" s="798" customFormat="1" ht="27.95" hidden="1" customHeight="1">
      <c r="A127" s="795">
        <v>112</v>
      </c>
      <c r="B127" s="795"/>
      <c r="C127" s="796"/>
      <c r="D127" s="807"/>
      <c r="E127" s="807"/>
      <c r="F127" s="807"/>
      <c r="G127" s="807"/>
      <c r="H127" s="807"/>
      <c r="I127" s="807"/>
      <c r="J127" s="807"/>
      <c r="K127" s="807"/>
      <c r="L127" s="807"/>
      <c r="M127" s="808"/>
      <c r="N127" s="808"/>
      <c r="O127" s="808"/>
      <c r="P127" s="808"/>
      <c r="Q127" s="808"/>
      <c r="R127" s="808"/>
      <c r="S127" s="808"/>
      <c r="T127" s="808"/>
      <c r="U127" s="808"/>
      <c r="V127" s="808"/>
      <c r="W127" s="808"/>
      <c r="X127" s="808"/>
      <c r="Y127" s="808"/>
      <c r="Z127" s="808"/>
      <c r="AA127" s="808"/>
      <c r="AB127" s="808"/>
      <c r="AF127" s="798">
        <f t="shared" si="1"/>
        <v>0</v>
      </c>
    </row>
    <row r="128" spans="1:32" s="798" customFormat="1" ht="27.95" hidden="1" customHeight="1">
      <c r="A128" s="795">
        <v>113</v>
      </c>
      <c r="B128" s="795"/>
      <c r="C128" s="796"/>
      <c r="D128" s="807"/>
      <c r="E128" s="807"/>
      <c r="F128" s="807"/>
      <c r="G128" s="807"/>
      <c r="H128" s="807"/>
      <c r="I128" s="807"/>
      <c r="J128" s="807"/>
      <c r="K128" s="807"/>
      <c r="L128" s="807"/>
      <c r="M128" s="808"/>
      <c r="N128" s="808"/>
      <c r="O128" s="808"/>
      <c r="P128" s="808"/>
      <c r="Q128" s="808"/>
      <c r="R128" s="808"/>
      <c r="S128" s="808"/>
      <c r="T128" s="808"/>
      <c r="U128" s="808"/>
      <c r="V128" s="808"/>
      <c r="W128" s="808"/>
      <c r="X128" s="808"/>
      <c r="Y128" s="808"/>
      <c r="Z128" s="808"/>
      <c r="AA128" s="808"/>
      <c r="AB128" s="808"/>
      <c r="AF128" s="798">
        <f t="shared" si="1"/>
        <v>0</v>
      </c>
    </row>
    <row r="129" spans="1:32" s="798" customFormat="1" ht="27.95" hidden="1" customHeight="1">
      <c r="A129" s="795">
        <v>114</v>
      </c>
      <c r="B129" s="795"/>
      <c r="C129" s="796"/>
      <c r="D129" s="807"/>
      <c r="E129" s="807"/>
      <c r="F129" s="807"/>
      <c r="G129" s="807"/>
      <c r="H129" s="807"/>
      <c r="I129" s="807"/>
      <c r="J129" s="807"/>
      <c r="K129" s="807"/>
      <c r="L129" s="807"/>
      <c r="M129" s="808"/>
      <c r="N129" s="808"/>
      <c r="O129" s="808"/>
      <c r="P129" s="808"/>
      <c r="Q129" s="808"/>
      <c r="R129" s="808"/>
      <c r="S129" s="808"/>
      <c r="T129" s="808"/>
      <c r="U129" s="808"/>
      <c r="V129" s="808"/>
      <c r="W129" s="808"/>
      <c r="X129" s="808"/>
      <c r="Y129" s="808"/>
      <c r="Z129" s="808"/>
      <c r="AA129" s="808"/>
      <c r="AB129" s="808"/>
      <c r="AF129" s="798">
        <f t="shared" si="1"/>
        <v>0</v>
      </c>
    </row>
    <row r="130" spans="1:32" s="798" customFormat="1" ht="27.95" hidden="1" customHeight="1">
      <c r="A130" s="795">
        <v>115</v>
      </c>
      <c r="B130" s="795"/>
      <c r="C130" s="796"/>
      <c r="D130" s="807"/>
      <c r="E130" s="807"/>
      <c r="F130" s="807"/>
      <c r="G130" s="807"/>
      <c r="H130" s="807"/>
      <c r="I130" s="807"/>
      <c r="J130" s="807"/>
      <c r="K130" s="807"/>
      <c r="L130" s="807"/>
      <c r="M130" s="808"/>
      <c r="N130" s="808"/>
      <c r="O130" s="808"/>
      <c r="P130" s="808"/>
      <c r="Q130" s="808"/>
      <c r="R130" s="808"/>
      <c r="S130" s="808"/>
      <c r="T130" s="808"/>
      <c r="U130" s="808"/>
      <c r="V130" s="808"/>
      <c r="W130" s="808"/>
      <c r="X130" s="808"/>
      <c r="Y130" s="808"/>
      <c r="Z130" s="808"/>
      <c r="AA130" s="808"/>
      <c r="AB130" s="808"/>
      <c r="AF130" s="798">
        <f t="shared" si="1"/>
        <v>0</v>
      </c>
    </row>
    <row r="131" spans="1:32" s="798" customFormat="1" ht="27.95" hidden="1" customHeight="1">
      <c r="A131" s="795">
        <v>116</v>
      </c>
      <c r="B131" s="795"/>
      <c r="C131" s="796"/>
      <c r="D131" s="807"/>
      <c r="E131" s="807"/>
      <c r="F131" s="807"/>
      <c r="G131" s="807"/>
      <c r="H131" s="807"/>
      <c r="I131" s="807"/>
      <c r="J131" s="807"/>
      <c r="K131" s="807"/>
      <c r="L131" s="807"/>
      <c r="M131" s="808"/>
      <c r="N131" s="808"/>
      <c r="O131" s="808"/>
      <c r="P131" s="808"/>
      <c r="Q131" s="808"/>
      <c r="R131" s="808"/>
      <c r="S131" s="808"/>
      <c r="T131" s="808"/>
      <c r="U131" s="808"/>
      <c r="V131" s="808"/>
      <c r="W131" s="808"/>
      <c r="X131" s="808"/>
      <c r="Y131" s="808"/>
      <c r="Z131" s="808"/>
      <c r="AA131" s="808"/>
      <c r="AB131" s="808"/>
      <c r="AF131" s="798">
        <f t="shared" si="1"/>
        <v>0</v>
      </c>
    </row>
    <row r="132" spans="1:32" s="798" customFormat="1" ht="27.95" hidden="1" customHeight="1">
      <c r="A132" s="795">
        <v>117</v>
      </c>
      <c r="B132" s="795"/>
      <c r="C132" s="796"/>
      <c r="D132" s="807"/>
      <c r="E132" s="807"/>
      <c r="F132" s="807"/>
      <c r="G132" s="807"/>
      <c r="H132" s="807"/>
      <c r="I132" s="807"/>
      <c r="J132" s="807"/>
      <c r="K132" s="807"/>
      <c r="L132" s="807"/>
      <c r="M132" s="808"/>
      <c r="N132" s="808"/>
      <c r="O132" s="808"/>
      <c r="P132" s="808"/>
      <c r="Q132" s="808"/>
      <c r="R132" s="808"/>
      <c r="S132" s="808"/>
      <c r="T132" s="808"/>
      <c r="U132" s="808"/>
      <c r="V132" s="808"/>
      <c r="W132" s="808"/>
      <c r="X132" s="808"/>
      <c r="Y132" s="808"/>
      <c r="Z132" s="808"/>
      <c r="AA132" s="808"/>
      <c r="AB132" s="808"/>
      <c r="AF132" s="798">
        <f t="shared" si="1"/>
        <v>0</v>
      </c>
    </row>
    <row r="133" spans="1:32" s="798" customFormat="1" ht="27.95" hidden="1" customHeight="1">
      <c r="A133" s="795">
        <v>118</v>
      </c>
      <c r="B133" s="795"/>
      <c r="C133" s="796"/>
      <c r="D133" s="807"/>
      <c r="E133" s="807"/>
      <c r="F133" s="807"/>
      <c r="G133" s="807"/>
      <c r="H133" s="807"/>
      <c r="I133" s="807"/>
      <c r="J133" s="807"/>
      <c r="K133" s="807"/>
      <c r="L133" s="807"/>
      <c r="M133" s="808"/>
      <c r="N133" s="808"/>
      <c r="O133" s="808"/>
      <c r="P133" s="808"/>
      <c r="Q133" s="808"/>
      <c r="R133" s="808"/>
      <c r="S133" s="808"/>
      <c r="T133" s="808"/>
      <c r="U133" s="808"/>
      <c r="V133" s="808"/>
      <c r="W133" s="808"/>
      <c r="X133" s="808"/>
      <c r="Y133" s="808"/>
      <c r="Z133" s="808"/>
      <c r="AA133" s="808"/>
      <c r="AB133" s="808"/>
      <c r="AF133" s="798">
        <f t="shared" si="1"/>
        <v>0</v>
      </c>
    </row>
    <row r="134" spans="1:32" s="798" customFormat="1" ht="27.95" hidden="1" customHeight="1">
      <c r="A134" s="795">
        <v>119</v>
      </c>
      <c r="B134" s="795"/>
      <c r="C134" s="796"/>
      <c r="D134" s="807"/>
      <c r="E134" s="807"/>
      <c r="F134" s="807"/>
      <c r="G134" s="807"/>
      <c r="H134" s="807"/>
      <c r="I134" s="807"/>
      <c r="J134" s="807"/>
      <c r="K134" s="807"/>
      <c r="L134" s="807"/>
      <c r="M134" s="808"/>
      <c r="N134" s="808"/>
      <c r="O134" s="808"/>
      <c r="P134" s="808"/>
      <c r="Q134" s="808"/>
      <c r="R134" s="808"/>
      <c r="S134" s="808"/>
      <c r="T134" s="808"/>
      <c r="U134" s="808"/>
      <c r="V134" s="808"/>
      <c r="W134" s="808"/>
      <c r="X134" s="808"/>
      <c r="Y134" s="808"/>
      <c r="Z134" s="808"/>
      <c r="AA134" s="808"/>
      <c r="AB134" s="808"/>
      <c r="AF134" s="798">
        <f t="shared" si="1"/>
        <v>0</v>
      </c>
    </row>
    <row r="135" spans="1:32" s="798" customFormat="1" ht="27.95" hidden="1" customHeight="1">
      <c r="A135" s="795">
        <v>120</v>
      </c>
      <c r="B135" s="795"/>
      <c r="C135" s="796"/>
      <c r="D135" s="807"/>
      <c r="E135" s="807"/>
      <c r="F135" s="807"/>
      <c r="G135" s="807"/>
      <c r="H135" s="807"/>
      <c r="I135" s="807"/>
      <c r="J135" s="807"/>
      <c r="K135" s="807"/>
      <c r="L135" s="807"/>
      <c r="M135" s="808"/>
      <c r="N135" s="808"/>
      <c r="O135" s="808"/>
      <c r="P135" s="808"/>
      <c r="Q135" s="808"/>
      <c r="R135" s="808"/>
      <c r="S135" s="808"/>
      <c r="T135" s="808"/>
      <c r="U135" s="808"/>
      <c r="V135" s="808"/>
      <c r="W135" s="808"/>
      <c r="X135" s="808"/>
      <c r="Y135" s="808"/>
      <c r="Z135" s="808"/>
      <c r="AA135" s="808"/>
      <c r="AB135" s="808"/>
      <c r="AF135" s="798">
        <f t="shared" si="1"/>
        <v>0</v>
      </c>
    </row>
    <row r="136" spans="1:32" s="798" customFormat="1" ht="27.95" hidden="1" customHeight="1">
      <c r="A136" s="795">
        <v>121</v>
      </c>
      <c r="B136" s="795"/>
      <c r="C136" s="796"/>
      <c r="D136" s="807"/>
      <c r="E136" s="807"/>
      <c r="F136" s="807"/>
      <c r="G136" s="807"/>
      <c r="H136" s="807"/>
      <c r="I136" s="807"/>
      <c r="J136" s="807"/>
      <c r="K136" s="807"/>
      <c r="L136" s="807"/>
      <c r="M136" s="808"/>
      <c r="N136" s="808"/>
      <c r="O136" s="808"/>
      <c r="P136" s="808"/>
      <c r="Q136" s="808"/>
      <c r="R136" s="808"/>
      <c r="S136" s="808"/>
      <c r="T136" s="808"/>
      <c r="U136" s="808"/>
      <c r="V136" s="808"/>
      <c r="W136" s="808"/>
      <c r="X136" s="808"/>
      <c r="Y136" s="808"/>
      <c r="Z136" s="808"/>
      <c r="AA136" s="808"/>
      <c r="AB136" s="808"/>
      <c r="AF136" s="798">
        <f t="shared" si="1"/>
        <v>0</v>
      </c>
    </row>
    <row r="137" spans="1:32" s="798" customFormat="1" ht="27.95" hidden="1" customHeight="1">
      <c r="A137" s="795">
        <v>122</v>
      </c>
      <c r="B137" s="795"/>
      <c r="C137" s="796"/>
      <c r="D137" s="807"/>
      <c r="E137" s="807"/>
      <c r="F137" s="807"/>
      <c r="G137" s="807"/>
      <c r="H137" s="807"/>
      <c r="I137" s="807"/>
      <c r="J137" s="807"/>
      <c r="K137" s="807"/>
      <c r="L137" s="807"/>
      <c r="M137" s="808"/>
      <c r="N137" s="808"/>
      <c r="O137" s="808"/>
      <c r="P137" s="808"/>
      <c r="Q137" s="808"/>
      <c r="R137" s="808"/>
      <c r="S137" s="808"/>
      <c r="T137" s="808"/>
      <c r="U137" s="808"/>
      <c r="V137" s="808"/>
      <c r="W137" s="808"/>
      <c r="X137" s="808"/>
      <c r="Y137" s="808"/>
      <c r="Z137" s="808"/>
      <c r="AA137" s="808"/>
      <c r="AB137" s="808"/>
      <c r="AF137" s="798">
        <f t="shared" si="1"/>
        <v>0</v>
      </c>
    </row>
    <row r="138" spans="1:32" s="798" customFormat="1" ht="27.95" hidden="1" customHeight="1">
      <c r="A138" s="795">
        <v>123</v>
      </c>
      <c r="B138" s="795"/>
      <c r="C138" s="796"/>
      <c r="D138" s="807"/>
      <c r="E138" s="807"/>
      <c r="F138" s="807"/>
      <c r="G138" s="807"/>
      <c r="H138" s="807"/>
      <c r="I138" s="807"/>
      <c r="J138" s="807"/>
      <c r="K138" s="807"/>
      <c r="L138" s="807"/>
      <c r="M138" s="808"/>
      <c r="N138" s="808"/>
      <c r="O138" s="808"/>
      <c r="P138" s="808"/>
      <c r="Q138" s="808"/>
      <c r="R138" s="808"/>
      <c r="S138" s="808"/>
      <c r="T138" s="808"/>
      <c r="U138" s="808"/>
      <c r="V138" s="808"/>
      <c r="W138" s="808"/>
      <c r="X138" s="808"/>
      <c r="Y138" s="808"/>
      <c r="Z138" s="808"/>
      <c r="AA138" s="808"/>
      <c r="AB138" s="808"/>
      <c r="AF138" s="798">
        <f t="shared" si="1"/>
        <v>0</v>
      </c>
    </row>
    <row r="139" spans="1:32" s="798" customFormat="1" ht="27.95" hidden="1" customHeight="1">
      <c r="A139" s="795">
        <v>124</v>
      </c>
      <c r="B139" s="795"/>
      <c r="C139" s="796"/>
      <c r="D139" s="807"/>
      <c r="E139" s="807"/>
      <c r="F139" s="807"/>
      <c r="G139" s="807"/>
      <c r="H139" s="807"/>
      <c r="I139" s="807"/>
      <c r="J139" s="807"/>
      <c r="K139" s="807"/>
      <c r="L139" s="807"/>
      <c r="M139" s="808"/>
      <c r="N139" s="808"/>
      <c r="O139" s="808"/>
      <c r="P139" s="808"/>
      <c r="Q139" s="808"/>
      <c r="R139" s="808"/>
      <c r="S139" s="808"/>
      <c r="T139" s="808"/>
      <c r="U139" s="808"/>
      <c r="V139" s="808"/>
      <c r="W139" s="808"/>
      <c r="X139" s="808"/>
      <c r="Y139" s="808"/>
      <c r="Z139" s="808"/>
      <c r="AA139" s="808"/>
      <c r="AB139" s="808"/>
      <c r="AF139" s="798">
        <f t="shared" si="1"/>
        <v>0</v>
      </c>
    </row>
    <row r="140" spans="1:32" s="798" customFormat="1" ht="27.95" hidden="1" customHeight="1">
      <c r="A140" s="795">
        <v>125</v>
      </c>
      <c r="B140" s="795"/>
      <c r="C140" s="796"/>
      <c r="D140" s="807"/>
      <c r="E140" s="807"/>
      <c r="F140" s="807"/>
      <c r="G140" s="807"/>
      <c r="H140" s="807"/>
      <c r="I140" s="807"/>
      <c r="J140" s="807"/>
      <c r="K140" s="807"/>
      <c r="L140" s="807"/>
      <c r="M140" s="808"/>
      <c r="N140" s="808"/>
      <c r="O140" s="808"/>
      <c r="P140" s="808"/>
      <c r="Q140" s="808"/>
      <c r="R140" s="808"/>
      <c r="S140" s="808"/>
      <c r="T140" s="808"/>
      <c r="U140" s="808"/>
      <c r="V140" s="808"/>
      <c r="W140" s="808"/>
      <c r="X140" s="808"/>
      <c r="Y140" s="808"/>
      <c r="Z140" s="808"/>
      <c r="AA140" s="808"/>
      <c r="AB140" s="808"/>
      <c r="AF140" s="798">
        <f t="shared" si="1"/>
        <v>0</v>
      </c>
    </row>
    <row r="141" spans="1:32" s="798" customFormat="1" ht="27.95" hidden="1" customHeight="1">
      <c r="A141" s="795">
        <v>126</v>
      </c>
      <c r="B141" s="795"/>
      <c r="C141" s="796"/>
      <c r="D141" s="807"/>
      <c r="E141" s="807"/>
      <c r="F141" s="807"/>
      <c r="G141" s="807"/>
      <c r="H141" s="807"/>
      <c r="I141" s="807"/>
      <c r="J141" s="807"/>
      <c r="K141" s="807"/>
      <c r="L141" s="807"/>
      <c r="M141" s="808"/>
      <c r="N141" s="808"/>
      <c r="O141" s="808"/>
      <c r="P141" s="808"/>
      <c r="Q141" s="808"/>
      <c r="R141" s="808"/>
      <c r="S141" s="808"/>
      <c r="T141" s="808"/>
      <c r="U141" s="808"/>
      <c r="V141" s="808"/>
      <c r="W141" s="808"/>
      <c r="X141" s="808"/>
      <c r="Y141" s="808"/>
      <c r="Z141" s="808"/>
      <c r="AA141" s="808"/>
      <c r="AB141" s="808"/>
      <c r="AF141" s="798">
        <f t="shared" si="1"/>
        <v>0</v>
      </c>
    </row>
    <row r="142" spans="1:32" s="798" customFormat="1" ht="27.95" hidden="1" customHeight="1">
      <c r="A142" s="795">
        <v>127</v>
      </c>
      <c r="B142" s="795"/>
      <c r="C142" s="796"/>
      <c r="D142" s="807"/>
      <c r="E142" s="807"/>
      <c r="F142" s="807"/>
      <c r="G142" s="807"/>
      <c r="H142" s="807"/>
      <c r="I142" s="807"/>
      <c r="J142" s="807"/>
      <c r="K142" s="807"/>
      <c r="L142" s="807"/>
      <c r="M142" s="808"/>
      <c r="N142" s="808"/>
      <c r="O142" s="808"/>
      <c r="P142" s="808"/>
      <c r="Q142" s="808"/>
      <c r="R142" s="808"/>
      <c r="S142" s="808"/>
      <c r="T142" s="808"/>
      <c r="U142" s="808"/>
      <c r="V142" s="808"/>
      <c r="W142" s="808"/>
      <c r="X142" s="808"/>
      <c r="Y142" s="808"/>
      <c r="Z142" s="808"/>
      <c r="AA142" s="808"/>
      <c r="AB142" s="808"/>
      <c r="AF142" s="798">
        <f t="shared" si="1"/>
        <v>0</v>
      </c>
    </row>
    <row r="143" spans="1:32" s="798" customFormat="1" ht="27.95" hidden="1" customHeight="1">
      <c r="A143" s="795">
        <v>128</v>
      </c>
      <c r="B143" s="795"/>
      <c r="C143" s="796"/>
      <c r="D143" s="807"/>
      <c r="E143" s="807"/>
      <c r="F143" s="807"/>
      <c r="G143" s="807"/>
      <c r="H143" s="807"/>
      <c r="I143" s="807"/>
      <c r="J143" s="807"/>
      <c r="K143" s="807"/>
      <c r="L143" s="807"/>
      <c r="M143" s="808"/>
      <c r="N143" s="808"/>
      <c r="O143" s="808"/>
      <c r="P143" s="808"/>
      <c r="Q143" s="808"/>
      <c r="R143" s="808"/>
      <c r="S143" s="808"/>
      <c r="T143" s="808"/>
      <c r="U143" s="808"/>
      <c r="V143" s="808"/>
      <c r="W143" s="808"/>
      <c r="X143" s="808"/>
      <c r="Y143" s="808"/>
      <c r="Z143" s="808"/>
      <c r="AA143" s="808"/>
      <c r="AB143" s="808"/>
      <c r="AF143" s="798">
        <f t="shared" si="1"/>
        <v>0</v>
      </c>
    </row>
    <row r="144" spans="1:32" s="798" customFormat="1" ht="27.95" hidden="1" customHeight="1">
      <c r="A144" s="795">
        <v>129</v>
      </c>
      <c r="B144" s="795"/>
      <c r="C144" s="796"/>
      <c r="D144" s="807"/>
      <c r="E144" s="807"/>
      <c r="F144" s="807"/>
      <c r="G144" s="807"/>
      <c r="H144" s="807"/>
      <c r="I144" s="807"/>
      <c r="J144" s="807"/>
      <c r="K144" s="807"/>
      <c r="L144" s="807"/>
      <c r="M144" s="808"/>
      <c r="N144" s="808"/>
      <c r="O144" s="808"/>
      <c r="P144" s="808"/>
      <c r="Q144" s="808"/>
      <c r="R144" s="808"/>
      <c r="S144" s="808"/>
      <c r="T144" s="808"/>
      <c r="U144" s="808"/>
      <c r="V144" s="808"/>
      <c r="W144" s="808"/>
      <c r="X144" s="808"/>
      <c r="Y144" s="808"/>
      <c r="Z144" s="808"/>
      <c r="AA144" s="808"/>
      <c r="AB144" s="808"/>
      <c r="AF144" s="798">
        <f t="shared" si="1"/>
        <v>0</v>
      </c>
    </row>
    <row r="145" spans="1:32" s="798" customFormat="1" ht="27.95" hidden="1" customHeight="1">
      <c r="A145" s="795">
        <v>130</v>
      </c>
      <c r="B145" s="795"/>
      <c r="C145" s="796"/>
      <c r="D145" s="807"/>
      <c r="E145" s="807"/>
      <c r="F145" s="807"/>
      <c r="G145" s="807"/>
      <c r="H145" s="807"/>
      <c r="I145" s="807"/>
      <c r="J145" s="807"/>
      <c r="K145" s="807"/>
      <c r="L145" s="807"/>
      <c r="M145" s="808"/>
      <c r="N145" s="808"/>
      <c r="O145" s="808"/>
      <c r="P145" s="808"/>
      <c r="Q145" s="808"/>
      <c r="R145" s="808"/>
      <c r="S145" s="808"/>
      <c r="T145" s="808"/>
      <c r="U145" s="808"/>
      <c r="V145" s="808"/>
      <c r="W145" s="808"/>
      <c r="X145" s="808"/>
      <c r="Y145" s="808"/>
      <c r="Z145" s="808"/>
      <c r="AA145" s="808"/>
      <c r="AB145" s="808"/>
      <c r="AF145" s="798">
        <f t="shared" ref="AF145:AF208" si="2">COUNTA($C145)</f>
        <v>0</v>
      </c>
    </row>
    <row r="146" spans="1:32" s="798" customFormat="1" ht="27.95" hidden="1" customHeight="1">
      <c r="A146" s="795">
        <v>131</v>
      </c>
      <c r="B146" s="795"/>
      <c r="C146" s="796"/>
      <c r="D146" s="807"/>
      <c r="E146" s="807"/>
      <c r="F146" s="807"/>
      <c r="G146" s="807"/>
      <c r="H146" s="807"/>
      <c r="I146" s="807"/>
      <c r="J146" s="807"/>
      <c r="K146" s="807"/>
      <c r="L146" s="807"/>
      <c r="M146" s="808"/>
      <c r="N146" s="808"/>
      <c r="O146" s="808"/>
      <c r="P146" s="808"/>
      <c r="Q146" s="808"/>
      <c r="R146" s="808"/>
      <c r="S146" s="808"/>
      <c r="T146" s="808"/>
      <c r="U146" s="808"/>
      <c r="V146" s="808"/>
      <c r="W146" s="808"/>
      <c r="X146" s="808"/>
      <c r="Y146" s="808"/>
      <c r="Z146" s="808"/>
      <c r="AA146" s="808"/>
      <c r="AB146" s="808"/>
      <c r="AF146" s="798">
        <f t="shared" si="2"/>
        <v>0</v>
      </c>
    </row>
    <row r="147" spans="1:32" s="798" customFormat="1" ht="27.95" hidden="1" customHeight="1">
      <c r="A147" s="795">
        <v>132</v>
      </c>
      <c r="B147" s="795"/>
      <c r="C147" s="796"/>
      <c r="D147" s="807"/>
      <c r="E147" s="807"/>
      <c r="F147" s="807"/>
      <c r="G147" s="807"/>
      <c r="H147" s="807"/>
      <c r="I147" s="807"/>
      <c r="J147" s="807"/>
      <c r="K147" s="807"/>
      <c r="L147" s="807"/>
      <c r="M147" s="808"/>
      <c r="N147" s="808"/>
      <c r="O147" s="808"/>
      <c r="P147" s="808"/>
      <c r="Q147" s="808"/>
      <c r="R147" s="808"/>
      <c r="S147" s="808"/>
      <c r="T147" s="808"/>
      <c r="U147" s="808"/>
      <c r="V147" s="808"/>
      <c r="W147" s="808"/>
      <c r="X147" s="808"/>
      <c r="Y147" s="808"/>
      <c r="Z147" s="808"/>
      <c r="AA147" s="808"/>
      <c r="AB147" s="808"/>
      <c r="AF147" s="798">
        <f t="shared" si="2"/>
        <v>0</v>
      </c>
    </row>
    <row r="148" spans="1:32" s="798" customFormat="1" ht="27.95" hidden="1" customHeight="1">
      <c r="A148" s="795">
        <v>133</v>
      </c>
      <c r="B148" s="795"/>
      <c r="C148" s="796"/>
      <c r="D148" s="807"/>
      <c r="E148" s="807"/>
      <c r="F148" s="807"/>
      <c r="G148" s="807"/>
      <c r="H148" s="807"/>
      <c r="I148" s="807"/>
      <c r="J148" s="807"/>
      <c r="K148" s="807"/>
      <c r="L148" s="807"/>
      <c r="M148" s="808"/>
      <c r="N148" s="808"/>
      <c r="O148" s="808"/>
      <c r="P148" s="808"/>
      <c r="Q148" s="808"/>
      <c r="R148" s="808"/>
      <c r="S148" s="808"/>
      <c r="T148" s="808"/>
      <c r="U148" s="808"/>
      <c r="V148" s="808"/>
      <c r="W148" s="808"/>
      <c r="X148" s="808"/>
      <c r="Y148" s="808"/>
      <c r="Z148" s="808"/>
      <c r="AA148" s="808"/>
      <c r="AB148" s="808"/>
      <c r="AF148" s="798">
        <f t="shared" si="2"/>
        <v>0</v>
      </c>
    </row>
    <row r="149" spans="1:32" s="798" customFormat="1" ht="27.95" hidden="1" customHeight="1">
      <c r="A149" s="795">
        <v>134</v>
      </c>
      <c r="B149" s="795"/>
      <c r="C149" s="796"/>
      <c r="D149" s="807"/>
      <c r="E149" s="807"/>
      <c r="F149" s="807"/>
      <c r="G149" s="807"/>
      <c r="H149" s="807"/>
      <c r="I149" s="807"/>
      <c r="J149" s="807"/>
      <c r="K149" s="807"/>
      <c r="L149" s="807"/>
      <c r="M149" s="808"/>
      <c r="N149" s="808"/>
      <c r="O149" s="808"/>
      <c r="P149" s="808"/>
      <c r="Q149" s="808"/>
      <c r="R149" s="808"/>
      <c r="S149" s="808"/>
      <c r="T149" s="808"/>
      <c r="U149" s="808"/>
      <c r="V149" s="808"/>
      <c r="W149" s="808"/>
      <c r="X149" s="808"/>
      <c r="Y149" s="808"/>
      <c r="Z149" s="808"/>
      <c r="AA149" s="808"/>
      <c r="AB149" s="808"/>
      <c r="AF149" s="798">
        <f t="shared" si="2"/>
        <v>0</v>
      </c>
    </row>
    <row r="150" spans="1:32" s="798" customFormat="1" ht="27.95" hidden="1" customHeight="1">
      <c r="A150" s="795">
        <v>135</v>
      </c>
      <c r="B150" s="795"/>
      <c r="C150" s="796"/>
      <c r="D150" s="807"/>
      <c r="E150" s="807"/>
      <c r="F150" s="807"/>
      <c r="G150" s="807"/>
      <c r="H150" s="807"/>
      <c r="I150" s="807"/>
      <c r="J150" s="807"/>
      <c r="K150" s="807"/>
      <c r="L150" s="807"/>
      <c r="M150" s="808"/>
      <c r="N150" s="808"/>
      <c r="O150" s="808"/>
      <c r="P150" s="808"/>
      <c r="Q150" s="808"/>
      <c r="R150" s="808"/>
      <c r="S150" s="808"/>
      <c r="T150" s="808"/>
      <c r="U150" s="808"/>
      <c r="V150" s="808"/>
      <c r="W150" s="808"/>
      <c r="X150" s="808"/>
      <c r="Y150" s="808"/>
      <c r="Z150" s="808"/>
      <c r="AA150" s="808"/>
      <c r="AB150" s="808"/>
      <c r="AF150" s="798">
        <f t="shared" si="2"/>
        <v>0</v>
      </c>
    </row>
    <row r="151" spans="1:32" s="798" customFormat="1" ht="27.95" hidden="1" customHeight="1">
      <c r="A151" s="795">
        <v>136</v>
      </c>
      <c r="B151" s="795"/>
      <c r="C151" s="796"/>
      <c r="D151" s="807"/>
      <c r="E151" s="807"/>
      <c r="F151" s="807"/>
      <c r="G151" s="807"/>
      <c r="H151" s="807"/>
      <c r="I151" s="807"/>
      <c r="J151" s="807"/>
      <c r="K151" s="807"/>
      <c r="L151" s="807"/>
      <c r="M151" s="808"/>
      <c r="N151" s="808"/>
      <c r="O151" s="808"/>
      <c r="P151" s="808"/>
      <c r="Q151" s="808"/>
      <c r="R151" s="808"/>
      <c r="S151" s="808"/>
      <c r="T151" s="808"/>
      <c r="U151" s="808"/>
      <c r="V151" s="808"/>
      <c r="W151" s="808"/>
      <c r="X151" s="808"/>
      <c r="Y151" s="808"/>
      <c r="Z151" s="808"/>
      <c r="AA151" s="808"/>
      <c r="AB151" s="808"/>
      <c r="AF151" s="798">
        <f t="shared" si="2"/>
        <v>0</v>
      </c>
    </row>
    <row r="152" spans="1:32" s="798" customFormat="1" ht="27.95" hidden="1" customHeight="1">
      <c r="A152" s="795">
        <v>137</v>
      </c>
      <c r="B152" s="795"/>
      <c r="C152" s="796"/>
      <c r="D152" s="807"/>
      <c r="E152" s="807"/>
      <c r="F152" s="807"/>
      <c r="G152" s="807"/>
      <c r="H152" s="807"/>
      <c r="I152" s="807"/>
      <c r="J152" s="807"/>
      <c r="K152" s="807"/>
      <c r="L152" s="807"/>
      <c r="M152" s="808"/>
      <c r="N152" s="808"/>
      <c r="O152" s="808"/>
      <c r="P152" s="808"/>
      <c r="Q152" s="808"/>
      <c r="R152" s="808"/>
      <c r="S152" s="808"/>
      <c r="T152" s="808"/>
      <c r="U152" s="808"/>
      <c r="V152" s="808"/>
      <c r="W152" s="808"/>
      <c r="X152" s="808"/>
      <c r="Y152" s="808"/>
      <c r="Z152" s="808"/>
      <c r="AA152" s="808"/>
      <c r="AB152" s="808"/>
      <c r="AF152" s="798">
        <f t="shared" si="2"/>
        <v>0</v>
      </c>
    </row>
    <row r="153" spans="1:32" s="798" customFormat="1" ht="27.95" hidden="1" customHeight="1">
      <c r="A153" s="795">
        <v>138</v>
      </c>
      <c r="B153" s="795"/>
      <c r="C153" s="796"/>
      <c r="D153" s="807"/>
      <c r="E153" s="807"/>
      <c r="F153" s="807"/>
      <c r="G153" s="807"/>
      <c r="H153" s="807"/>
      <c r="I153" s="807"/>
      <c r="J153" s="807"/>
      <c r="K153" s="807"/>
      <c r="L153" s="807"/>
      <c r="M153" s="808"/>
      <c r="N153" s="808"/>
      <c r="O153" s="808"/>
      <c r="P153" s="808"/>
      <c r="Q153" s="808"/>
      <c r="R153" s="808"/>
      <c r="S153" s="808"/>
      <c r="T153" s="808"/>
      <c r="U153" s="808"/>
      <c r="V153" s="808"/>
      <c r="W153" s="808"/>
      <c r="X153" s="808"/>
      <c r="Y153" s="808"/>
      <c r="Z153" s="808"/>
      <c r="AA153" s="808"/>
      <c r="AB153" s="808"/>
      <c r="AF153" s="798">
        <f t="shared" si="2"/>
        <v>0</v>
      </c>
    </row>
    <row r="154" spans="1:32" s="798" customFormat="1" ht="27.95" hidden="1" customHeight="1">
      <c r="A154" s="795">
        <v>139</v>
      </c>
      <c r="B154" s="795"/>
      <c r="C154" s="796"/>
      <c r="D154" s="807"/>
      <c r="E154" s="807"/>
      <c r="F154" s="807"/>
      <c r="G154" s="807"/>
      <c r="H154" s="807"/>
      <c r="I154" s="807"/>
      <c r="J154" s="807"/>
      <c r="K154" s="807"/>
      <c r="L154" s="807"/>
      <c r="M154" s="808"/>
      <c r="N154" s="808"/>
      <c r="O154" s="808"/>
      <c r="P154" s="808"/>
      <c r="Q154" s="808"/>
      <c r="R154" s="808"/>
      <c r="S154" s="808"/>
      <c r="T154" s="808"/>
      <c r="U154" s="808"/>
      <c r="V154" s="808"/>
      <c r="W154" s="808"/>
      <c r="X154" s="808"/>
      <c r="Y154" s="808"/>
      <c r="Z154" s="808"/>
      <c r="AA154" s="808"/>
      <c r="AB154" s="808"/>
      <c r="AF154" s="798">
        <f t="shared" si="2"/>
        <v>0</v>
      </c>
    </row>
    <row r="155" spans="1:32" s="798" customFormat="1" ht="27.95" hidden="1" customHeight="1">
      <c r="A155" s="795">
        <v>140</v>
      </c>
      <c r="B155" s="795"/>
      <c r="C155" s="796"/>
      <c r="D155" s="807"/>
      <c r="E155" s="807"/>
      <c r="F155" s="807"/>
      <c r="G155" s="807"/>
      <c r="H155" s="807"/>
      <c r="I155" s="807"/>
      <c r="J155" s="807"/>
      <c r="K155" s="807"/>
      <c r="L155" s="807"/>
      <c r="M155" s="808"/>
      <c r="N155" s="808"/>
      <c r="O155" s="808"/>
      <c r="P155" s="808"/>
      <c r="Q155" s="808"/>
      <c r="R155" s="808"/>
      <c r="S155" s="808"/>
      <c r="T155" s="808"/>
      <c r="U155" s="808"/>
      <c r="V155" s="808"/>
      <c r="W155" s="808"/>
      <c r="X155" s="808"/>
      <c r="Y155" s="808"/>
      <c r="Z155" s="808"/>
      <c r="AA155" s="808"/>
      <c r="AB155" s="808"/>
      <c r="AF155" s="798">
        <f t="shared" si="2"/>
        <v>0</v>
      </c>
    </row>
    <row r="156" spans="1:32" s="798" customFormat="1" ht="27.95" hidden="1" customHeight="1">
      <c r="A156" s="795">
        <v>141</v>
      </c>
      <c r="B156" s="795"/>
      <c r="C156" s="796"/>
      <c r="D156" s="807"/>
      <c r="E156" s="807"/>
      <c r="F156" s="807"/>
      <c r="G156" s="807"/>
      <c r="H156" s="807"/>
      <c r="I156" s="807"/>
      <c r="J156" s="807"/>
      <c r="K156" s="807"/>
      <c r="L156" s="807"/>
      <c r="M156" s="808"/>
      <c r="N156" s="808"/>
      <c r="O156" s="808"/>
      <c r="P156" s="808"/>
      <c r="Q156" s="808"/>
      <c r="R156" s="808"/>
      <c r="S156" s="808"/>
      <c r="T156" s="808"/>
      <c r="U156" s="808"/>
      <c r="V156" s="808"/>
      <c r="W156" s="808"/>
      <c r="X156" s="808"/>
      <c r="Y156" s="808"/>
      <c r="Z156" s="808"/>
      <c r="AA156" s="808"/>
      <c r="AB156" s="808"/>
      <c r="AF156" s="798">
        <f t="shared" si="2"/>
        <v>0</v>
      </c>
    </row>
    <row r="157" spans="1:32" s="798" customFormat="1" ht="27.95" hidden="1" customHeight="1">
      <c r="A157" s="795">
        <v>142</v>
      </c>
      <c r="B157" s="795"/>
      <c r="C157" s="796"/>
      <c r="D157" s="807"/>
      <c r="E157" s="807"/>
      <c r="F157" s="807"/>
      <c r="G157" s="807"/>
      <c r="H157" s="807"/>
      <c r="I157" s="807"/>
      <c r="J157" s="807"/>
      <c r="K157" s="807"/>
      <c r="L157" s="807"/>
      <c r="M157" s="808"/>
      <c r="N157" s="808"/>
      <c r="O157" s="808"/>
      <c r="P157" s="808"/>
      <c r="Q157" s="808"/>
      <c r="R157" s="808"/>
      <c r="S157" s="808"/>
      <c r="T157" s="808"/>
      <c r="U157" s="808"/>
      <c r="V157" s="808"/>
      <c r="W157" s="808"/>
      <c r="X157" s="808"/>
      <c r="Y157" s="808"/>
      <c r="Z157" s="808"/>
      <c r="AA157" s="808"/>
      <c r="AB157" s="808"/>
      <c r="AF157" s="798">
        <f t="shared" si="2"/>
        <v>0</v>
      </c>
    </row>
    <row r="158" spans="1:32" s="798" customFormat="1" ht="27.95" hidden="1" customHeight="1">
      <c r="A158" s="795">
        <v>143</v>
      </c>
      <c r="B158" s="795"/>
      <c r="C158" s="796"/>
      <c r="D158" s="807"/>
      <c r="E158" s="807"/>
      <c r="F158" s="807"/>
      <c r="G158" s="807"/>
      <c r="H158" s="807"/>
      <c r="I158" s="807"/>
      <c r="J158" s="807"/>
      <c r="K158" s="807"/>
      <c r="L158" s="807"/>
      <c r="M158" s="808"/>
      <c r="N158" s="808"/>
      <c r="O158" s="808"/>
      <c r="P158" s="808"/>
      <c r="Q158" s="808"/>
      <c r="R158" s="808"/>
      <c r="S158" s="808"/>
      <c r="T158" s="808"/>
      <c r="U158" s="808"/>
      <c r="V158" s="808"/>
      <c r="W158" s="808"/>
      <c r="X158" s="808"/>
      <c r="Y158" s="808"/>
      <c r="Z158" s="808"/>
      <c r="AA158" s="808"/>
      <c r="AB158" s="808"/>
      <c r="AF158" s="798">
        <f t="shared" si="2"/>
        <v>0</v>
      </c>
    </row>
    <row r="159" spans="1:32" s="798" customFormat="1" ht="27.95" hidden="1" customHeight="1">
      <c r="A159" s="795">
        <v>144</v>
      </c>
      <c r="B159" s="795"/>
      <c r="C159" s="796"/>
      <c r="D159" s="807"/>
      <c r="E159" s="807"/>
      <c r="F159" s="807"/>
      <c r="G159" s="807"/>
      <c r="H159" s="807"/>
      <c r="I159" s="807"/>
      <c r="J159" s="807"/>
      <c r="K159" s="807"/>
      <c r="L159" s="807"/>
      <c r="M159" s="808"/>
      <c r="N159" s="808"/>
      <c r="O159" s="808"/>
      <c r="P159" s="808"/>
      <c r="Q159" s="808"/>
      <c r="R159" s="808"/>
      <c r="S159" s="808"/>
      <c r="T159" s="808"/>
      <c r="U159" s="808"/>
      <c r="V159" s="808"/>
      <c r="W159" s="808"/>
      <c r="X159" s="808"/>
      <c r="Y159" s="808"/>
      <c r="Z159" s="808"/>
      <c r="AA159" s="808"/>
      <c r="AB159" s="808"/>
      <c r="AF159" s="798">
        <f t="shared" si="2"/>
        <v>0</v>
      </c>
    </row>
    <row r="160" spans="1:32" s="798" customFormat="1" ht="27.95" hidden="1" customHeight="1">
      <c r="A160" s="795">
        <v>145</v>
      </c>
      <c r="B160" s="795"/>
      <c r="C160" s="796"/>
      <c r="D160" s="807"/>
      <c r="E160" s="807"/>
      <c r="F160" s="807"/>
      <c r="G160" s="807"/>
      <c r="H160" s="807"/>
      <c r="I160" s="807"/>
      <c r="J160" s="807"/>
      <c r="K160" s="807"/>
      <c r="L160" s="807"/>
      <c r="M160" s="808"/>
      <c r="N160" s="808"/>
      <c r="O160" s="808"/>
      <c r="P160" s="808"/>
      <c r="Q160" s="808"/>
      <c r="R160" s="808"/>
      <c r="S160" s="808"/>
      <c r="T160" s="808"/>
      <c r="U160" s="808"/>
      <c r="V160" s="808"/>
      <c r="W160" s="808"/>
      <c r="X160" s="808"/>
      <c r="Y160" s="808"/>
      <c r="Z160" s="808"/>
      <c r="AA160" s="808"/>
      <c r="AB160" s="808"/>
      <c r="AF160" s="798">
        <f t="shared" si="2"/>
        <v>0</v>
      </c>
    </row>
    <row r="161" spans="1:32" s="798" customFormat="1" ht="27.95" hidden="1" customHeight="1">
      <c r="A161" s="795">
        <v>146</v>
      </c>
      <c r="B161" s="795"/>
      <c r="C161" s="796"/>
      <c r="D161" s="807"/>
      <c r="E161" s="807"/>
      <c r="F161" s="807"/>
      <c r="G161" s="807"/>
      <c r="H161" s="807"/>
      <c r="I161" s="807"/>
      <c r="J161" s="807"/>
      <c r="K161" s="807"/>
      <c r="L161" s="807"/>
      <c r="M161" s="808"/>
      <c r="N161" s="808"/>
      <c r="O161" s="808"/>
      <c r="P161" s="808"/>
      <c r="Q161" s="808"/>
      <c r="R161" s="808"/>
      <c r="S161" s="808"/>
      <c r="T161" s="808"/>
      <c r="U161" s="808"/>
      <c r="V161" s="808"/>
      <c r="W161" s="808"/>
      <c r="X161" s="808"/>
      <c r="Y161" s="808"/>
      <c r="Z161" s="808"/>
      <c r="AA161" s="808"/>
      <c r="AB161" s="808"/>
      <c r="AF161" s="798">
        <f t="shared" si="2"/>
        <v>0</v>
      </c>
    </row>
    <row r="162" spans="1:32" s="798" customFormat="1" ht="27.95" hidden="1" customHeight="1">
      <c r="A162" s="795">
        <v>147</v>
      </c>
      <c r="B162" s="795"/>
      <c r="C162" s="796"/>
      <c r="D162" s="807"/>
      <c r="E162" s="807"/>
      <c r="F162" s="807"/>
      <c r="G162" s="807"/>
      <c r="H162" s="807"/>
      <c r="I162" s="807"/>
      <c r="J162" s="807"/>
      <c r="K162" s="807"/>
      <c r="L162" s="807"/>
      <c r="M162" s="808"/>
      <c r="N162" s="808"/>
      <c r="O162" s="808"/>
      <c r="P162" s="808"/>
      <c r="Q162" s="808"/>
      <c r="R162" s="808"/>
      <c r="S162" s="808"/>
      <c r="T162" s="808"/>
      <c r="U162" s="808"/>
      <c r="V162" s="808"/>
      <c r="W162" s="808"/>
      <c r="X162" s="808"/>
      <c r="Y162" s="808"/>
      <c r="Z162" s="808"/>
      <c r="AA162" s="808"/>
      <c r="AB162" s="808"/>
      <c r="AF162" s="798">
        <f t="shared" si="2"/>
        <v>0</v>
      </c>
    </row>
    <row r="163" spans="1:32" s="798" customFormat="1" ht="27.95" hidden="1" customHeight="1">
      <c r="A163" s="795">
        <v>148</v>
      </c>
      <c r="B163" s="795"/>
      <c r="C163" s="796"/>
      <c r="D163" s="807"/>
      <c r="E163" s="807"/>
      <c r="F163" s="807"/>
      <c r="G163" s="807"/>
      <c r="H163" s="807"/>
      <c r="I163" s="807"/>
      <c r="J163" s="807"/>
      <c r="K163" s="807"/>
      <c r="L163" s="807"/>
      <c r="M163" s="808"/>
      <c r="N163" s="808"/>
      <c r="O163" s="808"/>
      <c r="P163" s="808"/>
      <c r="Q163" s="808"/>
      <c r="R163" s="808"/>
      <c r="S163" s="808"/>
      <c r="T163" s="808"/>
      <c r="U163" s="808"/>
      <c r="V163" s="808"/>
      <c r="W163" s="808"/>
      <c r="X163" s="808"/>
      <c r="Y163" s="808"/>
      <c r="Z163" s="808"/>
      <c r="AA163" s="808"/>
      <c r="AB163" s="808"/>
      <c r="AF163" s="798">
        <f t="shared" si="2"/>
        <v>0</v>
      </c>
    </row>
    <row r="164" spans="1:32" s="798" customFormat="1" ht="27.95" hidden="1" customHeight="1">
      <c r="A164" s="795">
        <v>149</v>
      </c>
      <c r="B164" s="795"/>
      <c r="C164" s="796"/>
      <c r="D164" s="807"/>
      <c r="E164" s="807"/>
      <c r="F164" s="807"/>
      <c r="G164" s="807"/>
      <c r="H164" s="807"/>
      <c r="I164" s="807"/>
      <c r="J164" s="807"/>
      <c r="K164" s="807"/>
      <c r="L164" s="807"/>
      <c r="M164" s="808"/>
      <c r="N164" s="808"/>
      <c r="O164" s="808"/>
      <c r="P164" s="808"/>
      <c r="Q164" s="808"/>
      <c r="R164" s="808"/>
      <c r="S164" s="808"/>
      <c r="T164" s="808"/>
      <c r="U164" s="808"/>
      <c r="V164" s="808"/>
      <c r="W164" s="808"/>
      <c r="X164" s="808"/>
      <c r="Y164" s="808"/>
      <c r="Z164" s="808"/>
      <c r="AA164" s="808"/>
      <c r="AB164" s="808"/>
      <c r="AF164" s="798">
        <f t="shared" si="2"/>
        <v>0</v>
      </c>
    </row>
    <row r="165" spans="1:32" s="798" customFormat="1" ht="27.95" hidden="1" customHeight="1">
      <c r="A165" s="795">
        <v>150</v>
      </c>
      <c r="B165" s="795"/>
      <c r="C165" s="796"/>
      <c r="D165" s="807"/>
      <c r="E165" s="807"/>
      <c r="F165" s="807"/>
      <c r="G165" s="807"/>
      <c r="H165" s="807"/>
      <c r="I165" s="807"/>
      <c r="J165" s="807"/>
      <c r="K165" s="807"/>
      <c r="L165" s="807"/>
      <c r="M165" s="808"/>
      <c r="N165" s="808"/>
      <c r="O165" s="808"/>
      <c r="P165" s="808"/>
      <c r="Q165" s="808"/>
      <c r="R165" s="808"/>
      <c r="S165" s="808"/>
      <c r="T165" s="808"/>
      <c r="U165" s="808"/>
      <c r="V165" s="808"/>
      <c r="W165" s="808"/>
      <c r="X165" s="808"/>
      <c r="Y165" s="808"/>
      <c r="Z165" s="808"/>
      <c r="AA165" s="808"/>
      <c r="AB165" s="808"/>
      <c r="AF165" s="798">
        <f t="shared" si="2"/>
        <v>0</v>
      </c>
    </row>
    <row r="166" spans="1:32" s="798" customFormat="1" ht="27.95" hidden="1" customHeight="1">
      <c r="A166" s="795">
        <v>151</v>
      </c>
      <c r="B166" s="795"/>
      <c r="C166" s="796"/>
      <c r="D166" s="807"/>
      <c r="E166" s="807"/>
      <c r="F166" s="807"/>
      <c r="G166" s="807"/>
      <c r="H166" s="807"/>
      <c r="I166" s="807"/>
      <c r="J166" s="807"/>
      <c r="K166" s="807"/>
      <c r="L166" s="807"/>
      <c r="M166" s="808"/>
      <c r="N166" s="808"/>
      <c r="O166" s="808"/>
      <c r="P166" s="808"/>
      <c r="Q166" s="808"/>
      <c r="R166" s="808"/>
      <c r="S166" s="808"/>
      <c r="T166" s="808"/>
      <c r="U166" s="808"/>
      <c r="V166" s="808"/>
      <c r="W166" s="808"/>
      <c r="X166" s="808"/>
      <c r="Y166" s="808"/>
      <c r="Z166" s="808"/>
      <c r="AA166" s="808"/>
      <c r="AB166" s="808"/>
      <c r="AF166" s="798">
        <f t="shared" si="2"/>
        <v>0</v>
      </c>
    </row>
    <row r="167" spans="1:32" s="798" customFormat="1" ht="27.95" hidden="1" customHeight="1">
      <c r="A167" s="795">
        <v>152</v>
      </c>
      <c r="B167" s="795"/>
      <c r="C167" s="796"/>
      <c r="D167" s="807"/>
      <c r="E167" s="807"/>
      <c r="F167" s="807"/>
      <c r="G167" s="807"/>
      <c r="H167" s="807"/>
      <c r="I167" s="807"/>
      <c r="J167" s="807"/>
      <c r="K167" s="807"/>
      <c r="L167" s="807"/>
      <c r="M167" s="808"/>
      <c r="N167" s="808"/>
      <c r="O167" s="808"/>
      <c r="P167" s="808"/>
      <c r="Q167" s="808"/>
      <c r="R167" s="808"/>
      <c r="S167" s="808"/>
      <c r="T167" s="808"/>
      <c r="U167" s="808"/>
      <c r="V167" s="808"/>
      <c r="W167" s="808"/>
      <c r="X167" s="808"/>
      <c r="Y167" s="808"/>
      <c r="Z167" s="808"/>
      <c r="AA167" s="808"/>
      <c r="AB167" s="808"/>
      <c r="AF167" s="798">
        <f t="shared" si="2"/>
        <v>0</v>
      </c>
    </row>
    <row r="168" spans="1:32" s="798" customFormat="1" ht="27.95" hidden="1" customHeight="1">
      <c r="A168" s="795">
        <v>153</v>
      </c>
      <c r="B168" s="795"/>
      <c r="C168" s="796"/>
      <c r="D168" s="807"/>
      <c r="E168" s="807"/>
      <c r="F168" s="807"/>
      <c r="G168" s="807"/>
      <c r="H168" s="807"/>
      <c r="I168" s="807"/>
      <c r="J168" s="807"/>
      <c r="K168" s="807"/>
      <c r="L168" s="807"/>
      <c r="M168" s="808"/>
      <c r="N168" s="808"/>
      <c r="O168" s="808"/>
      <c r="P168" s="808"/>
      <c r="Q168" s="808"/>
      <c r="R168" s="808"/>
      <c r="S168" s="808"/>
      <c r="T168" s="808"/>
      <c r="U168" s="808"/>
      <c r="V168" s="808"/>
      <c r="W168" s="808"/>
      <c r="X168" s="808"/>
      <c r="Y168" s="808"/>
      <c r="Z168" s="808"/>
      <c r="AA168" s="808"/>
      <c r="AB168" s="808"/>
      <c r="AF168" s="798">
        <f t="shared" si="2"/>
        <v>0</v>
      </c>
    </row>
    <row r="169" spans="1:32" s="798" customFormat="1" ht="27.95" hidden="1" customHeight="1">
      <c r="A169" s="795">
        <v>154</v>
      </c>
      <c r="B169" s="795"/>
      <c r="C169" s="796"/>
      <c r="D169" s="807"/>
      <c r="E169" s="807"/>
      <c r="F169" s="807"/>
      <c r="G169" s="807"/>
      <c r="H169" s="807"/>
      <c r="I169" s="807"/>
      <c r="J169" s="807"/>
      <c r="K169" s="807"/>
      <c r="L169" s="807"/>
      <c r="M169" s="808"/>
      <c r="N169" s="808"/>
      <c r="O169" s="808"/>
      <c r="P169" s="808"/>
      <c r="Q169" s="808"/>
      <c r="R169" s="808"/>
      <c r="S169" s="808"/>
      <c r="T169" s="808"/>
      <c r="U169" s="808"/>
      <c r="V169" s="808"/>
      <c r="W169" s="808"/>
      <c r="X169" s="808"/>
      <c r="Y169" s="808"/>
      <c r="Z169" s="808"/>
      <c r="AA169" s="808"/>
      <c r="AB169" s="808"/>
      <c r="AF169" s="798">
        <f t="shared" si="2"/>
        <v>0</v>
      </c>
    </row>
    <row r="170" spans="1:32" s="798" customFormat="1" ht="27.95" hidden="1" customHeight="1">
      <c r="A170" s="795">
        <v>155</v>
      </c>
      <c r="B170" s="795"/>
      <c r="C170" s="796"/>
      <c r="D170" s="807"/>
      <c r="E170" s="807"/>
      <c r="F170" s="807"/>
      <c r="G170" s="807"/>
      <c r="H170" s="807"/>
      <c r="I170" s="807"/>
      <c r="J170" s="807"/>
      <c r="K170" s="807"/>
      <c r="L170" s="807"/>
      <c r="M170" s="808"/>
      <c r="N170" s="808"/>
      <c r="O170" s="808"/>
      <c r="P170" s="808"/>
      <c r="Q170" s="808"/>
      <c r="R170" s="808"/>
      <c r="S170" s="808"/>
      <c r="T170" s="808"/>
      <c r="U170" s="808"/>
      <c r="V170" s="808"/>
      <c r="W170" s="808"/>
      <c r="X170" s="808"/>
      <c r="Y170" s="808"/>
      <c r="Z170" s="808"/>
      <c r="AA170" s="808"/>
      <c r="AB170" s="808"/>
      <c r="AF170" s="798">
        <f t="shared" si="2"/>
        <v>0</v>
      </c>
    </row>
    <row r="171" spans="1:32" s="798" customFormat="1" ht="27.95" hidden="1" customHeight="1">
      <c r="A171" s="795">
        <v>156</v>
      </c>
      <c r="B171" s="795"/>
      <c r="C171" s="796"/>
      <c r="D171" s="807"/>
      <c r="E171" s="807"/>
      <c r="F171" s="807"/>
      <c r="G171" s="807"/>
      <c r="H171" s="807"/>
      <c r="I171" s="807"/>
      <c r="J171" s="807"/>
      <c r="K171" s="807"/>
      <c r="L171" s="807"/>
      <c r="M171" s="808"/>
      <c r="N171" s="808"/>
      <c r="O171" s="808"/>
      <c r="P171" s="808"/>
      <c r="Q171" s="808"/>
      <c r="R171" s="808"/>
      <c r="S171" s="808"/>
      <c r="T171" s="808"/>
      <c r="U171" s="808"/>
      <c r="V171" s="808"/>
      <c r="W171" s="808"/>
      <c r="X171" s="808"/>
      <c r="Y171" s="808"/>
      <c r="Z171" s="808"/>
      <c r="AA171" s="808"/>
      <c r="AB171" s="808"/>
      <c r="AF171" s="798">
        <f t="shared" si="2"/>
        <v>0</v>
      </c>
    </row>
    <row r="172" spans="1:32" s="798" customFormat="1" ht="27.95" hidden="1" customHeight="1">
      <c r="A172" s="795">
        <v>157</v>
      </c>
      <c r="B172" s="795"/>
      <c r="C172" s="796"/>
      <c r="D172" s="807"/>
      <c r="E172" s="807"/>
      <c r="F172" s="807"/>
      <c r="G172" s="807"/>
      <c r="H172" s="807"/>
      <c r="I172" s="807"/>
      <c r="J172" s="807"/>
      <c r="K172" s="807"/>
      <c r="L172" s="807"/>
      <c r="M172" s="808"/>
      <c r="N172" s="808"/>
      <c r="O172" s="808"/>
      <c r="P172" s="808"/>
      <c r="Q172" s="808"/>
      <c r="R172" s="808"/>
      <c r="S172" s="808"/>
      <c r="T172" s="808"/>
      <c r="U172" s="808"/>
      <c r="V172" s="808"/>
      <c r="W172" s="808"/>
      <c r="X172" s="808"/>
      <c r="Y172" s="808"/>
      <c r="Z172" s="808"/>
      <c r="AA172" s="808"/>
      <c r="AB172" s="808"/>
      <c r="AF172" s="798">
        <f t="shared" si="2"/>
        <v>0</v>
      </c>
    </row>
    <row r="173" spans="1:32" s="798" customFormat="1" ht="27.95" hidden="1" customHeight="1">
      <c r="A173" s="795">
        <v>158</v>
      </c>
      <c r="B173" s="795"/>
      <c r="C173" s="796"/>
      <c r="D173" s="807"/>
      <c r="E173" s="807"/>
      <c r="F173" s="807"/>
      <c r="G173" s="807"/>
      <c r="H173" s="807"/>
      <c r="I173" s="807"/>
      <c r="J173" s="807"/>
      <c r="K173" s="807"/>
      <c r="L173" s="807"/>
      <c r="M173" s="808"/>
      <c r="N173" s="808"/>
      <c r="O173" s="808"/>
      <c r="P173" s="808"/>
      <c r="Q173" s="808"/>
      <c r="R173" s="808"/>
      <c r="S173" s="808"/>
      <c r="T173" s="808"/>
      <c r="U173" s="808"/>
      <c r="V173" s="808"/>
      <c r="W173" s="808"/>
      <c r="X173" s="808"/>
      <c r="Y173" s="808"/>
      <c r="Z173" s="808"/>
      <c r="AA173" s="808"/>
      <c r="AB173" s="808"/>
      <c r="AF173" s="798">
        <f t="shared" si="2"/>
        <v>0</v>
      </c>
    </row>
    <row r="174" spans="1:32" s="798" customFormat="1" ht="27.95" hidden="1" customHeight="1">
      <c r="A174" s="795">
        <v>159</v>
      </c>
      <c r="B174" s="795"/>
      <c r="C174" s="796"/>
      <c r="D174" s="807"/>
      <c r="E174" s="807"/>
      <c r="F174" s="807"/>
      <c r="G174" s="807"/>
      <c r="H174" s="807"/>
      <c r="I174" s="807"/>
      <c r="J174" s="807"/>
      <c r="K174" s="807"/>
      <c r="L174" s="807"/>
      <c r="M174" s="808"/>
      <c r="N174" s="808"/>
      <c r="O174" s="808"/>
      <c r="P174" s="808"/>
      <c r="Q174" s="808"/>
      <c r="R174" s="808"/>
      <c r="S174" s="808"/>
      <c r="T174" s="808"/>
      <c r="U174" s="808"/>
      <c r="V174" s="808"/>
      <c r="W174" s="808"/>
      <c r="X174" s="808"/>
      <c r="Y174" s="808"/>
      <c r="Z174" s="808"/>
      <c r="AA174" s="808"/>
      <c r="AB174" s="808"/>
      <c r="AF174" s="798">
        <f t="shared" si="2"/>
        <v>0</v>
      </c>
    </row>
    <row r="175" spans="1:32" s="798" customFormat="1" ht="27.95" hidden="1" customHeight="1">
      <c r="A175" s="795">
        <v>160</v>
      </c>
      <c r="B175" s="795"/>
      <c r="C175" s="796"/>
      <c r="D175" s="807"/>
      <c r="E175" s="807"/>
      <c r="F175" s="807"/>
      <c r="G175" s="807"/>
      <c r="H175" s="807"/>
      <c r="I175" s="807"/>
      <c r="J175" s="807"/>
      <c r="K175" s="807"/>
      <c r="L175" s="807"/>
      <c r="M175" s="808"/>
      <c r="N175" s="808"/>
      <c r="O175" s="808"/>
      <c r="P175" s="808"/>
      <c r="Q175" s="808"/>
      <c r="R175" s="808"/>
      <c r="S175" s="808"/>
      <c r="T175" s="808"/>
      <c r="U175" s="808"/>
      <c r="V175" s="808"/>
      <c r="W175" s="808"/>
      <c r="X175" s="808"/>
      <c r="Y175" s="808"/>
      <c r="Z175" s="808"/>
      <c r="AA175" s="808"/>
      <c r="AB175" s="808"/>
      <c r="AF175" s="798">
        <f t="shared" si="2"/>
        <v>0</v>
      </c>
    </row>
    <row r="176" spans="1:32" s="798" customFormat="1" ht="27.95" hidden="1" customHeight="1">
      <c r="A176" s="795">
        <v>161</v>
      </c>
      <c r="B176" s="795"/>
      <c r="C176" s="796"/>
      <c r="D176" s="807"/>
      <c r="E176" s="807"/>
      <c r="F176" s="807"/>
      <c r="G176" s="807"/>
      <c r="H176" s="807"/>
      <c r="I176" s="807"/>
      <c r="J176" s="807"/>
      <c r="K176" s="807"/>
      <c r="L176" s="807"/>
      <c r="M176" s="808"/>
      <c r="N176" s="808"/>
      <c r="O176" s="808"/>
      <c r="P176" s="808"/>
      <c r="Q176" s="808"/>
      <c r="R176" s="808"/>
      <c r="S176" s="808"/>
      <c r="T176" s="808"/>
      <c r="U176" s="808"/>
      <c r="V176" s="808"/>
      <c r="W176" s="808"/>
      <c r="X176" s="808"/>
      <c r="Y176" s="808"/>
      <c r="Z176" s="808"/>
      <c r="AA176" s="808"/>
      <c r="AB176" s="808"/>
      <c r="AF176" s="798">
        <f t="shared" si="2"/>
        <v>0</v>
      </c>
    </row>
    <row r="177" spans="1:32" s="798" customFormat="1" ht="27.95" hidden="1" customHeight="1">
      <c r="A177" s="795">
        <v>162</v>
      </c>
      <c r="B177" s="795"/>
      <c r="C177" s="796"/>
      <c r="D177" s="807"/>
      <c r="E177" s="807"/>
      <c r="F177" s="807"/>
      <c r="G177" s="807"/>
      <c r="H177" s="807"/>
      <c r="I177" s="807"/>
      <c r="J177" s="807"/>
      <c r="K177" s="807"/>
      <c r="L177" s="807"/>
      <c r="M177" s="808"/>
      <c r="N177" s="808"/>
      <c r="O177" s="808"/>
      <c r="P177" s="808"/>
      <c r="Q177" s="808"/>
      <c r="R177" s="808"/>
      <c r="S177" s="808"/>
      <c r="T177" s="808"/>
      <c r="U177" s="808"/>
      <c r="V177" s="808"/>
      <c r="W177" s="808"/>
      <c r="X177" s="808"/>
      <c r="Y177" s="808"/>
      <c r="Z177" s="808"/>
      <c r="AA177" s="808"/>
      <c r="AB177" s="808"/>
      <c r="AF177" s="798">
        <f t="shared" si="2"/>
        <v>0</v>
      </c>
    </row>
    <row r="178" spans="1:32" s="798" customFormat="1" ht="27.95" hidden="1" customHeight="1">
      <c r="A178" s="795">
        <v>163</v>
      </c>
      <c r="B178" s="795"/>
      <c r="C178" s="796"/>
      <c r="D178" s="807"/>
      <c r="E178" s="807"/>
      <c r="F178" s="807"/>
      <c r="G178" s="807"/>
      <c r="H178" s="807"/>
      <c r="I178" s="807"/>
      <c r="J178" s="807"/>
      <c r="K178" s="807"/>
      <c r="L178" s="807"/>
      <c r="M178" s="808"/>
      <c r="N178" s="808"/>
      <c r="O178" s="808"/>
      <c r="P178" s="808"/>
      <c r="Q178" s="808"/>
      <c r="R178" s="808"/>
      <c r="S178" s="808"/>
      <c r="T178" s="808"/>
      <c r="U178" s="808"/>
      <c r="V178" s="808"/>
      <c r="W178" s="808"/>
      <c r="X178" s="808"/>
      <c r="Y178" s="808"/>
      <c r="Z178" s="808"/>
      <c r="AA178" s="808"/>
      <c r="AB178" s="808"/>
      <c r="AF178" s="798">
        <f t="shared" si="2"/>
        <v>0</v>
      </c>
    </row>
    <row r="179" spans="1:32" s="798" customFormat="1" ht="27.95" hidden="1" customHeight="1">
      <c r="A179" s="795">
        <v>164</v>
      </c>
      <c r="B179" s="795"/>
      <c r="C179" s="796"/>
      <c r="D179" s="807"/>
      <c r="E179" s="807"/>
      <c r="F179" s="807"/>
      <c r="G179" s="807"/>
      <c r="H179" s="807"/>
      <c r="I179" s="807"/>
      <c r="J179" s="807"/>
      <c r="K179" s="807"/>
      <c r="L179" s="807"/>
      <c r="M179" s="808"/>
      <c r="N179" s="808"/>
      <c r="O179" s="808"/>
      <c r="P179" s="808"/>
      <c r="Q179" s="808"/>
      <c r="R179" s="808"/>
      <c r="S179" s="808"/>
      <c r="T179" s="808"/>
      <c r="U179" s="808"/>
      <c r="V179" s="808"/>
      <c r="W179" s="808"/>
      <c r="X179" s="808"/>
      <c r="Y179" s="808"/>
      <c r="Z179" s="808"/>
      <c r="AA179" s="808"/>
      <c r="AB179" s="808"/>
      <c r="AF179" s="798">
        <f t="shared" si="2"/>
        <v>0</v>
      </c>
    </row>
    <row r="180" spans="1:32" s="798" customFormat="1" ht="27.95" hidden="1" customHeight="1">
      <c r="A180" s="795">
        <v>165</v>
      </c>
      <c r="B180" s="795"/>
      <c r="C180" s="796"/>
      <c r="D180" s="807"/>
      <c r="E180" s="807"/>
      <c r="F180" s="807"/>
      <c r="G180" s="807"/>
      <c r="H180" s="807"/>
      <c r="I180" s="807"/>
      <c r="J180" s="807"/>
      <c r="K180" s="807"/>
      <c r="L180" s="807"/>
      <c r="M180" s="808"/>
      <c r="N180" s="808"/>
      <c r="O180" s="808"/>
      <c r="P180" s="808"/>
      <c r="Q180" s="808"/>
      <c r="R180" s="808"/>
      <c r="S180" s="808"/>
      <c r="T180" s="808"/>
      <c r="U180" s="808"/>
      <c r="V180" s="808"/>
      <c r="W180" s="808"/>
      <c r="X180" s="808"/>
      <c r="Y180" s="808"/>
      <c r="Z180" s="808"/>
      <c r="AA180" s="808"/>
      <c r="AB180" s="808"/>
      <c r="AF180" s="798">
        <f t="shared" si="2"/>
        <v>0</v>
      </c>
    </row>
    <row r="181" spans="1:32" s="798" customFormat="1" ht="27.95" hidden="1" customHeight="1">
      <c r="A181" s="795">
        <v>166</v>
      </c>
      <c r="B181" s="795"/>
      <c r="C181" s="796"/>
      <c r="D181" s="807"/>
      <c r="E181" s="807"/>
      <c r="F181" s="807"/>
      <c r="G181" s="807"/>
      <c r="H181" s="807"/>
      <c r="I181" s="807"/>
      <c r="J181" s="807"/>
      <c r="K181" s="807"/>
      <c r="L181" s="807"/>
      <c r="M181" s="808"/>
      <c r="N181" s="808"/>
      <c r="O181" s="808"/>
      <c r="P181" s="808"/>
      <c r="Q181" s="808"/>
      <c r="R181" s="808"/>
      <c r="S181" s="808"/>
      <c r="T181" s="808"/>
      <c r="U181" s="808"/>
      <c r="V181" s="808"/>
      <c r="W181" s="808"/>
      <c r="X181" s="808"/>
      <c r="Y181" s="808"/>
      <c r="Z181" s="808"/>
      <c r="AA181" s="808"/>
      <c r="AB181" s="808"/>
      <c r="AF181" s="798">
        <f t="shared" si="2"/>
        <v>0</v>
      </c>
    </row>
    <row r="182" spans="1:32" s="798" customFormat="1" ht="27.95" hidden="1" customHeight="1">
      <c r="A182" s="795">
        <v>167</v>
      </c>
      <c r="B182" s="795"/>
      <c r="C182" s="796"/>
      <c r="D182" s="807"/>
      <c r="E182" s="807"/>
      <c r="F182" s="807"/>
      <c r="G182" s="807"/>
      <c r="H182" s="807"/>
      <c r="I182" s="807"/>
      <c r="J182" s="807"/>
      <c r="K182" s="807"/>
      <c r="L182" s="807"/>
      <c r="M182" s="808"/>
      <c r="N182" s="808"/>
      <c r="O182" s="808"/>
      <c r="P182" s="808"/>
      <c r="Q182" s="808"/>
      <c r="R182" s="808"/>
      <c r="S182" s="808"/>
      <c r="T182" s="808"/>
      <c r="U182" s="808"/>
      <c r="V182" s="808"/>
      <c r="W182" s="808"/>
      <c r="X182" s="808"/>
      <c r="Y182" s="808"/>
      <c r="Z182" s="808"/>
      <c r="AA182" s="808"/>
      <c r="AB182" s="808"/>
      <c r="AF182" s="798">
        <f t="shared" si="2"/>
        <v>0</v>
      </c>
    </row>
    <row r="183" spans="1:32" s="798" customFormat="1" ht="27.95" hidden="1" customHeight="1">
      <c r="A183" s="795">
        <v>168</v>
      </c>
      <c r="B183" s="795"/>
      <c r="C183" s="796"/>
      <c r="D183" s="807"/>
      <c r="E183" s="807"/>
      <c r="F183" s="807"/>
      <c r="G183" s="807"/>
      <c r="H183" s="807"/>
      <c r="I183" s="807"/>
      <c r="J183" s="807"/>
      <c r="K183" s="807"/>
      <c r="L183" s="807"/>
      <c r="M183" s="808"/>
      <c r="N183" s="808"/>
      <c r="O183" s="808"/>
      <c r="P183" s="808"/>
      <c r="Q183" s="808"/>
      <c r="R183" s="808"/>
      <c r="S183" s="808"/>
      <c r="T183" s="808"/>
      <c r="U183" s="808"/>
      <c r="V183" s="808"/>
      <c r="W183" s="808"/>
      <c r="X183" s="808"/>
      <c r="Y183" s="808"/>
      <c r="Z183" s="808"/>
      <c r="AA183" s="808"/>
      <c r="AB183" s="808"/>
      <c r="AF183" s="798">
        <f t="shared" si="2"/>
        <v>0</v>
      </c>
    </row>
    <row r="184" spans="1:32" s="798" customFormat="1" ht="27.95" hidden="1" customHeight="1">
      <c r="A184" s="795">
        <v>169</v>
      </c>
      <c r="B184" s="795"/>
      <c r="C184" s="796"/>
      <c r="D184" s="807"/>
      <c r="E184" s="807"/>
      <c r="F184" s="807"/>
      <c r="G184" s="807"/>
      <c r="H184" s="807"/>
      <c r="I184" s="807"/>
      <c r="J184" s="807"/>
      <c r="K184" s="807"/>
      <c r="L184" s="807"/>
      <c r="M184" s="808"/>
      <c r="N184" s="808"/>
      <c r="O184" s="808"/>
      <c r="P184" s="808"/>
      <c r="Q184" s="808"/>
      <c r="R184" s="808"/>
      <c r="S184" s="808"/>
      <c r="T184" s="808"/>
      <c r="U184" s="808"/>
      <c r="V184" s="808"/>
      <c r="W184" s="808"/>
      <c r="X184" s="808"/>
      <c r="Y184" s="808"/>
      <c r="Z184" s="808"/>
      <c r="AA184" s="808"/>
      <c r="AB184" s="808"/>
      <c r="AF184" s="798">
        <f t="shared" si="2"/>
        <v>0</v>
      </c>
    </row>
    <row r="185" spans="1:32" s="798" customFormat="1" ht="27.95" hidden="1" customHeight="1">
      <c r="A185" s="795">
        <v>170</v>
      </c>
      <c r="B185" s="795"/>
      <c r="C185" s="796"/>
      <c r="D185" s="807"/>
      <c r="E185" s="807"/>
      <c r="F185" s="807"/>
      <c r="G185" s="807"/>
      <c r="H185" s="807"/>
      <c r="I185" s="807"/>
      <c r="J185" s="807"/>
      <c r="K185" s="807"/>
      <c r="L185" s="807"/>
      <c r="M185" s="808"/>
      <c r="N185" s="808"/>
      <c r="O185" s="808"/>
      <c r="P185" s="808"/>
      <c r="Q185" s="808"/>
      <c r="R185" s="808"/>
      <c r="S185" s="808"/>
      <c r="T185" s="808"/>
      <c r="U185" s="808"/>
      <c r="V185" s="808"/>
      <c r="W185" s="808"/>
      <c r="X185" s="808"/>
      <c r="Y185" s="808"/>
      <c r="Z185" s="808"/>
      <c r="AA185" s="808"/>
      <c r="AB185" s="808"/>
      <c r="AF185" s="798">
        <f t="shared" si="2"/>
        <v>0</v>
      </c>
    </row>
    <row r="186" spans="1:32" s="798" customFormat="1" ht="27.95" hidden="1" customHeight="1">
      <c r="A186" s="795">
        <v>171</v>
      </c>
      <c r="B186" s="795"/>
      <c r="C186" s="796"/>
      <c r="D186" s="807"/>
      <c r="E186" s="807"/>
      <c r="F186" s="807"/>
      <c r="G186" s="807"/>
      <c r="H186" s="807"/>
      <c r="I186" s="807"/>
      <c r="J186" s="807"/>
      <c r="K186" s="807"/>
      <c r="L186" s="807"/>
      <c r="M186" s="808"/>
      <c r="N186" s="808"/>
      <c r="O186" s="808"/>
      <c r="P186" s="808"/>
      <c r="Q186" s="808"/>
      <c r="R186" s="808"/>
      <c r="S186" s="808"/>
      <c r="T186" s="808"/>
      <c r="U186" s="808"/>
      <c r="V186" s="808"/>
      <c r="W186" s="808"/>
      <c r="X186" s="808"/>
      <c r="Y186" s="808"/>
      <c r="Z186" s="808"/>
      <c r="AA186" s="808"/>
      <c r="AB186" s="808"/>
      <c r="AF186" s="798">
        <f t="shared" si="2"/>
        <v>0</v>
      </c>
    </row>
    <row r="187" spans="1:32" s="798" customFormat="1" ht="27.95" hidden="1" customHeight="1">
      <c r="A187" s="795">
        <v>172</v>
      </c>
      <c r="B187" s="795"/>
      <c r="C187" s="796"/>
      <c r="D187" s="807"/>
      <c r="E187" s="807"/>
      <c r="F187" s="807"/>
      <c r="G187" s="807"/>
      <c r="H187" s="807"/>
      <c r="I187" s="807"/>
      <c r="J187" s="807"/>
      <c r="K187" s="807"/>
      <c r="L187" s="807"/>
      <c r="M187" s="808"/>
      <c r="N187" s="808"/>
      <c r="O187" s="808"/>
      <c r="P187" s="808"/>
      <c r="Q187" s="808"/>
      <c r="R187" s="808"/>
      <c r="S187" s="808"/>
      <c r="T187" s="808"/>
      <c r="U187" s="808"/>
      <c r="V187" s="808"/>
      <c r="W187" s="808"/>
      <c r="X187" s="808"/>
      <c r="Y187" s="808"/>
      <c r="Z187" s="808"/>
      <c r="AA187" s="808"/>
      <c r="AB187" s="808"/>
      <c r="AF187" s="798">
        <f t="shared" si="2"/>
        <v>0</v>
      </c>
    </row>
    <row r="188" spans="1:32" s="798" customFormat="1" ht="27.95" hidden="1" customHeight="1">
      <c r="A188" s="795">
        <v>173</v>
      </c>
      <c r="B188" s="795"/>
      <c r="C188" s="796"/>
      <c r="D188" s="807"/>
      <c r="E188" s="807"/>
      <c r="F188" s="807"/>
      <c r="G188" s="807"/>
      <c r="H188" s="807"/>
      <c r="I188" s="807"/>
      <c r="J188" s="807"/>
      <c r="K188" s="807"/>
      <c r="L188" s="807"/>
      <c r="M188" s="808"/>
      <c r="N188" s="808"/>
      <c r="O188" s="808"/>
      <c r="P188" s="808"/>
      <c r="Q188" s="808"/>
      <c r="R188" s="808"/>
      <c r="S188" s="808"/>
      <c r="T188" s="808"/>
      <c r="U188" s="808"/>
      <c r="V188" s="808"/>
      <c r="W188" s="808"/>
      <c r="X188" s="808"/>
      <c r="Y188" s="808"/>
      <c r="Z188" s="808"/>
      <c r="AA188" s="808"/>
      <c r="AB188" s="808"/>
      <c r="AF188" s="798">
        <f t="shared" si="2"/>
        <v>0</v>
      </c>
    </row>
    <row r="189" spans="1:32" s="798" customFormat="1" ht="27.95" hidden="1" customHeight="1">
      <c r="A189" s="795">
        <v>174</v>
      </c>
      <c r="B189" s="795"/>
      <c r="C189" s="796"/>
      <c r="D189" s="807"/>
      <c r="E189" s="807"/>
      <c r="F189" s="807"/>
      <c r="G189" s="807"/>
      <c r="H189" s="807"/>
      <c r="I189" s="807"/>
      <c r="J189" s="807"/>
      <c r="K189" s="807"/>
      <c r="L189" s="807"/>
      <c r="M189" s="808"/>
      <c r="N189" s="808"/>
      <c r="O189" s="808"/>
      <c r="P189" s="808"/>
      <c r="Q189" s="808"/>
      <c r="R189" s="808"/>
      <c r="S189" s="808"/>
      <c r="T189" s="808"/>
      <c r="U189" s="808"/>
      <c r="V189" s="808"/>
      <c r="W189" s="808"/>
      <c r="X189" s="808"/>
      <c r="Y189" s="808"/>
      <c r="Z189" s="808"/>
      <c r="AA189" s="808"/>
      <c r="AB189" s="808"/>
      <c r="AF189" s="798">
        <f t="shared" si="2"/>
        <v>0</v>
      </c>
    </row>
    <row r="190" spans="1:32" s="798" customFormat="1" ht="27.95" hidden="1" customHeight="1">
      <c r="A190" s="795">
        <v>175</v>
      </c>
      <c r="B190" s="795"/>
      <c r="C190" s="796"/>
      <c r="D190" s="807"/>
      <c r="E190" s="807"/>
      <c r="F190" s="807"/>
      <c r="G190" s="807"/>
      <c r="H190" s="807"/>
      <c r="I190" s="807"/>
      <c r="J190" s="807"/>
      <c r="K190" s="807"/>
      <c r="L190" s="807"/>
      <c r="M190" s="808"/>
      <c r="N190" s="808"/>
      <c r="O190" s="808"/>
      <c r="P190" s="808"/>
      <c r="Q190" s="808"/>
      <c r="R190" s="808"/>
      <c r="S190" s="808"/>
      <c r="T190" s="808"/>
      <c r="U190" s="808"/>
      <c r="V190" s="808"/>
      <c r="W190" s="808"/>
      <c r="X190" s="808"/>
      <c r="Y190" s="808"/>
      <c r="Z190" s="808"/>
      <c r="AA190" s="808"/>
      <c r="AB190" s="808"/>
      <c r="AF190" s="798">
        <f t="shared" si="2"/>
        <v>0</v>
      </c>
    </row>
    <row r="191" spans="1:32" s="798" customFormat="1" ht="27.95" hidden="1" customHeight="1">
      <c r="A191" s="795">
        <v>176</v>
      </c>
      <c r="B191" s="795"/>
      <c r="C191" s="796"/>
      <c r="D191" s="807"/>
      <c r="E191" s="807"/>
      <c r="F191" s="807"/>
      <c r="G191" s="807"/>
      <c r="H191" s="807"/>
      <c r="I191" s="807"/>
      <c r="J191" s="807"/>
      <c r="K191" s="807"/>
      <c r="L191" s="807"/>
      <c r="M191" s="808"/>
      <c r="N191" s="808"/>
      <c r="O191" s="808"/>
      <c r="P191" s="808"/>
      <c r="Q191" s="808"/>
      <c r="R191" s="808"/>
      <c r="S191" s="808"/>
      <c r="T191" s="808"/>
      <c r="U191" s="808"/>
      <c r="V191" s="808"/>
      <c r="W191" s="808"/>
      <c r="X191" s="808"/>
      <c r="Y191" s="808"/>
      <c r="Z191" s="808"/>
      <c r="AA191" s="808"/>
      <c r="AB191" s="808"/>
      <c r="AF191" s="798">
        <f t="shared" si="2"/>
        <v>0</v>
      </c>
    </row>
    <row r="192" spans="1:32" s="798" customFormat="1" ht="27.95" hidden="1" customHeight="1">
      <c r="A192" s="795">
        <v>177</v>
      </c>
      <c r="B192" s="795"/>
      <c r="C192" s="796"/>
      <c r="D192" s="807"/>
      <c r="E192" s="807"/>
      <c r="F192" s="807"/>
      <c r="G192" s="807"/>
      <c r="H192" s="807"/>
      <c r="I192" s="807"/>
      <c r="J192" s="807"/>
      <c r="K192" s="807"/>
      <c r="L192" s="807"/>
      <c r="M192" s="808"/>
      <c r="N192" s="808"/>
      <c r="O192" s="808"/>
      <c r="P192" s="808"/>
      <c r="Q192" s="808"/>
      <c r="R192" s="808"/>
      <c r="S192" s="808"/>
      <c r="T192" s="808"/>
      <c r="U192" s="808"/>
      <c r="V192" s="808"/>
      <c r="W192" s="808"/>
      <c r="X192" s="808"/>
      <c r="Y192" s="808"/>
      <c r="Z192" s="808"/>
      <c r="AA192" s="808"/>
      <c r="AB192" s="808"/>
      <c r="AF192" s="798">
        <f t="shared" si="2"/>
        <v>0</v>
      </c>
    </row>
    <row r="193" spans="1:32" s="798" customFormat="1" ht="27.95" hidden="1" customHeight="1">
      <c r="A193" s="795">
        <v>178</v>
      </c>
      <c r="B193" s="795"/>
      <c r="C193" s="796"/>
      <c r="D193" s="807"/>
      <c r="E193" s="807"/>
      <c r="F193" s="807"/>
      <c r="G193" s="807"/>
      <c r="H193" s="807"/>
      <c r="I193" s="807"/>
      <c r="J193" s="807"/>
      <c r="K193" s="807"/>
      <c r="L193" s="807"/>
      <c r="M193" s="808"/>
      <c r="N193" s="808"/>
      <c r="O193" s="808"/>
      <c r="P193" s="808"/>
      <c r="Q193" s="808"/>
      <c r="R193" s="808"/>
      <c r="S193" s="808"/>
      <c r="T193" s="808"/>
      <c r="U193" s="808"/>
      <c r="V193" s="808"/>
      <c r="W193" s="808"/>
      <c r="X193" s="808"/>
      <c r="Y193" s="808"/>
      <c r="Z193" s="808"/>
      <c r="AA193" s="808"/>
      <c r="AB193" s="808"/>
      <c r="AF193" s="798">
        <f t="shared" si="2"/>
        <v>0</v>
      </c>
    </row>
    <row r="194" spans="1:32" s="798" customFormat="1" ht="27.95" hidden="1" customHeight="1">
      <c r="A194" s="795">
        <v>179</v>
      </c>
      <c r="B194" s="795"/>
      <c r="C194" s="796"/>
      <c r="D194" s="807"/>
      <c r="E194" s="807"/>
      <c r="F194" s="807"/>
      <c r="G194" s="807"/>
      <c r="H194" s="807"/>
      <c r="I194" s="807"/>
      <c r="J194" s="807"/>
      <c r="K194" s="807"/>
      <c r="L194" s="807"/>
      <c r="M194" s="808"/>
      <c r="N194" s="808"/>
      <c r="O194" s="808"/>
      <c r="P194" s="808"/>
      <c r="Q194" s="808"/>
      <c r="R194" s="808"/>
      <c r="S194" s="808"/>
      <c r="T194" s="808"/>
      <c r="U194" s="808"/>
      <c r="V194" s="808"/>
      <c r="W194" s="808"/>
      <c r="X194" s="808"/>
      <c r="Y194" s="808"/>
      <c r="Z194" s="808"/>
      <c r="AA194" s="808"/>
      <c r="AB194" s="808"/>
      <c r="AF194" s="798">
        <f t="shared" si="2"/>
        <v>0</v>
      </c>
    </row>
    <row r="195" spans="1:32" s="798" customFormat="1" ht="27.95" hidden="1" customHeight="1">
      <c r="A195" s="795">
        <v>180</v>
      </c>
      <c r="B195" s="795"/>
      <c r="C195" s="796"/>
      <c r="D195" s="807"/>
      <c r="E195" s="807"/>
      <c r="F195" s="807"/>
      <c r="G195" s="807"/>
      <c r="H195" s="807"/>
      <c r="I195" s="807"/>
      <c r="J195" s="807"/>
      <c r="K195" s="807"/>
      <c r="L195" s="807"/>
      <c r="M195" s="808"/>
      <c r="N195" s="808"/>
      <c r="O195" s="808"/>
      <c r="P195" s="808"/>
      <c r="Q195" s="808"/>
      <c r="R195" s="808"/>
      <c r="S195" s="808"/>
      <c r="T195" s="808"/>
      <c r="U195" s="808"/>
      <c r="V195" s="808"/>
      <c r="W195" s="808"/>
      <c r="X195" s="808"/>
      <c r="Y195" s="808"/>
      <c r="Z195" s="808"/>
      <c r="AA195" s="808"/>
      <c r="AB195" s="808"/>
      <c r="AF195" s="798">
        <f t="shared" si="2"/>
        <v>0</v>
      </c>
    </row>
    <row r="196" spans="1:32" s="798" customFormat="1" ht="27.95" hidden="1" customHeight="1">
      <c r="A196" s="795">
        <v>181</v>
      </c>
      <c r="B196" s="795"/>
      <c r="C196" s="796"/>
      <c r="D196" s="807"/>
      <c r="E196" s="807"/>
      <c r="F196" s="807"/>
      <c r="G196" s="807"/>
      <c r="H196" s="807"/>
      <c r="I196" s="807"/>
      <c r="J196" s="807"/>
      <c r="K196" s="807"/>
      <c r="L196" s="807"/>
      <c r="M196" s="808"/>
      <c r="N196" s="808"/>
      <c r="O196" s="808"/>
      <c r="P196" s="808"/>
      <c r="Q196" s="808"/>
      <c r="R196" s="808"/>
      <c r="S196" s="808"/>
      <c r="T196" s="808"/>
      <c r="U196" s="808"/>
      <c r="V196" s="808"/>
      <c r="W196" s="808"/>
      <c r="X196" s="808"/>
      <c r="Y196" s="808"/>
      <c r="Z196" s="808"/>
      <c r="AA196" s="808"/>
      <c r="AB196" s="808"/>
      <c r="AF196" s="798">
        <f t="shared" si="2"/>
        <v>0</v>
      </c>
    </row>
    <row r="197" spans="1:32" s="798" customFormat="1" ht="27.95" hidden="1" customHeight="1">
      <c r="A197" s="795">
        <v>182</v>
      </c>
      <c r="B197" s="795"/>
      <c r="C197" s="796"/>
      <c r="D197" s="807"/>
      <c r="E197" s="807"/>
      <c r="F197" s="807"/>
      <c r="G197" s="807"/>
      <c r="H197" s="807"/>
      <c r="I197" s="807"/>
      <c r="J197" s="807"/>
      <c r="K197" s="807"/>
      <c r="L197" s="807"/>
      <c r="M197" s="808"/>
      <c r="N197" s="808"/>
      <c r="O197" s="808"/>
      <c r="P197" s="808"/>
      <c r="Q197" s="808"/>
      <c r="R197" s="808"/>
      <c r="S197" s="808"/>
      <c r="T197" s="808"/>
      <c r="U197" s="808"/>
      <c r="V197" s="808"/>
      <c r="W197" s="808"/>
      <c r="X197" s="808"/>
      <c r="Y197" s="808"/>
      <c r="Z197" s="808"/>
      <c r="AA197" s="808"/>
      <c r="AB197" s="808"/>
      <c r="AF197" s="798">
        <f t="shared" si="2"/>
        <v>0</v>
      </c>
    </row>
    <row r="198" spans="1:32" s="798" customFormat="1" ht="27.95" hidden="1" customHeight="1">
      <c r="A198" s="795">
        <v>183</v>
      </c>
      <c r="B198" s="795"/>
      <c r="C198" s="796"/>
      <c r="D198" s="807"/>
      <c r="E198" s="807"/>
      <c r="F198" s="807"/>
      <c r="G198" s="807"/>
      <c r="H198" s="807"/>
      <c r="I198" s="807"/>
      <c r="J198" s="807"/>
      <c r="K198" s="807"/>
      <c r="L198" s="807"/>
      <c r="M198" s="808"/>
      <c r="N198" s="808"/>
      <c r="O198" s="808"/>
      <c r="P198" s="808"/>
      <c r="Q198" s="808"/>
      <c r="R198" s="808"/>
      <c r="S198" s="808"/>
      <c r="T198" s="808"/>
      <c r="U198" s="808"/>
      <c r="V198" s="808"/>
      <c r="W198" s="808"/>
      <c r="X198" s="808"/>
      <c r="Y198" s="808"/>
      <c r="Z198" s="808"/>
      <c r="AA198" s="808"/>
      <c r="AB198" s="808"/>
      <c r="AF198" s="798">
        <f t="shared" si="2"/>
        <v>0</v>
      </c>
    </row>
    <row r="199" spans="1:32" s="798" customFormat="1" ht="27.95" hidden="1" customHeight="1">
      <c r="A199" s="795">
        <v>184</v>
      </c>
      <c r="B199" s="795"/>
      <c r="C199" s="796"/>
      <c r="D199" s="807"/>
      <c r="E199" s="807"/>
      <c r="F199" s="807"/>
      <c r="G199" s="807"/>
      <c r="H199" s="807"/>
      <c r="I199" s="807"/>
      <c r="J199" s="807"/>
      <c r="K199" s="807"/>
      <c r="L199" s="807"/>
      <c r="M199" s="808"/>
      <c r="N199" s="808"/>
      <c r="O199" s="808"/>
      <c r="P199" s="808"/>
      <c r="Q199" s="808"/>
      <c r="R199" s="808"/>
      <c r="S199" s="808"/>
      <c r="T199" s="808"/>
      <c r="U199" s="808"/>
      <c r="V199" s="808"/>
      <c r="W199" s="808"/>
      <c r="X199" s="808"/>
      <c r="Y199" s="808"/>
      <c r="Z199" s="808"/>
      <c r="AA199" s="808"/>
      <c r="AB199" s="808"/>
      <c r="AF199" s="798">
        <f t="shared" si="2"/>
        <v>0</v>
      </c>
    </row>
    <row r="200" spans="1:32" s="798" customFormat="1" ht="27.95" hidden="1" customHeight="1">
      <c r="A200" s="795">
        <v>185</v>
      </c>
      <c r="B200" s="795"/>
      <c r="C200" s="796"/>
      <c r="D200" s="807"/>
      <c r="E200" s="807"/>
      <c r="F200" s="807"/>
      <c r="G200" s="807"/>
      <c r="H200" s="807"/>
      <c r="I200" s="807"/>
      <c r="J200" s="807"/>
      <c r="K200" s="807"/>
      <c r="L200" s="807"/>
      <c r="M200" s="808"/>
      <c r="N200" s="808"/>
      <c r="O200" s="808"/>
      <c r="P200" s="808"/>
      <c r="Q200" s="808"/>
      <c r="R200" s="808"/>
      <c r="S200" s="808"/>
      <c r="T200" s="808"/>
      <c r="U200" s="808"/>
      <c r="V200" s="808"/>
      <c r="W200" s="808"/>
      <c r="X200" s="808"/>
      <c r="Y200" s="808"/>
      <c r="Z200" s="808"/>
      <c r="AA200" s="808"/>
      <c r="AB200" s="808"/>
      <c r="AF200" s="798">
        <f t="shared" si="2"/>
        <v>0</v>
      </c>
    </row>
    <row r="201" spans="1:32" s="798" customFormat="1" ht="27.95" hidden="1" customHeight="1">
      <c r="A201" s="795">
        <v>186</v>
      </c>
      <c r="B201" s="795"/>
      <c r="C201" s="796"/>
      <c r="D201" s="807"/>
      <c r="E201" s="807"/>
      <c r="F201" s="807"/>
      <c r="G201" s="807"/>
      <c r="H201" s="807"/>
      <c r="I201" s="807"/>
      <c r="J201" s="807"/>
      <c r="K201" s="807"/>
      <c r="L201" s="807"/>
      <c r="M201" s="808"/>
      <c r="N201" s="808"/>
      <c r="O201" s="808"/>
      <c r="P201" s="808"/>
      <c r="Q201" s="808"/>
      <c r="R201" s="808"/>
      <c r="S201" s="808"/>
      <c r="T201" s="808"/>
      <c r="U201" s="808"/>
      <c r="V201" s="808"/>
      <c r="W201" s="808"/>
      <c r="X201" s="808"/>
      <c r="Y201" s="808"/>
      <c r="Z201" s="808"/>
      <c r="AA201" s="808"/>
      <c r="AB201" s="808"/>
      <c r="AF201" s="798">
        <f t="shared" si="2"/>
        <v>0</v>
      </c>
    </row>
    <row r="202" spans="1:32" s="798" customFormat="1" ht="27.95" hidden="1" customHeight="1">
      <c r="A202" s="795">
        <v>187</v>
      </c>
      <c r="B202" s="795"/>
      <c r="C202" s="796"/>
      <c r="D202" s="807"/>
      <c r="E202" s="807"/>
      <c r="F202" s="807"/>
      <c r="G202" s="807"/>
      <c r="H202" s="807"/>
      <c r="I202" s="807"/>
      <c r="J202" s="807"/>
      <c r="K202" s="807"/>
      <c r="L202" s="807"/>
      <c r="M202" s="808"/>
      <c r="N202" s="808"/>
      <c r="O202" s="808"/>
      <c r="P202" s="808"/>
      <c r="Q202" s="808"/>
      <c r="R202" s="808"/>
      <c r="S202" s="808"/>
      <c r="T202" s="808"/>
      <c r="U202" s="808"/>
      <c r="V202" s="808"/>
      <c r="W202" s="808"/>
      <c r="X202" s="808"/>
      <c r="Y202" s="808"/>
      <c r="Z202" s="808"/>
      <c r="AA202" s="808"/>
      <c r="AB202" s="808"/>
      <c r="AF202" s="798">
        <f t="shared" si="2"/>
        <v>0</v>
      </c>
    </row>
    <row r="203" spans="1:32" s="798" customFormat="1" ht="27.95" hidden="1" customHeight="1">
      <c r="A203" s="795">
        <v>188</v>
      </c>
      <c r="B203" s="795"/>
      <c r="C203" s="796"/>
      <c r="D203" s="807"/>
      <c r="E203" s="807"/>
      <c r="F203" s="807"/>
      <c r="G203" s="807"/>
      <c r="H203" s="807"/>
      <c r="I203" s="807"/>
      <c r="J203" s="807"/>
      <c r="K203" s="807"/>
      <c r="L203" s="807"/>
      <c r="M203" s="808"/>
      <c r="N203" s="808"/>
      <c r="O203" s="808"/>
      <c r="P203" s="808"/>
      <c r="Q203" s="808"/>
      <c r="R203" s="808"/>
      <c r="S203" s="808"/>
      <c r="T203" s="808"/>
      <c r="U203" s="808"/>
      <c r="V203" s="808"/>
      <c r="W203" s="808"/>
      <c r="X203" s="808"/>
      <c r="Y203" s="808"/>
      <c r="Z203" s="808"/>
      <c r="AA203" s="808"/>
      <c r="AB203" s="808"/>
      <c r="AF203" s="798">
        <f t="shared" si="2"/>
        <v>0</v>
      </c>
    </row>
    <row r="204" spans="1:32" s="798" customFormat="1" ht="27.95" hidden="1" customHeight="1">
      <c r="A204" s="795">
        <v>189</v>
      </c>
      <c r="B204" s="795"/>
      <c r="C204" s="796"/>
      <c r="D204" s="807"/>
      <c r="E204" s="807"/>
      <c r="F204" s="807"/>
      <c r="G204" s="807"/>
      <c r="H204" s="807"/>
      <c r="I204" s="807"/>
      <c r="J204" s="807"/>
      <c r="K204" s="807"/>
      <c r="L204" s="807"/>
      <c r="M204" s="808"/>
      <c r="N204" s="808"/>
      <c r="O204" s="808"/>
      <c r="P204" s="808"/>
      <c r="Q204" s="808"/>
      <c r="R204" s="808"/>
      <c r="S204" s="808"/>
      <c r="T204" s="808"/>
      <c r="U204" s="808"/>
      <c r="V204" s="808"/>
      <c r="W204" s="808"/>
      <c r="X204" s="808"/>
      <c r="Y204" s="808"/>
      <c r="Z204" s="808"/>
      <c r="AA204" s="808"/>
      <c r="AB204" s="808"/>
      <c r="AF204" s="798">
        <f t="shared" si="2"/>
        <v>0</v>
      </c>
    </row>
    <row r="205" spans="1:32" s="798" customFormat="1" ht="27.95" hidden="1" customHeight="1">
      <c r="A205" s="795">
        <v>190</v>
      </c>
      <c r="B205" s="795"/>
      <c r="C205" s="796"/>
      <c r="D205" s="807"/>
      <c r="E205" s="807"/>
      <c r="F205" s="807"/>
      <c r="G205" s="807"/>
      <c r="H205" s="807"/>
      <c r="I205" s="807"/>
      <c r="J205" s="807"/>
      <c r="K205" s="807"/>
      <c r="L205" s="807"/>
      <c r="M205" s="808"/>
      <c r="N205" s="808"/>
      <c r="O205" s="808"/>
      <c r="P205" s="808"/>
      <c r="Q205" s="808"/>
      <c r="R205" s="808"/>
      <c r="S205" s="808"/>
      <c r="T205" s="808"/>
      <c r="U205" s="808"/>
      <c r="V205" s="808"/>
      <c r="W205" s="808"/>
      <c r="X205" s="808"/>
      <c r="Y205" s="808"/>
      <c r="Z205" s="808"/>
      <c r="AA205" s="808"/>
      <c r="AB205" s="808"/>
      <c r="AF205" s="798">
        <f t="shared" si="2"/>
        <v>0</v>
      </c>
    </row>
    <row r="206" spans="1:32" s="798" customFormat="1" ht="27.95" hidden="1" customHeight="1">
      <c r="A206" s="795">
        <v>191</v>
      </c>
      <c r="B206" s="795"/>
      <c r="C206" s="796"/>
      <c r="D206" s="807"/>
      <c r="E206" s="807"/>
      <c r="F206" s="807"/>
      <c r="G206" s="807"/>
      <c r="H206" s="807"/>
      <c r="I206" s="807"/>
      <c r="J206" s="807"/>
      <c r="K206" s="807"/>
      <c r="L206" s="807"/>
      <c r="M206" s="808"/>
      <c r="N206" s="808"/>
      <c r="O206" s="808"/>
      <c r="P206" s="808"/>
      <c r="Q206" s="808"/>
      <c r="R206" s="808"/>
      <c r="S206" s="808"/>
      <c r="T206" s="808"/>
      <c r="U206" s="808"/>
      <c r="V206" s="808"/>
      <c r="W206" s="808"/>
      <c r="X206" s="808"/>
      <c r="Y206" s="808"/>
      <c r="Z206" s="808"/>
      <c r="AA206" s="808"/>
      <c r="AB206" s="808"/>
      <c r="AF206" s="798">
        <f t="shared" si="2"/>
        <v>0</v>
      </c>
    </row>
    <row r="207" spans="1:32" s="798" customFormat="1" ht="27.95" hidden="1" customHeight="1">
      <c r="A207" s="795">
        <v>192</v>
      </c>
      <c r="B207" s="795"/>
      <c r="C207" s="796"/>
      <c r="D207" s="807"/>
      <c r="E207" s="807"/>
      <c r="F207" s="807"/>
      <c r="G207" s="807"/>
      <c r="H207" s="807"/>
      <c r="I207" s="807"/>
      <c r="J207" s="807"/>
      <c r="K207" s="807"/>
      <c r="L207" s="807"/>
      <c r="M207" s="808"/>
      <c r="N207" s="808"/>
      <c r="O207" s="808"/>
      <c r="P207" s="808"/>
      <c r="Q207" s="808"/>
      <c r="R207" s="808"/>
      <c r="S207" s="808"/>
      <c r="T207" s="808"/>
      <c r="U207" s="808"/>
      <c r="V207" s="808"/>
      <c r="W207" s="808"/>
      <c r="X207" s="808"/>
      <c r="Y207" s="808"/>
      <c r="Z207" s="808"/>
      <c r="AA207" s="808"/>
      <c r="AB207" s="808"/>
      <c r="AF207" s="798">
        <f t="shared" si="2"/>
        <v>0</v>
      </c>
    </row>
    <row r="208" spans="1:32" s="798" customFormat="1" ht="27.95" hidden="1" customHeight="1">
      <c r="A208" s="795">
        <v>193</v>
      </c>
      <c r="B208" s="795"/>
      <c r="C208" s="796"/>
      <c r="D208" s="807"/>
      <c r="E208" s="807"/>
      <c r="F208" s="807"/>
      <c r="G208" s="807"/>
      <c r="H208" s="807"/>
      <c r="I208" s="807"/>
      <c r="J208" s="807"/>
      <c r="K208" s="807"/>
      <c r="L208" s="807"/>
      <c r="M208" s="808"/>
      <c r="N208" s="808"/>
      <c r="O208" s="808"/>
      <c r="P208" s="808"/>
      <c r="Q208" s="808"/>
      <c r="R208" s="808"/>
      <c r="S208" s="808"/>
      <c r="T208" s="808"/>
      <c r="U208" s="808"/>
      <c r="V208" s="808"/>
      <c r="W208" s="808"/>
      <c r="X208" s="808"/>
      <c r="Y208" s="808"/>
      <c r="Z208" s="808"/>
      <c r="AA208" s="808"/>
      <c r="AB208" s="808"/>
      <c r="AF208" s="798">
        <f t="shared" si="2"/>
        <v>0</v>
      </c>
    </row>
    <row r="209" spans="1:32" s="798" customFormat="1" ht="27.95" hidden="1" customHeight="1">
      <c r="A209" s="795">
        <v>194</v>
      </c>
      <c r="B209" s="795"/>
      <c r="C209" s="796"/>
      <c r="D209" s="807"/>
      <c r="E209" s="807"/>
      <c r="F209" s="807"/>
      <c r="G209" s="807"/>
      <c r="H209" s="807"/>
      <c r="I209" s="807"/>
      <c r="J209" s="807"/>
      <c r="K209" s="807"/>
      <c r="L209" s="807"/>
      <c r="M209" s="808"/>
      <c r="N209" s="808"/>
      <c r="O209" s="808"/>
      <c r="P209" s="808"/>
      <c r="Q209" s="808"/>
      <c r="R209" s="808"/>
      <c r="S209" s="808"/>
      <c r="T209" s="808"/>
      <c r="U209" s="808"/>
      <c r="V209" s="808"/>
      <c r="W209" s="808"/>
      <c r="X209" s="808"/>
      <c r="Y209" s="808"/>
      <c r="Z209" s="808"/>
      <c r="AA209" s="808"/>
      <c r="AB209" s="808"/>
      <c r="AF209" s="798">
        <f t="shared" ref="AF209:AF272" si="3">COUNTA($C209)</f>
        <v>0</v>
      </c>
    </row>
    <row r="210" spans="1:32" s="798" customFormat="1" ht="27.95" hidden="1" customHeight="1">
      <c r="A210" s="795">
        <v>195</v>
      </c>
      <c r="B210" s="795"/>
      <c r="C210" s="796"/>
      <c r="D210" s="807"/>
      <c r="E210" s="807"/>
      <c r="F210" s="807"/>
      <c r="G210" s="807"/>
      <c r="H210" s="807"/>
      <c r="I210" s="807"/>
      <c r="J210" s="807"/>
      <c r="K210" s="807"/>
      <c r="L210" s="807"/>
      <c r="M210" s="808"/>
      <c r="N210" s="808"/>
      <c r="O210" s="808"/>
      <c r="P210" s="808"/>
      <c r="Q210" s="808"/>
      <c r="R210" s="808"/>
      <c r="S210" s="808"/>
      <c r="T210" s="808"/>
      <c r="U210" s="808"/>
      <c r="V210" s="808"/>
      <c r="W210" s="808"/>
      <c r="X210" s="808"/>
      <c r="Y210" s="808"/>
      <c r="Z210" s="808"/>
      <c r="AA210" s="808"/>
      <c r="AB210" s="808"/>
      <c r="AF210" s="798">
        <f t="shared" si="3"/>
        <v>0</v>
      </c>
    </row>
    <row r="211" spans="1:32" s="798" customFormat="1" ht="27.95" hidden="1" customHeight="1">
      <c r="A211" s="795">
        <v>196</v>
      </c>
      <c r="B211" s="795"/>
      <c r="C211" s="796"/>
      <c r="D211" s="807"/>
      <c r="E211" s="807"/>
      <c r="F211" s="807"/>
      <c r="G211" s="807"/>
      <c r="H211" s="807"/>
      <c r="I211" s="807"/>
      <c r="J211" s="807"/>
      <c r="K211" s="807"/>
      <c r="L211" s="807"/>
      <c r="M211" s="808"/>
      <c r="N211" s="808"/>
      <c r="O211" s="808"/>
      <c r="P211" s="808"/>
      <c r="Q211" s="808"/>
      <c r="R211" s="808"/>
      <c r="S211" s="808"/>
      <c r="T211" s="808"/>
      <c r="U211" s="808"/>
      <c r="V211" s="808"/>
      <c r="W211" s="808"/>
      <c r="X211" s="808"/>
      <c r="Y211" s="808"/>
      <c r="Z211" s="808"/>
      <c r="AA211" s="808"/>
      <c r="AB211" s="808"/>
      <c r="AF211" s="798">
        <f t="shared" si="3"/>
        <v>0</v>
      </c>
    </row>
    <row r="212" spans="1:32" s="798" customFormat="1" ht="27.95" hidden="1" customHeight="1">
      <c r="A212" s="795">
        <v>197</v>
      </c>
      <c r="B212" s="795"/>
      <c r="C212" s="796"/>
      <c r="D212" s="807"/>
      <c r="E212" s="807"/>
      <c r="F212" s="807"/>
      <c r="G212" s="807"/>
      <c r="H212" s="807"/>
      <c r="I212" s="807"/>
      <c r="J212" s="807"/>
      <c r="K212" s="807"/>
      <c r="L212" s="807"/>
      <c r="M212" s="808"/>
      <c r="N212" s="808"/>
      <c r="O212" s="808"/>
      <c r="P212" s="808"/>
      <c r="Q212" s="808"/>
      <c r="R212" s="808"/>
      <c r="S212" s="808"/>
      <c r="T212" s="808"/>
      <c r="U212" s="808"/>
      <c r="V212" s="808"/>
      <c r="W212" s="808"/>
      <c r="X212" s="808"/>
      <c r="Y212" s="808"/>
      <c r="Z212" s="808"/>
      <c r="AA212" s="808"/>
      <c r="AB212" s="808"/>
      <c r="AF212" s="798">
        <f t="shared" si="3"/>
        <v>0</v>
      </c>
    </row>
    <row r="213" spans="1:32" s="798" customFormat="1" ht="27.95" hidden="1" customHeight="1">
      <c r="A213" s="795">
        <v>198</v>
      </c>
      <c r="B213" s="795"/>
      <c r="C213" s="796"/>
      <c r="D213" s="807"/>
      <c r="E213" s="807"/>
      <c r="F213" s="807"/>
      <c r="G213" s="807"/>
      <c r="H213" s="807"/>
      <c r="I213" s="807"/>
      <c r="J213" s="807"/>
      <c r="K213" s="807"/>
      <c r="L213" s="807"/>
      <c r="M213" s="808"/>
      <c r="N213" s="808"/>
      <c r="O213" s="808"/>
      <c r="P213" s="808"/>
      <c r="Q213" s="808"/>
      <c r="R213" s="808"/>
      <c r="S213" s="808"/>
      <c r="T213" s="808"/>
      <c r="U213" s="808"/>
      <c r="V213" s="808"/>
      <c r="W213" s="808"/>
      <c r="X213" s="808"/>
      <c r="Y213" s="808"/>
      <c r="Z213" s="808"/>
      <c r="AA213" s="808"/>
      <c r="AB213" s="808"/>
      <c r="AF213" s="798">
        <f t="shared" si="3"/>
        <v>0</v>
      </c>
    </row>
    <row r="214" spans="1:32" s="798" customFormat="1" ht="27.95" hidden="1" customHeight="1">
      <c r="A214" s="795">
        <v>199</v>
      </c>
      <c r="B214" s="795"/>
      <c r="C214" s="796"/>
      <c r="D214" s="807"/>
      <c r="E214" s="807"/>
      <c r="F214" s="807"/>
      <c r="G214" s="807"/>
      <c r="H214" s="807"/>
      <c r="I214" s="807"/>
      <c r="J214" s="807"/>
      <c r="K214" s="807"/>
      <c r="L214" s="807"/>
      <c r="M214" s="808"/>
      <c r="N214" s="808"/>
      <c r="O214" s="808"/>
      <c r="P214" s="808"/>
      <c r="Q214" s="808"/>
      <c r="R214" s="808"/>
      <c r="S214" s="808"/>
      <c r="T214" s="808"/>
      <c r="U214" s="808"/>
      <c r="V214" s="808"/>
      <c r="W214" s="808"/>
      <c r="X214" s="808"/>
      <c r="Y214" s="808"/>
      <c r="Z214" s="808"/>
      <c r="AA214" s="808"/>
      <c r="AB214" s="808"/>
      <c r="AF214" s="798">
        <f t="shared" si="3"/>
        <v>0</v>
      </c>
    </row>
    <row r="215" spans="1:32" s="798" customFormat="1" ht="27.95" hidden="1" customHeight="1">
      <c r="A215" s="795">
        <v>200</v>
      </c>
      <c r="B215" s="795"/>
      <c r="C215" s="796"/>
      <c r="D215" s="807"/>
      <c r="E215" s="807"/>
      <c r="F215" s="807"/>
      <c r="G215" s="807"/>
      <c r="H215" s="807"/>
      <c r="I215" s="807"/>
      <c r="J215" s="807"/>
      <c r="K215" s="807"/>
      <c r="L215" s="807"/>
      <c r="M215" s="808"/>
      <c r="N215" s="808"/>
      <c r="O215" s="808"/>
      <c r="P215" s="808"/>
      <c r="Q215" s="808"/>
      <c r="R215" s="808"/>
      <c r="S215" s="808"/>
      <c r="T215" s="808"/>
      <c r="U215" s="808"/>
      <c r="V215" s="808"/>
      <c r="W215" s="808"/>
      <c r="X215" s="808"/>
      <c r="Y215" s="808"/>
      <c r="Z215" s="808"/>
      <c r="AA215" s="808"/>
      <c r="AB215" s="808"/>
      <c r="AF215" s="798">
        <f t="shared" si="3"/>
        <v>0</v>
      </c>
    </row>
    <row r="216" spans="1:32" s="798" customFormat="1" ht="27.95" hidden="1" customHeight="1">
      <c r="A216" s="795">
        <v>201</v>
      </c>
      <c r="B216" s="795"/>
      <c r="C216" s="796"/>
      <c r="D216" s="807"/>
      <c r="E216" s="807"/>
      <c r="F216" s="807"/>
      <c r="G216" s="807"/>
      <c r="H216" s="807"/>
      <c r="I216" s="807"/>
      <c r="J216" s="807"/>
      <c r="K216" s="807"/>
      <c r="L216" s="807"/>
      <c r="M216" s="808"/>
      <c r="N216" s="808"/>
      <c r="O216" s="808"/>
      <c r="P216" s="808"/>
      <c r="Q216" s="808"/>
      <c r="R216" s="808"/>
      <c r="S216" s="808"/>
      <c r="T216" s="808"/>
      <c r="U216" s="808"/>
      <c r="V216" s="808"/>
      <c r="W216" s="808"/>
      <c r="X216" s="808"/>
      <c r="Y216" s="808"/>
      <c r="Z216" s="808"/>
      <c r="AA216" s="808"/>
      <c r="AB216" s="808"/>
      <c r="AF216" s="798">
        <f t="shared" si="3"/>
        <v>0</v>
      </c>
    </row>
    <row r="217" spans="1:32" s="798" customFormat="1" ht="27.95" hidden="1" customHeight="1">
      <c r="A217" s="795">
        <v>202</v>
      </c>
      <c r="B217" s="795"/>
      <c r="C217" s="796"/>
      <c r="D217" s="807"/>
      <c r="E217" s="807"/>
      <c r="F217" s="807"/>
      <c r="G217" s="807"/>
      <c r="H217" s="807"/>
      <c r="I217" s="807"/>
      <c r="J217" s="807"/>
      <c r="K217" s="807"/>
      <c r="L217" s="807"/>
      <c r="M217" s="808"/>
      <c r="N217" s="808"/>
      <c r="O217" s="808"/>
      <c r="P217" s="808"/>
      <c r="Q217" s="808"/>
      <c r="R217" s="808"/>
      <c r="S217" s="808"/>
      <c r="T217" s="808"/>
      <c r="U217" s="808"/>
      <c r="V217" s="808"/>
      <c r="W217" s="808"/>
      <c r="X217" s="808"/>
      <c r="Y217" s="808"/>
      <c r="Z217" s="808"/>
      <c r="AA217" s="808"/>
      <c r="AB217" s="808"/>
      <c r="AF217" s="798">
        <f t="shared" si="3"/>
        <v>0</v>
      </c>
    </row>
    <row r="218" spans="1:32" s="798" customFormat="1" ht="27.95" hidden="1" customHeight="1">
      <c r="A218" s="795">
        <v>203</v>
      </c>
      <c r="B218" s="795"/>
      <c r="C218" s="796"/>
      <c r="D218" s="807"/>
      <c r="E218" s="807"/>
      <c r="F218" s="807"/>
      <c r="G218" s="807"/>
      <c r="H218" s="807"/>
      <c r="I218" s="807"/>
      <c r="J218" s="807"/>
      <c r="K218" s="807"/>
      <c r="L218" s="807"/>
      <c r="M218" s="808"/>
      <c r="N218" s="808"/>
      <c r="O218" s="808"/>
      <c r="P218" s="808"/>
      <c r="Q218" s="808"/>
      <c r="R218" s="808"/>
      <c r="S218" s="808"/>
      <c r="T218" s="808"/>
      <c r="U218" s="808"/>
      <c r="V218" s="808"/>
      <c r="W218" s="808"/>
      <c r="X218" s="808"/>
      <c r="Y218" s="808"/>
      <c r="Z218" s="808"/>
      <c r="AA218" s="808"/>
      <c r="AB218" s="808"/>
      <c r="AF218" s="798">
        <f t="shared" si="3"/>
        <v>0</v>
      </c>
    </row>
    <row r="219" spans="1:32" s="798" customFormat="1" ht="27.95" hidden="1" customHeight="1">
      <c r="A219" s="795">
        <v>204</v>
      </c>
      <c r="B219" s="795"/>
      <c r="C219" s="796"/>
      <c r="D219" s="807"/>
      <c r="E219" s="807"/>
      <c r="F219" s="807"/>
      <c r="G219" s="807"/>
      <c r="H219" s="807"/>
      <c r="I219" s="807"/>
      <c r="J219" s="807"/>
      <c r="K219" s="807"/>
      <c r="L219" s="807"/>
      <c r="M219" s="808"/>
      <c r="N219" s="808"/>
      <c r="O219" s="808"/>
      <c r="P219" s="808"/>
      <c r="Q219" s="808"/>
      <c r="R219" s="808"/>
      <c r="S219" s="808"/>
      <c r="T219" s="808"/>
      <c r="U219" s="808"/>
      <c r="V219" s="808"/>
      <c r="W219" s="808"/>
      <c r="X219" s="808"/>
      <c r="Y219" s="808"/>
      <c r="Z219" s="808"/>
      <c r="AA219" s="808"/>
      <c r="AB219" s="808"/>
      <c r="AF219" s="798">
        <f t="shared" si="3"/>
        <v>0</v>
      </c>
    </row>
    <row r="220" spans="1:32" s="798" customFormat="1" ht="27.95" hidden="1" customHeight="1">
      <c r="A220" s="795">
        <v>205</v>
      </c>
      <c r="B220" s="795"/>
      <c r="C220" s="796"/>
      <c r="D220" s="807"/>
      <c r="E220" s="807"/>
      <c r="F220" s="807"/>
      <c r="G220" s="807"/>
      <c r="H220" s="807"/>
      <c r="I220" s="807"/>
      <c r="J220" s="807"/>
      <c r="K220" s="807"/>
      <c r="L220" s="807"/>
      <c r="M220" s="808"/>
      <c r="N220" s="808"/>
      <c r="O220" s="808"/>
      <c r="P220" s="808"/>
      <c r="Q220" s="808"/>
      <c r="R220" s="808"/>
      <c r="S220" s="808"/>
      <c r="T220" s="808"/>
      <c r="U220" s="808"/>
      <c r="V220" s="808"/>
      <c r="W220" s="808"/>
      <c r="X220" s="808"/>
      <c r="Y220" s="808"/>
      <c r="Z220" s="808"/>
      <c r="AA220" s="808"/>
      <c r="AB220" s="808"/>
      <c r="AF220" s="798">
        <f t="shared" si="3"/>
        <v>0</v>
      </c>
    </row>
    <row r="221" spans="1:32" s="798" customFormat="1" ht="27.95" hidden="1" customHeight="1">
      <c r="A221" s="795">
        <v>206</v>
      </c>
      <c r="B221" s="795"/>
      <c r="C221" s="796"/>
      <c r="D221" s="807"/>
      <c r="E221" s="807"/>
      <c r="F221" s="807"/>
      <c r="G221" s="807"/>
      <c r="H221" s="807"/>
      <c r="I221" s="807"/>
      <c r="J221" s="807"/>
      <c r="K221" s="807"/>
      <c r="L221" s="807"/>
      <c r="M221" s="808"/>
      <c r="N221" s="808"/>
      <c r="O221" s="808"/>
      <c r="P221" s="808"/>
      <c r="Q221" s="808"/>
      <c r="R221" s="808"/>
      <c r="S221" s="808"/>
      <c r="T221" s="808"/>
      <c r="U221" s="808"/>
      <c r="V221" s="808"/>
      <c r="W221" s="808"/>
      <c r="X221" s="808"/>
      <c r="Y221" s="808"/>
      <c r="Z221" s="808"/>
      <c r="AA221" s="808"/>
      <c r="AB221" s="808"/>
      <c r="AF221" s="798">
        <f t="shared" si="3"/>
        <v>0</v>
      </c>
    </row>
    <row r="222" spans="1:32" s="798" customFormat="1" ht="27.95" hidden="1" customHeight="1">
      <c r="A222" s="795">
        <v>207</v>
      </c>
      <c r="B222" s="795"/>
      <c r="C222" s="796"/>
      <c r="D222" s="807"/>
      <c r="E222" s="807"/>
      <c r="F222" s="807"/>
      <c r="G222" s="807"/>
      <c r="H222" s="807"/>
      <c r="I222" s="807"/>
      <c r="J222" s="807"/>
      <c r="K222" s="807"/>
      <c r="L222" s="807"/>
      <c r="M222" s="808"/>
      <c r="N222" s="808"/>
      <c r="O222" s="808"/>
      <c r="P222" s="808"/>
      <c r="Q222" s="808"/>
      <c r="R222" s="808"/>
      <c r="S222" s="808"/>
      <c r="T222" s="808"/>
      <c r="U222" s="808"/>
      <c r="V222" s="808"/>
      <c r="W222" s="808"/>
      <c r="X222" s="808"/>
      <c r="Y222" s="808"/>
      <c r="Z222" s="808"/>
      <c r="AA222" s="808"/>
      <c r="AB222" s="808"/>
      <c r="AF222" s="798">
        <f t="shared" si="3"/>
        <v>0</v>
      </c>
    </row>
    <row r="223" spans="1:32" s="798" customFormat="1" ht="27.95" hidden="1" customHeight="1">
      <c r="A223" s="795">
        <v>208</v>
      </c>
      <c r="B223" s="795"/>
      <c r="C223" s="796"/>
      <c r="D223" s="807"/>
      <c r="E223" s="807"/>
      <c r="F223" s="807"/>
      <c r="G223" s="807"/>
      <c r="H223" s="807"/>
      <c r="I223" s="807"/>
      <c r="J223" s="807"/>
      <c r="K223" s="807"/>
      <c r="L223" s="807"/>
      <c r="M223" s="808"/>
      <c r="N223" s="808"/>
      <c r="O223" s="808"/>
      <c r="P223" s="808"/>
      <c r="Q223" s="808"/>
      <c r="R223" s="808"/>
      <c r="S223" s="808"/>
      <c r="T223" s="808"/>
      <c r="U223" s="808"/>
      <c r="V223" s="808"/>
      <c r="W223" s="808"/>
      <c r="X223" s="808"/>
      <c r="Y223" s="808"/>
      <c r="Z223" s="808"/>
      <c r="AA223" s="808"/>
      <c r="AB223" s="808"/>
      <c r="AF223" s="798">
        <f t="shared" si="3"/>
        <v>0</v>
      </c>
    </row>
    <row r="224" spans="1:32" s="798" customFormat="1" ht="27.95" hidden="1" customHeight="1">
      <c r="A224" s="795">
        <v>209</v>
      </c>
      <c r="B224" s="795"/>
      <c r="C224" s="796"/>
      <c r="D224" s="807"/>
      <c r="E224" s="807"/>
      <c r="F224" s="807"/>
      <c r="G224" s="807"/>
      <c r="H224" s="807"/>
      <c r="I224" s="807"/>
      <c r="J224" s="807"/>
      <c r="K224" s="807"/>
      <c r="L224" s="807"/>
      <c r="M224" s="808"/>
      <c r="N224" s="808"/>
      <c r="O224" s="808"/>
      <c r="P224" s="808"/>
      <c r="Q224" s="808"/>
      <c r="R224" s="808"/>
      <c r="S224" s="808"/>
      <c r="T224" s="808"/>
      <c r="U224" s="808"/>
      <c r="V224" s="808"/>
      <c r="W224" s="808"/>
      <c r="X224" s="808"/>
      <c r="Y224" s="808"/>
      <c r="Z224" s="808"/>
      <c r="AA224" s="808"/>
      <c r="AB224" s="808"/>
      <c r="AF224" s="798">
        <f t="shared" si="3"/>
        <v>0</v>
      </c>
    </row>
    <row r="225" spans="1:32" s="798" customFormat="1" ht="27.95" hidden="1" customHeight="1">
      <c r="A225" s="795">
        <v>210</v>
      </c>
      <c r="B225" s="795"/>
      <c r="C225" s="796"/>
      <c r="D225" s="807"/>
      <c r="E225" s="807"/>
      <c r="F225" s="807"/>
      <c r="G225" s="807"/>
      <c r="H225" s="807"/>
      <c r="I225" s="807"/>
      <c r="J225" s="807"/>
      <c r="K225" s="807"/>
      <c r="L225" s="807"/>
      <c r="M225" s="808"/>
      <c r="N225" s="808"/>
      <c r="O225" s="808"/>
      <c r="P225" s="808"/>
      <c r="Q225" s="808"/>
      <c r="R225" s="808"/>
      <c r="S225" s="808"/>
      <c r="T225" s="808"/>
      <c r="U225" s="808"/>
      <c r="V225" s="808"/>
      <c r="W225" s="808"/>
      <c r="X225" s="808"/>
      <c r="Y225" s="808"/>
      <c r="Z225" s="808"/>
      <c r="AA225" s="808"/>
      <c r="AB225" s="808"/>
      <c r="AF225" s="798">
        <f t="shared" si="3"/>
        <v>0</v>
      </c>
    </row>
    <row r="226" spans="1:32" s="798" customFormat="1" ht="27.95" hidden="1" customHeight="1">
      <c r="A226" s="795">
        <v>211</v>
      </c>
      <c r="B226" s="795"/>
      <c r="C226" s="796"/>
      <c r="D226" s="807"/>
      <c r="E226" s="807"/>
      <c r="F226" s="807"/>
      <c r="G226" s="807"/>
      <c r="H226" s="807"/>
      <c r="I226" s="807"/>
      <c r="J226" s="807"/>
      <c r="K226" s="807"/>
      <c r="L226" s="807"/>
      <c r="M226" s="808"/>
      <c r="N226" s="808"/>
      <c r="O226" s="808"/>
      <c r="P226" s="808"/>
      <c r="Q226" s="808"/>
      <c r="R226" s="808"/>
      <c r="S226" s="808"/>
      <c r="T226" s="808"/>
      <c r="U226" s="808"/>
      <c r="V226" s="808"/>
      <c r="W226" s="808"/>
      <c r="X226" s="808"/>
      <c r="Y226" s="808"/>
      <c r="Z226" s="808"/>
      <c r="AA226" s="808"/>
      <c r="AB226" s="808"/>
      <c r="AF226" s="798">
        <f t="shared" si="3"/>
        <v>0</v>
      </c>
    </row>
    <row r="227" spans="1:32" s="798" customFormat="1" ht="27.95" hidden="1" customHeight="1">
      <c r="A227" s="795">
        <v>212</v>
      </c>
      <c r="B227" s="795"/>
      <c r="C227" s="796"/>
      <c r="D227" s="807"/>
      <c r="E227" s="807"/>
      <c r="F227" s="807"/>
      <c r="G227" s="807"/>
      <c r="H227" s="807"/>
      <c r="I227" s="807"/>
      <c r="J227" s="807"/>
      <c r="K227" s="807"/>
      <c r="L227" s="807"/>
      <c r="M227" s="808"/>
      <c r="N227" s="808"/>
      <c r="O227" s="808"/>
      <c r="P227" s="808"/>
      <c r="Q227" s="808"/>
      <c r="R227" s="808"/>
      <c r="S227" s="808"/>
      <c r="T227" s="808"/>
      <c r="U227" s="808"/>
      <c r="V227" s="808"/>
      <c r="W227" s="808"/>
      <c r="X227" s="808"/>
      <c r="Y227" s="808"/>
      <c r="Z227" s="808"/>
      <c r="AA227" s="808"/>
      <c r="AB227" s="808"/>
      <c r="AF227" s="798">
        <f t="shared" si="3"/>
        <v>0</v>
      </c>
    </row>
    <row r="228" spans="1:32" s="798" customFormat="1" ht="27.95" hidden="1" customHeight="1">
      <c r="A228" s="795">
        <v>213</v>
      </c>
      <c r="B228" s="795"/>
      <c r="C228" s="796"/>
      <c r="D228" s="807"/>
      <c r="E228" s="807"/>
      <c r="F228" s="807"/>
      <c r="G228" s="807"/>
      <c r="H228" s="807"/>
      <c r="I228" s="807"/>
      <c r="J228" s="807"/>
      <c r="K228" s="807"/>
      <c r="L228" s="807"/>
      <c r="M228" s="808"/>
      <c r="N228" s="808"/>
      <c r="O228" s="808"/>
      <c r="P228" s="808"/>
      <c r="Q228" s="808"/>
      <c r="R228" s="808"/>
      <c r="S228" s="808"/>
      <c r="T228" s="808"/>
      <c r="U228" s="808"/>
      <c r="V228" s="808"/>
      <c r="W228" s="808"/>
      <c r="X228" s="808"/>
      <c r="Y228" s="808"/>
      <c r="Z228" s="808"/>
      <c r="AA228" s="808"/>
      <c r="AB228" s="808"/>
      <c r="AF228" s="798">
        <f t="shared" si="3"/>
        <v>0</v>
      </c>
    </row>
    <row r="229" spans="1:32" s="798" customFormat="1" ht="27.95" hidden="1" customHeight="1">
      <c r="A229" s="795">
        <v>214</v>
      </c>
      <c r="B229" s="795"/>
      <c r="C229" s="796"/>
      <c r="D229" s="807"/>
      <c r="E229" s="807"/>
      <c r="F229" s="807"/>
      <c r="G229" s="807"/>
      <c r="H229" s="807"/>
      <c r="I229" s="807"/>
      <c r="J229" s="807"/>
      <c r="K229" s="807"/>
      <c r="L229" s="807"/>
      <c r="M229" s="808"/>
      <c r="N229" s="808"/>
      <c r="O229" s="808"/>
      <c r="P229" s="808"/>
      <c r="Q229" s="808"/>
      <c r="R229" s="808"/>
      <c r="S229" s="808"/>
      <c r="T229" s="808"/>
      <c r="U229" s="808"/>
      <c r="V229" s="808"/>
      <c r="W229" s="808"/>
      <c r="X229" s="808"/>
      <c r="Y229" s="808"/>
      <c r="Z229" s="808"/>
      <c r="AA229" s="808"/>
      <c r="AB229" s="808"/>
      <c r="AF229" s="798">
        <f t="shared" si="3"/>
        <v>0</v>
      </c>
    </row>
    <row r="230" spans="1:32" s="798" customFormat="1" ht="27.95" hidden="1" customHeight="1">
      <c r="A230" s="795">
        <v>215</v>
      </c>
      <c r="B230" s="795"/>
      <c r="C230" s="796"/>
      <c r="D230" s="807"/>
      <c r="E230" s="807"/>
      <c r="F230" s="807"/>
      <c r="G230" s="807"/>
      <c r="H230" s="807"/>
      <c r="I230" s="807"/>
      <c r="J230" s="807"/>
      <c r="K230" s="807"/>
      <c r="L230" s="807"/>
      <c r="M230" s="808"/>
      <c r="N230" s="808"/>
      <c r="O230" s="808"/>
      <c r="P230" s="808"/>
      <c r="Q230" s="808"/>
      <c r="R230" s="808"/>
      <c r="S230" s="808"/>
      <c r="T230" s="808"/>
      <c r="U230" s="808"/>
      <c r="V230" s="808"/>
      <c r="W230" s="808"/>
      <c r="X230" s="808"/>
      <c r="Y230" s="808"/>
      <c r="Z230" s="808"/>
      <c r="AA230" s="808"/>
      <c r="AB230" s="808"/>
      <c r="AF230" s="798">
        <f t="shared" si="3"/>
        <v>0</v>
      </c>
    </row>
    <row r="231" spans="1:32" s="798" customFormat="1" ht="27.95" hidden="1" customHeight="1">
      <c r="A231" s="795">
        <v>216</v>
      </c>
      <c r="B231" s="795"/>
      <c r="C231" s="796"/>
      <c r="D231" s="807"/>
      <c r="E231" s="807"/>
      <c r="F231" s="807"/>
      <c r="G231" s="807"/>
      <c r="H231" s="807"/>
      <c r="I231" s="807"/>
      <c r="J231" s="807"/>
      <c r="K231" s="807"/>
      <c r="L231" s="807"/>
      <c r="M231" s="808"/>
      <c r="N231" s="808"/>
      <c r="O231" s="808"/>
      <c r="P231" s="808"/>
      <c r="Q231" s="808"/>
      <c r="R231" s="808"/>
      <c r="S231" s="808"/>
      <c r="T231" s="808"/>
      <c r="U231" s="808"/>
      <c r="V231" s="808"/>
      <c r="W231" s="808"/>
      <c r="X231" s="808"/>
      <c r="Y231" s="808"/>
      <c r="Z231" s="808"/>
      <c r="AA231" s="808"/>
      <c r="AB231" s="808"/>
      <c r="AF231" s="798">
        <f t="shared" si="3"/>
        <v>0</v>
      </c>
    </row>
    <row r="232" spans="1:32" s="798" customFormat="1" ht="27.95" hidden="1" customHeight="1">
      <c r="A232" s="795">
        <v>217</v>
      </c>
      <c r="B232" s="795"/>
      <c r="C232" s="796"/>
      <c r="D232" s="807"/>
      <c r="E232" s="807"/>
      <c r="F232" s="807"/>
      <c r="G232" s="807"/>
      <c r="H232" s="807"/>
      <c r="I232" s="807"/>
      <c r="J232" s="807"/>
      <c r="K232" s="807"/>
      <c r="L232" s="807"/>
      <c r="M232" s="808"/>
      <c r="N232" s="808"/>
      <c r="O232" s="808"/>
      <c r="P232" s="808"/>
      <c r="Q232" s="808"/>
      <c r="R232" s="808"/>
      <c r="S232" s="808"/>
      <c r="T232" s="808"/>
      <c r="U232" s="808"/>
      <c r="V232" s="808"/>
      <c r="W232" s="808"/>
      <c r="X232" s="808"/>
      <c r="Y232" s="808"/>
      <c r="Z232" s="808"/>
      <c r="AA232" s="808"/>
      <c r="AB232" s="808"/>
      <c r="AF232" s="798">
        <f t="shared" si="3"/>
        <v>0</v>
      </c>
    </row>
    <row r="233" spans="1:32" s="798" customFormat="1" ht="27.95" hidden="1" customHeight="1">
      <c r="A233" s="795">
        <v>218</v>
      </c>
      <c r="B233" s="795"/>
      <c r="C233" s="796"/>
      <c r="D233" s="807"/>
      <c r="E233" s="807"/>
      <c r="F233" s="807"/>
      <c r="G233" s="807"/>
      <c r="H233" s="807"/>
      <c r="I233" s="807"/>
      <c r="J233" s="807"/>
      <c r="K233" s="807"/>
      <c r="L233" s="807"/>
      <c r="M233" s="808"/>
      <c r="N233" s="808"/>
      <c r="O233" s="808"/>
      <c r="P233" s="808"/>
      <c r="Q233" s="808"/>
      <c r="R233" s="808"/>
      <c r="S233" s="808"/>
      <c r="T233" s="808"/>
      <c r="U233" s="808"/>
      <c r="V233" s="808"/>
      <c r="W233" s="808"/>
      <c r="X233" s="808"/>
      <c r="Y233" s="808"/>
      <c r="Z233" s="808"/>
      <c r="AA233" s="808"/>
      <c r="AB233" s="808"/>
      <c r="AF233" s="798">
        <f t="shared" si="3"/>
        <v>0</v>
      </c>
    </row>
    <row r="234" spans="1:32" s="798" customFormat="1" ht="27.95" hidden="1" customHeight="1">
      <c r="A234" s="795">
        <v>219</v>
      </c>
      <c r="B234" s="795"/>
      <c r="C234" s="796"/>
      <c r="D234" s="807"/>
      <c r="E234" s="807"/>
      <c r="F234" s="807"/>
      <c r="G234" s="807"/>
      <c r="H234" s="807"/>
      <c r="I234" s="807"/>
      <c r="J234" s="807"/>
      <c r="K234" s="807"/>
      <c r="L234" s="807"/>
      <c r="M234" s="808"/>
      <c r="N234" s="808"/>
      <c r="O234" s="808"/>
      <c r="P234" s="808"/>
      <c r="Q234" s="808"/>
      <c r="R234" s="808"/>
      <c r="S234" s="808"/>
      <c r="T234" s="808"/>
      <c r="U234" s="808"/>
      <c r="V234" s="808"/>
      <c r="W234" s="808"/>
      <c r="X234" s="808"/>
      <c r="Y234" s="808"/>
      <c r="Z234" s="808"/>
      <c r="AA234" s="808"/>
      <c r="AB234" s="808"/>
      <c r="AF234" s="798">
        <f t="shared" si="3"/>
        <v>0</v>
      </c>
    </row>
    <row r="235" spans="1:32" s="798" customFormat="1" ht="27.95" hidden="1" customHeight="1">
      <c r="A235" s="795">
        <v>220</v>
      </c>
      <c r="B235" s="795"/>
      <c r="C235" s="796"/>
      <c r="D235" s="807"/>
      <c r="E235" s="807"/>
      <c r="F235" s="807"/>
      <c r="G235" s="807"/>
      <c r="H235" s="807"/>
      <c r="I235" s="807"/>
      <c r="J235" s="807"/>
      <c r="K235" s="807"/>
      <c r="L235" s="807"/>
      <c r="M235" s="808"/>
      <c r="N235" s="808"/>
      <c r="O235" s="808"/>
      <c r="P235" s="808"/>
      <c r="Q235" s="808"/>
      <c r="R235" s="808"/>
      <c r="S235" s="808"/>
      <c r="T235" s="808"/>
      <c r="U235" s="808"/>
      <c r="V235" s="808"/>
      <c r="W235" s="808"/>
      <c r="X235" s="808"/>
      <c r="Y235" s="808"/>
      <c r="Z235" s="808"/>
      <c r="AA235" s="808"/>
      <c r="AB235" s="808"/>
      <c r="AF235" s="798">
        <f t="shared" si="3"/>
        <v>0</v>
      </c>
    </row>
    <row r="236" spans="1:32" s="798" customFormat="1" ht="27.95" hidden="1" customHeight="1">
      <c r="A236" s="795">
        <v>221</v>
      </c>
      <c r="B236" s="795"/>
      <c r="C236" s="796"/>
      <c r="D236" s="807"/>
      <c r="E236" s="807"/>
      <c r="F236" s="807"/>
      <c r="G236" s="807"/>
      <c r="H236" s="807"/>
      <c r="I236" s="807"/>
      <c r="J236" s="807"/>
      <c r="K236" s="807"/>
      <c r="L236" s="807"/>
      <c r="M236" s="808"/>
      <c r="N236" s="808"/>
      <c r="O236" s="808"/>
      <c r="P236" s="808"/>
      <c r="Q236" s="808"/>
      <c r="R236" s="808"/>
      <c r="S236" s="808"/>
      <c r="T236" s="808"/>
      <c r="U236" s="808"/>
      <c r="V236" s="808"/>
      <c r="W236" s="808"/>
      <c r="X236" s="808"/>
      <c r="Y236" s="808"/>
      <c r="Z236" s="808"/>
      <c r="AA236" s="808"/>
      <c r="AB236" s="808"/>
      <c r="AF236" s="798">
        <f t="shared" si="3"/>
        <v>0</v>
      </c>
    </row>
    <row r="237" spans="1:32" s="798" customFormat="1" ht="27.95" hidden="1" customHeight="1">
      <c r="A237" s="795">
        <v>222</v>
      </c>
      <c r="B237" s="795"/>
      <c r="C237" s="796"/>
      <c r="D237" s="807"/>
      <c r="E237" s="807"/>
      <c r="F237" s="807"/>
      <c r="G237" s="807"/>
      <c r="H237" s="807"/>
      <c r="I237" s="807"/>
      <c r="J237" s="807"/>
      <c r="K237" s="807"/>
      <c r="L237" s="807"/>
      <c r="M237" s="808"/>
      <c r="N237" s="808"/>
      <c r="O237" s="808"/>
      <c r="P237" s="808"/>
      <c r="Q237" s="808"/>
      <c r="R237" s="808"/>
      <c r="S237" s="808"/>
      <c r="T237" s="808"/>
      <c r="U237" s="808"/>
      <c r="V237" s="808"/>
      <c r="W237" s="808"/>
      <c r="X237" s="808"/>
      <c r="Y237" s="808"/>
      <c r="Z237" s="808"/>
      <c r="AA237" s="808"/>
      <c r="AB237" s="808"/>
      <c r="AF237" s="798">
        <f t="shared" si="3"/>
        <v>0</v>
      </c>
    </row>
    <row r="238" spans="1:32" s="798" customFormat="1" ht="27.95" hidden="1" customHeight="1">
      <c r="A238" s="795">
        <v>223</v>
      </c>
      <c r="B238" s="795"/>
      <c r="C238" s="796"/>
      <c r="D238" s="807"/>
      <c r="E238" s="807"/>
      <c r="F238" s="807"/>
      <c r="G238" s="807"/>
      <c r="H238" s="807"/>
      <c r="I238" s="807"/>
      <c r="J238" s="807"/>
      <c r="K238" s="807"/>
      <c r="L238" s="807"/>
      <c r="M238" s="808"/>
      <c r="N238" s="808"/>
      <c r="O238" s="808"/>
      <c r="P238" s="808"/>
      <c r="Q238" s="808"/>
      <c r="R238" s="808"/>
      <c r="S238" s="808"/>
      <c r="T238" s="808"/>
      <c r="U238" s="808"/>
      <c r="V238" s="808"/>
      <c r="W238" s="808"/>
      <c r="X238" s="808"/>
      <c r="Y238" s="808"/>
      <c r="Z238" s="808"/>
      <c r="AA238" s="808"/>
      <c r="AB238" s="808"/>
      <c r="AF238" s="798">
        <f t="shared" si="3"/>
        <v>0</v>
      </c>
    </row>
    <row r="239" spans="1:32" s="798" customFormat="1" ht="27.95" hidden="1" customHeight="1">
      <c r="A239" s="795">
        <v>224</v>
      </c>
      <c r="B239" s="795"/>
      <c r="C239" s="796"/>
      <c r="D239" s="807"/>
      <c r="E239" s="807"/>
      <c r="F239" s="807"/>
      <c r="G239" s="807"/>
      <c r="H239" s="807"/>
      <c r="I239" s="807"/>
      <c r="J239" s="807"/>
      <c r="K239" s="807"/>
      <c r="L239" s="807"/>
      <c r="M239" s="808"/>
      <c r="N239" s="808"/>
      <c r="O239" s="808"/>
      <c r="P239" s="808"/>
      <c r="Q239" s="808"/>
      <c r="R239" s="808"/>
      <c r="S239" s="808"/>
      <c r="T239" s="808"/>
      <c r="U239" s="808"/>
      <c r="V239" s="808"/>
      <c r="W239" s="808"/>
      <c r="X239" s="808"/>
      <c r="Y239" s="808"/>
      <c r="Z239" s="808"/>
      <c r="AA239" s="808"/>
      <c r="AB239" s="808"/>
      <c r="AF239" s="798">
        <f t="shared" si="3"/>
        <v>0</v>
      </c>
    </row>
    <row r="240" spans="1:32" s="798" customFormat="1" ht="27.95" hidden="1" customHeight="1">
      <c r="A240" s="795">
        <v>225</v>
      </c>
      <c r="B240" s="795"/>
      <c r="C240" s="796"/>
      <c r="D240" s="807"/>
      <c r="E240" s="807"/>
      <c r="F240" s="807"/>
      <c r="G240" s="807"/>
      <c r="H240" s="807"/>
      <c r="I240" s="807"/>
      <c r="J240" s="807"/>
      <c r="K240" s="807"/>
      <c r="L240" s="807"/>
      <c r="M240" s="808"/>
      <c r="N240" s="808"/>
      <c r="O240" s="808"/>
      <c r="P240" s="808"/>
      <c r="Q240" s="808"/>
      <c r="R240" s="808"/>
      <c r="S240" s="808"/>
      <c r="T240" s="808"/>
      <c r="U240" s="808"/>
      <c r="V240" s="808"/>
      <c r="W240" s="808"/>
      <c r="X240" s="808"/>
      <c r="Y240" s="808"/>
      <c r="Z240" s="808"/>
      <c r="AA240" s="808"/>
      <c r="AB240" s="808"/>
      <c r="AF240" s="798">
        <f t="shared" si="3"/>
        <v>0</v>
      </c>
    </row>
    <row r="241" spans="1:32" s="798" customFormat="1" ht="27.95" hidden="1" customHeight="1">
      <c r="A241" s="795">
        <v>226</v>
      </c>
      <c r="B241" s="795"/>
      <c r="C241" s="796"/>
      <c r="D241" s="807"/>
      <c r="E241" s="807"/>
      <c r="F241" s="807"/>
      <c r="G241" s="807"/>
      <c r="H241" s="807"/>
      <c r="I241" s="807"/>
      <c r="J241" s="807"/>
      <c r="K241" s="807"/>
      <c r="L241" s="807"/>
      <c r="M241" s="808"/>
      <c r="N241" s="808"/>
      <c r="O241" s="808"/>
      <c r="P241" s="808"/>
      <c r="Q241" s="808"/>
      <c r="R241" s="808"/>
      <c r="S241" s="808"/>
      <c r="T241" s="808"/>
      <c r="U241" s="808"/>
      <c r="V241" s="808"/>
      <c r="W241" s="808"/>
      <c r="X241" s="808"/>
      <c r="Y241" s="808"/>
      <c r="Z241" s="808"/>
      <c r="AA241" s="808"/>
      <c r="AB241" s="808"/>
      <c r="AF241" s="798">
        <f t="shared" si="3"/>
        <v>0</v>
      </c>
    </row>
    <row r="242" spans="1:32" s="798" customFormat="1" ht="27.95" hidden="1" customHeight="1">
      <c r="A242" s="795">
        <v>227</v>
      </c>
      <c r="B242" s="795"/>
      <c r="C242" s="796"/>
      <c r="D242" s="807"/>
      <c r="E242" s="807"/>
      <c r="F242" s="807"/>
      <c r="G242" s="807"/>
      <c r="H242" s="807"/>
      <c r="I242" s="807"/>
      <c r="J242" s="807"/>
      <c r="K242" s="807"/>
      <c r="L242" s="807"/>
      <c r="M242" s="808"/>
      <c r="N242" s="808"/>
      <c r="O242" s="808"/>
      <c r="P242" s="808"/>
      <c r="Q242" s="808"/>
      <c r="R242" s="808"/>
      <c r="S242" s="808"/>
      <c r="T242" s="808"/>
      <c r="U242" s="808"/>
      <c r="V242" s="808"/>
      <c r="W242" s="808"/>
      <c r="X242" s="808"/>
      <c r="Y242" s="808"/>
      <c r="Z242" s="808"/>
      <c r="AA242" s="808"/>
      <c r="AB242" s="808"/>
      <c r="AF242" s="798">
        <f t="shared" si="3"/>
        <v>0</v>
      </c>
    </row>
    <row r="243" spans="1:32" s="798" customFormat="1" ht="27.95" hidden="1" customHeight="1">
      <c r="A243" s="795">
        <v>228</v>
      </c>
      <c r="B243" s="795"/>
      <c r="C243" s="796"/>
      <c r="D243" s="807"/>
      <c r="E243" s="807"/>
      <c r="F243" s="807"/>
      <c r="G243" s="807"/>
      <c r="H243" s="807"/>
      <c r="I243" s="807"/>
      <c r="J243" s="807"/>
      <c r="K243" s="807"/>
      <c r="L243" s="807"/>
      <c r="M243" s="808"/>
      <c r="N243" s="808"/>
      <c r="O243" s="808"/>
      <c r="P243" s="808"/>
      <c r="Q243" s="808"/>
      <c r="R243" s="808"/>
      <c r="S243" s="808"/>
      <c r="T243" s="808"/>
      <c r="U243" s="808"/>
      <c r="V243" s="808"/>
      <c r="W243" s="808"/>
      <c r="X243" s="808"/>
      <c r="Y243" s="808"/>
      <c r="Z243" s="808"/>
      <c r="AA243" s="808"/>
      <c r="AB243" s="808"/>
      <c r="AF243" s="798">
        <f t="shared" si="3"/>
        <v>0</v>
      </c>
    </row>
    <row r="244" spans="1:32" s="798" customFormat="1" ht="27.95" hidden="1" customHeight="1">
      <c r="A244" s="795">
        <v>229</v>
      </c>
      <c r="B244" s="795"/>
      <c r="C244" s="796"/>
      <c r="D244" s="807"/>
      <c r="E244" s="807"/>
      <c r="F244" s="807"/>
      <c r="G244" s="807"/>
      <c r="H244" s="807"/>
      <c r="I244" s="807"/>
      <c r="J244" s="807"/>
      <c r="K244" s="807"/>
      <c r="L244" s="807"/>
      <c r="M244" s="808"/>
      <c r="N244" s="808"/>
      <c r="O244" s="808"/>
      <c r="P244" s="808"/>
      <c r="Q244" s="808"/>
      <c r="R244" s="808"/>
      <c r="S244" s="808"/>
      <c r="T244" s="808"/>
      <c r="U244" s="808"/>
      <c r="V244" s="808"/>
      <c r="W244" s="808"/>
      <c r="X244" s="808"/>
      <c r="Y244" s="808"/>
      <c r="Z244" s="808"/>
      <c r="AA244" s="808"/>
      <c r="AB244" s="808"/>
      <c r="AF244" s="798">
        <f t="shared" si="3"/>
        <v>0</v>
      </c>
    </row>
    <row r="245" spans="1:32" s="798" customFormat="1" ht="27.95" hidden="1" customHeight="1">
      <c r="A245" s="795">
        <v>230</v>
      </c>
      <c r="B245" s="795"/>
      <c r="C245" s="796"/>
      <c r="D245" s="807"/>
      <c r="E245" s="807"/>
      <c r="F245" s="807"/>
      <c r="G245" s="807"/>
      <c r="H245" s="807"/>
      <c r="I245" s="807"/>
      <c r="J245" s="807"/>
      <c r="K245" s="807"/>
      <c r="L245" s="807"/>
      <c r="M245" s="808"/>
      <c r="N245" s="808"/>
      <c r="O245" s="808"/>
      <c r="P245" s="808"/>
      <c r="Q245" s="808"/>
      <c r="R245" s="808"/>
      <c r="S245" s="808"/>
      <c r="T245" s="808"/>
      <c r="U245" s="808"/>
      <c r="V245" s="808"/>
      <c r="W245" s="808"/>
      <c r="X245" s="808"/>
      <c r="Y245" s="808"/>
      <c r="Z245" s="808"/>
      <c r="AA245" s="808"/>
      <c r="AB245" s="808"/>
      <c r="AF245" s="798">
        <f t="shared" si="3"/>
        <v>0</v>
      </c>
    </row>
    <row r="246" spans="1:32" s="798" customFormat="1" ht="27.95" hidden="1" customHeight="1">
      <c r="A246" s="795">
        <v>231</v>
      </c>
      <c r="B246" s="795"/>
      <c r="C246" s="796"/>
      <c r="D246" s="807"/>
      <c r="E246" s="807"/>
      <c r="F246" s="807"/>
      <c r="G246" s="807"/>
      <c r="H246" s="807"/>
      <c r="I246" s="807"/>
      <c r="J246" s="807"/>
      <c r="K246" s="807"/>
      <c r="L246" s="807"/>
      <c r="M246" s="808"/>
      <c r="N246" s="808"/>
      <c r="O246" s="808"/>
      <c r="P246" s="808"/>
      <c r="Q246" s="808"/>
      <c r="R246" s="808"/>
      <c r="S246" s="808"/>
      <c r="T246" s="808"/>
      <c r="U246" s="808"/>
      <c r="V246" s="808"/>
      <c r="W246" s="808"/>
      <c r="X246" s="808"/>
      <c r="Y246" s="808"/>
      <c r="Z246" s="808"/>
      <c r="AA246" s="808"/>
      <c r="AB246" s="808"/>
      <c r="AF246" s="798">
        <f t="shared" si="3"/>
        <v>0</v>
      </c>
    </row>
    <row r="247" spans="1:32" s="798" customFormat="1" ht="27.95" hidden="1" customHeight="1">
      <c r="A247" s="795">
        <v>232</v>
      </c>
      <c r="B247" s="795"/>
      <c r="C247" s="796"/>
      <c r="D247" s="807"/>
      <c r="E247" s="807"/>
      <c r="F247" s="807"/>
      <c r="G247" s="807"/>
      <c r="H247" s="807"/>
      <c r="I247" s="807"/>
      <c r="J247" s="807"/>
      <c r="K247" s="807"/>
      <c r="L247" s="807"/>
      <c r="M247" s="808"/>
      <c r="N247" s="808"/>
      <c r="O247" s="808"/>
      <c r="P247" s="808"/>
      <c r="Q247" s="808"/>
      <c r="R247" s="808"/>
      <c r="S247" s="808"/>
      <c r="T247" s="808"/>
      <c r="U247" s="808"/>
      <c r="V247" s="808"/>
      <c r="W247" s="808"/>
      <c r="X247" s="808"/>
      <c r="Y247" s="808"/>
      <c r="Z247" s="808"/>
      <c r="AA247" s="808"/>
      <c r="AB247" s="808"/>
      <c r="AF247" s="798">
        <f t="shared" si="3"/>
        <v>0</v>
      </c>
    </row>
    <row r="248" spans="1:32" s="798" customFormat="1" ht="27.95" hidden="1" customHeight="1">
      <c r="A248" s="795">
        <v>233</v>
      </c>
      <c r="B248" s="795"/>
      <c r="C248" s="796"/>
      <c r="D248" s="807"/>
      <c r="E248" s="807"/>
      <c r="F248" s="807"/>
      <c r="G248" s="807"/>
      <c r="H248" s="807"/>
      <c r="I248" s="807"/>
      <c r="J248" s="807"/>
      <c r="K248" s="807"/>
      <c r="L248" s="807"/>
      <c r="M248" s="808"/>
      <c r="N248" s="808"/>
      <c r="O248" s="808"/>
      <c r="P248" s="808"/>
      <c r="Q248" s="808"/>
      <c r="R248" s="808"/>
      <c r="S248" s="808"/>
      <c r="T248" s="808"/>
      <c r="U248" s="808"/>
      <c r="V248" s="808"/>
      <c r="W248" s="808"/>
      <c r="X248" s="808"/>
      <c r="Y248" s="808"/>
      <c r="Z248" s="808"/>
      <c r="AA248" s="808"/>
      <c r="AB248" s="808"/>
      <c r="AF248" s="798">
        <f t="shared" si="3"/>
        <v>0</v>
      </c>
    </row>
    <row r="249" spans="1:32" s="798" customFormat="1" ht="27.95" hidden="1" customHeight="1">
      <c r="A249" s="795">
        <v>234</v>
      </c>
      <c r="B249" s="795"/>
      <c r="C249" s="796"/>
      <c r="D249" s="807"/>
      <c r="E249" s="807"/>
      <c r="F249" s="807"/>
      <c r="G249" s="807"/>
      <c r="H249" s="807"/>
      <c r="I249" s="807"/>
      <c r="J249" s="807"/>
      <c r="K249" s="807"/>
      <c r="L249" s="807"/>
      <c r="M249" s="808"/>
      <c r="N249" s="808"/>
      <c r="O249" s="808"/>
      <c r="P249" s="808"/>
      <c r="Q249" s="808"/>
      <c r="R249" s="808"/>
      <c r="S249" s="808"/>
      <c r="T249" s="808"/>
      <c r="U249" s="808"/>
      <c r="V249" s="808"/>
      <c r="W249" s="808"/>
      <c r="X249" s="808"/>
      <c r="Y249" s="808"/>
      <c r="Z249" s="808"/>
      <c r="AA249" s="808"/>
      <c r="AB249" s="808"/>
      <c r="AF249" s="798">
        <f t="shared" si="3"/>
        <v>0</v>
      </c>
    </row>
    <row r="250" spans="1:32" s="798" customFormat="1" ht="27.95" hidden="1" customHeight="1">
      <c r="A250" s="795">
        <v>235</v>
      </c>
      <c r="B250" s="795"/>
      <c r="C250" s="796"/>
      <c r="D250" s="807"/>
      <c r="E250" s="807"/>
      <c r="F250" s="807"/>
      <c r="G250" s="807"/>
      <c r="H250" s="807"/>
      <c r="I250" s="807"/>
      <c r="J250" s="807"/>
      <c r="K250" s="807"/>
      <c r="L250" s="807"/>
      <c r="M250" s="808"/>
      <c r="N250" s="808"/>
      <c r="O250" s="808"/>
      <c r="P250" s="808"/>
      <c r="Q250" s="808"/>
      <c r="R250" s="808"/>
      <c r="S250" s="808"/>
      <c r="T250" s="808"/>
      <c r="U250" s="808"/>
      <c r="V250" s="808"/>
      <c r="W250" s="808"/>
      <c r="X250" s="808"/>
      <c r="Y250" s="808"/>
      <c r="Z250" s="808"/>
      <c r="AA250" s="808"/>
      <c r="AB250" s="808"/>
      <c r="AF250" s="798">
        <f t="shared" si="3"/>
        <v>0</v>
      </c>
    </row>
    <row r="251" spans="1:32" s="798" customFormat="1" ht="27.95" hidden="1" customHeight="1">
      <c r="A251" s="795">
        <v>236</v>
      </c>
      <c r="B251" s="795"/>
      <c r="C251" s="796"/>
      <c r="D251" s="807"/>
      <c r="E251" s="807"/>
      <c r="F251" s="807"/>
      <c r="G251" s="807"/>
      <c r="H251" s="807"/>
      <c r="I251" s="807"/>
      <c r="J251" s="807"/>
      <c r="K251" s="807"/>
      <c r="L251" s="807"/>
      <c r="M251" s="808"/>
      <c r="N251" s="808"/>
      <c r="O251" s="808"/>
      <c r="P251" s="808"/>
      <c r="Q251" s="808"/>
      <c r="R251" s="808"/>
      <c r="S251" s="808"/>
      <c r="T251" s="808"/>
      <c r="U251" s="808"/>
      <c r="V251" s="808"/>
      <c r="W251" s="808"/>
      <c r="X251" s="808"/>
      <c r="Y251" s="808"/>
      <c r="Z251" s="808"/>
      <c r="AA251" s="808"/>
      <c r="AB251" s="808"/>
      <c r="AF251" s="798">
        <f t="shared" si="3"/>
        <v>0</v>
      </c>
    </row>
    <row r="252" spans="1:32" s="798" customFormat="1" ht="27.95" hidden="1" customHeight="1">
      <c r="A252" s="795">
        <v>237</v>
      </c>
      <c r="B252" s="795"/>
      <c r="C252" s="796"/>
      <c r="D252" s="807"/>
      <c r="E252" s="807"/>
      <c r="F252" s="807"/>
      <c r="G252" s="807"/>
      <c r="H252" s="807"/>
      <c r="I252" s="807"/>
      <c r="J252" s="807"/>
      <c r="K252" s="807"/>
      <c r="L252" s="807"/>
      <c r="M252" s="808"/>
      <c r="N252" s="808"/>
      <c r="O252" s="808"/>
      <c r="P252" s="808"/>
      <c r="Q252" s="808"/>
      <c r="R252" s="808"/>
      <c r="S252" s="808"/>
      <c r="T252" s="808"/>
      <c r="U252" s="808"/>
      <c r="V252" s="808"/>
      <c r="W252" s="808"/>
      <c r="X252" s="808"/>
      <c r="Y252" s="808"/>
      <c r="Z252" s="808"/>
      <c r="AA252" s="808"/>
      <c r="AB252" s="808"/>
      <c r="AF252" s="798">
        <f t="shared" si="3"/>
        <v>0</v>
      </c>
    </row>
    <row r="253" spans="1:32" s="798" customFormat="1" ht="27.95" hidden="1" customHeight="1">
      <c r="A253" s="795">
        <v>238</v>
      </c>
      <c r="B253" s="795"/>
      <c r="C253" s="796"/>
      <c r="D253" s="807"/>
      <c r="E253" s="807"/>
      <c r="F253" s="807"/>
      <c r="G253" s="807"/>
      <c r="H253" s="807"/>
      <c r="I253" s="807"/>
      <c r="J253" s="807"/>
      <c r="K253" s="807"/>
      <c r="L253" s="807"/>
      <c r="M253" s="808"/>
      <c r="N253" s="808"/>
      <c r="O253" s="808"/>
      <c r="P253" s="808"/>
      <c r="Q253" s="808"/>
      <c r="R253" s="808"/>
      <c r="S253" s="808"/>
      <c r="T253" s="808"/>
      <c r="U253" s="808"/>
      <c r="V253" s="808"/>
      <c r="W253" s="808"/>
      <c r="X253" s="808"/>
      <c r="Y253" s="808"/>
      <c r="Z253" s="808"/>
      <c r="AA253" s="808"/>
      <c r="AB253" s="808"/>
      <c r="AF253" s="798">
        <f t="shared" si="3"/>
        <v>0</v>
      </c>
    </row>
    <row r="254" spans="1:32" s="798" customFormat="1" ht="27.95" hidden="1" customHeight="1">
      <c r="A254" s="795">
        <v>239</v>
      </c>
      <c r="B254" s="795"/>
      <c r="C254" s="796"/>
      <c r="D254" s="807"/>
      <c r="E254" s="807"/>
      <c r="F254" s="807"/>
      <c r="G254" s="807"/>
      <c r="H254" s="807"/>
      <c r="I254" s="807"/>
      <c r="J254" s="807"/>
      <c r="K254" s="807"/>
      <c r="L254" s="807"/>
      <c r="M254" s="808"/>
      <c r="N254" s="808"/>
      <c r="O254" s="808"/>
      <c r="P254" s="808"/>
      <c r="Q254" s="808"/>
      <c r="R254" s="808"/>
      <c r="S254" s="808"/>
      <c r="T254" s="808"/>
      <c r="U254" s="808"/>
      <c r="V254" s="808"/>
      <c r="W254" s="808"/>
      <c r="X254" s="808"/>
      <c r="Y254" s="808"/>
      <c r="Z254" s="808"/>
      <c r="AA254" s="808"/>
      <c r="AB254" s="808"/>
      <c r="AF254" s="798">
        <f t="shared" si="3"/>
        <v>0</v>
      </c>
    </row>
    <row r="255" spans="1:32" s="798" customFormat="1" ht="27.95" hidden="1" customHeight="1">
      <c r="A255" s="795">
        <v>240</v>
      </c>
      <c r="B255" s="795"/>
      <c r="C255" s="796"/>
      <c r="D255" s="807"/>
      <c r="E255" s="807"/>
      <c r="F255" s="807"/>
      <c r="G255" s="807"/>
      <c r="H255" s="807"/>
      <c r="I255" s="807"/>
      <c r="J255" s="807"/>
      <c r="K255" s="807"/>
      <c r="L255" s="807"/>
      <c r="M255" s="808"/>
      <c r="N255" s="808"/>
      <c r="O255" s="808"/>
      <c r="P255" s="808"/>
      <c r="Q255" s="808"/>
      <c r="R255" s="808"/>
      <c r="S255" s="808"/>
      <c r="T255" s="808"/>
      <c r="U255" s="808"/>
      <c r="V255" s="808"/>
      <c r="W255" s="808"/>
      <c r="X255" s="808"/>
      <c r="Y255" s="808"/>
      <c r="Z255" s="808"/>
      <c r="AA255" s="808"/>
      <c r="AB255" s="808"/>
      <c r="AF255" s="798">
        <f t="shared" si="3"/>
        <v>0</v>
      </c>
    </row>
    <row r="256" spans="1:32" s="798" customFormat="1" ht="27.95" hidden="1" customHeight="1">
      <c r="A256" s="795">
        <v>241</v>
      </c>
      <c r="B256" s="795"/>
      <c r="C256" s="796"/>
      <c r="D256" s="807"/>
      <c r="E256" s="807"/>
      <c r="F256" s="807"/>
      <c r="G256" s="807"/>
      <c r="H256" s="807"/>
      <c r="I256" s="807"/>
      <c r="J256" s="807"/>
      <c r="K256" s="807"/>
      <c r="L256" s="807"/>
      <c r="M256" s="808"/>
      <c r="N256" s="808"/>
      <c r="O256" s="808"/>
      <c r="P256" s="808"/>
      <c r="Q256" s="808"/>
      <c r="R256" s="808"/>
      <c r="S256" s="808"/>
      <c r="T256" s="808"/>
      <c r="U256" s="808"/>
      <c r="V256" s="808"/>
      <c r="W256" s="808"/>
      <c r="X256" s="808"/>
      <c r="Y256" s="808"/>
      <c r="Z256" s="808"/>
      <c r="AA256" s="808"/>
      <c r="AB256" s="808"/>
      <c r="AF256" s="798">
        <f t="shared" si="3"/>
        <v>0</v>
      </c>
    </row>
    <row r="257" spans="1:32" s="798" customFormat="1" ht="27.95" hidden="1" customHeight="1">
      <c r="A257" s="795">
        <v>242</v>
      </c>
      <c r="B257" s="795"/>
      <c r="C257" s="796"/>
      <c r="D257" s="807"/>
      <c r="E257" s="807"/>
      <c r="F257" s="807"/>
      <c r="G257" s="807"/>
      <c r="H257" s="807"/>
      <c r="I257" s="807"/>
      <c r="J257" s="807"/>
      <c r="K257" s="807"/>
      <c r="L257" s="807"/>
      <c r="M257" s="808"/>
      <c r="N257" s="808"/>
      <c r="O257" s="808"/>
      <c r="P257" s="808"/>
      <c r="Q257" s="808"/>
      <c r="R257" s="808"/>
      <c r="S257" s="808"/>
      <c r="T257" s="808"/>
      <c r="U257" s="808"/>
      <c r="V257" s="808"/>
      <c r="W257" s="808"/>
      <c r="X257" s="808"/>
      <c r="Y257" s="808"/>
      <c r="Z257" s="808"/>
      <c r="AA257" s="808"/>
      <c r="AB257" s="808"/>
      <c r="AF257" s="798">
        <f t="shared" si="3"/>
        <v>0</v>
      </c>
    </row>
    <row r="258" spans="1:32" s="798" customFormat="1" ht="27.95" hidden="1" customHeight="1">
      <c r="A258" s="795">
        <v>243</v>
      </c>
      <c r="B258" s="795"/>
      <c r="C258" s="796"/>
      <c r="D258" s="807"/>
      <c r="E258" s="807"/>
      <c r="F258" s="807"/>
      <c r="G258" s="807"/>
      <c r="H258" s="807"/>
      <c r="I258" s="807"/>
      <c r="J258" s="807"/>
      <c r="K258" s="807"/>
      <c r="L258" s="807"/>
      <c r="M258" s="808"/>
      <c r="N258" s="808"/>
      <c r="O258" s="808"/>
      <c r="P258" s="808"/>
      <c r="Q258" s="808"/>
      <c r="R258" s="808"/>
      <c r="S258" s="808"/>
      <c r="T258" s="808"/>
      <c r="U258" s="808"/>
      <c r="V258" s="808"/>
      <c r="W258" s="808"/>
      <c r="X258" s="808"/>
      <c r="Y258" s="808"/>
      <c r="Z258" s="808"/>
      <c r="AA258" s="808"/>
      <c r="AB258" s="808"/>
      <c r="AF258" s="798">
        <f t="shared" si="3"/>
        <v>0</v>
      </c>
    </row>
    <row r="259" spans="1:32" s="798" customFormat="1" ht="27.95" hidden="1" customHeight="1">
      <c r="A259" s="795">
        <v>244</v>
      </c>
      <c r="B259" s="795"/>
      <c r="C259" s="796"/>
      <c r="D259" s="807"/>
      <c r="E259" s="807"/>
      <c r="F259" s="807"/>
      <c r="G259" s="807"/>
      <c r="H259" s="807"/>
      <c r="I259" s="807"/>
      <c r="J259" s="807"/>
      <c r="K259" s="807"/>
      <c r="L259" s="807"/>
      <c r="M259" s="808"/>
      <c r="N259" s="808"/>
      <c r="O259" s="808"/>
      <c r="P259" s="808"/>
      <c r="Q259" s="808"/>
      <c r="R259" s="808"/>
      <c r="S259" s="808"/>
      <c r="T259" s="808"/>
      <c r="U259" s="808"/>
      <c r="V259" s="808"/>
      <c r="W259" s="808"/>
      <c r="X259" s="808"/>
      <c r="Y259" s="808"/>
      <c r="Z259" s="808"/>
      <c r="AA259" s="808"/>
      <c r="AB259" s="808"/>
      <c r="AF259" s="798">
        <f t="shared" si="3"/>
        <v>0</v>
      </c>
    </row>
    <row r="260" spans="1:32" s="798" customFormat="1" ht="27.95" hidden="1" customHeight="1">
      <c r="A260" s="795">
        <v>245</v>
      </c>
      <c r="B260" s="795"/>
      <c r="C260" s="796"/>
      <c r="D260" s="807"/>
      <c r="E260" s="807"/>
      <c r="F260" s="807"/>
      <c r="G260" s="807"/>
      <c r="H260" s="807"/>
      <c r="I260" s="807"/>
      <c r="J260" s="807"/>
      <c r="K260" s="807"/>
      <c r="L260" s="807"/>
      <c r="M260" s="808"/>
      <c r="N260" s="808"/>
      <c r="O260" s="808"/>
      <c r="P260" s="808"/>
      <c r="Q260" s="808"/>
      <c r="R260" s="808"/>
      <c r="S260" s="808"/>
      <c r="T260" s="808"/>
      <c r="U260" s="808"/>
      <c r="V260" s="808"/>
      <c r="W260" s="808"/>
      <c r="X260" s="808"/>
      <c r="Y260" s="808"/>
      <c r="Z260" s="808"/>
      <c r="AA260" s="808"/>
      <c r="AB260" s="808"/>
      <c r="AF260" s="798">
        <f t="shared" si="3"/>
        <v>0</v>
      </c>
    </row>
    <row r="261" spans="1:32" s="798" customFormat="1" ht="27.95" hidden="1" customHeight="1">
      <c r="A261" s="795">
        <v>246</v>
      </c>
      <c r="B261" s="795"/>
      <c r="C261" s="796"/>
      <c r="D261" s="807"/>
      <c r="E261" s="807"/>
      <c r="F261" s="807"/>
      <c r="G261" s="807"/>
      <c r="H261" s="807"/>
      <c r="I261" s="807"/>
      <c r="J261" s="807"/>
      <c r="K261" s="807"/>
      <c r="L261" s="807"/>
      <c r="M261" s="808"/>
      <c r="N261" s="808"/>
      <c r="O261" s="808"/>
      <c r="P261" s="808"/>
      <c r="Q261" s="808"/>
      <c r="R261" s="808"/>
      <c r="S261" s="808"/>
      <c r="T261" s="808"/>
      <c r="U261" s="808"/>
      <c r="V261" s="808"/>
      <c r="W261" s="808"/>
      <c r="X261" s="808"/>
      <c r="Y261" s="808"/>
      <c r="Z261" s="808"/>
      <c r="AA261" s="808"/>
      <c r="AB261" s="808"/>
      <c r="AF261" s="798">
        <f t="shared" si="3"/>
        <v>0</v>
      </c>
    </row>
    <row r="262" spans="1:32" s="798" customFormat="1" ht="27.95" hidden="1" customHeight="1">
      <c r="A262" s="795">
        <v>247</v>
      </c>
      <c r="B262" s="795"/>
      <c r="C262" s="796"/>
      <c r="D262" s="807"/>
      <c r="E262" s="807"/>
      <c r="F262" s="807"/>
      <c r="G262" s="807"/>
      <c r="H262" s="807"/>
      <c r="I262" s="807"/>
      <c r="J262" s="807"/>
      <c r="K262" s="807"/>
      <c r="L262" s="807"/>
      <c r="M262" s="808"/>
      <c r="N262" s="808"/>
      <c r="O262" s="808"/>
      <c r="P262" s="808"/>
      <c r="Q262" s="808"/>
      <c r="R262" s="808"/>
      <c r="S262" s="808"/>
      <c r="T262" s="808"/>
      <c r="U262" s="808"/>
      <c r="V262" s="808"/>
      <c r="W262" s="808"/>
      <c r="X262" s="808"/>
      <c r="Y262" s="808"/>
      <c r="Z262" s="808"/>
      <c r="AA262" s="808"/>
      <c r="AB262" s="808"/>
      <c r="AF262" s="798">
        <f t="shared" si="3"/>
        <v>0</v>
      </c>
    </row>
    <row r="263" spans="1:32" s="798" customFormat="1" ht="27.95" hidden="1" customHeight="1">
      <c r="A263" s="795">
        <v>248</v>
      </c>
      <c r="B263" s="795"/>
      <c r="C263" s="796"/>
      <c r="D263" s="807"/>
      <c r="E263" s="807"/>
      <c r="F263" s="807"/>
      <c r="G263" s="807"/>
      <c r="H263" s="807"/>
      <c r="I263" s="807"/>
      <c r="J263" s="807"/>
      <c r="K263" s="807"/>
      <c r="L263" s="807"/>
      <c r="M263" s="808"/>
      <c r="N263" s="808"/>
      <c r="O263" s="808"/>
      <c r="P263" s="808"/>
      <c r="Q263" s="808"/>
      <c r="R263" s="808"/>
      <c r="S263" s="808"/>
      <c r="T263" s="808"/>
      <c r="U263" s="808"/>
      <c r="V263" s="808"/>
      <c r="W263" s="808"/>
      <c r="X263" s="808"/>
      <c r="Y263" s="808"/>
      <c r="Z263" s="808"/>
      <c r="AA263" s="808"/>
      <c r="AB263" s="808"/>
      <c r="AF263" s="798">
        <f t="shared" si="3"/>
        <v>0</v>
      </c>
    </row>
    <row r="264" spans="1:32" s="798" customFormat="1" ht="27.95" hidden="1" customHeight="1">
      <c r="A264" s="795">
        <v>249</v>
      </c>
      <c r="B264" s="795"/>
      <c r="C264" s="796"/>
      <c r="D264" s="807"/>
      <c r="E264" s="807"/>
      <c r="F264" s="807"/>
      <c r="G264" s="807"/>
      <c r="H264" s="807"/>
      <c r="I264" s="807"/>
      <c r="J264" s="807"/>
      <c r="K264" s="807"/>
      <c r="L264" s="807"/>
      <c r="M264" s="808"/>
      <c r="N264" s="808"/>
      <c r="O264" s="808"/>
      <c r="P264" s="808"/>
      <c r="Q264" s="808"/>
      <c r="R264" s="808"/>
      <c r="S264" s="808"/>
      <c r="T264" s="808"/>
      <c r="U264" s="808"/>
      <c r="V264" s="808"/>
      <c r="W264" s="808"/>
      <c r="X264" s="808"/>
      <c r="Y264" s="808"/>
      <c r="Z264" s="808"/>
      <c r="AA264" s="808"/>
      <c r="AB264" s="808"/>
      <c r="AF264" s="798">
        <f t="shared" si="3"/>
        <v>0</v>
      </c>
    </row>
    <row r="265" spans="1:32" s="798" customFormat="1" ht="27.95" hidden="1" customHeight="1">
      <c r="A265" s="795">
        <v>250</v>
      </c>
      <c r="B265" s="795"/>
      <c r="C265" s="796"/>
      <c r="D265" s="807"/>
      <c r="E265" s="807"/>
      <c r="F265" s="807"/>
      <c r="G265" s="807"/>
      <c r="H265" s="807"/>
      <c r="I265" s="807"/>
      <c r="J265" s="807"/>
      <c r="K265" s="807"/>
      <c r="L265" s="807"/>
      <c r="M265" s="808"/>
      <c r="N265" s="808"/>
      <c r="O265" s="808"/>
      <c r="P265" s="808"/>
      <c r="Q265" s="808"/>
      <c r="R265" s="808"/>
      <c r="S265" s="808"/>
      <c r="T265" s="808"/>
      <c r="U265" s="808"/>
      <c r="V265" s="808"/>
      <c r="W265" s="808"/>
      <c r="X265" s="808"/>
      <c r="Y265" s="808"/>
      <c r="Z265" s="808"/>
      <c r="AA265" s="808"/>
      <c r="AB265" s="808"/>
      <c r="AF265" s="798">
        <f t="shared" si="3"/>
        <v>0</v>
      </c>
    </row>
    <row r="266" spans="1:32" s="798" customFormat="1" ht="27.95" hidden="1" customHeight="1">
      <c r="A266" s="795">
        <v>251</v>
      </c>
      <c r="B266" s="795"/>
      <c r="C266" s="796"/>
      <c r="D266" s="807"/>
      <c r="E266" s="807"/>
      <c r="F266" s="807"/>
      <c r="G266" s="807"/>
      <c r="H266" s="807"/>
      <c r="I266" s="807"/>
      <c r="J266" s="807"/>
      <c r="K266" s="807"/>
      <c r="L266" s="807"/>
      <c r="M266" s="808"/>
      <c r="N266" s="808"/>
      <c r="O266" s="808"/>
      <c r="P266" s="808"/>
      <c r="Q266" s="808"/>
      <c r="R266" s="808"/>
      <c r="S266" s="808"/>
      <c r="T266" s="808"/>
      <c r="U266" s="808"/>
      <c r="V266" s="808"/>
      <c r="W266" s="808"/>
      <c r="X266" s="808"/>
      <c r="Y266" s="808"/>
      <c r="Z266" s="808"/>
      <c r="AA266" s="808"/>
      <c r="AB266" s="808"/>
      <c r="AF266" s="798">
        <f t="shared" si="3"/>
        <v>0</v>
      </c>
    </row>
    <row r="267" spans="1:32" s="798" customFormat="1" ht="27.95" hidden="1" customHeight="1">
      <c r="A267" s="795">
        <v>252</v>
      </c>
      <c r="B267" s="795"/>
      <c r="C267" s="796"/>
      <c r="D267" s="807"/>
      <c r="E267" s="807"/>
      <c r="F267" s="807"/>
      <c r="G267" s="807"/>
      <c r="H267" s="807"/>
      <c r="I267" s="807"/>
      <c r="J267" s="807"/>
      <c r="K267" s="807"/>
      <c r="L267" s="807"/>
      <c r="M267" s="808"/>
      <c r="N267" s="808"/>
      <c r="O267" s="808"/>
      <c r="P267" s="808"/>
      <c r="Q267" s="808"/>
      <c r="R267" s="808"/>
      <c r="S267" s="808"/>
      <c r="T267" s="808"/>
      <c r="U267" s="808"/>
      <c r="V267" s="808"/>
      <c r="W267" s="808"/>
      <c r="X267" s="808"/>
      <c r="Y267" s="808"/>
      <c r="Z267" s="808"/>
      <c r="AA267" s="808"/>
      <c r="AB267" s="808"/>
      <c r="AF267" s="798">
        <f t="shared" si="3"/>
        <v>0</v>
      </c>
    </row>
    <row r="268" spans="1:32" s="798" customFormat="1" ht="27.95" hidden="1" customHeight="1">
      <c r="A268" s="795">
        <v>253</v>
      </c>
      <c r="B268" s="795"/>
      <c r="C268" s="796"/>
      <c r="D268" s="807"/>
      <c r="E268" s="807"/>
      <c r="F268" s="807"/>
      <c r="G268" s="807"/>
      <c r="H268" s="807"/>
      <c r="I268" s="807"/>
      <c r="J268" s="807"/>
      <c r="K268" s="807"/>
      <c r="L268" s="807"/>
      <c r="M268" s="808"/>
      <c r="N268" s="808"/>
      <c r="O268" s="808"/>
      <c r="P268" s="808"/>
      <c r="Q268" s="808"/>
      <c r="R268" s="808"/>
      <c r="S268" s="808"/>
      <c r="T268" s="808"/>
      <c r="U268" s="808"/>
      <c r="V268" s="808"/>
      <c r="W268" s="808"/>
      <c r="X268" s="808"/>
      <c r="Y268" s="808"/>
      <c r="Z268" s="808"/>
      <c r="AA268" s="808"/>
      <c r="AB268" s="808"/>
      <c r="AF268" s="798">
        <f t="shared" si="3"/>
        <v>0</v>
      </c>
    </row>
    <row r="269" spans="1:32" s="798" customFormat="1" ht="27.95" hidden="1" customHeight="1">
      <c r="A269" s="795">
        <v>254</v>
      </c>
      <c r="B269" s="795"/>
      <c r="C269" s="796"/>
      <c r="D269" s="807"/>
      <c r="E269" s="807"/>
      <c r="F269" s="807"/>
      <c r="G269" s="807"/>
      <c r="H269" s="807"/>
      <c r="I269" s="807"/>
      <c r="J269" s="807"/>
      <c r="K269" s="807"/>
      <c r="L269" s="807"/>
      <c r="M269" s="808"/>
      <c r="N269" s="808"/>
      <c r="O269" s="808"/>
      <c r="P269" s="808"/>
      <c r="Q269" s="808"/>
      <c r="R269" s="808"/>
      <c r="S269" s="808"/>
      <c r="T269" s="808"/>
      <c r="U269" s="808"/>
      <c r="V269" s="808"/>
      <c r="W269" s="808"/>
      <c r="X269" s="808"/>
      <c r="Y269" s="808"/>
      <c r="Z269" s="808"/>
      <c r="AA269" s="808"/>
      <c r="AB269" s="808"/>
      <c r="AF269" s="798">
        <f t="shared" si="3"/>
        <v>0</v>
      </c>
    </row>
    <row r="270" spans="1:32" s="798" customFormat="1" ht="27.95" hidden="1" customHeight="1">
      <c r="A270" s="795">
        <v>255</v>
      </c>
      <c r="B270" s="795"/>
      <c r="C270" s="796"/>
      <c r="D270" s="807"/>
      <c r="E270" s="807"/>
      <c r="F270" s="807"/>
      <c r="G270" s="807"/>
      <c r="H270" s="807"/>
      <c r="I270" s="807"/>
      <c r="J270" s="807"/>
      <c r="K270" s="807"/>
      <c r="L270" s="807"/>
      <c r="M270" s="808"/>
      <c r="N270" s="808"/>
      <c r="O270" s="808"/>
      <c r="P270" s="808"/>
      <c r="Q270" s="808"/>
      <c r="R270" s="808"/>
      <c r="S270" s="808"/>
      <c r="T270" s="808"/>
      <c r="U270" s="808"/>
      <c r="V270" s="808"/>
      <c r="W270" s="808"/>
      <c r="X270" s="808"/>
      <c r="Y270" s="808"/>
      <c r="Z270" s="808"/>
      <c r="AA270" s="808"/>
      <c r="AB270" s="808"/>
      <c r="AF270" s="798">
        <f t="shared" si="3"/>
        <v>0</v>
      </c>
    </row>
    <row r="271" spans="1:32" s="798" customFormat="1" ht="27.95" hidden="1" customHeight="1">
      <c r="A271" s="795">
        <v>256</v>
      </c>
      <c r="B271" s="795"/>
      <c r="C271" s="796"/>
      <c r="D271" s="807"/>
      <c r="E271" s="807"/>
      <c r="F271" s="807"/>
      <c r="G271" s="807"/>
      <c r="H271" s="807"/>
      <c r="I271" s="807"/>
      <c r="J271" s="807"/>
      <c r="K271" s="807"/>
      <c r="L271" s="807"/>
      <c r="M271" s="808"/>
      <c r="N271" s="808"/>
      <c r="O271" s="808"/>
      <c r="P271" s="808"/>
      <c r="Q271" s="808"/>
      <c r="R271" s="808"/>
      <c r="S271" s="808"/>
      <c r="T271" s="808"/>
      <c r="U271" s="808"/>
      <c r="V271" s="808"/>
      <c r="W271" s="808"/>
      <c r="X271" s="808"/>
      <c r="Y271" s="808"/>
      <c r="Z271" s="808"/>
      <c r="AA271" s="808"/>
      <c r="AB271" s="808"/>
      <c r="AF271" s="798">
        <f t="shared" si="3"/>
        <v>0</v>
      </c>
    </row>
    <row r="272" spans="1:32" s="798" customFormat="1" ht="27.95" hidden="1" customHeight="1">
      <c r="A272" s="795">
        <v>257</v>
      </c>
      <c r="B272" s="795"/>
      <c r="C272" s="796"/>
      <c r="D272" s="807"/>
      <c r="E272" s="807"/>
      <c r="F272" s="807"/>
      <c r="G272" s="807"/>
      <c r="H272" s="807"/>
      <c r="I272" s="807"/>
      <c r="J272" s="807"/>
      <c r="K272" s="807"/>
      <c r="L272" s="807"/>
      <c r="M272" s="808"/>
      <c r="N272" s="808"/>
      <c r="O272" s="808"/>
      <c r="P272" s="808"/>
      <c r="Q272" s="808"/>
      <c r="R272" s="808"/>
      <c r="S272" s="808"/>
      <c r="T272" s="808"/>
      <c r="U272" s="808"/>
      <c r="V272" s="808"/>
      <c r="W272" s="808"/>
      <c r="X272" s="808"/>
      <c r="Y272" s="808"/>
      <c r="Z272" s="808"/>
      <c r="AA272" s="808"/>
      <c r="AB272" s="808"/>
      <c r="AF272" s="798">
        <f t="shared" si="3"/>
        <v>0</v>
      </c>
    </row>
    <row r="273" spans="1:32" s="798" customFormat="1" ht="27.95" hidden="1" customHeight="1">
      <c r="A273" s="795">
        <v>258</v>
      </c>
      <c r="B273" s="795"/>
      <c r="C273" s="796"/>
      <c r="D273" s="807"/>
      <c r="E273" s="807"/>
      <c r="F273" s="807"/>
      <c r="G273" s="807"/>
      <c r="H273" s="807"/>
      <c r="I273" s="807"/>
      <c r="J273" s="807"/>
      <c r="K273" s="807"/>
      <c r="L273" s="807"/>
      <c r="M273" s="808"/>
      <c r="N273" s="808"/>
      <c r="O273" s="808"/>
      <c r="P273" s="808"/>
      <c r="Q273" s="808"/>
      <c r="R273" s="808"/>
      <c r="S273" s="808"/>
      <c r="T273" s="808"/>
      <c r="U273" s="808"/>
      <c r="V273" s="808"/>
      <c r="W273" s="808"/>
      <c r="X273" s="808"/>
      <c r="Y273" s="808"/>
      <c r="Z273" s="808"/>
      <c r="AA273" s="808"/>
      <c r="AB273" s="808"/>
      <c r="AF273" s="798">
        <f t="shared" ref="AF273:AF336" si="4">COUNTA($C273)</f>
        <v>0</v>
      </c>
    </row>
    <row r="274" spans="1:32" s="798" customFormat="1" ht="27.95" hidden="1" customHeight="1">
      <c r="A274" s="795">
        <v>259</v>
      </c>
      <c r="B274" s="795"/>
      <c r="C274" s="796"/>
      <c r="D274" s="807"/>
      <c r="E274" s="807"/>
      <c r="F274" s="807"/>
      <c r="G274" s="807"/>
      <c r="H274" s="807"/>
      <c r="I274" s="807"/>
      <c r="J274" s="807"/>
      <c r="K274" s="807"/>
      <c r="L274" s="807"/>
      <c r="M274" s="808"/>
      <c r="N274" s="808"/>
      <c r="O274" s="808"/>
      <c r="P274" s="808"/>
      <c r="Q274" s="808"/>
      <c r="R274" s="808"/>
      <c r="S274" s="808"/>
      <c r="T274" s="808"/>
      <c r="U274" s="808"/>
      <c r="V274" s="808"/>
      <c r="W274" s="808"/>
      <c r="X274" s="808"/>
      <c r="Y274" s="808"/>
      <c r="Z274" s="808"/>
      <c r="AA274" s="808"/>
      <c r="AB274" s="808"/>
      <c r="AF274" s="798">
        <f t="shared" si="4"/>
        <v>0</v>
      </c>
    </row>
    <row r="275" spans="1:32" s="798" customFormat="1" ht="27.95" hidden="1" customHeight="1">
      <c r="A275" s="795">
        <v>260</v>
      </c>
      <c r="B275" s="795"/>
      <c r="C275" s="796"/>
      <c r="D275" s="807"/>
      <c r="E275" s="807"/>
      <c r="F275" s="807"/>
      <c r="G275" s="807"/>
      <c r="H275" s="807"/>
      <c r="I275" s="807"/>
      <c r="J275" s="807"/>
      <c r="K275" s="807"/>
      <c r="L275" s="807"/>
      <c r="M275" s="808"/>
      <c r="N275" s="808"/>
      <c r="O275" s="808"/>
      <c r="P275" s="808"/>
      <c r="Q275" s="808"/>
      <c r="R275" s="808"/>
      <c r="S275" s="808"/>
      <c r="T275" s="808"/>
      <c r="U275" s="808"/>
      <c r="V275" s="808"/>
      <c r="W275" s="808"/>
      <c r="X275" s="808"/>
      <c r="Y275" s="808"/>
      <c r="Z275" s="808"/>
      <c r="AA275" s="808"/>
      <c r="AB275" s="808"/>
      <c r="AF275" s="798">
        <f t="shared" si="4"/>
        <v>0</v>
      </c>
    </row>
    <row r="276" spans="1:32" s="798" customFormat="1" ht="27.95" hidden="1" customHeight="1">
      <c r="A276" s="795">
        <v>261</v>
      </c>
      <c r="B276" s="795"/>
      <c r="C276" s="796"/>
      <c r="D276" s="807"/>
      <c r="E276" s="807"/>
      <c r="F276" s="807"/>
      <c r="G276" s="807"/>
      <c r="H276" s="807"/>
      <c r="I276" s="807"/>
      <c r="J276" s="807"/>
      <c r="K276" s="807"/>
      <c r="L276" s="807"/>
      <c r="M276" s="808"/>
      <c r="N276" s="808"/>
      <c r="O276" s="808"/>
      <c r="P276" s="808"/>
      <c r="Q276" s="808"/>
      <c r="R276" s="808"/>
      <c r="S276" s="808"/>
      <c r="T276" s="808"/>
      <c r="U276" s="808"/>
      <c r="V276" s="808"/>
      <c r="W276" s="808"/>
      <c r="X276" s="808"/>
      <c r="Y276" s="808"/>
      <c r="Z276" s="808"/>
      <c r="AA276" s="808"/>
      <c r="AB276" s="808"/>
      <c r="AF276" s="798">
        <f t="shared" si="4"/>
        <v>0</v>
      </c>
    </row>
    <row r="277" spans="1:32" s="798" customFormat="1" ht="27.95" hidden="1" customHeight="1">
      <c r="A277" s="795">
        <v>262</v>
      </c>
      <c r="B277" s="795"/>
      <c r="C277" s="796"/>
      <c r="D277" s="807"/>
      <c r="E277" s="807"/>
      <c r="F277" s="807"/>
      <c r="G277" s="807"/>
      <c r="H277" s="807"/>
      <c r="I277" s="807"/>
      <c r="J277" s="807"/>
      <c r="K277" s="807"/>
      <c r="L277" s="807"/>
      <c r="M277" s="808"/>
      <c r="N277" s="808"/>
      <c r="O277" s="808"/>
      <c r="P277" s="808"/>
      <c r="Q277" s="808"/>
      <c r="R277" s="808"/>
      <c r="S277" s="808"/>
      <c r="T277" s="808"/>
      <c r="U277" s="808"/>
      <c r="V277" s="808"/>
      <c r="W277" s="808"/>
      <c r="X277" s="808"/>
      <c r="Y277" s="808"/>
      <c r="Z277" s="808"/>
      <c r="AA277" s="808"/>
      <c r="AB277" s="808"/>
      <c r="AF277" s="798">
        <f t="shared" si="4"/>
        <v>0</v>
      </c>
    </row>
    <row r="278" spans="1:32" s="798" customFormat="1" ht="27.95" hidden="1" customHeight="1">
      <c r="A278" s="795">
        <v>263</v>
      </c>
      <c r="B278" s="795"/>
      <c r="C278" s="796"/>
      <c r="D278" s="807"/>
      <c r="E278" s="807"/>
      <c r="F278" s="807"/>
      <c r="G278" s="807"/>
      <c r="H278" s="807"/>
      <c r="I278" s="807"/>
      <c r="J278" s="807"/>
      <c r="K278" s="807"/>
      <c r="L278" s="807"/>
      <c r="M278" s="808"/>
      <c r="N278" s="808"/>
      <c r="O278" s="808"/>
      <c r="P278" s="808"/>
      <c r="Q278" s="808"/>
      <c r="R278" s="808"/>
      <c r="S278" s="808"/>
      <c r="T278" s="808"/>
      <c r="U278" s="808"/>
      <c r="V278" s="808"/>
      <c r="W278" s="808"/>
      <c r="X278" s="808"/>
      <c r="Y278" s="808"/>
      <c r="Z278" s="808"/>
      <c r="AA278" s="808"/>
      <c r="AB278" s="808"/>
      <c r="AF278" s="798">
        <f t="shared" si="4"/>
        <v>0</v>
      </c>
    </row>
    <row r="279" spans="1:32" s="798" customFormat="1" ht="27.95" hidden="1" customHeight="1">
      <c r="A279" s="795">
        <v>264</v>
      </c>
      <c r="B279" s="795"/>
      <c r="C279" s="796"/>
      <c r="D279" s="807"/>
      <c r="E279" s="807"/>
      <c r="F279" s="807"/>
      <c r="G279" s="807"/>
      <c r="H279" s="807"/>
      <c r="I279" s="807"/>
      <c r="J279" s="807"/>
      <c r="K279" s="807"/>
      <c r="L279" s="807"/>
      <c r="M279" s="808"/>
      <c r="N279" s="808"/>
      <c r="O279" s="808"/>
      <c r="P279" s="808"/>
      <c r="Q279" s="808"/>
      <c r="R279" s="808"/>
      <c r="S279" s="808"/>
      <c r="T279" s="808"/>
      <c r="U279" s="808"/>
      <c r="V279" s="808"/>
      <c r="W279" s="808"/>
      <c r="X279" s="808"/>
      <c r="Y279" s="808"/>
      <c r="Z279" s="808"/>
      <c r="AA279" s="808"/>
      <c r="AB279" s="808"/>
      <c r="AF279" s="798">
        <f t="shared" si="4"/>
        <v>0</v>
      </c>
    </row>
    <row r="280" spans="1:32" s="798" customFormat="1" ht="27.95" hidden="1" customHeight="1">
      <c r="A280" s="795">
        <v>265</v>
      </c>
      <c r="B280" s="795"/>
      <c r="C280" s="796"/>
      <c r="D280" s="807"/>
      <c r="E280" s="807"/>
      <c r="F280" s="807"/>
      <c r="G280" s="807"/>
      <c r="H280" s="807"/>
      <c r="I280" s="807"/>
      <c r="J280" s="807"/>
      <c r="K280" s="807"/>
      <c r="L280" s="807"/>
      <c r="M280" s="808"/>
      <c r="N280" s="808"/>
      <c r="O280" s="808"/>
      <c r="P280" s="808"/>
      <c r="Q280" s="808"/>
      <c r="R280" s="808"/>
      <c r="S280" s="808"/>
      <c r="T280" s="808"/>
      <c r="U280" s="808"/>
      <c r="V280" s="808"/>
      <c r="W280" s="808"/>
      <c r="X280" s="808"/>
      <c r="Y280" s="808"/>
      <c r="Z280" s="808"/>
      <c r="AA280" s="808"/>
      <c r="AB280" s="808"/>
      <c r="AF280" s="798">
        <f t="shared" si="4"/>
        <v>0</v>
      </c>
    </row>
    <row r="281" spans="1:32" s="798" customFormat="1" ht="27.95" hidden="1" customHeight="1">
      <c r="A281" s="795">
        <v>266</v>
      </c>
      <c r="B281" s="795"/>
      <c r="C281" s="796"/>
      <c r="D281" s="807"/>
      <c r="E281" s="807"/>
      <c r="F281" s="807"/>
      <c r="G281" s="807"/>
      <c r="H281" s="807"/>
      <c r="I281" s="807"/>
      <c r="J281" s="807"/>
      <c r="K281" s="807"/>
      <c r="L281" s="807"/>
      <c r="M281" s="808"/>
      <c r="N281" s="808"/>
      <c r="O281" s="808"/>
      <c r="P281" s="808"/>
      <c r="Q281" s="808"/>
      <c r="R281" s="808"/>
      <c r="S281" s="808"/>
      <c r="T281" s="808"/>
      <c r="U281" s="808"/>
      <c r="V281" s="808"/>
      <c r="W281" s="808"/>
      <c r="X281" s="808"/>
      <c r="Y281" s="808"/>
      <c r="Z281" s="808"/>
      <c r="AA281" s="808"/>
      <c r="AB281" s="808"/>
      <c r="AF281" s="798">
        <f t="shared" si="4"/>
        <v>0</v>
      </c>
    </row>
    <row r="282" spans="1:32" s="798" customFormat="1" ht="27.95" hidden="1" customHeight="1">
      <c r="A282" s="795">
        <v>267</v>
      </c>
      <c r="B282" s="795"/>
      <c r="C282" s="796"/>
      <c r="D282" s="807"/>
      <c r="E282" s="807"/>
      <c r="F282" s="807"/>
      <c r="G282" s="807"/>
      <c r="H282" s="807"/>
      <c r="I282" s="807"/>
      <c r="J282" s="807"/>
      <c r="K282" s="807"/>
      <c r="L282" s="807"/>
      <c r="M282" s="808"/>
      <c r="N282" s="808"/>
      <c r="O282" s="808"/>
      <c r="P282" s="808"/>
      <c r="Q282" s="808"/>
      <c r="R282" s="808"/>
      <c r="S282" s="808"/>
      <c r="T282" s="808"/>
      <c r="U282" s="808"/>
      <c r="V282" s="808"/>
      <c r="W282" s="808"/>
      <c r="X282" s="808"/>
      <c r="Y282" s="808"/>
      <c r="Z282" s="808"/>
      <c r="AA282" s="808"/>
      <c r="AB282" s="808"/>
      <c r="AF282" s="798">
        <f t="shared" si="4"/>
        <v>0</v>
      </c>
    </row>
    <row r="283" spans="1:32" s="798" customFormat="1" ht="27.95" hidden="1" customHeight="1">
      <c r="A283" s="795">
        <v>268</v>
      </c>
      <c r="B283" s="795"/>
      <c r="C283" s="796"/>
      <c r="D283" s="807"/>
      <c r="E283" s="807"/>
      <c r="F283" s="807"/>
      <c r="G283" s="807"/>
      <c r="H283" s="807"/>
      <c r="I283" s="807"/>
      <c r="J283" s="807"/>
      <c r="K283" s="807"/>
      <c r="L283" s="807"/>
      <c r="M283" s="808"/>
      <c r="N283" s="808"/>
      <c r="O283" s="808"/>
      <c r="P283" s="808"/>
      <c r="Q283" s="808"/>
      <c r="R283" s="808"/>
      <c r="S283" s="808"/>
      <c r="T283" s="808"/>
      <c r="U283" s="808"/>
      <c r="V283" s="808"/>
      <c r="W283" s="808"/>
      <c r="X283" s="808"/>
      <c r="Y283" s="808"/>
      <c r="Z283" s="808"/>
      <c r="AA283" s="808"/>
      <c r="AB283" s="808"/>
      <c r="AF283" s="798">
        <f t="shared" si="4"/>
        <v>0</v>
      </c>
    </row>
    <row r="284" spans="1:32" s="798" customFormat="1" ht="27.95" hidden="1" customHeight="1">
      <c r="A284" s="795">
        <v>269</v>
      </c>
      <c r="B284" s="795"/>
      <c r="C284" s="796"/>
      <c r="D284" s="807"/>
      <c r="E284" s="807"/>
      <c r="F284" s="807"/>
      <c r="G284" s="807"/>
      <c r="H284" s="807"/>
      <c r="I284" s="807"/>
      <c r="J284" s="807"/>
      <c r="K284" s="807"/>
      <c r="L284" s="807"/>
      <c r="M284" s="808"/>
      <c r="N284" s="808"/>
      <c r="O284" s="808"/>
      <c r="P284" s="808"/>
      <c r="Q284" s="808"/>
      <c r="R284" s="808"/>
      <c r="S284" s="808"/>
      <c r="T284" s="808"/>
      <c r="U284" s="808"/>
      <c r="V284" s="808"/>
      <c r="W284" s="808"/>
      <c r="X284" s="808"/>
      <c r="Y284" s="808"/>
      <c r="Z284" s="808"/>
      <c r="AA284" s="808"/>
      <c r="AB284" s="808"/>
      <c r="AF284" s="798">
        <f t="shared" si="4"/>
        <v>0</v>
      </c>
    </row>
    <row r="285" spans="1:32" s="798" customFormat="1" ht="27.95" hidden="1" customHeight="1">
      <c r="A285" s="795">
        <v>270</v>
      </c>
      <c r="B285" s="795"/>
      <c r="C285" s="796"/>
      <c r="D285" s="807"/>
      <c r="E285" s="807"/>
      <c r="F285" s="807"/>
      <c r="G285" s="807"/>
      <c r="H285" s="807"/>
      <c r="I285" s="807"/>
      <c r="J285" s="807"/>
      <c r="K285" s="807"/>
      <c r="L285" s="807"/>
      <c r="M285" s="808"/>
      <c r="N285" s="808"/>
      <c r="O285" s="808"/>
      <c r="P285" s="808"/>
      <c r="Q285" s="808"/>
      <c r="R285" s="808"/>
      <c r="S285" s="808"/>
      <c r="T285" s="808"/>
      <c r="U285" s="808"/>
      <c r="V285" s="808"/>
      <c r="W285" s="808"/>
      <c r="X285" s="808"/>
      <c r="Y285" s="808"/>
      <c r="Z285" s="808"/>
      <c r="AA285" s="808"/>
      <c r="AB285" s="808"/>
      <c r="AF285" s="798">
        <f t="shared" si="4"/>
        <v>0</v>
      </c>
    </row>
    <row r="286" spans="1:32" s="798" customFormat="1" ht="27.95" hidden="1" customHeight="1">
      <c r="A286" s="795">
        <v>271</v>
      </c>
      <c r="B286" s="795"/>
      <c r="C286" s="796"/>
      <c r="D286" s="807"/>
      <c r="E286" s="807"/>
      <c r="F286" s="807"/>
      <c r="G286" s="807"/>
      <c r="H286" s="807"/>
      <c r="I286" s="807"/>
      <c r="J286" s="807"/>
      <c r="K286" s="807"/>
      <c r="L286" s="807"/>
      <c r="M286" s="808"/>
      <c r="N286" s="808"/>
      <c r="O286" s="808"/>
      <c r="P286" s="808"/>
      <c r="Q286" s="808"/>
      <c r="R286" s="808"/>
      <c r="S286" s="808"/>
      <c r="T286" s="808"/>
      <c r="U286" s="808"/>
      <c r="V286" s="808"/>
      <c r="W286" s="808"/>
      <c r="X286" s="808"/>
      <c r="Y286" s="808"/>
      <c r="Z286" s="808"/>
      <c r="AA286" s="808"/>
      <c r="AB286" s="808"/>
      <c r="AF286" s="798">
        <f t="shared" si="4"/>
        <v>0</v>
      </c>
    </row>
    <row r="287" spans="1:32" s="798" customFormat="1" ht="27.95" hidden="1" customHeight="1">
      <c r="A287" s="795">
        <v>272</v>
      </c>
      <c r="B287" s="795"/>
      <c r="C287" s="796"/>
      <c r="D287" s="807"/>
      <c r="E287" s="807"/>
      <c r="F287" s="807"/>
      <c r="G287" s="807"/>
      <c r="H287" s="807"/>
      <c r="I287" s="807"/>
      <c r="J287" s="807"/>
      <c r="K287" s="807"/>
      <c r="L287" s="807"/>
      <c r="M287" s="808"/>
      <c r="N287" s="808"/>
      <c r="O287" s="808"/>
      <c r="P287" s="808"/>
      <c r="Q287" s="808"/>
      <c r="R287" s="808"/>
      <c r="S287" s="808"/>
      <c r="T287" s="808"/>
      <c r="U287" s="808"/>
      <c r="V287" s="808"/>
      <c r="W287" s="808"/>
      <c r="X287" s="808"/>
      <c r="Y287" s="808"/>
      <c r="Z287" s="808"/>
      <c r="AA287" s="808"/>
      <c r="AB287" s="808"/>
      <c r="AF287" s="798">
        <f t="shared" si="4"/>
        <v>0</v>
      </c>
    </row>
    <row r="288" spans="1:32" s="798" customFormat="1" ht="27.95" hidden="1" customHeight="1">
      <c r="A288" s="795">
        <v>273</v>
      </c>
      <c r="B288" s="795"/>
      <c r="C288" s="796"/>
      <c r="D288" s="807"/>
      <c r="E288" s="807"/>
      <c r="F288" s="807"/>
      <c r="G288" s="807"/>
      <c r="H288" s="807"/>
      <c r="I288" s="807"/>
      <c r="J288" s="807"/>
      <c r="K288" s="807"/>
      <c r="L288" s="807"/>
      <c r="M288" s="808"/>
      <c r="N288" s="808"/>
      <c r="O288" s="808"/>
      <c r="P288" s="808"/>
      <c r="Q288" s="808"/>
      <c r="R288" s="808"/>
      <c r="S288" s="808"/>
      <c r="T288" s="808"/>
      <c r="U288" s="808"/>
      <c r="V288" s="808"/>
      <c r="W288" s="808"/>
      <c r="X288" s="808"/>
      <c r="Y288" s="808"/>
      <c r="Z288" s="808"/>
      <c r="AA288" s="808"/>
      <c r="AB288" s="808"/>
      <c r="AF288" s="798">
        <f t="shared" si="4"/>
        <v>0</v>
      </c>
    </row>
    <row r="289" spans="1:32" s="798" customFormat="1" ht="27.95" hidden="1" customHeight="1">
      <c r="A289" s="795">
        <v>274</v>
      </c>
      <c r="B289" s="795"/>
      <c r="C289" s="796"/>
      <c r="D289" s="807"/>
      <c r="E289" s="807"/>
      <c r="F289" s="807"/>
      <c r="G289" s="807"/>
      <c r="H289" s="807"/>
      <c r="I289" s="807"/>
      <c r="J289" s="807"/>
      <c r="K289" s="807"/>
      <c r="L289" s="807"/>
      <c r="M289" s="808"/>
      <c r="N289" s="808"/>
      <c r="O289" s="808"/>
      <c r="P289" s="808"/>
      <c r="Q289" s="808"/>
      <c r="R289" s="808"/>
      <c r="S289" s="808"/>
      <c r="T289" s="808"/>
      <c r="U289" s="808"/>
      <c r="V289" s="808"/>
      <c r="W289" s="808"/>
      <c r="X289" s="808"/>
      <c r="Y289" s="808"/>
      <c r="Z289" s="808"/>
      <c r="AA289" s="808"/>
      <c r="AB289" s="808"/>
      <c r="AF289" s="798">
        <f t="shared" si="4"/>
        <v>0</v>
      </c>
    </row>
    <row r="290" spans="1:32" s="798" customFormat="1" ht="27.95" hidden="1" customHeight="1">
      <c r="A290" s="795">
        <v>275</v>
      </c>
      <c r="B290" s="795"/>
      <c r="C290" s="796"/>
      <c r="D290" s="807"/>
      <c r="E290" s="807"/>
      <c r="F290" s="807"/>
      <c r="G290" s="807"/>
      <c r="H290" s="807"/>
      <c r="I290" s="807"/>
      <c r="J290" s="807"/>
      <c r="K290" s="807"/>
      <c r="L290" s="807"/>
      <c r="M290" s="808"/>
      <c r="N290" s="808"/>
      <c r="O290" s="808"/>
      <c r="P290" s="808"/>
      <c r="Q290" s="808"/>
      <c r="R290" s="808"/>
      <c r="S290" s="808"/>
      <c r="T290" s="808"/>
      <c r="U290" s="808"/>
      <c r="V290" s="808"/>
      <c r="W290" s="808"/>
      <c r="X290" s="808"/>
      <c r="Y290" s="808"/>
      <c r="Z290" s="808"/>
      <c r="AA290" s="808"/>
      <c r="AB290" s="808"/>
      <c r="AF290" s="798">
        <f t="shared" si="4"/>
        <v>0</v>
      </c>
    </row>
    <row r="291" spans="1:32" s="798" customFormat="1" ht="27.95" hidden="1" customHeight="1">
      <c r="A291" s="795">
        <v>276</v>
      </c>
      <c r="B291" s="795"/>
      <c r="C291" s="796"/>
      <c r="D291" s="807"/>
      <c r="E291" s="807"/>
      <c r="F291" s="807"/>
      <c r="G291" s="807"/>
      <c r="H291" s="807"/>
      <c r="I291" s="807"/>
      <c r="J291" s="807"/>
      <c r="K291" s="807"/>
      <c r="L291" s="807"/>
      <c r="M291" s="808"/>
      <c r="N291" s="808"/>
      <c r="O291" s="808"/>
      <c r="P291" s="808"/>
      <c r="Q291" s="808"/>
      <c r="R291" s="808"/>
      <c r="S291" s="808"/>
      <c r="T291" s="808"/>
      <c r="U291" s="808"/>
      <c r="V291" s="808"/>
      <c r="W291" s="808"/>
      <c r="X291" s="808"/>
      <c r="Y291" s="808"/>
      <c r="Z291" s="808"/>
      <c r="AA291" s="808"/>
      <c r="AB291" s="808"/>
      <c r="AF291" s="798">
        <f t="shared" si="4"/>
        <v>0</v>
      </c>
    </row>
    <row r="292" spans="1:32" s="798" customFormat="1" ht="27.95" hidden="1" customHeight="1">
      <c r="A292" s="795">
        <v>277</v>
      </c>
      <c r="B292" s="795"/>
      <c r="C292" s="796"/>
      <c r="D292" s="807"/>
      <c r="E292" s="807"/>
      <c r="F292" s="807"/>
      <c r="G292" s="807"/>
      <c r="H292" s="807"/>
      <c r="I292" s="807"/>
      <c r="J292" s="807"/>
      <c r="K292" s="807"/>
      <c r="L292" s="807"/>
      <c r="M292" s="808"/>
      <c r="N292" s="808"/>
      <c r="O292" s="808"/>
      <c r="P292" s="808"/>
      <c r="Q292" s="808"/>
      <c r="R292" s="808"/>
      <c r="S292" s="808"/>
      <c r="T292" s="808"/>
      <c r="U292" s="808"/>
      <c r="V292" s="808"/>
      <c r="W292" s="808"/>
      <c r="X292" s="808"/>
      <c r="Y292" s="808"/>
      <c r="Z292" s="808"/>
      <c r="AA292" s="808"/>
      <c r="AB292" s="808"/>
      <c r="AF292" s="798">
        <f t="shared" si="4"/>
        <v>0</v>
      </c>
    </row>
    <row r="293" spans="1:32" s="798" customFormat="1" ht="27.95" hidden="1" customHeight="1">
      <c r="A293" s="795">
        <v>278</v>
      </c>
      <c r="B293" s="795"/>
      <c r="C293" s="796"/>
      <c r="D293" s="807"/>
      <c r="E293" s="807"/>
      <c r="F293" s="807"/>
      <c r="G293" s="807"/>
      <c r="H293" s="807"/>
      <c r="I293" s="807"/>
      <c r="J293" s="807"/>
      <c r="K293" s="807"/>
      <c r="L293" s="807"/>
      <c r="M293" s="808"/>
      <c r="N293" s="808"/>
      <c r="O293" s="808"/>
      <c r="P293" s="808"/>
      <c r="Q293" s="808"/>
      <c r="R293" s="808"/>
      <c r="S293" s="808"/>
      <c r="T293" s="808"/>
      <c r="U293" s="808"/>
      <c r="V293" s="808"/>
      <c r="W293" s="808"/>
      <c r="X293" s="808"/>
      <c r="Y293" s="808"/>
      <c r="Z293" s="808"/>
      <c r="AA293" s="808"/>
      <c r="AB293" s="808"/>
      <c r="AF293" s="798">
        <f t="shared" si="4"/>
        <v>0</v>
      </c>
    </row>
    <row r="294" spans="1:32" s="798" customFormat="1" ht="27.95" hidden="1" customHeight="1">
      <c r="A294" s="795">
        <v>279</v>
      </c>
      <c r="B294" s="795"/>
      <c r="C294" s="796"/>
      <c r="D294" s="807"/>
      <c r="E294" s="807"/>
      <c r="F294" s="807"/>
      <c r="G294" s="807"/>
      <c r="H294" s="807"/>
      <c r="I294" s="807"/>
      <c r="J294" s="807"/>
      <c r="K294" s="807"/>
      <c r="L294" s="807"/>
      <c r="M294" s="808"/>
      <c r="N294" s="808"/>
      <c r="O294" s="808"/>
      <c r="P294" s="808"/>
      <c r="Q294" s="808"/>
      <c r="R294" s="808"/>
      <c r="S294" s="808"/>
      <c r="T294" s="808"/>
      <c r="U294" s="808"/>
      <c r="V294" s="808"/>
      <c r="W294" s="808"/>
      <c r="X294" s="808"/>
      <c r="Y294" s="808"/>
      <c r="Z294" s="808"/>
      <c r="AA294" s="808"/>
      <c r="AB294" s="808"/>
      <c r="AF294" s="798">
        <f t="shared" si="4"/>
        <v>0</v>
      </c>
    </row>
    <row r="295" spans="1:32" s="798" customFormat="1" ht="27.95" hidden="1" customHeight="1">
      <c r="A295" s="795">
        <v>280</v>
      </c>
      <c r="B295" s="795"/>
      <c r="C295" s="796"/>
      <c r="D295" s="807"/>
      <c r="E295" s="807"/>
      <c r="F295" s="807"/>
      <c r="G295" s="807"/>
      <c r="H295" s="807"/>
      <c r="I295" s="807"/>
      <c r="J295" s="807"/>
      <c r="K295" s="807"/>
      <c r="L295" s="807"/>
      <c r="M295" s="808"/>
      <c r="N295" s="808"/>
      <c r="O295" s="808"/>
      <c r="P295" s="808"/>
      <c r="Q295" s="808"/>
      <c r="R295" s="808"/>
      <c r="S295" s="808"/>
      <c r="T295" s="808"/>
      <c r="U295" s="808"/>
      <c r="V295" s="808"/>
      <c r="W295" s="808"/>
      <c r="X295" s="808"/>
      <c r="Y295" s="808"/>
      <c r="Z295" s="808"/>
      <c r="AA295" s="808"/>
      <c r="AB295" s="808"/>
      <c r="AF295" s="798">
        <f t="shared" si="4"/>
        <v>0</v>
      </c>
    </row>
    <row r="296" spans="1:32" s="798" customFormat="1" ht="27.95" hidden="1" customHeight="1">
      <c r="A296" s="795">
        <v>281</v>
      </c>
      <c r="B296" s="795"/>
      <c r="C296" s="796"/>
      <c r="D296" s="807"/>
      <c r="E296" s="807"/>
      <c r="F296" s="807"/>
      <c r="G296" s="807"/>
      <c r="H296" s="807"/>
      <c r="I296" s="807"/>
      <c r="J296" s="807"/>
      <c r="K296" s="807"/>
      <c r="L296" s="807"/>
      <c r="M296" s="808"/>
      <c r="N296" s="808"/>
      <c r="O296" s="808"/>
      <c r="P296" s="808"/>
      <c r="Q296" s="808"/>
      <c r="R296" s="808"/>
      <c r="S296" s="808"/>
      <c r="T296" s="808"/>
      <c r="U296" s="808"/>
      <c r="V296" s="808"/>
      <c r="W296" s="808"/>
      <c r="X296" s="808"/>
      <c r="Y296" s="808"/>
      <c r="Z296" s="808"/>
      <c r="AA296" s="808"/>
      <c r="AB296" s="808"/>
      <c r="AF296" s="798">
        <f t="shared" si="4"/>
        <v>0</v>
      </c>
    </row>
    <row r="297" spans="1:32" s="798" customFormat="1" ht="27.95" hidden="1" customHeight="1">
      <c r="A297" s="795">
        <v>282</v>
      </c>
      <c r="B297" s="795"/>
      <c r="C297" s="796"/>
      <c r="D297" s="807"/>
      <c r="E297" s="807"/>
      <c r="F297" s="807"/>
      <c r="G297" s="807"/>
      <c r="H297" s="807"/>
      <c r="I297" s="807"/>
      <c r="J297" s="807"/>
      <c r="K297" s="807"/>
      <c r="L297" s="807"/>
      <c r="M297" s="808"/>
      <c r="N297" s="808"/>
      <c r="O297" s="808"/>
      <c r="P297" s="808"/>
      <c r="Q297" s="808"/>
      <c r="R297" s="808"/>
      <c r="S297" s="808"/>
      <c r="T297" s="808"/>
      <c r="U297" s="808"/>
      <c r="V297" s="808"/>
      <c r="W297" s="808"/>
      <c r="X297" s="808"/>
      <c r="Y297" s="808"/>
      <c r="Z297" s="808"/>
      <c r="AA297" s="808"/>
      <c r="AB297" s="808"/>
      <c r="AF297" s="798">
        <f t="shared" si="4"/>
        <v>0</v>
      </c>
    </row>
    <row r="298" spans="1:32" s="798" customFormat="1" ht="27.95" hidden="1" customHeight="1">
      <c r="A298" s="795">
        <v>283</v>
      </c>
      <c r="B298" s="795"/>
      <c r="C298" s="796"/>
      <c r="D298" s="807"/>
      <c r="E298" s="807"/>
      <c r="F298" s="807"/>
      <c r="G298" s="807"/>
      <c r="H298" s="807"/>
      <c r="I298" s="807"/>
      <c r="J298" s="807"/>
      <c r="K298" s="807"/>
      <c r="L298" s="807"/>
      <c r="M298" s="808"/>
      <c r="N298" s="808"/>
      <c r="O298" s="808"/>
      <c r="P298" s="808"/>
      <c r="Q298" s="808"/>
      <c r="R298" s="808"/>
      <c r="S298" s="808"/>
      <c r="T298" s="808"/>
      <c r="U298" s="808"/>
      <c r="V298" s="808"/>
      <c r="W298" s="808"/>
      <c r="X298" s="808"/>
      <c r="Y298" s="808"/>
      <c r="Z298" s="808"/>
      <c r="AA298" s="808"/>
      <c r="AB298" s="808"/>
      <c r="AF298" s="798">
        <f t="shared" si="4"/>
        <v>0</v>
      </c>
    </row>
    <row r="299" spans="1:32" s="798" customFormat="1" ht="27.95" hidden="1" customHeight="1">
      <c r="A299" s="795">
        <v>284</v>
      </c>
      <c r="B299" s="795"/>
      <c r="C299" s="796"/>
      <c r="D299" s="807"/>
      <c r="E299" s="807"/>
      <c r="F299" s="807"/>
      <c r="G299" s="807"/>
      <c r="H299" s="807"/>
      <c r="I299" s="807"/>
      <c r="J299" s="807"/>
      <c r="K299" s="807"/>
      <c r="L299" s="807"/>
      <c r="M299" s="808"/>
      <c r="N299" s="808"/>
      <c r="O299" s="808"/>
      <c r="P299" s="808"/>
      <c r="Q299" s="808"/>
      <c r="R299" s="808"/>
      <c r="S299" s="808"/>
      <c r="T299" s="808"/>
      <c r="U299" s="808"/>
      <c r="V299" s="808"/>
      <c r="W299" s="808"/>
      <c r="X299" s="808"/>
      <c r="Y299" s="808"/>
      <c r="Z299" s="808"/>
      <c r="AA299" s="808"/>
      <c r="AB299" s="808"/>
      <c r="AF299" s="798">
        <f t="shared" si="4"/>
        <v>0</v>
      </c>
    </row>
    <row r="300" spans="1:32" s="798" customFormat="1" ht="27.95" hidden="1" customHeight="1">
      <c r="A300" s="795">
        <v>285</v>
      </c>
      <c r="B300" s="795"/>
      <c r="C300" s="796"/>
      <c r="D300" s="807"/>
      <c r="E300" s="807"/>
      <c r="F300" s="807"/>
      <c r="G300" s="807"/>
      <c r="H300" s="807"/>
      <c r="I300" s="807"/>
      <c r="J300" s="807"/>
      <c r="K300" s="807"/>
      <c r="L300" s="807"/>
      <c r="M300" s="808"/>
      <c r="N300" s="808"/>
      <c r="O300" s="808"/>
      <c r="P300" s="808"/>
      <c r="Q300" s="808"/>
      <c r="R300" s="808"/>
      <c r="S300" s="808"/>
      <c r="T300" s="808"/>
      <c r="U300" s="808"/>
      <c r="V300" s="808"/>
      <c r="W300" s="808"/>
      <c r="X300" s="808"/>
      <c r="Y300" s="808"/>
      <c r="Z300" s="808"/>
      <c r="AA300" s="808"/>
      <c r="AB300" s="808"/>
      <c r="AF300" s="798">
        <f t="shared" si="4"/>
        <v>0</v>
      </c>
    </row>
    <row r="301" spans="1:32" s="798" customFormat="1" ht="27.95" hidden="1" customHeight="1">
      <c r="A301" s="795">
        <v>286</v>
      </c>
      <c r="B301" s="795"/>
      <c r="C301" s="796"/>
      <c r="D301" s="807"/>
      <c r="E301" s="807"/>
      <c r="F301" s="807"/>
      <c r="G301" s="807"/>
      <c r="H301" s="807"/>
      <c r="I301" s="807"/>
      <c r="J301" s="807"/>
      <c r="K301" s="807"/>
      <c r="L301" s="807"/>
      <c r="M301" s="808"/>
      <c r="N301" s="808"/>
      <c r="O301" s="808"/>
      <c r="P301" s="808"/>
      <c r="Q301" s="808"/>
      <c r="R301" s="808"/>
      <c r="S301" s="808"/>
      <c r="T301" s="808"/>
      <c r="U301" s="808"/>
      <c r="V301" s="808"/>
      <c r="W301" s="808"/>
      <c r="X301" s="808"/>
      <c r="Y301" s="808"/>
      <c r="Z301" s="808"/>
      <c r="AA301" s="808"/>
      <c r="AB301" s="808"/>
      <c r="AF301" s="798">
        <f t="shared" si="4"/>
        <v>0</v>
      </c>
    </row>
    <row r="302" spans="1:32" s="798" customFormat="1" ht="27.95" hidden="1" customHeight="1">
      <c r="A302" s="795">
        <v>287</v>
      </c>
      <c r="B302" s="795"/>
      <c r="C302" s="796"/>
      <c r="D302" s="807"/>
      <c r="E302" s="807"/>
      <c r="F302" s="807"/>
      <c r="G302" s="807"/>
      <c r="H302" s="807"/>
      <c r="I302" s="807"/>
      <c r="J302" s="807"/>
      <c r="K302" s="807"/>
      <c r="L302" s="807"/>
      <c r="M302" s="808"/>
      <c r="N302" s="808"/>
      <c r="O302" s="808"/>
      <c r="P302" s="808"/>
      <c r="Q302" s="808"/>
      <c r="R302" s="808"/>
      <c r="S302" s="808"/>
      <c r="T302" s="808"/>
      <c r="U302" s="808"/>
      <c r="V302" s="808"/>
      <c r="W302" s="808"/>
      <c r="X302" s="808"/>
      <c r="Y302" s="808"/>
      <c r="Z302" s="808"/>
      <c r="AA302" s="808"/>
      <c r="AB302" s="808"/>
      <c r="AF302" s="798">
        <f t="shared" si="4"/>
        <v>0</v>
      </c>
    </row>
    <row r="303" spans="1:32" s="798" customFormat="1" ht="27.95" hidden="1" customHeight="1">
      <c r="A303" s="795">
        <v>288</v>
      </c>
      <c r="B303" s="795"/>
      <c r="C303" s="796"/>
      <c r="D303" s="807"/>
      <c r="E303" s="807"/>
      <c r="F303" s="807"/>
      <c r="G303" s="807"/>
      <c r="H303" s="807"/>
      <c r="I303" s="807"/>
      <c r="J303" s="807"/>
      <c r="K303" s="807"/>
      <c r="L303" s="807"/>
      <c r="M303" s="808"/>
      <c r="N303" s="808"/>
      <c r="O303" s="808"/>
      <c r="P303" s="808"/>
      <c r="Q303" s="808"/>
      <c r="R303" s="808"/>
      <c r="S303" s="808"/>
      <c r="T303" s="808"/>
      <c r="U303" s="808"/>
      <c r="V303" s="808"/>
      <c r="W303" s="808"/>
      <c r="X303" s="808"/>
      <c r="Y303" s="808"/>
      <c r="Z303" s="808"/>
      <c r="AA303" s="808"/>
      <c r="AB303" s="808"/>
      <c r="AF303" s="798">
        <f t="shared" si="4"/>
        <v>0</v>
      </c>
    </row>
    <row r="304" spans="1:32" s="798" customFormat="1" ht="27.95" hidden="1" customHeight="1">
      <c r="A304" s="795">
        <v>289</v>
      </c>
      <c r="B304" s="795"/>
      <c r="C304" s="796"/>
      <c r="D304" s="807"/>
      <c r="E304" s="807"/>
      <c r="F304" s="807"/>
      <c r="G304" s="807"/>
      <c r="H304" s="807"/>
      <c r="I304" s="807"/>
      <c r="J304" s="807"/>
      <c r="K304" s="807"/>
      <c r="L304" s="807"/>
      <c r="M304" s="808"/>
      <c r="N304" s="808"/>
      <c r="O304" s="808"/>
      <c r="P304" s="808"/>
      <c r="Q304" s="808"/>
      <c r="R304" s="808"/>
      <c r="S304" s="808"/>
      <c r="T304" s="808"/>
      <c r="U304" s="808"/>
      <c r="V304" s="808"/>
      <c r="W304" s="808"/>
      <c r="X304" s="808"/>
      <c r="Y304" s="808"/>
      <c r="Z304" s="808"/>
      <c r="AA304" s="808"/>
      <c r="AB304" s="808"/>
      <c r="AF304" s="798">
        <f t="shared" si="4"/>
        <v>0</v>
      </c>
    </row>
    <row r="305" spans="1:32" s="798" customFormat="1" ht="27.95" hidden="1" customHeight="1">
      <c r="A305" s="795">
        <v>290</v>
      </c>
      <c r="B305" s="795"/>
      <c r="C305" s="796"/>
      <c r="D305" s="807"/>
      <c r="E305" s="807"/>
      <c r="F305" s="807"/>
      <c r="G305" s="807"/>
      <c r="H305" s="807"/>
      <c r="I305" s="807"/>
      <c r="J305" s="807"/>
      <c r="K305" s="807"/>
      <c r="L305" s="807"/>
      <c r="M305" s="808"/>
      <c r="N305" s="808"/>
      <c r="O305" s="808"/>
      <c r="P305" s="808"/>
      <c r="Q305" s="808"/>
      <c r="R305" s="808"/>
      <c r="S305" s="808"/>
      <c r="T305" s="808"/>
      <c r="U305" s="808"/>
      <c r="V305" s="808"/>
      <c r="W305" s="808"/>
      <c r="X305" s="808"/>
      <c r="Y305" s="808"/>
      <c r="Z305" s="808"/>
      <c r="AA305" s="808"/>
      <c r="AB305" s="808"/>
      <c r="AF305" s="798">
        <f t="shared" si="4"/>
        <v>0</v>
      </c>
    </row>
    <row r="306" spans="1:32" s="798" customFormat="1" ht="27.95" hidden="1" customHeight="1">
      <c r="A306" s="795">
        <v>291</v>
      </c>
      <c r="B306" s="795"/>
      <c r="C306" s="796"/>
      <c r="D306" s="807"/>
      <c r="E306" s="807"/>
      <c r="F306" s="807"/>
      <c r="G306" s="807"/>
      <c r="H306" s="807"/>
      <c r="I306" s="807"/>
      <c r="J306" s="807"/>
      <c r="K306" s="807"/>
      <c r="L306" s="807"/>
      <c r="M306" s="808"/>
      <c r="N306" s="808"/>
      <c r="O306" s="808"/>
      <c r="P306" s="808"/>
      <c r="Q306" s="808"/>
      <c r="R306" s="808"/>
      <c r="S306" s="808"/>
      <c r="T306" s="808"/>
      <c r="U306" s="808"/>
      <c r="V306" s="808"/>
      <c r="W306" s="808"/>
      <c r="X306" s="808"/>
      <c r="Y306" s="808"/>
      <c r="Z306" s="808"/>
      <c r="AA306" s="808"/>
      <c r="AB306" s="808"/>
      <c r="AF306" s="798">
        <f t="shared" si="4"/>
        <v>0</v>
      </c>
    </row>
    <row r="307" spans="1:32" s="798" customFormat="1" ht="27.95" hidden="1" customHeight="1">
      <c r="A307" s="795">
        <v>292</v>
      </c>
      <c r="B307" s="795"/>
      <c r="C307" s="796"/>
      <c r="D307" s="807"/>
      <c r="E307" s="807"/>
      <c r="F307" s="807"/>
      <c r="G307" s="807"/>
      <c r="H307" s="807"/>
      <c r="I307" s="807"/>
      <c r="J307" s="807"/>
      <c r="K307" s="807"/>
      <c r="L307" s="807"/>
      <c r="M307" s="808"/>
      <c r="N307" s="808"/>
      <c r="O307" s="808"/>
      <c r="P307" s="808"/>
      <c r="Q307" s="808"/>
      <c r="R307" s="808"/>
      <c r="S307" s="808"/>
      <c r="T307" s="808"/>
      <c r="U307" s="808"/>
      <c r="V307" s="808"/>
      <c r="W307" s="808"/>
      <c r="X307" s="808"/>
      <c r="Y307" s="808"/>
      <c r="Z307" s="808"/>
      <c r="AA307" s="808"/>
      <c r="AB307" s="808"/>
      <c r="AF307" s="798">
        <f t="shared" si="4"/>
        <v>0</v>
      </c>
    </row>
    <row r="308" spans="1:32" s="798" customFormat="1" ht="27.95" hidden="1" customHeight="1">
      <c r="A308" s="795">
        <v>293</v>
      </c>
      <c r="B308" s="795"/>
      <c r="C308" s="796"/>
      <c r="D308" s="807"/>
      <c r="E308" s="807"/>
      <c r="F308" s="807"/>
      <c r="G308" s="807"/>
      <c r="H308" s="807"/>
      <c r="I308" s="807"/>
      <c r="J308" s="807"/>
      <c r="K308" s="807"/>
      <c r="L308" s="807"/>
      <c r="M308" s="808"/>
      <c r="N308" s="808"/>
      <c r="O308" s="808"/>
      <c r="P308" s="808"/>
      <c r="Q308" s="808"/>
      <c r="R308" s="808"/>
      <c r="S308" s="808"/>
      <c r="T308" s="808"/>
      <c r="U308" s="808"/>
      <c r="V308" s="808"/>
      <c r="W308" s="808"/>
      <c r="X308" s="808"/>
      <c r="Y308" s="808"/>
      <c r="Z308" s="808"/>
      <c r="AA308" s="808"/>
      <c r="AB308" s="808"/>
      <c r="AF308" s="798">
        <f t="shared" si="4"/>
        <v>0</v>
      </c>
    </row>
    <row r="309" spans="1:32" s="798" customFormat="1" ht="27.95" hidden="1" customHeight="1">
      <c r="A309" s="795">
        <v>294</v>
      </c>
      <c r="B309" s="795"/>
      <c r="C309" s="796"/>
      <c r="D309" s="807"/>
      <c r="E309" s="807"/>
      <c r="F309" s="807"/>
      <c r="G309" s="807"/>
      <c r="H309" s="807"/>
      <c r="I309" s="807"/>
      <c r="J309" s="807"/>
      <c r="K309" s="807"/>
      <c r="L309" s="807"/>
      <c r="M309" s="808"/>
      <c r="N309" s="808"/>
      <c r="O309" s="808"/>
      <c r="P309" s="808"/>
      <c r="Q309" s="808"/>
      <c r="R309" s="808"/>
      <c r="S309" s="808"/>
      <c r="T309" s="808"/>
      <c r="U309" s="808"/>
      <c r="V309" s="808"/>
      <c r="W309" s="808"/>
      <c r="X309" s="808"/>
      <c r="Y309" s="808"/>
      <c r="Z309" s="808"/>
      <c r="AA309" s="808"/>
      <c r="AB309" s="808"/>
      <c r="AF309" s="798">
        <f t="shared" si="4"/>
        <v>0</v>
      </c>
    </row>
    <row r="310" spans="1:32" s="798" customFormat="1" ht="27.95" hidden="1" customHeight="1">
      <c r="A310" s="795">
        <v>295</v>
      </c>
      <c r="B310" s="795"/>
      <c r="C310" s="796"/>
      <c r="D310" s="807"/>
      <c r="E310" s="807"/>
      <c r="F310" s="807"/>
      <c r="G310" s="807"/>
      <c r="H310" s="807"/>
      <c r="I310" s="807"/>
      <c r="J310" s="807"/>
      <c r="K310" s="807"/>
      <c r="L310" s="807"/>
      <c r="M310" s="808"/>
      <c r="N310" s="808"/>
      <c r="O310" s="808"/>
      <c r="P310" s="808"/>
      <c r="Q310" s="808"/>
      <c r="R310" s="808"/>
      <c r="S310" s="808"/>
      <c r="T310" s="808"/>
      <c r="U310" s="808"/>
      <c r="V310" s="808"/>
      <c r="W310" s="808"/>
      <c r="X310" s="808"/>
      <c r="Y310" s="808"/>
      <c r="Z310" s="808"/>
      <c r="AA310" s="808"/>
      <c r="AB310" s="808"/>
      <c r="AF310" s="798">
        <f t="shared" si="4"/>
        <v>0</v>
      </c>
    </row>
    <row r="311" spans="1:32" s="798" customFormat="1" ht="27.95" hidden="1" customHeight="1">
      <c r="A311" s="795">
        <v>296</v>
      </c>
      <c r="B311" s="795"/>
      <c r="C311" s="796"/>
      <c r="D311" s="807"/>
      <c r="E311" s="807"/>
      <c r="F311" s="807"/>
      <c r="G311" s="807"/>
      <c r="H311" s="807"/>
      <c r="I311" s="807"/>
      <c r="J311" s="807"/>
      <c r="K311" s="807"/>
      <c r="L311" s="807"/>
      <c r="M311" s="808"/>
      <c r="N311" s="808"/>
      <c r="O311" s="808"/>
      <c r="P311" s="808"/>
      <c r="Q311" s="808"/>
      <c r="R311" s="808"/>
      <c r="S311" s="808"/>
      <c r="T311" s="808"/>
      <c r="U311" s="808"/>
      <c r="V311" s="808"/>
      <c r="W311" s="808"/>
      <c r="X311" s="808"/>
      <c r="Y311" s="808"/>
      <c r="Z311" s="808"/>
      <c r="AA311" s="808"/>
      <c r="AB311" s="808"/>
      <c r="AF311" s="798">
        <f t="shared" si="4"/>
        <v>0</v>
      </c>
    </row>
    <row r="312" spans="1:32" s="798" customFormat="1" ht="27.95" hidden="1" customHeight="1">
      <c r="A312" s="795">
        <v>297</v>
      </c>
      <c r="B312" s="795"/>
      <c r="C312" s="796"/>
      <c r="D312" s="807"/>
      <c r="E312" s="807"/>
      <c r="F312" s="807"/>
      <c r="G312" s="807"/>
      <c r="H312" s="807"/>
      <c r="I312" s="807"/>
      <c r="J312" s="807"/>
      <c r="K312" s="807"/>
      <c r="L312" s="807"/>
      <c r="M312" s="808"/>
      <c r="N312" s="808"/>
      <c r="O312" s="808"/>
      <c r="P312" s="808"/>
      <c r="Q312" s="808"/>
      <c r="R312" s="808"/>
      <c r="S312" s="808"/>
      <c r="T312" s="808"/>
      <c r="U312" s="808"/>
      <c r="V312" s="808"/>
      <c r="W312" s="808"/>
      <c r="X312" s="808"/>
      <c r="Y312" s="808"/>
      <c r="Z312" s="808"/>
      <c r="AA312" s="808"/>
      <c r="AB312" s="808"/>
      <c r="AF312" s="798">
        <f t="shared" si="4"/>
        <v>0</v>
      </c>
    </row>
    <row r="313" spans="1:32" s="798" customFormat="1" ht="27.95" hidden="1" customHeight="1">
      <c r="A313" s="795">
        <v>298</v>
      </c>
      <c r="B313" s="795"/>
      <c r="C313" s="796"/>
      <c r="D313" s="807"/>
      <c r="E313" s="807"/>
      <c r="F313" s="807"/>
      <c r="G313" s="807"/>
      <c r="H313" s="807"/>
      <c r="I313" s="807"/>
      <c r="J313" s="807"/>
      <c r="K313" s="807"/>
      <c r="L313" s="807"/>
      <c r="M313" s="808"/>
      <c r="N313" s="808"/>
      <c r="O313" s="808"/>
      <c r="P313" s="808"/>
      <c r="Q313" s="808"/>
      <c r="R313" s="808"/>
      <c r="S313" s="808"/>
      <c r="T313" s="808"/>
      <c r="U313" s="808"/>
      <c r="V313" s="808"/>
      <c r="W313" s="808"/>
      <c r="X313" s="808"/>
      <c r="Y313" s="808"/>
      <c r="Z313" s="808"/>
      <c r="AA313" s="808"/>
      <c r="AB313" s="808"/>
      <c r="AF313" s="798">
        <f t="shared" si="4"/>
        <v>0</v>
      </c>
    </row>
    <row r="314" spans="1:32" s="798" customFormat="1" ht="27.95" hidden="1" customHeight="1">
      <c r="A314" s="795">
        <v>299</v>
      </c>
      <c r="B314" s="795"/>
      <c r="C314" s="796"/>
      <c r="D314" s="807"/>
      <c r="E314" s="807"/>
      <c r="F314" s="807"/>
      <c r="G314" s="807"/>
      <c r="H314" s="807"/>
      <c r="I314" s="807"/>
      <c r="J314" s="807"/>
      <c r="K314" s="807"/>
      <c r="L314" s="807"/>
      <c r="M314" s="808"/>
      <c r="N314" s="808"/>
      <c r="O314" s="808"/>
      <c r="P314" s="808"/>
      <c r="Q314" s="808"/>
      <c r="R314" s="808"/>
      <c r="S314" s="808"/>
      <c r="T314" s="808"/>
      <c r="U314" s="808"/>
      <c r="V314" s="808"/>
      <c r="W314" s="808"/>
      <c r="X314" s="808"/>
      <c r="Y314" s="808"/>
      <c r="Z314" s="808"/>
      <c r="AA314" s="808"/>
      <c r="AB314" s="808"/>
      <c r="AF314" s="798">
        <f t="shared" si="4"/>
        <v>0</v>
      </c>
    </row>
    <row r="315" spans="1:32" s="798" customFormat="1" ht="27.95" hidden="1" customHeight="1">
      <c r="A315" s="795">
        <v>300</v>
      </c>
      <c r="B315" s="795"/>
      <c r="C315" s="796"/>
      <c r="D315" s="807"/>
      <c r="E315" s="807"/>
      <c r="F315" s="807"/>
      <c r="G315" s="807"/>
      <c r="H315" s="807"/>
      <c r="I315" s="807"/>
      <c r="J315" s="807"/>
      <c r="K315" s="807"/>
      <c r="L315" s="807"/>
      <c r="M315" s="808"/>
      <c r="N315" s="808"/>
      <c r="O315" s="808"/>
      <c r="P315" s="808"/>
      <c r="Q315" s="808"/>
      <c r="R315" s="808"/>
      <c r="S315" s="808"/>
      <c r="T315" s="808"/>
      <c r="U315" s="808"/>
      <c r="V315" s="808"/>
      <c r="W315" s="808"/>
      <c r="X315" s="808"/>
      <c r="Y315" s="808"/>
      <c r="Z315" s="808"/>
      <c r="AA315" s="808"/>
      <c r="AB315" s="808"/>
      <c r="AF315" s="798">
        <f t="shared" si="4"/>
        <v>0</v>
      </c>
    </row>
    <row r="316" spans="1:32" s="798" customFormat="1" ht="27.95" hidden="1" customHeight="1">
      <c r="A316" s="795">
        <v>301</v>
      </c>
      <c r="B316" s="795"/>
      <c r="C316" s="796"/>
      <c r="D316" s="807"/>
      <c r="E316" s="807"/>
      <c r="F316" s="807"/>
      <c r="G316" s="807"/>
      <c r="H316" s="807"/>
      <c r="I316" s="807"/>
      <c r="J316" s="807"/>
      <c r="K316" s="807"/>
      <c r="L316" s="807"/>
      <c r="M316" s="808"/>
      <c r="N316" s="808"/>
      <c r="O316" s="808"/>
      <c r="P316" s="808"/>
      <c r="Q316" s="808"/>
      <c r="R316" s="808"/>
      <c r="S316" s="808"/>
      <c r="T316" s="808"/>
      <c r="U316" s="808"/>
      <c r="V316" s="808"/>
      <c r="W316" s="808"/>
      <c r="X316" s="808"/>
      <c r="Y316" s="808"/>
      <c r="Z316" s="808"/>
      <c r="AA316" s="808"/>
      <c r="AB316" s="808"/>
      <c r="AF316" s="798">
        <f t="shared" si="4"/>
        <v>0</v>
      </c>
    </row>
    <row r="317" spans="1:32" s="798" customFormat="1" ht="27.95" hidden="1" customHeight="1">
      <c r="A317" s="795">
        <v>302</v>
      </c>
      <c r="B317" s="795"/>
      <c r="C317" s="796"/>
      <c r="D317" s="807"/>
      <c r="E317" s="807"/>
      <c r="F317" s="807"/>
      <c r="G317" s="807"/>
      <c r="H317" s="807"/>
      <c r="I317" s="807"/>
      <c r="J317" s="807"/>
      <c r="K317" s="807"/>
      <c r="L317" s="807"/>
      <c r="M317" s="808"/>
      <c r="N317" s="808"/>
      <c r="O317" s="808"/>
      <c r="P317" s="808"/>
      <c r="Q317" s="808"/>
      <c r="R317" s="808"/>
      <c r="S317" s="808"/>
      <c r="T317" s="808"/>
      <c r="U317" s="808"/>
      <c r="V317" s="808"/>
      <c r="W317" s="808"/>
      <c r="X317" s="808"/>
      <c r="Y317" s="808"/>
      <c r="Z317" s="808"/>
      <c r="AA317" s="808"/>
      <c r="AB317" s="808"/>
      <c r="AF317" s="798">
        <f t="shared" si="4"/>
        <v>0</v>
      </c>
    </row>
    <row r="318" spans="1:32" s="798" customFormat="1" ht="27.95" hidden="1" customHeight="1">
      <c r="A318" s="795">
        <v>303</v>
      </c>
      <c r="B318" s="795"/>
      <c r="C318" s="796"/>
      <c r="D318" s="807"/>
      <c r="E318" s="807"/>
      <c r="F318" s="807"/>
      <c r="G318" s="807"/>
      <c r="H318" s="807"/>
      <c r="I318" s="807"/>
      <c r="J318" s="807"/>
      <c r="K318" s="807"/>
      <c r="L318" s="807"/>
      <c r="M318" s="808"/>
      <c r="N318" s="808"/>
      <c r="O318" s="808"/>
      <c r="P318" s="808"/>
      <c r="Q318" s="808"/>
      <c r="R318" s="808"/>
      <c r="S318" s="808"/>
      <c r="T318" s="808"/>
      <c r="U318" s="808"/>
      <c r="V318" s="808"/>
      <c r="W318" s="808"/>
      <c r="X318" s="808"/>
      <c r="Y318" s="808"/>
      <c r="Z318" s="808"/>
      <c r="AA318" s="808"/>
      <c r="AB318" s="808"/>
      <c r="AF318" s="798">
        <f t="shared" si="4"/>
        <v>0</v>
      </c>
    </row>
    <row r="319" spans="1:32" s="798" customFormat="1" ht="27.95" hidden="1" customHeight="1">
      <c r="A319" s="795">
        <v>304</v>
      </c>
      <c r="B319" s="795"/>
      <c r="C319" s="796"/>
      <c r="D319" s="807"/>
      <c r="E319" s="807"/>
      <c r="F319" s="807"/>
      <c r="G319" s="807"/>
      <c r="H319" s="807"/>
      <c r="I319" s="807"/>
      <c r="J319" s="807"/>
      <c r="K319" s="807"/>
      <c r="L319" s="807"/>
      <c r="M319" s="808"/>
      <c r="N319" s="808"/>
      <c r="O319" s="808"/>
      <c r="P319" s="808"/>
      <c r="Q319" s="808"/>
      <c r="R319" s="808"/>
      <c r="S319" s="808"/>
      <c r="T319" s="808"/>
      <c r="U319" s="808"/>
      <c r="V319" s="808"/>
      <c r="W319" s="808"/>
      <c r="X319" s="808"/>
      <c r="Y319" s="808"/>
      <c r="Z319" s="808"/>
      <c r="AA319" s="808"/>
      <c r="AB319" s="808"/>
      <c r="AF319" s="798">
        <f t="shared" si="4"/>
        <v>0</v>
      </c>
    </row>
    <row r="320" spans="1:32" s="798" customFormat="1" ht="27.95" hidden="1" customHeight="1">
      <c r="A320" s="795">
        <v>305</v>
      </c>
      <c r="B320" s="795"/>
      <c r="C320" s="796"/>
      <c r="D320" s="807"/>
      <c r="E320" s="807"/>
      <c r="F320" s="807"/>
      <c r="G320" s="807"/>
      <c r="H320" s="807"/>
      <c r="I320" s="807"/>
      <c r="J320" s="807"/>
      <c r="K320" s="807"/>
      <c r="L320" s="807"/>
      <c r="M320" s="808"/>
      <c r="N320" s="808"/>
      <c r="O320" s="808"/>
      <c r="P320" s="808"/>
      <c r="Q320" s="808"/>
      <c r="R320" s="808"/>
      <c r="S320" s="808"/>
      <c r="T320" s="808"/>
      <c r="U320" s="808"/>
      <c r="V320" s="808"/>
      <c r="W320" s="808"/>
      <c r="X320" s="808"/>
      <c r="Y320" s="808"/>
      <c r="Z320" s="808"/>
      <c r="AA320" s="808"/>
      <c r="AB320" s="808"/>
      <c r="AF320" s="798">
        <f t="shared" si="4"/>
        <v>0</v>
      </c>
    </row>
    <row r="321" spans="1:32" s="798" customFormat="1" ht="27.95" hidden="1" customHeight="1">
      <c r="A321" s="795">
        <v>306</v>
      </c>
      <c r="B321" s="795"/>
      <c r="C321" s="796"/>
      <c r="D321" s="807"/>
      <c r="E321" s="807"/>
      <c r="F321" s="807"/>
      <c r="G321" s="807"/>
      <c r="H321" s="807"/>
      <c r="I321" s="807"/>
      <c r="J321" s="807"/>
      <c r="K321" s="807"/>
      <c r="L321" s="807"/>
      <c r="M321" s="808"/>
      <c r="N321" s="808"/>
      <c r="O321" s="808"/>
      <c r="P321" s="808"/>
      <c r="Q321" s="808"/>
      <c r="R321" s="808"/>
      <c r="S321" s="808"/>
      <c r="T321" s="808"/>
      <c r="U321" s="808"/>
      <c r="V321" s="808"/>
      <c r="W321" s="808"/>
      <c r="X321" s="808"/>
      <c r="Y321" s="808"/>
      <c r="Z321" s="808"/>
      <c r="AA321" s="808"/>
      <c r="AB321" s="808"/>
      <c r="AF321" s="798">
        <f t="shared" si="4"/>
        <v>0</v>
      </c>
    </row>
    <row r="322" spans="1:32" s="798" customFormat="1" ht="27.95" hidden="1" customHeight="1">
      <c r="A322" s="795">
        <v>307</v>
      </c>
      <c r="B322" s="795"/>
      <c r="C322" s="796"/>
      <c r="D322" s="807"/>
      <c r="E322" s="807"/>
      <c r="F322" s="807"/>
      <c r="G322" s="807"/>
      <c r="H322" s="807"/>
      <c r="I322" s="807"/>
      <c r="J322" s="807"/>
      <c r="K322" s="807"/>
      <c r="L322" s="807"/>
      <c r="M322" s="808"/>
      <c r="N322" s="808"/>
      <c r="O322" s="808"/>
      <c r="P322" s="808"/>
      <c r="Q322" s="808"/>
      <c r="R322" s="808"/>
      <c r="S322" s="808"/>
      <c r="T322" s="808"/>
      <c r="U322" s="808"/>
      <c r="V322" s="808"/>
      <c r="W322" s="808"/>
      <c r="X322" s="808"/>
      <c r="Y322" s="808"/>
      <c r="Z322" s="808"/>
      <c r="AA322" s="808"/>
      <c r="AB322" s="808"/>
      <c r="AF322" s="798">
        <f t="shared" si="4"/>
        <v>0</v>
      </c>
    </row>
    <row r="323" spans="1:32" s="798" customFormat="1" ht="27.95" hidden="1" customHeight="1">
      <c r="A323" s="795">
        <v>308</v>
      </c>
      <c r="B323" s="795"/>
      <c r="C323" s="796"/>
      <c r="D323" s="807"/>
      <c r="E323" s="807"/>
      <c r="F323" s="807"/>
      <c r="G323" s="807"/>
      <c r="H323" s="807"/>
      <c r="I323" s="807"/>
      <c r="J323" s="807"/>
      <c r="K323" s="807"/>
      <c r="L323" s="807"/>
      <c r="M323" s="808"/>
      <c r="N323" s="808"/>
      <c r="O323" s="808"/>
      <c r="P323" s="808"/>
      <c r="Q323" s="808"/>
      <c r="R323" s="808"/>
      <c r="S323" s="808"/>
      <c r="T323" s="808"/>
      <c r="U323" s="808"/>
      <c r="V323" s="808"/>
      <c r="W323" s="808"/>
      <c r="X323" s="808"/>
      <c r="Y323" s="808"/>
      <c r="Z323" s="808"/>
      <c r="AA323" s="808"/>
      <c r="AB323" s="808"/>
      <c r="AF323" s="798">
        <f t="shared" si="4"/>
        <v>0</v>
      </c>
    </row>
    <row r="324" spans="1:32" s="798" customFormat="1" ht="27.95" hidden="1" customHeight="1">
      <c r="A324" s="795">
        <v>309</v>
      </c>
      <c r="B324" s="795"/>
      <c r="C324" s="796"/>
      <c r="D324" s="807"/>
      <c r="E324" s="807"/>
      <c r="F324" s="807"/>
      <c r="G324" s="807"/>
      <c r="H324" s="807"/>
      <c r="I324" s="807"/>
      <c r="J324" s="807"/>
      <c r="K324" s="807"/>
      <c r="L324" s="807"/>
      <c r="M324" s="808"/>
      <c r="N324" s="808"/>
      <c r="O324" s="808"/>
      <c r="P324" s="808"/>
      <c r="Q324" s="808"/>
      <c r="R324" s="808"/>
      <c r="S324" s="808"/>
      <c r="T324" s="808"/>
      <c r="U324" s="808"/>
      <c r="V324" s="808"/>
      <c r="W324" s="808"/>
      <c r="X324" s="808"/>
      <c r="Y324" s="808"/>
      <c r="Z324" s="808"/>
      <c r="AA324" s="808"/>
      <c r="AB324" s="808"/>
      <c r="AF324" s="798">
        <f t="shared" si="4"/>
        <v>0</v>
      </c>
    </row>
    <row r="325" spans="1:32" s="798" customFormat="1" ht="27.95" hidden="1" customHeight="1">
      <c r="A325" s="795">
        <v>310</v>
      </c>
      <c r="B325" s="795"/>
      <c r="C325" s="796"/>
      <c r="D325" s="807"/>
      <c r="E325" s="807"/>
      <c r="F325" s="807"/>
      <c r="G325" s="807"/>
      <c r="H325" s="807"/>
      <c r="I325" s="807"/>
      <c r="J325" s="807"/>
      <c r="K325" s="807"/>
      <c r="L325" s="807"/>
      <c r="M325" s="808"/>
      <c r="N325" s="808"/>
      <c r="O325" s="808"/>
      <c r="P325" s="808"/>
      <c r="Q325" s="808"/>
      <c r="R325" s="808"/>
      <c r="S325" s="808"/>
      <c r="T325" s="808"/>
      <c r="U325" s="808"/>
      <c r="V325" s="808"/>
      <c r="W325" s="808"/>
      <c r="X325" s="808"/>
      <c r="Y325" s="808"/>
      <c r="Z325" s="808"/>
      <c r="AA325" s="808"/>
      <c r="AB325" s="808"/>
      <c r="AF325" s="798">
        <f t="shared" si="4"/>
        <v>0</v>
      </c>
    </row>
    <row r="326" spans="1:32" s="798" customFormat="1" ht="27.95" hidden="1" customHeight="1">
      <c r="A326" s="795">
        <v>311</v>
      </c>
      <c r="B326" s="795"/>
      <c r="C326" s="796"/>
      <c r="D326" s="807"/>
      <c r="E326" s="807"/>
      <c r="F326" s="807"/>
      <c r="G326" s="807"/>
      <c r="H326" s="807"/>
      <c r="I326" s="807"/>
      <c r="J326" s="807"/>
      <c r="K326" s="807"/>
      <c r="L326" s="807"/>
      <c r="M326" s="808"/>
      <c r="N326" s="808"/>
      <c r="O326" s="808"/>
      <c r="P326" s="808"/>
      <c r="Q326" s="808"/>
      <c r="R326" s="808"/>
      <c r="S326" s="808"/>
      <c r="T326" s="808"/>
      <c r="U326" s="808"/>
      <c r="V326" s="808"/>
      <c r="W326" s="808"/>
      <c r="X326" s="808"/>
      <c r="Y326" s="808"/>
      <c r="Z326" s="808"/>
      <c r="AA326" s="808"/>
      <c r="AB326" s="808"/>
      <c r="AF326" s="798">
        <f t="shared" si="4"/>
        <v>0</v>
      </c>
    </row>
    <row r="327" spans="1:32" s="798" customFormat="1" ht="27.95" hidden="1" customHeight="1">
      <c r="A327" s="795">
        <v>312</v>
      </c>
      <c r="B327" s="795"/>
      <c r="C327" s="796"/>
      <c r="D327" s="807"/>
      <c r="E327" s="807"/>
      <c r="F327" s="807"/>
      <c r="G327" s="807"/>
      <c r="H327" s="807"/>
      <c r="I327" s="807"/>
      <c r="J327" s="807"/>
      <c r="K327" s="807"/>
      <c r="L327" s="807"/>
      <c r="M327" s="808"/>
      <c r="N327" s="808"/>
      <c r="O327" s="808"/>
      <c r="P327" s="808"/>
      <c r="Q327" s="808"/>
      <c r="R327" s="808"/>
      <c r="S327" s="808"/>
      <c r="T327" s="808"/>
      <c r="U327" s="808"/>
      <c r="V327" s="808"/>
      <c r="W327" s="808"/>
      <c r="X327" s="808"/>
      <c r="Y327" s="808"/>
      <c r="Z327" s="808"/>
      <c r="AA327" s="808"/>
      <c r="AB327" s="808"/>
      <c r="AF327" s="798">
        <f t="shared" si="4"/>
        <v>0</v>
      </c>
    </row>
    <row r="328" spans="1:32" s="798" customFormat="1" ht="27.95" hidden="1" customHeight="1">
      <c r="A328" s="795">
        <v>313</v>
      </c>
      <c r="B328" s="795"/>
      <c r="C328" s="796"/>
      <c r="D328" s="807"/>
      <c r="E328" s="807"/>
      <c r="F328" s="807"/>
      <c r="G328" s="807"/>
      <c r="H328" s="807"/>
      <c r="I328" s="807"/>
      <c r="J328" s="807"/>
      <c r="K328" s="807"/>
      <c r="L328" s="807"/>
      <c r="M328" s="808"/>
      <c r="N328" s="808"/>
      <c r="O328" s="808"/>
      <c r="P328" s="808"/>
      <c r="Q328" s="808"/>
      <c r="R328" s="808"/>
      <c r="S328" s="808"/>
      <c r="T328" s="808"/>
      <c r="U328" s="808"/>
      <c r="V328" s="808"/>
      <c r="W328" s="808"/>
      <c r="X328" s="808"/>
      <c r="Y328" s="808"/>
      <c r="Z328" s="808"/>
      <c r="AA328" s="808"/>
      <c r="AB328" s="808"/>
      <c r="AF328" s="798">
        <f t="shared" si="4"/>
        <v>0</v>
      </c>
    </row>
    <row r="329" spans="1:32" s="798" customFormat="1" ht="27.95" hidden="1" customHeight="1">
      <c r="A329" s="795">
        <v>314</v>
      </c>
      <c r="B329" s="795"/>
      <c r="C329" s="796"/>
      <c r="D329" s="807"/>
      <c r="E329" s="807"/>
      <c r="F329" s="807"/>
      <c r="G329" s="807"/>
      <c r="H329" s="807"/>
      <c r="I329" s="807"/>
      <c r="J329" s="807"/>
      <c r="K329" s="807"/>
      <c r="L329" s="807"/>
      <c r="M329" s="808"/>
      <c r="N329" s="808"/>
      <c r="O329" s="808"/>
      <c r="P329" s="808"/>
      <c r="Q329" s="808"/>
      <c r="R329" s="808"/>
      <c r="S329" s="808"/>
      <c r="T329" s="808"/>
      <c r="U329" s="808"/>
      <c r="V329" s="808"/>
      <c r="W329" s="808"/>
      <c r="X329" s="808"/>
      <c r="Y329" s="808"/>
      <c r="Z329" s="808"/>
      <c r="AA329" s="808"/>
      <c r="AB329" s="808"/>
      <c r="AF329" s="798">
        <f t="shared" si="4"/>
        <v>0</v>
      </c>
    </row>
    <row r="330" spans="1:32" s="798" customFormat="1" ht="27.95" hidden="1" customHeight="1">
      <c r="A330" s="795">
        <v>315</v>
      </c>
      <c r="B330" s="795"/>
      <c r="C330" s="796"/>
      <c r="D330" s="807"/>
      <c r="E330" s="807"/>
      <c r="F330" s="807"/>
      <c r="G330" s="807"/>
      <c r="H330" s="807"/>
      <c r="I330" s="807"/>
      <c r="J330" s="807"/>
      <c r="K330" s="807"/>
      <c r="L330" s="807"/>
      <c r="M330" s="808"/>
      <c r="N330" s="808"/>
      <c r="O330" s="808"/>
      <c r="P330" s="808"/>
      <c r="Q330" s="808"/>
      <c r="R330" s="808"/>
      <c r="S330" s="808"/>
      <c r="T330" s="808"/>
      <c r="U330" s="808"/>
      <c r="V330" s="808"/>
      <c r="W330" s="808"/>
      <c r="X330" s="808"/>
      <c r="Y330" s="808"/>
      <c r="Z330" s="808"/>
      <c r="AA330" s="808"/>
      <c r="AB330" s="808"/>
      <c r="AF330" s="798">
        <f t="shared" si="4"/>
        <v>0</v>
      </c>
    </row>
    <row r="331" spans="1:32" s="798" customFormat="1" ht="27.95" hidden="1" customHeight="1">
      <c r="A331" s="795">
        <v>316</v>
      </c>
      <c r="B331" s="795"/>
      <c r="C331" s="796"/>
      <c r="D331" s="807"/>
      <c r="E331" s="807"/>
      <c r="F331" s="807"/>
      <c r="G331" s="807"/>
      <c r="H331" s="807"/>
      <c r="I331" s="807"/>
      <c r="J331" s="807"/>
      <c r="K331" s="807"/>
      <c r="L331" s="807"/>
      <c r="M331" s="808"/>
      <c r="N331" s="808"/>
      <c r="O331" s="808"/>
      <c r="P331" s="808"/>
      <c r="Q331" s="808"/>
      <c r="R331" s="808"/>
      <c r="S331" s="808"/>
      <c r="T331" s="808"/>
      <c r="U331" s="808"/>
      <c r="V331" s="808"/>
      <c r="W331" s="808"/>
      <c r="X331" s="808"/>
      <c r="Y331" s="808"/>
      <c r="Z331" s="808"/>
      <c r="AA331" s="808"/>
      <c r="AB331" s="808"/>
      <c r="AF331" s="798">
        <f t="shared" si="4"/>
        <v>0</v>
      </c>
    </row>
    <row r="332" spans="1:32" s="798" customFormat="1" ht="27.95" hidden="1" customHeight="1">
      <c r="A332" s="795">
        <v>317</v>
      </c>
      <c r="B332" s="795"/>
      <c r="C332" s="796"/>
      <c r="D332" s="807"/>
      <c r="E332" s="807"/>
      <c r="F332" s="807"/>
      <c r="G332" s="807"/>
      <c r="H332" s="807"/>
      <c r="I332" s="807"/>
      <c r="J332" s="807"/>
      <c r="K332" s="807"/>
      <c r="L332" s="807"/>
      <c r="M332" s="808"/>
      <c r="N332" s="808"/>
      <c r="O332" s="808"/>
      <c r="P332" s="808"/>
      <c r="Q332" s="808"/>
      <c r="R332" s="808"/>
      <c r="S332" s="808"/>
      <c r="T332" s="808"/>
      <c r="U332" s="808"/>
      <c r="V332" s="808"/>
      <c r="W332" s="808"/>
      <c r="X332" s="808"/>
      <c r="Y332" s="808"/>
      <c r="Z332" s="808"/>
      <c r="AA332" s="808"/>
      <c r="AB332" s="808"/>
      <c r="AF332" s="798">
        <f t="shared" si="4"/>
        <v>0</v>
      </c>
    </row>
    <row r="333" spans="1:32" s="798" customFormat="1" ht="27.95" hidden="1" customHeight="1">
      <c r="A333" s="795">
        <v>318</v>
      </c>
      <c r="B333" s="795"/>
      <c r="C333" s="796"/>
      <c r="D333" s="807"/>
      <c r="E333" s="807"/>
      <c r="F333" s="807"/>
      <c r="G333" s="807"/>
      <c r="H333" s="807"/>
      <c r="I333" s="807"/>
      <c r="J333" s="807"/>
      <c r="K333" s="807"/>
      <c r="L333" s="807"/>
      <c r="M333" s="808"/>
      <c r="N333" s="808"/>
      <c r="O333" s="808"/>
      <c r="P333" s="808"/>
      <c r="Q333" s="808"/>
      <c r="R333" s="808"/>
      <c r="S333" s="808"/>
      <c r="T333" s="808"/>
      <c r="U333" s="808"/>
      <c r="V333" s="808"/>
      <c r="W333" s="808"/>
      <c r="X333" s="808"/>
      <c r="Y333" s="808"/>
      <c r="Z333" s="808"/>
      <c r="AA333" s="808"/>
      <c r="AB333" s="808"/>
      <c r="AF333" s="798">
        <f t="shared" si="4"/>
        <v>0</v>
      </c>
    </row>
    <row r="334" spans="1:32" s="798" customFormat="1" ht="27.95" hidden="1" customHeight="1">
      <c r="A334" s="795">
        <v>319</v>
      </c>
      <c r="B334" s="795"/>
      <c r="C334" s="796"/>
      <c r="D334" s="807"/>
      <c r="E334" s="807"/>
      <c r="F334" s="807"/>
      <c r="G334" s="807"/>
      <c r="H334" s="807"/>
      <c r="I334" s="807"/>
      <c r="J334" s="807"/>
      <c r="K334" s="807"/>
      <c r="L334" s="807"/>
      <c r="M334" s="808"/>
      <c r="N334" s="808"/>
      <c r="O334" s="808"/>
      <c r="P334" s="808"/>
      <c r="Q334" s="808"/>
      <c r="R334" s="808"/>
      <c r="S334" s="808"/>
      <c r="T334" s="808"/>
      <c r="U334" s="808"/>
      <c r="V334" s="808"/>
      <c r="W334" s="808"/>
      <c r="X334" s="808"/>
      <c r="Y334" s="808"/>
      <c r="Z334" s="808"/>
      <c r="AA334" s="808"/>
      <c r="AB334" s="808"/>
      <c r="AF334" s="798">
        <f t="shared" si="4"/>
        <v>0</v>
      </c>
    </row>
    <row r="335" spans="1:32" s="798" customFormat="1" ht="27.95" hidden="1" customHeight="1">
      <c r="A335" s="795">
        <v>320</v>
      </c>
      <c r="B335" s="795"/>
      <c r="C335" s="796"/>
      <c r="D335" s="807"/>
      <c r="E335" s="807"/>
      <c r="F335" s="807"/>
      <c r="G335" s="807"/>
      <c r="H335" s="807"/>
      <c r="I335" s="807"/>
      <c r="J335" s="807"/>
      <c r="K335" s="807"/>
      <c r="L335" s="807"/>
      <c r="M335" s="808"/>
      <c r="N335" s="808"/>
      <c r="O335" s="808"/>
      <c r="P335" s="808"/>
      <c r="Q335" s="808"/>
      <c r="R335" s="808"/>
      <c r="S335" s="808"/>
      <c r="T335" s="808"/>
      <c r="U335" s="808"/>
      <c r="V335" s="808"/>
      <c r="W335" s="808"/>
      <c r="X335" s="808"/>
      <c r="Y335" s="808"/>
      <c r="Z335" s="808"/>
      <c r="AA335" s="808"/>
      <c r="AB335" s="808"/>
      <c r="AF335" s="798">
        <f t="shared" si="4"/>
        <v>0</v>
      </c>
    </row>
    <row r="336" spans="1:32" s="798" customFormat="1" ht="27.95" hidden="1" customHeight="1">
      <c r="A336" s="795">
        <v>321</v>
      </c>
      <c r="B336" s="795"/>
      <c r="C336" s="796"/>
      <c r="D336" s="807"/>
      <c r="E336" s="807"/>
      <c r="F336" s="807"/>
      <c r="G336" s="807"/>
      <c r="H336" s="807"/>
      <c r="I336" s="807"/>
      <c r="J336" s="807"/>
      <c r="K336" s="807"/>
      <c r="L336" s="807"/>
      <c r="M336" s="808"/>
      <c r="N336" s="808"/>
      <c r="O336" s="808"/>
      <c r="P336" s="808"/>
      <c r="Q336" s="808"/>
      <c r="R336" s="808"/>
      <c r="S336" s="808"/>
      <c r="T336" s="808"/>
      <c r="U336" s="808"/>
      <c r="V336" s="808"/>
      <c r="W336" s="808"/>
      <c r="X336" s="808"/>
      <c r="Y336" s="808"/>
      <c r="Z336" s="808"/>
      <c r="AA336" s="808"/>
      <c r="AB336" s="808"/>
      <c r="AF336" s="798">
        <f t="shared" si="4"/>
        <v>0</v>
      </c>
    </row>
    <row r="337" spans="1:32" s="798" customFormat="1" ht="27.95" hidden="1" customHeight="1">
      <c r="A337" s="795">
        <v>322</v>
      </c>
      <c r="B337" s="795"/>
      <c r="C337" s="796"/>
      <c r="D337" s="807"/>
      <c r="E337" s="807"/>
      <c r="F337" s="807"/>
      <c r="G337" s="807"/>
      <c r="H337" s="807"/>
      <c r="I337" s="807"/>
      <c r="J337" s="807"/>
      <c r="K337" s="807"/>
      <c r="L337" s="807"/>
      <c r="M337" s="808"/>
      <c r="N337" s="808"/>
      <c r="O337" s="808"/>
      <c r="P337" s="808"/>
      <c r="Q337" s="808"/>
      <c r="R337" s="808"/>
      <c r="S337" s="808"/>
      <c r="T337" s="808"/>
      <c r="U337" s="808"/>
      <c r="V337" s="808"/>
      <c r="W337" s="808"/>
      <c r="X337" s="808"/>
      <c r="Y337" s="808"/>
      <c r="Z337" s="808"/>
      <c r="AA337" s="808"/>
      <c r="AB337" s="808"/>
      <c r="AF337" s="798">
        <f t="shared" ref="AF337:AF400" si="5">COUNTA($C337)</f>
        <v>0</v>
      </c>
    </row>
    <row r="338" spans="1:32" s="798" customFormat="1" ht="27.95" hidden="1" customHeight="1">
      <c r="A338" s="795">
        <v>323</v>
      </c>
      <c r="B338" s="795"/>
      <c r="C338" s="796"/>
      <c r="D338" s="807"/>
      <c r="E338" s="807"/>
      <c r="F338" s="807"/>
      <c r="G338" s="807"/>
      <c r="H338" s="807"/>
      <c r="I338" s="807"/>
      <c r="J338" s="807"/>
      <c r="K338" s="807"/>
      <c r="L338" s="807"/>
      <c r="M338" s="808"/>
      <c r="N338" s="808"/>
      <c r="O338" s="808"/>
      <c r="P338" s="808"/>
      <c r="Q338" s="808"/>
      <c r="R338" s="808"/>
      <c r="S338" s="808"/>
      <c r="T338" s="808"/>
      <c r="U338" s="808"/>
      <c r="V338" s="808"/>
      <c r="W338" s="808"/>
      <c r="X338" s="808"/>
      <c r="Y338" s="808"/>
      <c r="Z338" s="808"/>
      <c r="AA338" s="808"/>
      <c r="AB338" s="808"/>
      <c r="AF338" s="798">
        <f t="shared" si="5"/>
        <v>0</v>
      </c>
    </row>
    <row r="339" spans="1:32" s="798" customFormat="1" ht="27.95" hidden="1" customHeight="1">
      <c r="A339" s="795">
        <v>324</v>
      </c>
      <c r="B339" s="795"/>
      <c r="C339" s="796"/>
      <c r="D339" s="807"/>
      <c r="E339" s="807"/>
      <c r="F339" s="807"/>
      <c r="G339" s="807"/>
      <c r="H339" s="807"/>
      <c r="I339" s="807"/>
      <c r="J339" s="807"/>
      <c r="K339" s="807"/>
      <c r="L339" s="807"/>
      <c r="M339" s="808"/>
      <c r="N339" s="808"/>
      <c r="O339" s="808"/>
      <c r="P339" s="808"/>
      <c r="Q339" s="808"/>
      <c r="R339" s="808"/>
      <c r="S339" s="808"/>
      <c r="T339" s="808"/>
      <c r="U339" s="808"/>
      <c r="V339" s="808"/>
      <c r="W339" s="808"/>
      <c r="X339" s="808"/>
      <c r="Y339" s="808"/>
      <c r="Z339" s="808"/>
      <c r="AA339" s="808"/>
      <c r="AB339" s="808"/>
      <c r="AF339" s="798">
        <f t="shared" si="5"/>
        <v>0</v>
      </c>
    </row>
    <row r="340" spans="1:32" s="798" customFormat="1" ht="27.95" hidden="1" customHeight="1">
      <c r="A340" s="795">
        <v>325</v>
      </c>
      <c r="B340" s="795"/>
      <c r="C340" s="796"/>
      <c r="D340" s="807"/>
      <c r="E340" s="807"/>
      <c r="F340" s="807"/>
      <c r="G340" s="807"/>
      <c r="H340" s="807"/>
      <c r="I340" s="807"/>
      <c r="J340" s="807"/>
      <c r="K340" s="807"/>
      <c r="L340" s="807"/>
      <c r="M340" s="808"/>
      <c r="N340" s="808"/>
      <c r="O340" s="808"/>
      <c r="P340" s="808"/>
      <c r="Q340" s="808"/>
      <c r="R340" s="808"/>
      <c r="S340" s="808"/>
      <c r="T340" s="808"/>
      <c r="U340" s="808"/>
      <c r="V340" s="808"/>
      <c r="W340" s="808"/>
      <c r="X340" s="808"/>
      <c r="Y340" s="808"/>
      <c r="Z340" s="808"/>
      <c r="AA340" s="808"/>
      <c r="AB340" s="808"/>
      <c r="AF340" s="798">
        <f t="shared" si="5"/>
        <v>0</v>
      </c>
    </row>
    <row r="341" spans="1:32" s="798" customFormat="1" ht="27.95" hidden="1" customHeight="1">
      <c r="A341" s="795">
        <v>326</v>
      </c>
      <c r="B341" s="795"/>
      <c r="C341" s="796"/>
      <c r="D341" s="807"/>
      <c r="E341" s="807"/>
      <c r="F341" s="807"/>
      <c r="G341" s="807"/>
      <c r="H341" s="807"/>
      <c r="I341" s="807"/>
      <c r="J341" s="807"/>
      <c r="K341" s="807"/>
      <c r="L341" s="807"/>
      <c r="M341" s="808"/>
      <c r="N341" s="808"/>
      <c r="O341" s="808"/>
      <c r="P341" s="808"/>
      <c r="Q341" s="808"/>
      <c r="R341" s="808"/>
      <c r="S341" s="808"/>
      <c r="T341" s="808"/>
      <c r="U341" s="808"/>
      <c r="V341" s="808"/>
      <c r="W341" s="808"/>
      <c r="X341" s="808"/>
      <c r="Y341" s="808"/>
      <c r="Z341" s="808"/>
      <c r="AA341" s="808"/>
      <c r="AB341" s="808"/>
      <c r="AF341" s="798">
        <f t="shared" si="5"/>
        <v>0</v>
      </c>
    </row>
    <row r="342" spans="1:32" s="798" customFormat="1" ht="27.95" hidden="1" customHeight="1">
      <c r="A342" s="795">
        <v>327</v>
      </c>
      <c r="B342" s="795"/>
      <c r="C342" s="796"/>
      <c r="D342" s="807"/>
      <c r="E342" s="807"/>
      <c r="F342" s="807"/>
      <c r="G342" s="807"/>
      <c r="H342" s="807"/>
      <c r="I342" s="807"/>
      <c r="J342" s="807"/>
      <c r="K342" s="807"/>
      <c r="L342" s="807"/>
      <c r="M342" s="808"/>
      <c r="N342" s="808"/>
      <c r="O342" s="808"/>
      <c r="P342" s="808"/>
      <c r="Q342" s="808"/>
      <c r="R342" s="808"/>
      <c r="S342" s="808"/>
      <c r="T342" s="808"/>
      <c r="U342" s="808"/>
      <c r="V342" s="808"/>
      <c r="W342" s="808"/>
      <c r="X342" s="808"/>
      <c r="Y342" s="808"/>
      <c r="Z342" s="808"/>
      <c r="AA342" s="808"/>
      <c r="AB342" s="808"/>
      <c r="AF342" s="798">
        <f t="shared" si="5"/>
        <v>0</v>
      </c>
    </row>
    <row r="343" spans="1:32" s="798" customFormat="1" ht="27.95" hidden="1" customHeight="1">
      <c r="A343" s="795">
        <v>328</v>
      </c>
      <c r="B343" s="795"/>
      <c r="C343" s="796"/>
      <c r="D343" s="807"/>
      <c r="E343" s="807"/>
      <c r="F343" s="807"/>
      <c r="G343" s="807"/>
      <c r="H343" s="807"/>
      <c r="I343" s="807"/>
      <c r="J343" s="807"/>
      <c r="K343" s="807"/>
      <c r="L343" s="807"/>
      <c r="M343" s="808"/>
      <c r="N343" s="808"/>
      <c r="O343" s="808"/>
      <c r="P343" s="808"/>
      <c r="Q343" s="808"/>
      <c r="R343" s="808"/>
      <c r="S343" s="808"/>
      <c r="T343" s="808"/>
      <c r="U343" s="808"/>
      <c r="V343" s="808"/>
      <c r="W343" s="808"/>
      <c r="X343" s="808"/>
      <c r="Y343" s="808"/>
      <c r="Z343" s="808"/>
      <c r="AA343" s="808"/>
      <c r="AB343" s="808"/>
      <c r="AF343" s="798">
        <f t="shared" si="5"/>
        <v>0</v>
      </c>
    </row>
    <row r="344" spans="1:32" s="798" customFormat="1" ht="27.95" hidden="1" customHeight="1">
      <c r="A344" s="795">
        <v>329</v>
      </c>
      <c r="B344" s="795"/>
      <c r="C344" s="796"/>
      <c r="D344" s="807"/>
      <c r="E344" s="807"/>
      <c r="F344" s="807"/>
      <c r="G344" s="807"/>
      <c r="H344" s="807"/>
      <c r="I344" s="807"/>
      <c r="J344" s="807"/>
      <c r="K344" s="807"/>
      <c r="L344" s="807"/>
      <c r="M344" s="808"/>
      <c r="N344" s="808"/>
      <c r="O344" s="808"/>
      <c r="P344" s="808"/>
      <c r="Q344" s="808"/>
      <c r="R344" s="808"/>
      <c r="S344" s="808"/>
      <c r="T344" s="808"/>
      <c r="U344" s="808"/>
      <c r="V344" s="808"/>
      <c r="W344" s="808"/>
      <c r="X344" s="808"/>
      <c r="Y344" s="808"/>
      <c r="Z344" s="808"/>
      <c r="AA344" s="808"/>
      <c r="AB344" s="808"/>
      <c r="AF344" s="798">
        <f t="shared" si="5"/>
        <v>0</v>
      </c>
    </row>
    <row r="345" spans="1:32" s="798" customFormat="1" ht="27.95" hidden="1" customHeight="1">
      <c r="A345" s="795">
        <v>330</v>
      </c>
      <c r="B345" s="795"/>
      <c r="C345" s="796"/>
      <c r="D345" s="807"/>
      <c r="E345" s="807"/>
      <c r="F345" s="807"/>
      <c r="G345" s="807"/>
      <c r="H345" s="807"/>
      <c r="I345" s="807"/>
      <c r="J345" s="807"/>
      <c r="K345" s="807"/>
      <c r="L345" s="807"/>
      <c r="M345" s="808"/>
      <c r="N345" s="808"/>
      <c r="O345" s="808"/>
      <c r="P345" s="808"/>
      <c r="Q345" s="808"/>
      <c r="R345" s="808"/>
      <c r="S345" s="808"/>
      <c r="T345" s="808"/>
      <c r="U345" s="808"/>
      <c r="V345" s="808"/>
      <c r="W345" s="808"/>
      <c r="X345" s="808"/>
      <c r="Y345" s="808"/>
      <c r="Z345" s="808"/>
      <c r="AA345" s="808"/>
      <c r="AB345" s="808"/>
      <c r="AF345" s="798">
        <f t="shared" si="5"/>
        <v>0</v>
      </c>
    </row>
    <row r="346" spans="1:32" s="798" customFormat="1" ht="27.95" hidden="1" customHeight="1">
      <c r="A346" s="795">
        <v>331</v>
      </c>
      <c r="B346" s="795"/>
      <c r="C346" s="796"/>
      <c r="D346" s="807"/>
      <c r="E346" s="807"/>
      <c r="F346" s="807"/>
      <c r="G346" s="807"/>
      <c r="H346" s="807"/>
      <c r="I346" s="807"/>
      <c r="J346" s="807"/>
      <c r="K346" s="807"/>
      <c r="L346" s="807"/>
      <c r="M346" s="808"/>
      <c r="N346" s="808"/>
      <c r="O346" s="808"/>
      <c r="P346" s="808"/>
      <c r="Q346" s="808"/>
      <c r="R346" s="808"/>
      <c r="S346" s="808"/>
      <c r="T346" s="808"/>
      <c r="U346" s="808"/>
      <c r="V346" s="808"/>
      <c r="W346" s="808"/>
      <c r="X346" s="808"/>
      <c r="Y346" s="808"/>
      <c r="Z346" s="808"/>
      <c r="AA346" s="808"/>
      <c r="AB346" s="808"/>
      <c r="AF346" s="798">
        <f t="shared" si="5"/>
        <v>0</v>
      </c>
    </row>
    <row r="347" spans="1:32" s="798" customFormat="1" ht="27.95" hidden="1" customHeight="1">
      <c r="A347" s="795">
        <v>332</v>
      </c>
      <c r="B347" s="795"/>
      <c r="C347" s="796"/>
      <c r="D347" s="807"/>
      <c r="E347" s="807"/>
      <c r="F347" s="807"/>
      <c r="G347" s="807"/>
      <c r="H347" s="807"/>
      <c r="I347" s="807"/>
      <c r="J347" s="807"/>
      <c r="K347" s="807"/>
      <c r="L347" s="807"/>
      <c r="M347" s="808"/>
      <c r="N347" s="808"/>
      <c r="O347" s="808"/>
      <c r="P347" s="808"/>
      <c r="Q347" s="808"/>
      <c r="R347" s="808"/>
      <c r="S347" s="808"/>
      <c r="T347" s="808"/>
      <c r="U347" s="808"/>
      <c r="V347" s="808"/>
      <c r="W347" s="808"/>
      <c r="X347" s="808"/>
      <c r="Y347" s="808"/>
      <c r="Z347" s="808"/>
      <c r="AA347" s="808"/>
      <c r="AB347" s="808"/>
      <c r="AF347" s="798">
        <f t="shared" si="5"/>
        <v>0</v>
      </c>
    </row>
    <row r="348" spans="1:32" s="798" customFormat="1" ht="27.95" hidden="1" customHeight="1">
      <c r="A348" s="795">
        <v>333</v>
      </c>
      <c r="B348" s="795"/>
      <c r="C348" s="796"/>
      <c r="D348" s="807"/>
      <c r="E348" s="807"/>
      <c r="F348" s="807"/>
      <c r="G348" s="807"/>
      <c r="H348" s="807"/>
      <c r="I348" s="807"/>
      <c r="J348" s="807"/>
      <c r="K348" s="807"/>
      <c r="L348" s="807"/>
      <c r="M348" s="808"/>
      <c r="N348" s="808"/>
      <c r="O348" s="808"/>
      <c r="P348" s="808"/>
      <c r="Q348" s="808"/>
      <c r="R348" s="808"/>
      <c r="S348" s="808"/>
      <c r="T348" s="808"/>
      <c r="U348" s="808"/>
      <c r="V348" s="808"/>
      <c r="W348" s="808"/>
      <c r="X348" s="808"/>
      <c r="Y348" s="808"/>
      <c r="Z348" s="808"/>
      <c r="AA348" s="808"/>
      <c r="AB348" s="808"/>
      <c r="AF348" s="798">
        <f t="shared" si="5"/>
        <v>0</v>
      </c>
    </row>
    <row r="349" spans="1:32" s="798" customFormat="1" ht="27.95" hidden="1" customHeight="1">
      <c r="A349" s="795">
        <v>334</v>
      </c>
      <c r="B349" s="795"/>
      <c r="C349" s="796"/>
      <c r="D349" s="807"/>
      <c r="E349" s="807"/>
      <c r="F349" s="807"/>
      <c r="G349" s="807"/>
      <c r="H349" s="807"/>
      <c r="I349" s="807"/>
      <c r="J349" s="807"/>
      <c r="K349" s="807"/>
      <c r="L349" s="807"/>
      <c r="M349" s="808"/>
      <c r="N349" s="808"/>
      <c r="O349" s="808"/>
      <c r="P349" s="808"/>
      <c r="Q349" s="808"/>
      <c r="R349" s="808"/>
      <c r="S349" s="808"/>
      <c r="T349" s="808"/>
      <c r="U349" s="808"/>
      <c r="V349" s="808"/>
      <c r="W349" s="808"/>
      <c r="X349" s="808"/>
      <c r="Y349" s="808"/>
      <c r="Z349" s="808"/>
      <c r="AA349" s="808"/>
      <c r="AB349" s="808"/>
      <c r="AF349" s="798">
        <f t="shared" si="5"/>
        <v>0</v>
      </c>
    </row>
    <row r="350" spans="1:32" s="798" customFormat="1" ht="27.95" hidden="1" customHeight="1">
      <c r="A350" s="795">
        <v>335</v>
      </c>
      <c r="B350" s="795"/>
      <c r="C350" s="796"/>
      <c r="D350" s="807"/>
      <c r="E350" s="807"/>
      <c r="F350" s="807"/>
      <c r="G350" s="807"/>
      <c r="H350" s="807"/>
      <c r="I350" s="807"/>
      <c r="J350" s="807"/>
      <c r="K350" s="807"/>
      <c r="L350" s="807"/>
      <c r="M350" s="808"/>
      <c r="N350" s="808"/>
      <c r="O350" s="808"/>
      <c r="P350" s="808"/>
      <c r="Q350" s="808"/>
      <c r="R350" s="808"/>
      <c r="S350" s="808"/>
      <c r="T350" s="808"/>
      <c r="U350" s="808"/>
      <c r="V350" s="808"/>
      <c r="W350" s="808"/>
      <c r="X350" s="808"/>
      <c r="Y350" s="808"/>
      <c r="Z350" s="808"/>
      <c r="AA350" s="808"/>
      <c r="AB350" s="808"/>
      <c r="AF350" s="798">
        <f t="shared" si="5"/>
        <v>0</v>
      </c>
    </row>
    <row r="351" spans="1:32" s="798" customFormat="1" ht="27.95" hidden="1" customHeight="1">
      <c r="A351" s="795">
        <v>336</v>
      </c>
      <c r="B351" s="795"/>
      <c r="C351" s="796"/>
      <c r="D351" s="807"/>
      <c r="E351" s="807"/>
      <c r="F351" s="807"/>
      <c r="G351" s="807"/>
      <c r="H351" s="807"/>
      <c r="I351" s="807"/>
      <c r="J351" s="807"/>
      <c r="K351" s="807"/>
      <c r="L351" s="807"/>
      <c r="M351" s="808"/>
      <c r="N351" s="808"/>
      <c r="O351" s="808"/>
      <c r="P351" s="808"/>
      <c r="Q351" s="808"/>
      <c r="R351" s="808"/>
      <c r="S351" s="808"/>
      <c r="T351" s="808"/>
      <c r="U351" s="808"/>
      <c r="V351" s="808"/>
      <c r="W351" s="808"/>
      <c r="X351" s="808"/>
      <c r="Y351" s="808"/>
      <c r="Z351" s="808"/>
      <c r="AA351" s="808"/>
      <c r="AB351" s="808"/>
      <c r="AF351" s="798">
        <f t="shared" si="5"/>
        <v>0</v>
      </c>
    </row>
    <row r="352" spans="1:32" s="798" customFormat="1" ht="27.95" hidden="1" customHeight="1">
      <c r="A352" s="795">
        <v>337</v>
      </c>
      <c r="B352" s="795"/>
      <c r="C352" s="796"/>
      <c r="D352" s="807"/>
      <c r="E352" s="807"/>
      <c r="F352" s="807"/>
      <c r="G352" s="807"/>
      <c r="H352" s="807"/>
      <c r="I352" s="807"/>
      <c r="J352" s="807"/>
      <c r="K352" s="807"/>
      <c r="L352" s="807"/>
      <c r="M352" s="808"/>
      <c r="N352" s="808"/>
      <c r="O352" s="808"/>
      <c r="P352" s="808"/>
      <c r="Q352" s="808"/>
      <c r="R352" s="808"/>
      <c r="S352" s="808"/>
      <c r="T352" s="808"/>
      <c r="U352" s="808"/>
      <c r="V352" s="808"/>
      <c r="W352" s="808"/>
      <c r="X352" s="808"/>
      <c r="Y352" s="808"/>
      <c r="Z352" s="808"/>
      <c r="AA352" s="808"/>
      <c r="AB352" s="808"/>
      <c r="AF352" s="798">
        <f t="shared" si="5"/>
        <v>0</v>
      </c>
    </row>
    <row r="353" spans="1:32" s="798" customFormat="1" ht="27.95" hidden="1" customHeight="1">
      <c r="A353" s="795">
        <v>338</v>
      </c>
      <c r="B353" s="795"/>
      <c r="C353" s="796"/>
      <c r="D353" s="807"/>
      <c r="E353" s="807"/>
      <c r="F353" s="807"/>
      <c r="G353" s="807"/>
      <c r="H353" s="807"/>
      <c r="I353" s="807"/>
      <c r="J353" s="807"/>
      <c r="K353" s="807"/>
      <c r="L353" s="807"/>
      <c r="M353" s="808"/>
      <c r="N353" s="808"/>
      <c r="O353" s="808"/>
      <c r="P353" s="808"/>
      <c r="Q353" s="808"/>
      <c r="R353" s="808"/>
      <c r="S353" s="808"/>
      <c r="T353" s="808"/>
      <c r="U353" s="808"/>
      <c r="V353" s="808"/>
      <c r="W353" s="808"/>
      <c r="X353" s="808"/>
      <c r="Y353" s="808"/>
      <c r="Z353" s="808"/>
      <c r="AA353" s="808"/>
      <c r="AB353" s="808"/>
      <c r="AF353" s="798">
        <f t="shared" si="5"/>
        <v>0</v>
      </c>
    </row>
    <row r="354" spans="1:32" s="798" customFormat="1" ht="27.95" hidden="1" customHeight="1">
      <c r="A354" s="795">
        <v>339</v>
      </c>
      <c r="B354" s="795"/>
      <c r="C354" s="796"/>
      <c r="D354" s="807"/>
      <c r="E354" s="807"/>
      <c r="F354" s="807"/>
      <c r="G354" s="807"/>
      <c r="H354" s="807"/>
      <c r="I354" s="807"/>
      <c r="J354" s="807"/>
      <c r="K354" s="807"/>
      <c r="L354" s="807"/>
      <c r="M354" s="808"/>
      <c r="N354" s="808"/>
      <c r="O354" s="808"/>
      <c r="P354" s="808"/>
      <c r="Q354" s="808"/>
      <c r="R354" s="808"/>
      <c r="S354" s="808"/>
      <c r="T354" s="808"/>
      <c r="U354" s="808"/>
      <c r="V354" s="808"/>
      <c r="W354" s="808"/>
      <c r="X354" s="808"/>
      <c r="Y354" s="808"/>
      <c r="Z354" s="808"/>
      <c r="AA354" s="808"/>
      <c r="AB354" s="808"/>
      <c r="AF354" s="798">
        <f t="shared" si="5"/>
        <v>0</v>
      </c>
    </row>
    <row r="355" spans="1:32" s="798" customFormat="1" ht="27.95" hidden="1" customHeight="1">
      <c r="A355" s="795">
        <v>340</v>
      </c>
      <c r="B355" s="795"/>
      <c r="C355" s="796"/>
      <c r="D355" s="807"/>
      <c r="E355" s="807"/>
      <c r="F355" s="807"/>
      <c r="G355" s="807"/>
      <c r="H355" s="807"/>
      <c r="I355" s="807"/>
      <c r="J355" s="807"/>
      <c r="K355" s="807"/>
      <c r="L355" s="807"/>
      <c r="M355" s="808"/>
      <c r="N355" s="808"/>
      <c r="O355" s="808"/>
      <c r="P355" s="808"/>
      <c r="Q355" s="808"/>
      <c r="R355" s="808"/>
      <c r="S355" s="808"/>
      <c r="T355" s="808"/>
      <c r="U355" s="808"/>
      <c r="V355" s="808"/>
      <c r="W355" s="808"/>
      <c r="X355" s="808"/>
      <c r="Y355" s="808"/>
      <c r="Z355" s="808"/>
      <c r="AA355" s="808"/>
      <c r="AB355" s="808"/>
      <c r="AF355" s="798">
        <f t="shared" si="5"/>
        <v>0</v>
      </c>
    </row>
    <row r="356" spans="1:32" s="798" customFormat="1" ht="27.95" hidden="1" customHeight="1">
      <c r="A356" s="795">
        <v>341</v>
      </c>
      <c r="B356" s="795"/>
      <c r="C356" s="796"/>
      <c r="D356" s="807"/>
      <c r="E356" s="807"/>
      <c r="F356" s="807"/>
      <c r="G356" s="807"/>
      <c r="H356" s="807"/>
      <c r="I356" s="807"/>
      <c r="J356" s="807"/>
      <c r="K356" s="807"/>
      <c r="L356" s="807"/>
      <c r="M356" s="808"/>
      <c r="N356" s="808"/>
      <c r="O356" s="808"/>
      <c r="P356" s="808"/>
      <c r="Q356" s="808"/>
      <c r="R356" s="808"/>
      <c r="S356" s="808"/>
      <c r="T356" s="808"/>
      <c r="U356" s="808"/>
      <c r="V356" s="808"/>
      <c r="W356" s="808"/>
      <c r="X356" s="808"/>
      <c r="Y356" s="808"/>
      <c r="Z356" s="808"/>
      <c r="AA356" s="808"/>
      <c r="AB356" s="808"/>
      <c r="AF356" s="798">
        <f t="shared" si="5"/>
        <v>0</v>
      </c>
    </row>
    <row r="357" spans="1:32" s="798" customFormat="1" ht="27.95" hidden="1" customHeight="1">
      <c r="A357" s="795">
        <v>342</v>
      </c>
      <c r="B357" s="795"/>
      <c r="C357" s="796"/>
      <c r="D357" s="807"/>
      <c r="E357" s="807"/>
      <c r="F357" s="807"/>
      <c r="G357" s="807"/>
      <c r="H357" s="807"/>
      <c r="I357" s="807"/>
      <c r="J357" s="807"/>
      <c r="K357" s="807"/>
      <c r="L357" s="807"/>
      <c r="M357" s="808"/>
      <c r="N357" s="808"/>
      <c r="O357" s="808"/>
      <c r="P357" s="808"/>
      <c r="Q357" s="808"/>
      <c r="R357" s="808"/>
      <c r="S357" s="808"/>
      <c r="T357" s="808"/>
      <c r="U357" s="808"/>
      <c r="V357" s="808"/>
      <c r="W357" s="808"/>
      <c r="X357" s="808"/>
      <c r="Y357" s="808"/>
      <c r="Z357" s="808"/>
      <c r="AA357" s="808"/>
      <c r="AB357" s="808"/>
      <c r="AF357" s="798">
        <f t="shared" si="5"/>
        <v>0</v>
      </c>
    </row>
    <row r="358" spans="1:32" s="798" customFormat="1" ht="27.95" hidden="1" customHeight="1">
      <c r="A358" s="795">
        <v>343</v>
      </c>
      <c r="B358" s="795"/>
      <c r="C358" s="796"/>
      <c r="D358" s="807"/>
      <c r="E358" s="807"/>
      <c r="F358" s="807"/>
      <c r="G358" s="807"/>
      <c r="H358" s="807"/>
      <c r="I358" s="807"/>
      <c r="J358" s="807"/>
      <c r="K358" s="807"/>
      <c r="L358" s="807"/>
      <c r="M358" s="808"/>
      <c r="N358" s="808"/>
      <c r="O358" s="808"/>
      <c r="P358" s="808"/>
      <c r="Q358" s="808"/>
      <c r="R358" s="808"/>
      <c r="S358" s="808"/>
      <c r="T358" s="808"/>
      <c r="U358" s="808"/>
      <c r="V358" s="808"/>
      <c r="W358" s="808"/>
      <c r="X358" s="808"/>
      <c r="Y358" s="808"/>
      <c r="Z358" s="808"/>
      <c r="AA358" s="808"/>
      <c r="AB358" s="808"/>
      <c r="AF358" s="798">
        <f t="shared" si="5"/>
        <v>0</v>
      </c>
    </row>
    <row r="359" spans="1:32" s="798" customFormat="1" ht="27.95" hidden="1" customHeight="1">
      <c r="A359" s="795">
        <v>344</v>
      </c>
      <c r="B359" s="795"/>
      <c r="C359" s="796"/>
      <c r="D359" s="807"/>
      <c r="E359" s="807"/>
      <c r="F359" s="807"/>
      <c r="G359" s="807"/>
      <c r="H359" s="807"/>
      <c r="I359" s="807"/>
      <c r="J359" s="807"/>
      <c r="K359" s="807"/>
      <c r="L359" s="807"/>
      <c r="M359" s="808"/>
      <c r="N359" s="808"/>
      <c r="O359" s="808"/>
      <c r="P359" s="808"/>
      <c r="Q359" s="808"/>
      <c r="R359" s="808"/>
      <c r="S359" s="808"/>
      <c r="T359" s="808"/>
      <c r="U359" s="808"/>
      <c r="V359" s="808"/>
      <c r="W359" s="808"/>
      <c r="X359" s="808"/>
      <c r="Y359" s="808"/>
      <c r="Z359" s="808"/>
      <c r="AA359" s="808"/>
      <c r="AB359" s="808"/>
      <c r="AF359" s="798">
        <f t="shared" si="5"/>
        <v>0</v>
      </c>
    </row>
    <row r="360" spans="1:32" s="798" customFormat="1" ht="27.95" hidden="1" customHeight="1">
      <c r="A360" s="795">
        <v>345</v>
      </c>
      <c r="B360" s="795"/>
      <c r="C360" s="796"/>
      <c r="D360" s="807"/>
      <c r="E360" s="807"/>
      <c r="F360" s="807"/>
      <c r="G360" s="807"/>
      <c r="H360" s="807"/>
      <c r="I360" s="807"/>
      <c r="J360" s="807"/>
      <c r="K360" s="807"/>
      <c r="L360" s="807"/>
      <c r="M360" s="808"/>
      <c r="N360" s="808"/>
      <c r="O360" s="808"/>
      <c r="P360" s="808"/>
      <c r="Q360" s="808"/>
      <c r="R360" s="808"/>
      <c r="S360" s="808"/>
      <c r="T360" s="808"/>
      <c r="U360" s="808"/>
      <c r="V360" s="808"/>
      <c r="W360" s="808"/>
      <c r="X360" s="808"/>
      <c r="Y360" s="808"/>
      <c r="Z360" s="808"/>
      <c r="AA360" s="808"/>
      <c r="AB360" s="808"/>
      <c r="AF360" s="798">
        <f t="shared" si="5"/>
        <v>0</v>
      </c>
    </row>
    <row r="361" spans="1:32" s="798" customFormat="1" ht="27.95" hidden="1" customHeight="1">
      <c r="A361" s="795">
        <v>346</v>
      </c>
      <c r="B361" s="795"/>
      <c r="C361" s="796"/>
      <c r="D361" s="807"/>
      <c r="E361" s="807"/>
      <c r="F361" s="807"/>
      <c r="G361" s="807"/>
      <c r="H361" s="807"/>
      <c r="I361" s="807"/>
      <c r="J361" s="807"/>
      <c r="K361" s="807"/>
      <c r="L361" s="807"/>
      <c r="M361" s="808"/>
      <c r="N361" s="808"/>
      <c r="O361" s="808"/>
      <c r="P361" s="808"/>
      <c r="Q361" s="808"/>
      <c r="R361" s="808"/>
      <c r="S361" s="808"/>
      <c r="T361" s="808"/>
      <c r="U361" s="808"/>
      <c r="V361" s="808"/>
      <c r="W361" s="808"/>
      <c r="X361" s="808"/>
      <c r="Y361" s="808"/>
      <c r="Z361" s="808"/>
      <c r="AA361" s="808"/>
      <c r="AB361" s="808"/>
      <c r="AF361" s="798">
        <f t="shared" si="5"/>
        <v>0</v>
      </c>
    </row>
    <row r="362" spans="1:32" s="798" customFormat="1" ht="27.95" hidden="1" customHeight="1">
      <c r="A362" s="795">
        <v>347</v>
      </c>
      <c r="B362" s="795"/>
      <c r="C362" s="796"/>
      <c r="D362" s="807"/>
      <c r="E362" s="807"/>
      <c r="F362" s="807"/>
      <c r="G362" s="807"/>
      <c r="H362" s="807"/>
      <c r="I362" s="807"/>
      <c r="J362" s="807"/>
      <c r="K362" s="807"/>
      <c r="L362" s="807"/>
      <c r="M362" s="808"/>
      <c r="N362" s="808"/>
      <c r="O362" s="808"/>
      <c r="P362" s="808"/>
      <c r="Q362" s="808"/>
      <c r="R362" s="808"/>
      <c r="S362" s="808"/>
      <c r="T362" s="808"/>
      <c r="U362" s="808"/>
      <c r="V362" s="808"/>
      <c r="W362" s="808"/>
      <c r="X362" s="808"/>
      <c r="Y362" s="808"/>
      <c r="Z362" s="808"/>
      <c r="AA362" s="808"/>
      <c r="AB362" s="808"/>
      <c r="AF362" s="798">
        <f t="shared" si="5"/>
        <v>0</v>
      </c>
    </row>
    <row r="363" spans="1:32" s="798" customFormat="1" ht="27.95" hidden="1" customHeight="1">
      <c r="A363" s="795">
        <v>348</v>
      </c>
      <c r="B363" s="795"/>
      <c r="C363" s="796"/>
      <c r="D363" s="807"/>
      <c r="E363" s="807"/>
      <c r="F363" s="807"/>
      <c r="G363" s="807"/>
      <c r="H363" s="807"/>
      <c r="I363" s="807"/>
      <c r="J363" s="807"/>
      <c r="K363" s="807"/>
      <c r="L363" s="807"/>
      <c r="M363" s="808"/>
      <c r="N363" s="808"/>
      <c r="O363" s="808"/>
      <c r="P363" s="808"/>
      <c r="Q363" s="808"/>
      <c r="R363" s="808"/>
      <c r="S363" s="808"/>
      <c r="T363" s="808"/>
      <c r="U363" s="808"/>
      <c r="V363" s="808"/>
      <c r="W363" s="808"/>
      <c r="X363" s="808"/>
      <c r="Y363" s="808"/>
      <c r="Z363" s="808"/>
      <c r="AA363" s="808"/>
      <c r="AB363" s="808"/>
      <c r="AF363" s="798">
        <f t="shared" si="5"/>
        <v>0</v>
      </c>
    </row>
    <row r="364" spans="1:32" s="798" customFormat="1" ht="27.95" hidden="1" customHeight="1">
      <c r="A364" s="795">
        <v>349</v>
      </c>
      <c r="B364" s="795"/>
      <c r="C364" s="796"/>
      <c r="D364" s="807"/>
      <c r="E364" s="807"/>
      <c r="F364" s="807"/>
      <c r="G364" s="807"/>
      <c r="H364" s="807"/>
      <c r="I364" s="807"/>
      <c r="J364" s="807"/>
      <c r="K364" s="807"/>
      <c r="L364" s="807"/>
      <c r="M364" s="808"/>
      <c r="N364" s="808"/>
      <c r="O364" s="808"/>
      <c r="P364" s="808"/>
      <c r="Q364" s="808"/>
      <c r="R364" s="808"/>
      <c r="S364" s="808"/>
      <c r="T364" s="808"/>
      <c r="U364" s="808"/>
      <c r="V364" s="808"/>
      <c r="W364" s="808"/>
      <c r="X364" s="808"/>
      <c r="Y364" s="808"/>
      <c r="Z364" s="808"/>
      <c r="AA364" s="808"/>
      <c r="AB364" s="808"/>
      <c r="AF364" s="798">
        <f t="shared" si="5"/>
        <v>0</v>
      </c>
    </row>
    <row r="365" spans="1:32" s="798" customFormat="1" ht="27.95" hidden="1" customHeight="1">
      <c r="A365" s="795">
        <v>350</v>
      </c>
      <c r="B365" s="795"/>
      <c r="C365" s="796"/>
      <c r="D365" s="807"/>
      <c r="E365" s="807"/>
      <c r="F365" s="807"/>
      <c r="G365" s="807"/>
      <c r="H365" s="807"/>
      <c r="I365" s="807"/>
      <c r="J365" s="807"/>
      <c r="K365" s="807"/>
      <c r="L365" s="807"/>
      <c r="M365" s="808"/>
      <c r="N365" s="808"/>
      <c r="O365" s="808"/>
      <c r="P365" s="808"/>
      <c r="Q365" s="808"/>
      <c r="R365" s="808"/>
      <c r="S365" s="808"/>
      <c r="T365" s="808"/>
      <c r="U365" s="808"/>
      <c r="V365" s="808"/>
      <c r="W365" s="808"/>
      <c r="X365" s="808"/>
      <c r="Y365" s="808"/>
      <c r="Z365" s="808"/>
      <c r="AA365" s="808"/>
      <c r="AB365" s="808"/>
      <c r="AF365" s="798">
        <f t="shared" si="5"/>
        <v>0</v>
      </c>
    </row>
    <row r="366" spans="1:32" s="798" customFormat="1" ht="27.95" hidden="1" customHeight="1">
      <c r="A366" s="795">
        <v>351</v>
      </c>
      <c r="B366" s="795"/>
      <c r="C366" s="796"/>
      <c r="D366" s="807"/>
      <c r="E366" s="807"/>
      <c r="F366" s="807"/>
      <c r="G366" s="807"/>
      <c r="H366" s="807"/>
      <c r="I366" s="807"/>
      <c r="J366" s="807"/>
      <c r="K366" s="807"/>
      <c r="L366" s="807"/>
      <c r="M366" s="808"/>
      <c r="N366" s="808"/>
      <c r="O366" s="808"/>
      <c r="P366" s="808"/>
      <c r="Q366" s="808"/>
      <c r="R366" s="808"/>
      <c r="S366" s="808"/>
      <c r="T366" s="808"/>
      <c r="U366" s="808"/>
      <c r="V366" s="808"/>
      <c r="W366" s="808"/>
      <c r="X366" s="808"/>
      <c r="Y366" s="808"/>
      <c r="Z366" s="808"/>
      <c r="AA366" s="808"/>
      <c r="AB366" s="808"/>
      <c r="AF366" s="798">
        <f t="shared" si="5"/>
        <v>0</v>
      </c>
    </row>
    <row r="367" spans="1:32" s="798" customFormat="1" ht="27.95" hidden="1" customHeight="1">
      <c r="A367" s="795">
        <v>352</v>
      </c>
      <c r="B367" s="795"/>
      <c r="C367" s="796"/>
      <c r="D367" s="807"/>
      <c r="E367" s="807"/>
      <c r="F367" s="807"/>
      <c r="G367" s="807"/>
      <c r="H367" s="807"/>
      <c r="I367" s="807"/>
      <c r="J367" s="807"/>
      <c r="K367" s="807"/>
      <c r="L367" s="807"/>
      <c r="M367" s="808"/>
      <c r="N367" s="808"/>
      <c r="O367" s="808"/>
      <c r="P367" s="808"/>
      <c r="Q367" s="808"/>
      <c r="R367" s="808"/>
      <c r="S367" s="808"/>
      <c r="T367" s="808"/>
      <c r="U367" s="808"/>
      <c r="V367" s="808"/>
      <c r="W367" s="808"/>
      <c r="X367" s="808"/>
      <c r="Y367" s="808"/>
      <c r="Z367" s="808"/>
      <c r="AA367" s="808"/>
      <c r="AB367" s="808"/>
      <c r="AF367" s="798">
        <f t="shared" si="5"/>
        <v>0</v>
      </c>
    </row>
    <row r="368" spans="1:32" s="798" customFormat="1" ht="27.95" hidden="1" customHeight="1">
      <c r="A368" s="795">
        <v>353</v>
      </c>
      <c r="B368" s="795"/>
      <c r="C368" s="796"/>
      <c r="D368" s="807"/>
      <c r="E368" s="807"/>
      <c r="F368" s="807"/>
      <c r="G368" s="807"/>
      <c r="H368" s="807"/>
      <c r="I368" s="807"/>
      <c r="J368" s="807"/>
      <c r="K368" s="807"/>
      <c r="L368" s="807"/>
      <c r="M368" s="808"/>
      <c r="N368" s="808"/>
      <c r="O368" s="808"/>
      <c r="P368" s="808"/>
      <c r="Q368" s="808"/>
      <c r="R368" s="808"/>
      <c r="S368" s="808"/>
      <c r="T368" s="808"/>
      <c r="U368" s="808"/>
      <c r="V368" s="808"/>
      <c r="W368" s="808"/>
      <c r="X368" s="808"/>
      <c r="Y368" s="808"/>
      <c r="Z368" s="808"/>
      <c r="AA368" s="808"/>
      <c r="AB368" s="808"/>
      <c r="AF368" s="798">
        <f t="shared" si="5"/>
        <v>0</v>
      </c>
    </row>
    <row r="369" spans="1:32" s="798" customFormat="1" ht="27.95" hidden="1" customHeight="1">
      <c r="A369" s="795">
        <v>354</v>
      </c>
      <c r="B369" s="795"/>
      <c r="C369" s="796"/>
      <c r="D369" s="807"/>
      <c r="E369" s="807"/>
      <c r="F369" s="807"/>
      <c r="G369" s="807"/>
      <c r="H369" s="807"/>
      <c r="I369" s="807"/>
      <c r="J369" s="807"/>
      <c r="K369" s="807"/>
      <c r="L369" s="807"/>
      <c r="M369" s="808"/>
      <c r="N369" s="808"/>
      <c r="O369" s="808"/>
      <c r="P369" s="808"/>
      <c r="Q369" s="808"/>
      <c r="R369" s="808"/>
      <c r="S369" s="808"/>
      <c r="T369" s="808"/>
      <c r="U369" s="808"/>
      <c r="V369" s="808"/>
      <c r="W369" s="808"/>
      <c r="X369" s="808"/>
      <c r="Y369" s="808"/>
      <c r="Z369" s="808"/>
      <c r="AA369" s="808"/>
      <c r="AB369" s="808"/>
      <c r="AF369" s="798">
        <f t="shared" si="5"/>
        <v>0</v>
      </c>
    </row>
    <row r="370" spans="1:32" s="798" customFormat="1" ht="27.95" hidden="1" customHeight="1">
      <c r="A370" s="795">
        <v>355</v>
      </c>
      <c r="B370" s="795"/>
      <c r="C370" s="796"/>
      <c r="D370" s="807"/>
      <c r="E370" s="807"/>
      <c r="F370" s="807"/>
      <c r="G370" s="807"/>
      <c r="H370" s="807"/>
      <c r="I370" s="807"/>
      <c r="J370" s="807"/>
      <c r="K370" s="807"/>
      <c r="L370" s="807"/>
      <c r="M370" s="808"/>
      <c r="N370" s="808"/>
      <c r="O370" s="808"/>
      <c r="P370" s="808"/>
      <c r="Q370" s="808"/>
      <c r="R370" s="808"/>
      <c r="S370" s="808"/>
      <c r="T370" s="808"/>
      <c r="U370" s="808"/>
      <c r="V370" s="808"/>
      <c r="W370" s="808"/>
      <c r="X370" s="808"/>
      <c r="Y370" s="808"/>
      <c r="Z370" s="808"/>
      <c r="AA370" s="808"/>
      <c r="AB370" s="808"/>
      <c r="AF370" s="798">
        <f t="shared" si="5"/>
        <v>0</v>
      </c>
    </row>
    <row r="371" spans="1:32" s="798" customFormat="1" ht="27.95" hidden="1" customHeight="1">
      <c r="A371" s="795">
        <v>356</v>
      </c>
      <c r="B371" s="795"/>
      <c r="C371" s="796"/>
      <c r="D371" s="807"/>
      <c r="E371" s="807"/>
      <c r="F371" s="807"/>
      <c r="G371" s="807"/>
      <c r="H371" s="807"/>
      <c r="I371" s="807"/>
      <c r="J371" s="807"/>
      <c r="K371" s="807"/>
      <c r="L371" s="807"/>
      <c r="M371" s="808"/>
      <c r="N371" s="808"/>
      <c r="O371" s="808"/>
      <c r="P371" s="808"/>
      <c r="Q371" s="808"/>
      <c r="R371" s="808"/>
      <c r="S371" s="808"/>
      <c r="T371" s="808"/>
      <c r="U371" s="808"/>
      <c r="V371" s="808"/>
      <c r="W371" s="808"/>
      <c r="X371" s="808"/>
      <c r="Y371" s="808"/>
      <c r="Z371" s="808"/>
      <c r="AA371" s="808"/>
      <c r="AB371" s="808"/>
      <c r="AF371" s="798">
        <f t="shared" si="5"/>
        <v>0</v>
      </c>
    </row>
    <row r="372" spans="1:32" s="798" customFormat="1" ht="27.95" hidden="1" customHeight="1">
      <c r="A372" s="795">
        <v>357</v>
      </c>
      <c r="B372" s="795"/>
      <c r="C372" s="796"/>
      <c r="D372" s="807"/>
      <c r="E372" s="807"/>
      <c r="F372" s="807"/>
      <c r="G372" s="807"/>
      <c r="H372" s="807"/>
      <c r="I372" s="807"/>
      <c r="J372" s="807"/>
      <c r="K372" s="807"/>
      <c r="L372" s="807"/>
      <c r="M372" s="808"/>
      <c r="N372" s="808"/>
      <c r="O372" s="808"/>
      <c r="P372" s="808"/>
      <c r="Q372" s="808"/>
      <c r="R372" s="808"/>
      <c r="S372" s="808"/>
      <c r="T372" s="808"/>
      <c r="U372" s="808"/>
      <c r="V372" s="808"/>
      <c r="W372" s="808"/>
      <c r="X372" s="808"/>
      <c r="Y372" s="808"/>
      <c r="Z372" s="808"/>
      <c r="AA372" s="808"/>
      <c r="AB372" s="808"/>
      <c r="AF372" s="798">
        <f t="shared" si="5"/>
        <v>0</v>
      </c>
    </row>
    <row r="373" spans="1:32" s="798" customFormat="1" ht="27.95" hidden="1" customHeight="1">
      <c r="A373" s="795">
        <v>358</v>
      </c>
      <c r="B373" s="795"/>
      <c r="C373" s="796"/>
      <c r="D373" s="807"/>
      <c r="E373" s="807"/>
      <c r="F373" s="807"/>
      <c r="G373" s="807"/>
      <c r="H373" s="807"/>
      <c r="I373" s="807"/>
      <c r="J373" s="807"/>
      <c r="K373" s="807"/>
      <c r="L373" s="807"/>
      <c r="M373" s="808"/>
      <c r="N373" s="808"/>
      <c r="O373" s="808"/>
      <c r="P373" s="808"/>
      <c r="Q373" s="808"/>
      <c r="R373" s="808"/>
      <c r="S373" s="808"/>
      <c r="T373" s="808"/>
      <c r="U373" s="808"/>
      <c r="V373" s="808"/>
      <c r="W373" s="808"/>
      <c r="X373" s="808"/>
      <c r="Y373" s="808"/>
      <c r="Z373" s="808"/>
      <c r="AA373" s="808"/>
      <c r="AB373" s="808"/>
      <c r="AF373" s="798">
        <f t="shared" si="5"/>
        <v>0</v>
      </c>
    </row>
    <row r="374" spans="1:32" s="798" customFormat="1" ht="27.95" hidden="1" customHeight="1">
      <c r="A374" s="795">
        <v>359</v>
      </c>
      <c r="B374" s="795"/>
      <c r="C374" s="796"/>
      <c r="D374" s="807"/>
      <c r="E374" s="807"/>
      <c r="F374" s="807"/>
      <c r="G374" s="807"/>
      <c r="H374" s="807"/>
      <c r="I374" s="807"/>
      <c r="J374" s="807"/>
      <c r="K374" s="807"/>
      <c r="L374" s="807"/>
      <c r="M374" s="808"/>
      <c r="N374" s="808"/>
      <c r="O374" s="808"/>
      <c r="P374" s="808"/>
      <c r="Q374" s="808"/>
      <c r="R374" s="808"/>
      <c r="S374" s="808"/>
      <c r="T374" s="808"/>
      <c r="U374" s="808"/>
      <c r="V374" s="808"/>
      <c r="W374" s="808"/>
      <c r="X374" s="808"/>
      <c r="Y374" s="808"/>
      <c r="Z374" s="808"/>
      <c r="AA374" s="808"/>
      <c r="AB374" s="808"/>
      <c r="AF374" s="798">
        <f t="shared" si="5"/>
        <v>0</v>
      </c>
    </row>
    <row r="375" spans="1:32" s="798" customFormat="1" ht="27.95" hidden="1" customHeight="1">
      <c r="A375" s="795">
        <v>360</v>
      </c>
      <c r="B375" s="795"/>
      <c r="C375" s="796"/>
      <c r="D375" s="807"/>
      <c r="E375" s="807"/>
      <c r="F375" s="807"/>
      <c r="G375" s="807"/>
      <c r="H375" s="807"/>
      <c r="I375" s="807"/>
      <c r="J375" s="807"/>
      <c r="K375" s="807"/>
      <c r="L375" s="807"/>
      <c r="M375" s="808"/>
      <c r="N375" s="808"/>
      <c r="O375" s="808"/>
      <c r="P375" s="808"/>
      <c r="Q375" s="808"/>
      <c r="R375" s="808"/>
      <c r="S375" s="808"/>
      <c r="T375" s="808"/>
      <c r="U375" s="808"/>
      <c r="V375" s="808"/>
      <c r="W375" s="808"/>
      <c r="X375" s="808"/>
      <c r="Y375" s="808"/>
      <c r="Z375" s="808"/>
      <c r="AA375" s="808"/>
      <c r="AB375" s="808"/>
      <c r="AF375" s="798">
        <f t="shared" si="5"/>
        <v>0</v>
      </c>
    </row>
    <row r="376" spans="1:32" s="798" customFormat="1" ht="27.95" hidden="1" customHeight="1">
      <c r="A376" s="795">
        <v>361</v>
      </c>
      <c r="B376" s="795"/>
      <c r="C376" s="796"/>
      <c r="D376" s="807"/>
      <c r="E376" s="807"/>
      <c r="F376" s="807"/>
      <c r="G376" s="807"/>
      <c r="H376" s="807"/>
      <c r="I376" s="807"/>
      <c r="J376" s="807"/>
      <c r="K376" s="807"/>
      <c r="L376" s="807"/>
      <c r="M376" s="808"/>
      <c r="N376" s="808"/>
      <c r="O376" s="808"/>
      <c r="P376" s="808"/>
      <c r="Q376" s="808"/>
      <c r="R376" s="808"/>
      <c r="S376" s="808"/>
      <c r="T376" s="808"/>
      <c r="U376" s="808"/>
      <c r="V376" s="808"/>
      <c r="W376" s="808"/>
      <c r="X376" s="808"/>
      <c r="Y376" s="808"/>
      <c r="Z376" s="808"/>
      <c r="AA376" s="808"/>
      <c r="AB376" s="808"/>
      <c r="AF376" s="798">
        <f t="shared" si="5"/>
        <v>0</v>
      </c>
    </row>
    <row r="377" spans="1:32" s="798" customFormat="1" ht="27.95" hidden="1" customHeight="1">
      <c r="A377" s="795">
        <v>362</v>
      </c>
      <c r="B377" s="795"/>
      <c r="C377" s="796"/>
      <c r="D377" s="807"/>
      <c r="E377" s="807"/>
      <c r="F377" s="807"/>
      <c r="G377" s="807"/>
      <c r="H377" s="807"/>
      <c r="I377" s="807"/>
      <c r="J377" s="807"/>
      <c r="K377" s="807"/>
      <c r="L377" s="807"/>
      <c r="M377" s="808"/>
      <c r="N377" s="808"/>
      <c r="O377" s="808"/>
      <c r="P377" s="808"/>
      <c r="Q377" s="808"/>
      <c r="R377" s="808"/>
      <c r="S377" s="808"/>
      <c r="T377" s="808"/>
      <c r="U377" s="808"/>
      <c r="V377" s="808"/>
      <c r="W377" s="808"/>
      <c r="X377" s="808"/>
      <c r="Y377" s="808"/>
      <c r="Z377" s="808"/>
      <c r="AA377" s="808"/>
      <c r="AB377" s="808"/>
      <c r="AF377" s="798">
        <f t="shared" si="5"/>
        <v>0</v>
      </c>
    </row>
    <row r="378" spans="1:32" s="798" customFormat="1" ht="27.95" hidden="1" customHeight="1">
      <c r="A378" s="795">
        <v>363</v>
      </c>
      <c r="B378" s="795"/>
      <c r="C378" s="796"/>
      <c r="D378" s="807"/>
      <c r="E378" s="807"/>
      <c r="F378" s="807"/>
      <c r="G378" s="807"/>
      <c r="H378" s="807"/>
      <c r="I378" s="807"/>
      <c r="J378" s="807"/>
      <c r="K378" s="807"/>
      <c r="L378" s="807"/>
      <c r="M378" s="808"/>
      <c r="N378" s="808"/>
      <c r="O378" s="808"/>
      <c r="P378" s="808"/>
      <c r="Q378" s="808"/>
      <c r="R378" s="808"/>
      <c r="S378" s="808"/>
      <c r="T378" s="808"/>
      <c r="U378" s="808"/>
      <c r="V378" s="808"/>
      <c r="W378" s="808"/>
      <c r="X378" s="808"/>
      <c r="Y378" s="808"/>
      <c r="Z378" s="808"/>
      <c r="AA378" s="808"/>
      <c r="AB378" s="808"/>
      <c r="AF378" s="798">
        <f t="shared" si="5"/>
        <v>0</v>
      </c>
    </row>
    <row r="379" spans="1:32" s="798" customFormat="1" ht="27.95" hidden="1" customHeight="1">
      <c r="A379" s="795">
        <v>364</v>
      </c>
      <c r="B379" s="795"/>
      <c r="C379" s="796"/>
      <c r="D379" s="807"/>
      <c r="E379" s="807"/>
      <c r="F379" s="807"/>
      <c r="G379" s="807"/>
      <c r="H379" s="807"/>
      <c r="I379" s="807"/>
      <c r="J379" s="807"/>
      <c r="K379" s="807"/>
      <c r="L379" s="807"/>
      <c r="M379" s="808"/>
      <c r="N379" s="808"/>
      <c r="O379" s="808"/>
      <c r="P379" s="808"/>
      <c r="Q379" s="808"/>
      <c r="R379" s="808"/>
      <c r="S379" s="808"/>
      <c r="T379" s="808"/>
      <c r="U379" s="808"/>
      <c r="V379" s="808"/>
      <c r="W379" s="808"/>
      <c r="X379" s="808"/>
      <c r="Y379" s="808"/>
      <c r="Z379" s="808"/>
      <c r="AA379" s="808"/>
      <c r="AB379" s="808"/>
      <c r="AF379" s="798">
        <f t="shared" si="5"/>
        <v>0</v>
      </c>
    </row>
    <row r="380" spans="1:32" s="798" customFormat="1" ht="27.95" hidden="1" customHeight="1">
      <c r="A380" s="795">
        <v>365</v>
      </c>
      <c r="B380" s="795"/>
      <c r="C380" s="796"/>
      <c r="D380" s="807"/>
      <c r="E380" s="807"/>
      <c r="F380" s="807"/>
      <c r="G380" s="807"/>
      <c r="H380" s="807"/>
      <c r="I380" s="807"/>
      <c r="J380" s="807"/>
      <c r="K380" s="807"/>
      <c r="L380" s="807"/>
      <c r="M380" s="808"/>
      <c r="N380" s="808"/>
      <c r="O380" s="808"/>
      <c r="P380" s="808"/>
      <c r="Q380" s="808"/>
      <c r="R380" s="808"/>
      <c r="S380" s="808"/>
      <c r="T380" s="808"/>
      <c r="U380" s="808"/>
      <c r="V380" s="808"/>
      <c r="W380" s="808"/>
      <c r="X380" s="808"/>
      <c r="Y380" s="808"/>
      <c r="Z380" s="808"/>
      <c r="AA380" s="808"/>
      <c r="AB380" s="808"/>
      <c r="AF380" s="798">
        <f t="shared" si="5"/>
        <v>0</v>
      </c>
    </row>
    <row r="381" spans="1:32" s="798" customFormat="1" ht="27.95" hidden="1" customHeight="1">
      <c r="A381" s="795">
        <v>366</v>
      </c>
      <c r="B381" s="795"/>
      <c r="C381" s="796"/>
      <c r="D381" s="807"/>
      <c r="E381" s="807"/>
      <c r="F381" s="807"/>
      <c r="G381" s="807"/>
      <c r="H381" s="807"/>
      <c r="I381" s="807"/>
      <c r="J381" s="807"/>
      <c r="K381" s="807"/>
      <c r="L381" s="807"/>
      <c r="M381" s="808"/>
      <c r="N381" s="808"/>
      <c r="O381" s="808"/>
      <c r="P381" s="808"/>
      <c r="Q381" s="808"/>
      <c r="R381" s="808"/>
      <c r="S381" s="808"/>
      <c r="T381" s="808"/>
      <c r="U381" s="808"/>
      <c r="V381" s="808"/>
      <c r="W381" s="808"/>
      <c r="X381" s="808"/>
      <c r="Y381" s="808"/>
      <c r="Z381" s="808"/>
      <c r="AA381" s="808"/>
      <c r="AB381" s="808"/>
      <c r="AF381" s="798">
        <f t="shared" si="5"/>
        <v>0</v>
      </c>
    </row>
    <row r="382" spans="1:32" s="798" customFormat="1" ht="27.95" hidden="1" customHeight="1">
      <c r="A382" s="795">
        <v>367</v>
      </c>
      <c r="B382" s="795"/>
      <c r="C382" s="796"/>
      <c r="D382" s="807"/>
      <c r="E382" s="807"/>
      <c r="F382" s="807"/>
      <c r="G382" s="807"/>
      <c r="H382" s="807"/>
      <c r="I382" s="807"/>
      <c r="J382" s="807"/>
      <c r="K382" s="807"/>
      <c r="L382" s="807"/>
      <c r="M382" s="808"/>
      <c r="N382" s="808"/>
      <c r="O382" s="808"/>
      <c r="P382" s="808"/>
      <c r="Q382" s="808"/>
      <c r="R382" s="808"/>
      <c r="S382" s="808"/>
      <c r="T382" s="808"/>
      <c r="U382" s="808"/>
      <c r="V382" s="808"/>
      <c r="W382" s="808"/>
      <c r="X382" s="808"/>
      <c r="Y382" s="808"/>
      <c r="Z382" s="808"/>
      <c r="AA382" s="808"/>
      <c r="AB382" s="808"/>
      <c r="AF382" s="798">
        <f t="shared" si="5"/>
        <v>0</v>
      </c>
    </row>
    <row r="383" spans="1:32" s="798" customFormat="1" ht="27.95" hidden="1" customHeight="1">
      <c r="A383" s="795">
        <v>368</v>
      </c>
      <c r="B383" s="795"/>
      <c r="C383" s="796"/>
      <c r="D383" s="807"/>
      <c r="E383" s="807"/>
      <c r="F383" s="807"/>
      <c r="G383" s="807"/>
      <c r="H383" s="807"/>
      <c r="I383" s="807"/>
      <c r="J383" s="807"/>
      <c r="K383" s="807"/>
      <c r="L383" s="807"/>
      <c r="M383" s="808"/>
      <c r="N383" s="808"/>
      <c r="O383" s="808"/>
      <c r="P383" s="808"/>
      <c r="Q383" s="808"/>
      <c r="R383" s="808"/>
      <c r="S383" s="808"/>
      <c r="T383" s="808"/>
      <c r="U383" s="808"/>
      <c r="V383" s="808"/>
      <c r="W383" s="808"/>
      <c r="X383" s="808"/>
      <c r="Y383" s="808"/>
      <c r="Z383" s="808"/>
      <c r="AA383" s="808"/>
      <c r="AB383" s="808"/>
      <c r="AF383" s="798">
        <f t="shared" si="5"/>
        <v>0</v>
      </c>
    </row>
    <row r="384" spans="1:32" s="798" customFormat="1" ht="27.95" hidden="1" customHeight="1">
      <c r="A384" s="795">
        <v>369</v>
      </c>
      <c r="B384" s="795"/>
      <c r="C384" s="796"/>
      <c r="D384" s="807"/>
      <c r="E384" s="807"/>
      <c r="F384" s="807"/>
      <c r="G384" s="807"/>
      <c r="H384" s="807"/>
      <c r="I384" s="807"/>
      <c r="J384" s="807"/>
      <c r="K384" s="807"/>
      <c r="L384" s="807"/>
      <c r="M384" s="808"/>
      <c r="N384" s="808"/>
      <c r="O384" s="808"/>
      <c r="P384" s="808"/>
      <c r="Q384" s="808"/>
      <c r="R384" s="808"/>
      <c r="S384" s="808"/>
      <c r="T384" s="808"/>
      <c r="U384" s="808"/>
      <c r="V384" s="808"/>
      <c r="W384" s="808"/>
      <c r="X384" s="808"/>
      <c r="Y384" s="808"/>
      <c r="Z384" s="808"/>
      <c r="AA384" s="808"/>
      <c r="AB384" s="808"/>
      <c r="AF384" s="798">
        <f t="shared" si="5"/>
        <v>0</v>
      </c>
    </row>
    <row r="385" spans="1:32" s="798" customFormat="1" ht="27.95" hidden="1" customHeight="1">
      <c r="A385" s="795">
        <v>370</v>
      </c>
      <c r="B385" s="795"/>
      <c r="C385" s="796"/>
      <c r="D385" s="807"/>
      <c r="E385" s="807"/>
      <c r="F385" s="807"/>
      <c r="G385" s="807"/>
      <c r="H385" s="807"/>
      <c r="I385" s="807"/>
      <c r="J385" s="807"/>
      <c r="K385" s="807"/>
      <c r="L385" s="807"/>
      <c r="M385" s="808"/>
      <c r="N385" s="808"/>
      <c r="O385" s="808"/>
      <c r="P385" s="808"/>
      <c r="Q385" s="808"/>
      <c r="R385" s="808"/>
      <c r="S385" s="808"/>
      <c r="T385" s="808"/>
      <c r="U385" s="808"/>
      <c r="V385" s="808"/>
      <c r="W385" s="808"/>
      <c r="X385" s="808"/>
      <c r="Y385" s="808"/>
      <c r="Z385" s="808"/>
      <c r="AA385" s="808"/>
      <c r="AB385" s="808"/>
      <c r="AF385" s="798">
        <f t="shared" si="5"/>
        <v>0</v>
      </c>
    </row>
    <row r="386" spans="1:32" s="798" customFormat="1" ht="27.95" hidden="1" customHeight="1">
      <c r="A386" s="795">
        <v>371</v>
      </c>
      <c r="B386" s="795"/>
      <c r="C386" s="796"/>
      <c r="D386" s="807"/>
      <c r="E386" s="807"/>
      <c r="F386" s="807"/>
      <c r="G386" s="807"/>
      <c r="H386" s="807"/>
      <c r="I386" s="807"/>
      <c r="J386" s="807"/>
      <c r="K386" s="807"/>
      <c r="L386" s="807"/>
      <c r="M386" s="808"/>
      <c r="N386" s="808"/>
      <c r="O386" s="808"/>
      <c r="P386" s="808"/>
      <c r="Q386" s="808"/>
      <c r="R386" s="808"/>
      <c r="S386" s="808"/>
      <c r="T386" s="808"/>
      <c r="U386" s="808"/>
      <c r="V386" s="808"/>
      <c r="W386" s="808"/>
      <c r="X386" s="808"/>
      <c r="Y386" s="808"/>
      <c r="Z386" s="808"/>
      <c r="AA386" s="808"/>
      <c r="AB386" s="808"/>
      <c r="AF386" s="798">
        <f t="shared" si="5"/>
        <v>0</v>
      </c>
    </row>
    <row r="387" spans="1:32" s="798" customFormat="1" ht="27.95" hidden="1" customHeight="1">
      <c r="A387" s="795">
        <v>372</v>
      </c>
      <c r="B387" s="795"/>
      <c r="C387" s="796"/>
      <c r="D387" s="807"/>
      <c r="E387" s="807"/>
      <c r="F387" s="807"/>
      <c r="G387" s="807"/>
      <c r="H387" s="807"/>
      <c r="I387" s="807"/>
      <c r="J387" s="807"/>
      <c r="K387" s="807"/>
      <c r="L387" s="807"/>
      <c r="M387" s="808"/>
      <c r="N387" s="808"/>
      <c r="O387" s="808"/>
      <c r="P387" s="808"/>
      <c r="Q387" s="808"/>
      <c r="R387" s="808"/>
      <c r="S387" s="808"/>
      <c r="T387" s="808"/>
      <c r="U387" s="808"/>
      <c r="V387" s="808"/>
      <c r="W387" s="808"/>
      <c r="X387" s="808"/>
      <c r="Y387" s="808"/>
      <c r="Z387" s="808"/>
      <c r="AA387" s="808"/>
      <c r="AB387" s="808"/>
      <c r="AF387" s="798">
        <f t="shared" si="5"/>
        <v>0</v>
      </c>
    </row>
    <row r="388" spans="1:32" s="798" customFormat="1" ht="27.95" hidden="1" customHeight="1">
      <c r="A388" s="795">
        <v>373</v>
      </c>
      <c r="B388" s="795"/>
      <c r="C388" s="796"/>
      <c r="D388" s="807"/>
      <c r="E388" s="807"/>
      <c r="F388" s="807"/>
      <c r="G388" s="807"/>
      <c r="H388" s="807"/>
      <c r="I388" s="807"/>
      <c r="J388" s="807"/>
      <c r="K388" s="807"/>
      <c r="L388" s="807"/>
      <c r="M388" s="808"/>
      <c r="N388" s="808"/>
      <c r="O388" s="808"/>
      <c r="P388" s="808"/>
      <c r="Q388" s="808"/>
      <c r="R388" s="808"/>
      <c r="S388" s="808"/>
      <c r="T388" s="808"/>
      <c r="U388" s="808"/>
      <c r="V388" s="808"/>
      <c r="W388" s="808"/>
      <c r="X388" s="808"/>
      <c r="Y388" s="808"/>
      <c r="Z388" s="808"/>
      <c r="AA388" s="808"/>
      <c r="AB388" s="808"/>
      <c r="AF388" s="798">
        <f t="shared" si="5"/>
        <v>0</v>
      </c>
    </row>
    <row r="389" spans="1:32" s="798" customFormat="1" ht="27.95" hidden="1" customHeight="1">
      <c r="A389" s="795">
        <v>374</v>
      </c>
      <c r="B389" s="795"/>
      <c r="C389" s="796"/>
      <c r="D389" s="807"/>
      <c r="E389" s="807"/>
      <c r="F389" s="807"/>
      <c r="G389" s="807"/>
      <c r="H389" s="807"/>
      <c r="I389" s="807"/>
      <c r="J389" s="807"/>
      <c r="K389" s="807"/>
      <c r="L389" s="807"/>
      <c r="M389" s="808"/>
      <c r="N389" s="808"/>
      <c r="O389" s="808"/>
      <c r="P389" s="808"/>
      <c r="Q389" s="808"/>
      <c r="R389" s="808"/>
      <c r="S389" s="808"/>
      <c r="T389" s="808"/>
      <c r="U389" s="808"/>
      <c r="V389" s="808"/>
      <c r="W389" s="808"/>
      <c r="X389" s="808"/>
      <c r="Y389" s="808"/>
      <c r="Z389" s="808"/>
      <c r="AA389" s="808"/>
      <c r="AB389" s="808"/>
      <c r="AF389" s="798">
        <f t="shared" si="5"/>
        <v>0</v>
      </c>
    </row>
    <row r="390" spans="1:32" s="798" customFormat="1" ht="27.95" hidden="1" customHeight="1">
      <c r="A390" s="795">
        <v>375</v>
      </c>
      <c r="B390" s="795"/>
      <c r="C390" s="796"/>
      <c r="D390" s="807"/>
      <c r="E390" s="807"/>
      <c r="F390" s="807"/>
      <c r="G390" s="807"/>
      <c r="H390" s="807"/>
      <c r="I390" s="807"/>
      <c r="J390" s="807"/>
      <c r="K390" s="807"/>
      <c r="L390" s="807"/>
      <c r="M390" s="808"/>
      <c r="N390" s="808"/>
      <c r="O390" s="808"/>
      <c r="P390" s="808"/>
      <c r="Q390" s="808"/>
      <c r="R390" s="808"/>
      <c r="S390" s="808"/>
      <c r="T390" s="808"/>
      <c r="U390" s="808"/>
      <c r="V390" s="808"/>
      <c r="W390" s="808"/>
      <c r="X390" s="808"/>
      <c r="Y390" s="808"/>
      <c r="Z390" s="808"/>
      <c r="AA390" s="808"/>
      <c r="AB390" s="808"/>
      <c r="AF390" s="798">
        <f t="shared" si="5"/>
        <v>0</v>
      </c>
    </row>
    <row r="391" spans="1:32" s="798" customFormat="1" ht="27.95" hidden="1" customHeight="1">
      <c r="A391" s="795">
        <v>376</v>
      </c>
      <c r="B391" s="795"/>
      <c r="C391" s="796"/>
      <c r="D391" s="807"/>
      <c r="E391" s="807"/>
      <c r="F391" s="807"/>
      <c r="G391" s="807"/>
      <c r="H391" s="807"/>
      <c r="I391" s="807"/>
      <c r="J391" s="807"/>
      <c r="K391" s="807"/>
      <c r="L391" s="807"/>
      <c r="M391" s="808"/>
      <c r="N391" s="808"/>
      <c r="O391" s="808"/>
      <c r="P391" s="808"/>
      <c r="Q391" s="808"/>
      <c r="R391" s="808"/>
      <c r="S391" s="808"/>
      <c r="T391" s="808"/>
      <c r="U391" s="808"/>
      <c r="V391" s="808"/>
      <c r="W391" s="808"/>
      <c r="X391" s="808"/>
      <c r="Y391" s="808"/>
      <c r="Z391" s="808"/>
      <c r="AA391" s="808"/>
      <c r="AB391" s="808"/>
      <c r="AF391" s="798">
        <f t="shared" si="5"/>
        <v>0</v>
      </c>
    </row>
    <row r="392" spans="1:32" s="798" customFormat="1" ht="27.95" hidden="1" customHeight="1">
      <c r="A392" s="795">
        <v>377</v>
      </c>
      <c r="B392" s="795"/>
      <c r="C392" s="796"/>
      <c r="D392" s="807"/>
      <c r="E392" s="807"/>
      <c r="F392" s="807"/>
      <c r="G392" s="807"/>
      <c r="H392" s="807"/>
      <c r="I392" s="807"/>
      <c r="J392" s="807"/>
      <c r="K392" s="807"/>
      <c r="L392" s="807"/>
      <c r="M392" s="808"/>
      <c r="N392" s="808"/>
      <c r="O392" s="808"/>
      <c r="P392" s="808"/>
      <c r="Q392" s="808"/>
      <c r="R392" s="808"/>
      <c r="S392" s="808"/>
      <c r="T392" s="808"/>
      <c r="U392" s="808"/>
      <c r="V392" s="808"/>
      <c r="W392" s="808"/>
      <c r="X392" s="808"/>
      <c r="Y392" s="808"/>
      <c r="Z392" s="808"/>
      <c r="AA392" s="808"/>
      <c r="AB392" s="808"/>
      <c r="AF392" s="798">
        <f t="shared" si="5"/>
        <v>0</v>
      </c>
    </row>
    <row r="393" spans="1:32" s="798" customFormat="1" ht="27.95" hidden="1" customHeight="1">
      <c r="A393" s="795">
        <v>378</v>
      </c>
      <c r="B393" s="795"/>
      <c r="C393" s="796"/>
      <c r="D393" s="807"/>
      <c r="E393" s="807"/>
      <c r="F393" s="807"/>
      <c r="G393" s="807"/>
      <c r="H393" s="807"/>
      <c r="I393" s="807"/>
      <c r="J393" s="807"/>
      <c r="K393" s="807"/>
      <c r="L393" s="807"/>
      <c r="M393" s="808"/>
      <c r="N393" s="808"/>
      <c r="O393" s="808"/>
      <c r="P393" s="808"/>
      <c r="Q393" s="808"/>
      <c r="R393" s="808"/>
      <c r="S393" s="808"/>
      <c r="T393" s="808"/>
      <c r="U393" s="808"/>
      <c r="V393" s="808"/>
      <c r="W393" s="808"/>
      <c r="X393" s="808"/>
      <c r="Y393" s="808"/>
      <c r="Z393" s="808"/>
      <c r="AA393" s="808"/>
      <c r="AB393" s="808"/>
      <c r="AF393" s="798">
        <f t="shared" si="5"/>
        <v>0</v>
      </c>
    </row>
    <row r="394" spans="1:32" s="798" customFormat="1" ht="27.95" hidden="1" customHeight="1">
      <c r="A394" s="795">
        <v>379</v>
      </c>
      <c r="B394" s="795"/>
      <c r="C394" s="796"/>
      <c r="D394" s="807"/>
      <c r="E394" s="807"/>
      <c r="F394" s="807"/>
      <c r="G394" s="807"/>
      <c r="H394" s="807"/>
      <c r="I394" s="807"/>
      <c r="J394" s="807"/>
      <c r="K394" s="807"/>
      <c r="L394" s="807"/>
      <c r="M394" s="808"/>
      <c r="N394" s="808"/>
      <c r="O394" s="808"/>
      <c r="P394" s="808"/>
      <c r="Q394" s="808"/>
      <c r="R394" s="808"/>
      <c r="S394" s="808"/>
      <c r="T394" s="808"/>
      <c r="U394" s="808"/>
      <c r="V394" s="808"/>
      <c r="W394" s="808"/>
      <c r="X394" s="808"/>
      <c r="Y394" s="808"/>
      <c r="Z394" s="808"/>
      <c r="AA394" s="808"/>
      <c r="AB394" s="808"/>
      <c r="AF394" s="798">
        <f t="shared" si="5"/>
        <v>0</v>
      </c>
    </row>
    <row r="395" spans="1:32" s="798" customFormat="1" ht="27.95" hidden="1" customHeight="1">
      <c r="A395" s="795">
        <v>380</v>
      </c>
      <c r="B395" s="795"/>
      <c r="C395" s="796"/>
      <c r="D395" s="807"/>
      <c r="E395" s="807"/>
      <c r="F395" s="807"/>
      <c r="G395" s="807"/>
      <c r="H395" s="807"/>
      <c r="I395" s="807"/>
      <c r="J395" s="807"/>
      <c r="K395" s="807"/>
      <c r="L395" s="807"/>
      <c r="M395" s="808"/>
      <c r="N395" s="808"/>
      <c r="O395" s="808"/>
      <c r="P395" s="808"/>
      <c r="Q395" s="808"/>
      <c r="R395" s="808"/>
      <c r="S395" s="808"/>
      <c r="T395" s="808"/>
      <c r="U395" s="808"/>
      <c r="V395" s="808"/>
      <c r="W395" s="808"/>
      <c r="X395" s="808"/>
      <c r="Y395" s="808"/>
      <c r="Z395" s="808"/>
      <c r="AA395" s="808"/>
      <c r="AB395" s="808"/>
      <c r="AF395" s="798">
        <f t="shared" si="5"/>
        <v>0</v>
      </c>
    </row>
    <row r="396" spans="1:32" s="798" customFormat="1" ht="27.95" hidden="1" customHeight="1">
      <c r="A396" s="795">
        <v>381</v>
      </c>
      <c r="B396" s="795"/>
      <c r="C396" s="796"/>
      <c r="D396" s="807"/>
      <c r="E396" s="807"/>
      <c r="F396" s="807"/>
      <c r="G396" s="807"/>
      <c r="H396" s="807"/>
      <c r="I396" s="807"/>
      <c r="J396" s="807"/>
      <c r="K396" s="807"/>
      <c r="L396" s="807"/>
      <c r="M396" s="808"/>
      <c r="N396" s="808"/>
      <c r="O396" s="808"/>
      <c r="P396" s="808"/>
      <c r="Q396" s="808"/>
      <c r="R396" s="808"/>
      <c r="S396" s="808"/>
      <c r="T396" s="808"/>
      <c r="U396" s="808"/>
      <c r="V396" s="808"/>
      <c r="W396" s="808"/>
      <c r="X396" s="808"/>
      <c r="Y396" s="808"/>
      <c r="Z396" s="808"/>
      <c r="AA396" s="808"/>
      <c r="AB396" s="808"/>
      <c r="AF396" s="798">
        <f t="shared" si="5"/>
        <v>0</v>
      </c>
    </row>
    <row r="397" spans="1:32" s="798" customFormat="1" ht="27.95" hidden="1" customHeight="1">
      <c r="A397" s="795">
        <v>382</v>
      </c>
      <c r="B397" s="795"/>
      <c r="C397" s="796"/>
      <c r="D397" s="807"/>
      <c r="E397" s="807"/>
      <c r="F397" s="807"/>
      <c r="G397" s="807"/>
      <c r="H397" s="807"/>
      <c r="I397" s="807"/>
      <c r="J397" s="807"/>
      <c r="K397" s="807"/>
      <c r="L397" s="807"/>
      <c r="M397" s="808"/>
      <c r="N397" s="808"/>
      <c r="O397" s="808"/>
      <c r="P397" s="808"/>
      <c r="Q397" s="808"/>
      <c r="R397" s="808"/>
      <c r="S397" s="808"/>
      <c r="T397" s="808"/>
      <c r="U397" s="808"/>
      <c r="V397" s="808"/>
      <c r="W397" s="808"/>
      <c r="X397" s="808"/>
      <c r="Y397" s="808"/>
      <c r="Z397" s="808"/>
      <c r="AA397" s="808"/>
      <c r="AB397" s="808"/>
      <c r="AF397" s="798">
        <f t="shared" si="5"/>
        <v>0</v>
      </c>
    </row>
    <row r="398" spans="1:32" s="798" customFormat="1" ht="27.95" hidden="1" customHeight="1">
      <c r="A398" s="795">
        <v>383</v>
      </c>
      <c r="B398" s="795"/>
      <c r="C398" s="796"/>
      <c r="D398" s="807"/>
      <c r="E398" s="807"/>
      <c r="F398" s="807"/>
      <c r="G398" s="807"/>
      <c r="H398" s="807"/>
      <c r="I398" s="807"/>
      <c r="J398" s="807"/>
      <c r="K398" s="807"/>
      <c r="L398" s="807"/>
      <c r="M398" s="808"/>
      <c r="N398" s="808"/>
      <c r="O398" s="808"/>
      <c r="P398" s="808"/>
      <c r="Q398" s="808"/>
      <c r="R398" s="808"/>
      <c r="S398" s="808"/>
      <c r="T398" s="808"/>
      <c r="U398" s="808"/>
      <c r="V398" s="808"/>
      <c r="W398" s="808"/>
      <c r="X398" s="808"/>
      <c r="Y398" s="808"/>
      <c r="Z398" s="808"/>
      <c r="AA398" s="808"/>
      <c r="AB398" s="808"/>
      <c r="AF398" s="798">
        <f t="shared" si="5"/>
        <v>0</v>
      </c>
    </row>
    <row r="399" spans="1:32" s="798" customFormat="1" ht="27.95" hidden="1" customHeight="1">
      <c r="A399" s="795">
        <v>384</v>
      </c>
      <c r="B399" s="795"/>
      <c r="C399" s="796"/>
      <c r="D399" s="807"/>
      <c r="E399" s="807"/>
      <c r="F399" s="807"/>
      <c r="G399" s="807"/>
      <c r="H399" s="807"/>
      <c r="I399" s="807"/>
      <c r="J399" s="807"/>
      <c r="K399" s="807"/>
      <c r="L399" s="807"/>
      <c r="M399" s="808"/>
      <c r="N399" s="808"/>
      <c r="O399" s="808"/>
      <c r="P399" s="808"/>
      <c r="Q399" s="808"/>
      <c r="R399" s="808"/>
      <c r="S399" s="808"/>
      <c r="T399" s="808"/>
      <c r="U399" s="808"/>
      <c r="V399" s="808"/>
      <c r="W399" s="808"/>
      <c r="X399" s="808"/>
      <c r="Y399" s="808"/>
      <c r="Z399" s="808"/>
      <c r="AA399" s="808"/>
      <c r="AB399" s="808"/>
      <c r="AF399" s="798">
        <f t="shared" si="5"/>
        <v>0</v>
      </c>
    </row>
    <row r="400" spans="1:32" s="798" customFormat="1" ht="27.95" hidden="1" customHeight="1">
      <c r="A400" s="795">
        <v>385</v>
      </c>
      <c r="B400" s="795"/>
      <c r="C400" s="796"/>
      <c r="D400" s="807"/>
      <c r="E400" s="807"/>
      <c r="F400" s="807"/>
      <c r="G400" s="807"/>
      <c r="H400" s="807"/>
      <c r="I400" s="807"/>
      <c r="J400" s="807"/>
      <c r="K400" s="807"/>
      <c r="L400" s="807"/>
      <c r="M400" s="808"/>
      <c r="N400" s="808"/>
      <c r="O400" s="808"/>
      <c r="P400" s="808"/>
      <c r="Q400" s="808"/>
      <c r="R400" s="808"/>
      <c r="S400" s="808"/>
      <c r="T400" s="808"/>
      <c r="U400" s="808"/>
      <c r="V400" s="808"/>
      <c r="W400" s="808"/>
      <c r="X400" s="808"/>
      <c r="Y400" s="808"/>
      <c r="Z400" s="808"/>
      <c r="AA400" s="808"/>
      <c r="AB400" s="808"/>
      <c r="AF400" s="798">
        <f t="shared" si="5"/>
        <v>0</v>
      </c>
    </row>
    <row r="401" spans="1:32" s="798" customFormat="1" ht="27.95" hidden="1" customHeight="1">
      <c r="A401" s="795">
        <v>386</v>
      </c>
      <c r="B401" s="795"/>
      <c r="C401" s="796"/>
      <c r="D401" s="807"/>
      <c r="E401" s="807"/>
      <c r="F401" s="807"/>
      <c r="G401" s="807"/>
      <c r="H401" s="807"/>
      <c r="I401" s="807"/>
      <c r="J401" s="807"/>
      <c r="K401" s="807"/>
      <c r="L401" s="807"/>
      <c r="M401" s="808"/>
      <c r="N401" s="808"/>
      <c r="O401" s="808"/>
      <c r="P401" s="808"/>
      <c r="Q401" s="808"/>
      <c r="R401" s="808"/>
      <c r="S401" s="808"/>
      <c r="T401" s="808"/>
      <c r="U401" s="808"/>
      <c r="V401" s="808"/>
      <c r="W401" s="808"/>
      <c r="X401" s="808"/>
      <c r="Y401" s="808"/>
      <c r="Z401" s="808"/>
      <c r="AA401" s="808"/>
      <c r="AB401" s="808"/>
      <c r="AF401" s="798">
        <f t="shared" ref="AF401:AF464" si="6">COUNTA($C401)</f>
        <v>0</v>
      </c>
    </row>
    <row r="402" spans="1:32" s="798" customFormat="1" ht="27.95" hidden="1" customHeight="1">
      <c r="A402" s="795">
        <v>387</v>
      </c>
      <c r="B402" s="795"/>
      <c r="C402" s="796"/>
      <c r="D402" s="807"/>
      <c r="E402" s="807"/>
      <c r="F402" s="807"/>
      <c r="G402" s="807"/>
      <c r="H402" s="807"/>
      <c r="I402" s="807"/>
      <c r="J402" s="807"/>
      <c r="K402" s="807"/>
      <c r="L402" s="807"/>
      <c r="M402" s="808"/>
      <c r="N402" s="808"/>
      <c r="O402" s="808"/>
      <c r="P402" s="808"/>
      <c r="Q402" s="808"/>
      <c r="R402" s="808"/>
      <c r="S402" s="808"/>
      <c r="T402" s="808"/>
      <c r="U402" s="808"/>
      <c r="V402" s="808"/>
      <c r="W402" s="808"/>
      <c r="X402" s="808"/>
      <c r="Y402" s="808"/>
      <c r="Z402" s="808"/>
      <c r="AA402" s="808"/>
      <c r="AB402" s="808"/>
      <c r="AF402" s="798">
        <f t="shared" si="6"/>
        <v>0</v>
      </c>
    </row>
    <row r="403" spans="1:32" s="798" customFormat="1" ht="27.95" hidden="1" customHeight="1">
      <c r="A403" s="795">
        <v>388</v>
      </c>
      <c r="B403" s="795"/>
      <c r="C403" s="796"/>
      <c r="D403" s="807"/>
      <c r="E403" s="807"/>
      <c r="F403" s="807"/>
      <c r="G403" s="807"/>
      <c r="H403" s="807"/>
      <c r="I403" s="807"/>
      <c r="J403" s="807"/>
      <c r="K403" s="807"/>
      <c r="L403" s="807"/>
      <c r="M403" s="808"/>
      <c r="N403" s="808"/>
      <c r="O403" s="808"/>
      <c r="P403" s="808"/>
      <c r="Q403" s="808"/>
      <c r="R403" s="808"/>
      <c r="S403" s="808"/>
      <c r="T403" s="808"/>
      <c r="U403" s="808"/>
      <c r="V403" s="808"/>
      <c r="W403" s="808"/>
      <c r="X403" s="808"/>
      <c r="Y403" s="808"/>
      <c r="Z403" s="808"/>
      <c r="AA403" s="808"/>
      <c r="AB403" s="808"/>
      <c r="AF403" s="798">
        <f t="shared" si="6"/>
        <v>0</v>
      </c>
    </row>
    <row r="404" spans="1:32" s="798" customFormat="1" ht="27.95" hidden="1" customHeight="1">
      <c r="A404" s="795">
        <v>389</v>
      </c>
      <c r="B404" s="795"/>
      <c r="C404" s="796"/>
      <c r="D404" s="807"/>
      <c r="E404" s="807"/>
      <c r="F404" s="807"/>
      <c r="G404" s="807"/>
      <c r="H404" s="807"/>
      <c r="I404" s="807"/>
      <c r="J404" s="807"/>
      <c r="K404" s="807"/>
      <c r="L404" s="807"/>
      <c r="M404" s="808"/>
      <c r="N404" s="808"/>
      <c r="O404" s="808"/>
      <c r="P404" s="808"/>
      <c r="Q404" s="808"/>
      <c r="R404" s="808"/>
      <c r="S404" s="808"/>
      <c r="T404" s="808"/>
      <c r="U404" s="808"/>
      <c r="V404" s="808"/>
      <c r="W404" s="808"/>
      <c r="X404" s="808"/>
      <c r="Y404" s="808"/>
      <c r="Z404" s="808"/>
      <c r="AA404" s="808"/>
      <c r="AB404" s="808"/>
      <c r="AF404" s="798">
        <f t="shared" si="6"/>
        <v>0</v>
      </c>
    </row>
    <row r="405" spans="1:32" s="798" customFormat="1" ht="27.95" hidden="1" customHeight="1">
      <c r="A405" s="795">
        <v>390</v>
      </c>
      <c r="B405" s="795"/>
      <c r="C405" s="796"/>
      <c r="D405" s="807"/>
      <c r="E405" s="807"/>
      <c r="F405" s="807"/>
      <c r="G405" s="807"/>
      <c r="H405" s="807"/>
      <c r="I405" s="807"/>
      <c r="J405" s="807"/>
      <c r="K405" s="807"/>
      <c r="L405" s="807"/>
      <c r="M405" s="808"/>
      <c r="N405" s="808"/>
      <c r="O405" s="808"/>
      <c r="P405" s="808"/>
      <c r="Q405" s="808"/>
      <c r="R405" s="808"/>
      <c r="S405" s="808"/>
      <c r="T405" s="808"/>
      <c r="U405" s="808"/>
      <c r="V405" s="808"/>
      <c r="W405" s="808"/>
      <c r="X405" s="808"/>
      <c r="Y405" s="808"/>
      <c r="Z405" s="808"/>
      <c r="AA405" s="808"/>
      <c r="AB405" s="808"/>
      <c r="AF405" s="798">
        <f t="shared" si="6"/>
        <v>0</v>
      </c>
    </row>
    <row r="406" spans="1:32" s="798" customFormat="1" ht="27.95" hidden="1" customHeight="1">
      <c r="A406" s="795">
        <v>391</v>
      </c>
      <c r="B406" s="795"/>
      <c r="C406" s="796"/>
      <c r="D406" s="807"/>
      <c r="E406" s="807"/>
      <c r="F406" s="807"/>
      <c r="G406" s="807"/>
      <c r="H406" s="807"/>
      <c r="I406" s="807"/>
      <c r="J406" s="807"/>
      <c r="K406" s="807"/>
      <c r="L406" s="807"/>
      <c r="M406" s="808"/>
      <c r="N406" s="808"/>
      <c r="O406" s="808"/>
      <c r="P406" s="808"/>
      <c r="Q406" s="808"/>
      <c r="R406" s="808"/>
      <c r="S406" s="808"/>
      <c r="T406" s="808"/>
      <c r="U406" s="808"/>
      <c r="V406" s="808"/>
      <c r="W406" s="808"/>
      <c r="X406" s="808"/>
      <c r="Y406" s="808"/>
      <c r="Z406" s="808"/>
      <c r="AA406" s="808"/>
      <c r="AB406" s="808"/>
      <c r="AF406" s="798">
        <f t="shared" si="6"/>
        <v>0</v>
      </c>
    </row>
    <row r="407" spans="1:32" s="798" customFormat="1" ht="27.95" hidden="1" customHeight="1">
      <c r="A407" s="795">
        <v>392</v>
      </c>
      <c r="B407" s="795"/>
      <c r="C407" s="796"/>
      <c r="D407" s="807"/>
      <c r="E407" s="807"/>
      <c r="F407" s="807"/>
      <c r="G407" s="807"/>
      <c r="H407" s="807"/>
      <c r="I407" s="807"/>
      <c r="J407" s="807"/>
      <c r="K407" s="807"/>
      <c r="L407" s="807"/>
      <c r="M407" s="808"/>
      <c r="N407" s="808"/>
      <c r="O407" s="808"/>
      <c r="P407" s="808"/>
      <c r="Q407" s="808"/>
      <c r="R407" s="808"/>
      <c r="S407" s="808"/>
      <c r="T407" s="808"/>
      <c r="U407" s="808"/>
      <c r="V407" s="808"/>
      <c r="W407" s="808"/>
      <c r="X407" s="808"/>
      <c r="Y407" s="808"/>
      <c r="Z407" s="808"/>
      <c r="AA407" s="808"/>
      <c r="AB407" s="808"/>
      <c r="AF407" s="798">
        <f t="shared" si="6"/>
        <v>0</v>
      </c>
    </row>
    <row r="408" spans="1:32" s="798" customFormat="1" ht="27.95" hidden="1" customHeight="1">
      <c r="A408" s="795">
        <v>393</v>
      </c>
      <c r="B408" s="795"/>
      <c r="C408" s="796"/>
      <c r="D408" s="807"/>
      <c r="E408" s="807"/>
      <c r="F408" s="807"/>
      <c r="G408" s="807"/>
      <c r="H408" s="807"/>
      <c r="I408" s="807"/>
      <c r="J408" s="807"/>
      <c r="K408" s="807"/>
      <c r="L408" s="807"/>
      <c r="M408" s="808"/>
      <c r="N408" s="808"/>
      <c r="O408" s="808"/>
      <c r="P408" s="808"/>
      <c r="Q408" s="808"/>
      <c r="R408" s="808"/>
      <c r="S408" s="808"/>
      <c r="T408" s="808"/>
      <c r="U408" s="808"/>
      <c r="V408" s="808"/>
      <c r="W408" s="808"/>
      <c r="X408" s="808"/>
      <c r="Y408" s="808"/>
      <c r="Z408" s="808"/>
      <c r="AA408" s="808"/>
      <c r="AB408" s="808"/>
      <c r="AF408" s="798">
        <f t="shared" si="6"/>
        <v>0</v>
      </c>
    </row>
    <row r="409" spans="1:32" s="798" customFormat="1" ht="27.95" hidden="1" customHeight="1">
      <c r="A409" s="795">
        <v>394</v>
      </c>
      <c r="B409" s="795"/>
      <c r="C409" s="796"/>
      <c r="D409" s="807"/>
      <c r="E409" s="807"/>
      <c r="F409" s="807"/>
      <c r="G409" s="807"/>
      <c r="H409" s="807"/>
      <c r="I409" s="807"/>
      <c r="J409" s="807"/>
      <c r="K409" s="807"/>
      <c r="L409" s="807"/>
      <c r="M409" s="808"/>
      <c r="N409" s="808"/>
      <c r="O409" s="808"/>
      <c r="P409" s="808"/>
      <c r="Q409" s="808"/>
      <c r="R409" s="808"/>
      <c r="S409" s="808"/>
      <c r="T409" s="808"/>
      <c r="U409" s="808"/>
      <c r="V409" s="808"/>
      <c r="W409" s="808"/>
      <c r="X409" s="808"/>
      <c r="Y409" s="808"/>
      <c r="Z409" s="808"/>
      <c r="AA409" s="808"/>
      <c r="AB409" s="808"/>
      <c r="AF409" s="798">
        <f t="shared" si="6"/>
        <v>0</v>
      </c>
    </row>
    <row r="410" spans="1:32" s="798" customFormat="1" ht="27.95" hidden="1" customHeight="1">
      <c r="A410" s="795">
        <v>395</v>
      </c>
      <c r="B410" s="795"/>
      <c r="C410" s="796"/>
      <c r="D410" s="807"/>
      <c r="E410" s="807"/>
      <c r="F410" s="807"/>
      <c r="G410" s="807"/>
      <c r="H410" s="807"/>
      <c r="I410" s="807"/>
      <c r="J410" s="807"/>
      <c r="K410" s="807"/>
      <c r="L410" s="807"/>
      <c r="M410" s="808"/>
      <c r="N410" s="808"/>
      <c r="O410" s="808"/>
      <c r="P410" s="808"/>
      <c r="Q410" s="808"/>
      <c r="R410" s="808"/>
      <c r="S410" s="808"/>
      <c r="T410" s="808"/>
      <c r="U410" s="808"/>
      <c r="V410" s="808"/>
      <c r="W410" s="808"/>
      <c r="X410" s="808"/>
      <c r="Y410" s="808"/>
      <c r="Z410" s="808"/>
      <c r="AA410" s="808"/>
      <c r="AB410" s="808"/>
      <c r="AF410" s="798">
        <f t="shared" si="6"/>
        <v>0</v>
      </c>
    </row>
    <row r="411" spans="1:32" s="798" customFormat="1" ht="27.95" hidden="1" customHeight="1">
      <c r="A411" s="795">
        <v>396</v>
      </c>
      <c r="B411" s="795"/>
      <c r="C411" s="796"/>
      <c r="D411" s="807"/>
      <c r="E411" s="807"/>
      <c r="F411" s="807"/>
      <c r="G411" s="807"/>
      <c r="H411" s="807"/>
      <c r="I411" s="807"/>
      <c r="J411" s="807"/>
      <c r="K411" s="807"/>
      <c r="L411" s="807"/>
      <c r="M411" s="808"/>
      <c r="N411" s="808"/>
      <c r="O411" s="808"/>
      <c r="P411" s="808"/>
      <c r="Q411" s="808"/>
      <c r="R411" s="808"/>
      <c r="S411" s="808"/>
      <c r="T411" s="808"/>
      <c r="U411" s="808"/>
      <c r="V411" s="808"/>
      <c r="W411" s="808"/>
      <c r="X411" s="808"/>
      <c r="Y411" s="808"/>
      <c r="Z411" s="808"/>
      <c r="AA411" s="808"/>
      <c r="AB411" s="808"/>
      <c r="AF411" s="798">
        <f t="shared" si="6"/>
        <v>0</v>
      </c>
    </row>
    <row r="412" spans="1:32" s="798" customFormat="1" ht="27.95" hidden="1" customHeight="1">
      <c r="A412" s="795">
        <v>397</v>
      </c>
      <c r="B412" s="795"/>
      <c r="C412" s="796"/>
      <c r="D412" s="807"/>
      <c r="E412" s="807"/>
      <c r="F412" s="807"/>
      <c r="G412" s="807"/>
      <c r="H412" s="807"/>
      <c r="I412" s="807"/>
      <c r="J412" s="807"/>
      <c r="K412" s="807"/>
      <c r="L412" s="807"/>
      <c r="M412" s="808"/>
      <c r="N412" s="808"/>
      <c r="O412" s="808"/>
      <c r="P412" s="808"/>
      <c r="Q412" s="808"/>
      <c r="R412" s="808"/>
      <c r="S412" s="808"/>
      <c r="T412" s="808"/>
      <c r="U412" s="808"/>
      <c r="V412" s="808"/>
      <c r="W412" s="808"/>
      <c r="X412" s="808"/>
      <c r="Y412" s="808"/>
      <c r="Z412" s="808"/>
      <c r="AA412" s="808"/>
      <c r="AB412" s="808"/>
      <c r="AF412" s="798">
        <f t="shared" si="6"/>
        <v>0</v>
      </c>
    </row>
    <row r="413" spans="1:32" s="798" customFormat="1" ht="27.95" hidden="1" customHeight="1">
      <c r="A413" s="795">
        <v>398</v>
      </c>
      <c r="B413" s="795"/>
      <c r="C413" s="796"/>
      <c r="D413" s="807"/>
      <c r="E413" s="807"/>
      <c r="F413" s="807"/>
      <c r="G413" s="807"/>
      <c r="H413" s="807"/>
      <c r="I413" s="807"/>
      <c r="J413" s="807"/>
      <c r="K413" s="807"/>
      <c r="L413" s="807"/>
      <c r="M413" s="808"/>
      <c r="N413" s="808"/>
      <c r="O413" s="808"/>
      <c r="P413" s="808"/>
      <c r="Q413" s="808"/>
      <c r="R413" s="808"/>
      <c r="S413" s="808"/>
      <c r="T413" s="808"/>
      <c r="U413" s="808"/>
      <c r="V413" s="808"/>
      <c r="W413" s="808"/>
      <c r="X413" s="808"/>
      <c r="Y413" s="808"/>
      <c r="Z413" s="808"/>
      <c r="AA413" s="808"/>
      <c r="AB413" s="808"/>
      <c r="AF413" s="798">
        <f t="shared" si="6"/>
        <v>0</v>
      </c>
    </row>
    <row r="414" spans="1:32" s="798" customFormat="1" ht="27.95" hidden="1" customHeight="1">
      <c r="A414" s="795">
        <v>399</v>
      </c>
      <c r="B414" s="795"/>
      <c r="C414" s="796"/>
      <c r="D414" s="807"/>
      <c r="E414" s="807"/>
      <c r="F414" s="807"/>
      <c r="G414" s="807"/>
      <c r="H414" s="807"/>
      <c r="I414" s="807"/>
      <c r="J414" s="807"/>
      <c r="K414" s="807"/>
      <c r="L414" s="807"/>
      <c r="M414" s="808"/>
      <c r="N414" s="808"/>
      <c r="O414" s="808"/>
      <c r="P414" s="808"/>
      <c r="Q414" s="808"/>
      <c r="R414" s="808"/>
      <c r="S414" s="808"/>
      <c r="T414" s="808"/>
      <c r="U414" s="808"/>
      <c r="V414" s="808"/>
      <c r="W414" s="808"/>
      <c r="X414" s="808"/>
      <c r="Y414" s="808"/>
      <c r="Z414" s="808"/>
      <c r="AA414" s="808"/>
      <c r="AB414" s="808"/>
      <c r="AF414" s="798">
        <f t="shared" si="6"/>
        <v>0</v>
      </c>
    </row>
    <row r="415" spans="1:32" s="798" customFormat="1" ht="27.95" hidden="1" customHeight="1">
      <c r="A415" s="795">
        <v>400</v>
      </c>
      <c r="B415" s="795"/>
      <c r="C415" s="796"/>
      <c r="D415" s="807"/>
      <c r="E415" s="807"/>
      <c r="F415" s="807"/>
      <c r="G415" s="807"/>
      <c r="H415" s="807"/>
      <c r="I415" s="807"/>
      <c r="J415" s="807"/>
      <c r="K415" s="807"/>
      <c r="L415" s="807"/>
      <c r="M415" s="808"/>
      <c r="N415" s="808"/>
      <c r="O415" s="808"/>
      <c r="P415" s="808"/>
      <c r="Q415" s="808"/>
      <c r="R415" s="808"/>
      <c r="S415" s="808"/>
      <c r="T415" s="808"/>
      <c r="U415" s="808"/>
      <c r="V415" s="808"/>
      <c r="W415" s="808"/>
      <c r="X415" s="808"/>
      <c r="Y415" s="808"/>
      <c r="Z415" s="808"/>
      <c r="AA415" s="808"/>
      <c r="AB415" s="808"/>
      <c r="AF415" s="798">
        <f t="shared" si="6"/>
        <v>0</v>
      </c>
    </row>
    <row r="416" spans="1:32" s="798" customFormat="1" ht="27.95" hidden="1" customHeight="1">
      <c r="A416" s="795">
        <v>401</v>
      </c>
      <c r="B416" s="795"/>
      <c r="C416" s="796"/>
      <c r="D416" s="807"/>
      <c r="E416" s="807"/>
      <c r="F416" s="807"/>
      <c r="G416" s="807"/>
      <c r="H416" s="807"/>
      <c r="I416" s="807"/>
      <c r="J416" s="807"/>
      <c r="K416" s="807"/>
      <c r="L416" s="807"/>
      <c r="M416" s="808"/>
      <c r="N416" s="808"/>
      <c r="O416" s="808"/>
      <c r="P416" s="808"/>
      <c r="Q416" s="808"/>
      <c r="R416" s="808"/>
      <c r="S416" s="808"/>
      <c r="T416" s="808"/>
      <c r="U416" s="808"/>
      <c r="V416" s="808"/>
      <c r="W416" s="808"/>
      <c r="X416" s="808"/>
      <c r="Y416" s="808"/>
      <c r="Z416" s="808"/>
      <c r="AA416" s="808"/>
      <c r="AB416" s="808"/>
      <c r="AF416" s="798">
        <f t="shared" si="6"/>
        <v>0</v>
      </c>
    </row>
    <row r="417" spans="1:32" s="798" customFormat="1" ht="27.95" hidden="1" customHeight="1">
      <c r="A417" s="795">
        <v>402</v>
      </c>
      <c r="B417" s="795"/>
      <c r="C417" s="796"/>
      <c r="D417" s="807"/>
      <c r="E417" s="807"/>
      <c r="F417" s="807"/>
      <c r="G417" s="807"/>
      <c r="H417" s="807"/>
      <c r="I417" s="807"/>
      <c r="J417" s="807"/>
      <c r="K417" s="807"/>
      <c r="L417" s="807"/>
      <c r="M417" s="808"/>
      <c r="N417" s="808"/>
      <c r="O417" s="808"/>
      <c r="P417" s="808"/>
      <c r="Q417" s="808"/>
      <c r="R417" s="808"/>
      <c r="S417" s="808"/>
      <c r="T417" s="808"/>
      <c r="U417" s="808"/>
      <c r="V417" s="808"/>
      <c r="W417" s="808"/>
      <c r="X417" s="808"/>
      <c r="Y417" s="808"/>
      <c r="Z417" s="808"/>
      <c r="AA417" s="808"/>
      <c r="AB417" s="808"/>
      <c r="AF417" s="798">
        <f t="shared" si="6"/>
        <v>0</v>
      </c>
    </row>
    <row r="418" spans="1:32" s="798" customFormat="1" ht="27.95" hidden="1" customHeight="1">
      <c r="A418" s="795">
        <v>403</v>
      </c>
      <c r="B418" s="795"/>
      <c r="C418" s="796"/>
      <c r="D418" s="807"/>
      <c r="E418" s="807"/>
      <c r="F418" s="807"/>
      <c r="G418" s="807"/>
      <c r="H418" s="807"/>
      <c r="I418" s="807"/>
      <c r="J418" s="807"/>
      <c r="K418" s="807"/>
      <c r="L418" s="807"/>
      <c r="M418" s="808"/>
      <c r="N418" s="808"/>
      <c r="O418" s="808"/>
      <c r="P418" s="808"/>
      <c r="Q418" s="808"/>
      <c r="R418" s="808"/>
      <c r="S418" s="808"/>
      <c r="T418" s="808"/>
      <c r="U418" s="808"/>
      <c r="V418" s="808"/>
      <c r="W418" s="808"/>
      <c r="X418" s="808"/>
      <c r="Y418" s="808"/>
      <c r="Z418" s="808"/>
      <c r="AA418" s="808"/>
      <c r="AB418" s="808"/>
      <c r="AF418" s="798">
        <f t="shared" si="6"/>
        <v>0</v>
      </c>
    </row>
    <row r="419" spans="1:32" s="798" customFormat="1" ht="27.95" hidden="1" customHeight="1">
      <c r="A419" s="795">
        <v>404</v>
      </c>
      <c r="B419" s="795"/>
      <c r="C419" s="796"/>
      <c r="D419" s="807"/>
      <c r="E419" s="807"/>
      <c r="F419" s="807"/>
      <c r="G419" s="807"/>
      <c r="H419" s="807"/>
      <c r="I419" s="807"/>
      <c r="J419" s="807"/>
      <c r="K419" s="807"/>
      <c r="L419" s="807"/>
      <c r="M419" s="808"/>
      <c r="N419" s="808"/>
      <c r="O419" s="808"/>
      <c r="P419" s="808"/>
      <c r="Q419" s="808"/>
      <c r="R419" s="808"/>
      <c r="S419" s="808"/>
      <c r="T419" s="808"/>
      <c r="U419" s="808"/>
      <c r="V419" s="808"/>
      <c r="W419" s="808"/>
      <c r="X419" s="808"/>
      <c r="Y419" s="808"/>
      <c r="Z419" s="808"/>
      <c r="AA419" s="808"/>
      <c r="AB419" s="808"/>
      <c r="AF419" s="798">
        <f t="shared" si="6"/>
        <v>0</v>
      </c>
    </row>
    <row r="420" spans="1:32" s="798" customFormat="1" ht="27.95" hidden="1" customHeight="1">
      <c r="A420" s="795">
        <v>405</v>
      </c>
      <c r="B420" s="795"/>
      <c r="C420" s="796"/>
      <c r="D420" s="807"/>
      <c r="E420" s="807"/>
      <c r="F420" s="807"/>
      <c r="G420" s="807"/>
      <c r="H420" s="807"/>
      <c r="I420" s="807"/>
      <c r="J420" s="807"/>
      <c r="K420" s="807"/>
      <c r="L420" s="807"/>
      <c r="M420" s="808"/>
      <c r="N420" s="808"/>
      <c r="O420" s="808"/>
      <c r="P420" s="808"/>
      <c r="Q420" s="808"/>
      <c r="R420" s="808"/>
      <c r="S420" s="808"/>
      <c r="T420" s="808"/>
      <c r="U420" s="808"/>
      <c r="V420" s="808"/>
      <c r="W420" s="808"/>
      <c r="X420" s="808"/>
      <c r="Y420" s="808"/>
      <c r="Z420" s="808"/>
      <c r="AA420" s="808"/>
      <c r="AB420" s="808"/>
      <c r="AF420" s="798">
        <f t="shared" si="6"/>
        <v>0</v>
      </c>
    </row>
    <row r="421" spans="1:32" s="798" customFormat="1" ht="27.95" hidden="1" customHeight="1">
      <c r="A421" s="795">
        <v>406</v>
      </c>
      <c r="B421" s="795"/>
      <c r="C421" s="796"/>
      <c r="D421" s="807"/>
      <c r="E421" s="807"/>
      <c r="F421" s="807"/>
      <c r="G421" s="807"/>
      <c r="H421" s="807"/>
      <c r="I421" s="807"/>
      <c r="J421" s="807"/>
      <c r="K421" s="807"/>
      <c r="L421" s="807"/>
      <c r="M421" s="808"/>
      <c r="N421" s="808"/>
      <c r="O421" s="808"/>
      <c r="P421" s="808"/>
      <c r="Q421" s="808"/>
      <c r="R421" s="808"/>
      <c r="S421" s="808"/>
      <c r="T421" s="808"/>
      <c r="U421" s="808"/>
      <c r="V421" s="808"/>
      <c r="W421" s="808"/>
      <c r="X421" s="808"/>
      <c r="Y421" s="808"/>
      <c r="Z421" s="808"/>
      <c r="AA421" s="808"/>
      <c r="AB421" s="808"/>
      <c r="AF421" s="798">
        <f t="shared" si="6"/>
        <v>0</v>
      </c>
    </row>
    <row r="422" spans="1:32" s="798" customFormat="1" ht="27.95" hidden="1" customHeight="1">
      <c r="A422" s="795">
        <v>407</v>
      </c>
      <c r="B422" s="795"/>
      <c r="C422" s="796"/>
      <c r="D422" s="807"/>
      <c r="E422" s="807"/>
      <c r="F422" s="807"/>
      <c r="G422" s="807"/>
      <c r="H422" s="807"/>
      <c r="I422" s="807"/>
      <c r="J422" s="807"/>
      <c r="K422" s="807"/>
      <c r="L422" s="807"/>
      <c r="M422" s="808"/>
      <c r="N422" s="808"/>
      <c r="O422" s="808"/>
      <c r="P422" s="808"/>
      <c r="Q422" s="808"/>
      <c r="R422" s="808"/>
      <c r="S422" s="808"/>
      <c r="T422" s="808"/>
      <c r="U422" s="808"/>
      <c r="V422" s="808"/>
      <c r="W422" s="808"/>
      <c r="X422" s="808"/>
      <c r="Y422" s="808"/>
      <c r="Z422" s="808"/>
      <c r="AA422" s="808"/>
      <c r="AB422" s="808"/>
      <c r="AF422" s="798">
        <f t="shared" si="6"/>
        <v>0</v>
      </c>
    </row>
    <row r="423" spans="1:32" s="798" customFormat="1" ht="27.95" hidden="1" customHeight="1">
      <c r="A423" s="795">
        <v>408</v>
      </c>
      <c r="B423" s="795"/>
      <c r="C423" s="796"/>
      <c r="D423" s="807"/>
      <c r="E423" s="807"/>
      <c r="F423" s="807"/>
      <c r="G423" s="807"/>
      <c r="H423" s="807"/>
      <c r="I423" s="807"/>
      <c r="J423" s="807"/>
      <c r="K423" s="807"/>
      <c r="L423" s="807"/>
      <c r="M423" s="808"/>
      <c r="N423" s="808"/>
      <c r="O423" s="808"/>
      <c r="P423" s="808"/>
      <c r="Q423" s="808"/>
      <c r="R423" s="808"/>
      <c r="S423" s="808"/>
      <c r="T423" s="808"/>
      <c r="U423" s="808"/>
      <c r="V423" s="808"/>
      <c r="W423" s="808"/>
      <c r="X423" s="808"/>
      <c r="Y423" s="808"/>
      <c r="Z423" s="808"/>
      <c r="AA423" s="808"/>
      <c r="AB423" s="808"/>
      <c r="AF423" s="798">
        <f t="shared" si="6"/>
        <v>0</v>
      </c>
    </row>
    <row r="424" spans="1:32" s="798" customFormat="1" ht="27.95" hidden="1" customHeight="1">
      <c r="A424" s="795">
        <v>409</v>
      </c>
      <c r="B424" s="795"/>
      <c r="C424" s="796"/>
      <c r="D424" s="807"/>
      <c r="E424" s="807"/>
      <c r="F424" s="807"/>
      <c r="G424" s="807"/>
      <c r="H424" s="807"/>
      <c r="I424" s="807"/>
      <c r="J424" s="807"/>
      <c r="K424" s="807"/>
      <c r="L424" s="807"/>
      <c r="M424" s="808"/>
      <c r="N424" s="808"/>
      <c r="O424" s="808"/>
      <c r="P424" s="808"/>
      <c r="Q424" s="808"/>
      <c r="R424" s="808"/>
      <c r="S424" s="808"/>
      <c r="T424" s="808"/>
      <c r="U424" s="808"/>
      <c r="V424" s="808"/>
      <c r="W424" s="808"/>
      <c r="X424" s="808"/>
      <c r="Y424" s="808"/>
      <c r="Z424" s="808"/>
      <c r="AA424" s="808"/>
      <c r="AB424" s="808"/>
      <c r="AF424" s="798">
        <f t="shared" si="6"/>
        <v>0</v>
      </c>
    </row>
    <row r="425" spans="1:32" s="798" customFormat="1" ht="27.95" hidden="1" customHeight="1">
      <c r="A425" s="795">
        <v>410</v>
      </c>
      <c r="B425" s="795"/>
      <c r="C425" s="796"/>
      <c r="D425" s="807"/>
      <c r="E425" s="807"/>
      <c r="F425" s="807"/>
      <c r="G425" s="807"/>
      <c r="H425" s="807"/>
      <c r="I425" s="807"/>
      <c r="J425" s="807"/>
      <c r="K425" s="807"/>
      <c r="L425" s="807"/>
      <c r="M425" s="808"/>
      <c r="N425" s="808"/>
      <c r="O425" s="808"/>
      <c r="P425" s="808"/>
      <c r="Q425" s="808"/>
      <c r="R425" s="808"/>
      <c r="S425" s="808"/>
      <c r="T425" s="808"/>
      <c r="U425" s="808"/>
      <c r="V425" s="808"/>
      <c r="W425" s="808"/>
      <c r="X425" s="808"/>
      <c r="Y425" s="808"/>
      <c r="Z425" s="808"/>
      <c r="AA425" s="808"/>
      <c r="AB425" s="808"/>
      <c r="AF425" s="798">
        <f t="shared" si="6"/>
        <v>0</v>
      </c>
    </row>
    <row r="426" spans="1:32" s="798" customFormat="1" ht="27.95" hidden="1" customHeight="1">
      <c r="A426" s="795">
        <v>411</v>
      </c>
      <c r="B426" s="795"/>
      <c r="C426" s="796"/>
      <c r="D426" s="807"/>
      <c r="E426" s="807"/>
      <c r="F426" s="807"/>
      <c r="G426" s="807"/>
      <c r="H426" s="807"/>
      <c r="I426" s="807"/>
      <c r="J426" s="807"/>
      <c r="K426" s="807"/>
      <c r="L426" s="807"/>
      <c r="M426" s="808"/>
      <c r="N426" s="808"/>
      <c r="O426" s="808"/>
      <c r="P426" s="808"/>
      <c r="Q426" s="808"/>
      <c r="R426" s="808"/>
      <c r="S426" s="808"/>
      <c r="T426" s="808"/>
      <c r="U426" s="808"/>
      <c r="V426" s="808"/>
      <c r="W426" s="808"/>
      <c r="X426" s="808"/>
      <c r="Y426" s="808"/>
      <c r="Z426" s="808"/>
      <c r="AA426" s="808"/>
      <c r="AB426" s="808"/>
      <c r="AF426" s="798">
        <f t="shared" si="6"/>
        <v>0</v>
      </c>
    </row>
    <row r="427" spans="1:32" s="798" customFormat="1" ht="27.95" hidden="1" customHeight="1">
      <c r="A427" s="795">
        <v>412</v>
      </c>
      <c r="B427" s="795"/>
      <c r="C427" s="796"/>
      <c r="D427" s="807"/>
      <c r="E427" s="807"/>
      <c r="F427" s="807"/>
      <c r="G427" s="807"/>
      <c r="H427" s="807"/>
      <c r="I427" s="807"/>
      <c r="J427" s="807"/>
      <c r="K427" s="807"/>
      <c r="L427" s="807"/>
      <c r="M427" s="808"/>
      <c r="N427" s="808"/>
      <c r="O427" s="808"/>
      <c r="P427" s="808"/>
      <c r="Q427" s="808"/>
      <c r="R427" s="808"/>
      <c r="S427" s="808"/>
      <c r="T427" s="808"/>
      <c r="U427" s="808"/>
      <c r="V427" s="808"/>
      <c r="W427" s="808"/>
      <c r="X427" s="808"/>
      <c r="Y427" s="808"/>
      <c r="Z427" s="808"/>
      <c r="AA427" s="808"/>
      <c r="AB427" s="808"/>
      <c r="AF427" s="798">
        <f t="shared" si="6"/>
        <v>0</v>
      </c>
    </row>
    <row r="428" spans="1:32" s="798" customFormat="1" ht="27.95" hidden="1" customHeight="1">
      <c r="A428" s="795">
        <v>413</v>
      </c>
      <c r="B428" s="795"/>
      <c r="C428" s="796"/>
      <c r="D428" s="807"/>
      <c r="E428" s="807"/>
      <c r="F428" s="807"/>
      <c r="G428" s="807"/>
      <c r="H428" s="807"/>
      <c r="I428" s="807"/>
      <c r="J428" s="807"/>
      <c r="K428" s="807"/>
      <c r="L428" s="807"/>
      <c r="M428" s="808"/>
      <c r="N428" s="808"/>
      <c r="O428" s="808"/>
      <c r="P428" s="808"/>
      <c r="Q428" s="808"/>
      <c r="R428" s="808"/>
      <c r="S428" s="808"/>
      <c r="T428" s="808"/>
      <c r="U428" s="808"/>
      <c r="V428" s="808"/>
      <c r="W428" s="808"/>
      <c r="X428" s="808"/>
      <c r="Y428" s="808"/>
      <c r="Z428" s="808"/>
      <c r="AA428" s="808"/>
      <c r="AB428" s="808"/>
      <c r="AF428" s="798">
        <f t="shared" si="6"/>
        <v>0</v>
      </c>
    </row>
    <row r="429" spans="1:32" s="798" customFormat="1" ht="27.95" hidden="1" customHeight="1">
      <c r="A429" s="795">
        <v>414</v>
      </c>
      <c r="B429" s="795"/>
      <c r="C429" s="796"/>
      <c r="D429" s="807"/>
      <c r="E429" s="807"/>
      <c r="F429" s="807"/>
      <c r="G429" s="807"/>
      <c r="H429" s="807"/>
      <c r="I429" s="807"/>
      <c r="J429" s="807"/>
      <c r="K429" s="807"/>
      <c r="L429" s="807"/>
      <c r="M429" s="808"/>
      <c r="N429" s="808"/>
      <c r="O429" s="808"/>
      <c r="P429" s="808"/>
      <c r="Q429" s="808"/>
      <c r="R429" s="808"/>
      <c r="S429" s="808"/>
      <c r="T429" s="808"/>
      <c r="U429" s="808"/>
      <c r="V429" s="808"/>
      <c r="W429" s="808"/>
      <c r="X429" s="808"/>
      <c r="Y429" s="808"/>
      <c r="Z429" s="808"/>
      <c r="AA429" s="808"/>
      <c r="AB429" s="808"/>
      <c r="AF429" s="798">
        <f t="shared" si="6"/>
        <v>0</v>
      </c>
    </row>
    <row r="430" spans="1:32" s="798" customFormat="1" ht="27.95" hidden="1" customHeight="1">
      <c r="A430" s="795">
        <v>415</v>
      </c>
      <c r="B430" s="795"/>
      <c r="C430" s="796"/>
      <c r="D430" s="807"/>
      <c r="E430" s="807"/>
      <c r="F430" s="807"/>
      <c r="G430" s="807"/>
      <c r="H430" s="807"/>
      <c r="I430" s="807"/>
      <c r="J430" s="807"/>
      <c r="K430" s="807"/>
      <c r="L430" s="807"/>
      <c r="M430" s="808"/>
      <c r="N430" s="808"/>
      <c r="O430" s="808"/>
      <c r="P430" s="808"/>
      <c r="Q430" s="808"/>
      <c r="R430" s="808"/>
      <c r="S430" s="808"/>
      <c r="T430" s="808"/>
      <c r="U430" s="808"/>
      <c r="V430" s="808"/>
      <c r="W430" s="808"/>
      <c r="X430" s="808"/>
      <c r="Y430" s="808"/>
      <c r="Z430" s="808"/>
      <c r="AA430" s="808"/>
      <c r="AB430" s="808"/>
      <c r="AF430" s="798">
        <f t="shared" si="6"/>
        <v>0</v>
      </c>
    </row>
    <row r="431" spans="1:32" s="798" customFormat="1" ht="27.95" hidden="1" customHeight="1">
      <c r="A431" s="795">
        <v>416</v>
      </c>
      <c r="B431" s="795"/>
      <c r="C431" s="796"/>
      <c r="D431" s="807"/>
      <c r="E431" s="807"/>
      <c r="F431" s="807"/>
      <c r="G431" s="807"/>
      <c r="H431" s="807"/>
      <c r="I431" s="807"/>
      <c r="J431" s="807"/>
      <c r="K431" s="807"/>
      <c r="L431" s="807"/>
      <c r="M431" s="808"/>
      <c r="N431" s="808"/>
      <c r="O431" s="808"/>
      <c r="P431" s="808"/>
      <c r="Q431" s="808"/>
      <c r="R431" s="808"/>
      <c r="S431" s="808"/>
      <c r="T431" s="808"/>
      <c r="U431" s="808"/>
      <c r="V431" s="808"/>
      <c r="W431" s="808"/>
      <c r="X431" s="808"/>
      <c r="Y431" s="808"/>
      <c r="Z431" s="808"/>
      <c r="AA431" s="808"/>
      <c r="AB431" s="808"/>
      <c r="AF431" s="798">
        <f t="shared" si="6"/>
        <v>0</v>
      </c>
    </row>
    <row r="432" spans="1:32" s="798" customFormat="1" ht="27.95" hidden="1" customHeight="1">
      <c r="A432" s="795">
        <v>417</v>
      </c>
      <c r="B432" s="795"/>
      <c r="C432" s="796"/>
      <c r="D432" s="807"/>
      <c r="E432" s="807"/>
      <c r="F432" s="807"/>
      <c r="G432" s="807"/>
      <c r="H432" s="807"/>
      <c r="I432" s="807"/>
      <c r="J432" s="807"/>
      <c r="K432" s="807"/>
      <c r="L432" s="807"/>
      <c r="M432" s="808"/>
      <c r="N432" s="808"/>
      <c r="O432" s="808"/>
      <c r="P432" s="808"/>
      <c r="Q432" s="808"/>
      <c r="R432" s="808"/>
      <c r="S432" s="808"/>
      <c r="T432" s="808"/>
      <c r="U432" s="808"/>
      <c r="V432" s="808"/>
      <c r="W432" s="808"/>
      <c r="X432" s="808"/>
      <c r="Y432" s="808"/>
      <c r="Z432" s="808"/>
      <c r="AA432" s="808"/>
      <c r="AB432" s="808"/>
      <c r="AF432" s="798">
        <f t="shared" si="6"/>
        <v>0</v>
      </c>
    </row>
    <row r="433" spans="1:32" s="798" customFormat="1" ht="27.95" hidden="1" customHeight="1">
      <c r="A433" s="795">
        <v>418</v>
      </c>
      <c r="B433" s="795"/>
      <c r="C433" s="796"/>
      <c r="D433" s="807"/>
      <c r="E433" s="807"/>
      <c r="F433" s="807"/>
      <c r="G433" s="807"/>
      <c r="H433" s="807"/>
      <c r="I433" s="807"/>
      <c r="J433" s="807"/>
      <c r="K433" s="807"/>
      <c r="L433" s="807"/>
      <c r="M433" s="808"/>
      <c r="N433" s="808"/>
      <c r="O433" s="808"/>
      <c r="P433" s="808"/>
      <c r="Q433" s="808"/>
      <c r="R433" s="808"/>
      <c r="S433" s="808"/>
      <c r="T433" s="808"/>
      <c r="U433" s="808"/>
      <c r="V433" s="808"/>
      <c r="W433" s="808"/>
      <c r="X433" s="808"/>
      <c r="Y433" s="808"/>
      <c r="Z433" s="808"/>
      <c r="AA433" s="808"/>
      <c r="AB433" s="808"/>
      <c r="AF433" s="798">
        <f t="shared" si="6"/>
        <v>0</v>
      </c>
    </row>
    <row r="434" spans="1:32" s="798" customFormat="1" ht="27.95" hidden="1" customHeight="1">
      <c r="A434" s="795">
        <v>419</v>
      </c>
      <c r="B434" s="795"/>
      <c r="C434" s="796"/>
      <c r="D434" s="807"/>
      <c r="E434" s="807"/>
      <c r="F434" s="807"/>
      <c r="G434" s="807"/>
      <c r="H434" s="807"/>
      <c r="I434" s="807"/>
      <c r="J434" s="807"/>
      <c r="K434" s="807"/>
      <c r="L434" s="807"/>
      <c r="M434" s="808"/>
      <c r="N434" s="808"/>
      <c r="O434" s="808"/>
      <c r="P434" s="808"/>
      <c r="Q434" s="808"/>
      <c r="R434" s="808"/>
      <c r="S434" s="808"/>
      <c r="T434" s="808"/>
      <c r="U434" s="808"/>
      <c r="V434" s="808"/>
      <c r="W434" s="808"/>
      <c r="X434" s="808"/>
      <c r="Y434" s="808"/>
      <c r="Z434" s="808"/>
      <c r="AA434" s="808"/>
      <c r="AB434" s="808"/>
      <c r="AF434" s="798">
        <f t="shared" si="6"/>
        <v>0</v>
      </c>
    </row>
    <row r="435" spans="1:32" s="798" customFormat="1" ht="27.95" hidden="1" customHeight="1">
      <c r="A435" s="795">
        <v>420</v>
      </c>
      <c r="B435" s="795"/>
      <c r="C435" s="796"/>
      <c r="D435" s="807"/>
      <c r="E435" s="807"/>
      <c r="F435" s="807"/>
      <c r="G435" s="807"/>
      <c r="H435" s="807"/>
      <c r="I435" s="807"/>
      <c r="J435" s="807"/>
      <c r="K435" s="807"/>
      <c r="L435" s="807"/>
      <c r="M435" s="808"/>
      <c r="N435" s="808"/>
      <c r="O435" s="808"/>
      <c r="P435" s="808"/>
      <c r="Q435" s="808"/>
      <c r="R435" s="808"/>
      <c r="S435" s="808"/>
      <c r="T435" s="808"/>
      <c r="U435" s="808"/>
      <c r="V435" s="808"/>
      <c r="W435" s="808"/>
      <c r="X435" s="808"/>
      <c r="Y435" s="808"/>
      <c r="Z435" s="808"/>
      <c r="AA435" s="808"/>
      <c r="AB435" s="808"/>
      <c r="AF435" s="798">
        <f t="shared" si="6"/>
        <v>0</v>
      </c>
    </row>
    <row r="436" spans="1:32" s="798" customFormat="1" ht="27.95" hidden="1" customHeight="1">
      <c r="A436" s="795">
        <v>421</v>
      </c>
      <c r="B436" s="795"/>
      <c r="C436" s="796"/>
      <c r="D436" s="807"/>
      <c r="E436" s="807"/>
      <c r="F436" s="807"/>
      <c r="G436" s="807"/>
      <c r="H436" s="807"/>
      <c r="I436" s="807"/>
      <c r="J436" s="807"/>
      <c r="K436" s="807"/>
      <c r="L436" s="807"/>
      <c r="M436" s="808"/>
      <c r="N436" s="808"/>
      <c r="O436" s="808"/>
      <c r="P436" s="808"/>
      <c r="Q436" s="808"/>
      <c r="R436" s="808"/>
      <c r="S436" s="808"/>
      <c r="T436" s="808"/>
      <c r="U436" s="808"/>
      <c r="V436" s="808"/>
      <c r="W436" s="808"/>
      <c r="X436" s="808"/>
      <c r="Y436" s="808"/>
      <c r="Z436" s="808"/>
      <c r="AA436" s="808"/>
      <c r="AB436" s="808"/>
      <c r="AF436" s="798">
        <f t="shared" si="6"/>
        <v>0</v>
      </c>
    </row>
    <row r="437" spans="1:32" s="798" customFormat="1" ht="27.95" hidden="1" customHeight="1">
      <c r="A437" s="795">
        <v>422</v>
      </c>
      <c r="B437" s="795"/>
      <c r="C437" s="796"/>
      <c r="D437" s="807"/>
      <c r="E437" s="807"/>
      <c r="F437" s="807"/>
      <c r="G437" s="807"/>
      <c r="H437" s="807"/>
      <c r="I437" s="807"/>
      <c r="J437" s="807"/>
      <c r="K437" s="807"/>
      <c r="L437" s="807"/>
      <c r="M437" s="808"/>
      <c r="N437" s="808"/>
      <c r="O437" s="808"/>
      <c r="P437" s="808"/>
      <c r="Q437" s="808"/>
      <c r="R437" s="808"/>
      <c r="S437" s="808"/>
      <c r="T437" s="808"/>
      <c r="U437" s="808"/>
      <c r="V437" s="808"/>
      <c r="W437" s="808"/>
      <c r="X437" s="808"/>
      <c r="Y437" s="808"/>
      <c r="Z437" s="808"/>
      <c r="AA437" s="808"/>
      <c r="AB437" s="808"/>
      <c r="AF437" s="798">
        <f t="shared" si="6"/>
        <v>0</v>
      </c>
    </row>
    <row r="438" spans="1:32" s="798" customFormat="1" ht="27.95" hidden="1" customHeight="1">
      <c r="A438" s="795">
        <v>423</v>
      </c>
      <c r="B438" s="795"/>
      <c r="C438" s="796"/>
      <c r="D438" s="807"/>
      <c r="E438" s="807"/>
      <c r="F438" s="807"/>
      <c r="G438" s="807"/>
      <c r="H438" s="807"/>
      <c r="I438" s="807"/>
      <c r="J438" s="807"/>
      <c r="K438" s="807"/>
      <c r="L438" s="807"/>
      <c r="M438" s="808"/>
      <c r="N438" s="808"/>
      <c r="O438" s="808"/>
      <c r="P438" s="808"/>
      <c r="Q438" s="808"/>
      <c r="R438" s="808"/>
      <c r="S438" s="808"/>
      <c r="T438" s="808"/>
      <c r="U438" s="808"/>
      <c r="V438" s="808"/>
      <c r="W438" s="808"/>
      <c r="X438" s="808"/>
      <c r="Y438" s="808"/>
      <c r="Z438" s="808"/>
      <c r="AA438" s="808"/>
      <c r="AB438" s="808"/>
      <c r="AF438" s="798">
        <f t="shared" si="6"/>
        <v>0</v>
      </c>
    </row>
    <row r="439" spans="1:32" s="798" customFormat="1" ht="27.95" hidden="1" customHeight="1">
      <c r="A439" s="795">
        <v>424</v>
      </c>
      <c r="B439" s="795"/>
      <c r="C439" s="796"/>
      <c r="D439" s="807"/>
      <c r="E439" s="807"/>
      <c r="F439" s="807"/>
      <c r="G439" s="807"/>
      <c r="H439" s="807"/>
      <c r="I439" s="807"/>
      <c r="J439" s="807"/>
      <c r="K439" s="807"/>
      <c r="L439" s="807"/>
      <c r="M439" s="808"/>
      <c r="N439" s="808"/>
      <c r="O439" s="808"/>
      <c r="P439" s="808"/>
      <c r="Q439" s="808"/>
      <c r="R439" s="808"/>
      <c r="S439" s="808"/>
      <c r="T439" s="808"/>
      <c r="U439" s="808"/>
      <c r="V439" s="808"/>
      <c r="W439" s="808"/>
      <c r="X439" s="808"/>
      <c r="Y439" s="808"/>
      <c r="Z439" s="808"/>
      <c r="AA439" s="808"/>
      <c r="AB439" s="808"/>
      <c r="AF439" s="798">
        <f t="shared" si="6"/>
        <v>0</v>
      </c>
    </row>
    <row r="440" spans="1:32" s="798" customFormat="1" ht="27.95" hidden="1" customHeight="1">
      <c r="A440" s="795">
        <v>425</v>
      </c>
      <c r="B440" s="795"/>
      <c r="C440" s="796"/>
      <c r="D440" s="807"/>
      <c r="E440" s="807"/>
      <c r="F440" s="807"/>
      <c r="G440" s="807"/>
      <c r="H440" s="807"/>
      <c r="I440" s="807"/>
      <c r="J440" s="807"/>
      <c r="K440" s="807"/>
      <c r="L440" s="807"/>
      <c r="M440" s="808"/>
      <c r="N440" s="808"/>
      <c r="O440" s="808"/>
      <c r="P440" s="808"/>
      <c r="Q440" s="808"/>
      <c r="R440" s="808"/>
      <c r="S440" s="808"/>
      <c r="T440" s="808"/>
      <c r="U440" s="808"/>
      <c r="V440" s="808"/>
      <c r="W440" s="808"/>
      <c r="X440" s="808"/>
      <c r="Y440" s="808"/>
      <c r="Z440" s="808"/>
      <c r="AA440" s="808"/>
      <c r="AB440" s="808"/>
      <c r="AF440" s="798">
        <f t="shared" si="6"/>
        <v>0</v>
      </c>
    </row>
    <row r="441" spans="1:32" s="798" customFormat="1" ht="27.95" hidden="1" customHeight="1">
      <c r="A441" s="795">
        <v>426</v>
      </c>
      <c r="B441" s="795"/>
      <c r="C441" s="796"/>
      <c r="D441" s="807"/>
      <c r="E441" s="807"/>
      <c r="F441" s="807"/>
      <c r="G441" s="807"/>
      <c r="H441" s="807"/>
      <c r="I441" s="807"/>
      <c r="J441" s="807"/>
      <c r="K441" s="807"/>
      <c r="L441" s="807"/>
      <c r="M441" s="808"/>
      <c r="N441" s="808"/>
      <c r="O441" s="808"/>
      <c r="P441" s="808"/>
      <c r="Q441" s="808"/>
      <c r="R441" s="808"/>
      <c r="S441" s="808"/>
      <c r="T441" s="808"/>
      <c r="U441" s="808"/>
      <c r="V441" s="808"/>
      <c r="W441" s="808"/>
      <c r="X441" s="808"/>
      <c r="Y441" s="808"/>
      <c r="Z441" s="808"/>
      <c r="AA441" s="808"/>
      <c r="AB441" s="808"/>
      <c r="AF441" s="798">
        <f t="shared" si="6"/>
        <v>0</v>
      </c>
    </row>
    <row r="442" spans="1:32" s="798" customFormat="1" ht="27.95" hidden="1" customHeight="1">
      <c r="A442" s="795">
        <v>427</v>
      </c>
      <c r="B442" s="795"/>
      <c r="C442" s="796"/>
      <c r="D442" s="807"/>
      <c r="E442" s="807"/>
      <c r="F442" s="807"/>
      <c r="G442" s="807"/>
      <c r="H442" s="807"/>
      <c r="I442" s="807"/>
      <c r="J442" s="807"/>
      <c r="K442" s="807"/>
      <c r="L442" s="807"/>
      <c r="M442" s="808"/>
      <c r="N442" s="808"/>
      <c r="O442" s="808"/>
      <c r="P442" s="808"/>
      <c r="Q442" s="808"/>
      <c r="R442" s="808"/>
      <c r="S442" s="808"/>
      <c r="T442" s="808"/>
      <c r="U442" s="808"/>
      <c r="V442" s="808"/>
      <c r="W442" s="808"/>
      <c r="X442" s="808"/>
      <c r="Y442" s="808"/>
      <c r="Z442" s="808"/>
      <c r="AA442" s="808"/>
      <c r="AB442" s="808"/>
      <c r="AF442" s="798">
        <f t="shared" si="6"/>
        <v>0</v>
      </c>
    </row>
    <row r="443" spans="1:32" s="798" customFormat="1" ht="27.95" hidden="1" customHeight="1">
      <c r="A443" s="795">
        <v>428</v>
      </c>
      <c r="B443" s="795"/>
      <c r="C443" s="796"/>
      <c r="D443" s="807"/>
      <c r="E443" s="807"/>
      <c r="F443" s="807"/>
      <c r="G443" s="807"/>
      <c r="H443" s="807"/>
      <c r="I443" s="807"/>
      <c r="J443" s="807"/>
      <c r="K443" s="807"/>
      <c r="L443" s="807"/>
      <c r="M443" s="808"/>
      <c r="N443" s="808"/>
      <c r="O443" s="808"/>
      <c r="P443" s="808"/>
      <c r="Q443" s="808"/>
      <c r="R443" s="808"/>
      <c r="S443" s="808"/>
      <c r="T443" s="808"/>
      <c r="U443" s="808"/>
      <c r="V443" s="808"/>
      <c r="W443" s="808"/>
      <c r="X443" s="808"/>
      <c r="Y443" s="808"/>
      <c r="Z443" s="808"/>
      <c r="AA443" s="808"/>
      <c r="AB443" s="808"/>
      <c r="AF443" s="798">
        <f t="shared" si="6"/>
        <v>0</v>
      </c>
    </row>
    <row r="444" spans="1:32" s="798" customFormat="1" ht="27.95" hidden="1" customHeight="1">
      <c r="A444" s="795">
        <v>429</v>
      </c>
      <c r="B444" s="795"/>
      <c r="C444" s="796"/>
      <c r="D444" s="807"/>
      <c r="E444" s="807"/>
      <c r="F444" s="807"/>
      <c r="G444" s="807"/>
      <c r="H444" s="807"/>
      <c r="I444" s="807"/>
      <c r="J444" s="807"/>
      <c r="K444" s="807"/>
      <c r="L444" s="807"/>
      <c r="M444" s="808"/>
      <c r="N444" s="808"/>
      <c r="O444" s="808"/>
      <c r="P444" s="808"/>
      <c r="Q444" s="808"/>
      <c r="R444" s="808"/>
      <c r="S444" s="808"/>
      <c r="T444" s="808"/>
      <c r="U444" s="808"/>
      <c r="V444" s="808"/>
      <c r="W444" s="808"/>
      <c r="X444" s="808"/>
      <c r="Y444" s="808"/>
      <c r="Z444" s="808"/>
      <c r="AA444" s="808"/>
      <c r="AB444" s="808"/>
      <c r="AF444" s="798">
        <f t="shared" si="6"/>
        <v>0</v>
      </c>
    </row>
    <row r="445" spans="1:32" s="798" customFormat="1" ht="27.95" hidden="1" customHeight="1">
      <c r="A445" s="795">
        <v>430</v>
      </c>
      <c r="B445" s="795"/>
      <c r="C445" s="796"/>
      <c r="D445" s="807"/>
      <c r="E445" s="807"/>
      <c r="F445" s="807"/>
      <c r="G445" s="807"/>
      <c r="H445" s="807"/>
      <c r="I445" s="807"/>
      <c r="J445" s="807"/>
      <c r="K445" s="807"/>
      <c r="L445" s="807"/>
      <c r="M445" s="808"/>
      <c r="N445" s="808"/>
      <c r="O445" s="808"/>
      <c r="P445" s="808"/>
      <c r="Q445" s="808"/>
      <c r="R445" s="808"/>
      <c r="S445" s="808"/>
      <c r="T445" s="808"/>
      <c r="U445" s="808"/>
      <c r="V445" s="808"/>
      <c r="W445" s="808"/>
      <c r="X445" s="808"/>
      <c r="Y445" s="808"/>
      <c r="Z445" s="808"/>
      <c r="AA445" s="808"/>
      <c r="AB445" s="808"/>
      <c r="AF445" s="798">
        <f t="shared" si="6"/>
        <v>0</v>
      </c>
    </row>
    <row r="446" spans="1:32" s="798" customFormat="1" ht="27.95" hidden="1" customHeight="1">
      <c r="A446" s="795">
        <v>431</v>
      </c>
      <c r="B446" s="795"/>
      <c r="C446" s="796"/>
      <c r="D446" s="807"/>
      <c r="E446" s="807"/>
      <c r="F446" s="807"/>
      <c r="G446" s="807"/>
      <c r="H446" s="807"/>
      <c r="I446" s="807"/>
      <c r="J446" s="807"/>
      <c r="K446" s="807"/>
      <c r="L446" s="807"/>
      <c r="M446" s="808"/>
      <c r="N446" s="808"/>
      <c r="O446" s="808"/>
      <c r="P446" s="808"/>
      <c r="Q446" s="808"/>
      <c r="R446" s="808"/>
      <c r="S446" s="808"/>
      <c r="T446" s="808"/>
      <c r="U446" s="808"/>
      <c r="V446" s="808"/>
      <c r="W446" s="808"/>
      <c r="X446" s="808"/>
      <c r="Y446" s="808"/>
      <c r="Z446" s="808"/>
      <c r="AA446" s="808"/>
      <c r="AB446" s="808"/>
      <c r="AF446" s="798">
        <f t="shared" si="6"/>
        <v>0</v>
      </c>
    </row>
    <row r="447" spans="1:32" s="798" customFormat="1" ht="27.95" hidden="1" customHeight="1">
      <c r="A447" s="795">
        <v>432</v>
      </c>
      <c r="B447" s="795"/>
      <c r="C447" s="796"/>
      <c r="D447" s="807"/>
      <c r="E447" s="807"/>
      <c r="F447" s="807"/>
      <c r="G447" s="807"/>
      <c r="H447" s="807"/>
      <c r="I447" s="807"/>
      <c r="J447" s="807"/>
      <c r="K447" s="807"/>
      <c r="L447" s="807"/>
      <c r="M447" s="808"/>
      <c r="N447" s="808"/>
      <c r="O447" s="808"/>
      <c r="P447" s="808"/>
      <c r="Q447" s="808"/>
      <c r="R447" s="808"/>
      <c r="S447" s="808"/>
      <c r="T447" s="808"/>
      <c r="U447" s="808"/>
      <c r="V447" s="808"/>
      <c r="W447" s="808"/>
      <c r="X447" s="808"/>
      <c r="Y447" s="808"/>
      <c r="Z447" s="808"/>
      <c r="AA447" s="808"/>
      <c r="AB447" s="808"/>
      <c r="AF447" s="798">
        <f t="shared" si="6"/>
        <v>0</v>
      </c>
    </row>
    <row r="448" spans="1:32" s="798" customFormat="1" ht="27.95" hidden="1" customHeight="1">
      <c r="A448" s="795">
        <v>433</v>
      </c>
      <c r="B448" s="795"/>
      <c r="C448" s="796"/>
      <c r="D448" s="807"/>
      <c r="E448" s="807"/>
      <c r="F448" s="807"/>
      <c r="G448" s="807"/>
      <c r="H448" s="807"/>
      <c r="I448" s="807"/>
      <c r="J448" s="807"/>
      <c r="K448" s="807"/>
      <c r="L448" s="807"/>
      <c r="M448" s="808"/>
      <c r="N448" s="808"/>
      <c r="O448" s="808"/>
      <c r="P448" s="808"/>
      <c r="Q448" s="808"/>
      <c r="R448" s="808"/>
      <c r="S448" s="808"/>
      <c r="T448" s="808"/>
      <c r="U448" s="808"/>
      <c r="V448" s="808"/>
      <c r="W448" s="808"/>
      <c r="X448" s="808"/>
      <c r="Y448" s="808"/>
      <c r="Z448" s="808"/>
      <c r="AA448" s="808"/>
      <c r="AB448" s="808"/>
      <c r="AF448" s="798">
        <f t="shared" si="6"/>
        <v>0</v>
      </c>
    </row>
    <row r="449" spans="1:32" s="798" customFormat="1" ht="27.95" hidden="1" customHeight="1">
      <c r="A449" s="795">
        <v>434</v>
      </c>
      <c r="B449" s="795"/>
      <c r="C449" s="796"/>
      <c r="D449" s="807"/>
      <c r="E449" s="807"/>
      <c r="F449" s="807"/>
      <c r="G449" s="807"/>
      <c r="H449" s="807"/>
      <c r="I449" s="807"/>
      <c r="J449" s="807"/>
      <c r="K449" s="807"/>
      <c r="L449" s="807"/>
      <c r="M449" s="808"/>
      <c r="N449" s="808"/>
      <c r="O449" s="808"/>
      <c r="P449" s="808"/>
      <c r="Q449" s="808"/>
      <c r="R449" s="808"/>
      <c r="S449" s="808"/>
      <c r="T449" s="808"/>
      <c r="U449" s="808"/>
      <c r="V449" s="808"/>
      <c r="W449" s="808"/>
      <c r="X449" s="808"/>
      <c r="Y449" s="808"/>
      <c r="Z449" s="808"/>
      <c r="AA449" s="808"/>
      <c r="AB449" s="808"/>
      <c r="AF449" s="798">
        <f t="shared" si="6"/>
        <v>0</v>
      </c>
    </row>
    <row r="450" spans="1:32" s="798" customFormat="1" ht="27.95" hidden="1" customHeight="1">
      <c r="A450" s="795">
        <v>435</v>
      </c>
      <c r="B450" s="795"/>
      <c r="C450" s="796"/>
      <c r="D450" s="807"/>
      <c r="E450" s="807"/>
      <c r="F450" s="807"/>
      <c r="G450" s="807"/>
      <c r="H450" s="807"/>
      <c r="I450" s="807"/>
      <c r="J450" s="807"/>
      <c r="K450" s="807"/>
      <c r="L450" s="807"/>
      <c r="M450" s="808"/>
      <c r="N450" s="808"/>
      <c r="O450" s="808"/>
      <c r="P450" s="808"/>
      <c r="Q450" s="808"/>
      <c r="R450" s="808"/>
      <c r="S450" s="808"/>
      <c r="T450" s="808"/>
      <c r="U450" s="808"/>
      <c r="V450" s="808"/>
      <c r="W450" s="808"/>
      <c r="X450" s="808"/>
      <c r="Y450" s="808"/>
      <c r="Z450" s="808"/>
      <c r="AA450" s="808"/>
      <c r="AB450" s="808"/>
      <c r="AF450" s="798">
        <f t="shared" si="6"/>
        <v>0</v>
      </c>
    </row>
    <row r="451" spans="1:32" s="798" customFormat="1" ht="27.95" hidden="1" customHeight="1">
      <c r="A451" s="795">
        <v>436</v>
      </c>
      <c r="B451" s="795"/>
      <c r="C451" s="796"/>
      <c r="D451" s="807"/>
      <c r="E451" s="807"/>
      <c r="F451" s="807"/>
      <c r="G451" s="807"/>
      <c r="H451" s="807"/>
      <c r="I451" s="807"/>
      <c r="J451" s="807"/>
      <c r="K451" s="807"/>
      <c r="L451" s="807"/>
      <c r="M451" s="808"/>
      <c r="N451" s="808"/>
      <c r="O451" s="808"/>
      <c r="P451" s="808"/>
      <c r="Q451" s="808"/>
      <c r="R451" s="808"/>
      <c r="S451" s="808"/>
      <c r="T451" s="808"/>
      <c r="U451" s="808"/>
      <c r="V451" s="808"/>
      <c r="W451" s="808"/>
      <c r="X451" s="808"/>
      <c r="Y451" s="808"/>
      <c r="Z451" s="808"/>
      <c r="AA451" s="808"/>
      <c r="AB451" s="808"/>
      <c r="AF451" s="798">
        <f t="shared" si="6"/>
        <v>0</v>
      </c>
    </row>
    <row r="452" spans="1:32" s="798" customFormat="1" ht="27.95" hidden="1" customHeight="1">
      <c r="A452" s="795">
        <v>437</v>
      </c>
      <c r="B452" s="795"/>
      <c r="C452" s="796"/>
      <c r="D452" s="807"/>
      <c r="E452" s="807"/>
      <c r="F452" s="807"/>
      <c r="G452" s="807"/>
      <c r="H452" s="807"/>
      <c r="I452" s="807"/>
      <c r="J452" s="807"/>
      <c r="K452" s="807"/>
      <c r="L452" s="807"/>
      <c r="M452" s="808"/>
      <c r="N452" s="808"/>
      <c r="O452" s="808"/>
      <c r="P452" s="808"/>
      <c r="Q452" s="808"/>
      <c r="R452" s="808"/>
      <c r="S452" s="808"/>
      <c r="T452" s="808"/>
      <c r="U452" s="808"/>
      <c r="V452" s="808"/>
      <c r="W452" s="808"/>
      <c r="X452" s="808"/>
      <c r="Y452" s="808"/>
      <c r="Z452" s="808"/>
      <c r="AA452" s="808"/>
      <c r="AB452" s="808"/>
      <c r="AF452" s="798">
        <f t="shared" si="6"/>
        <v>0</v>
      </c>
    </row>
    <row r="453" spans="1:32" s="798" customFormat="1" ht="27.95" hidden="1" customHeight="1">
      <c r="A453" s="795">
        <v>438</v>
      </c>
      <c r="B453" s="795"/>
      <c r="C453" s="796"/>
      <c r="D453" s="807"/>
      <c r="E453" s="807"/>
      <c r="F453" s="807"/>
      <c r="G453" s="807"/>
      <c r="H453" s="807"/>
      <c r="I453" s="807"/>
      <c r="J453" s="807"/>
      <c r="K453" s="807"/>
      <c r="L453" s="807"/>
      <c r="M453" s="808"/>
      <c r="N453" s="808"/>
      <c r="O453" s="808"/>
      <c r="P453" s="808"/>
      <c r="Q453" s="808"/>
      <c r="R453" s="808"/>
      <c r="S453" s="808"/>
      <c r="T453" s="808"/>
      <c r="U453" s="808"/>
      <c r="V453" s="808"/>
      <c r="W453" s="808"/>
      <c r="X453" s="808"/>
      <c r="Y453" s="808"/>
      <c r="Z453" s="808"/>
      <c r="AA453" s="808"/>
      <c r="AB453" s="808"/>
      <c r="AF453" s="798">
        <f t="shared" si="6"/>
        <v>0</v>
      </c>
    </row>
    <row r="454" spans="1:32" s="798" customFormat="1" ht="27.95" hidden="1" customHeight="1">
      <c r="A454" s="795">
        <v>439</v>
      </c>
      <c r="B454" s="795"/>
      <c r="C454" s="796"/>
      <c r="D454" s="807"/>
      <c r="E454" s="807"/>
      <c r="F454" s="807"/>
      <c r="G454" s="807"/>
      <c r="H454" s="807"/>
      <c r="I454" s="807"/>
      <c r="J454" s="807"/>
      <c r="K454" s="807"/>
      <c r="L454" s="807"/>
      <c r="M454" s="808"/>
      <c r="N454" s="808"/>
      <c r="O454" s="808"/>
      <c r="P454" s="808"/>
      <c r="Q454" s="808"/>
      <c r="R454" s="808"/>
      <c r="S454" s="808"/>
      <c r="T454" s="808"/>
      <c r="U454" s="808"/>
      <c r="V454" s="808"/>
      <c r="W454" s="808"/>
      <c r="X454" s="808"/>
      <c r="Y454" s="808"/>
      <c r="Z454" s="808"/>
      <c r="AA454" s="808"/>
      <c r="AB454" s="808"/>
      <c r="AF454" s="798">
        <f t="shared" si="6"/>
        <v>0</v>
      </c>
    </row>
    <row r="455" spans="1:32" s="798" customFormat="1" ht="27.95" hidden="1" customHeight="1">
      <c r="A455" s="795">
        <v>440</v>
      </c>
      <c r="B455" s="795"/>
      <c r="C455" s="796"/>
      <c r="D455" s="807"/>
      <c r="E455" s="807"/>
      <c r="F455" s="807"/>
      <c r="G455" s="807"/>
      <c r="H455" s="807"/>
      <c r="I455" s="807"/>
      <c r="J455" s="807"/>
      <c r="K455" s="807"/>
      <c r="L455" s="807"/>
      <c r="M455" s="808"/>
      <c r="N455" s="808"/>
      <c r="O455" s="808"/>
      <c r="P455" s="808"/>
      <c r="Q455" s="808"/>
      <c r="R455" s="808"/>
      <c r="S455" s="808"/>
      <c r="T455" s="808"/>
      <c r="U455" s="808"/>
      <c r="V455" s="808"/>
      <c r="W455" s="808"/>
      <c r="X455" s="808"/>
      <c r="Y455" s="808"/>
      <c r="Z455" s="808"/>
      <c r="AA455" s="808"/>
      <c r="AB455" s="808"/>
      <c r="AF455" s="798">
        <f t="shared" si="6"/>
        <v>0</v>
      </c>
    </row>
    <row r="456" spans="1:32" s="798" customFormat="1" ht="27.95" hidden="1" customHeight="1">
      <c r="A456" s="795">
        <v>441</v>
      </c>
      <c r="B456" s="795"/>
      <c r="C456" s="796"/>
      <c r="D456" s="807"/>
      <c r="E456" s="807"/>
      <c r="F456" s="807"/>
      <c r="G456" s="807"/>
      <c r="H456" s="807"/>
      <c r="I456" s="807"/>
      <c r="J456" s="807"/>
      <c r="K456" s="807"/>
      <c r="L456" s="807"/>
      <c r="M456" s="808"/>
      <c r="N456" s="808"/>
      <c r="O456" s="808"/>
      <c r="P456" s="808"/>
      <c r="Q456" s="808"/>
      <c r="R456" s="808"/>
      <c r="S456" s="808"/>
      <c r="T456" s="808"/>
      <c r="U456" s="808"/>
      <c r="V456" s="808"/>
      <c r="W456" s="808"/>
      <c r="X456" s="808"/>
      <c r="Y456" s="808"/>
      <c r="Z456" s="808"/>
      <c r="AA456" s="808"/>
      <c r="AB456" s="808"/>
      <c r="AF456" s="798">
        <f t="shared" si="6"/>
        <v>0</v>
      </c>
    </row>
    <row r="457" spans="1:32" s="798" customFormat="1" ht="27.95" hidden="1" customHeight="1">
      <c r="A457" s="795">
        <v>442</v>
      </c>
      <c r="B457" s="795"/>
      <c r="C457" s="796"/>
      <c r="D457" s="807"/>
      <c r="E457" s="807"/>
      <c r="F457" s="807"/>
      <c r="G457" s="807"/>
      <c r="H457" s="807"/>
      <c r="I457" s="807"/>
      <c r="J457" s="807"/>
      <c r="K457" s="807"/>
      <c r="L457" s="807"/>
      <c r="M457" s="808"/>
      <c r="N457" s="808"/>
      <c r="O457" s="808"/>
      <c r="P457" s="808"/>
      <c r="Q457" s="808"/>
      <c r="R457" s="808"/>
      <c r="S457" s="808"/>
      <c r="T457" s="808"/>
      <c r="U457" s="808"/>
      <c r="V457" s="808"/>
      <c r="W457" s="808"/>
      <c r="X457" s="808"/>
      <c r="Y457" s="808"/>
      <c r="Z457" s="808"/>
      <c r="AA457" s="808"/>
      <c r="AB457" s="808"/>
      <c r="AF457" s="798">
        <f t="shared" si="6"/>
        <v>0</v>
      </c>
    </row>
    <row r="458" spans="1:32" s="798" customFormat="1" ht="27.95" hidden="1" customHeight="1">
      <c r="A458" s="795">
        <v>443</v>
      </c>
      <c r="B458" s="795"/>
      <c r="C458" s="796"/>
      <c r="D458" s="807"/>
      <c r="E458" s="807"/>
      <c r="F458" s="807"/>
      <c r="G458" s="807"/>
      <c r="H458" s="807"/>
      <c r="I458" s="807"/>
      <c r="J458" s="807"/>
      <c r="K458" s="807"/>
      <c r="L458" s="807"/>
      <c r="M458" s="808"/>
      <c r="N458" s="808"/>
      <c r="O458" s="808"/>
      <c r="P458" s="808"/>
      <c r="Q458" s="808"/>
      <c r="R458" s="808"/>
      <c r="S458" s="808"/>
      <c r="T458" s="808"/>
      <c r="U458" s="808"/>
      <c r="V458" s="808"/>
      <c r="W458" s="808"/>
      <c r="X458" s="808"/>
      <c r="Y458" s="808"/>
      <c r="Z458" s="808"/>
      <c r="AA458" s="808"/>
      <c r="AB458" s="808"/>
      <c r="AF458" s="798">
        <f t="shared" si="6"/>
        <v>0</v>
      </c>
    </row>
    <row r="459" spans="1:32" s="798" customFormat="1" ht="27.95" hidden="1" customHeight="1">
      <c r="A459" s="795">
        <v>444</v>
      </c>
      <c r="B459" s="795"/>
      <c r="C459" s="796"/>
      <c r="D459" s="807"/>
      <c r="E459" s="807"/>
      <c r="F459" s="807"/>
      <c r="G459" s="807"/>
      <c r="H459" s="807"/>
      <c r="I459" s="807"/>
      <c r="J459" s="807"/>
      <c r="K459" s="807"/>
      <c r="L459" s="807"/>
      <c r="M459" s="808"/>
      <c r="N459" s="808"/>
      <c r="O459" s="808"/>
      <c r="P459" s="808"/>
      <c r="Q459" s="808"/>
      <c r="R459" s="808"/>
      <c r="S459" s="808"/>
      <c r="T459" s="808"/>
      <c r="U459" s="808"/>
      <c r="V459" s="808"/>
      <c r="W459" s="808"/>
      <c r="X459" s="808"/>
      <c r="Y459" s="808"/>
      <c r="Z459" s="808"/>
      <c r="AA459" s="808"/>
      <c r="AB459" s="808"/>
      <c r="AF459" s="798">
        <f t="shared" si="6"/>
        <v>0</v>
      </c>
    </row>
    <row r="460" spans="1:32" s="798" customFormat="1" ht="27.95" hidden="1" customHeight="1">
      <c r="A460" s="795">
        <v>445</v>
      </c>
      <c r="B460" s="795"/>
      <c r="C460" s="796"/>
      <c r="D460" s="807"/>
      <c r="E460" s="807"/>
      <c r="F460" s="807"/>
      <c r="G460" s="807"/>
      <c r="H460" s="807"/>
      <c r="I460" s="807"/>
      <c r="J460" s="807"/>
      <c r="K460" s="807"/>
      <c r="L460" s="807"/>
      <c r="M460" s="808"/>
      <c r="N460" s="808"/>
      <c r="O460" s="808"/>
      <c r="P460" s="808"/>
      <c r="Q460" s="808"/>
      <c r="R460" s="808"/>
      <c r="S460" s="808"/>
      <c r="T460" s="808"/>
      <c r="U460" s="808"/>
      <c r="V460" s="808"/>
      <c r="W460" s="808"/>
      <c r="X460" s="808"/>
      <c r="Y460" s="808"/>
      <c r="Z460" s="808"/>
      <c r="AA460" s="808"/>
      <c r="AB460" s="808"/>
      <c r="AF460" s="798">
        <f t="shared" si="6"/>
        <v>0</v>
      </c>
    </row>
    <row r="461" spans="1:32" s="798" customFormat="1" ht="27.95" hidden="1" customHeight="1">
      <c r="A461" s="795">
        <v>446</v>
      </c>
      <c r="B461" s="795"/>
      <c r="C461" s="796"/>
      <c r="D461" s="807"/>
      <c r="E461" s="807"/>
      <c r="F461" s="807"/>
      <c r="G461" s="807"/>
      <c r="H461" s="807"/>
      <c r="I461" s="807"/>
      <c r="J461" s="807"/>
      <c r="K461" s="807"/>
      <c r="L461" s="807"/>
      <c r="M461" s="808"/>
      <c r="N461" s="808"/>
      <c r="O461" s="808"/>
      <c r="P461" s="808"/>
      <c r="Q461" s="808"/>
      <c r="R461" s="808"/>
      <c r="S461" s="808"/>
      <c r="T461" s="808"/>
      <c r="U461" s="808"/>
      <c r="V461" s="808"/>
      <c r="W461" s="808"/>
      <c r="X461" s="808"/>
      <c r="Y461" s="808"/>
      <c r="Z461" s="808"/>
      <c r="AA461" s="808"/>
      <c r="AB461" s="808"/>
      <c r="AF461" s="798">
        <f t="shared" si="6"/>
        <v>0</v>
      </c>
    </row>
    <row r="462" spans="1:32" s="798" customFormat="1" ht="27.95" hidden="1" customHeight="1">
      <c r="A462" s="795">
        <v>447</v>
      </c>
      <c r="B462" s="795"/>
      <c r="C462" s="796"/>
      <c r="D462" s="807"/>
      <c r="E462" s="807"/>
      <c r="F462" s="807"/>
      <c r="G462" s="807"/>
      <c r="H462" s="807"/>
      <c r="I462" s="807"/>
      <c r="J462" s="807"/>
      <c r="K462" s="807"/>
      <c r="L462" s="807"/>
      <c r="M462" s="808"/>
      <c r="N462" s="808"/>
      <c r="O462" s="808"/>
      <c r="P462" s="808"/>
      <c r="Q462" s="808"/>
      <c r="R462" s="808"/>
      <c r="S462" s="808"/>
      <c r="T462" s="808"/>
      <c r="U462" s="808"/>
      <c r="V462" s="808"/>
      <c r="W462" s="808"/>
      <c r="X462" s="808"/>
      <c r="Y462" s="808"/>
      <c r="Z462" s="808"/>
      <c r="AA462" s="808"/>
      <c r="AB462" s="808"/>
      <c r="AF462" s="798">
        <f t="shared" si="6"/>
        <v>0</v>
      </c>
    </row>
    <row r="463" spans="1:32" s="798" customFormat="1" ht="27.95" hidden="1" customHeight="1">
      <c r="A463" s="795">
        <v>448</v>
      </c>
      <c r="B463" s="795"/>
      <c r="C463" s="796"/>
      <c r="D463" s="807"/>
      <c r="E463" s="807"/>
      <c r="F463" s="807"/>
      <c r="G463" s="807"/>
      <c r="H463" s="807"/>
      <c r="I463" s="807"/>
      <c r="J463" s="807"/>
      <c r="K463" s="807"/>
      <c r="L463" s="807"/>
      <c r="M463" s="808"/>
      <c r="N463" s="808"/>
      <c r="O463" s="808"/>
      <c r="P463" s="808"/>
      <c r="Q463" s="808"/>
      <c r="R463" s="808"/>
      <c r="S463" s="808"/>
      <c r="T463" s="808"/>
      <c r="U463" s="808"/>
      <c r="V463" s="808"/>
      <c r="W463" s="808"/>
      <c r="X463" s="808"/>
      <c r="Y463" s="808"/>
      <c r="Z463" s="808"/>
      <c r="AA463" s="808"/>
      <c r="AB463" s="808"/>
      <c r="AF463" s="798">
        <f t="shared" si="6"/>
        <v>0</v>
      </c>
    </row>
    <row r="464" spans="1:32" s="798" customFormat="1" ht="27.95" hidden="1" customHeight="1">
      <c r="A464" s="795">
        <v>449</v>
      </c>
      <c r="B464" s="795"/>
      <c r="C464" s="796"/>
      <c r="D464" s="807"/>
      <c r="E464" s="807"/>
      <c r="F464" s="807"/>
      <c r="G464" s="807"/>
      <c r="H464" s="807"/>
      <c r="I464" s="807"/>
      <c r="J464" s="807"/>
      <c r="K464" s="807"/>
      <c r="L464" s="807"/>
      <c r="M464" s="808"/>
      <c r="N464" s="808"/>
      <c r="O464" s="808"/>
      <c r="P464" s="808"/>
      <c r="Q464" s="808"/>
      <c r="R464" s="808"/>
      <c r="S464" s="808"/>
      <c r="T464" s="808"/>
      <c r="U464" s="808"/>
      <c r="V464" s="808"/>
      <c r="W464" s="808"/>
      <c r="X464" s="808"/>
      <c r="Y464" s="808"/>
      <c r="Z464" s="808"/>
      <c r="AA464" s="808"/>
      <c r="AB464" s="808"/>
      <c r="AF464" s="798">
        <f t="shared" si="6"/>
        <v>0</v>
      </c>
    </row>
    <row r="465" spans="1:32" s="798" customFormat="1" ht="27.95" hidden="1" customHeight="1">
      <c r="A465" s="795">
        <v>450</v>
      </c>
      <c r="B465" s="795"/>
      <c r="C465" s="796"/>
      <c r="D465" s="807"/>
      <c r="E465" s="807"/>
      <c r="F465" s="807"/>
      <c r="G465" s="807"/>
      <c r="H465" s="807"/>
      <c r="I465" s="807"/>
      <c r="J465" s="807"/>
      <c r="K465" s="807"/>
      <c r="L465" s="807"/>
      <c r="M465" s="808"/>
      <c r="N465" s="808"/>
      <c r="O465" s="808"/>
      <c r="P465" s="808"/>
      <c r="Q465" s="808"/>
      <c r="R465" s="808"/>
      <c r="S465" s="808"/>
      <c r="T465" s="808"/>
      <c r="U465" s="808"/>
      <c r="V465" s="808"/>
      <c r="W465" s="808"/>
      <c r="X465" s="808"/>
      <c r="Y465" s="808"/>
      <c r="Z465" s="808"/>
      <c r="AA465" s="808"/>
      <c r="AB465" s="808"/>
      <c r="AF465" s="798">
        <f t="shared" ref="AF465:AF515" si="7">COUNTA($C465)</f>
        <v>0</v>
      </c>
    </row>
    <row r="466" spans="1:32" s="798" customFormat="1" ht="27.95" hidden="1" customHeight="1">
      <c r="A466" s="795">
        <v>451</v>
      </c>
      <c r="B466" s="795"/>
      <c r="C466" s="796"/>
      <c r="D466" s="807"/>
      <c r="E466" s="807"/>
      <c r="F466" s="807"/>
      <c r="G466" s="807"/>
      <c r="H466" s="807"/>
      <c r="I466" s="807"/>
      <c r="J466" s="807"/>
      <c r="K466" s="807"/>
      <c r="L466" s="807"/>
      <c r="M466" s="808"/>
      <c r="N466" s="808"/>
      <c r="O466" s="808"/>
      <c r="P466" s="808"/>
      <c r="Q466" s="808"/>
      <c r="R466" s="808"/>
      <c r="S466" s="808"/>
      <c r="T466" s="808"/>
      <c r="U466" s="808"/>
      <c r="V466" s="808"/>
      <c r="W466" s="808"/>
      <c r="X466" s="808"/>
      <c r="Y466" s="808"/>
      <c r="Z466" s="808"/>
      <c r="AA466" s="808"/>
      <c r="AB466" s="808"/>
      <c r="AF466" s="798">
        <f t="shared" si="7"/>
        <v>0</v>
      </c>
    </row>
    <row r="467" spans="1:32" s="798" customFormat="1" ht="27.95" hidden="1" customHeight="1">
      <c r="A467" s="795">
        <v>452</v>
      </c>
      <c r="B467" s="795"/>
      <c r="C467" s="796"/>
      <c r="D467" s="807"/>
      <c r="E467" s="807"/>
      <c r="F467" s="807"/>
      <c r="G467" s="807"/>
      <c r="H467" s="807"/>
      <c r="I467" s="807"/>
      <c r="J467" s="807"/>
      <c r="K467" s="807"/>
      <c r="L467" s="807"/>
      <c r="M467" s="808"/>
      <c r="N467" s="808"/>
      <c r="O467" s="808"/>
      <c r="P467" s="808"/>
      <c r="Q467" s="808"/>
      <c r="R467" s="808"/>
      <c r="S467" s="808"/>
      <c r="T467" s="808"/>
      <c r="U467" s="808"/>
      <c r="V467" s="808"/>
      <c r="W467" s="808"/>
      <c r="X467" s="808"/>
      <c r="Y467" s="808"/>
      <c r="Z467" s="808"/>
      <c r="AA467" s="808"/>
      <c r="AB467" s="808"/>
      <c r="AF467" s="798">
        <f t="shared" si="7"/>
        <v>0</v>
      </c>
    </row>
    <row r="468" spans="1:32" s="798" customFormat="1" ht="27.95" hidden="1" customHeight="1">
      <c r="A468" s="795">
        <v>453</v>
      </c>
      <c r="B468" s="795"/>
      <c r="C468" s="796"/>
      <c r="D468" s="807"/>
      <c r="E468" s="807"/>
      <c r="F468" s="807"/>
      <c r="G468" s="807"/>
      <c r="H468" s="807"/>
      <c r="I468" s="807"/>
      <c r="J468" s="807"/>
      <c r="K468" s="807"/>
      <c r="L468" s="807"/>
      <c r="M468" s="808"/>
      <c r="N468" s="808"/>
      <c r="O468" s="808"/>
      <c r="P468" s="808"/>
      <c r="Q468" s="808"/>
      <c r="R468" s="808"/>
      <c r="S468" s="808"/>
      <c r="T468" s="808"/>
      <c r="U468" s="808"/>
      <c r="V468" s="808"/>
      <c r="W468" s="808"/>
      <c r="X468" s="808"/>
      <c r="Y468" s="808"/>
      <c r="Z468" s="808"/>
      <c r="AA468" s="808"/>
      <c r="AB468" s="808"/>
      <c r="AF468" s="798">
        <f t="shared" si="7"/>
        <v>0</v>
      </c>
    </row>
    <row r="469" spans="1:32" s="798" customFormat="1" ht="27.95" hidden="1" customHeight="1">
      <c r="A469" s="795">
        <v>454</v>
      </c>
      <c r="B469" s="795"/>
      <c r="C469" s="796"/>
      <c r="D469" s="807"/>
      <c r="E469" s="807"/>
      <c r="F469" s="807"/>
      <c r="G469" s="807"/>
      <c r="H469" s="807"/>
      <c r="I469" s="807"/>
      <c r="J469" s="807"/>
      <c r="K469" s="807"/>
      <c r="L469" s="807"/>
      <c r="M469" s="808"/>
      <c r="N469" s="808"/>
      <c r="O469" s="808"/>
      <c r="P469" s="808"/>
      <c r="Q469" s="808"/>
      <c r="R469" s="808"/>
      <c r="S469" s="808"/>
      <c r="T469" s="808"/>
      <c r="U469" s="808"/>
      <c r="V469" s="808"/>
      <c r="W469" s="808"/>
      <c r="X469" s="808"/>
      <c r="Y469" s="808"/>
      <c r="Z469" s="808"/>
      <c r="AA469" s="808"/>
      <c r="AB469" s="808"/>
      <c r="AF469" s="798">
        <f t="shared" si="7"/>
        <v>0</v>
      </c>
    </row>
    <row r="470" spans="1:32" s="798" customFormat="1" ht="27.95" hidden="1" customHeight="1">
      <c r="A470" s="795">
        <v>455</v>
      </c>
      <c r="B470" s="795"/>
      <c r="C470" s="796"/>
      <c r="D470" s="807"/>
      <c r="E470" s="807"/>
      <c r="F470" s="807"/>
      <c r="G470" s="807"/>
      <c r="H470" s="807"/>
      <c r="I470" s="807"/>
      <c r="J470" s="807"/>
      <c r="K470" s="807"/>
      <c r="L470" s="807"/>
      <c r="M470" s="808"/>
      <c r="N470" s="808"/>
      <c r="O470" s="808"/>
      <c r="P470" s="808"/>
      <c r="Q470" s="808"/>
      <c r="R470" s="808"/>
      <c r="S470" s="808"/>
      <c r="T470" s="808"/>
      <c r="U470" s="808"/>
      <c r="V470" s="808"/>
      <c r="W470" s="808"/>
      <c r="X470" s="808"/>
      <c r="Y470" s="808"/>
      <c r="Z470" s="808"/>
      <c r="AA470" s="808"/>
      <c r="AB470" s="808"/>
      <c r="AF470" s="798">
        <f t="shared" si="7"/>
        <v>0</v>
      </c>
    </row>
    <row r="471" spans="1:32" s="798" customFormat="1" ht="27.95" hidden="1" customHeight="1">
      <c r="A471" s="795">
        <v>456</v>
      </c>
      <c r="B471" s="795"/>
      <c r="C471" s="796"/>
      <c r="D471" s="807"/>
      <c r="E471" s="807"/>
      <c r="F471" s="807"/>
      <c r="G471" s="807"/>
      <c r="H471" s="807"/>
      <c r="I471" s="807"/>
      <c r="J471" s="807"/>
      <c r="K471" s="807"/>
      <c r="L471" s="807"/>
      <c r="M471" s="808"/>
      <c r="N471" s="808"/>
      <c r="O471" s="808"/>
      <c r="P471" s="808"/>
      <c r="Q471" s="808"/>
      <c r="R471" s="808"/>
      <c r="S471" s="808"/>
      <c r="T471" s="808"/>
      <c r="U471" s="808"/>
      <c r="V471" s="808"/>
      <c r="W471" s="808"/>
      <c r="X471" s="808"/>
      <c r="Y471" s="808"/>
      <c r="Z471" s="808"/>
      <c r="AA471" s="808"/>
      <c r="AB471" s="808"/>
      <c r="AF471" s="798">
        <f t="shared" si="7"/>
        <v>0</v>
      </c>
    </row>
    <row r="472" spans="1:32" s="798" customFormat="1" ht="27.95" hidden="1" customHeight="1">
      <c r="A472" s="795">
        <v>457</v>
      </c>
      <c r="B472" s="795"/>
      <c r="C472" s="796"/>
      <c r="D472" s="807"/>
      <c r="E472" s="807"/>
      <c r="F472" s="807"/>
      <c r="G472" s="807"/>
      <c r="H472" s="807"/>
      <c r="I472" s="807"/>
      <c r="J472" s="807"/>
      <c r="K472" s="807"/>
      <c r="L472" s="807"/>
      <c r="M472" s="808"/>
      <c r="N472" s="808"/>
      <c r="O472" s="808"/>
      <c r="P472" s="808"/>
      <c r="Q472" s="808"/>
      <c r="R472" s="808"/>
      <c r="S472" s="808"/>
      <c r="T472" s="808"/>
      <c r="U472" s="808"/>
      <c r="V472" s="808"/>
      <c r="W472" s="808"/>
      <c r="X472" s="808"/>
      <c r="Y472" s="808"/>
      <c r="Z472" s="808"/>
      <c r="AA472" s="808"/>
      <c r="AB472" s="808"/>
      <c r="AF472" s="798">
        <f t="shared" si="7"/>
        <v>0</v>
      </c>
    </row>
    <row r="473" spans="1:32" s="798" customFormat="1" ht="27.95" hidden="1" customHeight="1">
      <c r="A473" s="795">
        <v>458</v>
      </c>
      <c r="B473" s="795"/>
      <c r="C473" s="796"/>
      <c r="D473" s="807"/>
      <c r="E473" s="807"/>
      <c r="F473" s="807"/>
      <c r="G473" s="807"/>
      <c r="H473" s="807"/>
      <c r="I473" s="807"/>
      <c r="J473" s="807"/>
      <c r="K473" s="807"/>
      <c r="L473" s="807"/>
      <c r="M473" s="808"/>
      <c r="N473" s="808"/>
      <c r="O473" s="808"/>
      <c r="P473" s="808"/>
      <c r="Q473" s="808"/>
      <c r="R473" s="808"/>
      <c r="S473" s="808"/>
      <c r="T473" s="808"/>
      <c r="U473" s="808"/>
      <c r="V473" s="808"/>
      <c r="W473" s="808"/>
      <c r="X473" s="808"/>
      <c r="Y473" s="808"/>
      <c r="Z473" s="808"/>
      <c r="AA473" s="808"/>
      <c r="AB473" s="808"/>
      <c r="AF473" s="798">
        <f t="shared" si="7"/>
        <v>0</v>
      </c>
    </row>
    <row r="474" spans="1:32" s="798" customFormat="1" ht="27.95" hidden="1" customHeight="1">
      <c r="A474" s="795">
        <v>459</v>
      </c>
      <c r="B474" s="795"/>
      <c r="C474" s="796"/>
      <c r="D474" s="807"/>
      <c r="E474" s="807"/>
      <c r="F474" s="807"/>
      <c r="G474" s="807"/>
      <c r="H474" s="807"/>
      <c r="I474" s="807"/>
      <c r="J474" s="807"/>
      <c r="K474" s="807"/>
      <c r="L474" s="807"/>
      <c r="M474" s="808"/>
      <c r="N474" s="808"/>
      <c r="O474" s="808"/>
      <c r="P474" s="808"/>
      <c r="Q474" s="808"/>
      <c r="R474" s="808"/>
      <c r="S474" s="808"/>
      <c r="T474" s="808"/>
      <c r="U474" s="808"/>
      <c r="V474" s="808"/>
      <c r="W474" s="808"/>
      <c r="X474" s="808"/>
      <c r="Y474" s="808"/>
      <c r="Z474" s="808"/>
      <c r="AA474" s="808"/>
      <c r="AB474" s="808"/>
      <c r="AF474" s="798">
        <f t="shared" si="7"/>
        <v>0</v>
      </c>
    </row>
    <row r="475" spans="1:32" s="798" customFormat="1" ht="27.95" hidden="1" customHeight="1">
      <c r="A475" s="795">
        <v>460</v>
      </c>
      <c r="B475" s="795"/>
      <c r="C475" s="796"/>
      <c r="D475" s="807"/>
      <c r="E475" s="807"/>
      <c r="F475" s="807"/>
      <c r="G475" s="807"/>
      <c r="H475" s="807"/>
      <c r="I475" s="807"/>
      <c r="J475" s="807"/>
      <c r="K475" s="807"/>
      <c r="L475" s="807"/>
      <c r="M475" s="808"/>
      <c r="N475" s="808"/>
      <c r="O475" s="808"/>
      <c r="P475" s="808"/>
      <c r="Q475" s="808"/>
      <c r="R475" s="808"/>
      <c r="S475" s="808"/>
      <c r="T475" s="808"/>
      <c r="U475" s="808"/>
      <c r="V475" s="808"/>
      <c r="W475" s="808"/>
      <c r="X475" s="808"/>
      <c r="Y475" s="808"/>
      <c r="Z475" s="808"/>
      <c r="AA475" s="808"/>
      <c r="AB475" s="808"/>
      <c r="AF475" s="798">
        <f t="shared" si="7"/>
        <v>0</v>
      </c>
    </row>
    <row r="476" spans="1:32" s="798" customFormat="1" ht="27.95" hidden="1" customHeight="1">
      <c r="A476" s="795">
        <v>461</v>
      </c>
      <c r="B476" s="795"/>
      <c r="C476" s="796"/>
      <c r="D476" s="807"/>
      <c r="E476" s="807"/>
      <c r="F476" s="807"/>
      <c r="G476" s="807"/>
      <c r="H476" s="807"/>
      <c r="I476" s="807"/>
      <c r="J476" s="807"/>
      <c r="K476" s="807"/>
      <c r="L476" s="807"/>
      <c r="M476" s="808"/>
      <c r="N476" s="808"/>
      <c r="O476" s="808"/>
      <c r="P476" s="808"/>
      <c r="Q476" s="808"/>
      <c r="R476" s="808"/>
      <c r="S476" s="808"/>
      <c r="T476" s="808"/>
      <c r="U476" s="808"/>
      <c r="V476" s="808"/>
      <c r="W476" s="808"/>
      <c r="X476" s="808"/>
      <c r="Y476" s="808"/>
      <c r="Z476" s="808"/>
      <c r="AA476" s="808"/>
      <c r="AB476" s="808"/>
      <c r="AF476" s="798">
        <f t="shared" si="7"/>
        <v>0</v>
      </c>
    </row>
    <row r="477" spans="1:32" s="798" customFormat="1" ht="27.95" hidden="1" customHeight="1">
      <c r="A477" s="795">
        <v>462</v>
      </c>
      <c r="B477" s="795"/>
      <c r="C477" s="796"/>
      <c r="D477" s="807"/>
      <c r="E477" s="807"/>
      <c r="F477" s="807"/>
      <c r="G477" s="807"/>
      <c r="H477" s="807"/>
      <c r="I477" s="807"/>
      <c r="J477" s="807"/>
      <c r="K477" s="807"/>
      <c r="L477" s="807"/>
      <c r="M477" s="808"/>
      <c r="N477" s="808"/>
      <c r="O477" s="808"/>
      <c r="P477" s="808"/>
      <c r="Q477" s="808"/>
      <c r="R477" s="808"/>
      <c r="S477" s="808"/>
      <c r="T477" s="808"/>
      <c r="U477" s="808"/>
      <c r="V477" s="808"/>
      <c r="W477" s="808"/>
      <c r="X477" s="808"/>
      <c r="Y477" s="808"/>
      <c r="Z477" s="808"/>
      <c r="AA477" s="808"/>
      <c r="AB477" s="808"/>
      <c r="AF477" s="798">
        <f t="shared" si="7"/>
        <v>0</v>
      </c>
    </row>
    <row r="478" spans="1:32" s="798" customFormat="1" ht="27.95" hidden="1" customHeight="1">
      <c r="A478" s="795">
        <v>463</v>
      </c>
      <c r="B478" s="795"/>
      <c r="C478" s="796"/>
      <c r="D478" s="807"/>
      <c r="E478" s="807"/>
      <c r="F478" s="807"/>
      <c r="G478" s="807"/>
      <c r="H478" s="807"/>
      <c r="I478" s="807"/>
      <c r="J478" s="807"/>
      <c r="K478" s="807"/>
      <c r="L478" s="807"/>
      <c r="M478" s="808"/>
      <c r="N478" s="808"/>
      <c r="O478" s="808"/>
      <c r="P478" s="808"/>
      <c r="Q478" s="808"/>
      <c r="R478" s="808"/>
      <c r="S478" s="808"/>
      <c r="T478" s="808"/>
      <c r="U478" s="808"/>
      <c r="V478" s="808"/>
      <c r="W478" s="808"/>
      <c r="X478" s="808"/>
      <c r="Y478" s="808"/>
      <c r="Z478" s="808"/>
      <c r="AA478" s="808"/>
      <c r="AB478" s="808"/>
      <c r="AF478" s="798">
        <f t="shared" si="7"/>
        <v>0</v>
      </c>
    </row>
    <row r="479" spans="1:32" s="798" customFormat="1" ht="27.95" hidden="1" customHeight="1">
      <c r="A479" s="795">
        <v>464</v>
      </c>
      <c r="B479" s="795"/>
      <c r="C479" s="796"/>
      <c r="D479" s="807"/>
      <c r="E479" s="807"/>
      <c r="F479" s="807"/>
      <c r="G479" s="807"/>
      <c r="H479" s="807"/>
      <c r="I479" s="807"/>
      <c r="J479" s="807"/>
      <c r="K479" s="807"/>
      <c r="L479" s="807"/>
      <c r="M479" s="808"/>
      <c r="N479" s="808"/>
      <c r="O479" s="808"/>
      <c r="P479" s="808"/>
      <c r="Q479" s="808"/>
      <c r="R479" s="808"/>
      <c r="S479" s="808"/>
      <c r="T479" s="808"/>
      <c r="U479" s="808"/>
      <c r="V479" s="808"/>
      <c r="W479" s="808"/>
      <c r="X479" s="808"/>
      <c r="Y479" s="808"/>
      <c r="Z479" s="808"/>
      <c r="AA479" s="808"/>
      <c r="AB479" s="808"/>
      <c r="AF479" s="798">
        <f t="shared" si="7"/>
        <v>0</v>
      </c>
    </row>
    <row r="480" spans="1:32" s="798" customFormat="1" ht="27.95" hidden="1" customHeight="1">
      <c r="A480" s="795">
        <v>465</v>
      </c>
      <c r="B480" s="795"/>
      <c r="C480" s="796"/>
      <c r="D480" s="807"/>
      <c r="E480" s="807"/>
      <c r="F480" s="807"/>
      <c r="G480" s="807"/>
      <c r="H480" s="807"/>
      <c r="I480" s="807"/>
      <c r="J480" s="807"/>
      <c r="K480" s="807"/>
      <c r="L480" s="807"/>
      <c r="M480" s="808"/>
      <c r="N480" s="808"/>
      <c r="O480" s="808"/>
      <c r="P480" s="808"/>
      <c r="Q480" s="808"/>
      <c r="R480" s="808"/>
      <c r="S480" s="808"/>
      <c r="T480" s="808"/>
      <c r="U480" s="808"/>
      <c r="V480" s="808"/>
      <c r="W480" s="808"/>
      <c r="X480" s="808"/>
      <c r="Y480" s="808"/>
      <c r="Z480" s="808"/>
      <c r="AA480" s="808"/>
      <c r="AB480" s="808"/>
      <c r="AF480" s="798">
        <f t="shared" si="7"/>
        <v>0</v>
      </c>
    </row>
    <row r="481" spans="1:32" s="798" customFormat="1" ht="27.95" hidden="1" customHeight="1">
      <c r="A481" s="795">
        <v>466</v>
      </c>
      <c r="B481" s="795"/>
      <c r="C481" s="796"/>
      <c r="D481" s="807"/>
      <c r="E481" s="807"/>
      <c r="F481" s="807"/>
      <c r="G481" s="807"/>
      <c r="H481" s="807"/>
      <c r="I481" s="807"/>
      <c r="J481" s="807"/>
      <c r="K481" s="807"/>
      <c r="L481" s="807"/>
      <c r="M481" s="808"/>
      <c r="N481" s="808"/>
      <c r="O481" s="808"/>
      <c r="P481" s="808"/>
      <c r="Q481" s="808"/>
      <c r="R481" s="808"/>
      <c r="S481" s="808"/>
      <c r="T481" s="808"/>
      <c r="U481" s="808"/>
      <c r="V481" s="808"/>
      <c r="W481" s="808"/>
      <c r="X481" s="808"/>
      <c r="Y481" s="808"/>
      <c r="Z481" s="808"/>
      <c r="AA481" s="808"/>
      <c r="AB481" s="808"/>
      <c r="AF481" s="798">
        <f t="shared" si="7"/>
        <v>0</v>
      </c>
    </row>
    <row r="482" spans="1:32" s="798" customFormat="1" ht="27.95" hidden="1" customHeight="1">
      <c r="A482" s="795">
        <v>467</v>
      </c>
      <c r="B482" s="795"/>
      <c r="C482" s="796"/>
      <c r="D482" s="807"/>
      <c r="E482" s="807"/>
      <c r="F482" s="807"/>
      <c r="G482" s="807"/>
      <c r="H482" s="807"/>
      <c r="I482" s="807"/>
      <c r="J482" s="807"/>
      <c r="K482" s="807"/>
      <c r="L482" s="807"/>
      <c r="M482" s="808"/>
      <c r="N482" s="808"/>
      <c r="O482" s="808"/>
      <c r="P482" s="808"/>
      <c r="Q482" s="808"/>
      <c r="R482" s="808"/>
      <c r="S482" s="808"/>
      <c r="T482" s="808"/>
      <c r="U482" s="808"/>
      <c r="V482" s="808"/>
      <c r="W482" s="808"/>
      <c r="X482" s="808"/>
      <c r="Y482" s="808"/>
      <c r="Z482" s="808"/>
      <c r="AA482" s="808"/>
      <c r="AB482" s="808"/>
      <c r="AF482" s="798">
        <f t="shared" si="7"/>
        <v>0</v>
      </c>
    </row>
    <row r="483" spans="1:32" s="798" customFormat="1" ht="27.95" hidden="1" customHeight="1">
      <c r="A483" s="795">
        <v>468</v>
      </c>
      <c r="B483" s="795"/>
      <c r="C483" s="796"/>
      <c r="D483" s="807"/>
      <c r="E483" s="807"/>
      <c r="F483" s="807"/>
      <c r="G483" s="807"/>
      <c r="H483" s="807"/>
      <c r="I483" s="807"/>
      <c r="J483" s="807"/>
      <c r="K483" s="807"/>
      <c r="L483" s="807"/>
      <c r="M483" s="808"/>
      <c r="N483" s="808"/>
      <c r="O483" s="808"/>
      <c r="P483" s="808"/>
      <c r="Q483" s="808"/>
      <c r="R483" s="808"/>
      <c r="S483" s="808"/>
      <c r="T483" s="808"/>
      <c r="U483" s="808"/>
      <c r="V483" s="808"/>
      <c r="W483" s="808"/>
      <c r="X483" s="808"/>
      <c r="Y483" s="808"/>
      <c r="Z483" s="808"/>
      <c r="AA483" s="808"/>
      <c r="AB483" s="808"/>
      <c r="AF483" s="798">
        <f t="shared" si="7"/>
        <v>0</v>
      </c>
    </row>
    <row r="484" spans="1:32" s="798" customFormat="1" ht="27.95" hidden="1" customHeight="1">
      <c r="A484" s="795">
        <v>469</v>
      </c>
      <c r="B484" s="795"/>
      <c r="C484" s="796"/>
      <c r="D484" s="807"/>
      <c r="E484" s="807"/>
      <c r="F484" s="807"/>
      <c r="G484" s="807"/>
      <c r="H484" s="807"/>
      <c r="I484" s="807"/>
      <c r="J484" s="807"/>
      <c r="K484" s="807"/>
      <c r="L484" s="807"/>
      <c r="M484" s="808"/>
      <c r="N484" s="808"/>
      <c r="O484" s="808"/>
      <c r="P484" s="808"/>
      <c r="Q484" s="808"/>
      <c r="R484" s="808"/>
      <c r="S484" s="808"/>
      <c r="T484" s="808"/>
      <c r="U484" s="808"/>
      <c r="V484" s="808"/>
      <c r="W484" s="808"/>
      <c r="X484" s="808"/>
      <c r="Y484" s="808"/>
      <c r="Z484" s="808"/>
      <c r="AA484" s="808"/>
      <c r="AB484" s="808"/>
      <c r="AF484" s="798">
        <f t="shared" si="7"/>
        <v>0</v>
      </c>
    </row>
    <row r="485" spans="1:32" s="798" customFormat="1" ht="27.95" hidden="1" customHeight="1">
      <c r="A485" s="795">
        <v>470</v>
      </c>
      <c r="B485" s="795"/>
      <c r="C485" s="796"/>
      <c r="D485" s="807"/>
      <c r="E485" s="807"/>
      <c r="F485" s="807"/>
      <c r="G485" s="807"/>
      <c r="H485" s="807"/>
      <c r="I485" s="807"/>
      <c r="J485" s="807"/>
      <c r="K485" s="807"/>
      <c r="L485" s="807"/>
      <c r="M485" s="808"/>
      <c r="N485" s="808"/>
      <c r="O485" s="808"/>
      <c r="P485" s="808"/>
      <c r="Q485" s="808"/>
      <c r="R485" s="808"/>
      <c r="S485" s="808"/>
      <c r="T485" s="808"/>
      <c r="U485" s="808"/>
      <c r="V485" s="808"/>
      <c r="W485" s="808"/>
      <c r="X485" s="808"/>
      <c r="Y485" s="808"/>
      <c r="Z485" s="808"/>
      <c r="AA485" s="808"/>
      <c r="AB485" s="808"/>
      <c r="AF485" s="798">
        <f t="shared" si="7"/>
        <v>0</v>
      </c>
    </row>
    <row r="486" spans="1:32" s="798" customFormat="1" ht="27.95" hidden="1" customHeight="1">
      <c r="A486" s="795">
        <v>471</v>
      </c>
      <c r="B486" s="795"/>
      <c r="C486" s="796"/>
      <c r="D486" s="807"/>
      <c r="E486" s="807"/>
      <c r="F486" s="807"/>
      <c r="G486" s="807"/>
      <c r="H486" s="807"/>
      <c r="I486" s="807"/>
      <c r="J486" s="807"/>
      <c r="K486" s="807"/>
      <c r="L486" s="807"/>
      <c r="M486" s="808"/>
      <c r="N486" s="808"/>
      <c r="O486" s="808"/>
      <c r="P486" s="808"/>
      <c r="Q486" s="808"/>
      <c r="R486" s="808"/>
      <c r="S486" s="808"/>
      <c r="T486" s="808"/>
      <c r="U486" s="808"/>
      <c r="V486" s="808"/>
      <c r="W486" s="808"/>
      <c r="X486" s="808"/>
      <c r="Y486" s="808"/>
      <c r="Z486" s="808"/>
      <c r="AA486" s="808"/>
      <c r="AB486" s="808"/>
      <c r="AF486" s="798">
        <f t="shared" si="7"/>
        <v>0</v>
      </c>
    </row>
    <row r="487" spans="1:32" s="798" customFormat="1" ht="27.95" hidden="1" customHeight="1">
      <c r="A487" s="795">
        <v>472</v>
      </c>
      <c r="B487" s="795"/>
      <c r="C487" s="796"/>
      <c r="D487" s="807"/>
      <c r="E487" s="807"/>
      <c r="F487" s="807"/>
      <c r="G487" s="807"/>
      <c r="H487" s="807"/>
      <c r="I487" s="807"/>
      <c r="J487" s="807"/>
      <c r="K487" s="807"/>
      <c r="L487" s="807"/>
      <c r="M487" s="808"/>
      <c r="N487" s="808"/>
      <c r="O487" s="808"/>
      <c r="P487" s="808"/>
      <c r="Q487" s="808"/>
      <c r="R487" s="808"/>
      <c r="S487" s="808"/>
      <c r="T487" s="808"/>
      <c r="U487" s="808"/>
      <c r="V487" s="808"/>
      <c r="W487" s="808"/>
      <c r="X487" s="808"/>
      <c r="Y487" s="808"/>
      <c r="Z487" s="808"/>
      <c r="AA487" s="808"/>
      <c r="AB487" s="808"/>
      <c r="AF487" s="798">
        <f t="shared" si="7"/>
        <v>0</v>
      </c>
    </row>
    <row r="488" spans="1:32" s="798" customFormat="1" ht="27.95" hidden="1" customHeight="1">
      <c r="A488" s="795">
        <v>473</v>
      </c>
      <c r="B488" s="795"/>
      <c r="C488" s="796"/>
      <c r="D488" s="807"/>
      <c r="E488" s="807"/>
      <c r="F488" s="807"/>
      <c r="G488" s="807"/>
      <c r="H488" s="807"/>
      <c r="I488" s="807"/>
      <c r="J488" s="807"/>
      <c r="K488" s="807"/>
      <c r="L488" s="807"/>
      <c r="M488" s="808"/>
      <c r="N488" s="808"/>
      <c r="O488" s="808"/>
      <c r="P488" s="808"/>
      <c r="Q488" s="808"/>
      <c r="R488" s="808"/>
      <c r="S488" s="808"/>
      <c r="T488" s="808"/>
      <c r="U488" s="808"/>
      <c r="V488" s="808"/>
      <c r="W488" s="808"/>
      <c r="X488" s="808"/>
      <c r="Y488" s="808"/>
      <c r="Z488" s="808"/>
      <c r="AA488" s="808"/>
      <c r="AB488" s="808"/>
      <c r="AF488" s="798">
        <f t="shared" si="7"/>
        <v>0</v>
      </c>
    </row>
    <row r="489" spans="1:32" s="798" customFormat="1" ht="27.95" hidden="1" customHeight="1">
      <c r="A489" s="795">
        <v>474</v>
      </c>
      <c r="B489" s="795"/>
      <c r="C489" s="796"/>
      <c r="D489" s="807"/>
      <c r="E489" s="807"/>
      <c r="F489" s="807"/>
      <c r="G489" s="807"/>
      <c r="H489" s="807"/>
      <c r="I489" s="807"/>
      <c r="J489" s="807"/>
      <c r="K489" s="807"/>
      <c r="L489" s="807"/>
      <c r="M489" s="808"/>
      <c r="N489" s="808"/>
      <c r="O489" s="808"/>
      <c r="P489" s="808"/>
      <c r="Q489" s="808"/>
      <c r="R489" s="808"/>
      <c r="S489" s="808"/>
      <c r="T489" s="808"/>
      <c r="U489" s="808"/>
      <c r="V489" s="808"/>
      <c r="W489" s="808"/>
      <c r="X489" s="808"/>
      <c r="Y489" s="808"/>
      <c r="Z489" s="808"/>
      <c r="AA489" s="808"/>
      <c r="AB489" s="808"/>
      <c r="AF489" s="798">
        <f t="shared" si="7"/>
        <v>0</v>
      </c>
    </row>
    <row r="490" spans="1:32" s="798" customFormat="1" ht="27.95" hidden="1" customHeight="1">
      <c r="A490" s="795">
        <v>475</v>
      </c>
      <c r="B490" s="795"/>
      <c r="C490" s="796"/>
      <c r="D490" s="807"/>
      <c r="E490" s="807"/>
      <c r="F490" s="807"/>
      <c r="G490" s="807"/>
      <c r="H490" s="807"/>
      <c r="I490" s="807"/>
      <c r="J490" s="807"/>
      <c r="K490" s="807"/>
      <c r="L490" s="807"/>
      <c r="M490" s="808"/>
      <c r="N490" s="808"/>
      <c r="O490" s="808"/>
      <c r="P490" s="808"/>
      <c r="Q490" s="808"/>
      <c r="R490" s="808"/>
      <c r="S490" s="808"/>
      <c r="T490" s="808"/>
      <c r="U490" s="808"/>
      <c r="V490" s="808"/>
      <c r="W490" s="808"/>
      <c r="X490" s="808"/>
      <c r="Y490" s="808"/>
      <c r="Z490" s="808"/>
      <c r="AA490" s="808"/>
      <c r="AB490" s="808"/>
      <c r="AF490" s="798">
        <f t="shared" si="7"/>
        <v>0</v>
      </c>
    </row>
    <row r="491" spans="1:32" s="798" customFormat="1" ht="27.95" hidden="1" customHeight="1">
      <c r="A491" s="795">
        <v>476</v>
      </c>
      <c r="B491" s="795"/>
      <c r="C491" s="796"/>
      <c r="D491" s="807"/>
      <c r="E491" s="807"/>
      <c r="F491" s="807"/>
      <c r="G491" s="807"/>
      <c r="H491" s="807"/>
      <c r="I491" s="807"/>
      <c r="J491" s="807"/>
      <c r="K491" s="807"/>
      <c r="L491" s="807"/>
      <c r="M491" s="808"/>
      <c r="N491" s="808"/>
      <c r="O491" s="808"/>
      <c r="P491" s="808"/>
      <c r="Q491" s="808"/>
      <c r="R491" s="808"/>
      <c r="S491" s="808"/>
      <c r="T491" s="808"/>
      <c r="U491" s="808"/>
      <c r="V491" s="808"/>
      <c r="W491" s="808"/>
      <c r="X491" s="808"/>
      <c r="Y491" s="808"/>
      <c r="Z491" s="808"/>
      <c r="AA491" s="808"/>
      <c r="AB491" s="808"/>
      <c r="AF491" s="798">
        <f t="shared" si="7"/>
        <v>0</v>
      </c>
    </row>
    <row r="492" spans="1:32" s="798" customFormat="1" ht="27.95" hidden="1" customHeight="1">
      <c r="A492" s="795">
        <v>477</v>
      </c>
      <c r="B492" s="795"/>
      <c r="C492" s="796"/>
      <c r="D492" s="807"/>
      <c r="E492" s="807"/>
      <c r="F492" s="807"/>
      <c r="G492" s="807"/>
      <c r="H492" s="807"/>
      <c r="I492" s="807"/>
      <c r="J492" s="807"/>
      <c r="K492" s="807"/>
      <c r="L492" s="807"/>
      <c r="M492" s="808"/>
      <c r="N492" s="808"/>
      <c r="O492" s="808"/>
      <c r="P492" s="808"/>
      <c r="Q492" s="808"/>
      <c r="R492" s="808"/>
      <c r="S492" s="808"/>
      <c r="T492" s="808"/>
      <c r="U492" s="808"/>
      <c r="V492" s="808"/>
      <c r="W492" s="808"/>
      <c r="X492" s="808"/>
      <c r="Y492" s="808"/>
      <c r="Z492" s="808"/>
      <c r="AA492" s="808"/>
      <c r="AB492" s="808"/>
      <c r="AF492" s="798">
        <f t="shared" si="7"/>
        <v>0</v>
      </c>
    </row>
    <row r="493" spans="1:32" s="798" customFormat="1" ht="27.95" hidden="1" customHeight="1">
      <c r="A493" s="795">
        <v>478</v>
      </c>
      <c r="B493" s="795"/>
      <c r="C493" s="796"/>
      <c r="D493" s="807"/>
      <c r="E493" s="807"/>
      <c r="F493" s="807"/>
      <c r="G493" s="807"/>
      <c r="H493" s="807"/>
      <c r="I493" s="807"/>
      <c r="J493" s="807"/>
      <c r="K493" s="807"/>
      <c r="L493" s="807"/>
      <c r="M493" s="808"/>
      <c r="N493" s="808"/>
      <c r="O493" s="808"/>
      <c r="P493" s="808"/>
      <c r="Q493" s="808"/>
      <c r="R493" s="808"/>
      <c r="S493" s="808"/>
      <c r="T493" s="808"/>
      <c r="U493" s="808"/>
      <c r="V493" s="808"/>
      <c r="W493" s="808"/>
      <c r="X493" s="808"/>
      <c r="Y493" s="808"/>
      <c r="Z493" s="808"/>
      <c r="AA493" s="808"/>
      <c r="AB493" s="808"/>
      <c r="AF493" s="798">
        <f t="shared" si="7"/>
        <v>0</v>
      </c>
    </row>
    <row r="494" spans="1:32" s="798" customFormat="1" ht="27.95" hidden="1" customHeight="1">
      <c r="A494" s="795">
        <v>479</v>
      </c>
      <c r="B494" s="795"/>
      <c r="C494" s="796"/>
      <c r="D494" s="807"/>
      <c r="E494" s="807"/>
      <c r="F494" s="807"/>
      <c r="G494" s="807"/>
      <c r="H494" s="807"/>
      <c r="I494" s="807"/>
      <c r="J494" s="807"/>
      <c r="K494" s="807"/>
      <c r="L494" s="807"/>
      <c r="M494" s="808"/>
      <c r="N494" s="808"/>
      <c r="O494" s="808"/>
      <c r="P494" s="808"/>
      <c r="Q494" s="808"/>
      <c r="R494" s="808"/>
      <c r="S494" s="808"/>
      <c r="T494" s="808"/>
      <c r="U494" s="808"/>
      <c r="V494" s="808"/>
      <c r="W494" s="808"/>
      <c r="X494" s="808"/>
      <c r="Y494" s="808"/>
      <c r="Z494" s="808"/>
      <c r="AA494" s="808"/>
      <c r="AB494" s="808"/>
      <c r="AF494" s="798">
        <f t="shared" si="7"/>
        <v>0</v>
      </c>
    </row>
    <row r="495" spans="1:32" s="798" customFormat="1" ht="27.95" hidden="1" customHeight="1">
      <c r="A495" s="795">
        <v>480</v>
      </c>
      <c r="B495" s="795"/>
      <c r="C495" s="796"/>
      <c r="D495" s="807"/>
      <c r="E495" s="807"/>
      <c r="F495" s="807"/>
      <c r="G495" s="807"/>
      <c r="H495" s="807"/>
      <c r="I495" s="807"/>
      <c r="J495" s="807"/>
      <c r="K495" s="807"/>
      <c r="L495" s="807"/>
      <c r="M495" s="808"/>
      <c r="N495" s="808"/>
      <c r="O495" s="808"/>
      <c r="P495" s="808"/>
      <c r="Q495" s="808"/>
      <c r="R495" s="808"/>
      <c r="S495" s="808"/>
      <c r="T495" s="808"/>
      <c r="U495" s="808"/>
      <c r="V495" s="808"/>
      <c r="W495" s="808"/>
      <c r="X495" s="808"/>
      <c r="Y495" s="808"/>
      <c r="Z495" s="808"/>
      <c r="AA495" s="808"/>
      <c r="AB495" s="808"/>
      <c r="AF495" s="798">
        <f t="shared" si="7"/>
        <v>0</v>
      </c>
    </row>
    <row r="496" spans="1:32" s="798" customFormat="1" ht="27.95" hidden="1" customHeight="1">
      <c r="A496" s="795">
        <v>481</v>
      </c>
      <c r="B496" s="795"/>
      <c r="C496" s="796"/>
      <c r="D496" s="807"/>
      <c r="E496" s="807"/>
      <c r="F496" s="807"/>
      <c r="G496" s="807"/>
      <c r="H496" s="807"/>
      <c r="I496" s="807"/>
      <c r="J496" s="807"/>
      <c r="K496" s="807"/>
      <c r="L496" s="807"/>
      <c r="M496" s="808"/>
      <c r="N496" s="808"/>
      <c r="O496" s="808"/>
      <c r="P496" s="808"/>
      <c r="Q496" s="808"/>
      <c r="R496" s="808"/>
      <c r="S496" s="808"/>
      <c r="T496" s="808"/>
      <c r="U496" s="808"/>
      <c r="V496" s="808"/>
      <c r="W496" s="808"/>
      <c r="X496" s="808"/>
      <c r="Y496" s="808"/>
      <c r="Z496" s="808"/>
      <c r="AA496" s="808"/>
      <c r="AB496" s="808"/>
      <c r="AF496" s="798">
        <f t="shared" si="7"/>
        <v>0</v>
      </c>
    </row>
    <row r="497" spans="1:32" s="798" customFormat="1" ht="27.95" hidden="1" customHeight="1">
      <c r="A497" s="795">
        <v>482</v>
      </c>
      <c r="B497" s="795"/>
      <c r="C497" s="796"/>
      <c r="D497" s="807"/>
      <c r="E497" s="807"/>
      <c r="F497" s="807"/>
      <c r="G497" s="807"/>
      <c r="H497" s="807"/>
      <c r="I497" s="807"/>
      <c r="J497" s="807"/>
      <c r="K497" s="807"/>
      <c r="L497" s="807"/>
      <c r="M497" s="808"/>
      <c r="N497" s="808"/>
      <c r="O497" s="808"/>
      <c r="P497" s="808"/>
      <c r="Q497" s="808"/>
      <c r="R497" s="808"/>
      <c r="S497" s="808"/>
      <c r="T497" s="808"/>
      <c r="U497" s="808"/>
      <c r="V497" s="808"/>
      <c r="W497" s="808"/>
      <c r="X497" s="808"/>
      <c r="Y497" s="808"/>
      <c r="Z497" s="808"/>
      <c r="AA497" s="808"/>
      <c r="AB497" s="808"/>
      <c r="AF497" s="798">
        <f t="shared" si="7"/>
        <v>0</v>
      </c>
    </row>
    <row r="498" spans="1:32" s="798" customFormat="1" ht="27.95" hidden="1" customHeight="1">
      <c r="A498" s="795">
        <v>483</v>
      </c>
      <c r="B498" s="795"/>
      <c r="C498" s="796"/>
      <c r="D498" s="807"/>
      <c r="E498" s="807"/>
      <c r="F498" s="807"/>
      <c r="G498" s="807"/>
      <c r="H498" s="807"/>
      <c r="I498" s="807"/>
      <c r="J498" s="807"/>
      <c r="K498" s="807"/>
      <c r="L498" s="807"/>
      <c r="M498" s="808"/>
      <c r="N498" s="808"/>
      <c r="O498" s="808"/>
      <c r="P498" s="808"/>
      <c r="Q498" s="808"/>
      <c r="R498" s="808"/>
      <c r="S498" s="808"/>
      <c r="T498" s="808"/>
      <c r="U498" s="808"/>
      <c r="V498" s="808"/>
      <c r="W498" s="808"/>
      <c r="X498" s="808"/>
      <c r="Y498" s="808"/>
      <c r="Z498" s="808"/>
      <c r="AA498" s="808"/>
      <c r="AB498" s="808"/>
      <c r="AF498" s="798">
        <f t="shared" si="7"/>
        <v>0</v>
      </c>
    </row>
    <row r="499" spans="1:32" s="798" customFormat="1" ht="27.95" hidden="1" customHeight="1">
      <c r="A499" s="795">
        <v>484</v>
      </c>
      <c r="B499" s="795"/>
      <c r="C499" s="796"/>
      <c r="D499" s="807"/>
      <c r="E499" s="807"/>
      <c r="F499" s="807"/>
      <c r="G499" s="807"/>
      <c r="H499" s="807"/>
      <c r="I499" s="807"/>
      <c r="J499" s="807"/>
      <c r="K499" s="807"/>
      <c r="L499" s="807"/>
      <c r="M499" s="808"/>
      <c r="N499" s="808"/>
      <c r="O499" s="808"/>
      <c r="P499" s="808"/>
      <c r="Q499" s="808"/>
      <c r="R499" s="808"/>
      <c r="S499" s="808"/>
      <c r="T499" s="808"/>
      <c r="U499" s="808"/>
      <c r="V499" s="808"/>
      <c r="W499" s="808"/>
      <c r="X499" s="808"/>
      <c r="Y499" s="808"/>
      <c r="Z499" s="808"/>
      <c r="AA499" s="808"/>
      <c r="AB499" s="808"/>
      <c r="AF499" s="798">
        <f t="shared" si="7"/>
        <v>0</v>
      </c>
    </row>
    <row r="500" spans="1:32" s="798" customFormat="1" ht="27.95" hidden="1" customHeight="1">
      <c r="A500" s="795">
        <v>485</v>
      </c>
      <c r="B500" s="795"/>
      <c r="C500" s="796"/>
      <c r="D500" s="807"/>
      <c r="E500" s="807"/>
      <c r="F500" s="807"/>
      <c r="G500" s="807"/>
      <c r="H500" s="807"/>
      <c r="I500" s="807"/>
      <c r="J500" s="807"/>
      <c r="K500" s="807"/>
      <c r="L500" s="807"/>
      <c r="M500" s="808"/>
      <c r="N500" s="808"/>
      <c r="O500" s="808"/>
      <c r="P500" s="808"/>
      <c r="Q500" s="808"/>
      <c r="R500" s="808"/>
      <c r="S500" s="808"/>
      <c r="T500" s="808"/>
      <c r="U500" s="808"/>
      <c r="V500" s="808"/>
      <c r="W500" s="808"/>
      <c r="X500" s="808"/>
      <c r="Y500" s="808"/>
      <c r="Z500" s="808"/>
      <c r="AA500" s="808"/>
      <c r="AB500" s="808"/>
      <c r="AF500" s="798">
        <f t="shared" si="7"/>
        <v>0</v>
      </c>
    </row>
    <row r="501" spans="1:32" s="798" customFormat="1" ht="27.95" hidden="1" customHeight="1">
      <c r="A501" s="795">
        <v>486</v>
      </c>
      <c r="B501" s="795"/>
      <c r="C501" s="796"/>
      <c r="D501" s="807"/>
      <c r="E501" s="807"/>
      <c r="F501" s="807"/>
      <c r="G501" s="807"/>
      <c r="H501" s="807"/>
      <c r="I501" s="807"/>
      <c r="J501" s="807"/>
      <c r="K501" s="807"/>
      <c r="L501" s="807"/>
      <c r="M501" s="808"/>
      <c r="N501" s="808"/>
      <c r="O501" s="808"/>
      <c r="P501" s="808"/>
      <c r="Q501" s="808"/>
      <c r="R501" s="808"/>
      <c r="S501" s="808"/>
      <c r="T501" s="808"/>
      <c r="U501" s="808"/>
      <c r="V501" s="808"/>
      <c r="W501" s="808"/>
      <c r="X501" s="808"/>
      <c r="Y501" s="808"/>
      <c r="Z501" s="808"/>
      <c r="AA501" s="808"/>
      <c r="AB501" s="808"/>
      <c r="AF501" s="798">
        <f t="shared" si="7"/>
        <v>0</v>
      </c>
    </row>
    <row r="502" spans="1:32" s="798" customFormat="1" ht="27.95" hidden="1" customHeight="1">
      <c r="A502" s="795">
        <v>487</v>
      </c>
      <c r="B502" s="795"/>
      <c r="C502" s="796"/>
      <c r="D502" s="807"/>
      <c r="E502" s="807"/>
      <c r="F502" s="807"/>
      <c r="G502" s="807"/>
      <c r="H502" s="807"/>
      <c r="I502" s="807"/>
      <c r="J502" s="807"/>
      <c r="K502" s="807"/>
      <c r="L502" s="807"/>
      <c r="M502" s="808"/>
      <c r="N502" s="808"/>
      <c r="O502" s="808"/>
      <c r="P502" s="808"/>
      <c r="Q502" s="808"/>
      <c r="R502" s="808"/>
      <c r="S502" s="808"/>
      <c r="T502" s="808"/>
      <c r="U502" s="808"/>
      <c r="V502" s="808"/>
      <c r="W502" s="808"/>
      <c r="X502" s="808"/>
      <c r="Y502" s="808"/>
      <c r="Z502" s="808"/>
      <c r="AA502" s="808"/>
      <c r="AB502" s="808"/>
      <c r="AF502" s="798">
        <f t="shared" si="7"/>
        <v>0</v>
      </c>
    </row>
    <row r="503" spans="1:32" s="798" customFormat="1" ht="27.95" hidden="1" customHeight="1">
      <c r="A503" s="795">
        <v>488</v>
      </c>
      <c r="B503" s="795"/>
      <c r="C503" s="796"/>
      <c r="D503" s="807"/>
      <c r="E503" s="807"/>
      <c r="F503" s="807"/>
      <c r="G503" s="807"/>
      <c r="H503" s="807"/>
      <c r="I503" s="807"/>
      <c r="J503" s="807"/>
      <c r="K503" s="807"/>
      <c r="L503" s="807"/>
      <c r="M503" s="808"/>
      <c r="N503" s="808"/>
      <c r="O503" s="808"/>
      <c r="P503" s="808"/>
      <c r="Q503" s="808"/>
      <c r="R503" s="808"/>
      <c r="S503" s="808"/>
      <c r="T503" s="808"/>
      <c r="U503" s="808"/>
      <c r="V503" s="808"/>
      <c r="W503" s="808"/>
      <c r="X503" s="808"/>
      <c r="Y503" s="808"/>
      <c r="Z503" s="808"/>
      <c r="AA503" s="808"/>
      <c r="AB503" s="808"/>
      <c r="AF503" s="798">
        <f t="shared" si="7"/>
        <v>0</v>
      </c>
    </row>
    <row r="504" spans="1:32" s="798" customFormat="1" ht="27.95" hidden="1" customHeight="1">
      <c r="A504" s="795">
        <v>489</v>
      </c>
      <c r="B504" s="795"/>
      <c r="C504" s="796"/>
      <c r="D504" s="807"/>
      <c r="E504" s="807"/>
      <c r="F504" s="807"/>
      <c r="G504" s="807"/>
      <c r="H504" s="807"/>
      <c r="I504" s="807"/>
      <c r="J504" s="807"/>
      <c r="K504" s="807"/>
      <c r="L504" s="807"/>
      <c r="M504" s="808"/>
      <c r="N504" s="808"/>
      <c r="O504" s="808"/>
      <c r="P504" s="808"/>
      <c r="Q504" s="808"/>
      <c r="R504" s="808"/>
      <c r="S504" s="808"/>
      <c r="T504" s="808"/>
      <c r="U504" s="808"/>
      <c r="V504" s="808"/>
      <c r="W504" s="808"/>
      <c r="X504" s="808"/>
      <c r="Y504" s="808"/>
      <c r="Z504" s="808"/>
      <c r="AA504" s="808"/>
      <c r="AB504" s="808"/>
      <c r="AF504" s="798">
        <f t="shared" si="7"/>
        <v>0</v>
      </c>
    </row>
    <row r="505" spans="1:32" s="798" customFormat="1" ht="27.95" hidden="1" customHeight="1">
      <c r="A505" s="795">
        <v>490</v>
      </c>
      <c r="B505" s="795"/>
      <c r="C505" s="796"/>
      <c r="D505" s="807"/>
      <c r="E505" s="807"/>
      <c r="F505" s="807"/>
      <c r="G505" s="807"/>
      <c r="H505" s="807"/>
      <c r="I505" s="807"/>
      <c r="J505" s="807"/>
      <c r="K505" s="807"/>
      <c r="L505" s="807"/>
      <c r="M505" s="808"/>
      <c r="N505" s="808"/>
      <c r="O505" s="808"/>
      <c r="P505" s="808"/>
      <c r="Q505" s="808"/>
      <c r="R505" s="808"/>
      <c r="S505" s="808"/>
      <c r="T505" s="808"/>
      <c r="U505" s="808"/>
      <c r="V505" s="808"/>
      <c r="W505" s="808"/>
      <c r="X505" s="808"/>
      <c r="Y505" s="808"/>
      <c r="Z505" s="808"/>
      <c r="AA505" s="808"/>
      <c r="AB505" s="808"/>
      <c r="AF505" s="798">
        <f t="shared" si="7"/>
        <v>0</v>
      </c>
    </row>
    <row r="506" spans="1:32" s="798" customFormat="1" ht="27.95" hidden="1" customHeight="1">
      <c r="A506" s="795">
        <v>491</v>
      </c>
      <c r="B506" s="795"/>
      <c r="C506" s="796"/>
      <c r="D506" s="807"/>
      <c r="E506" s="807"/>
      <c r="F506" s="807"/>
      <c r="G506" s="807"/>
      <c r="H506" s="807"/>
      <c r="I506" s="807"/>
      <c r="J506" s="807"/>
      <c r="K506" s="807"/>
      <c r="L506" s="807"/>
      <c r="M506" s="808"/>
      <c r="N506" s="808"/>
      <c r="O506" s="808"/>
      <c r="P506" s="808"/>
      <c r="Q506" s="808"/>
      <c r="R506" s="808"/>
      <c r="S506" s="808"/>
      <c r="T506" s="808"/>
      <c r="U506" s="808"/>
      <c r="V506" s="808"/>
      <c r="W506" s="808"/>
      <c r="X506" s="808"/>
      <c r="Y506" s="808"/>
      <c r="Z506" s="808"/>
      <c r="AA506" s="808"/>
      <c r="AB506" s="808"/>
      <c r="AF506" s="798">
        <f t="shared" si="7"/>
        <v>0</v>
      </c>
    </row>
    <row r="507" spans="1:32" s="798" customFormat="1" ht="27.95" hidden="1" customHeight="1">
      <c r="A507" s="795">
        <v>492</v>
      </c>
      <c r="B507" s="795"/>
      <c r="C507" s="796"/>
      <c r="D507" s="807"/>
      <c r="E507" s="807"/>
      <c r="F507" s="807"/>
      <c r="G507" s="807"/>
      <c r="H507" s="807"/>
      <c r="I507" s="807"/>
      <c r="J507" s="807"/>
      <c r="K507" s="807"/>
      <c r="L507" s="807"/>
      <c r="M507" s="808"/>
      <c r="N507" s="808"/>
      <c r="O507" s="808"/>
      <c r="P507" s="808"/>
      <c r="Q507" s="808"/>
      <c r="R507" s="808"/>
      <c r="S507" s="808"/>
      <c r="T507" s="808"/>
      <c r="U507" s="808"/>
      <c r="V507" s="808"/>
      <c r="W507" s="808"/>
      <c r="X507" s="808"/>
      <c r="Y507" s="808"/>
      <c r="Z507" s="808"/>
      <c r="AA507" s="808"/>
      <c r="AB507" s="808"/>
      <c r="AF507" s="798">
        <f t="shared" si="7"/>
        <v>0</v>
      </c>
    </row>
    <row r="508" spans="1:32" s="798" customFormat="1" ht="27.95" hidden="1" customHeight="1">
      <c r="A508" s="795">
        <v>493</v>
      </c>
      <c r="B508" s="795"/>
      <c r="C508" s="796"/>
      <c r="D508" s="807"/>
      <c r="E508" s="807"/>
      <c r="F508" s="807"/>
      <c r="G508" s="807"/>
      <c r="H508" s="807"/>
      <c r="I508" s="807"/>
      <c r="J508" s="807"/>
      <c r="K508" s="807"/>
      <c r="L508" s="807"/>
      <c r="M508" s="808"/>
      <c r="N508" s="808"/>
      <c r="O508" s="808"/>
      <c r="P508" s="808"/>
      <c r="Q508" s="808"/>
      <c r="R508" s="808"/>
      <c r="S508" s="808"/>
      <c r="T508" s="808"/>
      <c r="U508" s="808"/>
      <c r="V508" s="808"/>
      <c r="W508" s="808"/>
      <c r="X508" s="808"/>
      <c r="Y508" s="808"/>
      <c r="Z508" s="808"/>
      <c r="AA508" s="808"/>
      <c r="AB508" s="808"/>
      <c r="AF508" s="798">
        <f t="shared" si="7"/>
        <v>0</v>
      </c>
    </row>
    <row r="509" spans="1:32" s="798" customFormat="1" ht="27.95" hidden="1" customHeight="1">
      <c r="A509" s="795">
        <v>494</v>
      </c>
      <c r="B509" s="795"/>
      <c r="C509" s="796"/>
      <c r="D509" s="807"/>
      <c r="E509" s="807"/>
      <c r="F509" s="807"/>
      <c r="G509" s="807"/>
      <c r="H509" s="807"/>
      <c r="I509" s="807"/>
      <c r="J509" s="807"/>
      <c r="K509" s="807"/>
      <c r="L509" s="807"/>
      <c r="M509" s="808"/>
      <c r="N509" s="808"/>
      <c r="O509" s="808"/>
      <c r="P509" s="808"/>
      <c r="Q509" s="808"/>
      <c r="R509" s="808"/>
      <c r="S509" s="808"/>
      <c r="T509" s="808"/>
      <c r="U509" s="808"/>
      <c r="V509" s="808"/>
      <c r="W509" s="808"/>
      <c r="X509" s="808"/>
      <c r="Y509" s="808"/>
      <c r="Z509" s="808"/>
      <c r="AA509" s="808"/>
      <c r="AB509" s="808"/>
      <c r="AF509" s="798">
        <f t="shared" si="7"/>
        <v>0</v>
      </c>
    </row>
    <row r="510" spans="1:32" s="798" customFormat="1" ht="27.95" hidden="1" customHeight="1">
      <c r="A510" s="795">
        <v>495</v>
      </c>
      <c r="B510" s="795"/>
      <c r="C510" s="796"/>
      <c r="D510" s="807"/>
      <c r="E510" s="807"/>
      <c r="F510" s="807"/>
      <c r="G510" s="807"/>
      <c r="H510" s="807"/>
      <c r="I510" s="807"/>
      <c r="J510" s="807"/>
      <c r="K510" s="807"/>
      <c r="L510" s="807"/>
      <c r="M510" s="808"/>
      <c r="N510" s="808"/>
      <c r="O510" s="808"/>
      <c r="P510" s="808"/>
      <c r="Q510" s="808"/>
      <c r="R510" s="808"/>
      <c r="S510" s="808"/>
      <c r="T510" s="808"/>
      <c r="U510" s="808"/>
      <c r="V510" s="808"/>
      <c r="W510" s="808"/>
      <c r="X510" s="808"/>
      <c r="Y510" s="808"/>
      <c r="Z510" s="808"/>
      <c r="AA510" s="808"/>
      <c r="AB510" s="808"/>
      <c r="AF510" s="798">
        <f t="shared" si="7"/>
        <v>0</v>
      </c>
    </row>
    <row r="511" spans="1:32" s="798" customFormat="1" ht="27.95" hidden="1" customHeight="1">
      <c r="A511" s="795">
        <v>496</v>
      </c>
      <c r="B511" s="795"/>
      <c r="C511" s="796"/>
      <c r="D511" s="807"/>
      <c r="E511" s="807"/>
      <c r="F511" s="807"/>
      <c r="G511" s="807"/>
      <c r="H511" s="807"/>
      <c r="I511" s="807"/>
      <c r="J511" s="807"/>
      <c r="K511" s="807"/>
      <c r="L511" s="807"/>
      <c r="M511" s="808"/>
      <c r="N511" s="808"/>
      <c r="O511" s="808"/>
      <c r="P511" s="808"/>
      <c r="Q511" s="808"/>
      <c r="R511" s="808"/>
      <c r="S511" s="808"/>
      <c r="T511" s="808"/>
      <c r="U511" s="808"/>
      <c r="V511" s="808"/>
      <c r="W511" s="808"/>
      <c r="X511" s="808"/>
      <c r="Y511" s="808"/>
      <c r="Z511" s="808"/>
      <c r="AA511" s="808"/>
      <c r="AB511" s="808"/>
      <c r="AF511" s="798">
        <f t="shared" si="7"/>
        <v>0</v>
      </c>
    </row>
    <row r="512" spans="1:32" s="798" customFormat="1" ht="27.95" hidden="1" customHeight="1">
      <c r="A512" s="795">
        <v>497</v>
      </c>
      <c r="B512" s="795"/>
      <c r="C512" s="796"/>
      <c r="D512" s="807"/>
      <c r="E512" s="807"/>
      <c r="F512" s="807"/>
      <c r="G512" s="807"/>
      <c r="H512" s="807"/>
      <c r="I512" s="807"/>
      <c r="J512" s="807"/>
      <c r="K512" s="807"/>
      <c r="L512" s="807"/>
      <c r="M512" s="808"/>
      <c r="N512" s="808"/>
      <c r="O512" s="808"/>
      <c r="P512" s="808"/>
      <c r="Q512" s="808"/>
      <c r="R512" s="808"/>
      <c r="S512" s="808"/>
      <c r="T512" s="808"/>
      <c r="U512" s="808"/>
      <c r="V512" s="808"/>
      <c r="W512" s="808"/>
      <c r="X512" s="808"/>
      <c r="Y512" s="808"/>
      <c r="Z512" s="808"/>
      <c r="AA512" s="808"/>
      <c r="AB512" s="808"/>
      <c r="AF512" s="798">
        <f t="shared" si="7"/>
        <v>0</v>
      </c>
    </row>
    <row r="513" spans="1:32" s="798" customFormat="1" ht="27.95" hidden="1" customHeight="1">
      <c r="A513" s="795">
        <v>498</v>
      </c>
      <c r="B513" s="795"/>
      <c r="C513" s="796"/>
      <c r="D513" s="807"/>
      <c r="E513" s="807"/>
      <c r="F513" s="807"/>
      <c r="G513" s="807"/>
      <c r="H513" s="807"/>
      <c r="I513" s="807"/>
      <c r="J513" s="807"/>
      <c r="K513" s="807"/>
      <c r="L513" s="807"/>
      <c r="M513" s="808"/>
      <c r="N513" s="808"/>
      <c r="O513" s="808"/>
      <c r="P513" s="808"/>
      <c r="Q513" s="808"/>
      <c r="R513" s="808"/>
      <c r="S513" s="808"/>
      <c r="T513" s="808"/>
      <c r="U513" s="808"/>
      <c r="V513" s="808"/>
      <c r="W513" s="808"/>
      <c r="X513" s="808"/>
      <c r="Y513" s="808"/>
      <c r="Z513" s="808"/>
      <c r="AA513" s="808"/>
      <c r="AB513" s="808"/>
      <c r="AF513" s="798">
        <f t="shared" si="7"/>
        <v>0</v>
      </c>
    </row>
    <row r="514" spans="1:32" s="798" customFormat="1" ht="27.95" hidden="1" customHeight="1">
      <c r="A514" s="795">
        <v>499</v>
      </c>
      <c r="B514" s="795"/>
      <c r="C514" s="796"/>
      <c r="D514" s="807"/>
      <c r="E514" s="807"/>
      <c r="F514" s="807"/>
      <c r="G514" s="807"/>
      <c r="H514" s="807"/>
      <c r="I514" s="807"/>
      <c r="J514" s="807"/>
      <c r="K514" s="807"/>
      <c r="L514" s="807"/>
      <c r="M514" s="808"/>
      <c r="N514" s="808"/>
      <c r="O514" s="808"/>
      <c r="P514" s="808"/>
      <c r="Q514" s="808"/>
      <c r="R514" s="808"/>
      <c r="S514" s="808"/>
      <c r="T514" s="808"/>
      <c r="U514" s="808"/>
      <c r="V514" s="808"/>
      <c r="W514" s="808"/>
      <c r="X514" s="808"/>
      <c r="Y514" s="808"/>
      <c r="Z514" s="808"/>
      <c r="AA514" s="808"/>
      <c r="AB514" s="808"/>
      <c r="AF514" s="798">
        <f t="shared" si="7"/>
        <v>0</v>
      </c>
    </row>
    <row r="515" spans="1:32" s="798" customFormat="1" ht="27.95" hidden="1" customHeight="1">
      <c r="A515" s="795">
        <v>500</v>
      </c>
      <c r="B515" s="795"/>
      <c r="C515" s="796"/>
      <c r="D515" s="807"/>
      <c r="E515" s="807"/>
      <c r="F515" s="807"/>
      <c r="G515" s="807"/>
      <c r="H515" s="807"/>
      <c r="I515" s="807"/>
      <c r="J515" s="807"/>
      <c r="K515" s="807"/>
      <c r="L515" s="807"/>
      <c r="M515" s="808"/>
      <c r="N515" s="808"/>
      <c r="O515" s="808"/>
      <c r="P515" s="808"/>
      <c r="Q515" s="808"/>
      <c r="R515" s="808"/>
      <c r="S515" s="808"/>
      <c r="T515" s="808"/>
      <c r="U515" s="808"/>
      <c r="V515" s="808"/>
      <c r="W515" s="808"/>
      <c r="X515" s="808"/>
      <c r="Y515" s="808"/>
      <c r="Z515" s="808"/>
      <c r="AA515" s="808"/>
      <c r="AB515" s="808"/>
      <c r="AF515" s="798">
        <f t="shared" si="7"/>
        <v>0</v>
      </c>
    </row>
    <row r="516" spans="1:32" ht="27.75" customHeight="1" thickBot="1">
      <c r="A516" s="800" t="s">
        <v>79</v>
      </c>
      <c r="B516" s="785"/>
      <c r="C516" s="785"/>
      <c r="D516" s="801"/>
      <c r="E516" s="801"/>
      <c r="F516" s="801"/>
      <c r="G516" s="801"/>
      <c r="H516" s="801"/>
      <c r="I516" s="801"/>
      <c r="J516" s="801"/>
      <c r="K516" s="801"/>
      <c r="L516" s="801"/>
      <c r="M516" s="785"/>
      <c r="N516" s="785"/>
      <c r="O516" s="785"/>
      <c r="P516" s="785"/>
      <c r="Q516" s="785"/>
      <c r="R516" s="785"/>
      <c r="S516" s="785"/>
      <c r="T516" s="785"/>
      <c r="U516" s="785"/>
      <c r="V516" s="785"/>
      <c r="W516" s="785"/>
      <c r="X516" s="785"/>
      <c r="Y516" s="785"/>
      <c r="Z516" s="785"/>
      <c r="AA516" s="785"/>
      <c r="AB516" s="785"/>
    </row>
    <row r="517" spans="1:32" ht="27.75" customHeight="1" thickTop="1">
      <c r="A517" s="1013" t="s">
        <v>80</v>
      </c>
      <c r="B517" s="1014"/>
      <c r="C517" s="1014"/>
      <c r="D517" s="809">
        <f t="shared" ref="D517:K517" si="8">SUMIF(D16:D515,5)/5</f>
        <v>0</v>
      </c>
      <c r="E517" s="809">
        <f t="shared" si="8"/>
        <v>0</v>
      </c>
      <c r="F517" s="809">
        <f t="shared" si="8"/>
        <v>0</v>
      </c>
      <c r="G517" s="809">
        <f t="shared" si="8"/>
        <v>0</v>
      </c>
      <c r="H517" s="809">
        <f t="shared" si="8"/>
        <v>0</v>
      </c>
      <c r="I517" s="809">
        <f t="shared" si="8"/>
        <v>0</v>
      </c>
      <c r="J517" s="809">
        <f t="shared" si="8"/>
        <v>0</v>
      </c>
      <c r="K517" s="809">
        <f t="shared" si="8"/>
        <v>0</v>
      </c>
      <c r="L517" s="810"/>
      <c r="M517" s="811"/>
      <c r="N517" s="812"/>
      <c r="O517" s="813"/>
      <c r="P517" s="813"/>
      <c r="Q517" s="813"/>
      <c r="R517" s="813"/>
      <c r="S517" s="813"/>
      <c r="T517" s="813"/>
      <c r="U517" s="813"/>
      <c r="V517" s="813"/>
      <c r="W517" s="813"/>
      <c r="X517" s="813"/>
      <c r="Y517" s="813"/>
      <c r="Z517" s="813"/>
      <c r="AA517" s="810"/>
      <c r="AB517" s="811"/>
    </row>
    <row r="518" spans="1:32" ht="27.75" customHeight="1">
      <c r="A518" s="1005"/>
      <c r="B518" s="1006"/>
      <c r="C518" s="1006"/>
      <c r="D518" s="814">
        <f t="shared" ref="D518:K518" si="9">IF(ISERR(D517/SUM(D517,D519,D521,D523)*100),0,D517/SUM(D517,D519,D521,D523)*100)</f>
        <v>0</v>
      </c>
      <c r="E518" s="814">
        <f t="shared" si="9"/>
        <v>0</v>
      </c>
      <c r="F518" s="814">
        <f t="shared" si="9"/>
        <v>0</v>
      </c>
      <c r="G518" s="814">
        <f t="shared" si="9"/>
        <v>0</v>
      </c>
      <c r="H518" s="814">
        <f t="shared" si="9"/>
        <v>0</v>
      </c>
      <c r="I518" s="814">
        <f t="shared" si="9"/>
        <v>0</v>
      </c>
      <c r="J518" s="814">
        <f t="shared" si="9"/>
        <v>0</v>
      </c>
      <c r="K518" s="814">
        <f t="shared" si="9"/>
        <v>0</v>
      </c>
      <c r="L518" s="815"/>
      <c r="M518" s="811"/>
      <c r="N518" s="816"/>
      <c r="O518" s="797"/>
      <c r="P518" s="797"/>
      <c r="Q518" s="797"/>
      <c r="R518" s="797"/>
      <c r="S518" s="797"/>
      <c r="T518" s="797"/>
      <c r="U518" s="797"/>
      <c r="V518" s="797"/>
      <c r="W518" s="797"/>
      <c r="X518" s="797"/>
      <c r="Y518" s="797"/>
      <c r="Z518" s="797"/>
      <c r="AA518" s="815"/>
      <c r="AB518" s="811"/>
    </row>
    <row r="519" spans="1:32" ht="27.75" customHeight="1">
      <c r="A519" s="1005" t="s">
        <v>81</v>
      </c>
      <c r="B519" s="1006"/>
      <c r="C519" s="1006"/>
      <c r="D519" s="795">
        <f t="shared" ref="D519:K519" si="10">SUMIF(D16:D515,4)/4</f>
        <v>0</v>
      </c>
      <c r="E519" s="795">
        <f t="shared" si="10"/>
        <v>0</v>
      </c>
      <c r="F519" s="795">
        <f t="shared" si="10"/>
        <v>0</v>
      </c>
      <c r="G519" s="795">
        <f t="shared" si="10"/>
        <v>0</v>
      </c>
      <c r="H519" s="795">
        <f t="shared" si="10"/>
        <v>0</v>
      </c>
      <c r="I519" s="795">
        <f t="shared" si="10"/>
        <v>0</v>
      </c>
      <c r="J519" s="795">
        <f t="shared" si="10"/>
        <v>0</v>
      </c>
      <c r="K519" s="795">
        <f t="shared" si="10"/>
        <v>0</v>
      </c>
      <c r="L519" s="815"/>
      <c r="M519" s="811"/>
      <c r="N519" s="816"/>
      <c r="O519" s="797"/>
      <c r="P519" s="797"/>
      <c r="Q519" s="797"/>
      <c r="R519" s="797"/>
      <c r="S519" s="797"/>
      <c r="T519" s="797"/>
      <c r="U519" s="797"/>
      <c r="V519" s="797"/>
      <c r="W519" s="797"/>
      <c r="X519" s="797"/>
      <c r="Y519" s="797"/>
      <c r="Z519" s="797"/>
      <c r="AA519" s="815"/>
      <c r="AB519" s="811"/>
    </row>
    <row r="520" spans="1:32" ht="27.75" customHeight="1">
      <c r="A520" s="1005"/>
      <c r="B520" s="1006"/>
      <c r="C520" s="1006"/>
      <c r="D520" s="814">
        <f t="shared" ref="D520:K520" si="11">IF(ISERR(D519/SUM(D517,D519,D521,D523)*100),0,D519/SUM(D517,D519,D521,D523)*100)</f>
        <v>0</v>
      </c>
      <c r="E520" s="814">
        <f t="shared" si="11"/>
        <v>0</v>
      </c>
      <c r="F520" s="814">
        <f t="shared" si="11"/>
        <v>0</v>
      </c>
      <c r="G520" s="814">
        <f t="shared" si="11"/>
        <v>0</v>
      </c>
      <c r="H520" s="814">
        <f t="shared" si="11"/>
        <v>0</v>
      </c>
      <c r="I520" s="814">
        <f t="shared" si="11"/>
        <v>0</v>
      </c>
      <c r="J520" s="814">
        <f t="shared" si="11"/>
        <v>0</v>
      </c>
      <c r="K520" s="814">
        <f t="shared" si="11"/>
        <v>0</v>
      </c>
      <c r="L520" s="815"/>
      <c r="M520" s="811"/>
      <c r="N520" s="816"/>
      <c r="O520" s="797"/>
      <c r="P520" s="797"/>
      <c r="Q520" s="797"/>
      <c r="R520" s="797"/>
      <c r="S520" s="797"/>
      <c r="T520" s="797"/>
      <c r="U520" s="797"/>
      <c r="V520" s="797"/>
      <c r="W520" s="797"/>
      <c r="X520" s="797"/>
      <c r="Y520" s="797"/>
      <c r="Z520" s="797"/>
      <c r="AA520" s="815"/>
      <c r="AB520" s="811"/>
    </row>
    <row r="521" spans="1:32" ht="27.75" customHeight="1">
      <c r="A521" s="1005" t="s">
        <v>82</v>
      </c>
      <c r="B521" s="1006"/>
      <c r="C521" s="1006"/>
      <c r="D521" s="795">
        <f t="shared" ref="D521:K521" si="12">SUMIF(D16:D515,3)/3</f>
        <v>0</v>
      </c>
      <c r="E521" s="795">
        <f t="shared" si="12"/>
        <v>0</v>
      </c>
      <c r="F521" s="795">
        <f t="shared" si="12"/>
        <v>0</v>
      </c>
      <c r="G521" s="795">
        <f t="shared" si="12"/>
        <v>0</v>
      </c>
      <c r="H521" s="795">
        <f t="shared" si="12"/>
        <v>0</v>
      </c>
      <c r="I521" s="795">
        <f t="shared" si="12"/>
        <v>0</v>
      </c>
      <c r="J521" s="795">
        <f t="shared" si="12"/>
        <v>0</v>
      </c>
      <c r="K521" s="795">
        <f t="shared" si="12"/>
        <v>0</v>
      </c>
      <c r="L521" s="815"/>
      <c r="M521" s="811"/>
      <c r="N521" s="816"/>
      <c r="O521" s="797"/>
      <c r="P521" s="797"/>
      <c r="Q521" s="797"/>
      <c r="R521" s="797"/>
      <c r="S521" s="797"/>
      <c r="T521" s="797"/>
      <c r="U521" s="797"/>
      <c r="V521" s="797"/>
      <c r="W521" s="797"/>
      <c r="X521" s="797"/>
      <c r="Y521" s="797"/>
      <c r="Z521" s="797"/>
      <c r="AA521" s="815"/>
      <c r="AB521" s="811"/>
    </row>
    <row r="522" spans="1:32" ht="27.75" customHeight="1">
      <c r="A522" s="1005"/>
      <c r="B522" s="1006"/>
      <c r="C522" s="1006"/>
      <c r="D522" s="814">
        <f t="shared" ref="D522:K522" si="13">IF(ISERR(D521/SUM(D517,D519,D521,D523)*100),0,D521/SUM(D517,D519,D521,D523)*100)</f>
        <v>0</v>
      </c>
      <c r="E522" s="814">
        <f t="shared" si="13"/>
        <v>0</v>
      </c>
      <c r="F522" s="814">
        <f t="shared" si="13"/>
        <v>0</v>
      </c>
      <c r="G522" s="814">
        <f t="shared" si="13"/>
        <v>0</v>
      </c>
      <c r="H522" s="814">
        <f t="shared" si="13"/>
        <v>0</v>
      </c>
      <c r="I522" s="814">
        <f t="shared" si="13"/>
        <v>0</v>
      </c>
      <c r="J522" s="814">
        <f t="shared" si="13"/>
        <v>0</v>
      </c>
      <c r="K522" s="814">
        <f t="shared" si="13"/>
        <v>0</v>
      </c>
      <c r="L522" s="815"/>
      <c r="M522" s="811"/>
      <c r="N522" s="816"/>
      <c r="O522" s="797"/>
      <c r="P522" s="797"/>
      <c r="Q522" s="797"/>
      <c r="R522" s="797"/>
      <c r="S522" s="797"/>
      <c r="T522" s="797"/>
      <c r="U522" s="797"/>
      <c r="V522" s="797"/>
      <c r="W522" s="797"/>
      <c r="X522" s="797"/>
      <c r="Y522" s="797"/>
      <c r="Z522" s="797"/>
      <c r="AA522" s="815"/>
      <c r="AB522" s="811"/>
    </row>
    <row r="523" spans="1:32" ht="27.75" customHeight="1">
      <c r="A523" s="1005" t="s">
        <v>83</v>
      </c>
      <c r="B523" s="1006"/>
      <c r="C523" s="1006"/>
      <c r="D523" s="795">
        <f t="shared" ref="D523:K523" si="14">SUMIF(D16:D515,2)/2</f>
        <v>0</v>
      </c>
      <c r="E523" s="795">
        <f t="shared" si="14"/>
        <v>0</v>
      </c>
      <c r="F523" s="795">
        <f t="shared" si="14"/>
        <v>0</v>
      </c>
      <c r="G523" s="795">
        <f t="shared" si="14"/>
        <v>0</v>
      </c>
      <c r="H523" s="795">
        <f t="shared" si="14"/>
        <v>0</v>
      </c>
      <c r="I523" s="795">
        <f t="shared" si="14"/>
        <v>0</v>
      </c>
      <c r="J523" s="795">
        <f t="shared" si="14"/>
        <v>0</v>
      </c>
      <c r="K523" s="795">
        <f t="shared" si="14"/>
        <v>0</v>
      </c>
      <c r="L523" s="815"/>
      <c r="M523" s="811"/>
      <c r="N523" s="816"/>
      <c r="O523" s="797"/>
      <c r="P523" s="797"/>
      <c r="Q523" s="797"/>
      <c r="R523" s="797"/>
      <c r="S523" s="797"/>
      <c r="T523" s="797"/>
      <c r="U523" s="797"/>
      <c r="V523" s="797"/>
      <c r="W523" s="797"/>
      <c r="X523" s="797"/>
      <c r="Y523" s="797"/>
      <c r="Z523" s="797"/>
      <c r="AA523" s="815"/>
      <c r="AB523" s="811"/>
    </row>
    <row r="524" spans="1:32" ht="27.75" customHeight="1">
      <c r="A524" s="1005"/>
      <c r="B524" s="1006"/>
      <c r="C524" s="1006"/>
      <c r="D524" s="814">
        <f t="shared" ref="D524:K524" si="15">IF(ISERR(D523/SUM(D517,D519,D521,D523)*100),0,D523/SUM(D517,D519,D521,D523)*100)</f>
        <v>0</v>
      </c>
      <c r="E524" s="814">
        <f t="shared" si="15"/>
        <v>0</v>
      </c>
      <c r="F524" s="814">
        <f t="shared" si="15"/>
        <v>0</v>
      </c>
      <c r="G524" s="814">
        <f t="shared" si="15"/>
        <v>0</v>
      </c>
      <c r="H524" s="814">
        <f t="shared" si="15"/>
        <v>0</v>
      </c>
      <c r="I524" s="814">
        <f t="shared" si="15"/>
        <v>0</v>
      </c>
      <c r="J524" s="814">
        <f t="shared" si="15"/>
        <v>0</v>
      </c>
      <c r="K524" s="814">
        <f t="shared" si="15"/>
        <v>0</v>
      </c>
      <c r="L524" s="815"/>
      <c r="M524" s="811"/>
      <c r="N524" s="816"/>
      <c r="O524" s="797"/>
      <c r="P524" s="797"/>
      <c r="Q524" s="797"/>
      <c r="R524" s="797"/>
      <c r="S524" s="797"/>
      <c r="T524" s="797"/>
      <c r="U524" s="797"/>
      <c r="V524" s="797"/>
      <c r="W524" s="797"/>
      <c r="X524" s="797"/>
      <c r="Y524" s="797"/>
      <c r="Z524" s="797"/>
      <c r="AA524" s="815"/>
      <c r="AB524" s="811"/>
    </row>
    <row r="525" spans="1:32" ht="27.75" customHeight="1">
      <c r="A525" s="1005" t="s">
        <v>84</v>
      </c>
      <c r="B525" s="1006"/>
      <c r="C525" s="1006"/>
      <c r="D525" s="817">
        <f t="shared" ref="D525:K525" si="16">IF(SUM(D517,D519,D521,D523)=0,0,IF(AND(SUM(D518,D520,D522)&gt;=95,D518&gt;=50),5,IF(AND(SUM(D518,D520,D522)&gt;=90,SUM(D518,D520)&gt;=50),4,IF(SUM(D518,D520,D522)&gt;=85,3,2))))</f>
        <v>0</v>
      </c>
      <c r="E525" s="817">
        <f t="shared" si="16"/>
        <v>0</v>
      </c>
      <c r="F525" s="817">
        <f t="shared" si="16"/>
        <v>0</v>
      </c>
      <c r="G525" s="817">
        <f t="shared" si="16"/>
        <v>0</v>
      </c>
      <c r="H525" s="817">
        <f t="shared" si="16"/>
        <v>0</v>
      </c>
      <c r="I525" s="817">
        <f t="shared" si="16"/>
        <v>0</v>
      </c>
      <c r="J525" s="817">
        <f t="shared" si="16"/>
        <v>0</v>
      </c>
      <c r="K525" s="817">
        <f t="shared" si="16"/>
        <v>0</v>
      </c>
      <c r="L525" s="815"/>
      <c r="M525" s="811"/>
      <c r="N525" s="816"/>
      <c r="O525" s="797"/>
      <c r="P525" s="797"/>
      <c r="Q525" s="797"/>
      <c r="R525" s="797"/>
      <c r="S525" s="797"/>
      <c r="T525" s="797"/>
      <c r="U525" s="797"/>
      <c r="V525" s="797"/>
      <c r="W525" s="797"/>
      <c r="X525" s="797"/>
      <c r="Y525" s="797"/>
      <c r="Z525" s="797"/>
      <c r="AA525" s="815"/>
      <c r="AB525" s="811"/>
    </row>
    <row r="526" spans="1:32" ht="27.75" customHeight="1" thickBot="1">
      <c r="A526" s="1011" t="s">
        <v>263</v>
      </c>
      <c r="B526" s="1012"/>
      <c r="C526" s="1012"/>
      <c r="D526" s="818">
        <f t="shared" ref="D526:K526" si="17">IF(SUM(D517,D519,D521,D523)&gt;0,SUM(D517*5,D519*4,D521*3,D523*2)/SUM(D517,D519,D521,D523),0)</f>
        <v>0</v>
      </c>
      <c r="E526" s="818">
        <f t="shared" si="17"/>
        <v>0</v>
      </c>
      <c r="F526" s="818">
        <f t="shared" si="17"/>
        <v>0</v>
      </c>
      <c r="G526" s="818">
        <f t="shared" si="17"/>
        <v>0</v>
      </c>
      <c r="H526" s="818">
        <f t="shared" si="17"/>
        <v>0</v>
      </c>
      <c r="I526" s="818">
        <f t="shared" si="17"/>
        <v>0</v>
      </c>
      <c r="J526" s="818">
        <f t="shared" si="17"/>
        <v>0</v>
      </c>
      <c r="K526" s="818">
        <f t="shared" si="17"/>
        <v>0</v>
      </c>
      <c r="L526" s="819"/>
      <c r="M526" s="811"/>
      <c r="N526" s="820"/>
      <c r="O526" s="821"/>
      <c r="P526" s="821"/>
      <c r="Q526" s="821"/>
      <c r="R526" s="821"/>
      <c r="S526" s="821"/>
      <c r="T526" s="821"/>
      <c r="U526" s="821"/>
      <c r="V526" s="821"/>
      <c r="W526" s="821"/>
      <c r="X526" s="821"/>
      <c r="Y526" s="821"/>
      <c r="Z526" s="821"/>
      <c r="AA526" s="819"/>
      <c r="AB526" s="811"/>
    </row>
    <row r="527" spans="1:32" ht="17.100000000000001" customHeight="1" thickTop="1">
      <c r="A527" s="800"/>
      <c r="B527" s="785"/>
      <c r="C527" s="802">
        <f>COUNTA(C16:C515)</f>
        <v>0</v>
      </c>
      <c r="D527" s="803" t="e">
        <f>((C527-L527)/C527)*100</f>
        <v>#DIV/0!</v>
      </c>
      <c r="E527" s="803" t="e">
        <f>100-D527</f>
        <v>#DIV/0!</v>
      </c>
      <c r="F527" s="804">
        <f>C527-L527</f>
        <v>0</v>
      </c>
      <c r="G527" s="804"/>
      <c r="H527" s="804"/>
      <c r="I527" s="804"/>
      <c r="J527" s="804"/>
      <c r="K527" s="804"/>
      <c r="L527" s="802">
        <f>COUNTIF(L16:L515,"3 КЛ")</f>
        <v>0</v>
      </c>
      <c r="M527" s="785"/>
      <c r="N527" s="785"/>
      <c r="O527" s="785"/>
      <c r="P527" s="785"/>
      <c r="Q527" s="785"/>
      <c r="R527" s="785"/>
      <c r="S527" s="785"/>
      <c r="T527" s="785"/>
      <c r="U527" s="785"/>
      <c r="V527" s="785"/>
      <c r="W527" s="785"/>
      <c r="X527" s="785"/>
      <c r="Y527" s="785"/>
      <c r="Z527" s="785"/>
      <c r="AA527" s="785"/>
      <c r="AB527" s="785"/>
    </row>
    <row r="528" spans="1:32" ht="17.100000000000001" customHeight="1">
      <c r="A528" s="1010" t="e">
        <f>CONCATENATE("ИТОГО: классных специалистов - ",L527," чел. (",ROUND(E527,2),"%); без классности - ",F527," чел. (",ROUND(D527,2),"%)")</f>
        <v>#DIV/0!</v>
      </c>
      <c r="B528" s="1010"/>
      <c r="C528" s="1010"/>
      <c r="D528" s="1010"/>
      <c r="E528" s="1010"/>
      <c r="F528" s="1010"/>
      <c r="G528" s="1010"/>
      <c r="H528" s="1010"/>
      <c r="I528" s="1010"/>
      <c r="J528" s="1010"/>
      <c r="K528" s="1010"/>
      <c r="L528" s="1010"/>
      <c r="M528" s="785"/>
      <c r="N528" s="785"/>
      <c r="O528" s="785"/>
      <c r="P528" s="785"/>
      <c r="Q528" s="785"/>
      <c r="R528" s="785"/>
      <c r="S528" s="785"/>
      <c r="T528" s="785"/>
      <c r="U528" s="785"/>
      <c r="V528" s="785"/>
      <c r="W528" s="785"/>
      <c r="X528" s="785"/>
      <c r="Y528" s="785"/>
      <c r="Z528" s="785"/>
      <c r="AA528" s="785"/>
      <c r="AB528" s="785"/>
    </row>
    <row r="529" spans="1:28" ht="17.100000000000001" customHeight="1">
      <c r="A529" s="785"/>
      <c r="B529" s="800"/>
      <c r="C529" s="785"/>
      <c r="D529" s="801"/>
      <c r="E529" s="801"/>
      <c r="F529" s="801"/>
      <c r="G529" s="801"/>
      <c r="H529" s="801"/>
      <c r="I529" s="801"/>
      <c r="J529" s="801"/>
      <c r="K529" s="801"/>
      <c r="L529" s="801"/>
      <c r="M529" s="785"/>
      <c r="N529" s="785"/>
      <c r="O529" s="785"/>
      <c r="P529" s="785"/>
      <c r="Q529" s="785"/>
      <c r="R529" s="785"/>
      <c r="S529" s="785"/>
      <c r="T529" s="785"/>
      <c r="U529" s="785"/>
      <c r="V529" s="785"/>
      <c r="W529" s="785"/>
      <c r="X529" s="785"/>
      <c r="Y529" s="785"/>
      <c r="Z529" s="785"/>
      <c r="AA529" s="785"/>
      <c r="AB529" s="785"/>
    </row>
    <row r="530" spans="1:28" ht="30" customHeight="1">
      <c r="A530" s="805"/>
      <c r="B530" s="805"/>
      <c r="C530" s="805"/>
      <c r="D530" s="801"/>
      <c r="E530" s="801"/>
      <c r="F530" s="801"/>
      <c r="G530" s="990"/>
      <c r="H530" s="990"/>
      <c r="I530" s="990"/>
      <c r="J530" s="990"/>
      <c r="K530" s="990"/>
      <c r="L530" s="990"/>
      <c r="M530" s="990"/>
      <c r="N530" s="990"/>
      <c r="O530" s="990"/>
      <c r="P530" s="990"/>
      <c r="Q530" s="990"/>
      <c r="R530" s="990"/>
      <c r="S530" s="990"/>
      <c r="T530" s="990"/>
      <c r="U530" s="990"/>
      <c r="V530" s="805"/>
      <c r="W530" s="805"/>
      <c r="X530" s="805"/>
      <c r="Y530" s="805"/>
      <c r="Z530" s="805"/>
      <c r="AA530" s="805"/>
      <c r="AB530" s="805"/>
    </row>
    <row r="531" spans="1:28" ht="30" customHeight="1">
      <c r="A531" s="805"/>
      <c r="B531" s="805"/>
      <c r="C531" s="805"/>
      <c r="D531" s="801"/>
      <c r="E531" s="801"/>
      <c r="F531" s="801"/>
      <c r="G531" s="980"/>
      <c r="H531" s="980"/>
      <c r="I531" s="980"/>
      <c r="J531" s="980"/>
      <c r="K531" s="980"/>
      <c r="L531" s="980"/>
      <c r="M531" s="980"/>
      <c r="N531" s="980"/>
      <c r="O531" s="980"/>
      <c r="P531" s="980"/>
      <c r="Q531" s="980"/>
      <c r="R531" s="980"/>
      <c r="S531" s="980"/>
      <c r="T531" s="980"/>
      <c r="U531" s="980"/>
      <c r="V531" s="805"/>
      <c r="W531" s="805"/>
      <c r="X531" s="805"/>
      <c r="Y531" s="805"/>
      <c r="Z531" s="805"/>
      <c r="AA531" s="805"/>
      <c r="AB531" s="805"/>
    </row>
    <row r="532" spans="1:28" ht="30" customHeight="1">
      <c r="A532" s="805"/>
      <c r="B532" s="805"/>
      <c r="C532" s="805"/>
      <c r="D532" s="801"/>
      <c r="E532" s="801"/>
      <c r="F532" s="801"/>
      <c r="G532" s="980"/>
      <c r="H532" s="980"/>
      <c r="I532" s="980"/>
      <c r="J532" s="980"/>
      <c r="K532" s="980"/>
      <c r="L532" s="980"/>
      <c r="M532" s="980"/>
      <c r="N532" s="980"/>
      <c r="O532" s="980"/>
      <c r="P532" s="980"/>
      <c r="Q532" s="980"/>
      <c r="R532" s="980"/>
      <c r="S532" s="980"/>
      <c r="T532" s="980"/>
      <c r="U532" s="980"/>
      <c r="V532" s="805"/>
      <c r="W532" s="805"/>
      <c r="X532" s="805"/>
      <c r="Y532" s="805"/>
      <c r="Z532" s="805"/>
      <c r="AA532" s="805"/>
      <c r="AB532" s="805"/>
    </row>
  </sheetData>
  <autoFilter ref="AF15:AF515">
    <filterColumn colId="0">
      <filters>
        <filter val="1"/>
      </filters>
    </filterColumn>
  </autoFilter>
  <mergeCells count="50">
    <mergeCell ref="A525:C525"/>
    <mergeCell ref="A528:L528"/>
    <mergeCell ref="A526:C526"/>
    <mergeCell ref="A517:C518"/>
    <mergeCell ref="M12:M15"/>
    <mergeCell ref="A519:C520"/>
    <mergeCell ref="A521:C522"/>
    <mergeCell ref="I13:I15"/>
    <mergeCell ref="A12:A15"/>
    <mergeCell ref="A9:AB9"/>
    <mergeCell ref="A10:AB10"/>
    <mergeCell ref="A11:AB11"/>
    <mergeCell ref="A523:C524"/>
    <mergeCell ref="N13:N15"/>
    <mergeCell ref="D13:D15"/>
    <mergeCell ref="D12:I12"/>
    <mergeCell ref="E13:E15"/>
    <mergeCell ref="F13:F15"/>
    <mergeCell ref="C12:C15"/>
    <mergeCell ref="T1:AB1"/>
    <mergeCell ref="T2:AB2"/>
    <mergeCell ref="T3:AB3"/>
    <mergeCell ref="T4:AB4"/>
    <mergeCell ref="T13:T15"/>
    <mergeCell ref="U13:U15"/>
    <mergeCell ref="V13:V15"/>
    <mergeCell ref="W13:W15"/>
    <mergeCell ref="X13:X15"/>
    <mergeCell ref="Y13:Y15"/>
    <mergeCell ref="Z12:Z15"/>
    <mergeCell ref="AA12:AA15"/>
    <mergeCell ref="A5:AB6"/>
    <mergeCell ref="A7:AB7"/>
    <mergeCell ref="B12:B15"/>
    <mergeCell ref="A8:AB8"/>
    <mergeCell ref="G531:U531"/>
    <mergeCell ref="G532:U532"/>
    <mergeCell ref="AB12:AB15"/>
    <mergeCell ref="N12:Y12"/>
    <mergeCell ref="P13:P15"/>
    <mergeCell ref="Q13:Q15"/>
    <mergeCell ref="R13:R15"/>
    <mergeCell ref="S13:S15"/>
    <mergeCell ref="G13:G15"/>
    <mergeCell ref="H13:H15"/>
    <mergeCell ref="O13:O15"/>
    <mergeCell ref="J12:J15"/>
    <mergeCell ref="K12:K15"/>
    <mergeCell ref="L12:L15"/>
    <mergeCell ref="G530:U530"/>
  </mergeCells>
  <phoneticPr fontId="32" type="noConversion"/>
  <printOptions horizontalCentered="1"/>
  <pageMargins left="0.39370078740157483" right="0.39370078740157483" top="0.28000000000000003" bottom="0.39370078740157483" header="0" footer="0"/>
  <pageSetup paperSize="9" scale="4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defaultSize="0" print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485775</xdr:colOff>
                <xdr:row>1</xdr:row>
                <xdr:rowOff>142875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indexed="43"/>
    <pageSetUpPr fitToPage="1"/>
  </sheetPr>
  <dimension ref="A1:AX69"/>
  <sheetViews>
    <sheetView view="pageBreakPreview" topLeftCell="A28" zoomScale="85" zoomScaleNormal="70" workbookViewId="0">
      <selection sqref="A1:AV1"/>
    </sheetView>
  </sheetViews>
  <sheetFormatPr defaultRowHeight="12.75"/>
  <cols>
    <col min="1" max="1" width="4" customWidth="1"/>
    <col min="2" max="2" width="8.7109375" customWidth="1"/>
    <col min="3" max="3" width="63.5703125" customWidth="1"/>
    <col min="4" max="11" width="3.5703125" customWidth="1"/>
    <col min="12" max="14" width="3.5703125" hidden="1" customWidth="1"/>
    <col min="15" max="20" width="3.5703125" customWidth="1"/>
    <col min="21" max="32" width="3.5703125" hidden="1" customWidth="1"/>
    <col min="33" max="47" width="3.5703125" customWidth="1"/>
    <col min="48" max="48" width="10.7109375" customWidth="1"/>
    <col min="49" max="49" width="3.42578125" customWidth="1"/>
  </cols>
  <sheetData>
    <row r="1" spans="1:50" ht="18">
      <c r="A1" s="1026" t="s">
        <v>146</v>
      </c>
      <c r="B1" s="1026"/>
      <c r="C1" s="1026"/>
      <c r="D1" s="1026"/>
      <c r="E1" s="1026"/>
      <c r="F1" s="1026"/>
      <c r="G1" s="1026"/>
      <c r="H1" s="1026"/>
      <c r="I1" s="1026"/>
      <c r="J1" s="1026"/>
      <c r="K1" s="1026"/>
      <c r="L1" s="1026"/>
      <c r="M1" s="1026"/>
      <c r="N1" s="1026"/>
      <c r="O1" s="1026"/>
      <c r="P1" s="1026"/>
      <c r="Q1" s="1026"/>
      <c r="R1" s="1026"/>
      <c r="S1" s="1026"/>
      <c r="T1" s="1026"/>
      <c r="U1" s="1026"/>
      <c r="V1" s="1026"/>
      <c r="W1" s="1026"/>
      <c r="X1" s="1026"/>
      <c r="Y1" s="1026"/>
      <c r="Z1" s="1026"/>
      <c r="AA1" s="1026"/>
      <c r="AB1" s="1026"/>
      <c r="AC1" s="1026"/>
      <c r="AD1" s="1026"/>
      <c r="AE1" s="1026"/>
      <c r="AF1" s="1026"/>
      <c r="AG1" s="1026"/>
      <c r="AH1" s="1026"/>
      <c r="AI1" s="1026"/>
      <c r="AJ1" s="1026"/>
      <c r="AK1" s="1026"/>
      <c r="AL1" s="1026"/>
      <c r="AM1" s="1026"/>
      <c r="AN1" s="1026"/>
      <c r="AO1" s="1026"/>
      <c r="AP1" s="1026"/>
      <c r="AQ1" s="1026"/>
      <c r="AR1" s="1026"/>
      <c r="AS1" s="1026"/>
      <c r="AT1" s="1026"/>
      <c r="AU1" s="1026"/>
      <c r="AV1" s="1026"/>
      <c r="AX1" s="726">
        <f>SUM(AX16:AX60)</f>
        <v>0</v>
      </c>
    </row>
    <row r="2" spans="1:50" ht="18" hidden="1">
      <c r="A2" s="1026" t="s">
        <v>147</v>
      </c>
      <c r="B2" s="1026"/>
      <c r="C2" s="1026"/>
      <c r="D2" s="1026"/>
      <c r="E2" s="1026"/>
      <c r="F2" s="1026"/>
      <c r="G2" s="1026"/>
      <c r="H2" s="1026"/>
      <c r="I2" s="1026"/>
      <c r="J2" s="1026"/>
      <c r="K2" s="1026"/>
      <c r="L2" s="1026"/>
      <c r="M2" s="1026"/>
      <c r="N2" s="1026"/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6"/>
      <c r="Z2" s="1026"/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26"/>
      <c r="AR2" s="1026"/>
      <c r="AS2" s="1026"/>
      <c r="AT2" s="1026"/>
      <c r="AU2" s="1026"/>
      <c r="AV2" s="1026"/>
    </row>
    <row r="3" spans="1:50" ht="18" hidden="1">
      <c r="A3" s="824"/>
      <c r="B3" s="824"/>
      <c r="C3" s="824"/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824"/>
      <c r="S3" s="824"/>
      <c r="T3" s="824"/>
      <c r="U3" s="824"/>
      <c r="V3" s="824"/>
      <c r="W3" s="824"/>
      <c r="X3" s="824"/>
      <c r="Y3" s="824"/>
      <c r="Z3" s="824"/>
      <c r="AA3" s="824"/>
      <c r="AB3" s="824"/>
      <c r="AC3" s="824"/>
      <c r="AD3" s="824"/>
      <c r="AE3" s="824"/>
      <c r="AF3" s="824"/>
      <c r="AG3" s="824"/>
      <c r="AH3" s="824"/>
      <c r="AI3" s="824"/>
      <c r="AJ3" s="824"/>
      <c r="AK3" s="824"/>
      <c r="AL3" s="824"/>
      <c r="AM3" s="824"/>
      <c r="AN3" s="824"/>
      <c r="AO3" s="824"/>
      <c r="AP3" s="824"/>
      <c r="AQ3" s="824"/>
      <c r="AR3" s="824"/>
      <c r="AS3" s="824"/>
      <c r="AT3" s="824"/>
      <c r="AU3" s="824"/>
      <c r="AV3" s="824"/>
    </row>
    <row r="4" spans="1:50" ht="18" hidden="1">
      <c r="A4" s="824"/>
      <c r="B4" s="824"/>
      <c r="C4" s="824"/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824"/>
      <c r="S4" s="824"/>
      <c r="T4" s="824"/>
      <c r="U4" s="824"/>
      <c r="V4" s="824"/>
      <c r="W4" s="824"/>
      <c r="X4" s="824"/>
      <c r="Y4" s="824"/>
      <c r="Z4" s="824"/>
      <c r="AA4" s="824"/>
      <c r="AB4" s="824"/>
      <c r="AC4" s="824"/>
      <c r="AD4" s="824"/>
      <c r="AE4" s="824"/>
      <c r="AF4" s="824"/>
      <c r="AG4" s="824"/>
      <c r="AH4" s="824"/>
      <c r="AI4" s="824"/>
      <c r="AJ4" s="824"/>
      <c r="AK4" s="824"/>
      <c r="AL4" s="824"/>
      <c r="AM4" s="824"/>
      <c r="AN4" s="824"/>
      <c r="AO4" s="824"/>
      <c r="AP4" s="824"/>
      <c r="AQ4" s="824"/>
      <c r="AR4" s="824"/>
      <c r="AS4" s="824"/>
      <c r="AT4" s="824"/>
      <c r="AU4" s="824"/>
      <c r="AV4" s="824"/>
    </row>
    <row r="5" spans="1:50" ht="18" hidden="1">
      <c r="A5" s="824"/>
      <c r="B5" s="824"/>
      <c r="C5" s="824"/>
      <c r="D5" s="824"/>
      <c r="E5" s="824"/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4"/>
      <c r="V5" s="824"/>
      <c r="W5" s="824"/>
      <c r="X5" s="824"/>
      <c r="Y5" s="824"/>
      <c r="Z5" s="824"/>
      <c r="AA5" s="824"/>
      <c r="AB5" s="824"/>
      <c r="AC5" s="824"/>
      <c r="AD5" s="824"/>
      <c r="AE5" s="824"/>
      <c r="AF5" s="824"/>
      <c r="AG5" s="824"/>
      <c r="AH5" s="824"/>
      <c r="AI5" s="824"/>
      <c r="AJ5" s="824"/>
      <c r="AK5" s="824"/>
      <c r="AL5" s="824"/>
      <c r="AM5" s="824"/>
      <c r="AN5" s="824"/>
      <c r="AO5" s="824"/>
      <c r="AP5" s="824"/>
      <c r="AQ5" s="824"/>
      <c r="AR5" s="824"/>
      <c r="AS5" s="824"/>
      <c r="AT5" s="824"/>
      <c r="AU5" s="824"/>
      <c r="AV5" s="824"/>
    </row>
    <row r="6" spans="1:50" ht="18" hidden="1">
      <c r="A6" s="824"/>
      <c r="B6" s="824"/>
      <c r="C6" s="824"/>
      <c r="D6" s="824"/>
      <c r="E6" s="824"/>
      <c r="F6" s="824"/>
      <c r="G6" s="824"/>
      <c r="H6" s="824"/>
      <c r="I6" s="824"/>
      <c r="J6" s="824"/>
      <c r="K6" s="824"/>
      <c r="L6" s="824"/>
      <c r="M6" s="824"/>
      <c r="N6" s="824"/>
      <c r="O6" s="824"/>
      <c r="P6" s="824"/>
      <c r="Q6" s="824"/>
      <c r="R6" s="824"/>
      <c r="S6" s="824"/>
      <c r="T6" s="824"/>
      <c r="U6" s="824"/>
      <c r="V6" s="824"/>
      <c r="W6" s="824"/>
      <c r="X6" s="824"/>
      <c r="Y6" s="824"/>
      <c r="Z6" s="824"/>
      <c r="AA6" s="824"/>
      <c r="AB6" s="824"/>
      <c r="AC6" s="824"/>
      <c r="AD6" s="824"/>
      <c r="AE6" s="824"/>
      <c r="AF6" s="824"/>
      <c r="AG6" s="824"/>
      <c r="AH6" s="824"/>
      <c r="AI6" s="824"/>
      <c r="AJ6" s="824"/>
      <c r="AK6" s="824"/>
      <c r="AL6" s="824"/>
      <c r="AM6" s="824"/>
      <c r="AN6" s="824"/>
      <c r="AO6" s="824"/>
      <c r="AP6" s="824"/>
      <c r="AQ6" s="824"/>
      <c r="AR6" s="824"/>
      <c r="AS6" s="824"/>
      <c r="AT6" s="824"/>
      <c r="AU6" s="824"/>
      <c r="AV6" s="824"/>
    </row>
    <row r="7" spans="1:50" ht="18" hidden="1">
      <c r="A7" s="824"/>
      <c r="B7" s="824"/>
      <c r="C7" s="824"/>
      <c r="D7" s="824"/>
      <c r="E7" s="824"/>
      <c r="F7" s="824"/>
      <c r="G7" s="824"/>
      <c r="H7" s="824"/>
      <c r="I7" s="824"/>
      <c r="J7" s="824"/>
      <c r="K7" s="824"/>
      <c r="L7" s="824"/>
      <c r="M7" s="824"/>
      <c r="N7" s="824"/>
      <c r="O7" s="824"/>
      <c r="P7" s="824"/>
      <c r="Q7" s="824"/>
      <c r="R7" s="824"/>
      <c r="S7" s="824"/>
      <c r="T7" s="824"/>
      <c r="U7" s="824"/>
      <c r="V7" s="824"/>
      <c r="W7" s="824"/>
      <c r="X7" s="824"/>
      <c r="Y7" s="824"/>
      <c r="Z7" s="824"/>
      <c r="AA7" s="824"/>
      <c r="AB7" s="824"/>
      <c r="AC7" s="824"/>
      <c r="AD7" s="824"/>
      <c r="AE7" s="824"/>
      <c r="AF7" s="824"/>
      <c r="AG7" s="824"/>
      <c r="AH7" s="824"/>
      <c r="AI7" s="824"/>
      <c r="AJ7" s="824"/>
      <c r="AK7" s="824"/>
      <c r="AL7" s="824"/>
      <c r="AM7" s="824"/>
      <c r="AN7" s="824"/>
      <c r="AO7" s="824"/>
      <c r="AP7" s="824"/>
      <c r="AQ7" s="824"/>
      <c r="AR7" s="824"/>
      <c r="AS7" s="824"/>
      <c r="AT7" s="824"/>
      <c r="AU7" s="824"/>
      <c r="AV7" s="824"/>
    </row>
    <row r="8" spans="1:50" ht="18" hidden="1">
      <c r="A8" s="824"/>
      <c r="B8" s="824"/>
      <c r="C8" s="824"/>
      <c r="D8" s="824"/>
      <c r="E8" s="824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4"/>
      <c r="U8" s="824"/>
      <c r="V8" s="824"/>
      <c r="W8" s="824"/>
      <c r="X8" s="824"/>
      <c r="Y8" s="824"/>
      <c r="Z8" s="824"/>
      <c r="AA8" s="824"/>
      <c r="AB8" s="824"/>
      <c r="AC8" s="824"/>
      <c r="AD8" s="824"/>
      <c r="AE8" s="824"/>
      <c r="AF8" s="824"/>
      <c r="AG8" s="824"/>
      <c r="AH8" s="824"/>
      <c r="AI8" s="824"/>
      <c r="AJ8" s="824"/>
      <c r="AK8" s="824"/>
      <c r="AL8" s="824"/>
      <c r="AM8" s="824"/>
      <c r="AN8" s="824"/>
      <c r="AO8" s="824"/>
      <c r="AP8" s="824"/>
      <c r="AQ8" s="824"/>
      <c r="AR8" s="824"/>
      <c r="AS8" s="824"/>
      <c r="AT8" s="824"/>
      <c r="AU8" s="824"/>
      <c r="AV8" s="824"/>
    </row>
    <row r="9" spans="1:50" ht="18" hidden="1">
      <c r="A9" s="824"/>
      <c r="B9" s="824"/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  <c r="S9" s="824"/>
      <c r="T9" s="824"/>
      <c r="U9" s="824"/>
      <c r="V9" s="824"/>
      <c r="W9" s="824"/>
      <c r="X9" s="824"/>
      <c r="Y9" s="824"/>
      <c r="Z9" s="824"/>
      <c r="AA9" s="824"/>
      <c r="AB9" s="824"/>
      <c r="AC9" s="824"/>
      <c r="AD9" s="824"/>
      <c r="AE9" s="824"/>
      <c r="AF9" s="824"/>
      <c r="AG9" s="824"/>
      <c r="AH9" s="824"/>
      <c r="AI9" s="824"/>
      <c r="AJ9" s="824"/>
      <c r="AK9" s="824"/>
      <c r="AL9" s="824"/>
      <c r="AM9" s="824"/>
      <c r="AN9" s="824"/>
      <c r="AO9" s="824"/>
      <c r="AP9" s="824"/>
      <c r="AQ9" s="824"/>
      <c r="AR9" s="824"/>
      <c r="AS9" s="824"/>
      <c r="AT9" s="824"/>
      <c r="AU9" s="824"/>
      <c r="AV9" s="824"/>
    </row>
    <row r="10" spans="1:50" ht="18" hidden="1">
      <c r="A10" s="824"/>
      <c r="B10" s="824"/>
      <c r="C10" s="824"/>
      <c r="D10" s="824"/>
      <c r="E10" s="824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  <c r="S10" s="824"/>
      <c r="T10" s="824"/>
      <c r="U10" s="824"/>
      <c r="V10" s="824"/>
      <c r="W10" s="824"/>
      <c r="X10" s="824"/>
      <c r="Y10" s="824"/>
      <c r="Z10" s="824"/>
      <c r="AA10" s="824"/>
      <c r="AB10" s="824"/>
      <c r="AC10" s="824"/>
      <c r="AD10" s="824"/>
      <c r="AE10" s="824"/>
      <c r="AF10" s="824"/>
      <c r="AG10" s="824"/>
      <c r="AH10" s="824"/>
      <c r="AI10" s="824"/>
      <c r="AJ10" s="824"/>
      <c r="AK10" s="824"/>
      <c r="AL10" s="824"/>
      <c r="AM10" s="824"/>
      <c r="AN10" s="824"/>
      <c r="AO10" s="824"/>
      <c r="AP10" s="824"/>
      <c r="AQ10" s="824"/>
      <c r="AR10" s="824"/>
      <c r="AS10" s="824"/>
      <c r="AT10" s="824"/>
      <c r="AU10" s="824"/>
      <c r="AV10" s="824"/>
    </row>
    <row r="11" spans="1:50" ht="18" hidden="1">
      <c r="A11" s="824"/>
      <c r="B11" s="824"/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  <c r="S11" s="824"/>
      <c r="T11" s="824"/>
      <c r="U11" s="824"/>
      <c r="V11" s="824"/>
      <c r="W11" s="824"/>
      <c r="X11" s="824"/>
      <c r="Y11" s="824"/>
      <c r="Z11" s="824"/>
      <c r="AA11" s="824"/>
      <c r="AB11" s="824"/>
      <c r="AC11" s="824"/>
      <c r="AD11" s="824"/>
      <c r="AE11" s="824"/>
      <c r="AF11" s="824"/>
      <c r="AG11" s="824"/>
      <c r="AH11" s="824"/>
      <c r="AI11" s="824"/>
      <c r="AJ11" s="824"/>
      <c r="AK11" s="824"/>
      <c r="AL11" s="824"/>
      <c r="AM11" s="824"/>
      <c r="AN11" s="824"/>
      <c r="AO11" s="824"/>
      <c r="AP11" s="824"/>
      <c r="AQ11" s="824"/>
      <c r="AR11" s="824"/>
      <c r="AS11" s="824"/>
      <c r="AT11" s="824"/>
      <c r="AU11" s="824"/>
      <c r="AV11" s="824"/>
    </row>
    <row r="12" spans="1:50" ht="18" hidden="1">
      <c r="A12" s="824"/>
      <c r="B12" s="824"/>
      <c r="C12" s="824"/>
      <c r="D12" s="824"/>
      <c r="E12" s="824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  <c r="S12" s="824"/>
      <c r="T12" s="824"/>
      <c r="U12" s="824"/>
      <c r="V12" s="824"/>
      <c r="W12" s="824"/>
      <c r="X12" s="824"/>
      <c r="Y12" s="824"/>
      <c r="Z12" s="824"/>
      <c r="AA12" s="824"/>
      <c r="AB12" s="824"/>
      <c r="AC12" s="824"/>
      <c r="AD12" s="824"/>
      <c r="AE12" s="824"/>
      <c r="AF12" s="824"/>
      <c r="AG12" s="824"/>
      <c r="AH12" s="824"/>
      <c r="AI12" s="824"/>
      <c r="AJ12" s="824"/>
      <c r="AK12" s="824"/>
      <c r="AL12" s="824"/>
      <c r="AM12" s="824"/>
      <c r="AN12" s="824"/>
      <c r="AO12" s="824"/>
      <c r="AP12" s="824"/>
      <c r="AQ12" s="824"/>
      <c r="AR12" s="824"/>
      <c r="AS12" s="824"/>
      <c r="AT12" s="824"/>
      <c r="AU12" s="824"/>
      <c r="AV12" s="824"/>
    </row>
    <row r="13" spans="1:50" ht="17.25" customHeight="1"/>
    <row r="14" spans="1:50" ht="17.25" customHeight="1">
      <c r="A14" s="1027" t="s">
        <v>243</v>
      </c>
      <c r="B14" s="1028" t="s">
        <v>70</v>
      </c>
      <c r="C14" s="1025" t="s">
        <v>71</v>
      </c>
      <c r="D14" s="1024" t="s">
        <v>282</v>
      </c>
      <c r="E14" s="1024"/>
      <c r="F14" s="1024"/>
      <c r="G14" s="1024"/>
      <c r="H14" s="1024"/>
      <c r="I14" s="1024"/>
      <c r="J14" s="1024"/>
      <c r="K14" s="1024"/>
      <c r="L14" s="1024" t="s">
        <v>148</v>
      </c>
      <c r="M14" s="1024"/>
      <c r="N14" s="1024"/>
      <c r="O14" s="1024"/>
      <c r="P14" s="1024"/>
      <c r="Q14" s="1024"/>
      <c r="R14" s="1024"/>
      <c r="S14" s="1024"/>
      <c r="T14" s="1024"/>
      <c r="U14" s="1024" t="s">
        <v>150</v>
      </c>
      <c r="V14" s="1024"/>
      <c r="W14" s="1024"/>
      <c r="X14" s="1024"/>
      <c r="Y14" s="1024"/>
      <c r="Z14" s="1024"/>
      <c r="AA14" s="1024"/>
      <c r="AB14" s="1024"/>
      <c r="AC14" s="1024"/>
      <c r="AD14" s="1024" t="s">
        <v>149</v>
      </c>
      <c r="AE14" s="1024"/>
      <c r="AF14" s="1024"/>
      <c r="AG14" s="1024"/>
      <c r="AH14" s="1024"/>
      <c r="AI14" s="1024"/>
      <c r="AJ14" s="1024"/>
      <c r="AK14" s="1024"/>
      <c r="AL14" s="1024"/>
      <c r="AM14" s="1024"/>
      <c r="AN14" s="1024"/>
      <c r="AO14" s="1018" t="s">
        <v>241</v>
      </c>
      <c r="AP14" s="1019"/>
      <c r="AQ14" s="1019"/>
      <c r="AR14" s="1019"/>
      <c r="AS14" s="1019"/>
      <c r="AT14" s="1019"/>
      <c r="AU14" s="1019"/>
      <c r="AV14" s="1020"/>
    </row>
    <row r="15" spans="1:50" ht="32.25" customHeight="1">
      <c r="A15" s="1027"/>
      <c r="B15" s="1029"/>
      <c r="C15" s="1025"/>
      <c r="D15" s="831" t="s">
        <v>250</v>
      </c>
      <c r="E15" s="831" t="s">
        <v>251</v>
      </c>
      <c r="F15" s="831" t="s">
        <v>252</v>
      </c>
      <c r="G15" s="831" t="s">
        <v>253</v>
      </c>
      <c r="H15" s="831" t="s">
        <v>254</v>
      </c>
      <c r="I15" s="831" t="s">
        <v>399</v>
      </c>
      <c r="J15" s="831" t="s">
        <v>234</v>
      </c>
      <c r="K15" s="825" t="s">
        <v>255</v>
      </c>
      <c r="L15" s="830" t="s">
        <v>248</v>
      </c>
      <c r="M15" s="830" t="s">
        <v>265</v>
      </c>
      <c r="N15" s="830" t="s">
        <v>249</v>
      </c>
      <c r="O15" s="830" t="s">
        <v>250</v>
      </c>
      <c r="P15" s="830" t="s">
        <v>251</v>
      </c>
      <c r="Q15" s="830" t="s">
        <v>252</v>
      </c>
      <c r="R15" s="830" t="s">
        <v>253</v>
      </c>
      <c r="S15" s="830" t="s">
        <v>254</v>
      </c>
      <c r="T15" s="825" t="s">
        <v>255</v>
      </c>
      <c r="U15" s="830" t="s">
        <v>248</v>
      </c>
      <c r="V15" s="830" t="s">
        <v>265</v>
      </c>
      <c r="W15" s="830" t="s">
        <v>249</v>
      </c>
      <c r="X15" s="830" t="s">
        <v>250</v>
      </c>
      <c r="Y15" s="830" t="s">
        <v>251</v>
      </c>
      <c r="Z15" s="830" t="s">
        <v>252</v>
      </c>
      <c r="AA15" s="830" t="s">
        <v>253</v>
      </c>
      <c r="AB15" s="830" t="s">
        <v>254</v>
      </c>
      <c r="AC15" s="825" t="s">
        <v>255</v>
      </c>
      <c r="AD15" s="830" t="s">
        <v>248</v>
      </c>
      <c r="AE15" s="830" t="s">
        <v>265</v>
      </c>
      <c r="AF15" s="830" t="s">
        <v>249</v>
      </c>
      <c r="AG15" s="830" t="s">
        <v>250</v>
      </c>
      <c r="AH15" s="830" t="s">
        <v>251</v>
      </c>
      <c r="AI15" s="830" t="s">
        <v>252</v>
      </c>
      <c r="AJ15" s="830" t="s">
        <v>253</v>
      </c>
      <c r="AK15" s="830" t="s">
        <v>254</v>
      </c>
      <c r="AL15" s="831" t="s">
        <v>399</v>
      </c>
      <c r="AM15" s="831" t="s">
        <v>400</v>
      </c>
      <c r="AN15" s="825" t="s">
        <v>255</v>
      </c>
      <c r="AO15" s="1021"/>
      <c r="AP15" s="1022"/>
      <c r="AQ15" s="1022"/>
      <c r="AR15" s="1022"/>
      <c r="AS15" s="1022"/>
      <c r="AT15" s="1022"/>
      <c r="AU15" s="1022"/>
      <c r="AV15" s="1023"/>
      <c r="AW15" s="1"/>
    </row>
    <row r="16" spans="1:50" s="110" customFormat="1" ht="18" customHeight="1">
      <c r="A16" s="827">
        <v>1</v>
      </c>
      <c r="B16" s="861" t="s">
        <v>78</v>
      </c>
      <c r="C16" s="835"/>
      <c r="D16" s="840"/>
      <c r="E16" s="841"/>
      <c r="F16" s="841"/>
      <c r="G16" s="841"/>
      <c r="H16" s="841"/>
      <c r="I16" s="841"/>
      <c r="J16" s="842"/>
      <c r="K16" s="838"/>
      <c r="L16" s="837"/>
      <c r="M16" s="837"/>
      <c r="N16" s="837"/>
      <c r="O16" s="840"/>
      <c r="P16" s="841"/>
      <c r="Q16" s="841"/>
      <c r="R16" s="841"/>
      <c r="S16" s="842"/>
      <c r="T16" s="838"/>
      <c r="U16" s="837"/>
      <c r="V16" s="837"/>
      <c r="W16" s="837"/>
      <c r="X16" s="840"/>
      <c r="Y16" s="841"/>
      <c r="Z16" s="841"/>
      <c r="AA16" s="841"/>
      <c r="AB16" s="842"/>
      <c r="AC16" s="838"/>
      <c r="AD16" s="837"/>
      <c r="AE16" s="837"/>
      <c r="AF16" s="837"/>
      <c r="AG16" s="840"/>
      <c r="AH16" s="841"/>
      <c r="AI16" s="841"/>
      <c r="AJ16" s="841"/>
      <c r="AK16" s="841"/>
      <c r="AL16" s="841"/>
      <c r="AM16" s="842"/>
      <c r="AN16" s="838"/>
      <c r="AO16" s="1015"/>
      <c r="AP16" s="1016"/>
      <c r="AQ16" s="1016"/>
      <c r="AR16" s="1016"/>
      <c r="AS16" s="1016"/>
      <c r="AT16" s="1016"/>
      <c r="AU16" s="1016"/>
      <c r="AV16" s="1017"/>
      <c r="AX16" s="732">
        <f>COUNTA($C16)</f>
        <v>0</v>
      </c>
    </row>
    <row r="17" spans="1:50" s="110" customFormat="1" ht="18" customHeight="1">
      <c r="A17" s="827">
        <v>2</v>
      </c>
      <c r="B17" s="861" t="s">
        <v>78</v>
      </c>
      <c r="C17" s="835"/>
      <c r="D17" s="843"/>
      <c r="E17" s="844"/>
      <c r="F17" s="844"/>
      <c r="G17" s="844"/>
      <c r="H17" s="844"/>
      <c r="I17" s="844"/>
      <c r="J17" s="845"/>
      <c r="K17" s="838"/>
      <c r="L17" s="837"/>
      <c r="M17" s="837"/>
      <c r="N17" s="837"/>
      <c r="O17" s="843"/>
      <c r="P17" s="844"/>
      <c r="Q17" s="844"/>
      <c r="R17" s="844"/>
      <c r="S17" s="845"/>
      <c r="T17" s="838"/>
      <c r="U17" s="837"/>
      <c r="V17" s="837"/>
      <c r="W17" s="837"/>
      <c r="X17" s="843"/>
      <c r="Y17" s="844"/>
      <c r="Z17" s="844"/>
      <c r="AA17" s="844"/>
      <c r="AB17" s="845"/>
      <c r="AC17" s="838"/>
      <c r="AD17" s="837"/>
      <c r="AE17" s="837"/>
      <c r="AF17" s="837"/>
      <c r="AG17" s="843"/>
      <c r="AH17" s="844"/>
      <c r="AI17" s="844"/>
      <c r="AJ17" s="844"/>
      <c r="AK17" s="844"/>
      <c r="AL17" s="844"/>
      <c r="AM17" s="845"/>
      <c r="AN17" s="838"/>
      <c r="AO17" s="1015"/>
      <c r="AP17" s="1016"/>
      <c r="AQ17" s="1016"/>
      <c r="AR17" s="1016"/>
      <c r="AS17" s="1016"/>
      <c r="AT17" s="1016"/>
      <c r="AU17" s="1016"/>
      <c r="AV17" s="1017"/>
      <c r="AX17" s="732">
        <f t="shared" ref="AX17:AX60" si="0">COUNTA($C17)</f>
        <v>0</v>
      </c>
    </row>
    <row r="18" spans="1:50" s="110" customFormat="1" ht="18" customHeight="1">
      <c r="A18" s="827">
        <v>3</v>
      </c>
      <c r="B18" s="861" t="s">
        <v>78</v>
      </c>
      <c r="C18" s="835"/>
      <c r="D18" s="843"/>
      <c r="E18" s="844"/>
      <c r="F18" s="844"/>
      <c r="G18" s="844"/>
      <c r="H18" s="844"/>
      <c r="I18" s="844"/>
      <c r="J18" s="845"/>
      <c r="K18" s="838"/>
      <c r="L18" s="837"/>
      <c r="M18" s="837"/>
      <c r="N18" s="837"/>
      <c r="O18" s="843"/>
      <c r="P18" s="844"/>
      <c r="Q18" s="844"/>
      <c r="R18" s="844"/>
      <c r="S18" s="845"/>
      <c r="T18" s="838"/>
      <c r="U18" s="837"/>
      <c r="V18" s="837"/>
      <c r="W18" s="837"/>
      <c r="X18" s="843"/>
      <c r="Y18" s="844"/>
      <c r="Z18" s="844"/>
      <c r="AA18" s="844"/>
      <c r="AB18" s="845"/>
      <c r="AC18" s="838"/>
      <c r="AD18" s="837"/>
      <c r="AE18" s="837"/>
      <c r="AF18" s="837"/>
      <c r="AG18" s="843"/>
      <c r="AH18" s="844"/>
      <c r="AI18" s="844"/>
      <c r="AJ18" s="844"/>
      <c r="AK18" s="844"/>
      <c r="AL18" s="844"/>
      <c r="AM18" s="845"/>
      <c r="AN18" s="838"/>
      <c r="AO18" s="1015"/>
      <c r="AP18" s="1016"/>
      <c r="AQ18" s="1016"/>
      <c r="AR18" s="1016"/>
      <c r="AS18" s="1016"/>
      <c r="AT18" s="1016"/>
      <c r="AU18" s="1016"/>
      <c r="AV18" s="1017"/>
      <c r="AX18" s="732">
        <f t="shared" si="0"/>
        <v>0</v>
      </c>
    </row>
    <row r="19" spans="1:50" ht="18" customHeight="1">
      <c r="A19" s="827">
        <v>4</v>
      </c>
      <c r="B19" s="862" t="s">
        <v>78</v>
      </c>
      <c r="C19" s="836"/>
      <c r="D19" s="846"/>
      <c r="E19" s="847"/>
      <c r="F19" s="847"/>
      <c r="G19" s="847"/>
      <c r="H19" s="847"/>
      <c r="I19" s="847"/>
      <c r="J19" s="848"/>
      <c r="K19" s="838"/>
      <c r="L19" s="839"/>
      <c r="M19" s="839"/>
      <c r="N19" s="839"/>
      <c r="O19" s="846"/>
      <c r="P19" s="847"/>
      <c r="Q19" s="847"/>
      <c r="R19" s="847"/>
      <c r="S19" s="848"/>
      <c r="T19" s="838"/>
      <c r="U19" s="839"/>
      <c r="V19" s="839"/>
      <c r="W19" s="839"/>
      <c r="X19" s="846"/>
      <c r="Y19" s="847"/>
      <c r="Z19" s="847"/>
      <c r="AA19" s="847"/>
      <c r="AB19" s="848"/>
      <c r="AC19" s="838"/>
      <c r="AD19" s="839"/>
      <c r="AE19" s="839"/>
      <c r="AF19" s="839"/>
      <c r="AG19" s="846"/>
      <c r="AH19" s="847"/>
      <c r="AI19" s="847"/>
      <c r="AJ19" s="847"/>
      <c r="AK19" s="847"/>
      <c r="AL19" s="847"/>
      <c r="AM19" s="848"/>
      <c r="AN19" s="838"/>
      <c r="AO19" s="1015"/>
      <c r="AP19" s="1016"/>
      <c r="AQ19" s="1016"/>
      <c r="AR19" s="1016"/>
      <c r="AS19" s="1016"/>
      <c r="AT19" s="1016"/>
      <c r="AU19" s="1016"/>
      <c r="AV19" s="1017"/>
      <c r="AX19" s="732">
        <f t="shared" si="0"/>
        <v>0</v>
      </c>
    </row>
    <row r="20" spans="1:50" ht="18" customHeight="1">
      <c r="A20" s="827">
        <v>5</v>
      </c>
      <c r="B20" s="862" t="s">
        <v>78</v>
      </c>
      <c r="C20" s="836"/>
      <c r="D20" s="846"/>
      <c r="E20" s="847"/>
      <c r="F20" s="847"/>
      <c r="G20" s="847"/>
      <c r="H20" s="847"/>
      <c r="I20" s="847"/>
      <c r="J20" s="848"/>
      <c r="K20" s="838"/>
      <c r="L20" s="839"/>
      <c r="M20" s="839"/>
      <c r="N20" s="839"/>
      <c r="O20" s="846"/>
      <c r="P20" s="847"/>
      <c r="Q20" s="847"/>
      <c r="R20" s="847"/>
      <c r="S20" s="848"/>
      <c r="T20" s="838"/>
      <c r="U20" s="839"/>
      <c r="V20" s="839"/>
      <c r="W20" s="839"/>
      <c r="X20" s="846"/>
      <c r="Y20" s="847"/>
      <c r="Z20" s="847"/>
      <c r="AA20" s="847"/>
      <c r="AB20" s="848"/>
      <c r="AC20" s="838"/>
      <c r="AD20" s="839"/>
      <c r="AE20" s="839"/>
      <c r="AF20" s="839"/>
      <c r="AG20" s="846"/>
      <c r="AH20" s="847"/>
      <c r="AI20" s="847"/>
      <c r="AJ20" s="847"/>
      <c r="AK20" s="847"/>
      <c r="AL20" s="847"/>
      <c r="AM20" s="848"/>
      <c r="AN20" s="838"/>
      <c r="AO20" s="1015"/>
      <c r="AP20" s="1016"/>
      <c r="AQ20" s="1016"/>
      <c r="AR20" s="1016"/>
      <c r="AS20" s="1016"/>
      <c r="AT20" s="1016"/>
      <c r="AU20" s="1016"/>
      <c r="AV20" s="1017"/>
      <c r="AX20" s="732">
        <f t="shared" si="0"/>
        <v>0</v>
      </c>
    </row>
    <row r="21" spans="1:50" ht="18" customHeight="1">
      <c r="A21" s="827">
        <v>6</v>
      </c>
      <c r="B21" s="862" t="s">
        <v>78</v>
      </c>
      <c r="C21" s="836"/>
      <c r="D21" s="846"/>
      <c r="E21" s="847"/>
      <c r="F21" s="847"/>
      <c r="G21" s="847"/>
      <c r="H21" s="847"/>
      <c r="I21" s="847"/>
      <c r="J21" s="848"/>
      <c r="K21" s="838"/>
      <c r="L21" s="839"/>
      <c r="M21" s="839"/>
      <c r="N21" s="839"/>
      <c r="O21" s="846"/>
      <c r="P21" s="847"/>
      <c r="Q21" s="847"/>
      <c r="R21" s="847"/>
      <c r="S21" s="848"/>
      <c r="T21" s="838"/>
      <c r="U21" s="839"/>
      <c r="V21" s="839"/>
      <c r="W21" s="839"/>
      <c r="X21" s="846"/>
      <c r="Y21" s="847"/>
      <c r="Z21" s="847"/>
      <c r="AA21" s="847"/>
      <c r="AB21" s="848"/>
      <c r="AC21" s="838"/>
      <c r="AD21" s="839"/>
      <c r="AE21" s="839"/>
      <c r="AF21" s="839"/>
      <c r="AG21" s="846"/>
      <c r="AH21" s="847"/>
      <c r="AI21" s="847"/>
      <c r="AJ21" s="847"/>
      <c r="AK21" s="847"/>
      <c r="AL21" s="847"/>
      <c r="AM21" s="848"/>
      <c r="AN21" s="838"/>
      <c r="AO21" s="1015"/>
      <c r="AP21" s="1016"/>
      <c r="AQ21" s="1016"/>
      <c r="AR21" s="1016"/>
      <c r="AS21" s="1016"/>
      <c r="AT21" s="1016"/>
      <c r="AU21" s="1016"/>
      <c r="AV21" s="1017"/>
      <c r="AX21" s="732">
        <f t="shared" si="0"/>
        <v>0</v>
      </c>
    </row>
    <row r="22" spans="1:50" ht="18" customHeight="1">
      <c r="A22" s="827">
        <v>7</v>
      </c>
      <c r="B22" s="862" t="s">
        <v>78</v>
      </c>
      <c r="C22" s="836"/>
      <c r="D22" s="846"/>
      <c r="E22" s="847"/>
      <c r="F22" s="847"/>
      <c r="G22" s="847"/>
      <c r="H22" s="847"/>
      <c r="I22" s="847"/>
      <c r="J22" s="848"/>
      <c r="K22" s="838"/>
      <c r="L22" s="839"/>
      <c r="M22" s="839"/>
      <c r="N22" s="839"/>
      <c r="O22" s="846"/>
      <c r="P22" s="847"/>
      <c r="Q22" s="847"/>
      <c r="R22" s="847"/>
      <c r="S22" s="848"/>
      <c r="T22" s="838"/>
      <c r="U22" s="839"/>
      <c r="V22" s="839"/>
      <c r="W22" s="839"/>
      <c r="X22" s="846"/>
      <c r="Y22" s="847"/>
      <c r="Z22" s="847"/>
      <c r="AA22" s="847"/>
      <c r="AB22" s="848"/>
      <c r="AC22" s="838"/>
      <c r="AD22" s="839"/>
      <c r="AE22" s="839"/>
      <c r="AF22" s="839"/>
      <c r="AG22" s="846"/>
      <c r="AH22" s="847"/>
      <c r="AI22" s="847"/>
      <c r="AJ22" s="847"/>
      <c r="AK22" s="847"/>
      <c r="AL22" s="847"/>
      <c r="AM22" s="848"/>
      <c r="AN22" s="838"/>
      <c r="AO22" s="1015"/>
      <c r="AP22" s="1016"/>
      <c r="AQ22" s="1016"/>
      <c r="AR22" s="1016"/>
      <c r="AS22" s="1016"/>
      <c r="AT22" s="1016"/>
      <c r="AU22" s="1016"/>
      <c r="AV22" s="1017"/>
      <c r="AX22" s="732">
        <f t="shared" si="0"/>
        <v>0</v>
      </c>
    </row>
    <row r="23" spans="1:50" ht="18" customHeight="1">
      <c r="A23" s="827">
        <v>8</v>
      </c>
      <c r="B23" s="862" t="s">
        <v>78</v>
      </c>
      <c r="C23" s="836"/>
      <c r="D23" s="846"/>
      <c r="E23" s="847"/>
      <c r="F23" s="847"/>
      <c r="G23" s="847"/>
      <c r="H23" s="847"/>
      <c r="I23" s="847"/>
      <c r="J23" s="848"/>
      <c r="K23" s="838"/>
      <c r="L23" s="839"/>
      <c r="M23" s="839"/>
      <c r="N23" s="839"/>
      <c r="O23" s="846"/>
      <c r="P23" s="847"/>
      <c r="Q23" s="847"/>
      <c r="R23" s="847"/>
      <c r="S23" s="848"/>
      <c r="T23" s="838"/>
      <c r="U23" s="839"/>
      <c r="V23" s="839"/>
      <c r="W23" s="839"/>
      <c r="X23" s="846"/>
      <c r="Y23" s="847"/>
      <c r="Z23" s="847"/>
      <c r="AA23" s="847"/>
      <c r="AB23" s="848"/>
      <c r="AC23" s="838"/>
      <c r="AD23" s="839"/>
      <c r="AE23" s="839"/>
      <c r="AF23" s="839"/>
      <c r="AG23" s="846"/>
      <c r="AH23" s="847"/>
      <c r="AI23" s="847"/>
      <c r="AJ23" s="847"/>
      <c r="AK23" s="847"/>
      <c r="AL23" s="847"/>
      <c r="AM23" s="848"/>
      <c r="AN23" s="838"/>
      <c r="AO23" s="1015"/>
      <c r="AP23" s="1016"/>
      <c r="AQ23" s="1016"/>
      <c r="AR23" s="1016"/>
      <c r="AS23" s="1016"/>
      <c r="AT23" s="1016"/>
      <c r="AU23" s="1016"/>
      <c r="AV23" s="1017"/>
      <c r="AX23" s="732">
        <f t="shared" si="0"/>
        <v>0</v>
      </c>
    </row>
    <row r="24" spans="1:50" ht="18" customHeight="1">
      <c r="A24" s="827">
        <v>9</v>
      </c>
      <c r="B24" s="862" t="s">
        <v>78</v>
      </c>
      <c r="C24" s="836"/>
      <c r="D24" s="846"/>
      <c r="E24" s="847"/>
      <c r="F24" s="847"/>
      <c r="G24" s="847"/>
      <c r="H24" s="847"/>
      <c r="I24" s="847"/>
      <c r="J24" s="848"/>
      <c r="K24" s="838"/>
      <c r="L24" s="839"/>
      <c r="M24" s="839"/>
      <c r="N24" s="839"/>
      <c r="O24" s="846"/>
      <c r="P24" s="847"/>
      <c r="Q24" s="847"/>
      <c r="R24" s="847"/>
      <c r="S24" s="848"/>
      <c r="T24" s="838"/>
      <c r="U24" s="839"/>
      <c r="V24" s="839"/>
      <c r="W24" s="839"/>
      <c r="X24" s="846"/>
      <c r="Y24" s="847"/>
      <c r="Z24" s="847"/>
      <c r="AA24" s="847"/>
      <c r="AB24" s="848"/>
      <c r="AC24" s="838"/>
      <c r="AD24" s="839"/>
      <c r="AE24" s="839"/>
      <c r="AF24" s="839"/>
      <c r="AG24" s="846"/>
      <c r="AH24" s="847"/>
      <c r="AI24" s="847"/>
      <c r="AJ24" s="847"/>
      <c r="AK24" s="847"/>
      <c r="AL24" s="847"/>
      <c r="AM24" s="848"/>
      <c r="AN24" s="838"/>
      <c r="AO24" s="1015"/>
      <c r="AP24" s="1016"/>
      <c r="AQ24" s="1016"/>
      <c r="AR24" s="1016"/>
      <c r="AS24" s="1016"/>
      <c r="AT24" s="1016"/>
      <c r="AU24" s="1016"/>
      <c r="AV24" s="1017"/>
      <c r="AX24" s="732">
        <f t="shared" si="0"/>
        <v>0</v>
      </c>
    </row>
    <row r="25" spans="1:50" ht="18" customHeight="1">
      <c r="A25" s="827">
        <v>10</v>
      </c>
      <c r="B25" s="862" t="s">
        <v>78</v>
      </c>
      <c r="C25" s="836"/>
      <c r="D25" s="846"/>
      <c r="E25" s="847"/>
      <c r="F25" s="847"/>
      <c r="G25" s="847"/>
      <c r="H25" s="847"/>
      <c r="I25" s="847"/>
      <c r="J25" s="848"/>
      <c r="K25" s="838"/>
      <c r="L25" s="839"/>
      <c r="M25" s="839"/>
      <c r="N25" s="839"/>
      <c r="O25" s="846"/>
      <c r="P25" s="847"/>
      <c r="Q25" s="847"/>
      <c r="R25" s="847"/>
      <c r="S25" s="848"/>
      <c r="T25" s="838"/>
      <c r="U25" s="839"/>
      <c r="V25" s="839"/>
      <c r="W25" s="839"/>
      <c r="X25" s="846"/>
      <c r="Y25" s="847"/>
      <c r="Z25" s="847"/>
      <c r="AA25" s="847"/>
      <c r="AB25" s="848"/>
      <c r="AC25" s="838"/>
      <c r="AD25" s="839"/>
      <c r="AE25" s="839"/>
      <c r="AF25" s="839"/>
      <c r="AG25" s="846"/>
      <c r="AH25" s="847"/>
      <c r="AI25" s="847"/>
      <c r="AJ25" s="847"/>
      <c r="AK25" s="847"/>
      <c r="AL25" s="847"/>
      <c r="AM25" s="848"/>
      <c r="AN25" s="838"/>
      <c r="AO25" s="1015"/>
      <c r="AP25" s="1016"/>
      <c r="AQ25" s="1016"/>
      <c r="AR25" s="1016"/>
      <c r="AS25" s="1016"/>
      <c r="AT25" s="1016"/>
      <c r="AU25" s="1016"/>
      <c r="AV25" s="1017"/>
      <c r="AX25" s="732">
        <f t="shared" si="0"/>
        <v>0</v>
      </c>
    </row>
    <row r="26" spans="1:50" ht="18" customHeight="1">
      <c r="A26" s="827">
        <v>11</v>
      </c>
      <c r="B26" s="862" t="s">
        <v>78</v>
      </c>
      <c r="C26" s="836"/>
      <c r="D26" s="846"/>
      <c r="E26" s="847"/>
      <c r="F26" s="847"/>
      <c r="G26" s="847"/>
      <c r="H26" s="847"/>
      <c r="I26" s="847"/>
      <c r="J26" s="848"/>
      <c r="K26" s="838"/>
      <c r="L26" s="839"/>
      <c r="M26" s="839"/>
      <c r="N26" s="839"/>
      <c r="O26" s="846"/>
      <c r="P26" s="847"/>
      <c r="Q26" s="847"/>
      <c r="R26" s="847"/>
      <c r="S26" s="848"/>
      <c r="T26" s="838"/>
      <c r="U26" s="839"/>
      <c r="V26" s="839"/>
      <c r="W26" s="839"/>
      <c r="X26" s="846"/>
      <c r="Y26" s="847"/>
      <c r="Z26" s="847"/>
      <c r="AA26" s="847"/>
      <c r="AB26" s="848"/>
      <c r="AC26" s="838"/>
      <c r="AD26" s="839"/>
      <c r="AE26" s="839"/>
      <c r="AF26" s="839"/>
      <c r="AG26" s="846"/>
      <c r="AH26" s="847"/>
      <c r="AI26" s="847"/>
      <c r="AJ26" s="847"/>
      <c r="AK26" s="847"/>
      <c r="AL26" s="847"/>
      <c r="AM26" s="848"/>
      <c r="AN26" s="838"/>
      <c r="AO26" s="1015"/>
      <c r="AP26" s="1016"/>
      <c r="AQ26" s="1016"/>
      <c r="AR26" s="1016"/>
      <c r="AS26" s="1016"/>
      <c r="AT26" s="1016"/>
      <c r="AU26" s="1016"/>
      <c r="AV26" s="1017"/>
      <c r="AX26" s="732">
        <f t="shared" si="0"/>
        <v>0</v>
      </c>
    </row>
    <row r="27" spans="1:50" ht="18" customHeight="1">
      <c r="A27" s="827">
        <v>12</v>
      </c>
      <c r="B27" s="862" t="s">
        <v>78</v>
      </c>
      <c r="C27" s="836"/>
      <c r="D27" s="846"/>
      <c r="E27" s="847"/>
      <c r="F27" s="847"/>
      <c r="G27" s="847"/>
      <c r="H27" s="847"/>
      <c r="I27" s="847"/>
      <c r="J27" s="848"/>
      <c r="K27" s="838"/>
      <c r="L27" s="839"/>
      <c r="M27" s="839"/>
      <c r="N27" s="839"/>
      <c r="O27" s="846"/>
      <c r="P27" s="847"/>
      <c r="Q27" s="847"/>
      <c r="R27" s="847"/>
      <c r="S27" s="848"/>
      <c r="T27" s="838"/>
      <c r="U27" s="839"/>
      <c r="V27" s="839"/>
      <c r="W27" s="839"/>
      <c r="X27" s="846"/>
      <c r="Y27" s="847"/>
      <c r="Z27" s="847"/>
      <c r="AA27" s="847"/>
      <c r="AB27" s="848"/>
      <c r="AC27" s="838"/>
      <c r="AD27" s="839"/>
      <c r="AE27" s="839"/>
      <c r="AF27" s="839"/>
      <c r="AG27" s="846"/>
      <c r="AH27" s="847"/>
      <c r="AI27" s="847"/>
      <c r="AJ27" s="847"/>
      <c r="AK27" s="847"/>
      <c r="AL27" s="847"/>
      <c r="AM27" s="848"/>
      <c r="AN27" s="838"/>
      <c r="AO27" s="1015"/>
      <c r="AP27" s="1016"/>
      <c r="AQ27" s="1016"/>
      <c r="AR27" s="1016"/>
      <c r="AS27" s="1016"/>
      <c r="AT27" s="1016"/>
      <c r="AU27" s="1016"/>
      <c r="AV27" s="1017"/>
      <c r="AX27" s="732">
        <f t="shared" si="0"/>
        <v>0</v>
      </c>
    </row>
    <row r="28" spans="1:50" ht="18" customHeight="1">
      <c r="A28" s="827">
        <v>13</v>
      </c>
      <c r="B28" s="862" t="s">
        <v>78</v>
      </c>
      <c r="C28" s="836"/>
      <c r="D28" s="846"/>
      <c r="E28" s="847"/>
      <c r="F28" s="847"/>
      <c r="G28" s="847"/>
      <c r="H28" s="847"/>
      <c r="I28" s="847"/>
      <c r="J28" s="848"/>
      <c r="K28" s="838"/>
      <c r="L28" s="839"/>
      <c r="M28" s="839"/>
      <c r="N28" s="839"/>
      <c r="O28" s="846"/>
      <c r="P28" s="847"/>
      <c r="Q28" s="847"/>
      <c r="R28" s="847"/>
      <c r="S28" s="848"/>
      <c r="T28" s="838"/>
      <c r="U28" s="839"/>
      <c r="V28" s="839"/>
      <c r="W28" s="839"/>
      <c r="X28" s="846"/>
      <c r="Y28" s="847"/>
      <c r="Z28" s="847"/>
      <c r="AA28" s="847"/>
      <c r="AB28" s="848"/>
      <c r="AC28" s="838"/>
      <c r="AD28" s="839"/>
      <c r="AE28" s="839"/>
      <c r="AF28" s="839"/>
      <c r="AG28" s="846"/>
      <c r="AH28" s="847"/>
      <c r="AI28" s="847"/>
      <c r="AJ28" s="847"/>
      <c r="AK28" s="847"/>
      <c r="AL28" s="847"/>
      <c r="AM28" s="848"/>
      <c r="AN28" s="838"/>
      <c r="AO28" s="1015"/>
      <c r="AP28" s="1016"/>
      <c r="AQ28" s="1016"/>
      <c r="AR28" s="1016"/>
      <c r="AS28" s="1016"/>
      <c r="AT28" s="1016"/>
      <c r="AU28" s="1016"/>
      <c r="AV28" s="1017"/>
      <c r="AX28" s="732">
        <f t="shared" si="0"/>
        <v>0</v>
      </c>
    </row>
    <row r="29" spans="1:50" ht="18" customHeight="1">
      <c r="A29" s="827">
        <v>14</v>
      </c>
      <c r="B29" s="862" t="s">
        <v>78</v>
      </c>
      <c r="C29" s="836"/>
      <c r="D29" s="846"/>
      <c r="E29" s="847"/>
      <c r="F29" s="847"/>
      <c r="G29" s="847"/>
      <c r="H29" s="847"/>
      <c r="I29" s="847"/>
      <c r="J29" s="848"/>
      <c r="K29" s="838"/>
      <c r="L29" s="839"/>
      <c r="M29" s="839"/>
      <c r="N29" s="839"/>
      <c r="O29" s="846"/>
      <c r="P29" s="847"/>
      <c r="Q29" s="847"/>
      <c r="R29" s="847"/>
      <c r="S29" s="848"/>
      <c r="T29" s="838"/>
      <c r="U29" s="839"/>
      <c r="V29" s="839"/>
      <c r="W29" s="839"/>
      <c r="X29" s="846"/>
      <c r="Y29" s="847"/>
      <c r="Z29" s="847"/>
      <c r="AA29" s="847"/>
      <c r="AB29" s="848"/>
      <c r="AC29" s="838"/>
      <c r="AD29" s="839"/>
      <c r="AE29" s="839"/>
      <c r="AF29" s="839"/>
      <c r="AG29" s="846"/>
      <c r="AH29" s="847"/>
      <c r="AI29" s="847"/>
      <c r="AJ29" s="847"/>
      <c r="AK29" s="847"/>
      <c r="AL29" s="847"/>
      <c r="AM29" s="848"/>
      <c r="AN29" s="838"/>
      <c r="AO29" s="1015"/>
      <c r="AP29" s="1016"/>
      <c r="AQ29" s="1016"/>
      <c r="AR29" s="1016"/>
      <c r="AS29" s="1016"/>
      <c r="AT29" s="1016"/>
      <c r="AU29" s="1016"/>
      <c r="AV29" s="1017"/>
      <c r="AX29" s="732">
        <f t="shared" si="0"/>
        <v>0</v>
      </c>
    </row>
    <row r="30" spans="1:50" ht="18" customHeight="1">
      <c r="A30" s="827">
        <v>15</v>
      </c>
      <c r="B30" s="862" t="s">
        <v>78</v>
      </c>
      <c r="C30" s="836"/>
      <c r="D30" s="846"/>
      <c r="E30" s="847"/>
      <c r="F30" s="847"/>
      <c r="G30" s="847"/>
      <c r="H30" s="847"/>
      <c r="I30" s="847"/>
      <c r="J30" s="848"/>
      <c r="K30" s="838"/>
      <c r="L30" s="839"/>
      <c r="M30" s="839"/>
      <c r="N30" s="839"/>
      <c r="O30" s="846"/>
      <c r="P30" s="847"/>
      <c r="Q30" s="847"/>
      <c r="R30" s="847"/>
      <c r="S30" s="848"/>
      <c r="T30" s="838"/>
      <c r="U30" s="839"/>
      <c r="V30" s="839"/>
      <c r="W30" s="839"/>
      <c r="X30" s="846"/>
      <c r="Y30" s="847"/>
      <c r="Z30" s="847"/>
      <c r="AA30" s="847"/>
      <c r="AB30" s="848"/>
      <c r="AC30" s="838"/>
      <c r="AD30" s="839"/>
      <c r="AE30" s="839"/>
      <c r="AF30" s="839"/>
      <c r="AG30" s="846"/>
      <c r="AH30" s="847"/>
      <c r="AI30" s="847"/>
      <c r="AJ30" s="847"/>
      <c r="AK30" s="847"/>
      <c r="AL30" s="847"/>
      <c r="AM30" s="848"/>
      <c r="AN30" s="838"/>
      <c r="AO30" s="1015"/>
      <c r="AP30" s="1016"/>
      <c r="AQ30" s="1016"/>
      <c r="AR30" s="1016"/>
      <c r="AS30" s="1016"/>
      <c r="AT30" s="1016"/>
      <c r="AU30" s="1016"/>
      <c r="AV30" s="1017"/>
      <c r="AX30" s="732">
        <f t="shared" si="0"/>
        <v>0</v>
      </c>
    </row>
    <row r="31" spans="1:50" ht="18" customHeight="1">
      <c r="A31" s="827">
        <v>16</v>
      </c>
      <c r="B31" s="862" t="s">
        <v>78</v>
      </c>
      <c r="C31" s="836"/>
      <c r="D31" s="846"/>
      <c r="E31" s="847"/>
      <c r="F31" s="847"/>
      <c r="G31" s="847"/>
      <c r="H31" s="847"/>
      <c r="I31" s="847"/>
      <c r="J31" s="848"/>
      <c r="K31" s="838"/>
      <c r="L31" s="839"/>
      <c r="M31" s="839"/>
      <c r="N31" s="839"/>
      <c r="O31" s="846"/>
      <c r="P31" s="847"/>
      <c r="Q31" s="847"/>
      <c r="R31" s="847"/>
      <c r="S31" s="848"/>
      <c r="T31" s="838"/>
      <c r="U31" s="839"/>
      <c r="V31" s="839"/>
      <c r="W31" s="839"/>
      <c r="X31" s="846"/>
      <c r="Y31" s="847"/>
      <c r="Z31" s="847"/>
      <c r="AA31" s="847"/>
      <c r="AB31" s="848"/>
      <c r="AC31" s="838"/>
      <c r="AD31" s="839"/>
      <c r="AE31" s="839"/>
      <c r="AF31" s="839"/>
      <c r="AG31" s="846"/>
      <c r="AH31" s="847"/>
      <c r="AI31" s="847"/>
      <c r="AJ31" s="847"/>
      <c r="AK31" s="847"/>
      <c r="AL31" s="847"/>
      <c r="AM31" s="848"/>
      <c r="AN31" s="838"/>
      <c r="AO31" s="1015"/>
      <c r="AP31" s="1016"/>
      <c r="AQ31" s="1016"/>
      <c r="AR31" s="1016"/>
      <c r="AS31" s="1016"/>
      <c r="AT31" s="1016"/>
      <c r="AU31" s="1016"/>
      <c r="AV31" s="1017"/>
      <c r="AX31" s="732">
        <f t="shared" si="0"/>
        <v>0</v>
      </c>
    </row>
    <row r="32" spans="1:50" ht="18" customHeight="1">
      <c r="A32" s="827">
        <v>17</v>
      </c>
      <c r="B32" s="862" t="s">
        <v>78</v>
      </c>
      <c r="C32" s="836"/>
      <c r="D32" s="846"/>
      <c r="E32" s="847"/>
      <c r="F32" s="847"/>
      <c r="G32" s="847"/>
      <c r="H32" s="847"/>
      <c r="I32" s="847"/>
      <c r="J32" s="848"/>
      <c r="K32" s="838"/>
      <c r="L32" s="839"/>
      <c r="M32" s="839"/>
      <c r="N32" s="839"/>
      <c r="O32" s="846"/>
      <c r="P32" s="847"/>
      <c r="Q32" s="847"/>
      <c r="R32" s="847"/>
      <c r="S32" s="848"/>
      <c r="T32" s="838"/>
      <c r="U32" s="839"/>
      <c r="V32" s="839"/>
      <c r="W32" s="839"/>
      <c r="X32" s="846"/>
      <c r="Y32" s="847"/>
      <c r="Z32" s="847"/>
      <c r="AA32" s="847"/>
      <c r="AB32" s="848"/>
      <c r="AC32" s="838"/>
      <c r="AD32" s="839"/>
      <c r="AE32" s="839"/>
      <c r="AF32" s="839"/>
      <c r="AG32" s="846"/>
      <c r="AH32" s="847"/>
      <c r="AI32" s="847"/>
      <c r="AJ32" s="847"/>
      <c r="AK32" s="847"/>
      <c r="AL32" s="847"/>
      <c r="AM32" s="848"/>
      <c r="AN32" s="838"/>
      <c r="AO32" s="1015"/>
      <c r="AP32" s="1016"/>
      <c r="AQ32" s="1016"/>
      <c r="AR32" s="1016"/>
      <c r="AS32" s="1016"/>
      <c r="AT32" s="1016"/>
      <c r="AU32" s="1016"/>
      <c r="AV32" s="1017"/>
      <c r="AX32" s="732">
        <f t="shared" si="0"/>
        <v>0</v>
      </c>
    </row>
    <row r="33" spans="1:50" ht="18" customHeight="1">
      <c r="A33" s="827">
        <v>18</v>
      </c>
      <c r="B33" s="862" t="s">
        <v>78</v>
      </c>
      <c r="C33" s="836"/>
      <c r="D33" s="846"/>
      <c r="E33" s="847"/>
      <c r="F33" s="847"/>
      <c r="G33" s="847"/>
      <c r="H33" s="847"/>
      <c r="I33" s="847"/>
      <c r="J33" s="848"/>
      <c r="K33" s="838"/>
      <c r="L33" s="839"/>
      <c r="M33" s="839"/>
      <c r="N33" s="839"/>
      <c r="O33" s="846"/>
      <c r="P33" s="847"/>
      <c r="Q33" s="847"/>
      <c r="R33" s="847"/>
      <c r="S33" s="848"/>
      <c r="T33" s="838"/>
      <c r="U33" s="839"/>
      <c r="V33" s="839"/>
      <c r="W33" s="839"/>
      <c r="X33" s="846"/>
      <c r="Y33" s="847"/>
      <c r="Z33" s="847"/>
      <c r="AA33" s="847"/>
      <c r="AB33" s="848"/>
      <c r="AC33" s="838"/>
      <c r="AD33" s="839"/>
      <c r="AE33" s="839"/>
      <c r="AF33" s="839"/>
      <c r="AG33" s="846"/>
      <c r="AH33" s="847"/>
      <c r="AI33" s="847"/>
      <c r="AJ33" s="847"/>
      <c r="AK33" s="847"/>
      <c r="AL33" s="847"/>
      <c r="AM33" s="848"/>
      <c r="AN33" s="838"/>
      <c r="AO33" s="1015"/>
      <c r="AP33" s="1016"/>
      <c r="AQ33" s="1016"/>
      <c r="AR33" s="1016"/>
      <c r="AS33" s="1016"/>
      <c r="AT33" s="1016"/>
      <c r="AU33" s="1016"/>
      <c r="AV33" s="1017"/>
      <c r="AX33" s="732">
        <f t="shared" si="0"/>
        <v>0</v>
      </c>
    </row>
    <row r="34" spans="1:50" ht="18" customHeight="1">
      <c r="A34" s="827">
        <v>19</v>
      </c>
      <c r="B34" s="862" t="s">
        <v>78</v>
      </c>
      <c r="C34" s="836"/>
      <c r="D34" s="846"/>
      <c r="E34" s="847"/>
      <c r="F34" s="847"/>
      <c r="G34" s="847"/>
      <c r="H34" s="847"/>
      <c r="I34" s="847"/>
      <c r="J34" s="848"/>
      <c r="K34" s="838"/>
      <c r="L34" s="839"/>
      <c r="M34" s="839"/>
      <c r="N34" s="839"/>
      <c r="O34" s="846"/>
      <c r="P34" s="847"/>
      <c r="Q34" s="847"/>
      <c r="R34" s="847"/>
      <c r="S34" s="848"/>
      <c r="T34" s="838"/>
      <c r="U34" s="839"/>
      <c r="V34" s="839"/>
      <c r="W34" s="839"/>
      <c r="X34" s="846"/>
      <c r="Y34" s="847"/>
      <c r="Z34" s="847"/>
      <c r="AA34" s="847"/>
      <c r="AB34" s="848"/>
      <c r="AC34" s="838"/>
      <c r="AD34" s="839"/>
      <c r="AE34" s="839"/>
      <c r="AF34" s="839"/>
      <c r="AG34" s="846"/>
      <c r="AH34" s="847"/>
      <c r="AI34" s="847"/>
      <c r="AJ34" s="847"/>
      <c r="AK34" s="847"/>
      <c r="AL34" s="847"/>
      <c r="AM34" s="848"/>
      <c r="AN34" s="838"/>
      <c r="AO34" s="1015"/>
      <c r="AP34" s="1016"/>
      <c r="AQ34" s="1016"/>
      <c r="AR34" s="1016"/>
      <c r="AS34" s="1016"/>
      <c r="AT34" s="1016"/>
      <c r="AU34" s="1016"/>
      <c r="AV34" s="1017"/>
      <c r="AX34" s="732">
        <f t="shared" si="0"/>
        <v>0</v>
      </c>
    </row>
    <row r="35" spans="1:50" ht="18" customHeight="1">
      <c r="A35" s="827">
        <v>20</v>
      </c>
      <c r="B35" s="862" t="s">
        <v>78</v>
      </c>
      <c r="C35" s="836"/>
      <c r="D35" s="846"/>
      <c r="E35" s="847"/>
      <c r="F35" s="847"/>
      <c r="G35" s="847"/>
      <c r="H35" s="847"/>
      <c r="I35" s="847"/>
      <c r="J35" s="848"/>
      <c r="K35" s="838"/>
      <c r="L35" s="839"/>
      <c r="M35" s="839"/>
      <c r="N35" s="839"/>
      <c r="O35" s="846"/>
      <c r="P35" s="847"/>
      <c r="Q35" s="847"/>
      <c r="R35" s="847"/>
      <c r="S35" s="848"/>
      <c r="T35" s="838"/>
      <c r="U35" s="839"/>
      <c r="V35" s="839"/>
      <c r="W35" s="839"/>
      <c r="X35" s="846"/>
      <c r="Y35" s="847"/>
      <c r="Z35" s="847"/>
      <c r="AA35" s="847"/>
      <c r="AB35" s="848"/>
      <c r="AC35" s="838"/>
      <c r="AD35" s="839"/>
      <c r="AE35" s="839"/>
      <c r="AF35" s="839"/>
      <c r="AG35" s="846"/>
      <c r="AH35" s="847"/>
      <c r="AI35" s="847"/>
      <c r="AJ35" s="847"/>
      <c r="AK35" s="847"/>
      <c r="AL35" s="847"/>
      <c r="AM35" s="848"/>
      <c r="AN35" s="838"/>
      <c r="AO35" s="1015"/>
      <c r="AP35" s="1016"/>
      <c r="AQ35" s="1016"/>
      <c r="AR35" s="1016"/>
      <c r="AS35" s="1016"/>
      <c r="AT35" s="1016"/>
      <c r="AU35" s="1016"/>
      <c r="AV35" s="1017"/>
      <c r="AX35" s="732">
        <f t="shared" si="0"/>
        <v>0</v>
      </c>
    </row>
    <row r="36" spans="1:50" ht="18" customHeight="1">
      <c r="A36" s="827">
        <v>21</v>
      </c>
      <c r="B36" s="862" t="s">
        <v>78</v>
      </c>
      <c r="C36" s="836"/>
      <c r="D36" s="846"/>
      <c r="E36" s="847"/>
      <c r="F36" s="847"/>
      <c r="G36" s="847"/>
      <c r="H36" s="847"/>
      <c r="I36" s="847"/>
      <c r="J36" s="848"/>
      <c r="K36" s="838"/>
      <c r="L36" s="839"/>
      <c r="M36" s="839"/>
      <c r="N36" s="839"/>
      <c r="O36" s="846"/>
      <c r="P36" s="847"/>
      <c r="Q36" s="847"/>
      <c r="R36" s="847"/>
      <c r="S36" s="848"/>
      <c r="T36" s="838"/>
      <c r="U36" s="839"/>
      <c r="V36" s="839"/>
      <c r="W36" s="839"/>
      <c r="X36" s="846"/>
      <c r="Y36" s="847"/>
      <c r="Z36" s="847"/>
      <c r="AA36" s="847"/>
      <c r="AB36" s="848"/>
      <c r="AC36" s="838"/>
      <c r="AD36" s="839"/>
      <c r="AE36" s="839"/>
      <c r="AF36" s="839"/>
      <c r="AG36" s="846"/>
      <c r="AH36" s="847"/>
      <c r="AI36" s="847"/>
      <c r="AJ36" s="847"/>
      <c r="AK36" s="847"/>
      <c r="AL36" s="847"/>
      <c r="AM36" s="848"/>
      <c r="AN36" s="838"/>
      <c r="AO36" s="1015"/>
      <c r="AP36" s="1016"/>
      <c r="AQ36" s="1016"/>
      <c r="AR36" s="1016"/>
      <c r="AS36" s="1016"/>
      <c r="AT36" s="1016"/>
      <c r="AU36" s="1016"/>
      <c r="AV36" s="1017"/>
      <c r="AX36" s="732">
        <f t="shared" si="0"/>
        <v>0</v>
      </c>
    </row>
    <row r="37" spans="1:50" ht="18" customHeight="1">
      <c r="A37" s="827">
        <v>22</v>
      </c>
      <c r="B37" s="862" t="s">
        <v>78</v>
      </c>
      <c r="C37" s="836"/>
      <c r="D37" s="846"/>
      <c r="E37" s="847"/>
      <c r="F37" s="847"/>
      <c r="G37" s="847"/>
      <c r="H37" s="847"/>
      <c r="I37" s="847"/>
      <c r="J37" s="848"/>
      <c r="K37" s="838"/>
      <c r="L37" s="839"/>
      <c r="M37" s="839"/>
      <c r="N37" s="839"/>
      <c r="O37" s="846"/>
      <c r="P37" s="847"/>
      <c r="Q37" s="847"/>
      <c r="R37" s="847"/>
      <c r="S37" s="848"/>
      <c r="T37" s="838"/>
      <c r="U37" s="839"/>
      <c r="V37" s="839"/>
      <c r="W37" s="839"/>
      <c r="X37" s="846"/>
      <c r="Y37" s="847"/>
      <c r="Z37" s="847"/>
      <c r="AA37" s="847"/>
      <c r="AB37" s="848"/>
      <c r="AC37" s="838"/>
      <c r="AD37" s="839"/>
      <c r="AE37" s="839"/>
      <c r="AF37" s="839"/>
      <c r="AG37" s="846"/>
      <c r="AH37" s="847"/>
      <c r="AI37" s="847"/>
      <c r="AJ37" s="847"/>
      <c r="AK37" s="847"/>
      <c r="AL37" s="847"/>
      <c r="AM37" s="848"/>
      <c r="AN37" s="838"/>
      <c r="AO37" s="1015"/>
      <c r="AP37" s="1016"/>
      <c r="AQ37" s="1016"/>
      <c r="AR37" s="1016"/>
      <c r="AS37" s="1016"/>
      <c r="AT37" s="1016"/>
      <c r="AU37" s="1016"/>
      <c r="AV37" s="1017"/>
      <c r="AX37" s="732">
        <f t="shared" si="0"/>
        <v>0</v>
      </c>
    </row>
    <row r="38" spans="1:50" ht="18" customHeight="1">
      <c r="A38" s="827">
        <v>23</v>
      </c>
      <c r="B38" s="862" t="s">
        <v>78</v>
      </c>
      <c r="C38" s="836"/>
      <c r="D38" s="846"/>
      <c r="E38" s="847"/>
      <c r="F38" s="847"/>
      <c r="G38" s="847"/>
      <c r="H38" s="847"/>
      <c r="I38" s="847"/>
      <c r="J38" s="848"/>
      <c r="K38" s="838"/>
      <c r="L38" s="839"/>
      <c r="M38" s="839"/>
      <c r="N38" s="839"/>
      <c r="O38" s="846"/>
      <c r="P38" s="847"/>
      <c r="Q38" s="847"/>
      <c r="R38" s="847"/>
      <c r="S38" s="848"/>
      <c r="T38" s="838"/>
      <c r="U38" s="839"/>
      <c r="V38" s="839"/>
      <c r="W38" s="839"/>
      <c r="X38" s="846"/>
      <c r="Y38" s="847"/>
      <c r="Z38" s="847"/>
      <c r="AA38" s="847"/>
      <c r="AB38" s="848"/>
      <c r="AC38" s="838"/>
      <c r="AD38" s="839"/>
      <c r="AE38" s="839"/>
      <c r="AF38" s="839"/>
      <c r="AG38" s="846"/>
      <c r="AH38" s="847"/>
      <c r="AI38" s="847"/>
      <c r="AJ38" s="847"/>
      <c r="AK38" s="847"/>
      <c r="AL38" s="847"/>
      <c r="AM38" s="848"/>
      <c r="AN38" s="838"/>
      <c r="AO38" s="1015"/>
      <c r="AP38" s="1016"/>
      <c r="AQ38" s="1016"/>
      <c r="AR38" s="1016"/>
      <c r="AS38" s="1016"/>
      <c r="AT38" s="1016"/>
      <c r="AU38" s="1016"/>
      <c r="AV38" s="1017"/>
      <c r="AX38" s="732">
        <f t="shared" si="0"/>
        <v>0</v>
      </c>
    </row>
    <row r="39" spans="1:50" ht="18" customHeight="1">
      <c r="A39" s="827">
        <v>24</v>
      </c>
      <c r="B39" s="862" t="s">
        <v>78</v>
      </c>
      <c r="C39" s="836"/>
      <c r="D39" s="846"/>
      <c r="E39" s="847"/>
      <c r="F39" s="847"/>
      <c r="G39" s="847"/>
      <c r="H39" s="847"/>
      <c r="I39" s="847"/>
      <c r="J39" s="848"/>
      <c r="K39" s="838"/>
      <c r="L39" s="839"/>
      <c r="M39" s="839"/>
      <c r="N39" s="839"/>
      <c r="O39" s="846"/>
      <c r="P39" s="847"/>
      <c r="Q39" s="847"/>
      <c r="R39" s="847"/>
      <c r="S39" s="848"/>
      <c r="T39" s="838"/>
      <c r="U39" s="839"/>
      <c r="V39" s="839"/>
      <c r="W39" s="839"/>
      <c r="X39" s="846"/>
      <c r="Y39" s="847"/>
      <c r="Z39" s="847"/>
      <c r="AA39" s="847"/>
      <c r="AB39" s="848"/>
      <c r="AC39" s="838"/>
      <c r="AD39" s="839"/>
      <c r="AE39" s="839"/>
      <c r="AF39" s="839"/>
      <c r="AG39" s="846"/>
      <c r="AH39" s="847"/>
      <c r="AI39" s="847"/>
      <c r="AJ39" s="847"/>
      <c r="AK39" s="847"/>
      <c r="AL39" s="847"/>
      <c r="AM39" s="848"/>
      <c r="AN39" s="838"/>
      <c r="AO39" s="1015"/>
      <c r="AP39" s="1016"/>
      <c r="AQ39" s="1016"/>
      <c r="AR39" s="1016"/>
      <c r="AS39" s="1016"/>
      <c r="AT39" s="1016"/>
      <c r="AU39" s="1016"/>
      <c r="AV39" s="1017"/>
      <c r="AX39" s="732">
        <f t="shared" si="0"/>
        <v>0</v>
      </c>
    </row>
    <row r="40" spans="1:50" ht="18" customHeight="1">
      <c r="A40" s="827">
        <v>25</v>
      </c>
      <c r="B40" s="862" t="s">
        <v>78</v>
      </c>
      <c r="C40" s="836"/>
      <c r="D40" s="846"/>
      <c r="E40" s="847"/>
      <c r="F40" s="847"/>
      <c r="G40" s="847"/>
      <c r="H40" s="847"/>
      <c r="I40" s="847"/>
      <c r="J40" s="848"/>
      <c r="K40" s="838"/>
      <c r="L40" s="839"/>
      <c r="M40" s="839"/>
      <c r="N40" s="839"/>
      <c r="O40" s="846"/>
      <c r="P40" s="847"/>
      <c r="Q40" s="847"/>
      <c r="R40" s="847"/>
      <c r="S40" s="848"/>
      <c r="T40" s="838"/>
      <c r="U40" s="839"/>
      <c r="V40" s="839"/>
      <c r="W40" s="839"/>
      <c r="X40" s="846"/>
      <c r="Y40" s="847"/>
      <c r="Z40" s="847"/>
      <c r="AA40" s="847"/>
      <c r="AB40" s="848"/>
      <c r="AC40" s="838"/>
      <c r="AD40" s="839"/>
      <c r="AE40" s="839"/>
      <c r="AF40" s="839"/>
      <c r="AG40" s="846"/>
      <c r="AH40" s="847"/>
      <c r="AI40" s="847"/>
      <c r="AJ40" s="847"/>
      <c r="AK40" s="847"/>
      <c r="AL40" s="847"/>
      <c r="AM40" s="848"/>
      <c r="AN40" s="838"/>
      <c r="AO40" s="1015"/>
      <c r="AP40" s="1016"/>
      <c r="AQ40" s="1016"/>
      <c r="AR40" s="1016"/>
      <c r="AS40" s="1016"/>
      <c r="AT40" s="1016"/>
      <c r="AU40" s="1016"/>
      <c r="AV40" s="1017"/>
      <c r="AX40" s="732">
        <f t="shared" si="0"/>
        <v>0</v>
      </c>
    </row>
    <row r="41" spans="1:50" ht="18" customHeight="1">
      <c r="A41" s="827">
        <v>26</v>
      </c>
      <c r="B41" s="862" t="s">
        <v>78</v>
      </c>
      <c r="C41" s="836"/>
      <c r="D41" s="846"/>
      <c r="E41" s="847"/>
      <c r="F41" s="847"/>
      <c r="G41" s="847"/>
      <c r="H41" s="847"/>
      <c r="I41" s="847"/>
      <c r="J41" s="848"/>
      <c r="K41" s="838"/>
      <c r="L41" s="839"/>
      <c r="M41" s="839"/>
      <c r="N41" s="839"/>
      <c r="O41" s="846"/>
      <c r="P41" s="847"/>
      <c r="Q41" s="847"/>
      <c r="R41" s="847"/>
      <c r="S41" s="848"/>
      <c r="T41" s="838"/>
      <c r="U41" s="839"/>
      <c r="V41" s="839"/>
      <c r="W41" s="839"/>
      <c r="X41" s="846"/>
      <c r="Y41" s="847"/>
      <c r="Z41" s="847"/>
      <c r="AA41" s="847"/>
      <c r="AB41" s="848"/>
      <c r="AC41" s="838"/>
      <c r="AD41" s="839"/>
      <c r="AE41" s="839"/>
      <c r="AF41" s="839"/>
      <c r="AG41" s="846"/>
      <c r="AH41" s="847"/>
      <c r="AI41" s="847"/>
      <c r="AJ41" s="847"/>
      <c r="AK41" s="847"/>
      <c r="AL41" s="847"/>
      <c r="AM41" s="848"/>
      <c r="AN41" s="838"/>
      <c r="AO41" s="1015"/>
      <c r="AP41" s="1016"/>
      <c r="AQ41" s="1016"/>
      <c r="AR41" s="1016"/>
      <c r="AS41" s="1016"/>
      <c r="AT41" s="1016"/>
      <c r="AU41" s="1016"/>
      <c r="AV41" s="1017"/>
      <c r="AX41" s="732">
        <f t="shared" si="0"/>
        <v>0</v>
      </c>
    </row>
    <row r="42" spans="1:50" ht="18" customHeight="1">
      <c r="A42" s="827">
        <v>27</v>
      </c>
      <c r="B42" s="862" t="s">
        <v>78</v>
      </c>
      <c r="C42" s="836"/>
      <c r="D42" s="846"/>
      <c r="E42" s="847"/>
      <c r="F42" s="847"/>
      <c r="G42" s="847"/>
      <c r="H42" s="847"/>
      <c r="I42" s="847"/>
      <c r="J42" s="848"/>
      <c r="K42" s="838"/>
      <c r="L42" s="839"/>
      <c r="M42" s="839"/>
      <c r="N42" s="839"/>
      <c r="O42" s="846"/>
      <c r="P42" s="847"/>
      <c r="Q42" s="847"/>
      <c r="R42" s="847"/>
      <c r="S42" s="848"/>
      <c r="T42" s="838"/>
      <c r="U42" s="839"/>
      <c r="V42" s="839"/>
      <c r="W42" s="839"/>
      <c r="X42" s="846"/>
      <c r="Y42" s="847"/>
      <c r="Z42" s="847"/>
      <c r="AA42" s="847"/>
      <c r="AB42" s="848"/>
      <c r="AC42" s="838"/>
      <c r="AD42" s="839"/>
      <c r="AE42" s="839"/>
      <c r="AF42" s="839"/>
      <c r="AG42" s="846"/>
      <c r="AH42" s="847"/>
      <c r="AI42" s="847"/>
      <c r="AJ42" s="847"/>
      <c r="AK42" s="847"/>
      <c r="AL42" s="847"/>
      <c r="AM42" s="848"/>
      <c r="AN42" s="838"/>
      <c r="AO42" s="1015"/>
      <c r="AP42" s="1016"/>
      <c r="AQ42" s="1016"/>
      <c r="AR42" s="1016"/>
      <c r="AS42" s="1016"/>
      <c r="AT42" s="1016"/>
      <c r="AU42" s="1016"/>
      <c r="AV42" s="1017"/>
      <c r="AX42" s="732">
        <f t="shared" si="0"/>
        <v>0</v>
      </c>
    </row>
    <row r="43" spans="1:50" ht="18" customHeight="1">
      <c r="A43" s="827">
        <v>28</v>
      </c>
      <c r="B43" s="862" t="s">
        <v>78</v>
      </c>
      <c r="C43" s="836"/>
      <c r="D43" s="846"/>
      <c r="E43" s="847"/>
      <c r="F43" s="847"/>
      <c r="G43" s="847"/>
      <c r="H43" s="847"/>
      <c r="I43" s="847"/>
      <c r="J43" s="848"/>
      <c r="K43" s="838"/>
      <c r="L43" s="839"/>
      <c r="M43" s="839"/>
      <c r="N43" s="839"/>
      <c r="O43" s="846"/>
      <c r="P43" s="847"/>
      <c r="Q43" s="847"/>
      <c r="R43" s="847"/>
      <c r="S43" s="848"/>
      <c r="T43" s="838"/>
      <c r="U43" s="839"/>
      <c r="V43" s="839"/>
      <c r="W43" s="839"/>
      <c r="X43" s="846"/>
      <c r="Y43" s="847"/>
      <c r="Z43" s="847"/>
      <c r="AA43" s="847"/>
      <c r="AB43" s="848"/>
      <c r="AC43" s="838"/>
      <c r="AD43" s="839"/>
      <c r="AE43" s="839"/>
      <c r="AF43" s="839"/>
      <c r="AG43" s="846"/>
      <c r="AH43" s="847"/>
      <c r="AI43" s="847"/>
      <c r="AJ43" s="847"/>
      <c r="AK43" s="847"/>
      <c r="AL43" s="847"/>
      <c r="AM43" s="848"/>
      <c r="AN43" s="838"/>
      <c r="AO43" s="1015"/>
      <c r="AP43" s="1016"/>
      <c r="AQ43" s="1016"/>
      <c r="AR43" s="1016"/>
      <c r="AS43" s="1016"/>
      <c r="AT43" s="1016"/>
      <c r="AU43" s="1016"/>
      <c r="AV43" s="1017"/>
      <c r="AX43" s="732">
        <f t="shared" si="0"/>
        <v>0</v>
      </c>
    </row>
    <row r="44" spans="1:50" ht="18" customHeight="1">
      <c r="A44" s="827">
        <v>29</v>
      </c>
      <c r="B44" s="862" t="s">
        <v>78</v>
      </c>
      <c r="C44" s="836"/>
      <c r="D44" s="846"/>
      <c r="E44" s="847"/>
      <c r="F44" s="847"/>
      <c r="G44" s="847"/>
      <c r="H44" s="847"/>
      <c r="I44" s="847"/>
      <c r="J44" s="848"/>
      <c r="K44" s="838"/>
      <c r="L44" s="839"/>
      <c r="M44" s="839"/>
      <c r="N44" s="839"/>
      <c r="O44" s="846"/>
      <c r="P44" s="847"/>
      <c r="Q44" s="847"/>
      <c r="R44" s="847"/>
      <c r="S44" s="848"/>
      <c r="T44" s="838"/>
      <c r="U44" s="839"/>
      <c r="V44" s="839"/>
      <c r="W44" s="839"/>
      <c r="X44" s="846"/>
      <c r="Y44" s="847"/>
      <c r="Z44" s="847"/>
      <c r="AA44" s="847"/>
      <c r="AB44" s="848"/>
      <c r="AC44" s="838"/>
      <c r="AD44" s="839"/>
      <c r="AE44" s="839"/>
      <c r="AF44" s="839"/>
      <c r="AG44" s="846"/>
      <c r="AH44" s="847"/>
      <c r="AI44" s="847"/>
      <c r="AJ44" s="847"/>
      <c r="AK44" s="847"/>
      <c r="AL44" s="847"/>
      <c r="AM44" s="848"/>
      <c r="AN44" s="838"/>
      <c r="AO44" s="1015"/>
      <c r="AP44" s="1016"/>
      <c r="AQ44" s="1016"/>
      <c r="AR44" s="1016"/>
      <c r="AS44" s="1016"/>
      <c r="AT44" s="1016"/>
      <c r="AU44" s="1016"/>
      <c r="AV44" s="1017"/>
      <c r="AX44" s="732">
        <f t="shared" si="0"/>
        <v>0</v>
      </c>
    </row>
    <row r="45" spans="1:50" ht="18" customHeight="1">
      <c r="A45" s="827">
        <v>30</v>
      </c>
      <c r="B45" s="862" t="s">
        <v>78</v>
      </c>
      <c r="C45" s="836"/>
      <c r="D45" s="846"/>
      <c r="E45" s="847"/>
      <c r="F45" s="847"/>
      <c r="G45" s="847"/>
      <c r="H45" s="847"/>
      <c r="I45" s="847"/>
      <c r="J45" s="848"/>
      <c r="K45" s="838"/>
      <c r="L45" s="839"/>
      <c r="M45" s="839"/>
      <c r="N45" s="839"/>
      <c r="O45" s="846"/>
      <c r="P45" s="847"/>
      <c r="Q45" s="847"/>
      <c r="R45" s="847"/>
      <c r="S45" s="848"/>
      <c r="T45" s="838"/>
      <c r="U45" s="839"/>
      <c r="V45" s="839"/>
      <c r="W45" s="839"/>
      <c r="X45" s="846"/>
      <c r="Y45" s="847"/>
      <c r="Z45" s="847"/>
      <c r="AA45" s="847"/>
      <c r="AB45" s="848"/>
      <c r="AC45" s="838"/>
      <c r="AD45" s="839"/>
      <c r="AE45" s="839"/>
      <c r="AF45" s="839"/>
      <c r="AG45" s="846"/>
      <c r="AH45" s="847"/>
      <c r="AI45" s="847"/>
      <c r="AJ45" s="847"/>
      <c r="AK45" s="847"/>
      <c r="AL45" s="847"/>
      <c r="AM45" s="848"/>
      <c r="AN45" s="838"/>
      <c r="AO45" s="1015"/>
      <c r="AP45" s="1016"/>
      <c r="AQ45" s="1016"/>
      <c r="AR45" s="1016"/>
      <c r="AS45" s="1016"/>
      <c r="AT45" s="1016"/>
      <c r="AU45" s="1016"/>
      <c r="AV45" s="1017"/>
      <c r="AX45" s="732">
        <f t="shared" si="0"/>
        <v>0</v>
      </c>
    </row>
    <row r="46" spans="1:50" ht="18" customHeight="1">
      <c r="A46" s="827">
        <v>31</v>
      </c>
      <c r="B46" s="862" t="s">
        <v>78</v>
      </c>
      <c r="C46" s="836"/>
      <c r="D46" s="846"/>
      <c r="E46" s="847"/>
      <c r="F46" s="847"/>
      <c r="G46" s="847"/>
      <c r="H46" s="847"/>
      <c r="I46" s="847"/>
      <c r="J46" s="848"/>
      <c r="K46" s="838"/>
      <c r="L46" s="839"/>
      <c r="M46" s="839"/>
      <c r="N46" s="839"/>
      <c r="O46" s="846"/>
      <c r="P46" s="847"/>
      <c r="Q46" s="847"/>
      <c r="R46" s="847"/>
      <c r="S46" s="848"/>
      <c r="T46" s="838"/>
      <c r="U46" s="839"/>
      <c r="V46" s="839"/>
      <c r="W46" s="839"/>
      <c r="X46" s="846"/>
      <c r="Y46" s="847"/>
      <c r="Z46" s="847"/>
      <c r="AA46" s="847"/>
      <c r="AB46" s="848"/>
      <c r="AC46" s="838"/>
      <c r="AD46" s="839"/>
      <c r="AE46" s="839"/>
      <c r="AF46" s="839"/>
      <c r="AG46" s="846"/>
      <c r="AH46" s="847"/>
      <c r="AI46" s="847"/>
      <c r="AJ46" s="847"/>
      <c r="AK46" s="847"/>
      <c r="AL46" s="847"/>
      <c r="AM46" s="848"/>
      <c r="AN46" s="838"/>
      <c r="AO46" s="1015"/>
      <c r="AP46" s="1016"/>
      <c r="AQ46" s="1016"/>
      <c r="AR46" s="1016"/>
      <c r="AS46" s="1016"/>
      <c r="AT46" s="1016"/>
      <c r="AU46" s="1016"/>
      <c r="AV46" s="1017"/>
      <c r="AX46" s="732">
        <f t="shared" si="0"/>
        <v>0</v>
      </c>
    </row>
    <row r="47" spans="1:50" ht="18" customHeight="1">
      <c r="A47" s="827">
        <v>32</v>
      </c>
      <c r="B47" s="862" t="s">
        <v>78</v>
      </c>
      <c r="C47" s="836"/>
      <c r="D47" s="846"/>
      <c r="E47" s="847"/>
      <c r="F47" s="847"/>
      <c r="G47" s="847"/>
      <c r="H47" s="847"/>
      <c r="I47" s="847"/>
      <c r="J47" s="848"/>
      <c r="K47" s="838"/>
      <c r="L47" s="839"/>
      <c r="M47" s="839"/>
      <c r="N47" s="839"/>
      <c r="O47" s="846"/>
      <c r="P47" s="847"/>
      <c r="Q47" s="847"/>
      <c r="R47" s="847"/>
      <c r="S47" s="848"/>
      <c r="T47" s="838"/>
      <c r="U47" s="839"/>
      <c r="V47" s="839"/>
      <c r="W47" s="839"/>
      <c r="X47" s="846"/>
      <c r="Y47" s="847"/>
      <c r="Z47" s="847"/>
      <c r="AA47" s="847"/>
      <c r="AB47" s="848"/>
      <c r="AC47" s="838"/>
      <c r="AD47" s="839"/>
      <c r="AE47" s="839"/>
      <c r="AF47" s="839"/>
      <c r="AG47" s="846"/>
      <c r="AH47" s="847"/>
      <c r="AI47" s="847"/>
      <c r="AJ47" s="847"/>
      <c r="AK47" s="847"/>
      <c r="AL47" s="847"/>
      <c r="AM47" s="848"/>
      <c r="AN47" s="838"/>
      <c r="AO47" s="1015"/>
      <c r="AP47" s="1016"/>
      <c r="AQ47" s="1016"/>
      <c r="AR47" s="1016"/>
      <c r="AS47" s="1016"/>
      <c r="AT47" s="1016"/>
      <c r="AU47" s="1016"/>
      <c r="AV47" s="1017"/>
      <c r="AX47" s="732">
        <f t="shared" si="0"/>
        <v>0</v>
      </c>
    </row>
    <row r="48" spans="1:50" ht="18" customHeight="1">
      <c r="A48" s="827">
        <v>33</v>
      </c>
      <c r="B48" s="862" t="s">
        <v>78</v>
      </c>
      <c r="C48" s="836"/>
      <c r="D48" s="846"/>
      <c r="E48" s="847"/>
      <c r="F48" s="847"/>
      <c r="G48" s="847"/>
      <c r="H48" s="847"/>
      <c r="I48" s="847"/>
      <c r="J48" s="848"/>
      <c r="K48" s="838"/>
      <c r="L48" s="839"/>
      <c r="M48" s="839"/>
      <c r="N48" s="839"/>
      <c r="O48" s="846"/>
      <c r="P48" s="847"/>
      <c r="Q48" s="847"/>
      <c r="R48" s="847"/>
      <c r="S48" s="848"/>
      <c r="T48" s="838"/>
      <c r="U48" s="839"/>
      <c r="V48" s="839"/>
      <c r="W48" s="839"/>
      <c r="X48" s="846"/>
      <c r="Y48" s="847"/>
      <c r="Z48" s="847"/>
      <c r="AA48" s="847"/>
      <c r="AB48" s="848"/>
      <c r="AC48" s="838"/>
      <c r="AD48" s="839"/>
      <c r="AE48" s="839"/>
      <c r="AF48" s="839"/>
      <c r="AG48" s="846"/>
      <c r="AH48" s="847"/>
      <c r="AI48" s="847"/>
      <c r="AJ48" s="847"/>
      <c r="AK48" s="847"/>
      <c r="AL48" s="847"/>
      <c r="AM48" s="848"/>
      <c r="AN48" s="838"/>
      <c r="AO48" s="1015"/>
      <c r="AP48" s="1016"/>
      <c r="AQ48" s="1016"/>
      <c r="AR48" s="1016"/>
      <c r="AS48" s="1016"/>
      <c r="AT48" s="1016"/>
      <c r="AU48" s="1016"/>
      <c r="AV48" s="1017"/>
      <c r="AX48" s="732">
        <f t="shared" si="0"/>
        <v>0</v>
      </c>
    </row>
    <row r="49" spans="1:50" ht="18" customHeight="1">
      <c r="A49" s="827">
        <v>34</v>
      </c>
      <c r="B49" s="862" t="s">
        <v>78</v>
      </c>
      <c r="C49" s="836"/>
      <c r="D49" s="846"/>
      <c r="E49" s="847"/>
      <c r="F49" s="847"/>
      <c r="G49" s="847"/>
      <c r="H49" s="847"/>
      <c r="I49" s="847"/>
      <c r="J49" s="848"/>
      <c r="K49" s="838"/>
      <c r="L49" s="839"/>
      <c r="M49" s="839"/>
      <c r="N49" s="839"/>
      <c r="O49" s="846"/>
      <c r="P49" s="847"/>
      <c r="Q49" s="847"/>
      <c r="R49" s="847"/>
      <c r="S49" s="848"/>
      <c r="T49" s="838"/>
      <c r="U49" s="839"/>
      <c r="V49" s="839"/>
      <c r="W49" s="839"/>
      <c r="X49" s="846"/>
      <c r="Y49" s="847"/>
      <c r="Z49" s="847"/>
      <c r="AA49" s="847"/>
      <c r="AB49" s="848"/>
      <c r="AC49" s="838"/>
      <c r="AD49" s="839"/>
      <c r="AE49" s="839"/>
      <c r="AF49" s="839"/>
      <c r="AG49" s="846"/>
      <c r="AH49" s="847"/>
      <c r="AI49" s="847"/>
      <c r="AJ49" s="847"/>
      <c r="AK49" s="847"/>
      <c r="AL49" s="847"/>
      <c r="AM49" s="848"/>
      <c r="AN49" s="838"/>
      <c r="AO49" s="1015"/>
      <c r="AP49" s="1016"/>
      <c r="AQ49" s="1016"/>
      <c r="AR49" s="1016"/>
      <c r="AS49" s="1016"/>
      <c r="AT49" s="1016"/>
      <c r="AU49" s="1016"/>
      <c r="AV49" s="1017"/>
      <c r="AX49" s="732">
        <f t="shared" si="0"/>
        <v>0</v>
      </c>
    </row>
    <row r="50" spans="1:50" ht="18" customHeight="1">
      <c r="A50" s="827">
        <v>35</v>
      </c>
      <c r="B50" s="862" t="s">
        <v>78</v>
      </c>
      <c r="C50" s="836"/>
      <c r="D50" s="846"/>
      <c r="E50" s="847"/>
      <c r="F50" s="847"/>
      <c r="G50" s="847"/>
      <c r="H50" s="847"/>
      <c r="I50" s="847"/>
      <c r="J50" s="848"/>
      <c r="K50" s="838"/>
      <c r="L50" s="839"/>
      <c r="M50" s="839"/>
      <c r="N50" s="839"/>
      <c r="O50" s="846"/>
      <c r="P50" s="847"/>
      <c r="Q50" s="847"/>
      <c r="R50" s="847"/>
      <c r="S50" s="848"/>
      <c r="T50" s="838"/>
      <c r="U50" s="839"/>
      <c r="V50" s="839"/>
      <c r="W50" s="839"/>
      <c r="X50" s="846"/>
      <c r="Y50" s="847"/>
      <c r="Z50" s="847"/>
      <c r="AA50" s="847"/>
      <c r="AB50" s="848"/>
      <c r="AC50" s="838"/>
      <c r="AD50" s="839"/>
      <c r="AE50" s="839"/>
      <c r="AF50" s="839"/>
      <c r="AG50" s="846"/>
      <c r="AH50" s="847"/>
      <c r="AI50" s="847"/>
      <c r="AJ50" s="847"/>
      <c r="AK50" s="847"/>
      <c r="AL50" s="847"/>
      <c r="AM50" s="848"/>
      <c r="AN50" s="838"/>
      <c r="AO50" s="1015"/>
      <c r="AP50" s="1016"/>
      <c r="AQ50" s="1016"/>
      <c r="AR50" s="1016"/>
      <c r="AS50" s="1016"/>
      <c r="AT50" s="1016"/>
      <c r="AU50" s="1016"/>
      <c r="AV50" s="1017"/>
      <c r="AX50" s="732">
        <f t="shared" si="0"/>
        <v>0</v>
      </c>
    </row>
    <row r="51" spans="1:50" ht="18" customHeight="1">
      <c r="A51" s="827">
        <v>36</v>
      </c>
      <c r="B51" s="862" t="s">
        <v>78</v>
      </c>
      <c r="C51" s="836"/>
      <c r="D51" s="846"/>
      <c r="E51" s="847"/>
      <c r="F51" s="847"/>
      <c r="G51" s="847"/>
      <c r="H51" s="847"/>
      <c r="I51" s="847"/>
      <c r="J51" s="848"/>
      <c r="K51" s="838"/>
      <c r="L51" s="839"/>
      <c r="M51" s="839"/>
      <c r="N51" s="839"/>
      <c r="O51" s="846"/>
      <c r="P51" s="847"/>
      <c r="Q51" s="847"/>
      <c r="R51" s="847"/>
      <c r="S51" s="848"/>
      <c r="T51" s="838"/>
      <c r="U51" s="839"/>
      <c r="V51" s="839"/>
      <c r="W51" s="839"/>
      <c r="X51" s="846"/>
      <c r="Y51" s="847"/>
      <c r="Z51" s="847"/>
      <c r="AA51" s="847"/>
      <c r="AB51" s="848"/>
      <c r="AC51" s="838"/>
      <c r="AD51" s="839"/>
      <c r="AE51" s="839"/>
      <c r="AF51" s="839"/>
      <c r="AG51" s="846"/>
      <c r="AH51" s="847"/>
      <c r="AI51" s="847"/>
      <c r="AJ51" s="847"/>
      <c r="AK51" s="847"/>
      <c r="AL51" s="847"/>
      <c r="AM51" s="848"/>
      <c r="AN51" s="838"/>
      <c r="AO51" s="1015"/>
      <c r="AP51" s="1016"/>
      <c r="AQ51" s="1016"/>
      <c r="AR51" s="1016"/>
      <c r="AS51" s="1016"/>
      <c r="AT51" s="1016"/>
      <c r="AU51" s="1016"/>
      <c r="AV51" s="1017"/>
      <c r="AX51" s="732">
        <f t="shared" si="0"/>
        <v>0</v>
      </c>
    </row>
    <row r="52" spans="1:50" ht="18" customHeight="1">
      <c r="A52" s="827">
        <v>37</v>
      </c>
      <c r="B52" s="862" t="s">
        <v>78</v>
      </c>
      <c r="C52" s="836"/>
      <c r="D52" s="846"/>
      <c r="E52" s="847"/>
      <c r="F52" s="847"/>
      <c r="G52" s="847"/>
      <c r="H52" s="847"/>
      <c r="I52" s="847"/>
      <c r="J52" s="848"/>
      <c r="K52" s="838"/>
      <c r="L52" s="839"/>
      <c r="M52" s="839"/>
      <c r="N52" s="839"/>
      <c r="O52" s="846"/>
      <c r="P52" s="847"/>
      <c r="Q52" s="847"/>
      <c r="R52" s="847"/>
      <c r="S52" s="848"/>
      <c r="T52" s="838"/>
      <c r="U52" s="839"/>
      <c r="V52" s="839"/>
      <c r="W52" s="839"/>
      <c r="X52" s="846"/>
      <c r="Y52" s="847"/>
      <c r="Z52" s="847"/>
      <c r="AA52" s="847"/>
      <c r="AB52" s="848"/>
      <c r="AC52" s="838"/>
      <c r="AD52" s="839"/>
      <c r="AE52" s="839"/>
      <c r="AF52" s="839"/>
      <c r="AG52" s="846"/>
      <c r="AH52" s="847"/>
      <c r="AI52" s="847"/>
      <c r="AJ52" s="847"/>
      <c r="AK52" s="847"/>
      <c r="AL52" s="847"/>
      <c r="AM52" s="848"/>
      <c r="AN52" s="838"/>
      <c r="AO52" s="1015"/>
      <c r="AP52" s="1016"/>
      <c r="AQ52" s="1016"/>
      <c r="AR52" s="1016"/>
      <c r="AS52" s="1016"/>
      <c r="AT52" s="1016"/>
      <c r="AU52" s="1016"/>
      <c r="AV52" s="1017"/>
      <c r="AX52" s="732">
        <f t="shared" si="0"/>
        <v>0</v>
      </c>
    </row>
    <row r="53" spans="1:50" ht="18" customHeight="1">
      <c r="A53" s="827">
        <v>38</v>
      </c>
      <c r="B53" s="862" t="s">
        <v>78</v>
      </c>
      <c r="C53" s="836"/>
      <c r="D53" s="846"/>
      <c r="E53" s="847"/>
      <c r="F53" s="847"/>
      <c r="G53" s="847"/>
      <c r="H53" s="847"/>
      <c r="I53" s="847"/>
      <c r="J53" s="848"/>
      <c r="K53" s="838"/>
      <c r="L53" s="839"/>
      <c r="M53" s="839"/>
      <c r="N53" s="839"/>
      <c r="O53" s="846"/>
      <c r="P53" s="847"/>
      <c r="Q53" s="847"/>
      <c r="R53" s="847"/>
      <c r="S53" s="848"/>
      <c r="T53" s="838"/>
      <c r="U53" s="839"/>
      <c r="V53" s="839"/>
      <c r="W53" s="839"/>
      <c r="X53" s="846"/>
      <c r="Y53" s="847"/>
      <c r="Z53" s="847"/>
      <c r="AA53" s="847"/>
      <c r="AB53" s="848"/>
      <c r="AC53" s="838"/>
      <c r="AD53" s="839"/>
      <c r="AE53" s="839"/>
      <c r="AF53" s="839"/>
      <c r="AG53" s="846"/>
      <c r="AH53" s="847"/>
      <c r="AI53" s="847"/>
      <c r="AJ53" s="847"/>
      <c r="AK53" s="847"/>
      <c r="AL53" s="847"/>
      <c r="AM53" s="848"/>
      <c r="AN53" s="838"/>
      <c r="AO53" s="1015"/>
      <c r="AP53" s="1016"/>
      <c r="AQ53" s="1016"/>
      <c r="AR53" s="1016"/>
      <c r="AS53" s="1016"/>
      <c r="AT53" s="1016"/>
      <c r="AU53" s="1016"/>
      <c r="AV53" s="1017"/>
      <c r="AX53" s="732">
        <f t="shared" si="0"/>
        <v>0</v>
      </c>
    </row>
    <row r="54" spans="1:50" ht="18" customHeight="1">
      <c r="A54" s="827">
        <v>39</v>
      </c>
      <c r="B54" s="862" t="s">
        <v>78</v>
      </c>
      <c r="C54" s="836"/>
      <c r="D54" s="846"/>
      <c r="E54" s="847"/>
      <c r="F54" s="847"/>
      <c r="G54" s="847"/>
      <c r="H54" s="847"/>
      <c r="I54" s="847"/>
      <c r="J54" s="848"/>
      <c r="K54" s="838"/>
      <c r="L54" s="839"/>
      <c r="M54" s="839"/>
      <c r="N54" s="839"/>
      <c r="O54" s="846"/>
      <c r="P54" s="847"/>
      <c r="Q54" s="847"/>
      <c r="R54" s="847"/>
      <c r="S54" s="848"/>
      <c r="T54" s="838"/>
      <c r="U54" s="839"/>
      <c r="V54" s="839"/>
      <c r="W54" s="839"/>
      <c r="X54" s="846"/>
      <c r="Y54" s="847"/>
      <c r="Z54" s="847"/>
      <c r="AA54" s="847"/>
      <c r="AB54" s="848"/>
      <c r="AC54" s="838"/>
      <c r="AD54" s="839"/>
      <c r="AE54" s="839"/>
      <c r="AF54" s="839"/>
      <c r="AG54" s="846"/>
      <c r="AH54" s="847"/>
      <c r="AI54" s="847"/>
      <c r="AJ54" s="847"/>
      <c r="AK54" s="847"/>
      <c r="AL54" s="847"/>
      <c r="AM54" s="848"/>
      <c r="AN54" s="838"/>
      <c r="AO54" s="1015"/>
      <c r="AP54" s="1016"/>
      <c r="AQ54" s="1016"/>
      <c r="AR54" s="1016"/>
      <c r="AS54" s="1016"/>
      <c r="AT54" s="1016"/>
      <c r="AU54" s="1016"/>
      <c r="AV54" s="1017"/>
      <c r="AX54" s="732">
        <f t="shared" si="0"/>
        <v>0</v>
      </c>
    </row>
    <row r="55" spans="1:50" ht="18" customHeight="1">
      <c r="A55" s="827">
        <v>40</v>
      </c>
      <c r="B55" s="862" t="s">
        <v>78</v>
      </c>
      <c r="C55" s="836"/>
      <c r="D55" s="846"/>
      <c r="E55" s="847"/>
      <c r="F55" s="847"/>
      <c r="G55" s="847"/>
      <c r="H55" s="847"/>
      <c r="I55" s="847"/>
      <c r="J55" s="848"/>
      <c r="K55" s="838"/>
      <c r="L55" s="839"/>
      <c r="M55" s="839"/>
      <c r="N55" s="839"/>
      <c r="O55" s="846"/>
      <c r="P55" s="847"/>
      <c r="Q55" s="847"/>
      <c r="R55" s="847"/>
      <c r="S55" s="848"/>
      <c r="T55" s="838"/>
      <c r="U55" s="839"/>
      <c r="V55" s="839"/>
      <c r="W55" s="839"/>
      <c r="X55" s="846"/>
      <c r="Y55" s="847"/>
      <c r="Z55" s="847"/>
      <c r="AA55" s="847"/>
      <c r="AB55" s="848"/>
      <c r="AC55" s="838"/>
      <c r="AD55" s="839"/>
      <c r="AE55" s="839"/>
      <c r="AF55" s="839"/>
      <c r="AG55" s="846"/>
      <c r="AH55" s="847"/>
      <c r="AI55" s="847"/>
      <c r="AJ55" s="847"/>
      <c r="AK55" s="847"/>
      <c r="AL55" s="847"/>
      <c r="AM55" s="848"/>
      <c r="AN55" s="838"/>
      <c r="AO55" s="1015"/>
      <c r="AP55" s="1016"/>
      <c r="AQ55" s="1016"/>
      <c r="AR55" s="1016"/>
      <c r="AS55" s="1016"/>
      <c r="AT55" s="1016"/>
      <c r="AU55" s="1016"/>
      <c r="AV55" s="1017"/>
      <c r="AX55" s="732">
        <f t="shared" si="0"/>
        <v>0</v>
      </c>
    </row>
    <row r="56" spans="1:50" ht="18" hidden="1" customHeight="1">
      <c r="A56" s="827">
        <v>41</v>
      </c>
      <c r="B56" s="862" t="s">
        <v>78</v>
      </c>
      <c r="C56" s="836"/>
      <c r="D56" s="846"/>
      <c r="E56" s="847"/>
      <c r="F56" s="847"/>
      <c r="G56" s="847"/>
      <c r="H56" s="847"/>
      <c r="I56" s="847"/>
      <c r="J56" s="848"/>
      <c r="K56" s="838"/>
      <c r="L56" s="839"/>
      <c r="M56" s="839"/>
      <c r="N56" s="839"/>
      <c r="O56" s="846"/>
      <c r="P56" s="847"/>
      <c r="Q56" s="847"/>
      <c r="R56" s="847"/>
      <c r="S56" s="848"/>
      <c r="T56" s="838"/>
      <c r="U56" s="839"/>
      <c r="V56" s="839"/>
      <c r="W56" s="839"/>
      <c r="X56" s="846"/>
      <c r="Y56" s="847"/>
      <c r="Z56" s="847"/>
      <c r="AA56" s="847"/>
      <c r="AB56" s="848"/>
      <c r="AC56" s="838"/>
      <c r="AD56" s="839"/>
      <c r="AE56" s="839"/>
      <c r="AF56" s="839"/>
      <c r="AG56" s="846"/>
      <c r="AH56" s="847"/>
      <c r="AI56" s="847"/>
      <c r="AJ56" s="847"/>
      <c r="AK56" s="847"/>
      <c r="AL56" s="847"/>
      <c r="AM56" s="848"/>
      <c r="AN56" s="838"/>
      <c r="AO56" s="1015"/>
      <c r="AP56" s="1016"/>
      <c r="AQ56" s="1016"/>
      <c r="AR56" s="1016"/>
      <c r="AS56" s="1016"/>
      <c r="AT56" s="1016"/>
      <c r="AU56" s="1016"/>
      <c r="AV56" s="1017"/>
      <c r="AX56" s="732">
        <f t="shared" si="0"/>
        <v>0</v>
      </c>
    </row>
    <row r="57" spans="1:50" ht="18" hidden="1" customHeight="1">
      <c r="A57" s="827">
        <v>42</v>
      </c>
      <c r="B57" s="862" t="s">
        <v>78</v>
      </c>
      <c r="C57" s="836"/>
      <c r="D57" s="846"/>
      <c r="E57" s="847"/>
      <c r="F57" s="847"/>
      <c r="G57" s="847"/>
      <c r="H57" s="847"/>
      <c r="I57" s="847"/>
      <c r="J57" s="848"/>
      <c r="K57" s="838"/>
      <c r="L57" s="839"/>
      <c r="M57" s="839"/>
      <c r="N57" s="839"/>
      <c r="O57" s="846"/>
      <c r="P57" s="847"/>
      <c r="Q57" s="847"/>
      <c r="R57" s="847"/>
      <c r="S57" s="848"/>
      <c r="T57" s="838"/>
      <c r="U57" s="839"/>
      <c r="V57" s="839"/>
      <c r="W57" s="839"/>
      <c r="X57" s="846"/>
      <c r="Y57" s="847"/>
      <c r="Z57" s="847"/>
      <c r="AA57" s="847"/>
      <c r="AB57" s="848"/>
      <c r="AC57" s="838"/>
      <c r="AD57" s="839"/>
      <c r="AE57" s="839"/>
      <c r="AF57" s="839"/>
      <c r="AG57" s="846"/>
      <c r="AH57" s="847"/>
      <c r="AI57" s="847"/>
      <c r="AJ57" s="847"/>
      <c r="AK57" s="847"/>
      <c r="AL57" s="847"/>
      <c r="AM57" s="848"/>
      <c r="AN57" s="838"/>
      <c r="AO57" s="1015"/>
      <c r="AP57" s="1016"/>
      <c r="AQ57" s="1016"/>
      <c r="AR57" s="1016"/>
      <c r="AS57" s="1016"/>
      <c r="AT57" s="1016"/>
      <c r="AU57" s="1016"/>
      <c r="AV57" s="1017"/>
      <c r="AX57" s="732">
        <f t="shared" si="0"/>
        <v>0</v>
      </c>
    </row>
    <row r="58" spans="1:50" ht="18" hidden="1" customHeight="1">
      <c r="A58" s="827">
        <v>43</v>
      </c>
      <c r="B58" s="862" t="s">
        <v>78</v>
      </c>
      <c r="C58" s="836"/>
      <c r="D58" s="846"/>
      <c r="E58" s="847"/>
      <c r="F58" s="847"/>
      <c r="G58" s="847"/>
      <c r="H58" s="847"/>
      <c r="I58" s="847"/>
      <c r="J58" s="848"/>
      <c r="K58" s="838"/>
      <c r="L58" s="839"/>
      <c r="M58" s="839"/>
      <c r="N58" s="839"/>
      <c r="O58" s="846"/>
      <c r="P58" s="847"/>
      <c r="Q58" s="847"/>
      <c r="R58" s="847"/>
      <c r="S58" s="848"/>
      <c r="T58" s="838"/>
      <c r="U58" s="839"/>
      <c r="V58" s="839"/>
      <c r="W58" s="839"/>
      <c r="X58" s="846"/>
      <c r="Y58" s="847"/>
      <c r="Z58" s="847"/>
      <c r="AA58" s="847"/>
      <c r="AB58" s="848"/>
      <c r="AC58" s="838"/>
      <c r="AD58" s="839"/>
      <c r="AE58" s="839"/>
      <c r="AF58" s="839"/>
      <c r="AG58" s="846"/>
      <c r="AH58" s="847"/>
      <c r="AI58" s="847"/>
      <c r="AJ58" s="847"/>
      <c r="AK58" s="847"/>
      <c r="AL58" s="847"/>
      <c r="AM58" s="848"/>
      <c r="AN58" s="838"/>
      <c r="AO58" s="1015"/>
      <c r="AP58" s="1016"/>
      <c r="AQ58" s="1016"/>
      <c r="AR58" s="1016"/>
      <c r="AS58" s="1016"/>
      <c r="AT58" s="1016"/>
      <c r="AU58" s="1016"/>
      <c r="AV58" s="1017"/>
      <c r="AX58" s="732">
        <f t="shared" si="0"/>
        <v>0</v>
      </c>
    </row>
    <row r="59" spans="1:50" ht="18" hidden="1" customHeight="1">
      <c r="A59" s="827">
        <v>44</v>
      </c>
      <c r="B59" s="862" t="s">
        <v>78</v>
      </c>
      <c r="C59" s="836"/>
      <c r="D59" s="846"/>
      <c r="E59" s="847"/>
      <c r="F59" s="847"/>
      <c r="G59" s="847"/>
      <c r="H59" s="847"/>
      <c r="I59" s="847"/>
      <c r="J59" s="848"/>
      <c r="K59" s="838"/>
      <c r="L59" s="839"/>
      <c r="M59" s="839"/>
      <c r="N59" s="839"/>
      <c r="O59" s="846"/>
      <c r="P59" s="847"/>
      <c r="Q59" s="847"/>
      <c r="R59" s="847"/>
      <c r="S59" s="848"/>
      <c r="T59" s="838"/>
      <c r="U59" s="839"/>
      <c r="V59" s="839"/>
      <c r="W59" s="839"/>
      <c r="X59" s="846"/>
      <c r="Y59" s="847"/>
      <c r="Z59" s="847"/>
      <c r="AA59" s="847"/>
      <c r="AB59" s="848"/>
      <c r="AC59" s="838"/>
      <c r="AD59" s="839"/>
      <c r="AE59" s="839"/>
      <c r="AF59" s="839"/>
      <c r="AG59" s="846"/>
      <c r="AH59" s="847"/>
      <c r="AI59" s="847"/>
      <c r="AJ59" s="847"/>
      <c r="AK59" s="847"/>
      <c r="AL59" s="847"/>
      <c r="AM59" s="848"/>
      <c r="AN59" s="838"/>
      <c r="AO59" s="1015"/>
      <c r="AP59" s="1016"/>
      <c r="AQ59" s="1016"/>
      <c r="AR59" s="1016"/>
      <c r="AS59" s="1016"/>
      <c r="AT59" s="1016"/>
      <c r="AU59" s="1016"/>
      <c r="AV59" s="1017"/>
      <c r="AX59" s="732">
        <f t="shared" si="0"/>
        <v>0</v>
      </c>
    </row>
    <row r="60" spans="1:50" ht="18" hidden="1" customHeight="1">
      <c r="A60" s="827">
        <v>45</v>
      </c>
      <c r="B60" s="862" t="s">
        <v>78</v>
      </c>
      <c r="C60" s="836"/>
      <c r="D60" s="849"/>
      <c r="E60" s="850"/>
      <c r="F60" s="850"/>
      <c r="G60" s="850"/>
      <c r="H60" s="850"/>
      <c r="I60" s="850"/>
      <c r="J60" s="851"/>
      <c r="K60" s="838"/>
      <c r="L60" s="839"/>
      <c r="M60" s="839"/>
      <c r="N60" s="839"/>
      <c r="O60" s="849"/>
      <c r="P60" s="850"/>
      <c r="Q60" s="850"/>
      <c r="R60" s="850"/>
      <c r="S60" s="851"/>
      <c r="T60" s="838"/>
      <c r="U60" s="839"/>
      <c r="V60" s="839"/>
      <c r="W60" s="839"/>
      <c r="X60" s="849"/>
      <c r="Y60" s="850"/>
      <c r="Z60" s="850"/>
      <c r="AA60" s="850"/>
      <c r="AB60" s="851"/>
      <c r="AC60" s="838"/>
      <c r="AD60" s="839"/>
      <c r="AE60" s="839"/>
      <c r="AF60" s="839"/>
      <c r="AG60" s="849"/>
      <c r="AH60" s="850"/>
      <c r="AI60" s="850"/>
      <c r="AJ60" s="850"/>
      <c r="AK60" s="850"/>
      <c r="AL60" s="850"/>
      <c r="AM60" s="851"/>
      <c r="AN60" s="838"/>
      <c r="AO60" s="1015"/>
      <c r="AP60" s="1016"/>
      <c r="AQ60" s="1016"/>
      <c r="AR60" s="1016"/>
      <c r="AS60" s="1016"/>
      <c r="AT60" s="1016"/>
      <c r="AU60" s="1016"/>
      <c r="AV60" s="1017"/>
      <c r="AX60" s="732">
        <f t="shared" si="0"/>
        <v>0</v>
      </c>
    </row>
    <row r="61" spans="1:50" ht="8.25" customHeight="1"/>
    <row r="62" spans="1:50">
      <c r="C62" s="834" t="s">
        <v>229</v>
      </c>
    </row>
    <row r="63" spans="1:50" ht="10.5" customHeight="1">
      <c r="C63" s="1030" t="s">
        <v>235</v>
      </c>
      <c r="D63" s="1031" t="s">
        <v>236</v>
      </c>
      <c r="E63" s="1031"/>
      <c r="F63" s="1031"/>
      <c r="G63" s="1031"/>
      <c r="H63" s="1031"/>
      <c r="I63" s="1031"/>
      <c r="J63" s="1031"/>
      <c r="K63" s="1031"/>
      <c r="L63" s="1031"/>
      <c r="M63" s="1031"/>
      <c r="N63" s="1031"/>
      <c r="O63" s="1031"/>
      <c r="P63" s="1031"/>
      <c r="Q63" s="1031"/>
      <c r="R63" s="1031"/>
      <c r="S63" s="1031"/>
      <c r="T63" s="1031"/>
      <c r="U63" s="1031"/>
      <c r="V63" s="1031"/>
      <c r="W63" s="1031"/>
      <c r="X63" s="1031"/>
      <c r="Y63" s="1031"/>
      <c r="Z63" s="1031"/>
      <c r="AA63" s="1031"/>
      <c r="AB63" s="1031"/>
      <c r="AC63" s="1031"/>
      <c r="AD63" s="1031"/>
      <c r="AE63" s="1031"/>
      <c r="AF63" s="1031"/>
      <c r="AG63" s="1031"/>
      <c r="AH63" s="1031"/>
      <c r="AI63" s="1031"/>
      <c r="AJ63" s="1031"/>
      <c r="AK63" s="1031"/>
      <c r="AL63" s="1031"/>
      <c r="AM63" s="1031"/>
      <c r="AN63" s="1031"/>
      <c r="AO63" s="1031"/>
      <c r="AP63" s="1031"/>
      <c r="AQ63" s="1031"/>
      <c r="AR63" s="1031"/>
      <c r="AS63" s="1031"/>
      <c r="AT63" s="1031"/>
      <c r="AU63" s="1031"/>
      <c r="AV63" s="1031"/>
    </row>
    <row r="64" spans="1:50" ht="10.5" customHeight="1">
      <c r="C64" s="1030"/>
      <c r="D64" s="1031"/>
      <c r="E64" s="1031"/>
      <c r="F64" s="1031"/>
      <c r="G64" s="1031"/>
      <c r="H64" s="1031"/>
      <c r="I64" s="1031"/>
      <c r="J64" s="1031"/>
      <c r="K64" s="1031"/>
      <c r="L64" s="1031"/>
      <c r="M64" s="1031"/>
      <c r="N64" s="1031"/>
      <c r="O64" s="1031"/>
      <c r="P64" s="1031"/>
      <c r="Q64" s="1031"/>
      <c r="R64" s="1031"/>
      <c r="S64" s="1031"/>
      <c r="T64" s="1031"/>
      <c r="U64" s="1031"/>
      <c r="V64" s="1031"/>
      <c r="W64" s="1031"/>
      <c r="X64" s="1031"/>
      <c r="Y64" s="1031"/>
      <c r="Z64" s="1031"/>
      <c r="AA64" s="1031"/>
      <c r="AB64" s="1031"/>
      <c r="AC64" s="1031"/>
      <c r="AD64" s="1031"/>
      <c r="AE64" s="1031"/>
      <c r="AF64" s="1031"/>
      <c r="AG64" s="1031"/>
      <c r="AH64" s="1031"/>
      <c r="AI64" s="1031"/>
      <c r="AJ64" s="1031"/>
      <c r="AK64" s="1031"/>
      <c r="AL64" s="1031"/>
      <c r="AM64" s="1031"/>
      <c r="AN64" s="1031"/>
      <c r="AO64" s="1031"/>
      <c r="AP64" s="1031"/>
      <c r="AQ64" s="1031"/>
      <c r="AR64" s="1031"/>
      <c r="AS64" s="1031"/>
      <c r="AT64" s="1031"/>
      <c r="AU64" s="1031"/>
      <c r="AV64" s="1031"/>
    </row>
    <row r="65" spans="3:48" ht="10.5" customHeight="1">
      <c r="C65" s="1030"/>
      <c r="D65" s="1031" t="s">
        <v>237</v>
      </c>
      <c r="E65" s="1031"/>
      <c r="F65" s="1031"/>
      <c r="G65" s="1031"/>
      <c r="H65" s="1031"/>
      <c r="I65" s="1031"/>
      <c r="J65" s="1031"/>
      <c r="K65" s="1031"/>
      <c r="L65" s="1031"/>
      <c r="M65" s="1031"/>
      <c r="N65" s="1031"/>
      <c r="O65" s="1031"/>
      <c r="P65" s="1031"/>
      <c r="Q65" s="1031"/>
      <c r="R65" s="1031"/>
      <c r="S65" s="1031"/>
      <c r="T65" s="1031"/>
      <c r="U65" s="1031"/>
      <c r="V65" s="1031"/>
      <c r="W65" s="1031"/>
      <c r="X65" s="1031"/>
      <c r="Y65" s="1031"/>
      <c r="Z65" s="1031"/>
      <c r="AA65" s="1031"/>
      <c r="AB65" s="1031"/>
      <c r="AC65" s="1031"/>
      <c r="AD65" s="1031"/>
      <c r="AE65" s="1031"/>
      <c r="AF65" s="1031"/>
      <c r="AG65" s="1031"/>
      <c r="AH65" s="1031"/>
      <c r="AI65" s="1031"/>
      <c r="AJ65" s="1031"/>
      <c r="AK65" s="1031"/>
      <c r="AL65" s="1031"/>
      <c r="AM65" s="1031"/>
      <c r="AN65" s="1031"/>
      <c r="AO65" s="1031"/>
      <c r="AP65" s="1031"/>
      <c r="AQ65" s="1031"/>
      <c r="AR65" s="1031"/>
      <c r="AS65" s="1031"/>
      <c r="AT65" s="1031"/>
      <c r="AU65" s="1031"/>
      <c r="AV65" s="1031"/>
    </row>
    <row r="66" spans="3:48" ht="10.5" customHeight="1">
      <c r="C66" s="1030"/>
      <c r="D66" s="1031"/>
      <c r="E66" s="1031"/>
      <c r="F66" s="1031"/>
      <c r="G66" s="1031"/>
      <c r="H66" s="1031"/>
      <c r="I66" s="1031"/>
      <c r="J66" s="1031"/>
      <c r="K66" s="1031"/>
      <c r="L66" s="1031"/>
      <c r="M66" s="1031"/>
      <c r="N66" s="1031"/>
      <c r="O66" s="1031"/>
      <c r="P66" s="1031"/>
      <c r="Q66" s="1031"/>
      <c r="R66" s="1031"/>
      <c r="S66" s="1031"/>
      <c r="T66" s="1031"/>
      <c r="U66" s="1031"/>
      <c r="V66" s="1031"/>
      <c r="W66" s="1031"/>
      <c r="X66" s="1031"/>
      <c r="Y66" s="1031"/>
      <c r="Z66" s="1031"/>
      <c r="AA66" s="1031"/>
      <c r="AB66" s="1031"/>
      <c r="AC66" s="1031"/>
      <c r="AD66" s="1031"/>
      <c r="AE66" s="1031"/>
      <c r="AF66" s="1031"/>
      <c r="AG66" s="1031"/>
      <c r="AH66" s="1031"/>
      <c r="AI66" s="1031"/>
      <c r="AJ66" s="1031"/>
      <c r="AK66" s="1031"/>
      <c r="AL66" s="1031"/>
      <c r="AM66" s="1031"/>
      <c r="AN66" s="1031"/>
      <c r="AO66" s="1031"/>
      <c r="AP66" s="1031"/>
      <c r="AQ66" s="1031"/>
      <c r="AR66" s="1031"/>
      <c r="AS66" s="1031"/>
      <c r="AT66" s="1031"/>
      <c r="AU66" s="1031"/>
      <c r="AV66" s="1031"/>
    </row>
    <row r="67" spans="3:48" ht="7.5" customHeight="1">
      <c r="C67" s="903"/>
    </row>
    <row r="68" spans="3:48" ht="15">
      <c r="C68" s="727" t="s">
        <v>230</v>
      </c>
    </row>
    <row r="69" spans="3:48" ht="15">
      <c r="C69" s="727" t="s">
        <v>232</v>
      </c>
    </row>
  </sheetData>
  <mergeCells count="58">
    <mergeCell ref="C63:C66"/>
    <mergeCell ref="AO55:AV55"/>
    <mergeCell ref="AO56:AV56"/>
    <mergeCell ref="AO57:AV57"/>
    <mergeCell ref="AO58:AV58"/>
    <mergeCell ref="AO59:AV59"/>
    <mergeCell ref="AO60:AV60"/>
    <mergeCell ref="D65:AV66"/>
    <mergeCell ref="D63:AV64"/>
    <mergeCell ref="AO40:AV40"/>
    <mergeCell ref="AO33:AV33"/>
    <mergeCell ref="AO53:AV53"/>
    <mergeCell ref="AO54:AV54"/>
    <mergeCell ref="AO25:AV25"/>
    <mergeCell ref="AO26:AV26"/>
    <mergeCell ref="AO52:AV52"/>
    <mergeCell ref="AO38:AV38"/>
    <mergeCell ref="AO27:AV27"/>
    <mergeCell ref="AO28:AV28"/>
    <mergeCell ref="AO29:AV29"/>
    <mergeCell ref="AO30:AV30"/>
    <mergeCell ref="AO31:AV31"/>
    <mergeCell ref="AO32:AV32"/>
    <mergeCell ref="AO34:AV34"/>
    <mergeCell ref="AO51:AV51"/>
    <mergeCell ref="AO24:AV24"/>
    <mergeCell ref="L14:T14"/>
    <mergeCell ref="U14:AC14"/>
    <mergeCell ref="AO20:AV20"/>
    <mergeCell ref="AO21:AV21"/>
    <mergeCell ref="AO22:AV22"/>
    <mergeCell ref="AO19:AV19"/>
    <mergeCell ref="AO17:AV17"/>
    <mergeCell ref="AO18:AV18"/>
    <mergeCell ref="D14:K14"/>
    <mergeCell ref="AO23:AV23"/>
    <mergeCell ref="C14:C15"/>
    <mergeCell ref="A1:AV1"/>
    <mergeCell ref="A2:AV2"/>
    <mergeCell ref="A14:A15"/>
    <mergeCell ref="AD14:AN14"/>
    <mergeCell ref="B14:B15"/>
    <mergeCell ref="AO49:AV49"/>
    <mergeCell ref="AO50:AV50"/>
    <mergeCell ref="AO14:AV15"/>
    <mergeCell ref="AO41:AV41"/>
    <mergeCell ref="AO42:AV42"/>
    <mergeCell ref="AO43:AV43"/>
    <mergeCell ref="AO44:AV44"/>
    <mergeCell ref="AO37:AV37"/>
    <mergeCell ref="AO39:AV39"/>
    <mergeCell ref="AO35:AV35"/>
    <mergeCell ref="AO36:AV36"/>
    <mergeCell ref="AO16:AV16"/>
    <mergeCell ref="AO45:AV45"/>
    <mergeCell ref="AO46:AV46"/>
    <mergeCell ref="AO47:AV47"/>
    <mergeCell ref="AO48:AV48"/>
  </mergeCells>
  <phoneticPr fontId="0" type="noConversion"/>
  <printOptions horizontalCentered="1" verticalCentered="1"/>
  <pageMargins left="0" right="0.23622047244094491" top="0.39370078740157483" bottom="0" header="0" footer="0"/>
  <pageSetup paperSize="9" scale="6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17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13721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indexed="43"/>
    <pageSetUpPr fitToPage="1"/>
  </sheetPr>
  <dimension ref="A1:AX74"/>
  <sheetViews>
    <sheetView view="pageBreakPreview" zoomScale="70" zoomScaleNormal="70" workbookViewId="0">
      <selection activeCell="AX14" sqref="AX14"/>
    </sheetView>
  </sheetViews>
  <sheetFormatPr defaultRowHeight="12.75"/>
  <cols>
    <col min="1" max="1" width="4" customWidth="1"/>
    <col min="2" max="2" width="8.7109375" customWidth="1"/>
    <col min="3" max="3" width="54.85546875" customWidth="1"/>
    <col min="4" max="23" width="3.5703125" customWidth="1"/>
    <col min="24" max="24" width="3.28515625" customWidth="1"/>
    <col min="25" max="49" width="0" hidden="1" customWidth="1"/>
  </cols>
  <sheetData>
    <row r="1" spans="1:50" ht="18">
      <c r="A1" s="1026" t="s">
        <v>126</v>
      </c>
      <c r="B1" s="1026"/>
      <c r="C1" s="1026"/>
      <c r="D1" s="1026"/>
      <c r="E1" s="1026"/>
      <c r="F1" s="1026"/>
      <c r="G1" s="1026"/>
      <c r="H1" s="1026"/>
      <c r="I1" s="1026"/>
      <c r="J1" s="1026"/>
      <c r="K1" s="1026"/>
      <c r="L1" s="1026"/>
      <c r="M1" s="1026"/>
      <c r="N1" s="1026"/>
      <c r="O1" s="1026"/>
      <c r="P1" s="1026"/>
      <c r="Q1" s="1026"/>
      <c r="R1" s="1026"/>
      <c r="S1" s="1026"/>
      <c r="T1" s="1026"/>
      <c r="U1" s="1026"/>
      <c r="V1" s="1026"/>
      <c r="W1" s="1026"/>
      <c r="AX1" s="726">
        <f>SUM(AX16:AX60)</f>
        <v>24</v>
      </c>
    </row>
    <row r="2" spans="1:50" ht="18">
      <c r="A2" s="1026" t="s">
        <v>125</v>
      </c>
      <c r="B2" s="1026"/>
      <c r="C2" s="1026"/>
      <c r="D2" s="1026"/>
      <c r="E2" s="1026"/>
      <c r="F2" s="1026"/>
      <c r="G2" s="1026"/>
      <c r="H2" s="1026"/>
      <c r="I2" s="1026"/>
      <c r="J2" s="1026"/>
      <c r="K2" s="1026"/>
      <c r="L2" s="1026"/>
      <c r="M2" s="1026"/>
      <c r="N2" s="1026"/>
      <c r="O2" s="1026"/>
      <c r="P2" s="1026"/>
      <c r="Q2" s="1026"/>
      <c r="R2" s="1026"/>
      <c r="S2" s="1026"/>
      <c r="T2" s="1026"/>
      <c r="U2" s="1026"/>
      <c r="V2" s="1026"/>
      <c r="W2" s="1026"/>
    </row>
    <row r="3" spans="1:50" ht="17.25" hidden="1" customHeight="1">
      <c r="A3" s="824"/>
      <c r="B3" s="824"/>
      <c r="C3" s="824"/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824"/>
      <c r="S3" s="824"/>
      <c r="T3" s="824"/>
      <c r="U3" s="824"/>
      <c r="V3" s="824"/>
      <c r="W3" s="824"/>
    </row>
    <row r="4" spans="1:50" ht="17.25" hidden="1" customHeight="1">
      <c r="A4" s="824"/>
      <c r="B4" s="824"/>
      <c r="C4" s="824"/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824"/>
      <c r="S4" s="824"/>
      <c r="T4" s="824"/>
      <c r="U4" s="824"/>
      <c r="V4" s="824"/>
      <c r="W4" s="824"/>
    </row>
    <row r="5" spans="1:50" ht="17.25" hidden="1" customHeight="1">
      <c r="A5" s="824"/>
      <c r="B5" s="824"/>
      <c r="C5" s="824"/>
      <c r="D5" s="824"/>
      <c r="E5" s="824"/>
      <c r="F5" s="824"/>
      <c r="G5" s="824"/>
      <c r="H5" s="824"/>
      <c r="I5" s="824"/>
      <c r="J5" s="824"/>
      <c r="K5" s="824"/>
      <c r="L5" s="824"/>
      <c r="M5" s="824"/>
      <c r="N5" s="824"/>
      <c r="O5" s="824"/>
      <c r="P5" s="824"/>
      <c r="Q5" s="824"/>
      <c r="R5" s="824"/>
      <c r="S5" s="824"/>
      <c r="T5" s="824"/>
      <c r="U5" s="824"/>
      <c r="V5" s="824"/>
      <c r="W5" s="824"/>
    </row>
    <row r="6" spans="1:50" ht="17.25" hidden="1" customHeight="1">
      <c r="A6" s="824"/>
      <c r="B6" s="824"/>
      <c r="C6" s="824"/>
      <c r="D6" s="824"/>
      <c r="E6" s="824"/>
      <c r="F6" s="824"/>
      <c r="G6" s="824"/>
      <c r="H6" s="824"/>
      <c r="I6" s="824"/>
      <c r="J6" s="824"/>
      <c r="K6" s="824"/>
      <c r="L6" s="824"/>
      <c r="M6" s="824"/>
      <c r="N6" s="824"/>
      <c r="O6" s="824"/>
      <c r="P6" s="824"/>
      <c r="Q6" s="824"/>
      <c r="R6" s="824"/>
      <c r="S6" s="824"/>
      <c r="T6" s="824"/>
      <c r="U6" s="824"/>
      <c r="V6" s="824"/>
      <c r="W6" s="824"/>
    </row>
    <row r="7" spans="1:50" ht="17.25" hidden="1" customHeight="1">
      <c r="A7" s="824"/>
      <c r="B7" s="824"/>
      <c r="C7" s="824"/>
      <c r="D7" s="824"/>
      <c r="E7" s="824"/>
      <c r="F7" s="824"/>
      <c r="G7" s="824"/>
      <c r="H7" s="824"/>
      <c r="I7" s="824"/>
      <c r="J7" s="824"/>
      <c r="K7" s="824"/>
      <c r="L7" s="824"/>
      <c r="M7" s="824"/>
      <c r="N7" s="824"/>
      <c r="O7" s="824"/>
      <c r="P7" s="824"/>
      <c r="Q7" s="824"/>
      <c r="R7" s="824"/>
      <c r="S7" s="824"/>
      <c r="T7" s="824"/>
      <c r="U7" s="824"/>
      <c r="V7" s="824"/>
      <c r="W7" s="824"/>
    </row>
    <row r="8" spans="1:50" ht="17.25" hidden="1" customHeight="1">
      <c r="A8" s="824"/>
      <c r="B8" s="824"/>
      <c r="C8" s="824"/>
      <c r="D8" s="824"/>
      <c r="E8" s="824"/>
      <c r="F8" s="824"/>
      <c r="G8" s="824"/>
      <c r="H8" s="824"/>
      <c r="I8" s="824"/>
      <c r="J8" s="824"/>
      <c r="K8" s="824"/>
      <c r="L8" s="824"/>
      <c r="M8" s="824"/>
      <c r="N8" s="824"/>
      <c r="O8" s="824"/>
      <c r="P8" s="824"/>
      <c r="Q8" s="824"/>
      <c r="R8" s="824"/>
      <c r="S8" s="824"/>
      <c r="T8" s="824"/>
      <c r="U8" s="824"/>
      <c r="V8" s="824"/>
      <c r="W8" s="824"/>
    </row>
    <row r="9" spans="1:50" ht="17.25" hidden="1" customHeight="1">
      <c r="A9" s="824"/>
      <c r="B9" s="824"/>
      <c r="C9" s="824"/>
      <c r="D9" s="824"/>
      <c r="E9" s="824"/>
      <c r="F9" s="824"/>
      <c r="G9" s="824"/>
      <c r="H9" s="824"/>
      <c r="I9" s="824"/>
      <c r="J9" s="824"/>
      <c r="K9" s="824"/>
      <c r="L9" s="824"/>
      <c r="M9" s="824"/>
      <c r="N9" s="824"/>
      <c r="O9" s="824"/>
      <c r="P9" s="824"/>
      <c r="Q9" s="824"/>
      <c r="R9" s="824"/>
      <c r="S9" s="824"/>
      <c r="T9" s="824"/>
      <c r="U9" s="824"/>
      <c r="V9" s="824"/>
      <c r="W9" s="824"/>
    </row>
    <row r="10" spans="1:50" ht="17.25" hidden="1" customHeight="1">
      <c r="A10" s="824"/>
      <c r="B10" s="824"/>
      <c r="C10" s="824"/>
      <c r="D10" s="824"/>
      <c r="E10" s="824"/>
      <c r="F10" s="824"/>
      <c r="G10" s="824"/>
      <c r="H10" s="824"/>
      <c r="I10" s="824"/>
      <c r="J10" s="824"/>
      <c r="K10" s="824"/>
      <c r="L10" s="824"/>
      <c r="M10" s="824"/>
      <c r="N10" s="824"/>
      <c r="O10" s="824"/>
      <c r="P10" s="824"/>
      <c r="Q10" s="824"/>
      <c r="R10" s="824"/>
      <c r="S10" s="824"/>
      <c r="T10" s="824"/>
      <c r="U10" s="824"/>
      <c r="V10" s="824"/>
      <c r="W10" s="824"/>
    </row>
    <row r="11" spans="1:50" ht="17.25" hidden="1" customHeight="1">
      <c r="A11" s="824"/>
      <c r="B11" s="824"/>
      <c r="C11" s="824"/>
      <c r="D11" s="824"/>
      <c r="E11" s="824"/>
      <c r="F11" s="824"/>
      <c r="G11" s="824"/>
      <c r="H11" s="824"/>
      <c r="I11" s="824"/>
      <c r="J11" s="824"/>
      <c r="K11" s="824"/>
      <c r="L11" s="824"/>
      <c r="M11" s="824"/>
      <c r="N11" s="824"/>
      <c r="O11" s="824"/>
      <c r="P11" s="824"/>
      <c r="Q11" s="824"/>
      <c r="R11" s="824"/>
      <c r="S11" s="824"/>
      <c r="T11" s="824"/>
      <c r="U11" s="824"/>
      <c r="V11" s="824"/>
      <c r="W11" s="824"/>
    </row>
    <row r="12" spans="1:50" ht="17.25" hidden="1" customHeight="1">
      <c r="A12" s="824"/>
      <c r="B12" s="824"/>
      <c r="C12" s="824"/>
      <c r="D12" s="824"/>
      <c r="E12" s="824"/>
      <c r="F12" s="824"/>
      <c r="G12" s="824"/>
      <c r="H12" s="824"/>
      <c r="I12" s="824"/>
      <c r="J12" s="824"/>
      <c r="K12" s="824"/>
      <c r="L12" s="824"/>
      <c r="M12" s="824"/>
      <c r="N12" s="824"/>
      <c r="O12" s="824"/>
      <c r="P12" s="824"/>
      <c r="Q12" s="824"/>
      <c r="R12" s="824"/>
      <c r="S12" s="824"/>
      <c r="T12" s="824"/>
      <c r="U12" s="824"/>
      <c r="V12" s="824"/>
      <c r="W12" s="824"/>
    </row>
    <row r="13" spans="1:50" ht="17.25" customHeight="1"/>
    <row r="14" spans="1:50" ht="17.25" customHeight="1">
      <c r="A14" s="1027" t="s">
        <v>243</v>
      </c>
      <c r="B14" s="1028" t="s">
        <v>70</v>
      </c>
      <c r="C14" s="1024" t="s">
        <v>71</v>
      </c>
      <c r="D14" s="1024" t="s">
        <v>274</v>
      </c>
      <c r="E14" s="1024"/>
      <c r="F14" s="1024"/>
      <c r="G14" s="1024"/>
      <c r="H14" s="1024" t="s">
        <v>275</v>
      </c>
      <c r="I14" s="1024"/>
      <c r="J14" s="1024"/>
      <c r="K14" s="1024"/>
      <c r="L14" s="1024" t="s">
        <v>276</v>
      </c>
      <c r="M14" s="1024"/>
      <c r="N14" s="1024"/>
      <c r="O14" s="1024"/>
      <c r="P14" s="1018" t="s">
        <v>241</v>
      </c>
      <c r="Q14" s="1019"/>
      <c r="R14" s="1019"/>
      <c r="S14" s="1019"/>
      <c r="T14" s="1019"/>
      <c r="U14" s="1019"/>
      <c r="V14" s="1019"/>
      <c r="W14" s="1020"/>
    </row>
    <row r="15" spans="1:50" ht="32.25" customHeight="1">
      <c r="A15" s="1027"/>
      <c r="B15" s="1029"/>
      <c r="C15" s="1024"/>
      <c r="D15" s="830" t="s">
        <v>248</v>
      </c>
      <c r="E15" s="830" t="s">
        <v>265</v>
      </c>
      <c r="F15" s="830" t="s">
        <v>249</v>
      </c>
      <c r="G15" s="825" t="s">
        <v>255</v>
      </c>
      <c r="H15" s="830" t="s">
        <v>248</v>
      </c>
      <c r="I15" s="830" t="s">
        <v>265</v>
      </c>
      <c r="J15" s="830" t="s">
        <v>249</v>
      </c>
      <c r="K15" s="825" t="s">
        <v>255</v>
      </c>
      <c r="L15" s="830" t="s">
        <v>248</v>
      </c>
      <c r="M15" s="830" t="s">
        <v>265</v>
      </c>
      <c r="N15" s="830" t="s">
        <v>249</v>
      </c>
      <c r="O15" s="825" t="s">
        <v>255</v>
      </c>
      <c r="P15" s="1021"/>
      <c r="Q15" s="1022"/>
      <c r="R15" s="1022"/>
      <c r="S15" s="1022"/>
      <c r="T15" s="1022"/>
      <c r="U15" s="1022"/>
      <c r="V15" s="1022"/>
      <c r="W15" s="1023"/>
      <c r="X15" s="1"/>
    </row>
    <row r="16" spans="1:50" ht="18" customHeight="1">
      <c r="A16" s="827">
        <v>1</v>
      </c>
      <c r="B16" s="861" t="s">
        <v>78</v>
      </c>
      <c r="C16" s="835" t="s">
        <v>127</v>
      </c>
      <c r="D16" s="852"/>
      <c r="E16" s="828"/>
      <c r="F16" s="853"/>
      <c r="G16" s="832"/>
      <c r="H16" s="852"/>
      <c r="I16" s="828"/>
      <c r="J16" s="853"/>
      <c r="K16" s="832"/>
      <c r="L16" s="852"/>
      <c r="M16" s="828"/>
      <c r="N16" s="853"/>
      <c r="O16" s="832"/>
      <c r="P16" s="1033"/>
      <c r="Q16" s="1034"/>
      <c r="R16" s="1034"/>
      <c r="S16" s="1034"/>
      <c r="T16" s="1034"/>
      <c r="U16" s="1034"/>
      <c r="V16" s="1034"/>
      <c r="W16" s="1035"/>
      <c r="AX16" s="732">
        <f>COUNTA($C16)</f>
        <v>1</v>
      </c>
    </row>
    <row r="17" spans="1:50" ht="18" customHeight="1">
      <c r="A17" s="827">
        <v>2</v>
      </c>
      <c r="B17" s="861" t="s">
        <v>78</v>
      </c>
      <c r="C17" s="835" t="s">
        <v>128</v>
      </c>
      <c r="D17" s="854"/>
      <c r="E17" s="829"/>
      <c r="F17" s="855"/>
      <c r="G17" s="832"/>
      <c r="H17" s="854"/>
      <c r="I17" s="829"/>
      <c r="J17" s="855"/>
      <c r="K17" s="832"/>
      <c r="L17" s="854"/>
      <c r="M17" s="829"/>
      <c r="N17" s="855"/>
      <c r="O17" s="832"/>
      <c r="P17" s="1033"/>
      <c r="Q17" s="1034"/>
      <c r="R17" s="1034"/>
      <c r="S17" s="1034"/>
      <c r="T17" s="1034"/>
      <c r="U17" s="1034"/>
      <c r="V17" s="1034"/>
      <c r="W17" s="1035"/>
      <c r="AX17" s="732">
        <f t="shared" ref="AX17:AX60" si="0">COUNTA($C17)</f>
        <v>1</v>
      </c>
    </row>
    <row r="18" spans="1:50" ht="18" customHeight="1">
      <c r="A18" s="827">
        <v>3</v>
      </c>
      <c r="B18" s="861" t="s">
        <v>78</v>
      </c>
      <c r="C18" s="836" t="s">
        <v>129</v>
      </c>
      <c r="D18" s="856"/>
      <c r="E18" s="826"/>
      <c r="F18" s="857"/>
      <c r="G18" s="832"/>
      <c r="H18" s="856"/>
      <c r="I18" s="826"/>
      <c r="J18" s="857"/>
      <c r="K18" s="832"/>
      <c r="L18" s="856"/>
      <c r="M18" s="826"/>
      <c r="N18" s="857"/>
      <c r="O18" s="832"/>
      <c r="P18" s="1033"/>
      <c r="Q18" s="1034"/>
      <c r="R18" s="1034"/>
      <c r="S18" s="1034"/>
      <c r="T18" s="1034"/>
      <c r="U18" s="1034"/>
      <c r="V18" s="1034"/>
      <c r="W18" s="1035"/>
      <c r="AX18" s="732">
        <f t="shared" si="0"/>
        <v>1</v>
      </c>
    </row>
    <row r="19" spans="1:50" ht="18" customHeight="1">
      <c r="A19" s="827">
        <v>4</v>
      </c>
      <c r="B19" s="862" t="s">
        <v>78</v>
      </c>
      <c r="C19" s="836" t="s">
        <v>130</v>
      </c>
      <c r="D19" s="856"/>
      <c r="E19" s="826"/>
      <c r="F19" s="857"/>
      <c r="G19" s="832"/>
      <c r="H19" s="856"/>
      <c r="I19" s="826"/>
      <c r="J19" s="857"/>
      <c r="K19" s="832"/>
      <c r="L19" s="856"/>
      <c r="M19" s="826"/>
      <c r="N19" s="857"/>
      <c r="O19" s="832"/>
      <c r="P19" s="1033"/>
      <c r="Q19" s="1034"/>
      <c r="R19" s="1034"/>
      <c r="S19" s="1034"/>
      <c r="T19" s="1034"/>
      <c r="U19" s="1034"/>
      <c r="V19" s="1034"/>
      <c r="W19" s="1035"/>
      <c r="AX19" s="732">
        <f t="shared" si="0"/>
        <v>1</v>
      </c>
    </row>
    <row r="20" spans="1:50" ht="18" customHeight="1">
      <c r="A20" s="827">
        <v>5</v>
      </c>
      <c r="B20" s="862" t="s">
        <v>78</v>
      </c>
      <c r="C20" s="836" t="s">
        <v>131</v>
      </c>
      <c r="D20" s="856"/>
      <c r="E20" s="826"/>
      <c r="F20" s="857"/>
      <c r="G20" s="832"/>
      <c r="H20" s="856"/>
      <c r="I20" s="826"/>
      <c r="J20" s="857"/>
      <c r="K20" s="832"/>
      <c r="L20" s="856"/>
      <c r="M20" s="826"/>
      <c r="N20" s="857"/>
      <c r="O20" s="832"/>
      <c r="P20" s="1033"/>
      <c r="Q20" s="1034"/>
      <c r="R20" s="1034"/>
      <c r="S20" s="1034"/>
      <c r="T20" s="1034"/>
      <c r="U20" s="1034"/>
      <c r="V20" s="1034"/>
      <c r="W20" s="1035"/>
      <c r="AX20" s="732">
        <f t="shared" si="0"/>
        <v>1</v>
      </c>
    </row>
    <row r="21" spans="1:50" ht="18" customHeight="1">
      <c r="A21" s="827">
        <v>6</v>
      </c>
      <c r="B21" s="862" t="s">
        <v>78</v>
      </c>
      <c r="C21" s="836" t="s">
        <v>132</v>
      </c>
      <c r="D21" s="856"/>
      <c r="E21" s="826"/>
      <c r="F21" s="857"/>
      <c r="G21" s="832"/>
      <c r="H21" s="856"/>
      <c r="I21" s="826"/>
      <c r="J21" s="857"/>
      <c r="K21" s="832"/>
      <c r="L21" s="856"/>
      <c r="M21" s="826"/>
      <c r="N21" s="857"/>
      <c r="O21" s="832"/>
      <c r="P21" s="1033"/>
      <c r="Q21" s="1034"/>
      <c r="R21" s="1034"/>
      <c r="S21" s="1034"/>
      <c r="T21" s="1034"/>
      <c r="U21" s="1034"/>
      <c r="V21" s="1034"/>
      <c r="W21" s="1035"/>
      <c r="AX21" s="732">
        <f t="shared" si="0"/>
        <v>1</v>
      </c>
    </row>
    <row r="22" spans="1:50" ht="18" customHeight="1">
      <c r="A22" s="827">
        <v>7</v>
      </c>
      <c r="B22" s="862" t="s">
        <v>78</v>
      </c>
      <c r="C22" s="836" t="s">
        <v>133</v>
      </c>
      <c r="D22" s="856"/>
      <c r="E22" s="826"/>
      <c r="F22" s="857"/>
      <c r="G22" s="832"/>
      <c r="H22" s="856"/>
      <c r="I22" s="826"/>
      <c r="J22" s="857"/>
      <c r="K22" s="832"/>
      <c r="L22" s="856"/>
      <c r="M22" s="826"/>
      <c r="N22" s="857"/>
      <c r="O22" s="832"/>
      <c r="P22" s="1033"/>
      <c r="Q22" s="1034"/>
      <c r="R22" s="1034"/>
      <c r="S22" s="1034"/>
      <c r="T22" s="1034"/>
      <c r="U22" s="1034"/>
      <c r="V22" s="1034"/>
      <c r="W22" s="1035"/>
      <c r="AX22" s="732">
        <f t="shared" si="0"/>
        <v>1</v>
      </c>
    </row>
    <row r="23" spans="1:50" ht="18" customHeight="1">
      <c r="A23" s="827">
        <v>8</v>
      </c>
      <c r="B23" s="862" t="s">
        <v>78</v>
      </c>
      <c r="C23" s="836" t="s">
        <v>134</v>
      </c>
      <c r="D23" s="856"/>
      <c r="E23" s="826"/>
      <c r="F23" s="857"/>
      <c r="G23" s="832"/>
      <c r="H23" s="856"/>
      <c r="I23" s="826"/>
      <c r="J23" s="857"/>
      <c r="K23" s="832"/>
      <c r="L23" s="856"/>
      <c r="M23" s="826"/>
      <c r="N23" s="857"/>
      <c r="O23" s="832"/>
      <c r="P23" s="1033"/>
      <c r="Q23" s="1034"/>
      <c r="R23" s="1034"/>
      <c r="S23" s="1034"/>
      <c r="T23" s="1034"/>
      <c r="U23" s="1034"/>
      <c r="V23" s="1034"/>
      <c r="W23" s="1035"/>
      <c r="AX23" s="732">
        <f t="shared" si="0"/>
        <v>1</v>
      </c>
    </row>
    <row r="24" spans="1:50" ht="18" customHeight="1">
      <c r="A24" s="827">
        <v>9</v>
      </c>
      <c r="B24" s="862" t="s">
        <v>78</v>
      </c>
      <c r="C24" s="836" t="s">
        <v>135</v>
      </c>
      <c r="D24" s="856"/>
      <c r="E24" s="826"/>
      <c r="F24" s="857"/>
      <c r="G24" s="832"/>
      <c r="H24" s="856"/>
      <c r="I24" s="826"/>
      <c r="J24" s="857"/>
      <c r="K24" s="832"/>
      <c r="L24" s="856"/>
      <c r="M24" s="826"/>
      <c r="N24" s="857"/>
      <c r="O24" s="832"/>
      <c r="P24" s="1033"/>
      <c r="Q24" s="1034"/>
      <c r="R24" s="1034"/>
      <c r="S24" s="1034"/>
      <c r="T24" s="1034"/>
      <c r="U24" s="1034"/>
      <c r="V24" s="1034"/>
      <c r="W24" s="1035"/>
      <c r="AX24" s="732">
        <f t="shared" si="0"/>
        <v>1</v>
      </c>
    </row>
    <row r="25" spans="1:50" ht="18" customHeight="1">
      <c r="A25" s="827">
        <v>10</v>
      </c>
      <c r="B25" s="862" t="s">
        <v>78</v>
      </c>
      <c r="C25" s="836" t="s">
        <v>136</v>
      </c>
      <c r="D25" s="856"/>
      <c r="E25" s="826"/>
      <c r="F25" s="857"/>
      <c r="G25" s="832"/>
      <c r="H25" s="856"/>
      <c r="I25" s="826"/>
      <c r="J25" s="857"/>
      <c r="K25" s="832"/>
      <c r="L25" s="856"/>
      <c r="M25" s="826"/>
      <c r="N25" s="857"/>
      <c r="O25" s="832"/>
      <c r="P25" s="1033"/>
      <c r="Q25" s="1034"/>
      <c r="R25" s="1034"/>
      <c r="S25" s="1034"/>
      <c r="T25" s="1034"/>
      <c r="U25" s="1034"/>
      <c r="V25" s="1034"/>
      <c r="W25" s="1035"/>
      <c r="AX25" s="732">
        <f t="shared" si="0"/>
        <v>1</v>
      </c>
    </row>
    <row r="26" spans="1:50" ht="18" customHeight="1">
      <c r="A26" s="827">
        <v>11</v>
      </c>
      <c r="B26" s="862" t="s">
        <v>78</v>
      </c>
      <c r="C26" s="836" t="s">
        <v>137</v>
      </c>
      <c r="D26" s="856"/>
      <c r="E26" s="826"/>
      <c r="F26" s="857"/>
      <c r="G26" s="832"/>
      <c r="H26" s="856"/>
      <c r="I26" s="826"/>
      <c r="J26" s="857"/>
      <c r="K26" s="832"/>
      <c r="L26" s="856"/>
      <c r="M26" s="826"/>
      <c r="N26" s="857"/>
      <c r="O26" s="832"/>
      <c r="P26" s="1033"/>
      <c r="Q26" s="1034"/>
      <c r="R26" s="1034"/>
      <c r="S26" s="1034"/>
      <c r="T26" s="1034"/>
      <c r="U26" s="1034"/>
      <c r="V26" s="1034"/>
      <c r="W26" s="1035"/>
      <c r="AX26" s="732">
        <f t="shared" si="0"/>
        <v>1</v>
      </c>
    </row>
    <row r="27" spans="1:50" ht="18" customHeight="1">
      <c r="A27" s="827">
        <v>12</v>
      </c>
      <c r="B27" s="862" t="s">
        <v>78</v>
      </c>
      <c r="C27" s="836" t="s">
        <v>138</v>
      </c>
      <c r="D27" s="856"/>
      <c r="E27" s="826"/>
      <c r="F27" s="857"/>
      <c r="G27" s="832"/>
      <c r="H27" s="856"/>
      <c r="I27" s="826"/>
      <c r="J27" s="857"/>
      <c r="K27" s="832"/>
      <c r="L27" s="856"/>
      <c r="M27" s="826"/>
      <c r="N27" s="857"/>
      <c r="O27" s="832"/>
      <c r="P27" s="1033"/>
      <c r="Q27" s="1034"/>
      <c r="R27" s="1034"/>
      <c r="S27" s="1034"/>
      <c r="T27" s="1034"/>
      <c r="U27" s="1034"/>
      <c r="V27" s="1034"/>
      <c r="W27" s="1035"/>
      <c r="AX27" s="732">
        <f t="shared" si="0"/>
        <v>1</v>
      </c>
    </row>
    <row r="28" spans="1:50" ht="18" customHeight="1">
      <c r="A28" s="827">
        <v>13</v>
      </c>
      <c r="B28" s="862" t="s">
        <v>78</v>
      </c>
      <c r="C28" s="836" t="s">
        <v>139</v>
      </c>
      <c r="D28" s="856"/>
      <c r="E28" s="826"/>
      <c r="F28" s="857"/>
      <c r="G28" s="832"/>
      <c r="H28" s="856"/>
      <c r="I28" s="826"/>
      <c r="J28" s="857"/>
      <c r="K28" s="832"/>
      <c r="L28" s="856"/>
      <c r="M28" s="826"/>
      <c r="N28" s="857"/>
      <c r="O28" s="832"/>
      <c r="P28" s="1033"/>
      <c r="Q28" s="1034"/>
      <c r="R28" s="1034"/>
      <c r="S28" s="1034"/>
      <c r="T28" s="1034"/>
      <c r="U28" s="1034"/>
      <c r="V28" s="1034"/>
      <c r="W28" s="1035"/>
      <c r="AX28" s="732">
        <f t="shared" si="0"/>
        <v>1</v>
      </c>
    </row>
    <row r="29" spans="1:50" ht="18" customHeight="1">
      <c r="A29" s="827">
        <v>14</v>
      </c>
      <c r="B29" s="862" t="s">
        <v>78</v>
      </c>
      <c r="C29" s="836" t="s">
        <v>140</v>
      </c>
      <c r="D29" s="856"/>
      <c r="E29" s="826"/>
      <c r="F29" s="857"/>
      <c r="G29" s="832"/>
      <c r="H29" s="856"/>
      <c r="I29" s="826"/>
      <c r="J29" s="857"/>
      <c r="K29" s="832"/>
      <c r="L29" s="856"/>
      <c r="M29" s="826"/>
      <c r="N29" s="857"/>
      <c r="O29" s="832"/>
      <c r="P29" s="1033"/>
      <c r="Q29" s="1034"/>
      <c r="R29" s="1034"/>
      <c r="S29" s="1034"/>
      <c r="T29" s="1034"/>
      <c r="U29" s="1034"/>
      <c r="V29" s="1034"/>
      <c r="W29" s="1035"/>
      <c r="AX29" s="732">
        <f t="shared" si="0"/>
        <v>1</v>
      </c>
    </row>
    <row r="30" spans="1:50" ht="18" customHeight="1">
      <c r="A30" s="827">
        <v>15</v>
      </c>
      <c r="B30" s="862" t="s">
        <v>78</v>
      </c>
      <c r="C30" s="836" t="s">
        <v>141</v>
      </c>
      <c r="D30" s="856"/>
      <c r="E30" s="826"/>
      <c r="F30" s="857"/>
      <c r="G30" s="832"/>
      <c r="H30" s="856"/>
      <c r="I30" s="826"/>
      <c r="J30" s="857"/>
      <c r="K30" s="832"/>
      <c r="L30" s="856"/>
      <c r="M30" s="826"/>
      <c r="N30" s="857"/>
      <c r="O30" s="832"/>
      <c r="P30" s="1033"/>
      <c r="Q30" s="1034"/>
      <c r="R30" s="1034"/>
      <c r="S30" s="1034"/>
      <c r="T30" s="1034"/>
      <c r="U30" s="1034"/>
      <c r="V30" s="1034"/>
      <c r="W30" s="1035"/>
      <c r="AX30" s="732">
        <f t="shared" si="0"/>
        <v>1</v>
      </c>
    </row>
    <row r="31" spans="1:50" ht="18" customHeight="1">
      <c r="A31" s="827">
        <v>16</v>
      </c>
      <c r="B31" s="862" t="s">
        <v>78</v>
      </c>
      <c r="C31" s="836" t="s">
        <v>142</v>
      </c>
      <c r="D31" s="856"/>
      <c r="E31" s="826"/>
      <c r="F31" s="857"/>
      <c r="G31" s="832"/>
      <c r="H31" s="856"/>
      <c r="I31" s="826"/>
      <c r="J31" s="857"/>
      <c r="K31" s="832"/>
      <c r="L31" s="856"/>
      <c r="M31" s="826"/>
      <c r="N31" s="857"/>
      <c r="O31" s="832"/>
      <c r="P31" s="1033"/>
      <c r="Q31" s="1034"/>
      <c r="R31" s="1034"/>
      <c r="S31" s="1034"/>
      <c r="T31" s="1034"/>
      <c r="U31" s="1034"/>
      <c r="V31" s="1034"/>
      <c r="W31" s="1035"/>
      <c r="AX31" s="732">
        <f t="shared" si="0"/>
        <v>1</v>
      </c>
    </row>
    <row r="32" spans="1:50" ht="18" customHeight="1">
      <c r="A32" s="827">
        <v>17</v>
      </c>
      <c r="B32" s="862" t="s">
        <v>78</v>
      </c>
      <c r="C32" s="836" t="s">
        <v>151</v>
      </c>
      <c r="D32" s="856"/>
      <c r="E32" s="826"/>
      <c r="F32" s="857"/>
      <c r="G32" s="832"/>
      <c r="H32" s="856"/>
      <c r="I32" s="826"/>
      <c r="J32" s="857"/>
      <c r="K32" s="832"/>
      <c r="L32" s="856"/>
      <c r="M32" s="826"/>
      <c r="N32" s="857"/>
      <c r="O32" s="832"/>
      <c r="P32" s="1033"/>
      <c r="Q32" s="1034"/>
      <c r="R32" s="1034"/>
      <c r="S32" s="1034"/>
      <c r="T32" s="1034"/>
      <c r="U32" s="1034"/>
      <c r="V32" s="1034"/>
      <c r="W32" s="1035"/>
      <c r="AX32" s="732">
        <f t="shared" si="0"/>
        <v>1</v>
      </c>
    </row>
    <row r="33" spans="1:50" ht="18" customHeight="1">
      <c r="A33" s="827">
        <v>18</v>
      </c>
      <c r="B33" s="862" t="s">
        <v>78</v>
      </c>
      <c r="C33" s="836" t="s">
        <v>152</v>
      </c>
      <c r="D33" s="856"/>
      <c r="E33" s="826"/>
      <c r="F33" s="857"/>
      <c r="G33" s="832"/>
      <c r="H33" s="856"/>
      <c r="I33" s="826"/>
      <c r="J33" s="857"/>
      <c r="K33" s="832"/>
      <c r="L33" s="856"/>
      <c r="M33" s="826"/>
      <c r="N33" s="857"/>
      <c r="O33" s="832"/>
      <c r="P33" s="1033"/>
      <c r="Q33" s="1034"/>
      <c r="R33" s="1034"/>
      <c r="S33" s="1034"/>
      <c r="T33" s="1034"/>
      <c r="U33" s="1034"/>
      <c r="V33" s="1034"/>
      <c r="W33" s="1035"/>
      <c r="AX33" s="732">
        <f t="shared" si="0"/>
        <v>1</v>
      </c>
    </row>
    <row r="34" spans="1:50" ht="18" customHeight="1">
      <c r="A34" s="827">
        <v>19</v>
      </c>
      <c r="B34" s="862" t="s">
        <v>78</v>
      </c>
      <c r="C34" s="836" t="s">
        <v>153</v>
      </c>
      <c r="D34" s="856"/>
      <c r="E34" s="826"/>
      <c r="F34" s="857"/>
      <c r="G34" s="832"/>
      <c r="H34" s="856"/>
      <c r="I34" s="826"/>
      <c r="J34" s="857"/>
      <c r="K34" s="832"/>
      <c r="L34" s="856"/>
      <c r="M34" s="826"/>
      <c r="N34" s="857"/>
      <c r="O34" s="832"/>
      <c r="P34" s="1033"/>
      <c r="Q34" s="1034"/>
      <c r="R34" s="1034"/>
      <c r="S34" s="1034"/>
      <c r="T34" s="1034"/>
      <c r="U34" s="1034"/>
      <c r="V34" s="1034"/>
      <c r="W34" s="1035"/>
      <c r="AX34" s="732">
        <f t="shared" si="0"/>
        <v>1</v>
      </c>
    </row>
    <row r="35" spans="1:50" ht="18" customHeight="1">
      <c r="A35" s="827">
        <v>20</v>
      </c>
      <c r="B35" s="862" t="s">
        <v>78</v>
      </c>
      <c r="C35" s="836" t="s">
        <v>154</v>
      </c>
      <c r="D35" s="856"/>
      <c r="E35" s="826"/>
      <c r="F35" s="857"/>
      <c r="G35" s="832"/>
      <c r="H35" s="856"/>
      <c r="I35" s="826"/>
      <c r="J35" s="857"/>
      <c r="K35" s="832"/>
      <c r="L35" s="856"/>
      <c r="M35" s="826"/>
      <c r="N35" s="857"/>
      <c r="O35" s="832"/>
      <c r="P35" s="1033"/>
      <c r="Q35" s="1034"/>
      <c r="R35" s="1034"/>
      <c r="S35" s="1034"/>
      <c r="T35" s="1034"/>
      <c r="U35" s="1034"/>
      <c r="V35" s="1034"/>
      <c r="W35" s="1035"/>
      <c r="AX35" s="732">
        <f t="shared" si="0"/>
        <v>1</v>
      </c>
    </row>
    <row r="36" spans="1:50" ht="18" customHeight="1">
      <c r="A36" s="827">
        <v>21</v>
      </c>
      <c r="B36" s="862" t="s">
        <v>78</v>
      </c>
      <c r="C36" s="836" t="s">
        <v>155</v>
      </c>
      <c r="D36" s="856"/>
      <c r="E36" s="826"/>
      <c r="F36" s="857"/>
      <c r="G36" s="832"/>
      <c r="H36" s="856"/>
      <c r="I36" s="826"/>
      <c r="J36" s="857"/>
      <c r="K36" s="832"/>
      <c r="L36" s="856"/>
      <c r="M36" s="826"/>
      <c r="N36" s="857"/>
      <c r="O36" s="832"/>
      <c r="P36" s="1033"/>
      <c r="Q36" s="1034"/>
      <c r="R36" s="1034"/>
      <c r="S36" s="1034"/>
      <c r="T36" s="1034"/>
      <c r="U36" s="1034"/>
      <c r="V36" s="1034"/>
      <c r="W36" s="1035"/>
      <c r="AX36" s="732">
        <f t="shared" si="0"/>
        <v>1</v>
      </c>
    </row>
    <row r="37" spans="1:50" ht="18" customHeight="1">
      <c r="A37" s="827">
        <v>22</v>
      </c>
      <c r="B37" s="862" t="s">
        <v>78</v>
      </c>
      <c r="C37" s="836" t="s">
        <v>156</v>
      </c>
      <c r="D37" s="856"/>
      <c r="E37" s="826"/>
      <c r="F37" s="857"/>
      <c r="G37" s="832"/>
      <c r="H37" s="856"/>
      <c r="I37" s="826"/>
      <c r="J37" s="857"/>
      <c r="K37" s="832"/>
      <c r="L37" s="856"/>
      <c r="M37" s="826"/>
      <c r="N37" s="857"/>
      <c r="O37" s="832"/>
      <c r="P37" s="1033"/>
      <c r="Q37" s="1034"/>
      <c r="R37" s="1034"/>
      <c r="S37" s="1034"/>
      <c r="T37" s="1034"/>
      <c r="U37" s="1034"/>
      <c r="V37" s="1034"/>
      <c r="W37" s="1035"/>
      <c r="AX37" s="732">
        <f t="shared" si="0"/>
        <v>1</v>
      </c>
    </row>
    <row r="38" spans="1:50" ht="18" customHeight="1">
      <c r="A38" s="827">
        <v>23</v>
      </c>
      <c r="B38" s="862" t="s">
        <v>78</v>
      </c>
      <c r="C38" s="836" t="s">
        <v>157</v>
      </c>
      <c r="D38" s="856"/>
      <c r="E38" s="826"/>
      <c r="F38" s="857"/>
      <c r="G38" s="832"/>
      <c r="H38" s="856"/>
      <c r="I38" s="826"/>
      <c r="J38" s="857"/>
      <c r="K38" s="832"/>
      <c r="L38" s="856"/>
      <c r="M38" s="826"/>
      <c r="N38" s="857"/>
      <c r="O38" s="832"/>
      <c r="P38" s="1033"/>
      <c r="Q38" s="1034"/>
      <c r="R38" s="1034"/>
      <c r="S38" s="1034"/>
      <c r="T38" s="1034"/>
      <c r="U38" s="1034"/>
      <c r="V38" s="1034"/>
      <c r="W38" s="1035"/>
      <c r="AX38" s="732">
        <f t="shared" si="0"/>
        <v>1</v>
      </c>
    </row>
    <row r="39" spans="1:50" ht="18" customHeight="1">
      <c r="A39" s="827">
        <v>24</v>
      </c>
      <c r="B39" s="862" t="s">
        <v>78</v>
      </c>
      <c r="C39" s="836" t="s">
        <v>158</v>
      </c>
      <c r="D39" s="856"/>
      <c r="E39" s="826"/>
      <c r="F39" s="857"/>
      <c r="G39" s="832"/>
      <c r="H39" s="856"/>
      <c r="I39" s="826"/>
      <c r="J39" s="857"/>
      <c r="K39" s="832"/>
      <c r="L39" s="856"/>
      <c r="M39" s="826"/>
      <c r="N39" s="857"/>
      <c r="O39" s="832"/>
      <c r="P39" s="1033"/>
      <c r="Q39" s="1034"/>
      <c r="R39" s="1034"/>
      <c r="S39" s="1034"/>
      <c r="T39" s="1034"/>
      <c r="U39" s="1034"/>
      <c r="V39" s="1034"/>
      <c r="W39" s="1035"/>
      <c r="AX39" s="732">
        <f t="shared" si="0"/>
        <v>1</v>
      </c>
    </row>
    <row r="40" spans="1:50" ht="18" customHeight="1">
      <c r="A40" s="827">
        <v>25</v>
      </c>
      <c r="B40" s="862" t="s">
        <v>78</v>
      </c>
      <c r="C40" s="836"/>
      <c r="D40" s="856"/>
      <c r="E40" s="826"/>
      <c r="F40" s="857"/>
      <c r="G40" s="832"/>
      <c r="H40" s="856"/>
      <c r="I40" s="826"/>
      <c r="J40" s="857"/>
      <c r="K40" s="832"/>
      <c r="L40" s="856"/>
      <c r="M40" s="826"/>
      <c r="N40" s="857"/>
      <c r="O40" s="832"/>
      <c r="P40" s="1033"/>
      <c r="Q40" s="1034"/>
      <c r="R40" s="1034"/>
      <c r="S40" s="1034"/>
      <c r="T40" s="1034"/>
      <c r="U40" s="1034"/>
      <c r="V40" s="1034"/>
      <c r="W40" s="1035"/>
      <c r="AX40" s="732">
        <f t="shared" si="0"/>
        <v>0</v>
      </c>
    </row>
    <row r="41" spans="1:50" ht="18" customHeight="1">
      <c r="A41" s="827">
        <v>26</v>
      </c>
      <c r="B41" s="862" t="s">
        <v>78</v>
      </c>
      <c r="C41" s="836"/>
      <c r="D41" s="856"/>
      <c r="E41" s="826"/>
      <c r="F41" s="857"/>
      <c r="G41" s="832"/>
      <c r="H41" s="856"/>
      <c r="I41" s="826"/>
      <c r="J41" s="857"/>
      <c r="K41" s="832"/>
      <c r="L41" s="856"/>
      <c r="M41" s="826"/>
      <c r="N41" s="857"/>
      <c r="O41" s="832"/>
      <c r="P41" s="1033"/>
      <c r="Q41" s="1034"/>
      <c r="R41" s="1034"/>
      <c r="S41" s="1034"/>
      <c r="T41" s="1034"/>
      <c r="U41" s="1034"/>
      <c r="V41" s="1034"/>
      <c r="W41" s="1035"/>
      <c r="AX41" s="732">
        <f t="shared" si="0"/>
        <v>0</v>
      </c>
    </row>
    <row r="42" spans="1:50" ht="18" customHeight="1">
      <c r="A42" s="827">
        <v>27</v>
      </c>
      <c r="B42" s="862" t="s">
        <v>78</v>
      </c>
      <c r="C42" s="836"/>
      <c r="D42" s="856"/>
      <c r="E42" s="826"/>
      <c r="F42" s="857"/>
      <c r="G42" s="832"/>
      <c r="H42" s="856"/>
      <c r="I42" s="826"/>
      <c r="J42" s="857"/>
      <c r="K42" s="832"/>
      <c r="L42" s="856"/>
      <c r="M42" s="826"/>
      <c r="N42" s="857"/>
      <c r="O42" s="832"/>
      <c r="P42" s="1033"/>
      <c r="Q42" s="1034"/>
      <c r="R42" s="1034"/>
      <c r="S42" s="1034"/>
      <c r="T42" s="1034"/>
      <c r="U42" s="1034"/>
      <c r="V42" s="1034"/>
      <c r="W42" s="1035"/>
      <c r="AX42" s="732">
        <f t="shared" si="0"/>
        <v>0</v>
      </c>
    </row>
    <row r="43" spans="1:50" ht="18" customHeight="1">
      <c r="A43" s="827">
        <v>28</v>
      </c>
      <c r="B43" s="862" t="s">
        <v>78</v>
      </c>
      <c r="C43" s="836"/>
      <c r="D43" s="856"/>
      <c r="E43" s="826"/>
      <c r="F43" s="857"/>
      <c r="G43" s="832"/>
      <c r="H43" s="856"/>
      <c r="I43" s="826"/>
      <c r="J43" s="857"/>
      <c r="K43" s="832"/>
      <c r="L43" s="856"/>
      <c r="M43" s="826"/>
      <c r="N43" s="857"/>
      <c r="O43" s="832"/>
      <c r="P43" s="1033"/>
      <c r="Q43" s="1034"/>
      <c r="R43" s="1034"/>
      <c r="S43" s="1034"/>
      <c r="T43" s="1034"/>
      <c r="U43" s="1034"/>
      <c r="V43" s="1034"/>
      <c r="W43" s="1035"/>
      <c r="AX43" s="732">
        <f t="shared" si="0"/>
        <v>0</v>
      </c>
    </row>
    <row r="44" spans="1:50" ht="18" customHeight="1">
      <c r="A44" s="827">
        <v>29</v>
      </c>
      <c r="B44" s="862" t="s">
        <v>78</v>
      </c>
      <c r="C44" s="836"/>
      <c r="D44" s="856"/>
      <c r="E44" s="826"/>
      <c r="F44" s="857"/>
      <c r="G44" s="832"/>
      <c r="H44" s="856"/>
      <c r="I44" s="826"/>
      <c r="J44" s="857"/>
      <c r="K44" s="832"/>
      <c r="L44" s="856"/>
      <c r="M44" s="826"/>
      <c r="N44" s="857"/>
      <c r="O44" s="832"/>
      <c r="P44" s="1033"/>
      <c r="Q44" s="1034"/>
      <c r="R44" s="1034"/>
      <c r="S44" s="1034"/>
      <c r="T44" s="1034"/>
      <c r="U44" s="1034"/>
      <c r="V44" s="1034"/>
      <c r="W44" s="1035"/>
      <c r="AX44" s="732">
        <f t="shared" si="0"/>
        <v>0</v>
      </c>
    </row>
    <row r="45" spans="1:50" ht="18" customHeight="1">
      <c r="A45" s="827">
        <v>30</v>
      </c>
      <c r="B45" s="862" t="s">
        <v>78</v>
      </c>
      <c r="C45" s="836"/>
      <c r="D45" s="856"/>
      <c r="E45" s="826"/>
      <c r="F45" s="857"/>
      <c r="G45" s="832"/>
      <c r="H45" s="856"/>
      <c r="I45" s="826"/>
      <c r="J45" s="857"/>
      <c r="K45" s="832"/>
      <c r="L45" s="856"/>
      <c r="M45" s="826"/>
      <c r="N45" s="857"/>
      <c r="O45" s="832"/>
      <c r="P45" s="1033"/>
      <c r="Q45" s="1034"/>
      <c r="R45" s="1034"/>
      <c r="S45" s="1034"/>
      <c r="T45" s="1034"/>
      <c r="U45" s="1034"/>
      <c r="V45" s="1034"/>
      <c r="W45" s="1035"/>
      <c r="AX45" s="732">
        <f t="shared" si="0"/>
        <v>0</v>
      </c>
    </row>
    <row r="46" spans="1:50" ht="18" customHeight="1">
      <c r="A46" s="827">
        <v>31</v>
      </c>
      <c r="B46" s="862" t="s">
        <v>78</v>
      </c>
      <c r="C46" s="836"/>
      <c r="D46" s="856"/>
      <c r="E46" s="826"/>
      <c r="F46" s="857"/>
      <c r="G46" s="832"/>
      <c r="H46" s="856"/>
      <c r="I46" s="826"/>
      <c r="J46" s="857"/>
      <c r="K46" s="832"/>
      <c r="L46" s="856"/>
      <c r="M46" s="826"/>
      <c r="N46" s="857"/>
      <c r="O46" s="832"/>
      <c r="P46" s="1033"/>
      <c r="Q46" s="1034"/>
      <c r="R46" s="1034"/>
      <c r="S46" s="1034"/>
      <c r="T46" s="1034"/>
      <c r="U46" s="1034"/>
      <c r="V46" s="1034"/>
      <c r="W46" s="1035"/>
      <c r="AX46" s="732">
        <f t="shared" si="0"/>
        <v>0</v>
      </c>
    </row>
    <row r="47" spans="1:50" ht="18" customHeight="1">
      <c r="A47" s="827">
        <v>32</v>
      </c>
      <c r="B47" s="862" t="s">
        <v>78</v>
      </c>
      <c r="C47" s="836"/>
      <c r="D47" s="856"/>
      <c r="E47" s="826"/>
      <c r="F47" s="857"/>
      <c r="G47" s="832"/>
      <c r="H47" s="856"/>
      <c r="I47" s="826"/>
      <c r="J47" s="857"/>
      <c r="K47" s="832"/>
      <c r="L47" s="856"/>
      <c r="M47" s="826"/>
      <c r="N47" s="857"/>
      <c r="O47" s="832"/>
      <c r="P47" s="1033"/>
      <c r="Q47" s="1034"/>
      <c r="R47" s="1034"/>
      <c r="S47" s="1034"/>
      <c r="T47" s="1034"/>
      <c r="U47" s="1034"/>
      <c r="V47" s="1034"/>
      <c r="W47" s="1035"/>
      <c r="AX47" s="732">
        <f t="shared" si="0"/>
        <v>0</v>
      </c>
    </row>
    <row r="48" spans="1:50" ht="18" customHeight="1">
      <c r="A48" s="827">
        <v>33</v>
      </c>
      <c r="B48" s="862" t="s">
        <v>78</v>
      </c>
      <c r="C48" s="836"/>
      <c r="D48" s="856"/>
      <c r="E48" s="826"/>
      <c r="F48" s="857"/>
      <c r="G48" s="832"/>
      <c r="H48" s="856"/>
      <c r="I48" s="826"/>
      <c r="J48" s="857"/>
      <c r="K48" s="832"/>
      <c r="L48" s="856"/>
      <c r="M48" s="826"/>
      <c r="N48" s="857"/>
      <c r="O48" s="832"/>
      <c r="P48" s="1033"/>
      <c r="Q48" s="1034"/>
      <c r="R48" s="1034"/>
      <c r="S48" s="1034"/>
      <c r="T48" s="1034"/>
      <c r="U48" s="1034"/>
      <c r="V48" s="1034"/>
      <c r="W48" s="1035"/>
      <c r="AX48" s="732">
        <f t="shared" si="0"/>
        <v>0</v>
      </c>
    </row>
    <row r="49" spans="1:50" ht="18" customHeight="1">
      <c r="A49" s="827">
        <v>34</v>
      </c>
      <c r="B49" s="862" t="s">
        <v>78</v>
      </c>
      <c r="C49" s="836"/>
      <c r="D49" s="856"/>
      <c r="E49" s="826"/>
      <c r="F49" s="857"/>
      <c r="G49" s="832"/>
      <c r="H49" s="856"/>
      <c r="I49" s="826"/>
      <c r="J49" s="857"/>
      <c r="K49" s="832"/>
      <c r="L49" s="856"/>
      <c r="M49" s="826"/>
      <c r="N49" s="857"/>
      <c r="O49" s="832"/>
      <c r="P49" s="1033"/>
      <c r="Q49" s="1034"/>
      <c r="R49" s="1034"/>
      <c r="S49" s="1034"/>
      <c r="T49" s="1034"/>
      <c r="U49" s="1034"/>
      <c r="V49" s="1034"/>
      <c r="W49" s="1035"/>
      <c r="AX49" s="732">
        <f t="shared" si="0"/>
        <v>0</v>
      </c>
    </row>
    <row r="50" spans="1:50" ht="18" customHeight="1">
      <c r="A50" s="827">
        <v>35</v>
      </c>
      <c r="B50" s="862" t="s">
        <v>78</v>
      </c>
      <c r="C50" s="836"/>
      <c r="D50" s="856"/>
      <c r="E50" s="826"/>
      <c r="F50" s="857"/>
      <c r="G50" s="832"/>
      <c r="H50" s="856"/>
      <c r="I50" s="826"/>
      <c r="J50" s="857"/>
      <c r="K50" s="832"/>
      <c r="L50" s="856"/>
      <c r="M50" s="826"/>
      <c r="N50" s="857"/>
      <c r="O50" s="832"/>
      <c r="P50" s="1033"/>
      <c r="Q50" s="1034"/>
      <c r="R50" s="1034"/>
      <c r="S50" s="1034"/>
      <c r="T50" s="1034"/>
      <c r="U50" s="1034"/>
      <c r="V50" s="1034"/>
      <c r="W50" s="1035"/>
      <c r="AX50" s="732">
        <f t="shared" si="0"/>
        <v>0</v>
      </c>
    </row>
    <row r="51" spans="1:50" ht="18" customHeight="1">
      <c r="A51" s="827">
        <v>36</v>
      </c>
      <c r="B51" s="862" t="s">
        <v>78</v>
      </c>
      <c r="C51" s="836"/>
      <c r="D51" s="856"/>
      <c r="E51" s="826"/>
      <c r="F51" s="857"/>
      <c r="G51" s="832"/>
      <c r="H51" s="856"/>
      <c r="I51" s="826"/>
      <c r="J51" s="857"/>
      <c r="K51" s="832"/>
      <c r="L51" s="856"/>
      <c r="M51" s="826"/>
      <c r="N51" s="857"/>
      <c r="O51" s="832"/>
      <c r="P51" s="1033"/>
      <c r="Q51" s="1034"/>
      <c r="R51" s="1034"/>
      <c r="S51" s="1034"/>
      <c r="T51" s="1034"/>
      <c r="U51" s="1034"/>
      <c r="V51" s="1034"/>
      <c r="W51" s="1035"/>
      <c r="AX51" s="732">
        <f t="shared" si="0"/>
        <v>0</v>
      </c>
    </row>
    <row r="52" spans="1:50" ht="18" customHeight="1">
      <c r="A52" s="827">
        <v>37</v>
      </c>
      <c r="B52" s="862" t="s">
        <v>78</v>
      </c>
      <c r="C52" s="836"/>
      <c r="D52" s="856"/>
      <c r="E52" s="826"/>
      <c r="F52" s="857"/>
      <c r="G52" s="832"/>
      <c r="H52" s="856"/>
      <c r="I52" s="826"/>
      <c r="J52" s="857"/>
      <c r="K52" s="832"/>
      <c r="L52" s="856"/>
      <c r="M52" s="826"/>
      <c r="N52" s="857"/>
      <c r="O52" s="832"/>
      <c r="P52" s="1033"/>
      <c r="Q52" s="1034"/>
      <c r="R52" s="1034"/>
      <c r="S52" s="1034"/>
      <c r="T52" s="1034"/>
      <c r="U52" s="1034"/>
      <c r="V52" s="1034"/>
      <c r="W52" s="1035"/>
      <c r="AX52" s="732">
        <f t="shared" si="0"/>
        <v>0</v>
      </c>
    </row>
    <row r="53" spans="1:50" ht="18" customHeight="1">
      <c r="A53" s="827">
        <v>38</v>
      </c>
      <c r="B53" s="862" t="s">
        <v>78</v>
      </c>
      <c r="C53" s="836"/>
      <c r="D53" s="856"/>
      <c r="E53" s="826"/>
      <c r="F53" s="857"/>
      <c r="G53" s="832"/>
      <c r="H53" s="856"/>
      <c r="I53" s="826"/>
      <c r="J53" s="857"/>
      <c r="K53" s="832"/>
      <c r="L53" s="856"/>
      <c r="M53" s="826"/>
      <c r="N53" s="857"/>
      <c r="O53" s="832"/>
      <c r="P53" s="1033"/>
      <c r="Q53" s="1034"/>
      <c r="R53" s="1034"/>
      <c r="S53" s="1034"/>
      <c r="T53" s="1034"/>
      <c r="U53" s="1034"/>
      <c r="V53" s="1034"/>
      <c r="W53" s="1035"/>
      <c r="AX53" s="732">
        <f t="shared" si="0"/>
        <v>0</v>
      </c>
    </row>
    <row r="54" spans="1:50" ht="18" customHeight="1">
      <c r="A54" s="827">
        <v>39</v>
      </c>
      <c r="B54" s="862" t="s">
        <v>78</v>
      </c>
      <c r="C54" s="836"/>
      <c r="D54" s="856"/>
      <c r="E54" s="826"/>
      <c r="F54" s="857"/>
      <c r="G54" s="832"/>
      <c r="H54" s="856"/>
      <c r="I54" s="826"/>
      <c r="J54" s="857"/>
      <c r="K54" s="832"/>
      <c r="L54" s="856"/>
      <c r="M54" s="826"/>
      <c r="N54" s="857"/>
      <c r="O54" s="832"/>
      <c r="P54" s="1033"/>
      <c r="Q54" s="1034"/>
      <c r="R54" s="1034"/>
      <c r="S54" s="1034"/>
      <c r="T54" s="1034"/>
      <c r="U54" s="1034"/>
      <c r="V54" s="1034"/>
      <c r="W54" s="1035"/>
      <c r="AX54" s="732">
        <f t="shared" si="0"/>
        <v>0</v>
      </c>
    </row>
    <row r="55" spans="1:50" ht="18" customHeight="1">
      <c r="A55" s="827">
        <v>40</v>
      </c>
      <c r="B55" s="862" t="s">
        <v>78</v>
      </c>
      <c r="C55" s="836"/>
      <c r="D55" s="856"/>
      <c r="E55" s="826"/>
      <c r="F55" s="857"/>
      <c r="G55" s="832"/>
      <c r="H55" s="856"/>
      <c r="I55" s="826"/>
      <c r="J55" s="857"/>
      <c r="K55" s="832"/>
      <c r="L55" s="856"/>
      <c r="M55" s="826"/>
      <c r="N55" s="857"/>
      <c r="O55" s="832"/>
      <c r="P55" s="1033"/>
      <c r="Q55" s="1034"/>
      <c r="R55" s="1034"/>
      <c r="S55" s="1034"/>
      <c r="T55" s="1034"/>
      <c r="U55" s="1034"/>
      <c r="V55" s="1034"/>
      <c r="W55" s="1035"/>
      <c r="AX55" s="732">
        <f t="shared" si="0"/>
        <v>0</v>
      </c>
    </row>
    <row r="56" spans="1:50" ht="18" customHeight="1">
      <c r="A56" s="827">
        <v>41</v>
      </c>
      <c r="B56" s="862" t="s">
        <v>78</v>
      </c>
      <c r="C56" s="836"/>
      <c r="D56" s="856"/>
      <c r="E56" s="826"/>
      <c r="F56" s="857"/>
      <c r="G56" s="832"/>
      <c r="H56" s="856"/>
      <c r="I56" s="826"/>
      <c r="J56" s="857"/>
      <c r="K56" s="832"/>
      <c r="L56" s="856"/>
      <c r="M56" s="826"/>
      <c r="N56" s="857"/>
      <c r="O56" s="832"/>
      <c r="P56" s="1033"/>
      <c r="Q56" s="1034"/>
      <c r="R56" s="1034"/>
      <c r="S56" s="1034"/>
      <c r="T56" s="1034"/>
      <c r="U56" s="1034"/>
      <c r="V56" s="1034"/>
      <c r="W56" s="1035"/>
      <c r="AX56" s="732">
        <f t="shared" si="0"/>
        <v>0</v>
      </c>
    </row>
    <row r="57" spans="1:50" ht="18" customHeight="1">
      <c r="A57" s="827">
        <v>42</v>
      </c>
      <c r="B57" s="862" t="s">
        <v>78</v>
      </c>
      <c r="C57" s="836"/>
      <c r="D57" s="856"/>
      <c r="E57" s="826"/>
      <c r="F57" s="857"/>
      <c r="G57" s="832"/>
      <c r="H57" s="856"/>
      <c r="I57" s="826"/>
      <c r="J57" s="857"/>
      <c r="K57" s="832"/>
      <c r="L57" s="856"/>
      <c r="M57" s="826"/>
      <c r="N57" s="857"/>
      <c r="O57" s="832"/>
      <c r="P57" s="1033"/>
      <c r="Q57" s="1034"/>
      <c r="R57" s="1034"/>
      <c r="S57" s="1034"/>
      <c r="T57" s="1034"/>
      <c r="U57" s="1034"/>
      <c r="V57" s="1034"/>
      <c r="W57" s="1035"/>
      <c r="AX57" s="732">
        <f t="shared" si="0"/>
        <v>0</v>
      </c>
    </row>
    <row r="58" spans="1:50" ht="18" customHeight="1">
      <c r="A58" s="827">
        <v>43</v>
      </c>
      <c r="B58" s="862" t="s">
        <v>78</v>
      </c>
      <c r="C58" s="836"/>
      <c r="D58" s="856"/>
      <c r="E58" s="826"/>
      <c r="F58" s="857"/>
      <c r="G58" s="832"/>
      <c r="H58" s="856"/>
      <c r="I58" s="826"/>
      <c r="J58" s="857"/>
      <c r="K58" s="832"/>
      <c r="L58" s="856"/>
      <c r="M58" s="826"/>
      <c r="N58" s="857"/>
      <c r="O58" s="832"/>
      <c r="P58" s="1033"/>
      <c r="Q58" s="1034"/>
      <c r="R58" s="1034"/>
      <c r="S58" s="1034"/>
      <c r="T58" s="1034"/>
      <c r="U58" s="1034"/>
      <c r="V58" s="1034"/>
      <c r="W58" s="1035"/>
      <c r="AX58" s="732">
        <f t="shared" si="0"/>
        <v>0</v>
      </c>
    </row>
    <row r="59" spans="1:50" ht="18" customHeight="1">
      <c r="A59" s="827">
        <v>44</v>
      </c>
      <c r="B59" s="862" t="s">
        <v>78</v>
      </c>
      <c r="C59" s="836"/>
      <c r="D59" s="856"/>
      <c r="E59" s="826"/>
      <c r="F59" s="857"/>
      <c r="G59" s="832"/>
      <c r="H59" s="856"/>
      <c r="I59" s="826"/>
      <c r="J59" s="857"/>
      <c r="K59" s="832"/>
      <c r="L59" s="856"/>
      <c r="M59" s="826"/>
      <c r="N59" s="857"/>
      <c r="O59" s="832"/>
      <c r="P59" s="1033"/>
      <c r="Q59" s="1034"/>
      <c r="R59" s="1034"/>
      <c r="S59" s="1034"/>
      <c r="T59" s="1034"/>
      <c r="U59" s="1034"/>
      <c r="V59" s="1034"/>
      <c r="W59" s="1035"/>
      <c r="AX59" s="732">
        <f t="shared" si="0"/>
        <v>0</v>
      </c>
    </row>
    <row r="60" spans="1:50" ht="18" customHeight="1">
      <c r="A60" s="827">
        <v>45</v>
      </c>
      <c r="B60" s="862" t="s">
        <v>78</v>
      </c>
      <c r="C60" s="836"/>
      <c r="D60" s="858"/>
      <c r="E60" s="859"/>
      <c r="F60" s="860"/>
      <c r="G60" s="832"/>
      <c r="H60" s="858"/>
      <c r="I60" s="859"/>
      <c r="J60" s="860"/>
      <c r="K60" s="832"/>
      <c r="L60" s="858"/>
      <c r="M60" s="859"/>
      <c r="N60" s="860"/>
      <c r="O60" s="832"/>
      <c r="P60" s="1033"/>
      <c r="Q60" s="1034"/>
      <c r="R60" s="1034"/>
      <c r="S60" s="1034"/>
      <c r="T60" s="1034"/>
      <c r="U60" s="1034"/>
      <c r="V60" s="1034"/>
      <c r="W60" s="1035"/>
      <c r="AX60" s="732">
        <f t="shared" si="0"/>
        <v>0</v>
      </c>
    </row>
    <row r="61" spans="1:50" ht="14.25" customHeight="1"/>
    <row r="62" spans="1:50">
      <c r="C62" s="834" t="s">
        <v>229</v>
      </c>
    </row>
    <row r="63" spans="1:50" ht="12.75" customHeight="1">
      <c r="C63" s="1036" t="s">
        <v>238</v>
      </c>
      <c r="D63" s="1032" t="s">
        <v>236</v>
      </c>
      <c r="E63" s="1032"/>
      <c r="F63" s="1032"/>
      <c r="G63" s="1032"/>
      <c r="H63" s="1032"/>
      <c r="I63" s="1032"/>
      <c r="J63" s="1032"/>
      <c r="K63" s="1032"/>
      <c r="L63" s="1032"/>
      <c r="M63" s="1032"/>
      <c r="N63" s="1032"/>
      <c r="O63" s="1032"/>
      <c r="P63" s="1032"/>
      <c r="Q63" s="1032"/>
      <c r="R63" s="1032"/>
      <c r="S63" s="1032"/>
      <c r="T63" s="1032"/>
      <c r="U63" s="1032"/>
      <c r="V63" s="1032"/>
      <c r="W63" s="1032"/>
    </row>
    <row r="64" spans="1:50" ht="12.75" customHeight="1">
      <c r="C64" s="1037"/>
      <c r="D64" s="1032"/>
      <c r="E64" s="1032"/>
      <c r="F64" s="1032"/>
      <c r="G64" s="1032"/>
      <c r="H64" s="1032"/>
      <c r="I64" s="1032"/>
      <c r="J64" s="1032"/>
      <c r="K64" s="1032"/>
      <c r="L64" s="1032"/>
      <c r="M64" s="1032"/>
      <c r="N64" s="1032"/>
      <c r="O64" s="1032"/>
      <c r="P64" s="1032"/>
      <c r="Q64" s="1032"/>
      <c r="R64" s="1032"/>
      <c r="S64" s="1032"/>
      <c r="T64" s="1032"/>
      <c r="U64" s="1032"/>
      <c r="V64" s="1032"/>
      <c r="W64" s="1032"/>
    </row>
    <row r="65" spans="3:23" ht="12.75" customHeight="1">
      <c r="C65" s="1037"/>
      <c r="D65" s="1032"/>
      <c r="E65" s="1032"/>
      <c r="F65" s="1032"/>
      <c r="G65" s="1032"/>
      <c r="H65" s="1032"/>
      <c r="I65" s="1032"/>
      <c r="J65" s="1032"/>
      <c r="K65" s="1032"/>
      <c r="L65" s="1032"/>
      <c r="M65" s="1032"/>
      <c r="N65" s="1032"/>
      <c r="O65" s="1032"/>
      <c r="P65" s="1032"/>
      <c r="Q65" s="1032"/>
      <c r="R65" s="1032"/>
      <c r="S65" s="1032"/>
      <c r="T65" s="1032"/>
      <c r="U65" s="1032"/>
      <c r="V65" s="1032"/>
      <c r="W65" s="1032"/>
    </row>
    <row r="66" spans="3:23" ht="12.75" customHeight="1">
      <c r="C66" s="1037"/>
      <c r="D66" s="1032" t="s">
        <v>239</v>
      </c>
      <c r="E66" s="1032"/>
      <c r="F66" s="1032"/>
      <c r="G66" s="1032"/>
      <c r="H66" s="1032"/>
      <c r="I66" s="1032"/>
      <c r="J66" s="1032"/>
      <c r="K66" s="1032"/>
      <c r="L66" s="1032"/>
      <c r="M66" s="1032"/>
      <c r="N66" s="1032"/>
      <c r="O66" s="1032"/>
      <c r="P66" s="1032"/>
      <c r="Q66" s="1032"/>
      <c r="R66" s="1032"/>
      <c r="S66" s="1032"/>
      <c r="T66" s="1032"/>
      <c r="U66" s="1032"/>
      <c r="V66" s="1032"/>
      <c r="W66" s="1032"/>
    </row>
    <row r="67" spans="3:23">
      <c r="C67" s="1037"/>
      <c r="D67" s="1032"/>
      <c r="E67" s="1032"/>
      <c r="F67" s="1032"/>
      <c r="G67" s="1032"/>
      <c r="H67" s="1032"/>
      <c r="I67" s="1032"/>
      <c r="J67" s="1032"/>
      <c r="K67" s="1032"/>
      <c r="L67" s="1032"/>
      <c r="M67" s="1032"/>
      <c r="N67" s="1032"/>
      <c r="O67" s="1032"/>
      <c r="P67" s="1032"/>
      <c r="Q67" s="1032"/>
      <c r="R67" s="1032"/>
      <c r="S67" s="1032"/>
      <c r="T67" s="1032"/>
      <c r="U67" s="1032"/>
      <c r="V67" s="1032"/>
      <c r="W67" s="1032"/>
    </row>
    <row r="68" spans="3:23">
      <c r="C68" s="1037"/>
      <c r="D68" s="1032"/>
      <c r="E68" s="1032"/>
      <c r="F68" s="1032"/>
      <c r="G68" s="1032"/>
      <c r="H68" s="1032"/>
      <c r="I68" s="1032"/>
      <c r="J68" s="1032"/>
      <c r="K68" s="1032"/>
      <c r="L68" s="1032"/>
      <c r="M68" s="1032"/>
      <c r="N68" s="1032"/>
      <c r="O68" s="1032"/>
      <c r="P68" s="1032"/>
      <c r="Q68" s="1032"/>
      <c r="R68" s="1032"/>
      <c r="S68" s="1032"/>
      <c r="T68" s="1032"/>
      <c r="U68" s="1032"/>
      <c r="V68" s="1032"/>
      <c r="W68" s="1032"/>
    </row>
    <row r="69" spans="3:23">
      <c r="C69" s="1037"/>
      <c r="D69" s="833"/>
      <c r="E69" s="833"/>
      <c r="F69" s="833"/>
      <c r="G69" s="833"/>
      <c r="H69" s="833"/>
      <c r="I69" s="833"/>
      <c r="J69" s="833"/>
      <c r="K69" s="833"/>
      <c r="L69" s="833"/>
      <c r="M69" s="833"/>
      <c r="N69" s="833"/>
      <c r="O69" s="833"/>
      <c r="P69" s="833"/>
      <c r="Q69" s="833"/>
      <c r="R69" s="833"/>
      <c r="S69" s="833"/>
      <c r="T69" s="833"/>
      <c r="U69" s="833"/>
      <c r="V69" s="833"/>
      <c r="W69" s="833"/>
    </row>
    <row r="70" spans="3:23" ht="13.5" customHeight="1">
      <c r="C70" s="1037"/>
      <c r="D70" s="833"/>
      <c r="E70" s="833"/>
      <c r="F70" s="833"/>
      <c r="G70" s="833"/>
      <c r="H70" s="833"/>
      <c r="I70" s="833"/>
      <c r="J70" s="833"/>
      <c r="K70" s="833"/>
      <c r="L70" s="833"/>
      <c r="M70" s="833"/>
      <c r="N70" s="833"/>
      <c r="O70" s="833"/>
      <c r="P70" s="833"/>
      <c r="Q70" s="833"/>
      <c r="R70" s="833"/>
      <c r="S70" s="833"/>
      <c r="T70" s="833"/>
      <c r="U70" s="833"/>
      <c r="V70" s="833"/>
      <c r="W70" s="833"/>
    </row>
    <row r="71" spans="3:23" ht="13.5" customHeight="1">
      <c r="C71" s="1037"/>
      <c r="D71" s="833"/>
      <c r="E71" s="833"/>
      <c r="F71" s="833"/>
      <c r="G71" s="833"/>
      <c r="H71" s="833"/>
      <c r="I71" s="833"/>
      <c r="J71" s="833"/>
      <c r="K71" s="833"/>
      <c r="L71" s="833"/>
      <c r="M71" s="833"/>
      <c r="N71" s="833"/>
      <c r="O71" s="833"/>
      <c r="P71" s="833"/>
      <c r="Q71" s="833"/>
      <c r="R71" s="833"/>
      <c r="S71" s="833"/>
      <c r="T71" s="833"/>
      <c r="U71" s="833"/>
      <c r="V71" s="833"/>
      <c r="W71" s="833"/>
    </row>
    <row r="72" spans="3:23" ht="12.75" customHeight="1">
      <c r="C72" s="1037"/>
      <c r="D72" s="833"/>
      <c r="E72" s="833"/>
      <c r="F72" s="833"/>
      <c r="G72" s="833"/>
      <c r="H72" s="833"/>
      <c r="I72" s="833"/>
      <c r="J72" s="833"/>
      <c r="K72" s="833"/>
      <c r="L72" s="833"/>
      <c r="M72" s="833"/>
      <c r="N72" s="833"/>
      <c r="O72" s="833"/>
      <c r="P72" s="833"/>
      <c r="Q72" s="833"/>
      <c r="R72" s="833"/>
      <c r="S72" s="833"/>
      <c r="T72" s="833"/>
      <c r="U72" s="833"/>
      <c r="V72" s="833"/>
      <c r="W72" s="833"/>
    </row>
    <row r="73" spans="3:23">
      <c r="C73" t="s">
        <v>231</v>
      </c>
    </row>
    <row r="74" spans="3:23">
      <c r="D74" t="s">
        <v>233</v>
      </c>
    </row>
  </sheetData>
  <mergeCells count="57">
    <mergeCell ref="C63:C72"/>
    <mergeCell ref="P28:W28"/>
    <mergeCell ref="P29:W29"/>
    <mergeCell ref="P30:W30"/>
    <mergeCell ref="P31:W31"/>
    <mergeCell ref="P33:W33"/>
    <mergeCell ref="P34:W34"/>
    <mergeCell ref="P35:W35"/>
    <mergeCell ref="P36:W36"/>
    <mergeCell ref="P37:W37"/>
    <mergeCell ref="P38:W38"/>
    <mergeCell ref="P49:W49"/>
    <mergeCell ref="P45:W45"/>
    <mergeCell ref="P46:W46"/>
    <mergeCell ref="D66:W68"/>
    <mergeCell ref="P52:W52"/>
    <mergeCell ref="A1:W1"/>
    <mergeCell ref="L14:O14"/>
    <mergeCell ref="A14:A15"/>
    <mergeCell ref="P23:W23"/>
    <mergeCell ref="D14:G14"/>
    <mergeCell ref="H14:K14"/>
    <mergeCell ref="C14:C15"/>
    <mergeCell ref="A2:W2"/>
    <mergeCell ref="P14:W15"/>
    <mergeCell ref="P16:W16"/>
    <mergeCell ref="P17:W17"/>
    <mergeCell ref="P18:W18"/>
    <mergeCell ref="P21:W21"/>
    <mergeCell ref="P22:W22"/>
    <mergeCell ref="P19:W19"/>
    <mergeCell ref="B14:B15"/>
    <mergeCell ref="P20:W20"/>
    <mergeCell ref="P39:W39"/>
    <mergeCell ref="P40:W40"/>
    <mergeCell ref="P50:W50"/>
    <mergeCell ref="P51:W51"/>
    <mergeCell ref="P41:W41"/>
    <mergeCell ref="P42:W42"/>
    <mergeCell ref="P32:W32"/>
    <mergeCell ref="P24:W24"/>
    <mergeCell ref="P25:W25"/>
    <mergeCell ref="P26:W26"/>
    <mergeCell ref="P27:W27"/>
    <mergeCell ref="P47:W47"/>
    <mergeCell ref="P43:W43"/>
    <mergeCell ref="P44:W44"/>
    <mergeCell ref="P48:W48"/>
    <mergeCell ref="D63:W65"/>
    <mergeCell ref="P56:W56"/>
    <mergeCell ref="P53:W53"/>
    <mergeCell ref="P59:W59"/>
    <mergeCell ref="P60:W60"/>
    <mergeCell ref="P58:W58"/>
    <mergeCell ref="P57:W57"/>
    <mergeCell ref="P54:W54"/>
    <mergeCell ref="P55:W55"/>
  </mergeCells>
  <phoneticPr fontId="0" type="noConversion"/>
  <printOptions horizontalCentered="1" verticalCentered="1"/>
  <pageMargins left="0" right="0.23622047244094491" top="0.39370078740157483" bottom="0" header="0" footer="0"/>
  <pageSetup paperSize="9" scale="7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241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38241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 filterMode="1">
    <tabColor indexed="26"/>
    <pageSetUpPr fitToPage="1"/>
  </sheetPr>
  <dimension ref="A1:S77"/>
  <sheetViews>
    <sheetView view="pageBreakPreview" zoomScaleSheetLayoutView="100" workbookViewId="0">
      <selection activeCell="D20" sqref="D20"/>
    </sheetView>
  </sheetViews>
  <sheetFormatPr defaultRowHeight="12.75"/>
  <cols>
    <col min="1" max="1" width="3.85546875" customWidth="1"/>
    <col min="3" max="3" width="39" customWidth="1"/>
    <col min="4" max="11" width="5.7109375" customWidth="1"/>
    <col min="12" max="12" width="7.85546875" customWidth="1"/>
    <col min="13" max="20" width="3.7109375" customWidth="1"/>
  </cols>
  <sheetData>
    <row r="1" spans="1:19" s="706" customFormat="1" ht="21.75" customHeight="1">
      <c r="D1" s="1052" t="s">
        <v>66</v>
      </c>
      <c r="E1" s="1052"/>
      <c r="F1" s="1052"/>
      <c r="G1" s="1052"/>
      <c r="H1" s="1052"/>
      <c r="I1" s="1052"/>
      <c r="J1" s="1052"/>
      <c r="K1" s="1052"/>
      <c r="L1" s="1052"/>
      <c r="S1" s="726">
        <f>SUM(S16:S60)</f>
        <v>0</v>
      </c>
    </row>
    <row r="2" spans="1:19" s="706" customFormat="1" ht="21.75" customHeight="1">
      <c r="D2" s="1052" t="s">
        <v>625</v>
      </c>
      <c r="E2" s="1052"/>
      <c r="F2" s="1052"/>
      <c r="G2" s="1052"/>
      <c r="H2" s="1052"/>
      <c r="I2" s="1052"/>
      <c r="J2" s="1052"/>
      <c r="K2" s="1052"/>
      <c r="L2" s="1052"/>
    </row>
    <row r="3" spans="1:19" s="706" customFormat="1" ht="21.75" customHeight="1">
      <c r="D3" s="1052" t="s">
        <v>626</v>
      </c>
      <c r="E3" s="1052"/>
      <c r="F3" s="1052"/>
      <c r="G3" s="1052"/>
      <c r="H3" s="1052"/>
      <c r="I3" s="1052"/>
      <c r="J3" s="1052"/>
      <c r="K3" s="1052"/>
      <c r="L3" s="1052"/>
    </row>
    <row r="4" spans="1:19" s="706" customFormat="1" ht="21.75" customHeight="1">
      <c r="D4" s="1052" t="s">
        <v>627</v>
      </c>
      <c r="E4" s="1052"/>
      <c r="F4" s="1052"/>
      <c r="G4" s="1052"/>
      <c r="H4" s="1052"/>
      <c r="I4" s="1052"/>
      <c r="J4" s="1052"/>
      <c r="K4" s="1052"/>
      <c r="L4" s="1052"/>
    </row>
    <row r="5" spans="1:19" ht="33" customHeight="1">
      <c r="A5" s="1053" t="s">
        <v>68</v>
      </c>
      <c r="B5" s="1053"/>
      <c r="C5" s="1053"/>
      <c r="D5" s="1053"/>
      <c r="E5" s="1053"/>
      <c r="F5" s="1053"/>
      <c r="G5" s="1053"/>
      <c r="H5" s="1053"/>
      <c r="I5" s="1053"/>
      <c r="J5" s="1053"/>
      <c r="K5" s="1053"/>
      <c r="L5" s="1054"/>
    </row>
    <row r="6" spans="1:19" ht="9" customHeight="1">
      <c r="A6" s="1053"/>
      <c r="B6" s="1053"/>
      <c r="C6" s="1053"/>
      <c r="D6" s="1053"/>
      <c r="E6" s="1053"/>
      <c r="F6" s="1053"/>
      <c r="G6" s="1053"/>
      <c r="H6" s="1053"/>
      <c r="I6" s="1053"/>
      <c r="J6" s="1053"/>
      <c r="K6" s="1053"/>
      <c r="L6" s="1054"/>
    </row>
    <row r="7" spans="1:19" ht="23.25">
      <c r="A7" s="1051" t="s">
        <v>566</v>
      </c>
      <c r="B7" s="1051"/>
      <c r="C7" s="1051"/>
      <c r="D7" s="1051"/>
      <c r="E7" s="1051"/>
      <c r="F7" s="1051"/>
      <c r="G7" s="1051"/>
      <c r="H7" s="1051"/>
      <c r="I7" s="1051"/>
      <c r="J7" s="1051"/>
      <c r="K7" s="1051"/>
      <c r="L7" s="1051"/>
    </row>
    <row r="8" spans="1:19" s="727" customFormat="1" ht="15">
      <c r="A8" s="1042" t="s">
        <v>629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</row>
    <row r="9" spans="1:19" s="727" customFormat="1" ht="15">
      <c r="A9" s="1042" t="s">
        <v>523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</row>
    <row r="10" spans="1:19" s="727" customFormat="1" ht="15">
      <c r="A10" s="1044" t="s">
        <v>230</v>
      </c>
      <c r="B10" s="1044"/>
      <c r="C10" s="1044"/>
      <c r="D10" s="1044"/>
      <c r="E10" s="1044"/>
      <c r="F10" s="1044"/>
      <c r="G10" s="1044"/>
      <c r="H10" s="1044"/>
      <c r="I10" s="1044"/>
      <c r="J10" s="1044"/>
      <c r="K10" s="1044"/>
      <c r="L10" s="1044"/>
    </row>
    <row r="11" spans="1:19">
      <c r="A11" s="1045"/>
      <c r="B11" s="1045"/>
      <c r="C11" s="1045"/>
      <c r="D11" s="1045"/>
      <c r="E11" s="1045"/>
      <c r="F11" s="1045"/>
      <c r="G11" s="1045"/>
      <c r="H11" s="1045"/>
      <c r="I11" s="1045"/>
      <c r="J11" s="1045"/>
      <c r="K11" s="1045"/>
      <c r="L11" s="1045"/>
    </row>
    <row r="12" spans="1:19" ht="22.5" customHeight="1">
      <c r="A12" s="1046" t="s">
        <v>69</v>
      </c>
      <c r="B12" s="1046" t="s">
        <v>70</v>
      </c>
      <c r="C12" s="1039" t="s">
        <v>71</v>
      </c>
      <c r="D12" s="1055" t="s">
        <v>72</v>
      </c>
      <c r="E12" s="1055"/>
      <c r="F12" s="1055"/>
      <c r="G12" s="1055"/>
      <c r="H12" s="1055"/>
      <c r="I12" s="1055"/>
      <c r="J12" s="1039" t="s">
        <v>264</v>
      </c>
      <c r="K12" s="1039" t="s">
        <v>73</v>
      </c>
      <c r="L12" s="1039" t="s">
        <v>74</v>
      </c>
      <c r="S12" s="784"/>
    </row>
    <row r="13" spans="1:19" ht="4.5" customHeight="1">
      <c r="A13" s="1047"/>
      <c r="B13" s="1047"/>
      <c r="C13" s="1040"/>
      <c r="D13" s="1039" t="s">
        <v>248</v>
      </c>
      <c r="E13" s="1039" t="s">
        <v>249</v>
      </c>
      <c r="F13" s="1039" t="s">
        <v>75</v>
      </c>
      <c r="G13" s="1039" t="s">
        <v>76</v>
      </c>
      <c r="H13" s="1039" t="s">
        <v>252</v>
      </c>
      <c r="I13" s="1039" t="s">
        <v>77</v>
      </c>
      <c r="J13" s="1040"/>
      <c r="K13" s="1040"/>
      <c r="L13" s="1040"/>
      <c r="S13" s="784"/>
    </row>
    <row r="14" spans="1:19" ht="6.75" customHeight="1">
      <c r="A14" s="1047"/>
      <c r="B14" s="1047"/>
      <c r="C14" s="1040"/>
      <c r="D14" s="1040"/>
      <c r="E14" s="1040"/>
      <c r="F14" s="1040"/>
      <c r="G14" s="1040"/>
      <c r="H14" s="1040"/>
      <c r="I14" s="1040"/>
      <c r="J14" s="1040"/>
      <c r="K14" s="1040"/>
      <c r="L14" s="1040"/>
      <c r="S14" s="784"/>
    </row>
    <row r="15" spans="1:19" ht="6" customHeight="1">
      <c r="A15" s="1048"/>
      <c r="B15" s="1048"/>
      <c r="C15" s="1041"/>
      <c r="D15" s="1041"/>
      <c r="E15" s="1041"/>
      <c r="F15" s="1041"/>
      <c r="G15" s="1041"/>
      <c r="H15" s="1041"/>
      <c r="I15" s="1041"/>
      <c r="J15" s="1041"/>
      <c r="K15" s="1041"/>
      <c r="L15" s="1041"/>
      <c r="S15" s="784"/>
    </row>
    <row r="16" spans="1:19" s="398" customFormat="1" ht="15" customHeight="1">
      <c r="A16" s="728">
        <v>1</v>
      </c>
      <c r="B16" s="728" t="s">
        <v>78</v>
      </c>
      <c r="C16" s="734"/>
      <c r="D16" s="728"/>
      <c r="E16" s="728"/>
      <c r="F16" s="728"/>
      <c r="G16" s="728"/>
      <c r="H16" s="728"/>
      <c r="I16" s="728"/>
      <c r="J16" s="728"/>
      <c r="K16" s="728"/>
      <c r="L16" s="728"/>
      <c r="S16" s="732">
        <f>COUNTA($C16)</f>
        <v>0</v>
      </c>
    </row>
    <row r="17" spans="1:19" s="398" customFormat="1" ht="15" customHeight="1">
      <c r="A17" s="728">
        <v>2</v>
      </c>
      <c r="B17" s="728" t="s">
        <v>78</v>
      </c>
      <c r="C17" s="734"/>
      <c r="D17" s="728"/>
      <c r="E17" s="728"/>
      <c r="F17" s="728"/>
      <c r="G17" s="728"/>
      <c r="H17" s="728"/>
      <c r="I17" s="728"/>
      <c r="J17" s="728"/>
      <c r="K17" s="728"/>
      <c r="L17" s="728"/>
      <c r="S17" s="732">
        <f t="shared" ref="S17:S60" si="0">COUNTA($C17)</f>
        <v>0</v>
      </c>
    </row>
    <row r="18" spans="1:19" s="398" customFormat="1" ht="15" customHeight="1">
      <c r="A18" s="728">
        <v>3</v>
      </c>
      <c r="B18" s="728" t="s">
        <v>78</v>
      </c>
      <c r="C18" s="734"/>
      <c r="D18" s="728"/>
      <c r="E18" s="728"/>
      <c r="F18" s="728"/>
      <c r="G18" s="728"/>
      <c r="H18" s="728"/>
      <c r="I18" s="728"/>
      <c r="J18" s="728"/>
      <c r="K18" s="728"/>
      <c r="L18" s="728"/>
      <c r="S18" s="732">
        <f t="shared" si="0"/>
        <v>0</v>
      </c>
    </row>
    <row r="19" spans="1:19" s="398" customFormat="1" ht="15" customHeight="1">
      <c r="A19" s="728">
        <v>4</v>
      </c>
      <c r="B19" s="728" t="s">
        <v>78</v>
      </c>
      <c r="C19" s="734"/>
      <c r="D19" s="728"/>
      <c r="E19" s="728"/>
      <c r="F19" s="728"/>
      <c r="G19" s="728"/>
      <c r="H19" s="728"/>
      <c r="I19" s="728"/>
      <c r="J19" s="728"/>
      <c r="K19" s="728"/>
      <c r="L19" s="728"/>
      <c r="S19" s="732">
        <f t="shared" si="0"/>
        <v>0</v>
      </c>
    </row>
    <row r="20" spans="1:19" s="398" customFormat="1" ht="15" customHeight="1">
      <c r="A20" s="728">
        <v>5</v>
      </c>
      <c r="B20" s="728" t="s">
        <v>78</v>
      </c>
      <c r="C20" s="734"/>
      <c r="D20" s="728"/>
      <c r="E20" s="728"/>
      <c r="F20" s="728"/>
      <c r="G20" s="728"/>
      <c r="H20" s="728"/>
      <c r="I20" s="728"/>
      <c r="J20" s="728"/>
      <c r="K20" s="728"/>
      <c r="L20" s="728"/>
      <c r="S20" s="732">
        <f t="shared" si="0"/>
        <v>0</v>
      </c>
    </row>
    <row r="21" spans="1:19" s="398" customFormat="1" ht="15" customHeight="1">
      <c r="A21" s="728">
        <v>6</v>
      </c>
      <c r="B21" s="728" t="s">
        <v>78</v>
      </c>
      <c r="C21" s="734"/>
      <c r="D21" s="728"/>
      <c r="E21" s="728"/>
      <c r="F21" s="728"/>
      <c r="G21" s="728"/>
      <c r="H21" s="728"/>
      <c r="I21" s="728"/>
      <c r="J21" s="728"/>
      <c r="K21" s="728"/>
      <c r="L21" s="728"/>
      <c r="S21" s="732">
        <f t="shared" si="0"/>
        <v>0</v>
      </c>
    </row>
    <row r="22" spans="1:19" s="398" customFormat="1" ht="15" customHeight="1">
      <c r="A22" s="728">
        <v>7</v>
      </c>
      <c r="B22" s="728" t="s">
        <v>78</v>
      </c>
      <c r="C22" s="734"/>
      <c r="D22" s="728"/>
      <c r="E22" s="728"/>
      <c r="F22" s="728"/>
      <c r="G22" s="728"/>
      <c r="H22" s="728"/>
      <c r="I22" s="728"/>
      <c r="J22" s="728"/>
      <c r="K22" s="728"/>
      <c r="L22" s="728"/>
      <c r="S22" s="732">
        <f t="shared" si="0"/>
        <v>0</v>
      </c>
    </row>
    <row r="23" spans="1:19" s="398" customFormat="1" ht="15" customHeight="1">
      <c r="A23" s="728">
        <v>8</v>
      </c>
      <c r="B23" s="728" t="s">
        <v>78</v>
      </c>
      <c r="C23" s="734"/>
      <c r="D23" s="728"/>
      <c r="E23" s="728"/>
      <c r="F23" s="728"/>
      <c r="G23" s="728"/>
      <c r="H23" s="728"/>
      <c r="I23" s="728"/>
      <c r="J23" s="728"/>
      <c r="K23" s="728"/>
      <c r="L23" s="781"/>
      <c r="S23" s="732">
        <f t="shared" si="0"/>
        <v>0</v>
      </c>
    </row>
    <row r="24" spans="1:19" s="398" customFormat="1" ht="15" customHeight="1">
      <c r="A24" s="728">
        <v>9</v>
      </c>
      <c r="B24" s="728" t="s">
        <v>78</v>
      </c>
      <c r="C24" s="734"/>
      <c r="D24" s="728"/>
      <c r="E24" s="728"/>
      <c r="F24" s="728"/>
      <c r="G24" s="728"/>
      <c r="H24" s="728"/>
      <c r="I24" s="728"/>
      <c r="J24" s="728"/>
      <c r="K24" s="728"/>
      <c r="L24" s="781"/>
      <c r="S24" s="732">
        <f t="shared" si="0"/>
        <v>0</v>
      </c>
    </row>
    <row r="25" spans="1:19" s="398" customFormat="1" ht="15" customHeight="1">
      <c r="A25" s="728">
        <v>10</v>
      </c>
      <c r="B25" s="728" t="s">
        <v>78</v>
      </c>
      <c r="C25" s="734"/>
      <c r="D25" s="728"/>
      <c r="E25" s="728"/>
      <c r="F25" s="728"/>
      <c r="G25" s="728"/>
      <c r="H25" s="728"/>
      <c r="I25" s="728"/>
      <c r="J25" s="728"/>
      <c r="K25" s="728"/>
      <c r="L25" s="728"/>
      <c r="S25" s="732">
        <f t="shared" si="0"/>
        <v>0</v>
      </c>
    </row>
    <row r="26" spans="1:19" s="398" customFormat="1" ht="15" customHeight="1">
      <c r="A26" s="728">
        <v>11</v>
      </c>
      <c r="B26" s="728" t="s">
        <v>78</v>
      </c>
      <c r="C26" s="734"/>
      <c r="D26" s="728"/>
      <c r="E26" s="728"/>
      <c r="F26" s="728"/>
      <c r="G26" s="728"/>
      <c r="H26" s="728"/>
      <c r="I26" s="728"/>
      <c r="J26" s="728"/>
      <c r="K26" s="728"/>
      <c r="L26" s="728"/>
      <c r="S26" s="732">
        <f t="shared" si="0"/>
        <v>0</v>
      </c>
    </row>
    <row r="27" spans="1:19" s="398" customFormat="1" ht="15" customHeight="1">
      <c r="A27" s="728">
        <v>12</v>
      </c>
      <c r="B27" s="728" t="s">
        <v>78</v>
      </c>
      <c r="C27" s="734"/>
      <c r="D27" s="728"/>
      <c r="E27" s="728"/>
      <c r="F27" s="728"/>
      <c r="G27" s="728"/>
      <c r="H27" s="728"/>
      <c r="I27" s="728"/>
      <c r="J27" s="728"/>
      <c r="K27" s="728"/>
      <c r="L27" s="728"/>
      <c r="S27" s="732">
        <f t="shared" si="0"/>
        <v>0</v>
      </c>
    </row>
    <row r="28" spans="1:19" s="398" customFormat="1" ht="15" customHeight="1">
      <c r="A28" s="728">
        <v>13</v>
      </c>
      <c r="B28" s="728" t="s">
        <v>78</v>
      </c>
      <c r="C28" s="734"/>
      <c r="D28" s="728"/>
      <c r="E28" s="728"/>
      <c r="F28" s="728"/>
      <c r="G28" s="728"/>
      <c r="H28" s="728"/>
      <c r="I28" s="728"/>
      <c r="J28" s="728"/>
      <c r="K28" s="728"/>
      <c r="L28" s="728"/>
      <c r="S28" s="732">
        <f t="shared" si="0"/>
        <v>0</v>
      </c>
    </row>
    <row r="29" spans="1:19" s="398" customFormat="1" ht="15" customHeight="1">
      <c r="A29" s="728">
        <v>14</v>
      </c>
      <c r="B29" s="728" t="s">
        <v>78</v>
      </c>
      <c r="C29" s="734"/>
      <c r="D29" s="728"/>
      <c r="E29" s="728"/>
      <c r="F29" s="728"/>
      <c r="G29" s="728"/>
      <c r="H29" s="728"/>
      <c r="I29" s="728"/>
      <c r="J29" s="728"/>
      <c r="K29" s="728"/>
      <c r="L29" s="728"/>
      <c r="S29" s="732">
        <f t="shared" si="0"/>
        <v>0</v>
      </c>
    </row>
    <row r="30" spans="1:19" s="398" customFormat="1" ht="15" customHeight="1">
      <c r="A30" s="728">
        <v>15</v>
      </c>
      <c r="B30" s="728" t="s">
        <v>78</v>
      </c>
      <c r="C30" s="734"/>
      <c r="D30" s="728"/>
      <c r="E30" s="728"/>
      <c r="F30" s="728"/>
      <c r="G30" s="728"/>
      <c r="H30" s="728"/>
      <c r="I30" s="728"/>
      <c r="J30" s="728"/>
      <c r="K30" s="728"/>
      <c r="L30" s="728"/>
      <c r="S30" s="732">
        <f t="shared" si="0"/>
        <v>0</v>
      </c>
    </row>
    <row r="31" spans="1:19" s="398" customFormat="1" ht="15" customHeight="1">
      <c r="A31" s="728">
        <v>16</v>
      </c>
      <c r="B31" s="728" t="s">
        <v>78</v>
      </c>
      <c r="C31" s="734"/>
      <c r="D31" s="728"/>
      <c r="E31" s="728"/>
      <c r="F31" s="728"/>
      <c r="G31" s="728"/>
      <c r="H31" s="728"/>
      <c r="I31" s="728"/>
      <c r="J31" s="728"/>
      <c r="K31" s="728"/>
      <c r="L31" s="728"/>
      <c r="S31" s="732">
        <f t="shared" si="0"/>
        <v>0</v>
      </c>
    </row>
    <row r="32" spans="1:19" s="398" customFormat="1" ht="15" customHeight="1">
      <c r="A32" s="728">
        <v>17</v>
      </c>
      <c r="B32" s="728" t="s">
        <v>78</v>
      </c>
      <c r="C32" s="734"/>
      <c r="D32" s="728"/>
      <c r="E32" s="728"/>
      <c r="F32" s="728"/>
      <c r="G32" s="728"/>
      <c r="H32" s="728"/>
      <c r="I32" s="728"/>
      <c r="J32" s="728"/>
      <c r="K32" s="728"/>
      <c r="L32" s="728"/>
      <c r="S32" s="732">
        <f t="shared" si="0"/>
        <v>0</v>
      </c>
    </row>
    <row r="33" spans="1:19" s="398" customFormat="1" ht="15" customHeight="1">
      <c r="A33" s="728">
        <v>18</v>
      </c>
      <c r="B33" s="728" t="s">
        <v>78</v>
      </c>
      <c r="C33" s="734"/>
      <c r="D33" s="728"/>
      <c r="E33" s="728"/>
      <c r="F33" s="728"/>
      <c r="G33" s="728"/>
      <c r="H33" s="728"/>
      <c r="I33" s="728"/>
      <c r="J33" s="728"/>
      <c r="K33" s="728"/>
      <c r="L33" s="781"/>
      <c r="S33" s="732">
        <f t="shared" si="0"/>
        <v>0</v>
      </c>
    </row>
    <row r="34" spans="1:19" s="398" customFormat="1" ht="15" customHeight="1">
      <c r="A34" s="728">
        <v>19</v>
      </c>
      <c r="B34" s="728" t="s">
        <v>78</v>
      </c>
      <c r="C34" s="734"/>
      <c r="D34" s="728"/>
      <c r="E34" s="728"/>
      <c r="F34" s="728"/>
      <c r="G34" s="728"/>
      <c r="H34" s="728"/>
      <c r="I34" s="728"/>
      <c r="J34" s="728"/>
      <c r="K34" s="728"/>
      <c r="L34" s="728"/>
      <c r="S34" s="732">
        <f t="shared" si="0"/>
        <v>0</v>
      </c>
    </row>
    <row r="35" spans="1:19" s="398" customFormat="1" ht="15" customHeight="1">
      <c r="A35" s="728">
        <v>20</v>
      </c>
      <c r="B35" s="728" t="s">
        <v>78</v>
      </c>
      <c r="C35" s="734"/>
      <c r="D35" s="728"/>
      <c r="E35" s="728"/>
      <c r="F35" s="728"/>
      <c r="G35" s="728"/>
      <c r="H35" s="728"/>
      <c r="I35" s="728"/>
      <c r="J35" s="728"/>
      <c r="K35" s="728"/>
      <c r="L35" s="728"/>
      <c r="S35" s="732">
        <f t="shared" si="0"/>
        <v>0</v>
      </c>
    </row>
    <row r="36" spans="1:19" s="398" customFormat="1" ht="15" customHeight="1">
      <c r="A36" s="728">
        <v>21</v>
      </c>
      <c r="B36" s="728" t="s">
        <v>78</v>
      </c>
      <c r="C36" s="734"/>
      <c r="D36" s="728"/>
      <c r="E36" s="728"/>
      <c r="F36" s="728"/>
      <c r="G36" s="728"/>
      <c r="H36" s="728"/>
      <c r="I36" s="728"/>
      <c r="J36" s="728"/>
      <c r="K36" s="728"/>
      <c r="L36" s="728"/>
      <c r="S36" s="732">
        <f t="shared" si="0"/>
        <v>0</v>
      </c>
    </row>
    <row r="37" spans="1:19" s="398" customFormat="1" ht="15" customHeight="1">
      <c r="A37" s="728">
        <v>22</v>
      </c>
      <c r="B37" s="728" t="s">
        <v>78</v>
      </c>
      <c r="C37" s="734"/>
      <c r="D37" s="728"/>
      <c r="E37" s="728"/>
      <c r="F37" s="728"/>
      <c r="G37" s="728"/>
      <c r="H37" s="728"/>
      <c r="I37" s="728"/>
      <c r="J37" s="728"/>
      <c r="K37" s="728"/>
      <c r="L37" s="728"/>
      <c r="S37" s="732">
        <f t="shared" si="0"/>
        <v>0</v>
      </c>
    </row>
    <row r="38" spans="1:19" s="398" customFormat="1" ht="15" customHeight="1">
      <c r="A38" s="728">
        <v>23</v>
      </c>
      <c r="B38" s="728" t="s">
        <v>78</v>
      </c>
      <c r="C38" s="734"/>
      <c r="D38" s="728"/>
      <c r="E38" s="728"/>
      <c r="F38" s="728"/>
      <c r="G38" s="728"/>
      <c r="H38" s="728"/>
      <c r="I38" s="728"/>
      <c r="J38" s="728"/>
      <c r="K38" s="728"/>
      <c r="L38" s="728"/>
      <c r="S38" s="732">
        <f t="shared" si="0"/>
        <v>0</v>
      </c>
    </row>
    <row r="39" spans="1:19" s="398" customFormat="1" ht="15" customHeight="1">
      <c r="A39" s="728">
        <v>24</v>
      </c>
      <c r="B39" s="728" t="s">
        <v>78</v>
      </c>
      <c r="C39" s="734"/>
      <c r="D39" s="728"/>
      <c r="E39" s="728"/>
      <c r="F39" s="728"/>
      <c r="G39" s="728"/>
      <c r="H39" s="728"/>
      <c r="I39" s="728"/>
      <c r="J39" s="728"/>
      <c r="K39" s="728"/>
      <c r="L39" s="728"/>
      <c r="S39" s="732">
        <f t="shared" si="0"/>
        <v>0</v>
      </c>
    </row>
    <row r="40" spans="1:19" s="398" customFormat="1" ht="15" customHeight="1">
      <c r="A40" s="728">
        <v>25</v>
      </c>
      <c r="B40" s="728" t="s">
        <v>78</v>
      </c>
      <c r="C40" s="734"/>
      <c r="D40" s="728"/>
      <c r="E40" s="728"/>
      <c r="F40" s="728"/>
      <c r="G40" s="728"/>
      <c r="H40" s="728"/>
      <c r="I40" s="728"/>
      <c r="J40" s="728"/>
      <c r="K40" s="728"/>
      <c r="L40" s="728"/>
      <c r="S40" s="732">
        <f t="shared" si="0"/>
        <v>0</v>
      </c>
    </row>
    <row r="41" spans="1:19" s="398" customFormat="1" ht="15" customHeight="1">
      <c r="A41" s="728">
        <v>26</v>
      </c>
      <c r="B41" s="728" t="s">
        <v>78</v>
      </c>
      <c r="C41" s="734"/>
      <c r="D41" s="728"/>
      <c r="E41" s="728"/>
      <c r="F41" s="728"/>
      <c r="G41" s="728"/>
      <c r="H41" s="728"/>
      <c r="I41" s="728"/>
      <c r="J41" s="728"/>
      <c r="K41" s="728"/>
      <c r="L41" s="728"/>
      <c r="S41" s="732">
        <f t="shared" si="0"/>
        <v>0</v>
      </c>
    </row>
    <row r="42" spans="1:19" s="398" customFormat="1" ht="15" customHeight="1">
      <c r="A42" s="728">
        <v>27</v>
      </c>
      <c r="B42" s="728" t="s">
        <v>78</v>
      </c>
      <c r="C42" s="734"/>
      <c r="D42" s="728"/>
      <c r="E42" s="728"/>
      <c r="F42" s="728"/>
      <c r="G42" s="728"/>
      <c r="H42" s="728"/>
      <c r="I42" s="728"/>
      <c r="J42" s="728"/>
      <c r="K42" s="728"/>
      <c r="L42" s="728"/>
      <c r="S42" s="732">
        <f t="shared" si="0"/>
        <v>0</v>
      </c>
    </row>
    <row r="43" spans="1:19" s="398" customFormat="1" ht="15" customHeight="1">
      <c r="A43" s="728">
        <v>28</v>
      </c>
      <c r="B43" s="728" t="s">
        <v>78</v>
      </c>
      <c r="C43" s="734"/>
      <c r="D43" s="728"/>
      <c r="E43" s="728"/>
      <c r="F43" s="728"/>
      <c r="G43" s="728"/>
      <c r="H43" s="728"/>
      <c r="I43" s="728"/>
      <c r="J43" s="728"/>
      <c r="K43" s="728"/>
      <c r="L43" s="728"/>
      <c r="S43" s="732">
        <f t="shared" si="0"/>
        <v>0</v>
      </c>
    </row>
    <row r="44" spans="1:19" s="398" customFormat="1" ht="15" customHeight="1">
      <c r="A44" s="728">
        <v>29</v>
      </c>
      <c r="B44" s="728" t="s">
        <v>78</v>
      </c>
      <c r="C44" s="734"/>
      <c r="D44" s="728"/>
      <c r="E44" s="728"/>
      <c r="F44" s="728"/>
      <c r="G44" s="728"/>
      <c r="H44" s="728"/>
      <c r="I44" s="728"/>
      <c r="J44" s="728"/>
      <c r="K44" s="728"/>
      <c r="L44" s="728"/>
      <c r="S44" s="732">
        <f t="shared" si="0"/>
        <v>0</v>
      </c>
    </row>
    <row r="45" spans="1:19" s="398" customFormat="1" ht="15" customHeight="1">
      <c r="A45" s="728">
        <v>30</v>
      </c>
      <c r="B45" s="728" t="s">
        <v>78</v>
      </c>
      <c r="C45" s="734"/>
      <c r="D45" s="728"/>
      <c r="E45" s="728"/>
      <c r="F45" s="728"/>
      <c r="G45" s="728"/>
      <c r="H45" s="728"/>
      <c r="I45" s="728"/>
      <c r="J45" s="728"/>
      <c r="K45" s="728"/>
      <c r="L45" s="728"/>
      <c r="S45" s="732">
        <f t="shared" si="0"/>
        <v>0</v>
      </c>
    </row>
    <row r="46" spans="1:19" s="398" customFormat="1" ht="15" customHeight="1">
      <c r="A46" s="728">
        <v>31</v>
      </c>
      <c r="B46" s="728" t="s">
        <v>78</v>
      </c>
      <c r="C46" s="734"/>
      <c r="D46" s="728"/>
      <c r="E46" s="728"/>
      <c r="F46" s="728"/>
      <c r="G46" s="728"/>
      <c r="H46" s="728"/>
      <c r="I46" s="728"/>
      <c r="J46" s="728"/>
      <c r="K46" s="728"/>
      <c r="L46" s="728"/>
      <c r="S46" s="732">
        <f t="shared" si="0"/>
        <v>0</v>
      </c>
    </row>
    <row r="47" spans="1:19" s="398" customFormat="1" ht="15" customHeight="1">
      <c r="A47" s="728">
        <v>32</v>
      </c>
      <c r="B47" s="728" t="s">
        <v>78</v>
      </c>
      <c r="C47" s="734"/>
      <c r="D47" s="728"/>
      <c r="E47" s="728"/>
      <c r="F47" s="728"/>
      <c r="G47" s="728"/>
      <c r="H47" s="728"/>
      <c r="I47" s="728"/>
      <c r="J47" s="728"/>
      <c r="K47" s="728"/>
      <c r="L47" s="728"/>
      <c r="S47" s="732">
        <f t="shared" si="0"/>
        <v>0</v>
      </c>
    </row>
    <row r="48" spans="1:19" s="398" customFormat="1" ht="15" customHeight="1">
      <c r="A48" s="728">
        <v>33</v>
      </c>
      <c r="B48" s="728" t="s">
        <v>78</v>
      </c>
      <c r="C48" s="734"/>
      <c r="D48" s="728"/>
      <c r="E48" s="728"/>
      <c r="F48" s="728"/>
      <c r="G48" s="728"/>
      <c r="H48" s="728"/>
      <c r="I48" s="728"/>
      <c r="J48" s="728"/>
      <c r="K48" s="728"/>
      <c r="L48" s="728"/>
      <c r="S48" s="732">
        <f t="shared" si="0"/>
        <v>0</v>
      </c>
    </row>
    <row r="49" spans="1:19" s="398" customFormat="1" ht="15" hidden="1" customHeight="1">
      <c r="A49" s="728">
        <v>34</v>
      </c>
      <c r="B49" s="728"/>
      <c r="C49" s="734"/>
      <c r="D49" s="728"/>
      <c r="E49" s="728"/>
      <c r="F49" s="728"/>
      <c r="G49" s="728"/>
      <c r="H49" s="728"/>
      <c r="I49" s="728"/>
      <c r="J49" s="728"/>
      <c r="K49" s="728"/>
      <c r="L49" s="728"/>
      <c r="S49" s="732">
        <f t="shared" si="0"/>
        <v>0</v>
      </c>
    </row>
    <row r="50" spans="1:19" s="398" customFormat="1" ht="15" hidden="1" customHeight="1">
      <c r="A50" s="728">
        <v>35</v>
      </c>
      <c r="B50" s="728"/>
      <c r="C50" s="734"/>
      <c r="D50" s="728"/>
      <c r="E50" s="728"/>
      <c r="F50" s="728"/>
      <c r="G50" s="728"/>
      <c r="H50" s="728"/>
      <c r="I50" s="728"/>
      <c r="J50" s="728"/>
      <c r="K50" s="728"/>
      <c r="L50" s="728"/>
      <c r="S50" s="732">
        <f t="shared" si="0"/>
        <v>0</v>
      </c>
    </row>
    <row r="51" spans="1:19" s="398" customFormat="1" ht="15" hidden="1" customHeight="1">
      <c r="A51" s="728">
        <v>36</v>
      </c>
      <c r="B51" s="728"/>
      <c r="C51" s="734"/>
      <c r="D51" s="728"/>
      <c r="E51" s="728"/>
      <c r="F51" s="728"/>
      <c r="G51" s="728"/>
      <c r="H51" s="728"/>
      <c r="I51" s="728"/>
      <c r="J51" s="728"/>
      <c r="K51" s="728"/>
      <c r="L51" s="728"/>
      <c r="S51" s="732">
        <f t="shared" si="0"/>
        <v>0</v>
      </c>
    </row>
    <row r="52" spans="1:19" s="398" customFormat="1" ht="15" hidden="1" customHeight="1">
      <c r="A52" s="728">
        <v>37</v>
      </c>
      <c r="B52" s="728"/>
      <c r="C52" s="734"/>
      <c r="D52" s="728"/>
      <c r="E52" s="728"/>
      <c r="F52" s="728"/>
      <c r="G52" s="728"/>
      <c r="H52" s="728"/>
      <c r="I52" s="728"/>
      <c r="J52" s="728"/>
      <c r="K52" s="728"/>
      <c r="L52" s="728"/>
      <c r="S52" s="732">
        <f t="shared" si="0"/>
        <v>0</v>
      </c>
    </row>
    <row r="53" spans="1:19" s="398" customFormat="1" ht="15" hidden="1" customHeight="1">
      <c r="A53" s="728">
        <v>38</v>
      </c>
      <c r="B53" s="728"/>
      <c r="C53" s="734"/>
      <c r="D53" s="728"/>
      <c r="E53" s="728"/>
      <c r="F53" s="728"/>
      <c r="G53" s="728"/>
      <c r="H53" s="728"/>
      <c r="I53" s="728"/>
      <c r="J53" s="728"/>
      <c r="K53" s="728"/>
      <c r="L53" s="728"/>
      <c r="S53" s="732">
        <f t="shared" si="0"/>
        <v>0</v>
      </c>
    </row>
    <row r="54" spans="1:19" s="398" customFormat="1" ht="15" hidden="1" customHeight="1">
      <c r="A54" s="728">
        <v>39</v>
      </c>
      <c r="B54" s="728"/>
      <c r="C54" s="734"/>
      <c r="D54" s="728"/>
      <c r="E54" s="728"/>
      <c r="F54" s="728"/>
      <c r="G54" s="728"/>
      <c r="H54" s="728"/>
      <c r="I54" s="728"/>
      <c r="J54" s="728"/>
      <c r="K54" s="728"/>
      <c r="L54" s="728"/>
      <c r="S54" s="732">
        <f t="shared" si="0"/>
        <v>0</v>
      </c>
    </row>
    <row r="55" spans="1:19" s="398" customFormat="1" ht="15" hidden="1" customHeight="1">
      <c r="A55" s="728">
        <v>40</v>
      </c>
      <c r="B55" s="728"/>
      <c r="C55" s="734"/>
      <c r="D55" s="728"/>
      <c r="E55" s="728"/>
      <c r="F55" s="728"/>
      <c r="G55" s="728"/>
      <c r="H55" s="728"/>
      <c r="I55" s="728"/>
      <c r="J55" s="728"/>
      <c r="K55" s="728"/>
      <c r="L55" s="728"/>
      <c r="S55" s="732">
        <f t="shared" si="0"/>
        <v>0</v>
      </c>
    </row>
    <row r="56" spans="1:19" s="398" customFormat="1" ht="15" hidden="1" customHeight="1">
      <c r="A56" s="728">
        <v>41</v>
      </c>
      <c r="B56" s="728"/>
      <c r="C56" s="734"/>
      <c r="D56" s="728"/>
      <c r="E56" s="728"/>
      <c r="F56" s="728"/>
      <c r="G56" s="728"/>
      <c r="H56" s="728"/>
      <c r="I56" s="728"/>
      <c r="J56" s="728"/>
      <c r="K56" s="728"/>
      <c r="L56" s="728"/>
      <c r="S56" s="732">
        <f t="shared" si="0"/>
        <v>0</v>
      </c>
    </row>
    <row r="57" spans="1:19" s="398" customFormat="1" ht="15" hidden="1" customHeight="1">
      <c r="A57" s="728">
        <v>42</v>
      </c>
      <c r="B57" s="728"/>
      <c r="C57" s="734"/>
      <c r="D57" s="728"/>
      <c r="E57" s="728"/>
      <c r="F57" s="728"/>
      <c r="G57" s="728"/>
      <c r="H57" s="728"/>
      <c r="I57" s="728"/>
      <c r="J57" s="728"/>
      <c r="K57" s="728"/>
      <c r="L57" s="728"/>
      <c r="S57" s="732">
        <f t="shared" si="0"/>
        <v>0</v>
      </c>
    </row>
    <row r="58" spans="1:19" s="398" customFormat="1" ht="15" hidden="1" customHeight="1">
      <c r="A58" s="728">
        <v>43</v>
      </c>
      <c r="B58" s="728"/>
      <c r="C58" s="734"/>
      <c r="D58" s="728"/>
      <c r="E58" s="728"/>
      <c r="F58" s="728"/>
      <c r="G58" s="728"/>
      <c r="H58" s="728"/>
      <c r="I58" s="728"/>
      <c r="J58" s="728"/>
      <c r="K58" s="728"/>
      <c r="L58" s="728"/>
      <c r="S58" s="732">
        <f t="shared" si="0"/>
        <v>0</v>
      </c>
    </row>
    <row r="59" spans="1:19" s="398" customFormat="1" ht="15" hidden="1" customHeight="1">
      <c r="A59" s="728">
        <v>44</v>
      </c>
      <c r="B59" s="728"/>
      <c r="C59" s="734"/>
      <c r="D59" s="728"/>
      <c r="E59" s="728"/>
      <c r="F59" s="728"/>
      <c r="G59" s="728"/>
      <c r="H59" s="728"/>
      <c r="I59" s="728"/>
      <c r="J59" s="728"/>
      <c r="K59" s="728"/>
      <c r="L59" s="728"/>
      <c r="S59" s="732">
        <f t="shared" si="0"/>
        <v>0</v>
      </c>
    </row>
    <row r="60" spans="1:19" s="398" customFormat="1" ht="15" hidden="1" customHeight="1">
      <c r="A60" s="728">
        <v>45</v>
      </c>
      <c r="B60" s="728"/>
      <c r="C60" s="735"/>
      <c r="D60" s="781"/>
      <c r="E60" s="781"/>
      <c r="F60" s="781"/>
      <c r="G60" s="781"/>
      <c r="H60" s="781"/>
      <c r="I60" s="781"/>
      <c r="J60" s="781"/>
      <c r="K60" s="781"/>
      <c r="L60" s="781"/>
      <c r="S60" s="732">
        <f t="shared" si="0"/>
        <v>0</v>
      </c>
    </row>
    <row r="61" spans="1:19" ht="19.5" customHeight="1">
      <c r="A61" s="700" t="s">
        <v>79</v>
      </c>
    </row>
    <row r="62" spans="1:19">
      <c r="A62" s="1038" t="s">
        <v>80</v>
      </c>
      <c r="B62" s="1038"/>
      <c r="C62" s="1038"/>
      <c r="D62" s="904">
        <f>SUMIF(D16:D60,5)/5</f>
        <v>0</v>
      </c>
      <c r="E62" s="904">
        <f t="shared" ref="E62:K62" si="1">SUMIF(E16:E60,5)/5</f>
        <v>0</v>
      </c>
      <c r="F62" s="904">
        <f t="shared" si="1"/>
        <v>0</v>
      </c>
      <c r="G62" s="904">
        <f t="shared" si="1"/>
        <v>0</v>
      </c>
      <c r="H62" s="904">
        <f t="shared" si="1"/>
        <v>0</v>
      </c>
      <c r="I62" s="904">
        <f t="shared" si="1"/>
        <v>0</v>
      </c>
      <c r="J62" s="904">
        <f t="shared" si="1"/>
        <v>0</v>
      </c>
      <c r="K62" s="904">
        <f t="shared" si="1"/>
        <v>0</v>
      </c>
      <c r="L62" s="698"/>
    </row>
    <row r="63" spans="1:19">
      <c r="A63" s="1038"/>
      <c r="B63" s="1038"/>
      <c r="C63" s="1038"/>
      <c r="D63" s="905">
        <f t="shared" ref="D63:K63" si="2">IF(ISERR(D62/SUM(D62,D64,D66,D68)*100),0,D62/SUM(D62,D64,D66,D68)*100)</f>
        <v>0</v>
      </c>
      <c r="E63" s="905">
        <f t="shared" si="2"/>
        <v>0</v>
      </c>
      <c r="F63" s="905">
        <f t="shared" si="2"/>
        <v>0</v>
      </c>
      <c r="G63" s="905">
        <f t="shared" si="2"/>
        <v>0</v>
      </c>
      <c r="H63" s="905">
        <f t="shared" si="2"/>
        <v>0</v>
      </c>
      <c r="I63" s="905">
        <f t="shared" si="2"/>
        <v>0</v>
      </c>
      <c r="J63" s="905">
        <f t="shared" si="2"/>
        <v>0</v>
      </c>
      <c r="K63" s="905">
        <f t="shared" si="2"/>
        <v>0</v>
      </c>
      <c r="L63" s="698"/>
    </row>
    <row r="64" spans="1:19">
      <c r="A64" s="1038" t="s">
        <v>81</v>
      </c>
      <c r="B64" s="1038"/>
      <c r="C64" s="1038"/>
      <c r="D64" s="904">
        <f>SUMIF(D16:D60,4)/4</f>
        <v>0</v>
      </c>
      <c r="E64" s="904">
        <f t="shared" ref="E64:K64" si="3">SUMIF(E16:E60,4)/4</f>
        <v>0</v>
      </c>
      <c r="F64" s="904">
        <f t="shared" si="3"/>
        <v>0</v>
      </c>
      <c r="G64" s="904">
        <f t="shared" si="3"/>
        <v>0</v>
      </c>
      <c r="H64" s="904">
        <f t="shared" si="3"/>
        <v>0</v>
      </c>
      <c r="I64" s="904">
        <f t="shared" si="3"/>
        <v>0</v>
      </c>
      <c r="J64" s="904">
        <f t="shared" si="3"/>
        <v>0</v>
      </c>
      <c r="K64" s="904">
        <f t="shared" si="3"/>
        <v>0</v>
      </c>
      <c r="L64" s="698"/>
    </row>
    <row r="65" spans="1:12">
      <c r="A65" s="1038"/>
      <c r="B65" s="1038"/>
      <c r="C65" s="1038"/>
      <c r="D65" s="905">
        <f t="shared" ref="D65:K65" si="4">IF(ISERR(D64/SUM(D62,D64,D66,D68)*100),0,D64/SUM(D62,D64,D66,D68)*100)</f>
        <v>0</v>
      </c>
      <c r="E65" s="905">
        <f t="shared" si="4"/>
        <v>0</v>
      </c>
      <c r="F65" s="905">
        <f t="shared" si="4"/>
        <v>0</v>
      </c>
      <c r="G65" s="905">
        <f t="shared" si="4"/>
        <v>0</v>
      </c>
      <c r="H65" s="905">
        <f t="shared" si="4"/>
        <v>0</v>
      </c>
      <c r="I65" s="905">
        <f t="shared" si="4"/>
        <v>0</v>
      </c>
      <c r="J65" s="905">
        <f t="shared" si="4"/>
        <v>0</v>
      </c>
      <c r="K65" s="905">
        <f t="shared" si="4"/>
        <v>0</v>
      </c>
      <c r="L65" s="698"/>
    </row>
    <row r="66" spans="1:12">
      <c r="A66" s="1038" t="s">
        <v>82</v>
      </c>
      <c r="B66" s="1038"/>
      <c r="C66" s="1038"/>
      <c r="D66" s="904">
        <f>SUMIF(D16:D60,3)/3</f>
        <v>0</v>
      </c>
      <c r="E66" s="904">
        <f t="shared" ref="E66:K66" si="5">SUMIF(E16:E60,3)/3</f>
        <v>0</v>
      </c>
      <c r="F66" s="904">
        <f t="shared" si="5"/>
        <v>0</v>
      </c>
      <c r="G66" s="904">
        <f t="shared" si="5"/>
        <v>0</v>
      </c>
      <c r="H66" s="904">
        <f t="shared" si="5"/>
        <v>0</v>
      </c>
      <c r="I66" s="904">
        <f t="shared" si="5"/>
        <v>0</v>
      </c>
      <c r="J66" s="904">
        <f t="shared" si="5"/>
        <v>0</v>
      </c>
      <c r="K66" s="904">
        <f t="shared" si="5"/>
        <v>0</v>
      </c>
      <c r="L66" s="698"/>
    </row>
    <row r="67" spans="1:12">
      <c r="A67" s="1038"/>
      <c r="B67" s="1038"/>
      <c r="C67" s="1038"/>
      <c r="D67" s="905">
        <f t="shared" ref="D67:K67" si="6">IF(ISERR(D66/SUM(D62,D64,D66,D68)*100),0,D66/SUM(D62,D64,D66,D68)*100)</f>
        <v>0</v>
      </c>
      <c r="E67" s="905">
        <f t="shared" si="6"/>
        <v>0</v>
      </c>
      <c r="F67" s="905">
        <f t="shared" si="6"/>
        <v>0</v>
      </c>
      <c r="G67" s="905">
        <f t="shared" si="6"/>
        <v>0</v>
      </c>
      <c r="H67" s="905">
        <f t="shared" si="6"/>
        <v>0</v>
      </c>
      <c r="I67" s="905">
        <f t="shared" si="6"/>
        <v>0</v>
      </c>
      <c r="J67" s="905">
        <f t="shared" si="6"/>
        <v>0</v>
      </c>
      <c r="K67" s="905">
        <f t="shared" si="6"/>
        <v>0</v>
      </c>
      <c r="L67" s="698"/>
    </row>
    <row r="68" spans="1:12">
      <c r="A68" s="1038" t="s">
        <v>83</v>
      </c>
      <c r="B68" s="1038"/>
      <c r="C68" s="1038"/>
      <c r="D68" s="904">
        <f>SUMIF(D16:D60,2)/2</f>
        <v>0</v>
      </c>
      <c r="E68" s="904">
        <f t="shared" ref="E68:K68" si="7">SUMIF(E16:E60,2)/2</f>
        <v>0</v>
      </c>
      <c r="F68" s="904">
        <f t="shared" si="7"/>
        <v>0</v>
      </c>
      <c r="G68" s="904">
        <f t="shared" si="7"/>
        <v>0</v>
      </c>
      <c r="H68" s="904">
        <f t="shared" si="7"/>
        <v>0</v>
      </c>
      <c r="I68" s="904">
        <f t="shared" si="7"/>
        <v>0</v>
      </c>
      <c r="J68" s="904">
        <f t="shared" si="7"/>
        <v>0</v>
      </c>
      <c r="K68" s="904">
        <f t="shared" si="7"/>
        <v>0</v>
      </c>
      <c r="L68" s="698"/>
    </row>
    <row r="69" spans="1:12">
      <c r="A69" s="1038"/>
      <c r="B69" s="1038"/>
      <c r="C69" s="1038"/>
      <c r="D69" s="905">
        <f t="shared" ref="D69:K69" si="8">IF(ISERR(D68/SUM(D62,D64,D66,D68)*100),0,D68/SUM(D62,D64,D66,D68)*100)</f>
        <v>0</v>
      </c>
      <c r="E69" s="905">
        <f t="shared" si="8"/>
        <v>0</v>
      </c>
      <c r="F69" s="905">
        <f t="shared" si="8"/>
        <v>0</v>
      </c>
      <c r="G69" s="905">
        <f t="shared" si="8"/>
        <v>0</v>
      </c>
      <c r="H69" s="905">
        <f t="shared" si="8"/>
        <v>0</v>
      </c>
      <c r="I69" s="905">
        <f t="shared" si="8"/>
        <v>0</v>
      </c>
      <c r="J69" s="905">
        <f t="shared" si="8"/>
        <v>0</v>
      </c>
      <c r="K69" s="905">
        <f t="shared" si="8"/>
        <v>0</v>
      </c>
      <c r="L69" s="698"/>
    </row>
    <row r="70" spans="1:12">
      <c r="A70" s="1049" t="s">
        <v>84</v>
      </c>
      <c r="B70" s="1049"/>
      <c r="C70" s="1049"/>
      <c r="D70" s="906">
        <f>IF(SUM(D62,D64,D66,D68)=0,0,IF(AND(SUM(D63,D65,D67)&gt;=95,D63&gt;=50),5,IF(AND(SUM(D63,D65,D67)&gt;=90,SUM(D63,D65)&gt;=50),4,IF(SUM(D63,D65,D67)&gt;=85,3,2))))</f>
        <v>0</v>
      </c>
      <c r="E70" s="906">
        <f t="shared" ref="E70:K70" si="9">IF(SUM(E62,E64,E66,E68)=0,0,IF(AND(SUM(E63,E65,E67)&gt;=95,E63&gt;=50),5,IF(AND(SUM(E63,E65,E67)&gt;=90,SUM(E63,E65)&gt;=50),4,IF(SUM(E63,E65,E67)&gt;=85,3,2))))</f>
        <v>0</v>
      </c>
      <c r="F70" s="906">
        <f t="shared" si="9"/>
        <v>0</v>
      </c>
      <c r="G70" s="906">
        <f t="shared" si="9"/>
        <v>0</v>
      </c>
      <c r="H70" s="906">
        <f t="shared" si="9"/>
        <v>0</v>
      </c>
      <c r="I70" s="906">
        <f t="shared" si="9"/>
        <v>0</v>
      </c>
      <c r="J70" s="906">
        <f t="shared" si="9"/>
        <v>0</v>
      </c>
      <c r="K70" s="906">
        <f t="shared" si="9"/>
        <v>0</v>
      </c>
      <c r="L70" s="698"/>
    </row>
    <row r="71" spans="1:12" ht="13.5" thickBot="1">
      <c r="A71" s="1049" t="s">
        <v>263</v>
      </c>
      <c r="B71" s="1049"/>
      <c r="C71" s="1049"/>
      <c r="D71" s="907">
        <f>IF(SUM(D62,D64,D66,D68)&gt;0,SUM(D62*5,D64*4,D66*3,D68*2)/SUM(D62,D64,D66,D68),0)</f>
        <v>0</v>
      </c>
      <c r="E71" s="907">
        <f t="shared" ref="E71:K71" si="10">IF(SUM(E62,E64,E66,E68)&gt;0,SUM(E62*5,E64*4,E66*3,E68*2)/SUM(E62,E64,E66,E68),0)</f>
        <v>0</v>
      </c>
      <c r="F71" s="907">
        <f t="shared" si="10"/>
        <v>0</v>
      </c>
      <c r="G71" s="907">
        <f t="shared" si="10"/>
        <v>0</v>
      </c>
      <c r="H71" s="907">
        <f t="shared" si="10"/>
        <v>0</v>
      </c>
      <c r="I71" s="907">
        <f t="shared" si="10"/>
        <v>0</v>
      </c>
      <c r="J71" s="907">
        <f t="shared" si="10"/>
        <v>0</v>
      </c>
      <c r="K71" s="907">
        <f t="shared" si="10"/>
        <v>0</v>
      </c>
      <c r="L71" s="698"/>
    </row>
    <row r="72" spans="1:12" ht="13.5" thickTop="1">
      <c r="A72" s="697"/>
      <c r="C72" s="787">
        <f>COUNTA(C16:C60)</f>
        <v>0</v>
      </c>
      <c r="D72" s="788" t="e">
        <f>((C72-L72)/C72)*100</f>
        <v>#DIV/0!</v>
      </c>
      <c r="E72" s="788" t="e">
        <f>100-D72</f>
        <v>#DIV/0!</v>
      </c>
      <c r="F72" s="789">
        <f>C72-L72</f>
        <v>0</v>
      </c>
      <c r="G72" s="789"/>
      <c r="H72" s="790"/>
      <c r="I72" s="790"/>
      <c r="J72" s="790"/>
      <c r="K72" s="790"/>
      <c r="L72" s="787">
        <f>COUNTIF(L16:L60,"3 КЛ")</f>
        <v>0</v>
      </c>
    </row>
    <row r="73" spans="1:12">
      <c r="A73" s="1050"/>
      <c r="B73" s="1050"/>
      <c r="C73" s="1050"/>
      <c r="D73" s="1050"/>
      <c r="E73" s="1050"/>
      <c r="F73" s="1050"/>
      <c r="G73" s="1050"/>
      <c r="H73" s="1050"/>
      <c r="I73" s="1050"/>
      <c r="J73" s="1050"/>
      <c r="K73" s="1050"/>
      <c r="L73" s="1050"/>
    </row>
    <row r="74" spans="1:12" ht="32.25" customHeight="1">
      <c r="B74" s="701"/>
    </row>
    <row r="75" spans="1:12" ht="18">
      <c r="A75" s="1043"/>
      <c r="B75" s="1043"/>
      <c r="C75" s="1043"/>
      <c r="D75" s="1043"/>
      <c r="E75" s="1043"/>
      <c r="F75" s="1043"/>
      <c r="G75" s="1043"/>
      <c r="H75" s="1043"/>
      <c r="I75" s="1043"/>
      <c r="J75" s="1043"/>
      <c r="K75" s="1043"/>
      <c r="L75" s="1043"/>
    </row>
    <row r="76" spans="1:12" ht="18">
      <c r="A76" s="1043"/>
      <c r="B76" s="1043"/>
      <c r="C76" s="1043"/>
      <c r="D76" s="1043"/>
      <c r="E76" s="1043"/>
      <c r="F76" s="1043"/>
      <c r="G76" s="1043"/>
      <c r="H76" s="1043"/>
      <c r="I76" s="1043"/>
      <c r="J76" s="1043"/>
      <c r="K76" s="1043"/>
      <c r="L76" s="1043"/>
    </row>
    <row r="77" spans="1:12" ht="18">
      <c r="A77" s="1043"/>
      <c r="B77" s="1043"/>
      <c r="C77" s="1043"/>
      <c r="D77" s="1043"/>
      <c r="E77" s="1043"/>
      <c r="F77" s="1043"/>
      <c r="G77" s="1043"/>
      <c r="H77" s="1043"/>
      <c r="I77" s="1043"/>
      <c r="J77" s="1043"/>
      <c r="K77" s="1043"/>
      <c r="L77" s="1043"/>
    </row>
  </sheetData>
  <autoFilter ref="S15:S60">
    <filterColumn colId="0">
      <filters>
        <filter val="1"/>
      </filters>
    </filterColumn>
  </autoFilter>
  <mergeCells count="33">
    <mergeCell ref="A7:L7"/>
    <mergeCell ref="A64:C65"/>
    <mergeCell ref="D1:L1"/>
    <mergeCell ref="E13:E15"/>
    <mergeCell ref="F13:F15"/>
    <mergeCell ref="G13:G15"/>
    <mergeCell ref="H13:H15"/>
    <mergeCell ref="I13:I15"/>
    <mergeCell ref="D2:L2"/>
    <mergeCell ref="D3:L3"/>
    <mergeCell ref="D4:L4"/>
    <mergeCell ref="A5:L6"/>
    <mergeCell ref="A9:L9"/>
    <mergeCell ref="D12:I12"/>
    <mergeCell ref="J12:J15"/>
    <mergeCell ref="K12:K15"/>
    <mergeCell ref="A77:L77"/>
    <mergeCell ref="A70:C70"/>
    <mergeCell ref="A73:L73"/>
    <mergeCell ref="A71:C71"/>
    <mergeCell ref="A66:C67"/>
    <mergeCell ref="A68:C69"/>
    <mergeCell ref="A62:C63"/>
    <mergeCell ref="L12:L15"/>
    <mergeCell ref="A8:L8"/>
    <mergeCell ref="A75:L75"/>
    <mergeCell ref="A76:L76"/>
    <mergeCell ref="A10:L10"/>
    <mergeCell ref="A11:L11"/>
    <mergeCell ref="A12:A15"/>
    <mergeCell ref="B12:B15"/>
    <mergeCell ref="C12:C15"/>
    <mergeCell ref="D13:D15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4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595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 filterMode="1">
    <tabColor indexed="26"/>
  </sheetPr>
  <dimension ref="A1:S62"/>
  <sheetViews>
    <sheetView view="pageBreakPreview" zoomScaleSheetLayoutView="100" workbookViewId="0">
      <selection activeCell="A7" sqref="A7:M7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1" width="5.7109375" customWidth="1"/>
    <col min="12" max="13" width="8.7109375" customWidth="1"/>
    <col min="14" max="14" width="2.85546875" customWidth="1"/>
    <col min="15" max="15" width="2.57031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56" t="s">
        <v>66</v>
      </c>
      <c r="E1" s="1056"/>
      <c r="F1" s="1056"/>
      <c r="G1" s="1056"/>
      <c r="H1" s="1056"/>
      <c r="I1" s="1056"/>
      <c r="J1" s="1056"/>
      <c r="K1" s="1056"/>
      <c r="L1" s="1056"/>
      <c r="M1" s="1056"/>
      <c r="N1" s="667"/>
      <c r="O1" s="737"/>
      <c r="P1" s="667"/>
      <c r="Q1" s="667"/>
      <c r="R1" s="667"/>
      <c r="S1" s="726">
        <f>SUM(O16:O60)</f>
        <v>31</v>
      </c>
    </row>
    <row r="2" spans="1:19" s="706" customFormat="1" ht="21.95" customHeight="1">
      <c r="A2" s="667"/>
      <c r="B2" s="667"/>
      <c r="C2" s="667"/>
      <c r="D2" s="1056" t="s">
        <v>67</v>
      </c>
      <c r="E2" s="1056"/>
      <c r="F2" s="1056"/>
      <c r="G2" s="1056"/>
      <c r="H2" s="1056"/>
      <c r="I2" s="1056"/>
      <c r="J2" s="1056"/>
      <c r="K2" s="1056"/>
      <c r="L2" s="1056"/>
      <c r="M2" s="1056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56" t="s">
        <v>163</v>
      </c>
      <c r="E3" s="1056"/>
      <c r="F3" s="1056"/>
      <c r="G3" s="1056"/>
      <c r="H3" s="1056"/>
      <c r="I3" s="1056"/>
      <c r="J3" s="1056"/>
      <c r="K3" s="1056"/>
      <c r="L3" s="1056"/>
      <c r="M3" s="1056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56" t="s">
        <v>117</v>
      </c>
      <c r="E4" s="1056"/>
      <c r="F4" s="1056"/>
      <c r="G4" s="1056"/>
      <c r="H4" s="1056"/>
      <c r="I4" s="1056"/>
      <c r="J4" s="1056"/>
      <c r="K4" s="1056"/>
      <c r="L4" s="1056"/>
      <c r="M4" s="1056"/>
      <c r="N4" s="667"/>
      <c r="O4" s="737"/>
      <c r="P4" s="667"/>
      <c r="Q4" s="667"/>
      <c r="R4" s="667"/>
    </row>
    <row r="5" spans="1:19" ht="33" customHeight="1">
      <c r="A5" s="1065" t="s">
        <v>85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23.25">
      <c r="A6" s="1067" t="s">
        <v>120</v>
      </c>
      <c r="B6" s="1067"/>
      <c r="C6" s="1067"/>
      <c r="D6" s="1067"/>
      <c r="E6" s="1067"/>
      <c r="F6" s="1067"/>
      <c r="G6" s="1067"/>
      <c r="H6" s="1067"/>
      <c r="I6" s="1067"/>
      <c r="J6" s="1067"/>
      <c r="K6" s="1067"/>
      <c r="L6" s="1067"/>
      <c r="M6" s="1067"/>
    </row>
    <row r="7" spans="1:19" s="706" customFormat="1" ht="23.25">
      <c r="A7" s="1067" t="s">
        <v>566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O7" s="723"/>
    </row>
    <row r="8" spans="1:19" s="707" customFormat="1" ht="15">
      <c r="A8" s="1042" t="s">
        <v>121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  <c r="O8" s="723"/>
    </row>
    <row r="9" spans="1:19" s="707" customFormat="1" ht="15">
      <c r="A9" s="1042" t="s">
        <v>567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  <c r="O9" s="723"/>
    </row>
    <row r="10" spans="1:19" s="707" customFormat="1" ht="15">
      <c r="A10" s="1042" t="s">
        <v>524</v>
      </c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  <c r="O10" s="723"/>
    </row>
    <row r="11" spans="1:19" s="707" customFormat="1" ht="12.75" customHeight="1">
      <c r="A11" s="1063"/>
      <c r="B11" s="1063"/>
      <c r="C11" s="1063"/>
      <c r="D11" s="1063"/>
      <c r="E11" s="1063"/>
      <c r="F11" s="1063"/>
      <c r="G11" s="1063"/>
      <c r="H11" s="1063"/>
      <c r="I11" s="1063"/>
      <c r="J11" s="1063"/>
      <c r="K11" s="1063"/>
      <c r="L11" s="1063"/>
      <c r="M11" s="1063"/>
      <c r="O11" s="723"/>
    </row>
    <row r="12" spans="1:19" ht="27" customHeight="1">
      <c r="A12" s="1068" t="s">
        <v>243</v>
      </c>
      <c r="B12" s="1068" t="s">
        <v>86</v>
      </c>
      <c r="C12" s="1068" t="s">
        <v>87</v>
      </c>
      <c r="D12" s="1057" t="s">
        <v>94</v>
      </c>
      <c r="E12" s="1058"/>
      <c r="F12" s="1058"/>
      <c r="G12" s="1059"/>
      <c r="H12" s="1057" t="s">
        <v>95</v>
      </c>
      <c r="I12" s="1058"/>
      <c r="J12" s="1058"/>
      <c r="K12" s="1059"/>
      <c r="L12" s="1060" t="s">
        <v>180</v>
      </c>
      <c r="M12" s="1060" t="s">
        <v>352</v>
      </c>
    </row>
    <row r="13" spans="1:19" ht="12.75" customHeight="1">
      <c r="A13" s="1068"/>
      <c r="B13" s="1068"/>
      <c r="C13" s="1068"/>
      <c r="D13" s="1057" t="s">
        <v>97</v>
      </c>
      <c r="E13" s="1058"/>
      <c r="F13" s="1059"/>
      <c r="G13" s="1060" t="s">
        <v>352</v>
      </c>
      <c r="H13" s="1057" t="s">
        <v>97</v>
      </c>
      <c r="I13" s="1058"/>
      <c r="J13" s="1059"/>
      <c r="K13" s="1060" t="s">
        <v>352</v>
      </c>
      <c r="L13" s="1061"/>
      <c r="M13" s="1061"/>
    </row>
    <row r="14" spans="1:19" ht="32.25" customHeight="1">
      <c r="A14" s="1068"/>
      <c r="B14" s="1068"/>
      <c r="C14" s="1068"/>
      <c r="D14" s="702">
        <v>1</v>
      </c>
      <c r="E14" s="702">
        <v>2</v>
      </c>
      <c r="F14" s="702">
        <v>3</v>
      </c>
      <c r="G14" s="1062"/>
      <c r="H14" s="702">
        <v>1</v>
      </c>
      <c r="I14" s="702">
        <v>2</v>
      </c>
      <c r="J14" s="702">
        <v>3</v>
      </c>
      <c r="K14" s="1062"/>
      <c r="L14" s="1062"/>
      <c r="M14" s="1062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 t="s">
        <v>30</v>
      </c>
      <c r="C16" s="734" t="s">
        <v>528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1</v>
      </c>
    </row>
    <row r="17" spans="1:15" s="731" customFormat="1" ht="15" customHeight="1">
      <c r="A17" s="728">
        <v>2</v>
      </c>
      <c r="B17" s="728" t="s">
        <v>78</v>
      </c>
      <c r="C17" s="734" t="s">
        <v>453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1</v>
      </c>
    </row>
    <row r="18" spans="1:15" s="731" customFormat="1" ht="15" customHeight="1">
      <c r="A18" s="728">
        <v>3</v>
      </c>
      <c r="B18" s="728" t="s">
        <v>78</v>
      </c>
      <c r="C18" s="734" t="s">
        <v>454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1</v>
      </c>
    </row>
    <row r="19" spans="1:15" s="731" customFormat="1" ht="15" customHeight="1">
      <c r="A19" s="728">
        <v>4</v>
      </c>
      <c r="B19" s="728" t="s">
        <v>78</v>
      </c>
      <c r="C19" s="734" t="s">
        <v>455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1</v>
      </c>
    </row>
    <row r="20" spans="1:15" s="731" customFormat="1" ht="15" customHeight="1">
      <c r="A20" s="728">
        <v>5</v>
      </c>
      <c r="B20" s="728" t="s">
        <v>78</v>
      </c>
      <c r="C20" s="734" t="s">
        <v>456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1</v>
      </c>
    </row>
    <row r="21" spans="1:15" s="731" customFormat="1" ht="15" customHeight="1">
      <c r="A21" s="728">
        <v>6</v>
      </c>
      <c r="B21" s="728" t="s">
        <v>78</v>
      </c>
      <c r="C21" s="734" t="s">
        <v>457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1</v>
      </c>
    </row>
    <row r="22" spans="1:15" s="731" customFormat="1" ht="15" customHeight="1">
      <c r="A22" s="728">
        <v>7</v>
      </c>
      <c r="B22" s="728" t="s">
        <v>78</v>
      </c>
      <c r="C22" s="734" t="s">
        <v>458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1</v>
      </c>
    </row>
    <row r="23" spans="1:15" s="731" customFormat="1" ht="15" customHeight="1">
      <c r="A23" s="728">
        <v>8</v>
      </c>
      <c r="B23" s="728" t="s">
        <v>78</v>
      </c>
      <c r="C23" s="734" t="s">
        <v>459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1</v>
      </c>
    </row>
    <row r="24" spans="1:15" s="731" customFormat="1" ht="15" customHeight="1">
      <c r="A24" s="728">
        <v>9</v>
      </c>
      <c r="B24" s="728" t="s">
        <v>78</v>
      </c>
      <c r="C24" s="734" t="s">
        <v>460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1</v>
      </c>
    </row>
    <row r="25" spans="1:15" s="731" customFormat="1" ht="15" customHeight="1">
      <c r="A25" s="728">
        <v>10</v>
      </c>
      <c r="B25" s="728" t="s">
        <v>78</v>
      </c>
      <c r="C25" s="734" t="s">
        <v>461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1</v>
      </c>
    </row>
    <row r="26" spans="1:15" s="731" customFormat="1" ht="15" customHeight="1">
      <c r="A26" s="728">
        <v>11</v>
      </c>
      <c r="B26" s="728" t="s">
        <v>78</v>
      </c>
      <c r="C26" s="734" t="s">
        <v>462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1</v>
      </c>
    </row>
    <row r="27" spans="1:15" s="731" customFormat="1" ht="15" customHeight="1">
      <c r="A27" s="728">
        <v>12</v>
      </c>
      <c r="B27" s="728" t="s">
        <v>78</v>
      </c>
      <c r="C27" s="734" t="s">
        <v>463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1</v>
      </c>
    </row>
    <row r="28" spans="1:15" s="731" customFormat="1" ht="15" customHeight="1">
      <c r="A28" s="728">
        <v>13</v>
      </c>
      <c r="B28" s="728" t="s">
        <v>78</v>
      </c>
      <c r="C28" s="734" t="s">
        <v>464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1</v>
      </c>
    </row>
    <row r="29" spans="1:15" s="731" customFormat="1" ht="15" customHeight="1">
      <c r="A29" s="728">
        <v>14</v>
      </c>
      <c r="B29" s="728" t="s">
        <v>78</v>
      </c>
      <c r="C29" s="734" t="s">
        <v>465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1</v>
      </c>
    </row>
    <row r="30" spans="1:15" s="731" customFormat="1" ht="15" customHeight="1">
      <c r="A30" s="728">
        <v>15</v>
      </c>
      <c r="B30" s="728" t="s">
        <v>78</v>
      </c>
      <c r="C30" s="734" t="s">
        <v>466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1</v>
      </c>
    </row>
    <row r="31" spans="1:15" s="731" customFormat="1" ht="15" customHeight="1">
      <c r="A31" s="728">
        <v>16</v>
      </c>
      <c r="B31" s="728" t="s">
        <v>78</v>
      </c>
      <c r="C31" s="734" t="s">
        <v>480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1</v>
      </c>
    </row>
    <row r="32" spans="1:15" s="731" customFormat="1" ht="15" customHeight="1">
      <c r="A32" s="728">
        <v>17</v>
      </c>
      <c r="B32" s="728" t="s">
        <v>78</v>
      </c>
      <c r="C32" s="734" t="s">
        <v>481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1</v>
      </c>
    </row>
    <row r="33" spans="1:15" s="731" customFormat="1" ht="15" customHeight="1">
      <c r="A33" s="728">
        <v>18</v>
      </c>
      <c r="B33" s="728" t="s">
        <v>78</v>
      </c>
      <c r="C33" s="734" t="s">
        <v>482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1</v>
      </c>
    </row>
    <row r="34" spans="1:15" s="731" customFormat="1" ht="15" customHeight="1">
      <c r="A34" s="728">
        <v>19</v>
      </c>
      <c r="B34" s="728" t="s">
        <v>78</v>
      </c>
      <c r="C34" s="734" t="s">
        <v>483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1</v>
      </c>
    </row>
    <row r="35" spans="1:15" s="731" customFormat="1" ht="15" customHeight="1">
      <c r="A35" s="728">
        <v>20</v>
      </c>
      <c r="B35" s="728" t="s">
        <v>78</v>
      </c>
      <c r="C35" s="734" t="s">
        <v>484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1</v>
      </c>
    </row>
    <row r="36" spans="1:15" s="731" customFormat="1" ht="15" customHeight="1">
      <c r="A36" s="728">
        <v>21</v>
      </c>
      <c r="B36" s="728" t="s">
        <v>78</v>
      </c>
      <c r="C36" s="734" t="s">
        <v>467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1</v>
      </c>
    </row>
    <row r="37" spans="1:15" s="731" customFormat="1" ht="15" customHeight="1">
      <c r="A37" s="728">
        <v>22</v>
      </c>
      <c r="B37" s="728" t="s">
        <v>78</v>
      </c>
      <c r="C37" s="734" t="s">
        <v>469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1</v>
      </c>
    </row>
    <row r="38" spans="1:15" s="731" customFormat="1" ht="15" customHeight="1">
      <c r="A38" s="728">
        <v>23</v>
      </c>
      <c r="B38" s="728" t="s">
        <v>78</v>
      </c>
      <c r="C38" s="734" t="s">
        <v>470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1</v>
      </c>
    </row>
    <row r="39" spans="1:15" s="731" customFormat="1" ht="15" customHeight="1">
      <c r="A39" s="728">
        <v>24</v>
      </c>
      <c r="B39" s="728" t="s">
        <v>78</v>
      </c>
      <c r="C39" s="734" t="s">
        <v>472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1</v>
      </c>
    </row>
    <row r="40" spans="1:15" s="731" customFormat="1" ht="15" customHeight="1">
      <c r="A40" s="728">
        <v>25</v>
      </c>
      <c r="B40" s="728" t="s">
        <v>78</v>
      </c>
      <c r="C40" s="734" t="s">
        <v>473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1</v>
      </c>
    </row>
    <row r="41" spans="1:15" s="731" customFormat="1" ht="15" customHeight="1">
      <c r="A41" s="728">
        <v>26</v>
      </c>
      <c r="B41" s="728" t="s">
        <v>78</v>
      </c>
      <c r="C41" s="734" t="s">
        <v>474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1</v>
      </c>
    </row>
    <row r="42" spans="1:15" s="731" customFormat="1" ht="15" customHeight="1">
      <c r="A42" s="728">
        <v>27</v>
      </c>
      <c r="B42" s="728" t="s">
        <v>78</v>
      </c>
      <c r="C42" s="734" t="s">
        <v>475</v>
      </c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1</v>
      </c>
    </row>
    <row r="43" spans="1:15" s="731" customFormat="1" ht="15" customHeight="1">
      <c r="A43" s="728">
        <v>28</v>
      </c>
      <c r="B43" s="728" t="s">
        <v>78</v>
      </c>
      <c r="C43" s="734" t="s">
        <v>476</v>
      </c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1</v>
      </c>
    </row>
    <row r="44" spans="1:15" s="731" customFormat="1" ht="15" customHeight="1">
      <c r="A44" s="728">
        <v>29</v>
      </c>
      <c r="B44" s="728" t="s">
        <v>78</v>
      </c>
      <c r="C44" s="734" t="s">
        <v>477</v>
      </c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1</v>
      </c>
    </row>
    <row r="45" spans="1:15" s="731" customFormat="1" ht="15" customHeight="1">
      <c r="A45" s="728">
        <v>30</v>
      </c>
      <c r="B45" s="728" t="s">
        <v>78</v>
      </c>
      <c r="C45" s="734" t="s">
        <v>478</v>
      </c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1</v>
      </c>
    </row>
    <row r="46" spans="1:15" s="731" customFormat="1" ht="15" customHeight="1">
      <c r="A46" s="728">
        <v>31</v>
      </c>
      <c r="B46" s="728" t="s">
        <v>78</v>
      </c>
      <c r="C46" s="734" t="s">
        <v>479</v>
      </c>
      <c r="D46" s="738"/>
      <c r="E46" s="729"/>
      <c r="F46" s="729"/>
      <c r="G46" s="729"/>
      <c r="H46" s="729"/>
      <c r="I46" s="729"/>
      <c r="J46" s="729"/>
      <c r="K46" s="729"/>
      <c r="L46" s="730"/>
      <c r="M46" s="730"/>
      <c r="O46" s="732">
        <f t="shared" si="0"/>
        <v>1</v>
      </c>
    </row>
    <row r="47" spans="1:15" s="731" customFormat="1" ht="15" hidden="1" customHeight="1">
      <c r="A47" s="728">
        <v>32</v>
      </c>
      <c r="B47" s="728"/>
      <c r="C47" s="734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628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A62:M62"/>
    <mergeCell ref="A5:M5"/>
    <mergeCell ref="A6:M6"/>
    <mergeCell ref="A7:M7"/>
    <mergeCell ref="A8:M8"/>
    <mergeCell ref="A9:M9"/>
    <mergeCell ref="G13:G14"/>
    <mergeCell ref="A12:A14"/>
    <mergeCell ref="B12:B14"/>
    <mergeCell ref="H13:J13"/>
    <mergeCell ref="K13:K14"/>
    <mergeCell ref="C12:C14"/>
    <mergeCell ref="D13:F13"/>
    <mergeCell ref="D1:M1"/>
    <mergeCell ref="D2:M2"/>
    <mergeCell ref="D3:M3"/>
    <mergeCell ref="D4:M4"/>
    <mergeCell ref="D12:G12"/>
    <mergeCell ref="H12:K12"/>
    <mergeCell ref="L12:L14"/>
    <mergeCell ref="A10:M10"/>
    <mergeCell ref="M12:M14"/>
    <mergeCell ref="A11:M11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1075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107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 filterMode="1">
    <tabColor indexed="26"/>
  </sheetPr>
  <dimension ref="A1:S62"/>
  <sheetViews>
    <sheetView view="pageBreakPreview" zoomScaleSheetLayoutView="100" workbookViewId="0">
      <selection activeCell="A7" sqref="A7:M7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1" width="5.7109375" customWidth="1"/>
    <col min="12" max="13" width="8.7109375" customWidth="1"/>
    <col min="14" max="14" width="3" customWidth="1"/>
    <col min="15" max="15" width="3.1406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56" t="s">
        <v>66</v>
      </c>
      <c r="E1" s="1056"/>
      <c r="F1" s="1056"/>
      <c r="G1" s="1056"/>
      <c r="H1" s="1056"/>
      <c r="I1" s="1056"/>
      <c r="J1" s="1056"/>
      <c r="K1" s="1056"/>
      <c r="L1" s="1056"/>
      <c r="M1" s="1056"/>
      <c r="N1" s="667"/>
      <c r="O1" s="737"/>
      <c r="P1" s="667"/>
      <c r="Q1" s="667"/>
      <c r="R1" s="667"/>
      <c r="S1" s="736">
        <f>SUM(O16:O60)</f>
        <v>26</v>
      </c>
    </row>
    <row r="2" spans="1:19" s="706" customFormat="1" ht="21.95" customHeight="1">
      <c r="A2" s="667"/>
      <c r="B2" s="667"/>
      <c r="C2" s="667"/>
      <c r="D2" s="1056" t="s">
        <v>67</v>
      </c>
      <c r="E2" s="1056"/>
      <c r="F2" s="1056"/>
      <c r="G2" s="1056"/>
      <c r="H2" s="1056"/>
      <c r="I2" s="1056"/>
      <c r="J2" s="1056"/>
      <c r="K2" s="1056"/>
      <c r="L2" s="1056"/>
      <c r="M2" s="1056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56" t="s">
        <v>163</v>
      </c>
      <c r="E3" s="1056"/>
      <c r="F3" s="1056"/>
      <c r="G3" s="1056"/>
      <c r="H3" s="1056"/>
      <c r="I3" s="1056"/>
      <c r="J3" s="1056"/>
      <c r="K3" s="1056"/>
      <c r="L3" s="1056"/>
      <c r="M3" s="1056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56" t="s">
        <v>118</v>
      </c>
      <c r="E4" s="1056"/>
      <c r="F4" s="1056"/>
      <c r="G4" s="1056"/>
      <c r="H4" s="1056"/>
      <c r="I4" s="1056"/>
      <c r="J4" s="1056"/>
      <c r="K4" s="1056"/>
      <c r="L4" s="1056"/>
      <c r="M4" s="1056"/>
      <c r="N4" s="667"/>
      <c r="O4" s="737"/>
      <c r="P4" s="667"/>
      <c r="Q4" s="667"/>
      <c r="R4" s="667"/>
    </row>
    <row r="5" spans="1:19" ht="33" customHeight="1">
      <c r="A5" s="1065" t="s">
        <v>85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23.25">
      <c r="A6" s="1067" t="s">
        <v>124</v>
      </c>
      <c r="B6" s="1067"/>
      <c r="C6" s="1067"/>
      <c r="D6" s="1067"/>
      <c r="E6" s="1067"/>
      <c r="F6" s="1067"/>
      <c r="G6" s="1067"/>
      <c r="H6" s="1067"/>
      <c r="I6" s="1067"/>
      <c r="J6" s="1067"/>
      <c r="K6" s="1067"/>
      <c r="L6" s="1067"/>
      <c r="M6" s="1067"/>
    </row>
    <row r="7" spans="1:19" s="706" customFormat="1" ht="23.25">
      <c r="A7" s="1067" t="s">
        <v>122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O7" s="723"/>
    </row>
    <row r="8" spans="1:19" s="707" customFormat="1" ht="15">
      <c r="A8" s="1042" t="s">
        <v>121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  <c r="O8" s="723"/>
    </row>
    <row r="9" spans="1:19" s="707" customFormat="1" ht="15">
      <c r="A9" s="1042" t="s">
        <v>123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  <c r="O9" s="723"/>
    </row>
    <row r="10" spans="1:19" s="707" customFormat="1" ht="15">
      <c r="A10" s="1042" t="s">
        <v>307</v>
      </c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  <c r="O10" s="723"/>
    </row>
    <row r="11" spans="1:19" s="707" customFormat="1" ht="12.75" customHeight="1">
      <c r="A11" s="1063"/>
      <c r="B11" s="1063"/>
      <c r="C11" s="1063"/>
      <c r="D11" s="1063"/>
      <c r="E11" s="1063"/>
      <c r="F11" s="1063"/>
      <c r="G11" s="1063"/>
      <c r="H11" s="1063"/>
      <c r="I11" s="1063"/>
      <c r="J11" s="1063"/>
      <c r="K11" s="1063"/>
      <c r="L11" s="1063"/>
      <c r="M11" s="1063"/>
      <c r="O11" s="723"/>
    </row>
    <row r="12" spans="1:19" ht="27" customHeight="1">
      <c r="A12" s="1068" t="s">
        <v>243</v>
      </c>
      <c r="B12" s="1068" t="s">
        <v>86</v>
      </c>
      <c r="C12" s="1068" t="s">
        <v>87</v>
      </c>
      <c r="D12" s="1057" t="s">
        <v>94</v>
      </c>
      <c r="E12" s="1058"/>
      <c r="F12" s="1058"/>
      <c r="G12" s="1059"/>
      <c r="H12" s="1057" t="s">
        <v>95</v>
      </c>
      <c r="I12" s="1058"/>
      <c r="J12" s="1058"/>
      <c r="K12" s="1059"/>
      <c r="L12" s="1069" t="s">
        <v>180</v>
      </c>
      <c r="M12" s="1060" t="s">
        <v>352</v>
      </c>
    </row>
    <row r="13" spans="1:19" ht="12.75" customHeight="1">
      <c r="A13" s="1068"/>
      <c r="B13" s="1068"/>
      <c r="C13" s="1068"/>
      <c r="D13" s="1057" t="s">
        <v>97</v>
      </c>
      <c r="E13" s="1058"/>
      <c r="F13" s="1059"/>
      <c r="G13" s="1060" t="s">
        <v>352</v>
      </c>
      <c r="H13" s="1057" t="s">
        <v>97</v>
      </c>
      <c r="I13" s="1058"/>
      <c r="J13" s="1059"/>
      <c r="K13" s="1060" t="s">
        <v>352</v>
      </c>
      <c r="L13" s="1061"/>
      <c r="M13" s="1061"/>
    </row>
    <row r="14" spans="1:19" ht="32.25" customHeight="1">
      <c r="A14" s="1068"/>
      <c r="B14" s="1068"/>
      <c r="C14" s="1068"/>
      <c r="D14" s="702">
        <v>1</v>
      </c>
      <c r="E14" s="702">
        <v>2</v>
      </c>
      <c r="F14" s="702">
        <v>3</v>
      </c>
      <c r="G14" s="1062"/>
      <c r="H14" s="702">
        <v>1</v>
      </c>
      <c r="I14" s="702">
        <v>2</v>
      </c>
      <c r="J14" s="702">
        <v>3</v>
      </c>
      <c r="K14" s="1062"/>
      <c r="L14" s="1062"/>
      <c r="M14" s="1062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 t="s">
        <v>394</v>
      </c>
      <c r="C16" s="734" t="s">
        <v>21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1</v>
      </c>
    </row>
    <row r="17" spans="1:15" s="731" customFormat="1" ht="15" customHeight="1">
      <c r="A17" s="728">
        <v>2</v>
      </c>
      <c r="B17" s="728" t="s">
        <v>182</v>
      </c>
      <c r="C17" s="734" t="s">
        <v>226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1</v>
      </c>
    </row>
    <row r="18" spans="1:15" s="731" customFormat="1" ht="15" customHeight="1">
      <c r="A18" s="728">
        <v>3</v>
      </c>
      <c r="B18" s="728" t="s">
        <v>78</v>
      </c>
      <c r="C18" s="734" t="s">
        <v>115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1</v>
      </c>
    </row>
    <row r="19" spans="1:15" s="731" customFormat="1" ht="15" customHeight="1">
      <c r="A19" s="728">
        <v>4</v>
      </c>
      <c r="B19" s="728" t="s">
        <v>78</v>
      </c>
      <c r="C19" s="734" t="s">
        <v>285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1</v>
      </c>
    </row>
    <row r="20" spans="1:15" s="731" customFormat="1" ht="15" customHeight="1">
      <c r="A20" s="728">
        <v>5</v>
      </c>
      <c r="B20" s="728" t="s">
        <v>78</v>
      </c>
      <c r="C20" s="734" t="s">
        <v>286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1</v>
      </c>
    </row>
    <row r="21" spans="1:15" s="731" customFormat="1" ht="15" customHeight="1">
      <c r="A21" s="728">
        <v>6</v>
      </c>
      <c r="B21" s="728" t="s">
        <v>78</v>
      </c>
      <c r="C21" s="734" t="s">
        <v>287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1</v>
      </c>
    </row>
    <row r="22" spans="1:15" s="731" customFormat="1" ht="15" customHeight="1">
      <c r="A22" s="728">
        <v>7</v>
      </c>
      <c r="B22" s="728" t="s">
        <v>78</v>
      </c>
      <c r="C22" s="734" t="s">
        <v>288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1</v>
      </c>
    </row>
    <row r="23" spans="1:15" s="731" customFormat="1" ht="15" customHeight="1">
      <c r="A23" s="728">
        <v>8</v>
      </c>
      <c r="B23" s="728" t="s">
        <v>78</v>
      </c>
      <c r="C23" s="734" t="s">
        <v>289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1</v>
      </c>
    </row>
    <row r="24" spans="1:15" s="731" customFormat="1" ht="15" customHeight="1">
      <c r="A24" s="728">
        <v>9</v>
      </c>
      <c r="B24" s="728" t="s">
        <v>78</v>
      </c>
      <c r="C24" s="734" t="s">
        <v>290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1</v>
      </c>
    </row>
    <row r="25" spans="1:15" s="731" customFormat="1" ht="15" customHeight="1">
      <c r="A25" s="728">
        <v>10</v>
      </c>
      <c r="B25" s="728" t="s">
        <v>78</v>
      </c>
      <c r="C25" s="734" t="s">
        <v>291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1</v>
      </c>
    </row>
    <row r="26" spans="1:15" s="731" customFormat="1" ht="15" customHeight="1">
      <c r="A26" s="728">
        <v>11</v>
      </c>
      <c r="B26" s="728" t="s">
        <v>78</v>
      </c>
      <c r="C26" s="734" t="s">
        <v>292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1</v>
      </c>
    </row>
    <row r="27" spans="1:15" s="731" customFormat="1" ht="15" customHeight="1">
      <c r="A27" s="728">
        <v>12</v>
      </c>
      <c r="B27" s="728" t="s">
        <v>78</v>
      </c>
      <c r="C27" s="734" t="s">
        <v>293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1</v>
      </c>
    </row>
    <row r="28" spans="1:15" s="731" customFormat="1" ht="15" customHeight="1">
      <c r="A28" s="728">
        <v>13</v>
      </c>
      <c r="B28" s="728" t="s">
        <v>78</v>
      </c>
      <c r="C28" s="734" t="s">
        <v>294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1</v>
      </c>
    </row>
    <row r="29" spans="1:15" s="731" customFormat="1" ht="15" customHeight="1">
      <c r="A29" s="728">
        <v>14</v>
      </c>
      <c r="B29" s="728" t="s">
        <v>78</v>
      </c>
      <c r="C29" s="734" t="s">
        <v>295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1</v>
      </c>
    </row>
    <row r="30" spans="1:15" s="731" customFormat="1" ht="15" customHeight="1">
      <c r="A30" s="728">
        <v>15</v>
      </c>
      <c r="B30" s="728" t="s">
        <v>78</v>
      </c>
      <c r="C30" s="734" t="s">
        <v>296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1</v>
      </c>
    </row>
    <row r="31" spans="1:15" s="731" customFormat="1" ht="15" customHeight="1">
      <c r="A31" s="728">
        <v>16</v>
      </c>
      <c r="B31" s="728" t="s">
        <v>182</v>
      </c>
      <c r="C31" s="734" t="s">
        <v>240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1</v>
      </c>
    </row>
    <row r="32" spans="1:15" s="731" customFormat="1" ht="15" customHeight="1">
      <c r="A32" s="728">
        <v>17</v>
      </c>
      <c r="B32" s="728" t="s">
        <v>78</v>
      </c>
      <c r="C32" s="734" t="s">
        <v>304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1</v>
      </c>
    </row>
    <row r="33" spans="1:15" s="731" customFormat="1" ht="15" customHeight="1">
      <c r="A33" s="728">
        <v>18</v>
      </c>
      <c r="B33" s="728" t="s">
        <v>78</v>
      </c>
      <c r="C33" s="734" t="s">
        <v>297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1</v>
      </c>
    </row>
    <row r="34" spans="1:15" s="731" customFormat="1" ht="15" customHeight="1">
      <c r="A34" s="728">
        <v>19</v>
      </c>
      <c r="B34" s="728" t="s">
        <v>78</v>
      </c>
      <c r="C34" s="734" t="s">
        <v>284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1</v>
      </c>
    </row>
    <row r="35" spans="1:15" s="731" customFormat="1" ht="15" customHeight="1">
      <c r="A35" s="728">
        <v>20</v>
      </c>
      <c r="B35" s="728" t="s">
        <v>78</v>
      </c>
      <c r="C35" s="734" t="s">
        <v>298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1</v>
      </c>
    </row>
    <row r="36" spans="1:15" s="731" customFormat="1" ht="15" customHeight="1">
      <c r="A36" s="728">
        <v>21</v>
      </c>
      <c r="B36" s="728" t="s">
        <v>78</v>
      </c>
      <c r="C36" s="734" t="s">
        <v>299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1</v>
      </c>
    </row>
    <row r="37" spans="1:15" s="731" customFormat="1" ht="15" customHeight="1">
      <c r="A37" s="728">
        <v>22</v>
      </c>
      <c r="B37" s="728" t="s">
        <v>78</v>
      </c>
      <c r="C37" s="734" t="s">
        <v>300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1</v>
      </c>
    </row>
    <row r="38" spans="1:15" s="731" customFormat="1" ht="15" customHeight="1">
      <c r="A38" s="728">
        <v>23</v>
      </c>
      <c r="B38" s="728" t="s">
        <v>78</v>
      </c>
      <c r="C38" s="734" t="s">
        <v>301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1</v>
      </c>
    </row>
    <row r="39" spans="1:15" s="731" customFormat="1" ht="15" customHeight="1">
      <c r="A39" s="728">
        <v>24</v>
      </c>
      <c r="B39" s="728" t="s">
        <v>78</v>
      </c>
      <c r="C39" s="734" t="s">
        <v>302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1</v>
      </c>
    </row>
    <row r="40" spans="1:15" s="731" customFormat="1" ht="15" customHeight="1">
      <c r="A40" s="728">
        <v>25</v>
      </c>
      <c r="B40" s="728" t="s">
        <v>78</v>
      </c>
      <c r="C40" s="734" t="s">
        <v>283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1</v>
      </c>
    </row>
    <row r="41" spans="1:15" s="731" customFormat="1" ht="15" customHeight="1">
      <c r="A41" s="728">
        <v>26</v>
      </c>
      <c r="B41" s="728" t="s">
        <v>78</v>
      </c>
      <c r="C41" s="734" t="s">
        <v>303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1</v>
      </c>
    </row>
    <row r="42" spans="1:15" s="731" customFormat="1" ht="15" hidden="1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306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D1:M1"/>
    <mergeCell ref="D2:M2"/>
    <mergeCell ref="D3:M3"/>
    <mergeCell ref="D4:M4"/>
    <mergeCell ref="L12:L14"/>
    <mergeCell ref="A10:M10"/>
    <mergeCell ref="M12:M14"/>
    <mergeCell ref="A62:M62"/>
    <mergeCell ref="A5:M5"/>
    <mergeCell ref="A6:M6"/>
    <mergeCell ref="A7:M7"/>
    <mergeCell ref="A8:M8"/>
    <mergeCell ref="A9:M9"/>
    <mergeCell ref="H12:K12"/>
    <mergeCell ref="K13:K14"/>
    <mergeCell ref="A12:A14"/>
    <mergeCell ref="B12:B14"/>
    <mergeCell ref="D13:F13"/>
    <mergeCell ref="G13:G14"/>
    <mergeCell ref="H13:J13"/>
    <mergeCell ref="A11:M11"/>
    <mergeCell ref="C12:C14"/>
    <mergeCell ref="D12:G12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8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2098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 filterMode="1">
    <tabColor indexed="26"/>
  </sheetPr>
  <dimension ref="A1:S62"/>
  <sheetViews>
    <sheetView view="pageBreakPreview" zoomScaleSheetLayoutView="100" workbookViewId="0">
      <selection activeCell="Q29" sqref="Q29"/>
    </sheetView>
  </sheetViews>
  <sheetFormatPr defaultRowHeight="12.75"/>
  <cols>
    <col min="1" max="1" width="3.85546875" customWidth="1"/>
    <col min="2" max="2" width="12.28515625" customWidth="1"/>
    <col min="3" max="3" width="22.7109375" customWidth="1"/>
    <col min="4" max="4" width="7.28515625" customWidth="1"/>
    <col min="5" max="5" width="9" customWidth="1"/>
    <col min="6" max="15" width="3.7109375" customWidth="1"/>
    <col min="16" max="16" width="5.5703125" customWidth="1"/>
    <col min="18" max="18" width="2.85546875" customWidth="1"/>
    <col min="19" max="19" width="3.42578125" customWidth="1"/>
  </cols>
  <sheetData>
    <row r="1" spans="1:19" s="706" customFormat="1" ht="21.95" customHeight="1">
      <c r="A1" s="667"/>
      <c r="B1" s="667"/>
      <c r="C1" s="667"/>
      <c r="D1" s="667"/>
      <c r="E1" s="1071"/>
      <c r="F1" s="1071"/>
      <c r="G1" s="1071"/>
      <c r="H1" s="1071"/>
      <c r="I1" s="1071"/>
      <c r="J1" s="1071"/>
      <c r="K1" s="1071"/>
      <c r="L1" s="1071"/>
      <c r="M1" s="1071"/>
      <c r="N1" s="1071"/>
      <c r="O1" s="1071"/>
      <c r="P1" s="1072"/>
      <c r="Q1" s="1071"/>
      <c r="R1" s="667"/>
      <c r="S1" s="726">
        <f>SUM(S16:S60)</f>
        <v>27</v>
      </c>
    </row>
    <row r="2" spans="1:19" s="706" customFormat="1" ht="21.95" customHeight="1">
      <c r="A2" s="667"/>
      <c r="B2" s="667"/>
      <c r="C2" s="667"/>
      <c r="D2" s="667"/>
      <c r="E2" s="1071"/>
      <c r="F2" s="1071"/>
      <c r="G2" s="1071"/>
      <c r="H2" s="1071"/>
      <c r="I2" s="1071"/>
      <c r="J2" s="1071"/>
      <c r="K2" s="1071"/>
      <c r="L2" s="1071"/>
      <c r="M2" s="1071"/>
      <c r="N2" s="1071"/>
      <c r="O2" s="1071"/>
      <c r="P2" s="1072"/>
      <c r="Q2" s="1071"/>
      <c r="R2" s="667"/>
    </row>
    <row r="3" spans="1:19" s="706" customFormat="1" ht="21.95" customHeight="1">
      <c r="A3" s="667"/>
      <c r="B3" s="667"/>
      <c r="C3" s="667"/>
      <c r="D3" s="667"/>
      <c r="E3" s="1071"/>
      <c r="F3" s="1071"/>
      <c r="G3" s="1071"/>
      <c r="H3" s="1071"/>
      <c r="I3" s="1071"/>
      <c r="J3" s="1071"/>
      <c r="K3" s="1071"/>
      <c r="L3" s="1071"/>
      <c r="M3" s="1071"/>
      <c r="N3" s="1071"/>
      <c r="O3" s="1071"/>
      <c r="P3" s="1072"/>
      <c r="Q3" s="1071"/>
      <c r="R3" s="667"/>
    </row>
    <row r="4" spans="1:19" s="706" customFormat="1" ht="21.95" customHeight="1">
      <c r="A4" s="667"/>
      <c r="B4" s="667"/>
      <c r="C4" s="667"/>
      <c r="D4" s="667"/>
      <c r="E4" s="1071"/>
      <c r="F4" s="1071"/>
      <c r="G4" s="1071"/>
      <c r="H4" s="1071"/>
      <c r="I4" s="1071"/>
      <c r="J4" s="1071"/>
      <c r="K4" s="1071"/>
      <c r="L4" s="1071"/>
      <c r="M4" s="1071"/>
      <c r="N4" s="1071"/>
      <c r="O4" s="1071"/>
      <c r="P4" s="1072"/>
      <c r="Q4" s="1071"/>
      <c r="R4" s="667"/>
    </row>
    <row r="5" spans="1:19" ht="33" customHeight="1">
      <c r="A5" s="1065" t="s">
        <v>305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  <c r="N5" s="1074"/>
      <c r="O5" s="1074"/>
      <c r="P5" s="1074"/>
      <c r="Q5" s="1074"/>
    </row>
    <row r="6" spans="1:19" ht="23.25">
      <c r="A6" s="1067" t="s">
        <v>277</v>
      </c>
      <c r="B6" s="1067"/>
      <c r="C6" s="1067"/>
      <c r="D6" s="1067"/>
      <c r="E6" s="1067"/>
      <c r="F6" s="1067"/>
      <c r="G6" s="1067"/>
      <c r="H6" s="1067"/>
      <c r="I6" s="1067"/>
      <c r="J6" s="1067"/>
      <c r="K6" s="1067"/>
      <c r="L6" s="1067"/>
      <c r="M6" s="1067"/>
      <c r="N6" s="1074"/>
      <c r="O6" s="1074"/>
      <c r="P6" s="1074"/>
      <c r="Q6" s="1074"/>
    </row>
    <row r="7" spans="1:19" s="706" customFormat="1" ht="23.25">
      <c r="A7" s="1067" t="s">
        <v>1824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N7" s="1067"/>
      <c r="O7" s="1067"/>
      <c r="P7" s="1067"/>
      <c r="Q7" s="1067"/>
    </row>
    <row r="8" spans="1:19" s="707" customFormat="1" ht="12.75" customHeight="1">
      <c r="A8" s="1042" t="s">
        <v>1819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  <c r="N8" s="1070"/>
      <c r="O8" s="1070"/>
      <c r="P8" s="1070"/>
      <c r="Q8" s="1070"/>
    </row>
    <row r="9" spans="1:19" s="707" customFormat="1" ht="0.75" hidden="1" customHeight="1">
      <c r="A9" s="1042"/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  <c r="N9" s="1070"/>
      <c r="O9" s="1070"/>
      <c r="P9" s="1070"/>
      <c r="Q9" s="1070"/>
    </row>
    <row r="10" spans="1:19" s="707" customFormat="1" ht="13.5" hidden="1" customHeight="1">
      <c r="A10" s="1042"/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  <c r="N10" s="1070"/>
      <c r="O10" s="1070"/>
      <c r="P10" s="1070"/>
      <c r="Q10" s="1070"/>
    </row>
    <row r="11" spans="1:19" s="707" customFormat="1" ht="12.75" customHeight="1">
      <c r="A11" s="1063"/>
      <c r="B11" s="1063"/>
      <c r="C11" s="1063"/>
      <c r="D11" s="1063"/>
      <c r="E11" s="1063"/>
      <c r="F11" s="1063"/>
      <c r="G11" s="1063"/>
      <c r="H11" s="1063"/>
      <c r="I11" s="1063"/>
      <c r="J11" s="1063"/>
      <c r="K11" s="1063"/>
      <c r="L11" s="1063"/>
      <c r="M11" s="1063"/>
      <c r="N11" s="1063"/>
      <c r="O11" s="1063"/>
      <c r="P11" s="1063"/>
      <c r="Q11" s="1063"/>
    </row>
    <row r="12" spans="1:19" ht="27" customHeight="1">
      <c r="A12" s="1068" t="s">
        <v>243</v>
      </c>
      <c r="B12" s="1068" t="s">
        <v>86</v>
      </c>
      <c r="C12" s="1068" t="s">
        <v>87</v>
      </c>
      <c r="D12" s="1068" t="s">
        <v>98</v>
      </c>
      <c r="E12" s="1068" t="s">
        <v>99</v>
      </c>
      <c r="F12" s="1068" t="s">
        <v>100</v>
      </c>
      <c r="G12" s="1068"/>
      <c r="H12" s="1068"/>
      <c r="I12" s="1068"/>
      <c r="J12" s="1068"/>
      <c r="K12" s="1068"/>
      <c r="L12" s="1068"/>
      <c r="M12" s="1068"/>
      <c r="N12" s="1068"/>
      <c r="O12" s="1068"/>
      <c r="P12" s="1075" t="s">
        <v>103</v>
      </c>
      <c r="Q12" s="1075" t="s">
        <v>104</v>
      </c>
    </row>
    <row r="13" spans="1:19" ht="12.75" customHeight="1">
      <c r="A13" s="1068"/>
      <c r="B13" s="1068"/>
      <c r="C13" s="1068"/>
      <c r="D13" s="1068"/>
      <c r="E13" s="1068"/>
      <c r="F13" s="1068" t="s">
        <v>101</v>
      </c>
      <c r="G13" s="1068"/>
      <c r="H13" s="1068"/>
      <c r="I13" s="1068"/>
      <c r="J13" s="1068"/>
      <c r="K13" s="1068"/>
      <c r="L13" s="1068" t="s">
        <v>102</v>
      </c>
      <c r="M13" s="1068"/>
      <c r="N13" s="1068"/>
      <c r="O13" s="1068"/>
      <c r="P13" s="1076"/>
      <c r="Q13" s="1076"/>
    </row>
    <row r="14" spans="1:19" ht="32.25" customHeight="1">
      <c r="A14" s="1068"/>
      <c r="B14" s="1068"/>
      <c r="C14" s="1068"/>
      <c r="D14" s="1068"/>
      <c r="E14" s="1068"/>
      <c r="F14" s="1068"/>
      <c r="G14" s="1068"/>
      <c r="H14" s="1068"/>
      <c r="I14" s="1068"/>
      <c r="J14" s="1068"/>
      <c r="K14" s="1068"/>
      <c r="L14" s="1068"/>
      <c r="M14" s="1068"/>
      <c r="N14" s="1068"/>
      <c r="O14" s="1068"/>
      <c r="P14" s="1076"/>
      <c r="Q14" s="1076"/>
    </row>
    <row r="15" spans="1:19">
      <c r="A15" s="703">
        <v>1</v>
      </c>
      <c r="B15" s="703">
        <v>2</v>
      </c>
      <c r="C15" s="703">
        <v>3</v>
      </c>
      <c r="D15" s="703">
        <v>4</v>
      </c>
      <c r="E15" s="703">
        <v>5</v>
      </c>
      <c r="F15" s="703">
        <v>6</v>
      </c>
      <c r="G15" s="703">
        <v>7</v>
      </c>
      <c r="H15" s="703">
        <v>8</v>
      </c>
      <c r="I15" s="703">
        <v>9</v>
      </c>
      <c r="J15" s="703">
        <v>10</v>
      </c>
      <c r="K15" s="703">
        <v>11</v>
      </c>
      <c r="L15" s="703">
        <v>12</v>
      </c>
      <c r="M15" s="703">
        <v>13</v>
      </c>
      <c r="N15" s="703">
        <v>14</v>
      </c>
      <c r="O15" s="703">
        <v>15</v>
      </c>
      <c r="P15" s="703">
        <v>16</v>
      </c>
      <c r="Q15" s="703">
        <v>16</v>
      </c>
    </row>
    <row r="16" spans="1:19" s="731" customFormat="1" ht="15" customHeight="1">
      <c r="A16" s="728">
        <v>1</v>
      </c>
      <c r="B16" s="728" t="s">
        <v>78</v>
      </c>
      <c r="C16" s="734" t="s">
        <v>1082</v>
      </c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N16" s="739"/>
      <c r="O16" s="739"/>
      <c r="P16" s="739"/>
      <c r="Q16" s="739"/>
      <c r="S16" s="732">
        <f>COUNTA($C16)</f>
        <v>1</v>
      </c>
    </row>
    <row r="17" spans="1:19" s="731" customFormat="1" ht="15" customHeight="1">
      <c r="A17" s="728">
        <v>2</v>
      </c>
      <c r="B17" s="728" t="s">
        <v>78</v>
      </c>
      <c r="C17" s="734" t="s">
        <v>1085</v>
      </c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N17" s="739"/>
      <c r="O17" s="739"/>
      <c r="P17" s="739"/>
      <c r="Q17" s="739"/>
      <c r="S17" s="732">
        <f t="shared" ref="S17:S60" si="0">COUNTA($C17)</f>
        <v>1</v>
      </c>
    </row>
    <row r="18" spans="1:19" s="731" customFormat="1" ht="15" customHeight="1">
      <c r="A18" s="728">
        <v>3</v>
      </c>
      <c r="B18" s="728" t="s">
        <v>78</v>
      </c>
      <c r="C18" s="734" t="s">
        <v>1086</v>
      </c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N18" s="739"/>
      <c r="O18" s="739"/>
      <c r="P18" s="739"/>
      <c r="Q18" s="739"/>
      <c r="S18" s="732">
        <f t="shared" si="0"/>
        <v>1</v>
      </c>
    </row>
    <row r="19" spans="1:19" s="731" customFormat="1" ht="15" customHeight="1">
      <c r="A19" s="728">
        <v>4</v>
      </c>
      <c r="B19" s="728" t="s">
        <v>78</v>
      </c>
      <c r="C19" s="734" t="s">
        <v>1087</v>
      </c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N19" s="739"/>
      <c r="O19" s="739"/>
      <c r="P19" s="739"/>
      <c r="Q19" s="739"/>
      <c r="S19" s="732">
        <f t="shared" si="0"/>
        <v>1</v>
      </c>
    </row>
    <row r="20" spans="1:19" s="731" customFormat="1" ht="15" customHeight="1">
      <c r="A20" s="728">
        <v>5</v>
      </c>
      <c r="B20" s="728" t="s">
        <v>78</v>
      </c>
      <c r="C20" s="734" t="s">
        <v>1084</v>
      </c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N20" s="739"/>
      <c r="O20" s="739"/>
      <c r="P20" s="739"/>
      <c r="Q20" s="739"/>
      <c r="S20" s="732">
        <f t="shared" si="0"/>
        <v>1</v>
      </c>
    </row>
    <row r="21" spans="1:19" s="731" customFormat="1" ht="15" customHeight="1">
      <c r="A21" s="728">
        <v>6</v>
      </c>
      <c r="B21" s="728" t="s">
        <v>78</v>
      </c>
      <c r="C21" s="734" t="s">
        <v>1088</v>
      </c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N21" s="739"/>
      <c r="O21" s="739"/>
      <c r="P21" s="739"/>
      <c r="Q21" s="739"/>
      <c r="S21" s="732">
        <f t="shared" si="0"/>
        <v>1</v>
      </c>
    </row>
    <row r="22" spans="1:19" s="731" customFormat="1" ht="15" customHeight="1">
      <c r="A22" s="728">
        <v>7</v>
      </c>
      <c r="B22" s="728" t="s">
        <v>78</v>
      </c>
      <c r="C22" s="734" t="s">
        <v>1089</v>
      </c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N22" s="739"/>
      <c r="O22" s="739"/>
      <c r="P22" s="739"/>
      <c r="Q22" s="739"/>
      <c r="S22" s="732">
        <f t="shared" si="0"/>
        <v>1</v>
      </c>
    </row>
    <row r="23" spans="1:19" s="731" customFormat="1" ht="15" customHeight="1">
      <c r="A23" s="728">
        <v>8</v>
      </c>
      <c r="B23" s="728" t="s">
        <v>78</v>
      </c>
      <c r="C23" s="734" t="s">
        <v>1090</v>
      </c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N23" s="739"/>
      <c r="O23" s="739"/>
      <c r="P23" s="739"/>
      <c r="Q23" s="739"/>
      <c r="S23" s="732">
        <f t="shared" si="0"/>
        <v>1</v>
      </c>
    </row>
    <row r="24" spans="1:19" s="731" customFormat="1" ht="15" customHeight="1">
      <c r="A24" s="728">
        <v>9</v>
      </c>
      <c r="B24" s="728" t="s">
        <v>78</v>
      </c>
      <c r="C24" s="734" t="s">
        <v>1823</v>
      </c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N24" s="739"/>
      <c r="O24" s="739"/>
      <c r="P24" s="739"/>
      <c r="Q24" s="739"/>
      <c r="S24" s="732">
        <f t="shared" si="0"/>
        <v>1</v>
      </c>
    </row>
    <row r="25" spans="1:19" s="731" customFormat="1" ht="15" customHeight="1">
      <c r="A25" s="728">
        <v>10</v>
      </c>
      <c r="B25" s="728" t="s">
        <v>78</v>
      </c>
      <c r="C25" s="734" t="s">
        <v>1822</v>
      </c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N25" s="739"/>
      <c r="O25" s="739"/>
      <c r="P25" s="739"/>
      <c r="Q25" s="739"/>
      <c r="S25" s="732">
        <f t="shared" si="0"/>
        <v>1</v>
      </c>
    </row>
    <row r="26" spans="1:19" s="731" customFormat="1" ht="15" customHeight="1">
      <c r="A26" s="728">
        <v>11</v>
      </c>
      <c r="B26" s="728" t="s">
        <v>78</v>
      </c>
      <c r="C26" s="734" t="s">
        <v>1094</v>
      </c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N26" s="739"/>
      <c r="O26" s="739"/>
      <c r="P26" s="739"/>
      <c r="Q26" s="739"/>
      <c r="S26" s="732">
        <f t="shared" si="0"/>
        <v>1</v>
      </c>
    </row>
    <row r="27" spans="1:19" s="731" customFormat="1" ht="15" customHeight="1">
      <c r="A27" s="728">
        <v>12</v>
      </c>
      <c r="B27" s="728" t="s">
        <v>78</v>
      </c>
      <c r="C27" s="734" t="s">
        <v>1095</v>
      </c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N27" s="739"/>
      <c r="O27" s="739"/>
      <c r="P27" s="739"/>
      <c r="Q27" s="739"/>
      <c r="S27" s="732">
        <f t="shared" si="0"/>
        <v>1</v>
      </c>
    </row>
    <row r="28" spans="1:19" s="731" customFormat="1" ht="15" customHeight="1">
      <c r="A28" s="728">
        <v>13</v>
      </c>
      <c r="B28" s="728" t="s">
        <v>78</v>
      </c>
      <c r="C28" s="734" t="s">
        <v>1097</v>
      </c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N28" s="739"/>
      <c r="O28" s="739"/>
      <c r="P28" s="739"/>
      <c r="Q28" s="739"/>
      <c r="S28" s="732">
        <f t="shared" si="0"/>
        <v>1</v>
      </c>
    </row>
    <row r="29" spans="1:19" s="731" customFormat="1" ht="15" customHeight="1">
      <c r="A29" s="728">
        <v>14</v>
      </c>
      <c r="B29" s="728" t="s">
        <v>78</v>
      </c>
      <c r="C29" s="734" t="s">
        <v>1098</v>
      </c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N29" s="739"/>
      <c r="O29" s="739"/>
      <c r="P29" s="739"/>
      <c r="Q29" s="739"/>
      <c r="S29" s="732">
        <f t="shared" si="0"/>
        <v>1</v>
      </c>
    </row>
    <row r="30" spans="1:19" s="731" customFormat="1" ht="15" customHeight="1">
      <c r="A30" s="728">
        <v>15</v>
      </c>
      <c r="B30" s="728" t="s">
        <v>78</v>
      </c>
      <c r="C30" s="734" t="s">
        <v>1099</v>
      </c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N30" s="739"/>
      <c r="O30" s="739"/>
      <c r="P30" s="739"/>
      <c r="Q30" s="739"/>
      <c r="S30" s="732">
        <f t="shared" si="0"/>
        <v>1</v>
      </c>
    </row>
    <row r="31" spans="1:19" s="731" customFormat="1" ht="15" customHeight="1">
      <c r="A31" s="728">
        <v>16</v>
      </c>
      <c r="B31" s="728" t="s">
        <v>78</v>
      </c>
      <c r="C31" s="734" t="s">
        <v>1101</v>
      </c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N31" s="739"/>
      <c r="O31" s="739"/>
      <c r="P31" s="739"/>
      <c r="Q31" s="739"/>
      <c r="S31" s="732">
        <f t="shared" si="0"/>
        <v>1</v>
      </c>
    </row>
    <row r="32" spans="1:19" s="731" customFormat="1" ht="15" customHeight="1">
      <c r="A32" s="728">
        <v>17</v>
      </c>
      <c r="B32" s="728" t="s">
        <v>78</v>
      </c>
      <c r="C32" s="734" t="s">
        <v>1612</v>
      </c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N32" s="739"/>
      <c r="O32" s="739"/>
      <c r="P32" s="739"/>
      <c r="Q32" s="739"/>
      <c r="S32" s="732">
        <f t="shared" si="0"/>
        <v>1</v>
      </c>
    </row>
    <row r="33" spans="1:19" s="731" customFormat="1" ht="15" customHeight="1">
      <c r="A33" s="728">
        <v>18</v>
      </c>
      <c r="B33" s="728" t="s">
        <v>78</v>
      </c>
      <c r="C33" s="734" t="s">
        <v>1102</v>
      </c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N33" s="739"/>
      <c r="O33" s="739"/>
      <c r="P33" s="739"/>
      <c r="Q33" s="739"/>
      <c r="S33" s="732">
        <f t="shared" si="0"/>
        <v>1</v>
      </c>
    </row>
    <row r="34" spans="1:19" s="731" customFormat="1" ht="15" customHeight="1">
      <c r="A34" s="728">
        <v>19</v>
      </c>
      <c r="B34" s="728" t="s">
        <v>78</v>
      </c>
      <c r="C34" s="734" t="s">
        <v>1103</v>
      </c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N34" s="739"/>
      <c r="O34" s="739"/>
      <c r="P34" s="739"/>
      <c r="Q34" s="739"/>
      <c r="S34" s="732">
        <f t="shared" si="0"/>
        <v>1</v>
      </c>
    </row>
    <row r="35" spans="1:19" s="731" customFormat="1" ht="15" customHeight="1">
      <c r="A35" s="728">
        <v>20</v>
      </c>
      <c r="B35" s="728" t="s">
        <v>78</v>
      </c>
      <c r="C35" s="734" t="s">
        <v>1104</v>
      </c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N35" s="739"/>
      <c r="O35" s="739"/>
      <c r="P35" s="739"/>
      <c r="Q35" s="739"/>
      <c r="S35" s="732">
        <f t="shared" si="0"/>
        <v>1</v>
      </c>
    </row>
    <row r="36" spans="1:19" s="731" customFormat="1" ht="15" customHeight="1">
      <c r="A36" s="728">
        <v>21</v>
      </c>
      <c r="B36" s="728" t="s">
        <v>78</v>
      </c>
      <c r="C36" s="734" t="s">
        <v>1105</v>
      </c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N36" s="739"/>
      <c r="O36" s="739"/>
      <c r="P36" s="739"/>
      <c r="Q36" s="739"/>
      <c r="S36" s="732">
        <f t="shared" si="0"/>
        <v>1</v>
      </c>
    </row>
    <row r="37" spans="1:19" s="731" customFormat="1" ht="15" customHeight="1">
      <c r="A37" s="728">
        <v>22</v>
      </c>
      <c r="B37" s="728" t="s">
        <v>78</v>
      </c>
      <c r="C37" s="734" t="s">
        <v>1106</v>
      </c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N37" s="739"/>
      <c r="O37" s="739"/>
      <c r="P37" s="739"/>
      <c r="Q37" s="739"/>
      <c r="S37" s="732">
        <f t="shared" si="0"/>
        <v>1</v>
      </c>
    </row>
    <row r="38" spans="1:19" s="731" customFormat="1" ht="15" customHeight="1">
      <c r="A38" s="728">
        <v>23</v>
      </c>
      <c r="B38" s="728" t="s">
        <v>78</v>
      </c>
      <c r="C38" s="734" t="s">
        <v>1821</v>
      </c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N38" s="739"/>
      <c r="O38" s="739"/>
      <c r="P38" s="739"/>
      <c r="Q38" s="739"/>
      <c r="S38" s="732">
        <f t="shared" si="0"/>
        <v>1</v>
      </c>
    </row>
    <row r="39" spans="1:19" s="731" customFormat="1" ht="15" customHeight="1">
      <c r="A39" s="728">
        <v>24</v>
      </c>
      <c r="B39" s="728" t="s">
        <v>78</v>
      </c>
      <c r="C39" s="734" t="s">
        <v>1108</v>
      </c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N39" s="739"/>
      <c r="O39" s="739"/>
      <c r="P39" s="739"/>
      <c r="Q39" s="739"/>
      <c r="S39" s="732">
        <f t="shared" si="0"/>
        <v>1</v>
      </c>
    </row>
    <row r="40" spans="1:19" s="731" customFormat="1" ht="15" customHeight="1">
      <c r="A40" s="728">
        <v>25</v>
      </c>
      <c r="B40" s="728" t="s">
        <v>78</v>
      </c>
      <c r="C40" s="734" t="s">
        <v>1613</v>
      </c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N40" s="739"/>
      <c r="O40" s="739"/>
      <c r="P40" s="739"/>
      <c r="Q40" s="739"/>
      <c r="S40" s="732">
        <f t="shared" si="0"/>
        <v>1</v>
      </c>
    </row>
    <row r="41" spans="1:19" s="731" customFormat="1" ht="15" customHeight="1">
      <c r="A41" s="728">
        <v>26</v>
      </c>
      <c r="B41" s="728" t="s">
        <v>78</v>
      </c>
      <c r="C41" s="734" t="s">
        <v>1110</v>
      </c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N41" s="739"/>
      <c r="O41" s="739"/>
      <c r="P41" s="739"/>
      <c r="Q41" s="739"/>
      <c r="S41" s="732">
        <f t="shared" si="0"/>
        <v>1</v>
      </c>
    </row>
    <row r="42" spans="1:19" s="731" customFormat="1" ht="15" customHeight="1">
      <c r="A42" s="728">
        <v>27</v>
      </c>
      <c r="B42" s="728" t="s">
        <v>78</v>
      </c>
      <c r="C42" s="734" t="s">
        <v>1111</v>
      </c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N42" s="739"/>
      <c r="O42" s="739"/>
      <c r="P42" s="739"/>
      <c r="Q42" s="739"/>
      <c r="S42" s="732">
        <f t="shared" si="0"/>
        <v>1</v>
      </c>
    </row>
    <row r="43" spans="1:19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N43" s="739"/>
      <c r="O43" s="739"/>
      <c r="P43" s="739"/>
      <c r="Q43" s="739"/>
      <c r="S43" s="732">
        <f t="shared" si="0"/>
        <v>0</v>
      </c>
    </row>
    <row r="44" spans="1:19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N44" s="739"/>
      <c r="O44" s="739"/>
      <c r="P44" s="739"/>
      <c r="Q44" s="739"/>
      <c r="S44" s="732">
        <f t="shared" si="0"/>
        <v>0</v>
      </c>
    </row>
    <row r="45" spans="1:19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N45" s="739"/>
      <c r="O45" s="739"/>
      <c r="P45" s="739"/>
      <c r="Q45" s="739"/>
      <c r="S45" s="732">
        <f t="shared" si="0"/>
        <v>0</v>
      </c>
    </row>
    <row r="46" spans="1:19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N46" s="739"/>
      <c r="O46" s="739"/>
      <c r="P46" s="739"/>
      <c r="Q46" s="739"/>
      <c r="S46" s="732">
        <f t="shared" si="0"/>
        <v>0</v>
      </c>
    </row>
    <row r="47" spans="1:19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N47" s="739"/>
      <c r="O47" s="739"/>
      <c r="P47" s="739"/>
      <c r="Q47" s="739"/>
      <c r="S47" s="732">
        <f t="shared" si="0"/>
        <v>0</v>
      </c>
    </row>
    <row r="48" spans="1:19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N48" s="739"/>
      <c r="O48" s="739"/>
      <c r="P48" s="739"/>
      <c r="Q48" s="739"/>
      <c r="S48" s="732">
        <f t="shared" si="0"/>
        <v>0</v>
      </c>
    </row>
    <row r="49" spans="1:19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N49" s="739"/>
      <c r="O49" s="739"/>
      <c r="P49" s="739"/>
      <c r="Q49" s="739"/>
      <c r="S49" s="732">
        <f t="shared" si="0"/>
        <v>0</v>
      </c>
    </row>
    <row r="50" spans="1:19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N50" s="739"/>
      <c r="O50" s="739"/>
      <c r="P50" s="739"/>
      <c r="Q50" s="739"/>
      <c r="S50" s="732">
        <f t="shared" si="0"/>
        <v>0</v>
      </c>
    </row>
    <row r="51" spans="1:19" s="731" customFormat="1" ht="15" hidden="1" customHeight="1">
      <c r="A51" s="728">
        <v>36</v>
      </c>
      <c r="B51" s="728"/>
      <c r="C51" s="735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N51" s="730"/>
      <c r="O51" s="730"/>
      <c r="P51" s="730"/>
      <c r="Q51" s="730"/>
      <c r="S51" s="732">
        <f t="shared" si="0"/>
        <v>0</v>
      </c>
    </row>
    <row r="52" spans="1:19" s="731" customFormat="1" ht="15" hidden="1" customHeight="1">
      <c r="A52" s="728">
        <v>37</v>
      </c>
      <c r="B52" s="728"/>
      <c r="C52" s="735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N52" s="730"/>
      <c r="O52" s="730"/>
      <c r="P52" s="730"/>
      <c r="Q52" s="730"/>
      <c r="S52" s="732">
        <f t="shared" si="0"/>
        <v>0</v>
      </c>
    </row>
    <row r="53" spans="1:19" s="731" customFormat="1" ht="15" hidden="1" customHeight="1">
      <c r="A53" s="728">
        <v>38</v>
      </c>
      <c r="B53" s="728"/>
      <c r="C53" s="735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N53" s="730"/>
      <c r="O53" s="730"/>
      <c r="P53" s="730"/>
      <c r="Q53" s="730"/>
      <c r="S53" s="732">
        <f t="shared" si="0"/>
        <v>0</v>
      </c>
    </row>
    <row r="54" spans="1:19" s="731" customFormat="1" ht="15" hidden="1" customHeight="1">
      <c r="A54" s="728">
        <v>39</v>
      </c>
      <c r="B54" s="728"/>
      <c r="C54" s="735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N54" s="730"/>
      <c r="O54" s="730"/>
      <c r="P54" s="730"/>
      <c r="Q54" s="730"/>
      <c r="S54" s="732">
        <f t="shared" si="0"/>
        <v>0</v>
      </c>
    </row>
    <row r="55" spans="1:19" s="731" customFormat="1" ht="15" hidden="1" customHeight="1">
      <c r="A55" s="728">
        <v>40</v>
      </c>
      <c r="B55" s="728"/>
      <c r="C55" s="735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N55" s="730"/>
      <c r="O55" s="730"/>
      <c r="P55" s="730"/>
      <c r="Q55" s="730"/>
      <c r="S55" s="732">
        <f t="shared" si="0"/>
        <v>0</v>
      </c>
    </row>
    <row r="56" spans="1:19" s="731" customFormat="1" ht="15" hidden="1" customHeight="1">
      <c r="A56" s="728">
        <v>41</v>
      </c>
      <c r="B56" s="728"/>
      <c r="C56" s="735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N56" s="730"/>
      <c r="O56" s="730"/>
      <c r="P56" s="730"/>
      <c r="Q56" s="730"/>
      <c r="S56" s="732">
        <f t="shared" si="0"/>
        <v>0</v>
      </c>
    </row>
    <row r="57" spans="1:19" s="731" customFormat="1" ht="15" hidden="1" customHeight="1">
      <c r="A57" s="728">
        <v>42</v>
      </c>
      <c r="B57" s="728"/>
      <c r="C57" s="735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N57" s="730"/>
      <c r="O57" s="730"/>
      <c r="P57" s="730"/>
      <c r="Q57" s="730"/>
      <c r="S57" s="732">
        <f t="shared" si="0"/>
        <v>0</v>
      </c>
    </row>
    <row r="58" spans="1:19" s="731" customFormat="1" ht="15" hidden="1" customHeight="1">
      <c r="A58" s="728">
        <v>43</v>
      </c>
      <c r="B58" s="728"/>
      <c r="C58" s="735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N58" s="730"/>
      <c r="O58" s="730"/>
      <c r="P58" s="730"/>
      <c r="Q58" s="730"/>
      <c r="S58" s="732">
        <f t="shared" si="0"/>
        <v>0</v>
      </c>
    </row>
    <row r="59" spans="1:19" s="731" customFormat="1" ht="15" hidden="1" customHeight="1">
      <c r="A59" s="728">
        <v>44</v>
      </c>
      <c r="B59" s="728"/>
      <c r="C59" s="735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N59" s="730"/>
      <c r="O59" s="730"/>
      <c r="P59" s="730"/>
      <c r="Q59" s="730"/>
      <c r="S59" s="732">
        <f t="shared" si="0"/>
        <v>0</v>
      </c>
    </row>
    <row r="60" spans="1:19" s="731" customFormat="1" ht="15" hidden="1" customHeight="1">
      <c r="A60" s="728">
        <v>45</v>
      </c>
      <c r="B60" s="728"/>
      <c r="C60" s="735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N60" s="730"/>
      <c r="O60" s="730"/>
      <c r="P60" s="730"/>
      <c r="Q60" s="730"/>
      <c r="S60" s="732">
        <f t="shared" si="0"/>
        <v>0</v>
      </c>
    </row>
    <row r="61" spans="1:19" ht="20.100000000000001" customHeight="1">
      <c r="S61" s="723">
        <v>1</v>
      </c>
    </row>
    <row r="62" spans="1:19" ht="16.5" customHeight="1">
      <c r="A62" s="1064" t="s">
        <v>1820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N62" s="1073"/>
      <c r="O62" s="1073"/>
      <c r="P62" s="1073"/>
      <c r="Q62" s="1073"/>
      <c r="S62" s="723">
        <v>1</v>
      </c>
    </row>
  </sheetData>
  <autoFilter ref="S15:S62">
    <filterColumn colId="0">
      <filters>
        <filter val="1"/>
      </filters>
    </filterColumn>
  </autoFilter>
  <mergeCells count="22">
    <mergeCell ref="A62:Q62"/>
    <mergeCell ref="A5:Q5"/>
    <mergeCell ref="A6:Q6"/>
    <mergeCell ref="A7:Q7"/>
    <mergeCell ref="E12:E14"/>
    <mergeCell ref="F12:O12"/>
    <mergeCell ref="A12:A14"/>
    <mergeCell ref="B12:B14"/>
    <mergeCell ref="C12:C14"/>
    <mergeCell ref="D12:D14"/>
    <mergeCell ref="F13:K14"/>
    <mergeCell ref="L13:O14"/>
    <mergeCell ref="A10:Q10"/>
    <mergeCell ref="A11:Q11"/>
    <mergeCell ref="P12:P14"/>
    <mergeCell ref="Q12:Q14"/>
    <mergeCell ref="A8:Q8"/>
    <mergeCell ref="A9:Q9"/>
    <mergeCell ref="E1:Q1"/>
    <mergeCell ref="E2:Q2"/>
    <mergeCell ref="E3:Q3"/>
    <mergeCell ref="E4:Q4"/>
  </mergeCells>
  <phoneticPr fontId="32" type="noConversion"/>
  <pageMargins left="1.1811023622047245" right="0.19685039370078741" top="0.39370078740157483" bottom="0.39370078740157483" header="0.51181102362204722" footer="0.51181102362204722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50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30050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 filterMode="1">
    <tabColor indexed="26"/>
  </sheetPr>
  <dimension ref="A1:S62"/>
  <sheetViews>
    <sheetView view="pageBreakPreview" zoomScaleSheetLayoutView="100" workbookViewId="0">
      <selection activeCell="H21" sqref="H21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5703125" customWidth="1"/>
    <col min="12" max="12" width="6" hidden="1" customWidth="1"/>
    <col min="13" max="13" width="6.28515625" customWidth="1"/>
    <col min="14" max="15" width="2.8554687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2" t="s">
        <v>66</v>
      </c>
      <c r="E1" s="1072"/>
      <c r="F1" s="1072"/>
      <c r="G1" s="1072"/>
      <c r="H1" s="1072"/>
      <c r="I1" s="1072"/>
      <c r="J1" s="1072"/>
      <c r="K1" s="1072"/>
      <c r="L1" s="1056"/>
      <c r="M1" s="1072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2" t="s">
        <v>67</v>
      </c>
      <c r="E2" s="1072"/>
      <c r="F2" s="1072"/>
      <c r="G2" s="1072"/>
      <c r="H2" s="1072"/>
      <c r="I2" s="1072"/>
      <c r="J2" s="1072"/>
      <c r="K2" s="1072"/>
      <c r="L2" s="1056"/>
      <c r="M2" s="1072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072" t="s">
        <v>163</v>
      </c>
      <c r="E3" s="1072"/>
      <c r="F3" s="1072"/>
      <c r="G3" s="1072"/>
      <c r="H3" s="1072"/>
      <c r="I3" s="1072"/>
      <c r="J3" s="1072"/>
      <c r="K3" s="1072"/>
      <c r="L3" s="1056"/>
      <c r="M3" s="1072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072" t="s">
        <v>118</v>
      </c>
      <c r="E4" s="1072"/>
      <c r="F4" s="1072"/>
      <c r="G4" s="1072"/>
      <c r="H4" s="1072"/>
      <c r="I4" s="1072"/>
      <c r="J4" s="1072"/>
      <c r="K4" s="1072"/>
      <c r="L4" s="1056"/>
      <c r="M4" s="1072"/>
      <c r="N4" s="667"/>
      <c r="O4" s="667"/>
      <c r="P4" s="667"/>
      <c r="Q4" s="667"/>
      <c r="R4" s="667"/>
    </row>
    <row r="5" spans="1:19" ht="33" customHeight="1">
      <c r="A5" s="1065" t="s">
        <v>305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23.25">
      <c r="A6" s="1067" t="s">
        <v>278</v>
      </c>
      <c r="B6" s="1067"/>
      <c r="C6" s="1067"/>
      <c r="D6" s="1067"/>
      <c r="E6" s="1067"/>
      <c r="F6" s="1067"/>
      <c r="G6" s="1067"/>
      <c r="H6" s="1067"/>
      <c r="I6" s="1067"/>
      <c r="J6" s="1067"/>
      <c r="K6" s="1067"/>
      <c r="L6" s="1067"/>
      <c r="M6" s="1067"/>
    </row>
    <row r="7" spans="1:19" s="706" customFormat="1" ht="23.25">
      <c r="A7" s="1067" t="s">
        <v>525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</row>
    <row r="8" spans="1:19" s="707" customFormat="1" ht="15">
      <c r="A8" s="1042" t="s">
        <v>518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</row>
    <row r="9" spans="1:19" s="707" customFormat="1" ht="15">
      <c r="A9" s="1042" t="s">
        <v>522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</row>
    <row r="10" spans="1:19" s="707" customFormat="1" ht="4.5" customHeight="1">
      <c r="A10" s="1042"/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</row>
    <row r="11" spans="1:19" s="707" customFormat="1" ht="12.75" customHeight="1">
      <c r="A11" s="1077"/>
      <c r="B11" s="1077"/>
      <c r="C11" s="1077"/>
      <c r="D11" s="1077"/>
      <c r="E11" s="1077"/>
      <c r="F11" s="1077"/>
      <c r="G11" s="1077"/>
      <c r="H11" s="1077"/>
      <c r="I11" s="1077"/>
      <c r="J11" s="1077"/>
      <c r="K11" s="1077"/>
    </row>
    <row r="12" spans="1:19" ht="27" customHeight="1">
      <c r="A12" s="1068" t="s">
        <v>243</v>
      </c>
      <c r="B12" s="1068" t="s">
        <v>70</v>
      </c>
      <c r="C12" s="1068" t="s">
        <v>87</v>
      </c>
      <c r="D12" s="1081" t="s">
        <v>89</v>
      </c>
      <c r="E12" s="1057" t="s">
        <v>90</v>
      </c>
      <c r="F12" s="1058"/>
      <c r="G12" s="1058"/>
      <c r="H12" s="1058"/>
      <c r="I12" s="1058"/>
      <c r="J12" s="1059"/>
      <c r="K12" s="1078" t="s">
        <v>93</v>
      </c>
      <c r="L12" s="1078" t="s">
        <v>177</v>
      </c>
      <c r="M12" s="1060" t="s">
        <v>352</v>
      </c>
    </row>
    <row r="13" spans="1:19" ht="12.75" customHeight="1">
      <c r="A13" s="1068"/>
      <c r="B13" s="1068"/>
      <c r="C13" s="1068"/>
      <c r="D13" s="1082"/>
      <c r="E13" s="1057" t="s">
        <v>279</v>
      </c>
      <c r="F13" s="1059"/>
      <c r="G13" s="1057" t="s">
        <v>279</v>
      </c>
      <c r="H13" s="1058"/>
      <c r="I13" s="1057" t="s">
        <v>279</v>
      </c>
      <c r="J13" s="1059"/>
      <c r="K13" s="1079"/>
      <c r="L13" s="1079"/>
      <c r="M13" s="1061"/>
    </row>
    <row r="14" spans="1:19" ht="32.25" customHeight="1">
      <c r="A14" s="1068"/>
      <c r="B14" s="1068"/>
      <c r="C14" s="1068"/>
      <c r="D14" s="1083"/>
      <c r="E14" s="704" t="s">
        <v>91</v>
      </c>
      <c r="F14" s="705" t="s">
        <v>92</v>
      </c>
      <c r="G14" s="704" t="s">
        <v>91</v>
      </c>
      <c r="H14" s="704" t="s">
        <v>92</v>
      </c>
      <c r="I14" s="704" t="s">
        <v>91</v>
      </c>
      <c r="J14" s="704" t="s">
        <v>92</v>
      </c>
      <c r="K14" s="1080"/>
      <c r="L14" s="1080"/>
      <c r="M14" s="1062"/>
    </row>
    <row r="15" spans="1:19">
      <c r="A15" s="703">
        <v>1</v>
      </c>
      <c r="B15" s="703">
        <v>2</v>
      </c>
      <c r="C15" s="703">
        <v>3</v>
      </c>
      <c r="D15" s="699">
        <v>4</v>
      </c>
      <c r="E15" s="702">
        <v>5</v>
      </c>
      <c r="F15" s="703">
        <v>6</v>
      </c>
      <c r="G15" s="703">
        <v>7</v>
      </c>
      <c r="H15" s="702">
        <v>8</v>
      </c>
      <c r="I15" s="703">
        <v>9</v>
      </c>
      <c r="J15" s="702">
        <v>10</v>
      </c>
      <c r="K15" s="702">
        <v>11</v>
      </c>
      <c r="L15" s="702">
        <v>12</v>
      </c>
      <c r="M15" s="702">
        <v>12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523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A62:M62"/>
    <mergeCell ref="D12:D14"/>
    <mergeCell ref="E12:J12"/>
    <mergeCell ref="B12:B14"/>
    <mergeCell ref="A10:M10"/>
    <mergeCell ref="C12:C14"/>
    <mergeCell ref="K12:K14"/>
    <mergeCell ref="D1:M1"/>
    <mergeCell ref="D2:M2"/>
    <mergeCell ref="D3:M3"/>
    <mergeCell ref="D4:M4"/>
    <mergeCell ref="E13:F13"/>
    <mergeCell ref="G13:H13"/>
    <mergeCell ref="I13:J13"/>
    <mergeCell ref="A8:M8"/>
    <mergeCell ref="A9:M9"/>
    <mergeCell ref="A11:K11"/>
    <mergeCell ref="A5:M5"/>
    <mergeCell ref="A6:M6"/>
    <mergeCell ref="A7:M7"/>
    <mergeCell ref="L12:L14"/>
    <mergeCell ref="M12:M14"/>
    <mergeCell ref="A12:A14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8003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800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 filterMode="1">
    <tabColor indexed="26"/>
  </sheetPr>
  <dimension ref="A1:S62"/>
  <sheetViews>
    <sheetView view="pageBreakPreview" zoomScaleSheetLayoutView="100" workbookViewId="0">
      <selection activeCell="G22" sqref="G21:G2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7109375" customWidth="1"/>
    <col min="12" max="12" width="6.28515625" hidden="1" customWidth="1"/>
    <col min="13" max="13" width="6.28515625" customWidth="1"/>
    <col min="14" max="14" width="2.85546875" customWidth="1"/>
    <col min="15" max="15" width="3.14062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2" t="s">
        <v>66</v>
      </c>
      <c r="E1" s="1072"/>
      <c r="F1" s="1072"/>
      <c r="G1" s="1072"/>
      <c r="H1" s="1072"/>
      <c r="I1" s="1072"/>
      <c r="J1" s="1072"/>
      <c r="K1" s="1072"/>
      <c r="L1" s="1072"/>
      <c r="M1" s="1072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2" t="s">
        <v>67</v>
      </c>
      <c r="E2" s="1072"/>
      <c r="F2" s="1072"/>
      <c r="G2" s="1072"/>
      <c r="H2" s="1072"/>
      <c r="I2" s="1072"/>
      <c r="J2" s="1072"/>
      <c r="K2" s="1072"/>
      <c r="L2" s="1072"/>
      <c r="M2" s="1072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072" t="s">
        <v>224</v>
      </c>
      <c r="E3" s="1072"/>
      <c r="F3" s="1072"/>
      <c r="G3" s="1072"/>
      <c r="H3" s="1072"/>
      <c r="I3" s="1072"/>
      <c r="J3" s="1072"/>
      <c r="K3" s="1072"/>
      <c r="L3" s="1072"/>
      <c r="M3" s="1072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072" t="s">
        <v>119</v>
      </c>
      <c r="E4" s="1072"/>
      <c r="F4" s="1072"/>
      <c r="G4" s="1072"/>
      <c r="H4" s="1072"/>
      <c r="I4" s="1072"/>
      <c r="J4" s="1072"/>
      <c r="K4" s="1072"/>
      <c r="L4" s="1072"/>
      <c r="M4" s="1072"/>
      <c r="N4" s="667"/>
      <c r="O4" s="667"/>
      <c r="P4" s="667"/>
      <c r="Q4" s="667"/>
      <c r="R4" s="667"/>
    </row>
    <row r="5" spans="1:19" ht="33" customHeight="1">
      <c r="A5" s="1065" t="s">
        <v>305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23.25">
      <c r="A6" s="1067" t="s">
        <v>526</v>
      </c>
      <c r="B6" s="1067"/>
      <c r="C6" s="1067"/>
      <c r="D6" s="1067"/>
      <c r="E6" s="1067"/>
      <c r="F6" s="1067"/>
      <c r="G6" s="1067"/>
      <c r="H6" s="1067"/>
      <c r="I6" s="1067"/>
      <c r="J6" s="1067"/>
      <c r="K6" s="1067"/>
      <c r="L6" s="1067"/>
      <c r="M6" s="1067"/>
    </row>
    <row r="7" spans="1:19" s="706" customFormat="1" ht="23.25">
      <c r="A7" s="1067" t="s">
        <v>525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</row>
    <row r="8" spans="1:19" s="707" customFormat="1" ht="15">
      <c r="A8" s="1042" t="s">
        <v>519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</row>
    <row r="9" spans="1:19" s="707" customFormat="1" ht="15">
      <c r="A9" s="1042" t="s">
        <v>230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</row>
    <row r="10" spans="1:19" s="707" customFormat="1" ht="6" customHeight="1">
      <c r="A10" s="1042"/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</row>
    <row r="11" spans="1:19" s="707" customFormat="1" ht="12.75" customHeight="1">
      <c r="A11" s="1077"/>
      <c r="B11" s="1077"/>
      <c r="C11" s="1077"/>
      <c r="D11" s="1077"/>
      <c r="E11" s="1077"/>
      <c r="F11" s="1077"/>
      <c r="G11" s="1077"/>
      <c r="H11" s="1077"/>
      <c r="I11" s="1077"/>
      <c r="J11" s="1077"/>
      <c r="K11" s="1077"/>
    </row>
    <row r="12" spans="1:19" ht="27" customHeight="1">
      <c r="A12" s="1068" t="s">
        <v>243</v>
      </c>
      <c r="B12" s="1068" t="s">
        <v>86</v>
      </c>
      <c r="C12" s="1068" t="s">
        <v>87</v>
      </c>
      <c r="D12" s="1057" t="s">
        <v>94</v>
      </c>
      <c r="E12" s="1058"/>
      <c r="F12" s="1058"/>
      <c r="G12" s="1059"/>
      <c r="H12" s="1057" t="s">
        <v>95</v>
      </c>
      <c r="I12" s="1058"/>
      <c r="J12" s="1058"/>
      <c r="K12" s="1059"/>
      <c r="L12" s="1060" t="s">
        <v>96</v>
      </c>
      <c r="M12" s="1060" t="s">
        <v>352</v>
      </c>
    </row>
    <row r="13" spans="1:19" ht="12.75" customHeight="1">
      <c r="A13" s="1068"/>
      <c r="B13" s="1068"/>
      <c r="C13" s="1068"/>
      <c r="D13" s="1057" t="s">
        <v>97</v>
      </c>
      <c r="E13" s="1058"/>
      <c r="F13" s="1059"/>
      <c r="G13" s="1060" t="s">
        <v>352</v>
      </c>
      <c r="H13" s="1057" t="s">
        <v>97</v>
      </c>
      <c r="I13" s="1058"/>
      <c r="J13" s="1059"/>
      <c r="K13" s="1060" t="s">
        <v>352</v>
      </c>
      <c r="L13" s="1061"/>
      <c r="M13" s="1061"/>
    </row>
    <row r="14" spans="1:19" ht="32.25" customHeight="1">
      <c r="A14" s="1068"/>
      <c r="B14" s="1068"/>
      <c r="C14" s="1068"/>
      <c r="D14" s="702">
        <v>1</v>
      </c>
      <c r="E14" s="702">
        <v>2</v>
      </c>
      <c r="F14" s="702">
        <v>3</v>
      </c>
      <c r="G14" s="1062"/>
      <c r="H14" s="702">
        <v>1</v>
      </c>
      <c r="I14" s="702">
        <v>2</v>
      </c>
      <c r="J14" s="702">
        <v>3</v>
      </c>
      <c r="K14" s="1062"/>
      <c r="L14" s="1062"/>
      <c r="M14" s="1062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12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ref="O17:O60" si="0">COUNTA($C17)</f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35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35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35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35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35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35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35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35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35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35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35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521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A11:K11"/>
    <mergeCell ref="H12:K12"/>
    <mergeCell ref="D1:M1"/>
    <mergeCell ref="D2:M2"/>
    <mergeCell ref="D3:M3"/>
    <mergeCell ref="D4:M4"/>
    <mergeCell ref="A10:M10"/>
    <mergeCell ref="D13:F13"/>
    <mergeCell ref="G13:G14"/>
    <mergeCell ref="A62:M62"/>
    <mergeCell ref="A5:M5"/>
    <mergeCell ref="A6:M6"/>
    <mergeCell ref="A7:M7"/>
    <mergeCell ref="A8:M8"/>
    <mergeCell ref="A9:M9"/>
    <mergeCell ref="H13:J13"/>
    <mergeCell ref="A12:A14"/>
    <mergeCell ref="B12:B14"/>
    <mergeCell ref="L12:L14"/>
    <mergeCell ref="C12:C14"/>
    <mergeCell ref="D12:G12"/>
    <mergeCell ref="K13:K14"/>
    <mergeCell ref="M12:M14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9027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9027" r:id="rId4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 filterMode="1">
    <tabColor indexed="26"/>
    <pageSetUpPr fitToPage="1"/>
  </sheetPr>
  <dimension ref="A1:S62"/>
  <sheetViews>
    <sheetView view="pageBreakPreview" zoomScaleSheetLayoutView="100" workbookViewId="0">
      <selection activeCell="A5" sqref="A5:P6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13" width="4.7109375" customWidth="1"/>
    <col min="14" max="15" width="5.28515625" customWidth="1"/>
    <col min="16" max="16" width="4.7109375" customWidth="1"/>
    <col min="17" max="19" width="2.7109375" customWidth="1"/>
  </cols>
  <sheetData>
    <row r="1" spans="1:19" s="706" customFormat="1" ht="21.95" customHeight="1">
      <c r="A1" s="667"/>
      <c r="B1" s="667"/>
      <c r="C1" s="667"/>
      <c r="D1" s="1072" t="s">
        <v>66</v>
      </c>
      <c r="E1" s="1072"/>
      <c r="F1" s="1072"/>
      <c r="G1" s="1072"/>
      <c r="H1" s="1072"/>
      <c r="I1" s="1072"/>
      <c r="J1" s="1072"/>
      <c r="K1" s="1072"/>
      <c r="L1" s="1072"/>
      <c r="M1" s="1072"/>
      <c r="N1" s="1072"/>
      <c r="O1" s="1072"/>
      <c r="P1" s="1072"/>
      <c r="Q1" s="667"/>
      <c r="R1" s="667"/>
      <c r="S1" s="726">
        <f>SUM(S16:S60)</f>
        <v>0</v>
      </c>
    </row>
    <row r="2" spans="1:19" s="706" customFormat="1" ht="21.95" customHeight="1">
      <c r="A2" s="667"/>
      <c r="B2" s="667"/>
      <c r="C2" s="667"/>
      <c r="D2" s="1072" t="s">
        <v>67</v>
      </c>
      <c r="E2" s="1072"/>
      <c r="F2" s="1072"/>
      <c r="G2" s="1072"/>
      <c r="H2" s="1072"/>
      <c r="I2" s="1072"/>
      <c r="J2" s="1072"/>
      <c r="K2" s="1072"/>
      <c r="L2" s="1072"/>
      <c r="M2" s="1072"/>
      <c r="N2" s="1072"/>
      <c r="O2" s="1072"/>
      <c r="P2" s="1072"/>
      <c r="Q2" s="667"/>
      <c r="R2" s="667"/>
    </row>
    <row r="3" spans="1:19" s="706" customFormat="1" ht="21.95" customHeight="1">
      <c r="A3" s="667"/>
      <c r="B3" s="667"/>
      <c r="C3" s="667"/>
      <c r="D3" s="1072" t="s">
        <v>163</v>
      </c>
      <c r="E3" s="1072"/>
      <c r="F3" s="1072"/>
      <c r="G3" s="1072"/>
      <c r="H3" s="1072"/>
      <c r="I3" s="1072"/>
      <c r="J3" s="1072"/>
      <c r="K3" s="1072"/>
      <c r="L3" s="1072"/>
      <c r="M3" s="1072"/>
      <c r="N3" s="1072"/>
      <c r="O3" s="1072"/>
      <c r="P3" s="1072"/>
      <c r="Q3" s="667"/>
      <c r="R3" s="667"/>
    </row>
    <row r="4" spans="1:19" s="706" customFormat="1" ht="21.95" customHeight="1">
      <c r="A4" s="667"/>
      <c r="B4" s="667"/>
      <c r="C4" s="667"/>
      <c r="D4" s="1072" t="s">
        <v>164</v>
      </c>
      <c r="E4" s="1072"/>
      <c r="F4" s="1072"/>
      <c r="G4" s="1072"/>
      <c r="H4" s="1072"/>
      <c r="I4" s="1072"/>
      <c r="J4" s="1072"/>
      <c r="K4" s="1072"/>
      <c r="L4" s="1072"/>
      <c r="M4" s="1072"/>
      <c r="N4" s="1072"/>
      <c r="O4" s="1072"/>
      <c r="P4" s="1072"/>
      <c r="Q4" s="667"/>
      <c r="R4" s="667"/>
    </row>
    <row r="5" spans="1:19" ht="99" customHeight="1">
      <c r="A5" s="1093" t="s">
        <v>280</v>
      </c>
      <c r="B5" s="1094"/>
      <c r="C5" s="1094"/>
      <c r="D5" s="1094"/>
      <c r="E5" s="1094"/>
      <c r="F5" s="1094"/>
      <c r="G5" s="1094"/>
      <c r="H5" s="1094"/>
      <c r="I5" s="1094"/>
      <c r="J5" s="1094"/>
      <c r="K5" s="1094"/>
      <c r="L5" s="1094"/>
      <c r="M5" s="1094"/>
      <c r="N5" s="1094"/>
      <c r="O5" s="1094"/>
      <c r="P5" s="1094"/>
    </row>
    <row r="6" spans="1:19">
      <c r="A6" s="1094"/>
      <c r="B6" s="1094"/>
      <c r="C6" s="1094"/>
      <c r="D6" s="1094"/>
      <c r="E6" s="1094"/>
      <c r="F6" s="1094"/>
      <c r="G6" s="1094"/>
      <c r="H6" s="1094"/>
      <c r="I6" s="1094"/>
      <c r="J6" s="1094"/>
      <c r="K6" s="1094"/>
      <c r="L6" s="1094"/>
      <c r="M6" s="1094"/>
      <c r="N6" s="1094"/>
      <c r="O6" s="1094"/>
      <c r="P6" s="1094"/>
    </row>
    <row r="7" spans="1:19" s="706" customFormat="1" ht="23.25">
      <c r="A7" s="1067" t="s">
        <v>429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N7" s="1067"/>
      <c r="O7" s="1067"/>
      <c r="P7" s="1067"/>
    </row>
    <row r="8" spans="1:19" s="707" customFormat="1" ht="15">
      <c r="A8" s="1042" t="s">
        <v>519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  <c r="N8" s="1042"/>
      <c r="O8" s="1042"/>
      <c r="P8" s="1042"/>
    </row>
    <row r="9" spans="1:19" s="707" customFormat="1" ht="15">
      <c r="A9" s="1042" t="s">
        <v>522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  <c r="N9" s="1042"/>
      <c r="O9" s="1042"/>
      <c r="P9" s="1042"/>
    </row>
    <row r="10" spans="1:19" s="707" customFormat="1" ht="6.75" customHeight="1">
      <c r="A10" s="1042"/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  <c r="N10" s="1042"/>
      <c r="O10" s="1042"/>
      <c r="P10" s="1042"/>
    </row>
    <row r="11" spans="1:19" s="707" customFormat="1">
      <c r="A11" s="1063"/>
      <c r="B11" s="1063"/>
      <c r="C11" s="1063"/>
      <c r="D11" s="1063"/>
      <c r="E11" s="1063"/>
      <c r="F11" s="1063"/>
      <c r="G11" s="1063"/>
      <c r="H11" s="1063"/>
      <c r="I11" s="1063"/>
      <c r="J11" s="1063"/>
      <c r="K11" s="1063"/>
      <c r="L11" s="1063"/>
      <c r="M11" s="1063"/>
      <c r="N11" s="1063"/>
      <c r="O11" s="1063"/>
      <c r="P11" s="1063"/>
    </row>
    <row r="12" spans="1:19" ht="27" customHeight="1">
      <c r="A12" s="1084" t="s">
        <v>243</v>
      </c>
      <c r="B12" s="1087" t="s">
        <v>167</v>
      </c>
      <c r="C12" s="1088"/>
      <c r="D12" s="1085" t="s">
        <v>88</v>
      </c>
      <c r="E12" s="1085" t="s">
        <v>109</v>
      </c>
      <c r="F12" s="1085" t="s">
        <v>110</v>
      </c>
      <c r="G12" s="1084" t="s">
        <v>111</v>
      </c>
      <c r="H12" s="1084"/>
      <c r="I12" s="1084"/>
      <c r="J12" s="1084"/>
      <c r="K12" s="1085" t="s">
        <v>112</v>
      </c>
      <c r="L12" s="1085" t="s">
        <v>113</v>
      </c>
      <c r="M12" s="1085" t="s">
        <v>352</v>
      </c>
      <c r="N12" s="1084" t="s">
        <v>114</v>
      </c>
      <c r="O12" s="1086"/>
      <c r="P12" s="1085" t="s">
        <v>165</v>
      </c>
    </row>
    <row r="13" spans="1:19">
      <c r="A13" s="1084"/>
      <c r="B13" s="1089"/>
      <c r="C13" s="1090"/>
      <c r="D13" s="1085"/>
      <c r="E13" s="1085"/>
      <c r="F13" s="1085"/>
      <c r="G13" s="1084"/>
      <c r="H13" s="1084"/>
      <c r="I13" s="1084"/>
      <c r="J13" s="1084"/>
      <c r="K13" s="1085"/>
      <c r="L13" s="1085"/>
      <c r="M13" s="1085"/>
      <c r="N13" s="1085" t="s">
        <v>166</v>
      </c>
      <c r="O13" s="1085" t="s">
        <v>179</v>
      </c>
      <c r="P13" s="1085"/>
    </row>
    <row r="14" spans="1:19" ht="57.75" customHeight="1">
      <c r="A14" s="1084"/>
      <c r="B14" s="1091"/>
      <c r="C14" s="1092"/>
      <c r="D14" s="1085"/>
      <c r="E14" s="1085"/>
      <c r="F14" s="1085"/>
      <c r="G14" s="743"/>
      <c r="H14" s="743"/>
      <c r="I14" s="743"/>
      <c r="J14" s="743"/>
      <c r="K14" s="1085"/>
      <c r="L14" s="1085"/>
      <c r="M14" s="1085"/>
      <c r="N14" s="1085"/>
      <c r="O14" s="1085"/>
      <c r="P14" s="1085"/>
    </row>
    <row r="15" spans="1:19">
      <c r="A15" s="703">
        <v>1</v>
      </c>
      <c r="B15" s="1057">
        <v>2</v>
      </c>
      <c r="C15" s="1059"/>
      <c r="D15" s="703">
        <v>3</v>
      </c>
      <c r="E15" s="703">
        <v>4</v>
      </c>
      <c r="F15" s="703">
        <v>5</v>
      </c>
      <c r="G15" s="703">
        <v>6</v>
      </c>
      <c r="H15" s="703">
        <v>7</v>
      </c>
      <c r="I15" s="703">
        <v>8</v>
      </c>
      <c r="J15" s="703">
        <v>9</v>
      </c>
      <c r="K15" s="703">
        <v>10</v>
      </c>
      <c r="L15" s="703">
        <v>11</v>
      </c>
      <c r="M15" s="703">
        <v>12</v>
      </c>
      <c r="N15" s="703">
        <v>13</v>
      </c>
      <c r="O15" s="703">
        <v>14</v>
      </c>
      <c r="P15" s="703">
        <v>15</v>
      </c>
    </row>
    <row r="16" spans="1:19" s="731" customFormat="1" ht="15" customHeight="1">
      <c r="A16" s="728">
        <v>1</v>
      </c>
      <c r="B16" s="740"/>
      <c r="C16" s="741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N16" s="739"/>
      <c r="O16" s="739"/>
      <c r="P16" s="739"/>
      <c r="S16" s="732">
        <f t="shared" ref="S16:S60" si="0">COUNTA($C16)</f>
        <v>0</v>
      </c>
    </row>
    <row r="17" spans="1:19" s="731" customFormat="1" ht="15" customHeight="1">
      <c r="A17" s="728">
        <v>2</v>
      </c>
      <c r="B17" s="740"/>
      <c r="C17" s="741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N17" s="739"/>
      <c r="O17" s="739"/>
      <c r="P17" s="739"/>
      <c r="S17" s="732">
        <f t="shared" si="0"/>
        <v>0</v>
      </c>
    </row>
    <row r="18" spans="1:19" s="731" customFormat="1" ht="15" customHeight="1">
      <c r="A18" s="728">
        <v>3</v>
      </c>
      <c r="B18" s="740"/>
      <c r="C18" s="741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N18" s="739"/>
      <c r="O18" s="739"/>
      <c r="P18" s="739"/>
      <c r="S18" s="732">
        <f t="shared" si="0"/>
        <v>0</v>
      </c>
    </row>
    <row r="19" spans="1:19" s="731" customFormat="1" ht="15" customHeight="1">
      <c r="A19" s="728">
        <v>4</v>
      </c>
      <c r="B19" s="740"/>
      <c r="C19" s="741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N19" s="739"/>
      <c r="O19" s="739"/>
      <c r="P19" s="739"/>
      <c r="S19" s="732">
        <f t="shared" si="0"/>
        <v>0</v>
      </c>
    </row>
    <row r="20" spans="1:19" s="731" customFormat="1" ht="15" customHeight="1">
      <c r="A20" s="728">
        <v>5</v>
      </c>
      <c r="B20" s="740"/>
      <c r="C20" s="741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N20" s="739"/>
      <c r="O20" s="739"/>
      <c r="P20" s="739"/>
      <c r="S20" s="732">
        <f t="shared" si="0"/>
        <v>0</v>
      </c>
    </row>
    <row r="21" spans="1:19" s="731" customFormat="1" ht="15" customHeight="1">
      <c r="A21" s="728">
        <v>6</v>
      </c>
      <c r="B21" s="740"/>
      <c r="C21" s="741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N21" s="739"/>
      <c r="O21" s="739"/>
      <c r="P21" s="739"/>
      <c r="S21" s="732">
        <f t="shared" si="0"/>
        <v>0</v>
      </c>
    </row>
    <row r="22" spans="1:19" s="731" customFormat="1" ht="15" customHeight="1">
      <c r="A22" s="728">
        <v>7</v>
      </c>
      <c r="B22" s="740"/>
      <c r="C22" s="741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N22" s="739"/>
      <c r="O22" s="739"/>
      <c r="P22" s="739"/>
      <c r="S22" s="732">
        <f t="shared" si="0"/>
        <v>0</v>
      </c>
    </row>
    <row r="23" spans="1:19" s="731" customFormat="1" ht="15" customHeight="1">
      <c r="A23" s="728">
        <v>8</v>
      </c>
      <c r="B23" s="740"/>
      <c r="C23" s="741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N23" s="739"/>
      <c r="O23" s="739"/>
      <c r="P23" s="739"/>
      <c r="S23" s="732">
        <f t="shared" si="0"/>
        <v>0</v>
      </c>
    </row>
    <row r="24" spans="1:19" s="731" customFormat="1" ht="15" customHeight="1">
      <c r="A24" s="728">
        <v>9</v>
      </c>
      <c r="B24" s="740"/>
      <c r="C24" s="741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N24" s="739"/>
      <c r="O24" s="739"/>
      <c r="P24" s="739"/>
      <c r="S24" s="732">
        <f t="shared" si="0"/>
        <v>0</v>
      </c>
    </row>
    <row r="25" spans="1:19" s="731" customFormat="1" ht="15" customHeight="1">
      <c r="A25" s="728">
        <v>10</v>
      </c>
      <c r="B25" s="740"/>
      <c r="C25" s="741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N25" s="739"/>
      <c r="O25" s="739"/>
      <c r="P25" s="739"/>
      <c r="S25" s="732">
        <f t="shared" si="0"/>
        <v>0</v>
      </c>
    </row>
    <row r="26" spans="1:19" s="731" customFormat="1" ht="15" customHeight="1">
      <c r="A26" s="728">
        <v>11</v>
      </c>
      <c r="B26" s="740"/>
      <c r="C26" s="741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N26" s="739"/>
      <c r="O26" s="739"/>
      <c r="P26" s="739"/>
      <c r="S26" s="732">
        <f t="shared" si="0"/>
        <v>0</v>
      </c>
    </row>
    <row r="27" spans="1:19" s="731" customFormat="1" ht="15" customHeight="1">
      <c r="A27" s="728">
        <v>12</v>
      </c>
      <c r="B27" s="740"/>
      <c r="C27" s="741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N27" s="739"/>
      <c r="O27" s="739"/>
      <c r="P27" s="739"/>
      <c r="S27" s="732">
        <f t="shared" si="0"/>
        <v>0</v>
      </c>
    </row>
    <row r="28" spans="1:19" s="731" customFormat="1" ht="15" customHeight="1">
      <c r="A28" s="728">
        <v>13</v>
      </c>
      <c r="B28" s="740"/>
      <c r="C28" s="741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N28" s="739"/>
      <c r="O28" s="739"/>
      <c r="P28" s="739"/>
      <c r="S28" s="732">
        <f t="shared" si="0"/>
        <v>0</v>
      </c>
    </row>
    <row r="29" spans="1:19" s="731" customFormat="1" ht="15" customHeight="1">
      <c r="A29" s="728">
        <v>14</v>
      </c>
      <c r="B29" s="740"/>
      <c r="C29" s="741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N29" s="739"/>
      <c r="O29" s="739"/>
      <c r="P29" s="739"/>
      <c r="S29" s="732">
        <f t="shared" si="0"/>
        <v>0</v>
      </c>
    </row>
    <row r="30" spans="1:19" s="731" customFormat="1" ht="15" customHeight="1">
      <c r="A30" s="728">
        <v>15</v>
      </c>
      <c r="B30" s="740"/>
      <c r="C30" s="741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N30" s="739"/>
      <c r="O30" s="739"/>
      <c r="P30" s="739"/>
      <c r="S30" s="732">
        <f t="shared" si="0"/>
        <v>0</v>
      </c>
    </row>
    <row r="31" spans="1:19" s="731" customFormat="1" ht="15" customHeight="1">
      <c r="A31" s="728">
        <v>16</v>
      </c>
      <c r="B31" s="740"/>
      <c r="C31" s="741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N31" s="739"/>
      <c r="O31" s="739"/>
      <c r="P31" s="739"/>
      <c r="S31" s="732">
        <f t="shared" si="0"/>
        <v>0</v>
      </c>
    </row>
    <row r="32" spans="1:19" s="731" customFormat="1" ht="15" customHeight="1">
      <c r="A32" s="728">
        <v>17</v>
      </c>
      <c r="B32" s="740"/>
      <c r="C32" s="741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N32" s="739"/>
      <c r="O32" s="739"/>
      <c r="P32" s="739"/>
      <c r="S32" s="732">
        <f t="shared" si="0"/>
        <v>0</v>
      </c>
    </row>
    <row r="33" spans="1:19" s="731" customFormat="1" ht="15" customHeight="1">
      <c r="A33" s="728">
        <v>18</v>
      </c>
      <c r="B33" s="740"/>
      <c r="C33" s="741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N33" s="739"/>
      <c r="O33" s="739"/>
      <c r="P33" s="739"/>
      <c r="S33" s="732">
        <f t="shared" si="0"/>
        <v>0</v>
      </c>
    </row>
    <row r="34" spans="1:19" s="731" customFormat="1" ht="15" customHeight="1">
      <c r="A34" s="728">
        <v>19</v>
      </c>
      <c r="B34" s="740"/>
      <c r="C34" s="741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N34" s="739"/>
      <c r="O34" s="739"/>
      <c r="P34" s="739"/>
      <c r="S34" s="732">
        <f t="shared" si="0"/>
        <v>0</v>
      </c>
    </row>
    <row r="35" spans="1:19" s="731" customFormat="1" ht="15" customHeight="1">
      <c r="A35" s="728">
        <v>20</v>
      </c>
      <c r="B35" s="740"/>
      <c r="C35" s="741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N35" s="739"/>
      <c r="O35" s="739"/>
      <c r="P35" s="739"/>
      <c r="S35" s="732">
        <f t="shared" si="0"/>
        <v>0</v>
      </c>
    </row>
    <row r="36" spans="1:19" s="731" customFormat="1" ht="15" customHeight="1">
      <c r="A36" s="728">
        <v>21</v>
      </c>
      <c r="B36" s="740"/>
      <c r="C36" s="741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N36" s="739"/>
      <c r="O36" s="739"/>
      <c r="P36" s="739"/>
      <c r="S36" s="732">
        <f t="shared" si="0"/>
        <v>0</v>
      </c>
    </row>
    <row r="37" spans="1:19" s="731" customFormat="1" ht="15" customHeight="1">
      <c r="A37" s="728">
        <v>22</v>
      </c>
      <c r="B37" s="740"/>
      <c r="C37" s="741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N37" s="739"/>
      <c r="O37" s="739"/>
      <c r="P37" s="739"/>
      <c r="S37" s="732">
        <f t="shared" si="0"/>
        <v>0</v>
      </c>
    </row>
    <row r="38" spans="1:19" s="731" customFormat="1" ht="15" customHeight="1">
      <c r="A38" s="728">
        <v>23</v>
      </c>
      <c r="B38" s="740"/>
      <c r="C38" s="741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N38" s="739"/>
      <c r="O38" s="739"/>
      <c r="P38" s="739"/>
      <c r="S38" s="732">
        <f t="shared" si="0"/>
        <v>0</v>
      </c>
    </row>
    <row r="39" spans="1:19" s="731" customFormat="1" ht="15" customHeight="1">
      <c r="A39" s="728">
        <v>24</v>
      </c>
      <c r="B39" s="740"/>
      <c r="C39" s="741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N39" s="739"/>
      <c r="O39" s="739"/>
      <c r="P39" s="739"/>
      <c r="S39" s="732">
        <f t="shared" si="0"/>
        <v>0</v>
      </c>
    </row>
    <row r="40" spans="1:19" s="731" customFormat="1" ht="15" customHeight="1">
      <c r="A40" s="728">
        <v>25</v>
      </c>
      <c r="B40" s="740"/>
      <c r="C40" s="741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N40" s="739"/>
      <c r="O40" s="739"/>
      <c r="P40" s="739"/>
      <c r="S40" s="732">
        <f t="shared" si="0"/>
        <v>0</v>
      </c>
    </row>
    <row r="41" spans="1:19" s="731" customFormat="1" ht="15" hidden="1" customHeight="1">
      <c r="A41" s="728">
        <v>26</v>
      </c>
      <c r="B41" s="740"/>
      <c r="C41" s="741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N41" s="739"/>
      <c r="O41" s="739"/>
      <c r="P41" s="739"/>
      <c r="S41" s="732">
        <f t="shared" si="0"/>
        <v>0</v>
      </c>
    </row>
    <row r="42" spans="1:19" s="731" customFormat="1" ht="15" hidden="1" customHeight="1">
      <c r="A42" s="728">
        <v>27</v>
      </c>
      <c r="B42" s="740"/>
      <c r="C42" s="741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N42" s="739"/>
      <c r="O42" s="739"/>
      <c r="P42" s="739"/>
      <c r="S42" s="732">
        <f t="shared" si="0"/>
        <v>0</v>
      </c>
    </row>
    <row r="43" spans="1:19" s="731" customFormat="1" ht="15" hidden="1" customHeight="1">
      <c r="A43" s="728">
        <v>28</v>
      </c>
      <c r="B43" s="740"/>
      <c r="C43" s="741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N43" s="739"/>
      <c r="O43" s="739"/>
      <c r="P43" s="739"/>
      <c r="S43" s="732">
        <f t="shared" si="0"/>
        <v>0</v>
      </c>
    </row>
    <row r="44" spans="1:19" s="731" customFormat="1" ht="15" hidden="1" customHeight="1">
      <c r="A44" s="728">
        <v>29</v>
      </c>
      <c r="B44" s="740"/>
      <c r="C44" s="741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N44" s="739"/>
      <c r="O44" s="739"/>
      <c r="P44" s="739"/>
      <c r="S44" s="732">
        <f t="shared" si="0"/>
        <v>0</v>
      </c>
    </row>
    <row r="45" spans="1:19" s="731" customFormat="1" ht="15" hidden="1" customHeight="1">
      <c r="A45" s="728">
        <v>30</v>
      </c>
      <c r="B45" s="740"/>
      <c r="C45" s="741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N45" s="739"/>
      <c r="O45" s="739"/>
      <c r="P45" s="739"/>
      <c r="S45" s="732">
        <f t="shared" si="0"/>
        <v>0</v>
      </c>
    </row>
    <row r="46" spans="1:19" s="731" customFormat="1" ht="15" hidden="1" customHeight="1">
      <c r="A46" s="728">
        <v>31</v>
      </c>
      <c r="B46" s="740"/>
      <c r="C46" s="741"/>
      <c r="D46" s="738"/>
      <c r="E46" s="729"/>
      <c r="F46" s="729"/>
      <c r="G46" s="729"/>
      <c r="H46" s="729"/>
      <c r="I46" s="729"/>
      <c r="J46" s="729"/>
      <c r="K46" s="729"/>
      <c r="L46" s="730"/>
      <c r="M46" s="730"/>
      <c r="N46" s="730"/>
      <c r="O46" s="730"/>
      <c r="P46" s="730"/>
      <c r="S46" s="732">
        <f t="shared" si="0"/>
        <v>0</v>
      </c>
    </row>
    <row r="47" spans="1:19" s="731" customFormat="1" ht="15" hidden="1" customHeight="1">
      <c r="A47" s="728">
        <v>32</v>
      </c>
      <c r="B47" s="740"/>
      <c r="C47" s="741"/>
      <c r="D47" s="738"/>
      <c r="E47" s="729"/>
      <c r="F47" s="729"/>
      <c r="G47" s="729"/>
      <c r="H47" s="729"/>
      <c r="I47" s="729"/>
      <c r="J47" s="729"/>
      <c r="K47" s="729"/>
      <c r="L47" s="730"/>
      <c r="M47" s="730"/>
      <c r="N47" s="730"/>
      <c r="O47" s="730"/>
      <c r="P47" s="730"/>
      <c r="S47" s="732">
        <f t="shared" si="0"/>
        <v>0</v>
      </c>
    </row>
    <row r="48" spans="1:19" s="731" customFormat="1" ht="15" hidden="1" customHeight="1">
      <c r="A48" s="728">
        <v>33</v>
      </c>
      <c r="B48" s="740"/>
      <c r="C48" s="741"/>
      <c r="D48" s="738"/>
      <c r="E48" s="729"/>
      <c r="F48" s="729"/>
      <c r="G48" s="729"/>
      <c r="H48" s="729"/>
      <c r="I48" s="729"/>
      <c r="J48" s="729"/>
      <c r="K48" s="729"/>
      <c r="L48" s="730"/>
      <c r="M48" s="730"/>
      <c r="N48" s="730"/>
      <c r="O48" s="730"/>
      <c r="P48" s="730"/>
      <c r="S48" s="732">
        <f t="shared" si="0"/>
        <v>0</v>
      </c>
    </row>
    <row r="49" spans="1:19" s="731" customFormat="1" ht="15" hidden="1" customHeight="1">
      <c r="A49" s="728">
        <v>34</v>
      </c>
      <c r="B49" s="740"/>
      <c r="C49" s="741"/>
      <c r="D49" s="738"/>
      <c r="E49" s="729"/>
      <c r="F49" s="729"/>
      <c r="G49" s="729"/>
      <c r="H49" s="729"/>
      <c r="I49" s="729"/>
      <c r="J49" s="729"/>
      <c r="K49" s="729"/>
      <c r="L49" s="730"/>
      <c r="M49" s="730"/>
      <c r="N49" s="730"/>
      <c r="O49" s="730"/>
      <c r="P49" s="730"/>
      <c r="S49" s="732">
        <f t="shared" si="0"/>
        <v>0</v>
      </c>
    </row>
    <row r="50" spans="1:19" s="731" customFormat="1" ht="15" hidden="1" customHeight="1">
      <c r="A50" s="728">
        <v>35</v>
      </c>
      <c r="B50" s="740"/>
      <c r="C50" s="742"/>
      <c r="D50" s="739"/>
      <c r="E50" s="733"/>
      <c r="F50" s="733"/>
      <c r="G50" s="733"/>
      <c r="H50" s="733"/>
      <c r="I50" s="733"/>
      <c r="J50" s="733"/>
      <c r="K50" s="733"/>
      <c r="L50" s="730"/>
      <c r="M50" s="730"/>
      <c r="N50" s="730"/>
      <c r="O50" s="730"/>
      <c r="P50" s="730"/>
      <c r="S50" s="732">
        <f t="shared" si="0"/>
        <v>0</v>
      </c>
    </row>
    <row r="51" spans="1:19" s="731" customFormat="1" ht="15" hidden="1" customHeight="1">
      <c r="A51" s="728">
        <v>36</v>
      </c>
      <c r="B51" s="740"/>
      <c r="C51" s="742"/>
      <c r="D51" s="739"/>
      <c r="E51" s="730"/>
      <c r="F51" s="730"/>
      <c r="G51" s="730"/>
      <c r="H51" s="730"/>
      <c r="I51" s="730"/>
      <c r="J51" s="730"/>
      <c r="K51" s="730"/>
      <c r="L51" s="730"/>
      <c r="M51" s="730"/>
      <c r="N51" s="730"/>
      <c r="O51" s="730"/>
      <c r="P51" s="730"/>
      <c r="S51" s="732">
        <f t="shared" si="0"/>
        <v>0</v>
      </c>
    </row>
    <row r="52" spans="1:19" s="731" customFormat="1" ht="15" hidden="1" customHeight="1">
      <c r="A52" s="728">
        <v>37</v>
      </c>
      <c r="B52" s="740"/>
      <c r="C52" s="742"/>
      <c r="D52" s="739"/>
      <c r="E52" s="730"/>
      <c r="F52" s="730"/>
      <c r="G52" s="730"/>
      <c r="H52" s="730"/>
      <c r="I52" s="730"/>
      <c r="J52" s="730"/>
      <c r="K52" s="730"/>
      <c r="L52" s="730"/>
      <c r="M52" s="730"/>
      <c r="N52" s="730"/>
      <c r="O52" s="730"/>
      <c r="P52" s="730"/>
      <c r="S52" s="732">
        <f t="shared" si="0"/>
        <v>0</v>
      </c>
    </row>
    <row r="53" spans="1:19" s="731" customFormat="1" ht="15" hidden="1" customHeight="1">
      <c r="A53" s="728">
        <v>38</v>
      </c>
      <c r="B53" s="740"/>
      <c r="C53" s="742"/>
      <c r="D53" s="739"/>
      <c r="E53" s="730"/>
      <c r="F53" s="730"/>
      <c r="G53" s="730"/>
      <c r="H53" s="730"/>
      <c r="I53" s="730"/>
      <c r="J53" s="730"/>
      <c r="K53" s="730"/>
      <c r="L53" s="730"/>
      <c r="M53" s="730"/>
      <c r="N53" s="730"/>
      <c r="O53" s="730"/>
      <c r="P53" s="730"/>
      <c r="S53" s="732">
        <f t="shared" si="0"/>
        <v>0</v>
      </c>
    </row>
    <row r="54" spans="1:19" s="731" customFormat="1" ht="15" hidden="1" customHeight="1">
      <c r="A54" s="728">
        <v>39</v>
      </c>
      <c r="B54" s="740"/>
      <c r="C54" s="742"/>
      <c r="D54" s="739"/>
      <c r="E54" s="730"/>
      <c r="F54" s="730"/>
      <c r="G54" s="730"/>
      <c r="H54" s="730"/>
      <c r="I54" s="730"/>
      <c r="J54" s="730"/>
      <c r="K54" s="730"/>
      <c r="L54" s="730"/>
      <c r="M54" s="730"/>
      <c r="N54" s="730"/>
      <c r="O54" s="730"/>
      <c r="P54" s="730"/>
      <c r="S54" s="732">
        <f t="shared" si="0"/>
        <v>0</v>
      </c>
    </row>
    <row r="55" spans="1:19" s="731" customFormat="1" ht="15" hidden="1" customHeight="1">
      <c r="A55" s="728">
        <v>40</v>
      </c>
      <c r="B55" s="740"/>
      <c r="C55" s="742"/>
      <c r="D55" s="739"/>
      <c r="E55" s="730"/>
      <c r="F55" s="730"/>
      <c r="G55" s="730"/>
      <c r="H55" s="730"/>
      <c r="I55" s="730"/>
      <c r="J55" s="730"/>
      <c r="K55" s="730"/>
      <c r="L55" s="730"/>
      <c r="M55" s="730"/>
      <c r="N55" s="730"/>
      <c r="O55" s="730"/>
      <c r="P55" s="730"/>
      <c r="S55" s="732">
        <f t="shared" si="0"/>
        <v>0</v>
      </c>
    </row>
    <row r="56" spans="1:19" s="731" customFormat="1" ht="15" hidden="1" customHeight="1">
      <c r="A56" s="728">
        <v>41</v>
      </c>
      <c r="B56" s="740"/>
      <c r="C56" s="742"/>
      <c r="D56" s="739"/>
      <c r="E56" s="730"/>
      <c r="F56" s="730"/>
      <c r="G56" s="730"/>
      <c r="H56" s="730"/>
      <c r="I56" s="730"/>
      <c r="J56" s="730"/>
      <c r="K56" s="730"/>
      <c r="L56" s="730"/>
      <c r="M56" s="730"/>
      <c r="N56" s="730"/>
      <c r="O56" s="730"/>
      <c r="P56" s="730"/>
      <c r="S56" s="732">
        <f t="shared" si="0"/>
        <v>0</v>
      </c>
    </row>
    <row r="57" spans="1:19" s="731" customFormat="1" ht="15" hidden="1" customHeight="1">
      <c r="A57" s="728">
        <v>42</v>
      </c>
      <c r="B57" s="740"/>
      <c r="C57" s="742"/>
      <c r="D57" s="739"/>
      <c r="E57" s="730"/>
      <c r="F57" s="730"/>
      <c r="G57" s="730"/>
      <c r="H57" s="730"/>
      <c r="I57" s="730"/>
      <c r="J57" s="730"/>
      <c r="K57" s="730"/>
      <c r="L57" s="730"/>
      <c r="M57" s="730"/>
      <c r="N57" s="730"/>
      <c r="O57" s="730"/>
      <c r="P57" s="730"/>
      <c r="S57" s="732">
        <f t="shared" si="0"/>
        <v>0</v>
      </c>
    </row>
    <row r="58" spans="1:19" s="731" customFormat="1" ht="15" hidden="1" customHeight="1">
      <c r="A58" s="728">
        <v>43</v>
      </c>
      <c r="B58" s="740"/>
      <c r="C58" s="742"/>
      <c r="D58" s="739"/>
      <c r="E58" s="730"/>
      <c r="F58" s="730"/>
      <c r="G58" s="730"/>
      <c r="H58" s="730"/>
      <c r="I58" s="730"/>
      <c r="J58" s="730"/>
      <c r="K58" s="730"/>
      <c r="L58" s="730"/>
      <c r="M58" s="730"/>
      <c r="N58" s="730"/>
      <c r="O58" s="730"/>
      <c r="P58" s="730"/>
      <c r="S58" s="732">
        <f t="shared" si="0"/>
        <v>0</v>
      </c>
    </row>
    <row r="59" spans="1:19" s="731" customFormat="1" ht="15" hidden="1" customHeight="1">
      <c r="A59" s="728">
        <v>44</v>
      </c>
      <c r="B59" s="740"/>
      <c r="C59" s="742"/>
      <c r="D59" s="739"/>
      <c r="E59" s="730"/>
      <c r="F59" s="730"/>
      <c r="G59" s="730"/>
      <c r="H59" s="730"/>
      <c r="I59" s="730"/>
      <c r="J59" s="730"/>
      <c r="K59" s="730"/>
      <c r="L59" s="730"/>
      <c r="M59" s="730"/>
      <c r="N59" s="730"/>
      <c r="O59" s="730"/>
      <c r="P59" s="730"/>
      <c r="S59" s="732">
        <f t="shared" si="0"/>
        <v>0</v>
      </c>
    </row>
    <row r="60" spans="1:19" s="731" customFormat="1" ht="15" hidden="1" customHeight="1">
      <c r="A60" s="728">
        <v>45</v>
      </c>
      <c r="B60" s="740"/>
      <c r="C60" s="742"/>
      <c r="D60" s="739"/>
      <c r="E60" s="730"/>
      <c r="F60" s="730"/>
      <c r="G60" s="730"/>
      <c r="H60" s="730"/>
      <c r="I60" s="730"/>
      <c r="J60" s="730"/>
      <c r="K60" s="730"/>
      <c r="L60" s="730"/>
      <c r="M60" s="730"/>
      <c r="N60" s="730"/>
      <c r="O60" s="730"/>
      <c r="P60" s="730"/>
      <c r="S60" s="732">
        <f t="shared" si="0"/>
        <v>0</v>
      </c>
    </row>
    <row r="61" spans="1:19" ht="143.25" customHeight="1">
      <c r="A61" s="1095" t="s">
        <v>168</v>
      </c>
      <c r="B61" s="1096"/>
      <c r="C61" s="1096"/>
      <c r="D61" s="1096"/>
      <c r="E61" s="1096"/>
      <c r="F61" s="1096"/>
      <c r="G61" s="1096"/>
      <c r="H61" s="1095" t="s">
        <v>169</v>
      </c>
      <c r="I61" s="1096"/>
      <c r="J61" s="1096"/>
      <c r="K61" s="1096"/>
      <c r="L61" s="1096"/>
      <c r="M61" s="1096"/>
      <c r="N61" s="1096"/>
      <c r="O61" s="1096"/>
      <c r="P61" s="1096"/>
      <c r="S61" s="723">
        <v>1</v>
      </c>
    </row>
    <row r="62" spans="1:19" ht="16.5" hidden="1" customHeight="1">
      <c r="A62" s="1064" t="s">
        <v>407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N62" s="1064"/>
      <c r="O62" s="1064"/>
      <c r="P62" s="1064"/>
      <c r="S62" s="723"/>
    </row>
  </sheetData>
  <autoFilter ref="S15:S62">
    <filterColumn colId="0">
      <filters>
        <filter val="1"/>
      </filters>
    </filterColumn>
  </autoFilter>
  <mergeCells count="27">
    <mergeCell ref="A62:P62"/>
    <mergeCell ref="B15:C15"/>
    <mergeCell ref="B12:C14"/>
    <mergeCell ref="A5:P6"/>
    <mergeCell ref="A61:G61"/>
    <mergeCell ref="H61:P61"/>
    <mergeCell ref="A9:P9"/>
    <mergeCell ref="A10:P10"/>
    <mergeCell ref="A11:P11"/>
    <mergeCell ref="A7:P7"/>
    <mergeCell ref="A12:A14"/>
    <mergeCell ref="D12:D14"/>
    <mergeCell ref="M12:M14"/>
    <mergeCell ref="E12:E14"/>
    <mergeCell ref="F12:F14"/>
    <mergeCell ref="A8:P8"/>
    <mergeCell ref="D1:P1"/>
    <mergeCell ref="D2:P2"/>
    <mergeCell ref="D3:P3"/>
    <mergeCell ref="D4:P4"/>
    <mergeCell ref="G12:J13"/>
    <mergeCell ref="N13:N14"/>
    <mergeCell ref="O13:O14"/>
    <mergeCell ref="P12:P14"/>
    <mergeCell ref="N12:O12"/>
    <mergeCell ref="L12:L14"/>
    <mergeCell ref="K12:K14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6979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26979" r:id="rId4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 filterMode="1">
    <tabColor indexed="26"/>
  </sheetPr>
  <dimension ref="A1:S62"/>
  <sheetViews>
    <sheetView view="pageBreakPreview" topLeftCell="A4" zoomScaleSheetLayoutView="100" workbookViewId="0">
      <selection activeCell="A62" sqref="A62:M6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9" width="4.7109375" customWidth="1"/>
    <col min="10" max="13" width="8.7109375" customWidth="1"/>
    <col min="14" max="14" width="2.85546875" customWidth="1"/>
    <col min="15" max="15" width="2.5703125" style="723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072" t="s">
        <v>66</v>
      </c>
      <c r="E1" s="1072"/>
      <c r="F1" s="1072"/>
      <c r="G1" s="1072"/>
      <c r="H1" s="1072"/>
      <c r="I1" s="1072"/>
      <c r="J1" s="1072"/>
      <c r="K1" s="1072"/>
      <c r="L1" s="1072"/>
      <c r="M1" s="1072"/>
      <c r="N1" s="667"/>
      <c r="O1" s="73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072" t="s">
        <v>67</v>
      </c>
      <c r="E2" s="1072"/>
      <c r="F2" s="1072"/>
      <c r="G2" s="1072"/>
      <c r="H2" s="1072"/>
      <c r="I2" s="1072"/>
      <c r="J2" s="1072"/>
      <c r="K2" s="1072"/>
      <c r="L2" s="1072"/>
      <c r="M2" s="1072"/>
      <c r="N2" s="667"/>
      <c r="O2" s="737"/>
      <c r="P2" s="667"/>
      <c r="Q2" s="667"/>
      <c r="R2" s="667"/>
    </row>
    <row r="3" spans="1:19" s="706" customFormat="1" ht="21.95" customHeight="1">
      <c r="A3" s="667"/>
      <c r="B3" s="667"/>
      <c r="C3" s="667"/>
      <c r="D3" s="1072" t="s">
        <v>163</v>
      </c>
      <c r="E3" s="1072"/>
      <c r="F3" s="1072"/>
      <c r="G3" s="1072"/>
      <c r="H3" s="1072"/>
      <c r="I3" s="1072"/>
      <c r="J3" s="1072"/>
      <c r="K3" s="1072"/>
      <c r="L3" s="1072"/>
      <c r="M3" s="1072"/>
      <c r="N3" s="667"/>
      <c r="O3" s="737"/>
      <c r="P3" s="667"/>
      <c r="Q3" s="667"/>
      <c r="R3" s="667"/>
    </row>
    <row r="4" spans="1:19" s="706" customFormat="1" ht="21.95" customHeight="1">
      <c r="A4" s="667"/>
      <c r="B4" s="667"/>
      <c r="C4" s="667"/>
      <c r="D4" s="1072" t="s">
        <v>117</v>
      </c>
      <c r="E4" s="1072"/>
      <c r="F4" s="1072"/>
      <c r="G4" s="1072"/>
      <c r="H4" s="1072"/>
      <c r="I4" s="1072"/>
      <c r="J4" s="1072"/>
      <c r="K4" s="1072"/>
      <c r="L4" s="1072"/>
      <c r="M4" s="1072"/>
      <c r="N4" s="667"/>
      <c r="O4" s="737"/>
      <c r="P4" s="667"/>
      <c r="Q4" s="667"/>
      <c r="R4" s="667"/>
    </row>
    <row r="5" spans="1:19" ht="33" customHeight="1">
      <c r="A5" s="1065" t="s">
        <v>305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46.5" customHeight="1">
      <c r="A6" s="1109" t="s">
        <v>281</v>
      </c>
      <c r="B6" s="1109"/>
      <c r="C6" s="1109"/>
      <c r="D6" s="1109"/>
      <c r="E6" s="1109"/>
      <c r="F6" s="1109"/>
      <c r="G6" s="1109"/>
      <c r="H6" s="1109"/>
      <c r="I6" s="1109"/>
      <c r="J6" s="1109"/>
      <c r="K6" s="1109"/>
      <c r="L6" s="1109"/>
      <c r="M6" s="1109"/>
    </row>
    <row r="7" spans="1:19" s="706" customFormat="1" ht="23.25">
      <c r="A7" s="1067" t="s">
        <v>308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O7" s="723"/>
    </row>
    <row r="8" spans="1:19" s="782" customFormat="1" ht="15">
      <c r="A8" s="1042" t="s">
        <v>519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  <c r="O8" s="723"/>
    </row>
    <row r="9" spans="1:19" s="782" customFormat="1" ht="15">
      <c r="A9" s="1042" t="s">
        <v>522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  <c r="O9" s="723"/>
    </row>
    <row r="10" spans="1:19" s="782" customFormat="1" ht="5.25" customHeight="1">
      <c r="A10" s="1042"/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  <c r="O10" s="723"/>
    </row>
    <row r="11" spans="1:19" s="782" customFormat="1" ht="12.75" customHeight="1">
      <c r="A11" s="1063"/>
      <c r="B11" s="1063"/>
      <c r="C11" s="1063"/>
      <c r="D11" s="1063"/>
      <c r="E11" s="1063"/>
      <c r="F11" s="1063"/>
      <c r="G11" s="1063"/>
      <c r="H11" s="1063"/>
      <c r="I11" s="1063"/>
      <c r="J11" s="1063"/>
      <c r="K11" s="1063"/>
      <c r="L11" s="1063"/>
      <c r="M11" s="1063"/>
      <c r="O11" s="723"/>
    </row>
    <row r="12" spans="1:19" ht="27" customHeight="1">
      <c r="A12" s="1068" t="s">
        <v>243</v>
      </c>
      <c r="B12" s="1068" t="s">
        <v>86</v>
      </c>
      <c r="C12" s="1068" t="s">
        <v>87</v>
      </c>
      <c r="D12" s="1057" t="s">
        <v>94</v>
      </c>
      <c r="E12" s="1058"/>
      <c r="F12" s="1058"/>
      <c r="G12" s="1058"/>
      <c r="H12" s="1058"/>
      <c r="I12" s="1058"/>
      <c r="J12" s="1058"/>
      <c r="K12" s="1059"/>
      <c r="L12" s="1060" t="s">
        <v>180</v>
      </c>
      <c r="M12" s="1060" t="s">
        <v>352</v>
      </c>
    </row>
    <row r="13" spans="1:19" ht="12.75" customHeight="1">
      <c r="A13" s="1068"/>
      <c r="B13" s="1068"/>
      <c r="C13" s="1068"/>
      <c r="D13" s="1068" t="s">
        <v>97</v>
      </c>
      <c r="E13" s="1068"/>
      <c r="F13" s="1068"/>
      <c r="G13" s="1068"/>
      <c r="H13" s="1068"/>
      <c r="I13" s="1068"/>
      <c r="J13" s="1068"/>
      <c r="K13" s="1060" t="s">
        <v>352</v>
      </c>
      <c r="L13" s="1061"/>
      <c r="M13" s="1061"/>
    </row>
    <row r="14" spans="1:19" ht="32.25" customHeight="1">
      <c r="A14" s="1068"/>
      <c r="B14" s="1068"/>
      <c r="C14" s="1068"/>
      <c r="D14" s="1107">
        <v>1</v>
      </c>
      <c r="E14" s="1108"/>
      <c r="F14" s="1107">
        <v>2</v>
      </c>
      <c r="G14" s="1108"/>
      <c r="H14" s="1107">
        <v>3</v>
      </c>
      <c r="I14" s="1108"/>
      <c r="J14" s="702">
        <v>4</v>
      </c>
      <c r="K14" s="1062"/>
      <c r="L14" s="1062"/>
      <c r="M14" s="1062"/>
    </row>
    <row r="15" spans="1:19">
      <c r="A15" s="703">
        <v>1</v>
      </c>
      <c r="B15" s="703">
        <v>2</v>
      </c>
      <c r="C15" s="703">
        <v>3</v>
      </c>
      <c r="D15" s="1057">
        <v>4</v>
      </c>
      <c r="E15" s="1059"/>
      <c r="F15" s="1057">
        <v>5</v>
      </c>
      <c r="G15" s="1059"/>
      <c r="H15" s="1057">
        <v>6</v>
      </c>
      <c r="I15" s="1059"/>
      <c r="J15" s="702">
        <v>7</v>
      </c>
      <c r="K15" s="702">
        <v>8</v>
      </c>
      <c r="L15" s="702">
        <v>9</v>
      </c>
      <c r="M15" s="702">
        <v>10</v>
      </c>
    </row>
    <row r="16" spans="1:19" s="731" customFormat="1" ht="15" customHeight="1">
      <c r="A16" s="728">
        <v>1</v>
      </c>
      <c r="B16" s="728"/>
      <c r="C16" s="734"/>
      <c r="D16" s="1103"/>
      <c r="E16" s="1104"/>
      <c r="F16" s="1103"/>
      <c r="G16" s="1104"/>
      <c r="H16" s="1103"/>
      <c r="I16" s="1104"/>
      <c r="J16" s="738"/>
      <c r="K16" s="738"/>
      <c r="L16" s="739"/>
      <c r="M16" s="739"/>
      <c r="O16" s="732">
        <f t="shared" ref="O16:O60" si="0">COUNTA($C16)</f>
        <v>0</v>
      </c>
    </row>
    <row r="17" spans="1:15" s="731" customFormat="1" ht="15" customHeight="1">
      <c r="A17" s="728">
        <v>2</v>
      </c>
      <c r="B17" s="728"/>
      <c r="C17" s="734"/>
      <c r="D17" s="1103"/>
      <c r="E17" s="1104"/>
      <c r="F17" s="1103"/>
      <c r="G17" s="1104"/>
      <c r="H17" s="1103"/>
      <c r="I17" s="1104"/>
      <c r="J17" s="738"/>
      <c r="K17" s="738"/>
      <c r="L17" s="739"/>
      <c r="M17" s="739"/>
      <c r="O17" s="732">
        <f t="shared" si="0"/>
        <v>0</v>
      </c>
    </row>
    <row r="18" spans="1:15" s="731" customFormat="1" ht="15" customHeight="1">
      <c r="A18" s="728">
        <v>3</v>
      </c>
      <c r="B18" s="728"/>
      <c r="C18" s="734"/>
      <c r="D18" s="1103"/>
      <c r="E18" s="1104"/>
      <c r="F18" s="1103"/>
      <c r="G18" s="1104"/>
      <c r="H18" s="1103"/>
      <c r="I18" s="1104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1103"/>
      <c r="E19" s="1104"/>
      <c r="F19" s="1103"/>
      <c r="G19" s="1104"/>
      <c r="H19" s="1103"/>
      <c r="I19" s="1104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1103"/>
      <c r="E20" s="1104"/>
      <c r="F20" s="1103"/>
      <c r="G20" s="1104"/>
      <c r="H20" s="1103"/>
      <c r="I20" s="1104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1103"/>
      <c r="E21" s="1104"/>
      <c r="F21" s="1103"/>
      <c r="G21" s="1104"/>
      <c r="H21" s="1103"/>
      <c r="I21" s="1104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1103"/>
      <c r="E22" s="1104"/>
      <c r="F22" s="1103"/>
      <c r="G22" s="1104"/>
      <c r="H22" s="1103"/>
      <c r="I22" s="1104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1103"/>
      <c r="E23" s="1104"/>
      <c r="F23" s="1103"/>
      <c r="G23" s="1104"/>
      <c r="H23" s="1103"/>
      <c r="I23" s="1104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1103"/>
      <c r="E24" s="1104"/>
      <c r="F24" s="1103"/>
      <c r="G24" s="1104"/>
      <c r="H24" s="1103"/>
      <c r="I24" s="1104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1103"/>
      <c r="E25" s="1104"/>
      <c r="F25" s="1103"/>
      <c r="G25" s="1104"/>
      <c r="H25" s="1103"/>
      <c r="I25" s="1104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1103"/>
      <c r="E26" s="1104"/>
      <c r="F26" s="1103"/>
      <c r="G26" s="1104"/>
      <c r="H26" s="1103"/>
      <c r="I26" s="1104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1103"/>
      <c r="E27" s="1104"/>
      <c r="F27" s="1103"/>
      <c r="G27" s="1104"/>
      <c r="H27" s="1103"/>
      <c r="I27" s="1104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1103"/>
      <c r="E28" s="1104"/>
      <c r="F28" s="1103"/>
      <c r="G28" s="1104"/>
      <c r="H28" s="1103"/>
      <c r="I28" s="1104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1103"/>
      <c r="E29" s="1104"/>
      <c r="F29" s="1103"/>
      <c r="G29" s="1104"/>
      <c r="H29" s="1103"/>
      <c r="I29" s="1104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1103"/>
      <c r="E30" s="1104"/>
      <c r="F30" s="1103"/>
      <c r="G30" s="1104"/>
      <c r="H30" s="1103"/>
      <c r="I30" s="1104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1103"/>
      <c r="E31" s="1104"/>
      <c r="F31" s="1103"/>
      <c r="G31" s="1104"/>
      <c r="H31" s="1103"/>
      <c r="I31" s="1104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1103"/>
      <c r="E32" s="1104"/>
      <c r="F32" s="1103"/>
      <c r="G32" s="1104"/>
      <c r="H32" s="1103"/>
      <c r="I32" s="1104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1103"/>
      <c r="E33" s="1104"/>
      <c r="F33" s="1103"/>
      <c r="G33" s="1104"/>
      <c r="H33" s="1103"/>
      <c r="I33" s="1104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1103"/>
      <c r="E34" s="1104"/>
      <c r="F34" s="1103"/>
      <c r="G34" s="1104"/>
      <c r="H34" s="1103"/>
      <c r="I34" s="1104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1103"/>
      <c r="E35" s="1104"/>
      <c r="F35" s="1103"/>
      <c r="G35" s="1104"/>
      <c r="H35" s="1103"/>
      <c r="I35" s="1104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1103"/>
      <c r="E36" s="1104"/>
      <c r="F36" s="1103"/>
      <c r="G36" s="1104"/>
      <c r="H36" s="1103"/>
      <c r="I36" s="1104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1103"/>
      <c r="E37" s="1104"/>
      <c r="F37" s="1103"/>
      <c r="G37" s="1104"/>
      <c r="H37" s="1103"/>
      <c r="I37" s="1104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1103"/>
      <c r="E38" s="1104"/>
      <c r="F38" s="1103"/>
      <c r="G38" s="1104"/>
      <c r="H38" s="1103"/>
      <c r="I38" s="1104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1103"/>
      <c r="E39" s="1104"/>
      <c r="F39" s="1103"/>
      <c r="G39" s="1104"/>
      <c r="H39" s="1103"/>
      <c r="I39" s="1104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1103"/>
      <c r="E40" s="1104"/>
      <c r="F40" s="1103"/>
      <c r="G40" s="1104"/>
      <c r="H40" s="1103"/>
      <c r="I40" s="1104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1103"/>
      <c r="E41" s="1104"/>
      <c r="F41" s="1103"/>
      <c r="G41" s="1104"/>
      <c r="H41" s="1103"/>
      <c r="I41" s="1104"/>
      <c r="J41" s="738"/>
      <c r="K41" s="738"/>
      <c r="L41" s="739"/>
      <c r="M41" s="739"/>
      <c r="O41" s="732">
        <f t="shared" si="0"/>
        <v>0</v>
      </c>
    </row>
    <row r="42" spans="1:15" s="731" customFormat="1" ht="15" customHeight="1">
      <c r="A42" s="728">
        <v>27</v>
      </c>
      <c r="B42" s="728"/>
      <c r="C42" s="734"/>
      <c r="D42" s="1103"/>
      <c r="E42" s="1104"/>
      <c r="F42" s="1103"/>
      <c r="G42" s="1104"/>
      <c r="H42" s="1103"/>
      <c r="I42" s="1104"/>
      <c r="J42" s="738"/>
      <c r="K42" s="738"/>
      <c r="L42" s="739"/>
      <c r="M42" s="739"/>
      <c r="O42" s="732">
        <f t="shared" si="0"/>
        <v>0</v>
      </c>
    </row>
    <row r="43" spans="1:15" s="731" customFormat="1" ht="15" customHeight="1">
      <c r="A43" s="728">
        <v>28</v>
      </c>
      <c r="B43" s="728"/>
      <c r="C43" s="734"/>
      <c r="D43" s="1103"/>
      <c r="E43" s="1104"/>
      <c r="F43" s="1103"/>
      <c r="G43" s="1104"/>
      <c r="H43" s="1103"/>
      <c r="I43" s="1104"/>
      <c r="J43" s="738"/>
      <c r="K43" s="738"/>
      <c r="L43" s="739"/>
      <c r="M43" s="739"/>
      <c r="O43" s="732">
        <f t="shared" si="0"/>
        <v>0</v>
      </c>
    </row>
    <row r="44" spans="1:15" s="731" customFormat="1" ht="15" customHeight="1">
      <c r="A44" s="728">
        <v>29</v>
      </c>
      <c r="B44" s="728"/>
      <c r="C44" s="734"/>
      <c r="D44" s="1103"/>
      <c r="E44" s="1104"/>
      <c r="F44" s="1103"/>
      <c r="G44" s="1104"/>
      <c r="H44" s="1103"/>
      <c r="I44" s="1104"/>
      <c r="J44" s="738"/>
      <c r="K44" s="738"/>
      <c r="L44" s="739"/>
      <c r="M44" s="739"/>
      <c r="O44" s="732">
        <f t="shared" si="0"/>
        <v>0</v>
      </c>
    </row>
    <row r="45" spans="1:15" s="731" customFormat="1" ht="15" customHeight="1">
      <c r="A45" s="728">
        <v>30</v>
      </c>
      <c r="B45" s="728"/>
      <c r="C45" s="734"/>
      <c r="D45" s="1103"/>
      <c r="E45" s="1104"/>
      <c r="F45" s="1103"/>
      <c r="G45" s="1104"/>
      <c r="H45" s="1103"/>
      <c r="I45" s="1104"/>
      <c r="J45" s="738"/>
      <c r="K45" s="738"/>
      <c r="L45" s="739"/>
      <c r="M45" s="739"/>
      <c r="O45" s="732">
        <f t="shared" si="0"/>
        <v>0</v>
      </c>
    </row>
    <row r="46" spans="1:15" s="731" customFormat="1" ht="15" customHeight="1">
      <c r="A46" s="728">
        <v>31</v>
      </c>
      <c r="B46" s="728"/>
      <c r="C46" s="734"/>
      <c r="D46" s="1103"/>
      <c r="E46" s="1104"/>
      <c r="F46" s="1105"/>
      <c r="G46" s="1106"/>
      <c r="H46" s="1105"/>
      <c r="I46" s="1106"/>
      <c r="J46" s="729"/>
      <c r="K46" s="729"/>
      <c r="L46" s="730"/>
      <c r="M46" s="730"/>
      <c r="O46" s="732">
        <f t="shared" si="0"/>
        <v>0</v>
      </c>
    </row>
    <row r="47" spans="1:15" s="731" customFormat="1" ht="15" customHeight="1">
      <c r="A47" s="728">
        <v>32</v>
      </c>
      <c r="B47" s="728"/>
      <c r="C47" s="734"/>
      <c r="D47" s="1103"/>
      <c r="E47" s="1104"/>
      <c r="F47" s="1105"/>
      <c r="G47" s="1106"/>
      <c r="H47" s="1105"/>
      <c r="I47" s="1106"/>
      <c r="J47" s="729"/>
      <c r="K47" s="729"/>
      <c r="L47" s="730"/>
      <c r="M47" s="730"/>
      <c r="O47" s="732">
        <f t="shared" si="0"/>
        <v>0</v>
      </c>
    </row>
    <row r="48" spans="1:15" s="731" customFormat="1" ht="15" customHeight="1">
      <c r="A48" s="728">
        <v>33</v>
      </c>
      <c r="B48" s="728"/>
      <c r="C48" s="734"/>
      <c r="D48" s="1103"/>
      <c r="E48" s="1104"/>
      <c r="F48" s="1105"/>
      <c r="G48" s="1106"/>
      <c r="H48" s="1105"/>
      <c r="I48" s="1106"/>
      <c r="J48" s="729"/>
      <c r="K48" s="729"/>
      <c r="L48" s="730"/>
      <c r="M48" s="730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1103"/>
      <c r="E49" s="1104"/>
      <c r="F49" s="1105"/>
      <c r="G49" s="1106"/>
      <c r="H49" s="1105"/>
      <c r="I49" s="1106"/>
      <c r="J49" s="729"/>
      <c r="K49" s="729"/>
      <c r="L49" s="730"/>
      <c r="M49" s="730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83"/>
      <c r="D50" s="1097"/>
      <c r="E50" s="1098"/>
      <c r="F50" s="1101"/>
      <c r="G50" s="1102"/>
      <c r="H50" s="1101"/>
      <c r="I50" s="1102"/>
      <c r="J50" s="733"/>
      <c r="K50" s="733"/>
      <c r="L50" s="730"/>
      <c r="M50" s="730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83"/>
      <c r="D51" s="1097"/>
      <c r="E51" s="1098"/>
      <c r="F51" s="1099"/>
      <c r="G51" s="1100"/>
      <c r="H51" s="1099"/>
      <c r="I51" s="1100"/>
      <c r="J51" s="730"/>
      <c r="K51" s="730"/>
      <c r="L51" s="730"/>
      <c r="M51" s="730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83"/>
      <c r="D52" s="1097"/>
      <c r="E52" s="1098"/>
      <c r="F52" s="1099"/>
      <c r="G52" s="1100"/>
      <c r="H52" s="1099"/>
      <c r="I52" s="1100"/>
      <c r="J52" s="730"/>
      <c r="K52" s="730"/>
      <c r="L52" s="730"/>
      <c r="M52" s="730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83"/>
      <c r="D53" s="1097"/>
      <c r="E53" s="1098"/>
      <c r="F53" s="1099"/>
      <c r="G53" s="1100"/>
      <c r="H53" s="1099"/>
      <c r="I53" s="1100"/>
      <c r="J53" s="730"/>
      <c r="K53" s="730"/>
      <c r="L53" s="730"/>
      <c r="M53" s="730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83"/>
      <c r="D54" s="1097"/>
      <c r="E54" s="1098"/>
      <c r="F54" s="1099"/>
      <c r="G54" s="1100"/>
      <c r="H54" s="1099"/>
      <c r="I54" s="1100"/>
      <c r="J54" s="730"/>
      <c r="K54" s="730"/>
      <c r="L54" s="730"/>
      <c r="M54" s="730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83"/>
      <c r="D55" s="1097"/>
      <c r="E55" s="1098"/>
      <c r="F55" s="1099"/>
      <c r="G55" s="1100"/>
      <c r="H55" s="1099"/>
      <c r="I55" s="1100"/>
      <c r="J55" s="730"/>
      <c r="K55" s="730"/>
      <c r="L55" s="730"/>
      <c r="M55" s="730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83"/>
      <c r="D56" s="1097"/>
      <c r="E56" s="1098"/>
      <c r="F56" s="1099"/>
      <c r="G56" s="1100"/>
      <c r="H56" s="1099"/>
      <c r="I56" s="1100"/>
      <c r="J56" s="730"/>
      <c r="K56" s="730"/>
      <c r="L56" s="730"/>
      <c r="M56" s="730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83"/>
      <c r="D57" s="1097"/>
      <c r="E57" s="1098"/>
      <c r="F57" s="1099"/>
      <c r="G57" s="1100"/>
      <c r="H57" s="1099"/>
      <c r="I57" s="1100"/>
      <c r="J57" s="730"/>
      <c r="K57" s="730"/>
      <c r="L57" s="730"/>
      <c r="M57" s="730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83"/>
      <c r="D58" s="1097"/>
      <c r="E58" s="1098"/>
      <c r="F58" s="1099"/>
      <c r="G58" s="1100"/>
      <c r="H58" s="1099"/>
      <c r="I58" s="1100"/>
      <c r="J58" s="730"/>
      <c r="K58" s="730"/>
      <c r="L58" s="730"/>
      <c r="M58" s="730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83"/>
      <c r="D59" s="1097"/>
      <c r="E59" s="1098"/>
      <c r="F59" s="1099"/>
      <c r="G59" s="1100"/>
      <c r="H59" s="1099"/>
      <c r="I59" s="1100"/>
      <c r="J59" s="730"/>
      <c r="K59" s="730"/>
      <c r="L59" s="730"/>
      <c r="M59" s="730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83"/>
      <c r="D60" s="1097"/>
      <c r="E60" s="1098"/>
      <c r="F60" s="1099"/>
      <c r="G60" s="1100"/>
      <c r="H60" s="1099"/>
      <c r="I60" s="1100"/>
      <c r="J60" s="730"/>
      <c r="K60" s="730"/>
      <c r="L60" s="730"/>
      <c r="M60" s="730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521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161">
    <mergeCell ref="D1:M1"/>
    <mergeCell ref="D2:M2"/>
    <mergeCell ref="D3:M3"/>
    <mergeCell ref="D4:M4"/>
    <mergeCell ref="L12:L14"/>
    <mergeCell ref="A10:M10"/>
    <mergeCell ref="M12:M14"/>
    <mergeCell ref="A11:M11"/>
    <mergeCell ref="C12:C14"/>
    <mergeCell ref="K13:K14"/>
    <mergeCell ref="D12:K12"/>
    <mergeCell ref="D13:J13"/>
    <mergeCell ref="F16:G16"/>
    <mergeCell ref="H16:I16"/>
    <mergeCell ref="D14:E14"/>
    <mergeCell ref="F14:G14"/>
    <mergeCell ref="H14:I14"/>
    <mergeCell ref="A5:M5"/>
    <mergeCell ref="A6:M6"/>
    <mergeCell ref="A7:M7"/>
    <mergeCell ref="A8:M8"/>
    <mergeCell ref="A9:M9"/>
    <mergeCell ref="A12:A14"/>
    <mergeCell ref="B12:B14"/>
    <mergeCell ref="A62:M62"/>
    <mergeCell ref="D16:E16"/>
    <mergeCell ref="D18:E18"/>
    <mergeCell ref="F18:G18"/>
    <mergeCell ref="H18:I18"/>
    <mergeCell ref="D19:E19"/>
    <mergeCell ref="F19:G19"/>
    <mergeCell ref="D15:E15"/>
    <mergeCell ref="F15:G15"/>
    <mergeCell ref="H15:I15"/>
    <mergeCell ref="H19:I19"/>
    <mergeCell ref="D20:E20"/>
    <mergeCell ref="F20:G20"/>
    <mergeCell ref="H20:I20"/>
    <mergeCell ref="D21:E21"/>
    <mergeCell ref="F21:G21"/>
    <mergeCell ref="H21:I21"/>
    <mergeCell ref="D17:E17"/>
    <mergeCell ref="F17:G17"/>
    <mergeCell ref="H17:I17"/>
    <mergeCell ref="H24:I24"/>
    <mergeCell ref="F24:G24"/>
    <mergeCell ref="D24:E24"/>
    <mergeCell ref="D25:E25"/>
    <mergeCell ref="F25:G25"/>
    <mergeCell ref="H25:I25"/>
    <mergeCell ref="H22:I22"/>
    <mergeCell ref="F22:G22"/>
    <mergeCell ref="D22:E22"/>
    <mergeCell ref="D23:E23"/>
    <mergeCell ref="F23:G23"/>
    <mergeCell ref="H23:I23"/>
    <mergeCell ref="H28:I28"/>
    <mergeCell ref="F28:G28"/>
    <mergeCell ref="D28:E28"/>
    <mergeCell ref="D29:E29"/>
    <mergeCell ref="F29:G29"/>
    <mergeCell ref="H29:I29"/>
    <mergeCell ref="H26:I26"/>
    <mergeCell ref="F26:G26"/>
    <mergeCell ref="D26:E26"/>
    <mergeCell ref="D27:E27"/>
    <mergeCell ref="F27:G27"/>
    <mergeCell ref="H27:I27"/>
    <mergeCell ref="H32:I32"/>
    <mergeCell ref="F32:G32"/>
    <mergeCell ref="D32:E32"/>
    <mergeCell ref="D33:E33"/>
    <mergeCell ref="F33:G33"/>
    <mergeCell ref="H33:I33"/>
    <mergeCell ref="H30:I30"/>
    <mergeCell ref="F30:G30"/>
    <mergeCell ref="D30:E30"/>
    <mergeCell ref="D31:E31"/>
    <mergeCell ref="F31:G31"/>
    <mergeCell ref="H31:I31"/>
    <mergeCell ref="H36:I36"/>
    <mergeCell ref="F36:G36"/>
    <mergeCell ref="D36:E36"/>
    <mergeCell ref="D37:E37"/>
    <mergeCell ref="F37:G37"/>
    <mergeCell ref="H37:I37"/>
    <mergeCell ref="H34:I34"/>
    <mergeCell ref="F34:G34"/>
    <mergeCell ref="D34:E34"/>
    <mergeCell ref="D35:E35"/>
    <mergeCell ref="F35:G35"/>
    <mergeCell ref="H35:I35"/>
    <mergeCell ref="H40:I40"/>
    <mergeCell ref="F40:G40"/>
    <mergeCell ref="D40:E40"/>
    <mergeCell ref="D41:E41"/>
    <mergeCell ref="F41:G41"/>
    <mergeCell ref="H41:I41"/>
    <mergeCell ref="H38:I38"/>
    <mergeCell ref="F38:G38"/>
    <mergeCell ref="D38:E38"/>
    <mergeCell ref="D39:E39"/>
    <mergeCell ref="F39:G39"/>
    <mergeCell ref="H39:I39"/>
    <mergeCell ref="H44:I44"/>
    <mergeCell ref="F44:G44"/>
    <mergeCell ref="D44:E44"/>
    <mergeCell ref="D45:E45"/>
    <mergeCell ref="F45:G45"/>
    <mergeCell ref="H45:I45"/>
    <mergeCell ref="H42:I42"/>
    <mergeCell ref="F42:G42"/>
    <mergeCell ref="D42:E42"/>
    <mergeCell ref="D43:E43"/>
    <mergeCell ref="F43:G43"/>
    <mergeCell ref="H43:I43"/>
    <mergeCell ref="D48:E48"/>
    <mergeCell ref="F48:G48"/>
    <mergeCell ref="H48:I48"/>
    <mergeCell ref="H49:I49"/>
    <mergeCell ref="F49:G49"/>
    <mergeCell ref="D49:E49"/>
    <mergeCell ref="H46:I46"/>
    <mergeCell ref="F46:G46"/>
    <mergeCell ref="D46:E46"/>
    <mergeCell ref="D47:E47"/>
    <mergeCell ref="F47:G47"/>
    <mergeCell ref="H47:I47"/>
    <mergeCell ref="D52:E52"/>
    <mergeCell ref="F52:G52"/>
    <mergeCell ref="H52:I52"/>
    <mergeCell ref="H53:I53"/>
    <mergeCell ref="F53:G53"/>
    <mergeCell ref="D53:E53"/>
    <mergeCell ref="D50:E50"/>
    <mergeCell ref="F50:G50"/>
    <mergeCell ref="H50:I50"/>
    <mergeCell ref="H51:I51"/>
    <mergeCell ref="F51:G51"/>
    <mergeCell ref="D51:E51"/>
    <mergeCell ref="D56:E56"/>
    <mergeCell ref="F56:G56"/>
    <mergeCell ref="H56:I56"/>
    <mergeCell ref="H57:I57"/>
    <mergeCell ref="F57:G57"/>
    <mergeCell ref="D57:E57"/>
    <mergeCell ref="D54:E54"/>
    <mergeCell ref="F54:G54"/>
    <mergeCell ref="H54:I54"/>
    <mergeCell ref="H55:I55"/>
    <mergeCell ref="F55:G55"/>
    <mergeCell ref="D55:E55"/>
    <mergeCell ref="D60:E60"/>
    <mergeCell ref="F60:G60"/>
    <mergeCell ref="H60:I60"/>
    <mergeCell ref="D58:E58"/>
    <mergeCell ref="F58:G58"/>
    <mergeCell ref="H58:I58"/>
    <mergeCell ref="H59:I59"/>
    <mergeCell ref="F59:G59"/>
    <mergeCell ref="D59:E59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62" r:id="rId4" name="CommandButton1">
          <controlPr defaultSize="0" print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0</xdr:row>
                <xdr:rowOff>266700</xdr:rowOff>
              </to>
            </anchor>
          </controlPr>
        </control>
      </mc:Choice>
      <mc:Fallback>
        <control shapeId="143362" r:id="rId4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 filterMode="1">
    <tabColor indexed="13"/>
  </sheetPr>
  <dimension ref="A1:S62"/>
  <sheetViews>
    <sheetView view="pageBreakPreview" zoomScaleSheetLayoutView="100" workbookViewId="0">
      <selection activeCell="H22" sqref="H22"/>
    </sheetView>
  </sheetViews>
  <sheetFormatPr defaultRowHeight="12.75"/>
  <cols>
    <col min="1" max="1" width="3.85546875" customWidth="1"/>
    <col min="2" max="2" width="12.28515625" customWidth="1"/>
    <col min="3" max="3" width="24" customWidth="1"/>
    <col min="4" max="4" width="6.28515625" customWidth="1"/>
    <col min="5" max="5" width="7.140625" customWidth="1"/>
    <col min="6" max="6" width="5.140625" bestFit="1" customWidth="1"/>
    <col min="7" max="7" width="7.140625" bestFit="1" customWidth="1"/>
    <col min="8" max="8" width="5.140625" bestFit="1" customWidth="1"/>
    <col min="9" max="9" width="7.140625" customWidth="1"/>
    <col min="10" max="10" width="5.140625" bestFit="1" customWidth="1"/>
    <col min="11" max="11" width="5.7109375" customWidth="1"/>
    <col min="12" max="13" width="6.28515625" customWidth="1"/>
    <col min="14" max="14" width="2.85546875" customWidth="1"/>
    <col min="15" max="15" width="3.140625" customWidth="1"/>
    <col min="16" max="19" width="2.7109375" customWidth="1"/>
  </cols>
  <sheetData>
    <row r="1" spans="1:19" s="706" customFormat="1" ht="21.95" customHeight="1">
      <c r="A1" s="667"/>
      <c r="B1" s="667"/>
      <c r="C1" s="667"/>
      <c r="D1" s="1110" t="s">
        <v>66</v>
      </c>
      <c r="E1" s="1110"/>
      <c r="F1" s="1110"/>
      <c r="G1" s="1110"/>
      <c r="H1" s="1110"/>
      <c r="I1" s="1110"/>
      <c r="J1" s="1110"/>
      <c r="K1" s="1110"/>
      <c r="L1" s="1110"/>
      <c r="M1" s="1110"/>
      <c r="N1" s="667"/>
      <c r="O1" s="667"/>
      <c r="P1" s="667"/>
      <c r="Q1" s="667"/>
      <c r="R1" s="667"/>
      <c r="S1" s="726">
        <f>SUM(O16:O60)</f>
        <v>0</v>
      </c>
    </row>
    <row r="2" spans="1:19" s="706" customFormat="1" ht="21.95" customHeight="1">
      <c r="A2" s="667"/>
      <c r="B2" s="667"/>
      <c r="C2" s="667"/>
      <c r="D2" s="1110" t="s">
        <v>67</v>
      </c>
      <c r="E2" s="1110"/>
      <c r="F2" s="1110"/>
      <c r="G2" s="1110"/>
      <c r="H2" s="1110"/>
      <c r="I2" s="1110"/>
      <c r="J2" s="1110"/>
      <c r="K2" s="1110"/>
      <c r="L2" s="1110"/>
      <c r="M2" s="1110"/>
      <c r="N2" s="667"/>
      <c r="O2" s="667"/>
      <c r="P2" s="667"/>
      <c r="Q2" s="667"/>
      <c r="R2" s="667"/>
    </row>
    <row r="3" spans="1:19" s="706" customFormat="1" ht="21.95" customHeight="1">
      <c r="A3" s="667"/>
      <c r="B3" s="667"/>
      <c r="C3" s="667"/>
      <c r="D3" s="1110" t="s">
        <v>224</v>
      </c>
      <c r="E3" s="1110"/>
      <c r="F3" s="1110"/>
      <c r="G3" s="1110"/>
      <c r="H3" s="1110"/>
      <c r="I3" s="1110"/>
      <c r="J3" s="1110"/>
      <c r="K3" s="1110"/>
      <c r="L3" s="1110"/>
      <c r="M3" s="1110"/>
      <c r="N3" s="667"/>
      <c r="O3" s="667"/>
      <c r="P3" s="667"/>
      <c r="Q3" s="667"/>
      <c r="R3" s="667"/>
    </row>
    <row r="4" spans="1:19" s="706" customFormat="1" ht="21.95" customHeight="1">
      <c r="A4" s="667"/>
      <c r="B4" s="667"/>
      <c r="C4" s="667"/>
      <c r="D4" s="1110" t="s">
        <v>164</v>
      </c>
      <c r="E4" s="1110"/>
      <c r="F4" s="1110"/>
      <c r="G4" s="1110"/>
      <c r="H4" s="1110"/>
      <c r="I4" s="1110"/>
      <c r="J4" s="1110"/>
      <c r="K4" s="1110"/>
      <c r="L4" s="1110"/>
      <c r="M4" s="1110"/>
      <c r="N4" s="667"/>
      <c r="O4" s="667"/>
      <c r="P4" s="667"/>
      <c r="Q4" s="667"/>
      <c r="R4" s="667"/>
    </row>
    <row r="5" spans="1:19" ht="33" customHeight="1">
      <c r="A5" s="1065" t="s">
        <v>305</v>
      </c>
      <c r="B5" s="1065"/>
      <c r="C5" s="1065"/>
      <c r="D5" s="1065"/>
      <c r="E5" s="1065"/>
      <c r="F5" s="1065"/>
      <c r="G5" s="1065"/>
      <c r="H5" s="1065"/>
      <c r="I5" s="1065"/>
      <c r="J5" s="1065"/>
      <c r="K5" s="1065"/>
      <c r="L5" s="1066"/>
      <c r="M5" s="1066"/>
    </row>
    <row r="6" spans="1:19" ht="44.25" customHeight="1">
      <c r="A6" s="1109" t="s">
        <v>145</v>
      </c>
      <c r="B6" s="1109"/>
      <c r="C6" s="1109"/>
      <c r="D6" s="1109"/>
      <c r="E6" s="1109"/>
      <c r="F6" s="1109"/>
      <c r="G6" s="1109"/>
      <c r="H6" s="1109"/>
      <c r="I6" s="1109"/>
      <c r="J6" s="1109"/>
      <c r="K6" s="1109"/>
      <c r="L6" s="1109"/>
      <c r="M6" s="1109"/>
    </row>
    <row r="7" spans="1:19" s="706" customFormat="1" ht="23.25">
      <c r="A7" s="1067" t="s">
        <v>525</v>
      </c>
      <c r="B7" s="1067"/>
      <c r="C7" s="1067"/>
      <c r="D7" s="1067"/>
      <c r="E7" s="1067"/>
      <c r="F7" s="1067"/>
      <c r="G7" s="1067"/>
      <c r="H7" s="1067"/>
      <c r="I7" s="1067"/>
      <c r="J7" s="1067"/>
      <c r="K7" s="1067"/>
      <c r="L7" s="1067"/>
      <c r="M7" s="1067"/>
    </row>
    <row r="8" spans="1:19" s="782" customFormat="1" ht="15">
      <c r="A8" s="1042" t="s">
        <v>520</v>
      </c>
      <c r="B8" s="1042"/>
      <c r="C8" s="1042"/>
      <c r="D8" s="1042"/>
      <c r="E8" s="1042"/>
      <c r="F8" s="1042"/>
      <c r="G8" s="1042"/>
      <c r="H8" s="1042"/>
      <c r="I8" s="1042"/>
      <c r="J8" s="1042"/>
      <c r="K8" s="1042"/>
      <c r="L8" s="1042"/>
      <c r="M8" s="1042"/>
    </row>
    <row r="9" spans="1:19" s="782" customFormat="1" ht="15">
      <c r="A9" s="1042" t="s">
        <v>522</v>
      </c>
      <c r="B9" s="1042"/>
      <c r="C9" s="1042"/>
      <c r="D9" s="1042"/>
      <c r="E9" s="1042"/>
      <c r="F9" s="1042"/>
      <c r="G9" s="1042"/>
      <c r="H9" s="1042"/>
      <c r="I9" s="1042"/>
      <c r="J9" s="1042"/>
      <c r="K9" s="1042"/>
      <c r="L9" s="1042"/>
      <c r="M9" s="1042"/>
    </row>
    <row r="10" spans="1:19" s="782" customFormat="1" ht="15">
      <c r="A10" s="1042" t="s">
        <v>524</v>
      </c>
      <c r="B10" s="1042"/>
      <c r="C10" s="1042"/>
      <c r="D10" s="1042"/>
      <c r="E10" s="1042"/>
      <c r="F10" s="1042"/>
      <c r="G10" s="1042"/>
      <c r="H10" s="1042"/>
      <c r="I10" s="1042"/>
      <c r="J10" s="1042"/>
      <c r="K10" s="1042"/>
      <c r="L10" s="1042"/>
      <c r="M10" s="1042"/>
    </row>
    <row r="11" spans="1:19" s="782" customFormat="1" ht="12.75" customHeight="1">
      <c r="A11" s="1077"/>
      <c r="B11" s="1077"/>
      <c r="C11" s="1077"/>
      <c r="D11" s="1077"/>
      <c r="E11" s="1077"/>
      <c r="F11" s="1077"/>
      <c r="G11" s="1077"/>
      <c r="H11" s="1077"/>
      <c r="I11" s="1077"/>
      <c r="J11" s="1077"/>
      <c r="K11" s="1077"/>
    </row>
    <row r="12" spans="1:19" ht="27" customHeight="1">
      <c r="A12" s="1068" t="s">
        <v>243</v>
      </c>
      <c r="B12" s="1068" t="s">
        <v>86</v>
      </c>
      <c r="C12" s="1068" t="s">
        <v>87</v>
      </c>
      <c r="D12" s="1057" t="s">
        <v>94</v>
      </c>
      <c r="E12" s="1058"/>
      <c r="F12" s="1058"/>
      <c r="G12" s="1059"/>
      <c r="H12" s="1057" t="s">
        <v>95</v>
      </c>
      <c r="I12" s="1058"/>
      <c r="J12" s="1058"/>
      <c r="K12" s="1059"/>
      <c r="L12" s="1060" t="s">
        <v>96</v>
      </c>
      <c r="M12" s="1060" t="s">
        <v>352</v>
      </c>
    </row>
    <row r="13" spans="1:19" ht="12.75" customHeight="1">
      <c r="A13" s="1068"/>
      <c r="B13" s="1068"/>
      <c r="C13" s="1068"/>
      <c r="D13" s="1057" t="s">
        <v>97</v>
      </c>
      <c r="E13" s="1058"/>
      <c r="F13" s="1059"/>
      <c r="G13" s="1060" t="s">
        <v>352</v>
      </c>
      <c r="H13" s="1057" t="s">
        <v>97</v>
      </c>
      <c r="I13" s="1058"/>
      <c r="J13" s="1059"/>
      <c r="K13" s="1060" t="s">
        <v>352</v>
      </c>
      <c r="L13" s="1061"/>
      <c r="M13" s="1061"/>
    </row>
    <row r="14" spans="1:19" ht="32.25" customHeight="1">
      <c r="A14" s="1068"/>
      <c r="B14" s="1068"/>
      <c r="C14" s="1068"/>
      <c r="D14" s="702">
        <v>1</v>
      </c>
      <c r="E14" s="702">
        <v>2</v>
      </c>
      <c r="F14" s="702">
        <v>3</v>
      </c>
      <c r="G14" s="1062"/>
      <c r="H14" s="702">
        <v>1</v>
      </c>
      <c r="I14" s="702">
        <v>2</v>
      </c>
      <c r="J14" s="702">
        <v>3</v>
      </c>
      <c r="K14" s="1062"/>
      <c r="L14" s="1062"/>
      <c r="M14" s="1062"/>
    </row>
    <row r="15" spans="1:19">
      <c r="A15" s="703">
        <v>1</v>
      </c>
      <c r="B15" s="703">
        <v>2</v>
      </c>
      <c r="C15" s="703">
        <v>3</v>
      </c>
      <c r="D15" s="702">
        <v>4</v>
      </c>
      <c r="E15" s="702">
        <v>5</v>
      </c>
      <c r="F15" s="702">
        <v>6</v>
      </c>
      <c r="G15" s="702">
        <v>7</v>
      </c>
      <c r="H15" s="702">
        <v>8</v>
      </c>
      <c r="I15" s="702">
        <v>9</v>
      </c>
      <c r="J15" s="702">
        <v>10</v>
      </c>
      <c r="K15" s="702">
        <v>11</v>
      </c>
      <c r="L15" s="702">
        <v>12</v>
      </c>
      <c r="M15" s="702">
        <v>13</v>
      </c>
    </row>
    <row r="16" spans="1:19" s="731" customFormat="1" ht="15" customHeight="1">
      <c r="A16" s="728">
        <v>1</v>
      </c>
      <c r="B16" s="728"/>
      <c r="C16" s="734"/>
      <c r="D16" s="738"/>
      <c r="E16" s="738"/>
      <c r="F16" s="738"/>
      <c r="G16" s="738"/>
      <c r="H16" s="738"/>
      <c r="I16" s="738"/>
      <c r="J16" s="738"/>
      <c r="K16" s="738"/>
      <c r="L16" s="739"/>
      <c r="M16" s="739"/>
      <c r="O16" s="732">
        <f t="shared" ref="O16:O60" si="0">COUNTA($C16)</f>
        <v>0</v>
      </c>
    </row>
    <row r="17" spans="1:15" s="731" customFormat="1" ht="15" customHeight="1">
      <c r="A17" s="728">
        <v>2</v>
      </c>
      <c r="B17" s="728"/>
      <c r="C17" s="734"/>
      <c r="D17" s="738"/>
      <c r="E17" s="738"/>
      <c r="F17" s="738"/>
      <c r="G17" s="738"/>
      <c r="H17" s="738"/>
      <c r="I17" s="738"/>
      <c r="J17" s="738"/>
      <c r="K17" s="738"/>
      <c r="L17" s="739"/>
      <c r="M17" s="739"/>
      <c r="O17" s="732">
        <f t="shared" si="0"/>
        <v>0</v>
      </c>
    </row>
    <row r="18" spans="1:15" s="731" customFormat="1" ht="15" customHeight="1">
      <c r="A18" s="728">
        <v>3</v>
      </c>
      <c r="B18" s="728"/>
      <c r="C18" s="734"/>
      <c r="D18" s="738"/>
      <c r="E18" s="738"/>
      <c r="F18" s="738"/>
      <c r="G18" s="738"/>
      <c r="H18" s="738"/>
      <c r="I18" s="738"/>
      <c r="J18" s="738"/>
      <c r="K18" s="738"/>
      <c r="L18" s="739"/>
      <c r="M18" s="739"/>
      <c r="O18" s="732">
        <f t="shared" si="0"/>
        <v>0</v>
      </c>
    </row>
    <row r="19" spans="1:15" s="731" customFormat="1" ht="15" customHeight="1">
      <c r="A19" s="728">
        <v>4</v>
      </c>
      <c r="B19" s="728"/>
      <c r="C19" s="734"/>
      <c r="D19" s="738"/>
      <c r="E19" s="738"/>
      <c r="F19" s="738"/>
      <c r="G19" s="738"/>
      <c r="H19" s="738"/>
      <c r="I19" s="738"/>
      <c r="J19" s="738"/>
      <c r="K19" s="738"/>
      <c r="L19" s="739"/>
      <c r="M19" s="739"/>
      <c r="O19" s="732">
        <f t="shared" si="0"/>
        <v>0</v>
      </c>
    </row>
    <row r="20" spans="1:15" s="731" customFormat="1" ht="15" customHeight="1">
      <c r="A20" s="728">
        <v>5</v>
      </c>
      <c r="B20" s="728"/>
      <c r="C20" s="734"/>
      <c r="D20" s="738"/>
      <c r="E20" s="738"/>
      <c r="F20" s="738"/>
      <c r="G20" s="738"/>
      <c r="H20" s="738"/>
      <c r="I20" s="738"/>
      <c r="J20" s="738"/>
      <c r="K20" s="738"/>
      <c r="L20" s="739"/>
      <c r="M20" s="739"/>
      <c r="O20" s="732">
        <f t="shared" si="0"/>
        <v>0</v>
      </c>
    </row>
    <row r="21" spans="1:15" s="731" customFormat="1" ht="15" customHeight="1">
      <c r="A21" s="728">
        <v>6</v>
      </c>
      <c r="B21" s="728"/>
      <c r="C21" s="734"/>
      <c r="D21" s="738"/>
      <c r="E21" s="738"/>
      <c r="F21" s="738"/>
      <c r="G21" s="738"/>
      <c r="H21" s="738"/>
      <c r="I21" s="738"/>
      <c r="J21" s="738"/>
      <c r="K21" s="738"/>
      <c r="L21" s="739"/>
      <c r="M21" s="739"/>
      <c r="O21" s="732">
        <f t="shared" si="0"/>
        <v>0</v>
      </c>
    </row>
    <row r="22" spans="1:15" s="731" customFormat="1" ht="15" customHeight="1">
      <c r="A22" s="728">
        <v>7</v>
      </c>
      <c r="B22" s="728"/>
      <c r="C22" s="734"/>
      <c r="D22" s="738"/>
      <c r="E22" s="738"/>
      <c r="F22" s="738"/>
      <c r="G22" s="738"/>
      <c r="H22" s="738"/>
      <c r="I22" s="738"/>
      <c r="J22" s="738"/>
      <c r="K22" s="738"/>
      <c r="L22" s="739"/>
      <c r="M22" s="739"/>
      <c r="O22" s="732">
        <f t="shared" si="0"/>
        <v>0</v>
      </c>
    </row>
    <row r="23" spans="1:15" s="731" customFormat="1" ht="15" customHeight="1">
      <c r="A23" s="728">
        <v>8</v>
      </c>
      <c r="B23" s="728"/>
      <c r="C23" s="734"/>
      <c r="D23" s="738"/>
      <c r="E23" s="738"/>
      <c r="F23" s="738"/>
      <c r="G23" s="738"/>
      <c r="H23" s="738"/>
      <c r="I23" s="738"/>
      <c r="J23" s="738"/>
      <c r="K23" s="738"/>
      <c r="L23" s="739"/>
      <c r="M23" s="739"/>
      <c r="O23" s="732">
        <f t="shared" si="0"/>
        <v>0</v>
      </c>
    </row>
    <row r="24" spans="1:15" s="731" customFormat="1" ht="15" customHeight="1">
      <c r="A24" s="728">
        <v>9</v>
      </c>
      <c r="B24" s="728"/>
      <c r="C24" s="734"/>
      <c r="D24" s="738"/>
      <c r="E24" s="738"/>
      <c r="F24" s="738"/>
      <c r="G24" s="738"/>
      <c r="H24" s="738"/>
      <c r="I24" s="738"/>
      <c r="J24" s="738"/>
      <c r="K24" s="738"/>
      <c r="L24" s="739"/>
      <c r="M24" s="739"/>
      <c r="O24" s="732">
        <f t="shared" si="0"/>
        <v>0</v>
      </c>
    </row>
    <row r="25" spans="1:15" s="731" customFormat="1" ht="15" customHeight="1">
      <c r="A25" s="728">
        <v>10</v>
      </c>
      <c r="B25" s="728"/>
      <c r="C25" s="734"/>
      <c r="D25" s="738"/>
      <c r="E25" s="738"/>
      <c r="F25" s="738"/>
      <c r="G25" s="738"/>
      <c r="H25" s="738"/>
      <c r="I25" s="738"/>
      <c r="J25" s="738"/>
      <c r="K25" s="738"/>
      <c r="L25" s="739"/>
      <c r="M25" s="739"/>
      <c r="O25" s="732">
        <f t="shared" si="0"/>
        <v>0</v>
      </c>
    </row>
    <row r="26" spans="1:15" s="731" customFormat="1" ht="15" customHeight="1">
      <c r="A26" s="728">
        <v>11</v>
      </c>
      <c r="B26" s="728"/>
      <c r="C26" s="734"/>
      <c r="D26" s="738"/>
      <c r="E26" s="738"/>
      <c r="F26" s="738"/>
      <c r="G26" s="738"/>
      <c r="H26" s="738"/>
      <c r="I26" s="738"/>
      <c r="J26" s="738"/>
      <c r="K26" s="738"/>
      <c r="L26" s="739"/>
      <c r="M26" s="739"/>
      <c r="O26" s="732">
        <f t="shared" si="0"/>
        <v>0</v>
      </c>
    </row>
    <row r="27" spans="1:15" s="731" customFormat="1" ht="15" customHeight="1">
      <c r="A27" s="728">
        <v>12</v>
      </c>
      <c r="B27" s="728"/>
      <c r="C27" s="734"/>
      <c r="D27" s="738"/>
      <c r="E27" s="738"/>
      <c r="F27" s="738"/>
      <c r="G27" s="738"/>
      <c r="H27" s="738"/>
      <c r="I27" s="738"/>
      <c r="J27" s="738"/>
      <c r="K27" s="738"/>
      <c r="L27" s="739"/>
      <c r="M27" s="739"/>
      <c r="O27" s="732">
        <f t="shared" si="0"/>
        <v>0</v>
      </c>
    </row>
    <row r="28" spans="1:15" s="731" customFormat="1" ht="15" customHeight="1">
      <c r="A28" s="728">
        <v>13</v>
      </c>
      <c r="B28" s="728"/>
      <c r="C28" s="734"/>
      <c r="D28" s="738"/>
      <c r="E28" s="738"/>
      <c r="F28" s="738"/>
      <c r="G28" s="738"/>
      <c r="H28" s="738"/>
      <c r="I28" s="738"/>
      <c r="J28" s="738"/>
      <c r="K28" s="738"/>
      <c r="L28" s="739"/>
      <c r="M28" s="739"/>
      <c r="O28" s="732">
        <f t="shared" si="0"/>
        <v>0</v>
      </c>
    </row>
    <row r="29" spans="1:15" s="731" customFormat="1" ht="15" customHeight="1">
      <c r="A29" s="728">
        <v>14</v>
      </c>
      <c r="B29" s="728"/>
      <c r="C29" s="734"/>
      <c r="D29" s="738"/>
      <c r="E29" s="738"/>
      <c r="F29" s="738"/>
      <c r="G29" s="738"/>
      <c r="H29" s="738"/>
      <c r="I29" s="738"/>
      <c r="J29" s="738"/>
      <c r="K29" s="738"/>
      <c r="L29" s="739"/>
      <c r="M29" s="739"/>
      <c r="O29" s="732">
        <f t="shared" si="0"/>
        <v>0</v>
      </c>
    </row>
    <row r="30" spans="1:15" s="731" customFormat="1" ht="15" customHeight="1">
      <c r="A30" s="728">
        <v>15</v>
      </c>
      <c r="B30" s="728"/>
      <c r="C30" s="734"/>
      <c r="D30" s="738"/>
      <c r="E30" s="738"/>
      <c r="F30" s="738"/>
      <c r="G30" s="738"/>
      <c r="H30" s="738"/>
      <c r="I30" s="738"/>
      <c r="J30" s="738"/>
      <c r="K30" s="738"/>
      <c r="L30" s="739"/>
      <c r="M30" s="739"/>
      <c r="O30" s="732">
        <f t="shared" si="0"/>
        <v>0</v>
      </c>
    </row>
    <row r="31" spans="1:15" s="731" customFormat="1" ht="15" customHeight="1">
      <c r="A31" s="728">
        <v>16</v>
      </c>
      <c r="B31" s="728"/>
      <c r="C31" s="734"/>
      <c r="D31" s="738"/>
      <c r="E31" s="738"/>
      <c r="F31" s="738"/>
      <c r="G31" s="738"/>
      <c r="H31" s="738"/>
      <c r="I31" s="738"/>
      <c r="J31" s="738"/>
      <c r="K31" s="738"/>
      <c r="L31" s="739"/>
      <c r="M31" s="739"/>
      <c r="O31" s="732">
        <f t="shared" si="0"/>
        <v>0</v>
      </c>
    </row>
    <row r="32" spans="1:15" s="731" customFormat="1" ht="15" customHeight="1">
      <c r="A32" s="728">
        <v>17</v>
      </c>
      <c r="B32" s="728"/>
      <c r="C32" s="734"/>
      <c r="D32" s="738"/>
      <c r="E32" s="738"/>
      <c r="F32" s="738"/>
      <c r="G32" s="738"/>
      <c r="H32" s="738"/>
      <c r="I32" s="738"/>
      <c r="J32" s="738"/>
      <c r="K32" s="738"/>
      <c r="L32" s="739"/>
      <c r="M32" s="739"/>
      <c r="O32" s="732">
        <f t="shared" si="0"/>
        <v>0</v>
      </c>
    </row>
    <row r="33" spans="1:15" s="731" customFormat="1" ht="15" customHeight="1">
      <c r="A33" s="728">
        <v>18</v>
      </c>
      <c r="B33" s="728"/>
      <c r="C33" s="734"/>
      <c r="D33" s="738"/>
      <c r="E33" s="738"/>
      <c r="F33" s="738"/>
      <c r="G33" s="738"/>
      <c r="H33" s="738"/>
      <c r="I33" s="738"/>
      <c r="J33" s="738"/>
      <c r="K33" s="738"/>
      <c r="L33" s="739"/>
      <c r="M33" s="739"/>
      <c r="O33" s="732">
        <f t="shared" si="0"/>
        <v>0</v>
      </c>
    </row>
    <row r="34" spans="1:15" s="731" customFormat="1" ht="15" customHeight="1">
      <c r="A34" s="728">
        <v>19</v>
      </c>
      <c r="B34" s="728"/>
      <c r="C34" s="734"/>
      <c r="D34" s="738"/>
      <c r="E34" s="738"/>
      <c r="F34" s="738"/>
      <c r="G34" s="738"/>
      <c r="H34" s="738"/>
      <c r="I34" s="738"/>
      <c r="J34" s="738"/>
      <c r="K34" s="738"/>
      <c r="L34" s="739"/>
      <c r="M34" s="739"/>
      <c r="O34" s="732">
        <f t="shared" si="0"/>
        <v>0</v>
      </c>
    </row>
    <row r="35" spans="1:15" s="731" customFormat="1" ht="15" customHeight="1">
      <c r="A35" s="728">
        <v>20</v>
      </c>
      <c r="B35" s="728"/>
      <c r="C35" s="734"/>
      <c r="D35" s="738"/>
      <c r="E35" s="738"/>
      <c r="F35" s="738"/>
      <c r="G35" s="738"/>
      <c r="H35" s="738"/>
      <c r="I35" s="738"/>
      <c r="J35" s="738"/>
      <c r="K35" s="738"/>
      <c r="L35" s="739"/>
      <c r="M35" s="739"/>
      <c r="O35" s="732">
        <f t="shared" si="0"/>
        <v>0</v>
      </c>
    </row>
    <row r="36" spans="1:15" s="731" customFormat="1" ht="15" customHeight="1">
      <c r="A36" s="728">
        <v>21</v>
      </c>
      <c r="B36" s="728"/>
      <c r="C36" s="734"/>
      <c r="D36" s="738"/>
      <c r="E36" s="738"/>
      <c r="F36" s="738"/>
      <c r="G36" s="738"/>
      <c r="H36" s="738"/>
      <c r="I36" s="738"/>
      <c r="J36" s="738"/>
      <c r="K36" s="738"/>
      <c r="L36" s="739"/>
      <c r="M36" s="739"/>
      <c r="O36" s="732">
        <f t="shared" si="0"/>
        <v>0</v>
      </c>
    </row>
    <row r="37" spans="1:15" s="731" customFormat="1" ht="15" customHeight="1">
      <c r="A37" s="728">
        <v>22</v>
      </c>
      <c r="B37" s="728"/>
      <c r="C37" s="734"/>
      <c r="D37" s="738"/>
      <c r="E37" s="738"/>
      <c r="F37" s="738"/>
      <c r="G37" s="738"/>
      <c r="H37" s="738"/>
      <c r="I37" s="738"/>
      <c r="J37" s="738"/>
      <c r="K37" s="738"/>
      <c r="L37" s="739"/>
      <c r="M37" s="739"/>
      <c r="O37" s="732">
        <f t="shared" si="0"/>
        <v>0</v>
      </c>
    </row>
    <row r="38" spans="1:15" s="731" customFormat="1" ht="15" customHeight="1">
      <c r="A38" s="728">
        <v>23</v>
      </c>
      <c r="B38" s="728"/>
      <c r="C38" s="734"/>
      <c r="D38" s="738"/>
      <c r="E38" s="738"/>
      <c r="F38" s="738"/>
      <c r="G38" s="738"/>
      <c r="H38" s="738"/>
      <c r="I38" s="738"/>
      <c r="J38" s="738"/>
      <c r="K38" s="738"/>
      <c r="L38" s="739"/>
      <c r="M38" s="739"/>
      <c r="O38" s="732">
        <f t="shared" si="0"/>
        <v>0</v>
      </c>
    </row>
    <row r="39" spans="1:15" s="731" customFormat="1" ht="15" customHeight="1">
      <c r="A39" s="728">
        <v>24</v>
      </c>
      <c r="B39" s="728"/>
      <c r="C39" s="734"/>
      <c r="D39" s="738"/>
      <c r="E39" s="738"/>
      <c r="F39" s="738"/>
      <c r="G39" s="738"/>
      <c r="H39" s="738"/>
      <c r="I39" s="738"/>
      <c r="J39" s="738"/>
      <c r="K39" s="738"/>
      <c r="L39" s="739"/>
      <c r="M39" s="739"/>
      <c r="O39" s="732">
        <f t="shared" si="0"/>
        <v>0</v>
      </c>
    </row>
    <row r="40" spans="1:15" s="731" customFormat="1" ht="15" customHeight="1">
      <c r="A40" s="728">
        <v>25</v>
      </c>
      <c r="B40" s="728"/>
      <c r="C40" s="734"/>
      <c r="D40" s="738"/>
      <c r="E40" s="738"/>
      <c r="F40" s="738"/>
      <c r="G40" s="738"/>
      <c r="H40" s="738"/>
      <c r="I40" s="738"/>
      <c r="J40" s="738"/>
      <c r="K40" s="738"/>
      <c r="L40" s="739"/>
      <c r="M40" s="739"/>
      <c r="O40" s="732">
        <f t="shared" si="0"/>
        <v>0</v>
      </c>
    </row>
    <row r="41" spans="1:15" s="731" customFormat="1" ht="15" customHeight="1">
      <c r="A41" s="728">
        <v>26</v>
      </c>
      <c r="B41" s="728"/>
      <c r="C41" s="734"/>
      <c r="D41" s="738"/>
      <c r="E41" s="738"/>
      <c r="F41" s="738"/>
      <c r="G41" s="738"/>
      <c r="H41" s="738"/>
      <c r="I41" s="738"/>
      <c r="J41" s="738"/>
      <c r="K41" s="738"/>
      <c r="L41" s="739"/>
      <c r="M41" s="739"/>
      <c r="O41" s="732">
        <f t="shared" si="0"/>
        <v>0</v>
      </c>
    </row>
    <row r="42" spans="1:15" s="731" customFormat="1" ht="15" hidden="1" customHeight="1">
      <c r="A42" s="728">
        <v>27</v>
      </c>
      <c r="B42" s="728"/>
      <c r="C42" s="734"/>
      <c r="D42" s="738"/>
      <c r="E42" s="738"/>
      <c r="F42" s="738"/>
      <c r="G42" s="738"/>
      <c r="H42" s="738"/>
      <c r="I42" s="738"/>
      <c r="J42" s="738"/>
      <c r="K42" s="738"/>
      <c r="L42" s="739"/>
      <c r="M42" s="739"/>
      <c r="O42" s="732">
        <f t="shared" si="0"/>
        <v>0</v>
      </c>
    </row>
    <row r="43" spans="1:15" s="731" customFormat="1" ht="15" hidden="1" customHeight="1">
      <c r="A43" s="728">
        <v>28</v>
      </c>
      <c r="B43" s="728"/>
      <c r="C43" s="734"/>
      <c r="D43" s="738"/>
      <c r="E43" s="738"/>
      <c r="F43" s="738"/>
      <c r="G43" s="738"/>
      <c r="H43" s="738"/>
      <c r="I43" s="738"/>
      <c r="J43" s="738"/>
      <c r="K43" s="738"/>
      <c r="L43" s="739"/>
      <c r="M43" s="739"/>
      <c r="O43" s="732">
        <f t="shared" si="0"/>
        <v>0</v>
      </c>
    </row>
    <row r="44" spans="1:15" s="731" customFormat="1" ht="15" hidden="1" customHeight="1">
      <c r="A44" s="728">
        <v>29</v>
      </c>
      <c r="B44" s="728"/>
      <c r="C44" s="734"/>
      <c r="D44" s="738"/>
      <c r="E44" s="738"/>
      <c r="F44" s="738"/>
      <c r="G44" s="738"/>
      <c r="H44" s="738"/>
      <c r="I44" s="738"/>
      <c r="J44" s="738"/>
      <c r="K44" s="738"/>
      <c r="L44" s="739"/>
      <c r="M44" s="739"/>
      <c r="O44" s="732">
        <f t="shared" si="0"/>
        <v>0</v>
      </c>
    </row>
    <row r="45" spans="1:15" s="731" customFormat="1" ht="15" hidden="1" customHeight="1">
      <c r="A45" s="728">
        <v>30</v>
      </c>
      <c r="B45" s="728"/>
      <c r="C45" s="734"/>
      <c r="D45" s="738"/>
      <c r="E45" s="738"/>
      <c r="F45" s="738"/>
      <c r="G45" s="738"/>
      <c r="H45" s="738"/>
      <c r="I45" s="738"/>
      <c r="J45" s="738"/>
      <c r="K45" s="738"/>
      <c r="L45" s="739"/>
      <c r="M45" s="739"/>
      <c r="O45" s="732">
        <f t="shared" si="0"/>
        <v>0</v>
      </c>
    </row>
    <row r="46" spans="1:15" s="731" customFormat="1" ht="15" hidden="1" customHeight="1">
      <c r="A46" s="728">
        <v>31</v>
      </c>
      <c r="B46" s="728"/>
      <c r="C46" s="734"/>
      <c r="D46" s="738"/>
      <c r="E46" s="738"/>
      <c r="F46" s="738"/>
      <c r="G46" s="738"/>
      <c r="H46" s="738"/>
      <c r="I46" s="738"/>
      <c r="J46" s="738"/>
      <c r="K46" s="738"/>
      <c r="L46" s="739"/>
      <c r="M46" s="739"/>
      <c r="O46" s="732">
        <f t="shared" si="0"/>
        <v>0</v>
      </c>
    </row>
    <row r="47" spans="1:15" s="731" customFormat="1" ht="15" hidden="1" customHeight="1">
      <c r="A47" s="728">
        <v>32</v>
      </c>
      <c r="B47" s="728"/>
      <c r="C47" s="734"/>
      <c r="D47" s="738"/>
      <c r="E47" s="738"/>
      <c r="F47" s="738"/>
      <c r="G47" s="738"/>
      <c r="H47" s="738"/>
      <c r="I47" s="738"/>
      <c r="J47" s="738"/>
      <c r="K47" s="738"/>
      <c r="L47" s="739"/>
      <c r="M47" s="739"/>
      <c r="O47" s="732">
        <f t="shared" si="0"/>
        <v>0</v>
      </c>
    </row>
    <row r="48" spans="1:15" s="731" customFormat="1" ht="15" hidden="1" customHeight="1">
      <c r="A48" s="728">
        <v>33</v>
      </c>
      <c r="B48" s="728"/>
      <c r="C48" s="734"/>
      <c r="D48" s="738"/>
      <c r="E48" s="738"/>
      <c r="F48" s="738"/>
      <c r="G48" s="738"/>
      <c r="H48" s="738"/>
      <c r="I48" s="738"/>
      <c r="J48" s="738"/>
      <c r="K48" s="738"/>
      <c r="L48" s="739"/>
      <c r="M48" s="739"/>
      <c r="O48" s="732">
        <f t="shared" si="0"/>
        <v>0</v>
      </c>
    </row>
    <row r="49" spans="1:15" s="731" customFormat="1" ht="15" hidden="1" customHeight="1">
      <c r="A49" s="728">
        <v>34</v>
      </c>
      <c r="B49" s="728"/>
      <c r="C49" s="734"/>
      <c r="D49" s="738"/>
      <c r="E49" s="738"/>
      <c r="F49" s="738"/>
      <c r="G49" s="738"/>
      <c r="H49" s="738"/>
      <c r="I49" s="738"/>
      <c r="J49" s="738"/>
      <c r="K49" s="738"/>
      <c r="L49" s="739"/>
      <c r="M49" s="739"/>
      <c r="O49" s="732">
        <f t="shared" si="0"/>
        <v>0</v>
      </c>
    </row>
    <row r="50" spans="1:15" s="731" customFormat="1" ht="15" hidden="1" customHeight="1">
      <c r="A50" s="728">
        <v>35</v>
      </c>
      <c r="B50" s="728"/>
      <c r="C50" s="783"/>
      <c r="D50" s="739"/>
      <c r="E50" s="739"/>
      <c r="F50" s="739"/>
      <c r="G50" s="739"/>
      <c r="H50" s="739"/>
      <c r="I50" s="739"/>
      <c r="J50" s="739"/>
      <c r="K50" s="739"/>
      <c r="L50" s="739"/>
      <c r="M50" s="739"/>
      <c r="O50" s="732">
        <f t="shared" si="0"/>
        <v>0</v>
      </c>
    </row>
    <row r="51" spans="1:15" s="731" customFormat="1" ht="15" hidden="1" customHeight="1">
      <c r="A51" s="728">
        <v>36</v>
      </c>
      <c r="B51" s="728"/>
      <c r="C51" s="783"/>
      <c r="D51" s="739"/>
      <c r="E51" s="739"/>
      <c r="F51" s="739"/>
      <c r="G51" s="739"/>
      <c r="H51" s="739"/>
      <c r="I51" s="739"/>
      <c r="J51" s="739"/>
      <c r="K51" s="739"/>
      <c r="L51" s="739"/>
      <c r="M51" s="739"/>
      <c r="O51" s="732">
        <f t="shared" si="0"/>
        <v>0</v>
      </c>
    </row>
    <row r="52" spans="1:15" s="731" customFormat="1" ht="15" hidden="1" customHeight="1">
      <c r="A52" s="728">
        <v>37</v>
      </c>
      <c r="B52" s="728"/>
      <c r="C52" s="783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O52" s="732">
        <f t="shared" si="0"/>
        <v>0</v>
      </c>
    </row>
    <row r="53" spans="1:15" s="731" customFormat="1" ht="15" hidden="1" customHeight="1">
      <c r="A53" s="728">
        <v>38</v>
      </c>
      <c r="B53" s="728"/>
      <c r="C53" s="783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O53" s="732">
        <f t="shared" si="0"/>
        <v>0</v>
      </c>
    </row>
    <row r="54" spans="1:15" s="731" customFormat="1" ht="15" hidden="1" customHeight="1">
      <c r="A54" s="728">
        <v>39</v>
      </c>
      <c r="B54" s="728"/>
      <c r="C54" s="783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O54" s="732">
        <f t="shared" si="0"/>
        <v>0</v>
      </c>
    </row>
    <row r="55" spans="1:15" s="731" customFormat="1" ht="15" hidden="1" customHeight="1">
      <c r="A55" s="728">
        <v>40</v>
      </c>
      <c r="B55" s="728"/>
      <c r="C55" s="783"/>
      <c r="D55" s="739"/>
      <c r="E55" s="739"/>
      <c r="F55" s="739"/>
      <c r="G55" s="739"/>
      <c r="H55" s="739"/>
      <c r="I55" s="739"/>
      <c r="J55" s="739"/>
      <c r="K55" s="739"/>
      <c r="L55" s="739"/>
      <c r="M55" s="739"/>
      <c r="O55" s="732">
        <f t="shared" si="0"/>
        <v>0</v>
      </c>
    </row>
    <row r="56" spans="1:15" s="731" customFormat="1" ht="15" hidden="1" customHeight="1">
      <c r="A56" s="728">
        <v>41</v>
      </c>
      <c r="B56" s="728"/>
      <c r="C56" s="783"/>
      <c r="D56" s="739"/>
      <c r="E56" s="739"/>
      <c r="F56" s="739"/>
      <c r="G56" s="739"/>
      <c r="H56" s="739"/>
      <c r="I56" s="739"/>
      <c r="J56" s="739"/>
      <c r="K56" s="739"/>
      <c r="L56" s="739"/>
      <c r="M56" s="739"/>
      <c r="O56" s="732">
        <f t="shared" si="0"/>
        <v>0</v>
      </c>
    </row>
    <row r="57" spans="1:15" s="731" customFormat="1" ht="15" hidden="1" customHeight="1">
      <c r="A57" s="728">
        <v>42</v>
      </c>
      <c r="B57" s="728"/>
      <c r="C57" s="783"/>
      <c r="D57" s="739"/>
      <c r="E57" s="739"/>
      <c r="F57" s="739"/>
      <c r="G57" s="739"/>
      <c r="H57" s="739"/>
      <c r="I57" s="739"/>
      <c r="J57" s="739"/>
      <c r="K57" s="739"/>
      <c r="L57" s="739"/>
      <c r="M57" s="739"/>
      <c r="O57" s="732">
        <f t="shared" si="0"/>
        <v>0</v>
      </c>
    </row>
    <row r="58" spans="1:15" s="731" customFormat="1" ht="15" hidden="1" customHeight="1">
      <c r="A58" s="728">
        <v>43</v>
      </c>
      <c r="B58" s="728"/>
      <c r="C58" s="783"/>
      <c r="D58" s="739"/>
      <c r="E58" s="739"/>
      <c r="F58" s="739"/>
      <c r="G58" s="739"/>
      <c r="H58" s="739"/>
      <c r="I58" s="739"/>
      <c r="J58" s="739"/>
      <c r="K58" s="739"/>
      <c r="L58" s="739"/>
      <c r="M58" s="739"/>
      <c r="O58" s="732">
        <f t="shared" si="0"/>
        <v>0</v>
      </c>
    </row>
    <row r="59" spans="1:15" s="731" customFormat="1" ht="15" hidden="1" customHeight="1">
      <c r="A59" s="728">
        <v>44</v>
      </c>
      <c r="B59" s="728"/>
      <c r="C59" s="783"/>
      <c r="D59" s="739"/>
      <c r="E59" s="739"/>
      <c r="F59" s="739"/>
      <c r="G59" s="739"/>
      <c r="H59" s="739"/>
      <c r="I59" s="739"/>
      <c r="J59" s="739"/>
      <c r="K59" s="739"/>
      <c r="L59" s="739"/>
      <c r="M59" s="739"/>
      <c r="O59" s="732">
        <f t="shared" si="0"/>
        <v>0</v>
      </c>
    </row>
    <row r="60" spans="1:15" s="731" customFormat="1" ht="15" hidden="1" customHeight="1">
      <c r="A60" s="728">
        <v>45</v>
      </c>
      <c r="B60" s="728"/>
      <c r="C60" s="783"/>
      <c r="D60" s="739"/>
      <c r="E60" s="739"/>
      <c r="F60" s="739"/>
      <c r="G60" s="739"/>
      <c r="H60" s="739"/>
      <c r="I60" s="739"/>
      <c r="J60" s="739"/>
      <c r="K60" s="739"/>
      <c r="L60" s="739"/>
      <c r="M60" s="739"/>
      <c r="O60" s="732">
        <f t="shared" si="0"/>
        <v>0</v>
      </c>
    </row>
    <row r="61" spans="1:15" ht="20.100000000000001" customHeight="1">
      <c r="O61" s="723">
        <v>1</v>
      </c>
    </row>
    <row r="62" spans="1:15" ht="16.5" customHeight="1">
      <c r="A62" s="1064" t="s">
        <v>521</v>
      </c>
      <c r="B62" s="1064"/>
      <c r="C62" s="1064"/>
      <c r="D62" s="1064"/>
      <c r="E62" s="1064"/>
      <c r="F62" s="1064"/>
      <c r="G62" s="1064"/>
      <c r="H62" s="1064"/>
      <c r="I62" s="1064"/>
      <c r="J62" s="1064"/>
      <c r="K62" s="1064"/>
      <c r="L62" s="1064"/>
      <c r="M62" s="1064"/>
      <c r="O62" s="723">
        <v>1</v>
      </c>
    </row>
  </sheetData>
  <autoFilter ref="O15:O62">
    <filterColumn colId="0">
      <filters>
        <filter val="1"/>
      </filters>
    </filterColumn>
  </autoFilter>
  <mergeCells count="23">
    <mergeCell ref="A62:M62"/>
    <mergeCell ref="A5:M5"/>
    <mergeCell ref="A6:M6"/>
    <mergeCell ref="A7:M7"/>
    <mergeCell ref="A8:M8"/>
    <mergeCell ref="A9:M9"/>
    <mergeCell ref="K13:K14"/>
    <mergeCell ref="A10:M10"/>
    <mergeCell ref="C12:C14"/>
    <mergeCell ref="D12:G12"/>
    <mergeCell ref="M12:M14"/>
    <mergeCell ref="A11:K11"/>
    <mergeCell ref="H12:K12"/>
    <mergeCell ref="D1:M1"/>
    <mergeCell ref="D2:M2"/>
    <mergeCell ref="D3:M3"/>
    <mergeCell ref="D4:M4"/>
    <mergeCell ref="A12:A14"/>
    <mergeCell ref="B12:B14"/>
    <mergeCell ref="L12:L14"/>
    <mergeCell ref="D13:F13"/>
    <mergeCell ref="G13:G14"/>
    <mergeCell ref="H13:J13"/>
  </mergeCells>
  <phoneticPr fontId="32" type="noConversion"/>
  <pageMargins left="1.1811023622047245" right="0.39370078740157483" top="0.39370078740157483" bottom="0.39370078740157483" header="0.51181102362204722" footer="0.51181102362204722"/>
  <pageSetup paperSize="9" scale="83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indexed="57"/>
  </sheetPr>
  <dimension ref="B1:AO1021"/>
  <sheetViews>
    <sheetView tabSelected="1" zoomScale="70" zoomScaleNormal="70" zoomScaleSheetLayoutView="70" workbookViewId="0">
      <pane xSplit="1" ySplit="2" topLeftCell="B867" activePane="bottomRight" state="frozen"/>
      <selection pane="topRight" activeCell="B1" sqref="B1"/>
      <selection pane="bottomLeft" activeCell="A3" sqref="A3"/>
      <selection pane="bottomRight" activeCell="A874" sqref="A874:XFD992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42578125" style="160" bestFit="1" customWidth="1"/>
    <col min="4" max="4" width="5.85546875" style="160" bestFit="1" customWidth="1"/>
    <col min="5" max="5" width="10" style="149" customWidth="1"/>
    <col min="6" max="6" width="23.140625" style="149" customWidth="1"/>
    <col min="7" max="9" width="8.28515625" style="149" customWidth="1"/>
    <col min="10" max="10" width="8.140625" style="149" customWidth="1"/>
    <col min="11" max="11" width="7.85546875" style="149" customWidth="1"/>
    <col min="12" max="12" width="7.42578125" style="149" customWidth="1"/>
    <col min="13" max="13" width="7.85546875" style="149" customWidth="1"/>
    <col min="14" max="14" width="8.28515625" style="149" customWidth="1"/>
    <col min="15" max="15" width="8.140625" style="149" customWidth="1"/>
    <col min="16" max="16" width="7" style="149" customWidth="1"/>
    <col min="17" max="17" width="7.42578125" style="149" customWidth="1"/>
    <col min="18" max="18" width="8.140625" style="148" customWidth="1"/>
    <col min="19" max="19" width="6.85546875" style="148" customWidth="1"/>
    <col min="20" max="20" width="21.28515625" style="149" customWidth="1"/>
    <col min="21" max="21" width="1.5703125" style="148" customWidth="1"/>
    <col min="22" max="22" width="3.85546875" style="160" hidden="1" customWidth="1"/>
    <col min="23" max="23" width="3.7109375" style="160" hidden="1" customWidth="1"/>
    <col min="24" max="27" width="8.85546875" style="149" hidden="1" customWidth="1"/>
    <col min="28" max="28" width="5.85546875" style="149" hidden="1" customWidth="1"/>
    <col min="29" max="32" width="4.7109375" style="149" hidden="1" customWidth="1"/>
    <col min="33" max="33" width="6.5703125" style="159" hidden="1" customWidth="1"/>
    <col min="34" max="37" width="4.7109375" style="149" hidden="1" customWidth="1"/>
    <col min="38" max="38" width="2.85546875" style="148" hidden="1" customWidth="1"/>
    <col min="39" max="39" width="15.28515625" style="354" hidden="1" customWidth="1"/>
    <col min="40" max="40" width="2.85546875" style="148" hidden="1" customWidth="1"/>
    <col min="41" max="41" width="8.85546875" style="308" customWidth="1"/>
    <col min="42" max="16384" width="9.140625" style="149"/>
  </cols>
  <sheetData>
    <row r="1" spans="2:41" ht="24" thickBot="1">
      <c r="B1" s="1113" t="str">
        <f>CONCATENATE(Главная!U2," ",Главная!AA2)</f>
        <v>март 2014 года</v>
      </c>
      <c r="C1" s="1114"/>
      <c r="D1" s="1114"/>
      <c r="E1" s="1114"/>
      <c r="F1" s="1114"/>
      <c r="G1" s="1114"/>
      <c r="H1" s="1114"/>
      <c r="I1" s="1114"/>
      <c r="J1" s="1114"/>
      <c r="K1" s="1114"/>
      <c r="L1" s="1114"/>
      <c r="M1" s="1114"/>
      <c r="N1" s="1114"/>
      <c r="O1" s="1114"/>
      <c r="P1" s="1114"/>
      <c r="Q1" s="1114"/>
      <c r="R1" s="1114"/>
      <c r="S1" s="1114"/>
      <c r="T1" s="1115"/>
      <c r="U1" s="159"/>
      <c r="X1" s="149">
        <v>1</v>
      </c>
      <c r="AM1" s="353"/>
      <c r="AO1" s="307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v>2</v>
      </c>
      <c r="AM2" s="307"/>
      <c r="AO2" s="574" t="s">
        <v>409</v>
      </c>
    </row>
    <row r="3" spans="2:41" s="159" customFormat="1" ht="23.25" customHeight="1" thickBot="1">
      <c r="B3" s="188"/>
      <c r="C3" s="163"/>
      <c r="D3" s="163"/>
      <c r="E3" s="163"/>
      <c r="F3" s="163"/>
      <c r="G3" s="1123" t="s">
        <v>272</v>
      </c>
      <c r="H3" s="1123"/>
      <c r="I3" s="1123"/>
      <c r="J3" s="1123"/>
      <c r="K3" s="1123"/>
      <c r="L3" s="1123"/>
      <c r="M3" s="1123"/>
      <c r="N3" s="1123"/>
      <c r="O3" s="1123"/>
      <c r="P3" s="1123"/>
      <c r="Q3" s="1123"/>
      <c r="R3" s="163"/>
      <c r="S3" s="163"/>
      <c r="T3" s="163"/>
      <c r="V3" s="162"/>
      <c r="W3" s="162"/>
      <c r="AM3" s="307"/>
      <c r="AO3" s="308"/>
    </row>
    <row r="4" spans="2:41" s="159" customFormat="1" ht="28.5" thickBot="1">
      <c r="B4" s="1119" t="s">
        <v>353</v>
      </c>
      <c r="C4" s="1120"/>
      <c r="D4" s="1120"/>
      <c r="E4" s="1120"/>
      <c r="F4" s="1120"/>
      <c r="G4" s="1120"/>
      <c r="H4" s="1120"/>
      <c r="I4" s="1120"/>
      <c r="J4" s="1120"/>
      <c r="K4" s="1120"/>
      <c r="L4" s="1120"/>
      <c r="M4" s="1120"/>
      <c r="N4" s="1120"/>
      <c r="O4" s="1120"/>
      <c r="P4" s="1120"/>
      <c r="Q4" s="1120"/>
      <c r="R4" s="1120"/>
      <c r="S4" s="1120"/>
      <c r="T4" s="1121"/>
      <c r="V4" s="162"/>
      <c r="W4" s="162"/>
      <c r="AM4" s="307"/>
      <c r="AO4" s="308"/>
    </row>
    <row r="5" spans="2:41" s="159" customFormat="1" ht="16.5" thickBot="1">
      <c r="B5" s="189"/>
      <c r="C5" s="198">
        <v>111</v>
      </c>
      <c r="D5" s="713" t="str">
        <f>Главная!B3</f>
        <v>473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X5" s="1122" t="s">
        <v>403</v>
      </c>
      <c r="Y5" s="1118" t="s">
        <v>351</v>
      </c>
      <c r="Z5" s="1118"/>
      <c r="AA5" s="1118"/>
      <c r="AB5" s="223"/>
      <c r="AC5" s="1118" t="s">
        <v>352</v>
      </c>
      <c r="AD5" s="1118"/>
      <c r="AE5" s="1118"/>
      <c r="AF5" s="1118"/>
      <c r="AG5" s="224"/>
      <c r="AH5" s="1118" t="s">
        <v>264</v>
      </c>
      <c r="AI5" s="1118"/>
      <c r="AJ5" s="1118"/>
      <c r="AK5" s="1118"/>
      <c r="AM5" s="224" t="s">
        <v>409</v>
      </c>
      <c r="AO5" s="308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X6" s="1122"/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111</v>
      </c>
      <c r="D7" s="315" t="str">
        <f>D5</f>
        <v>473</v>
      </c>
      <c r="E7" s="150"/>
      <c r="F7" s="150"/>
      <c r="G7" s="252"/>
      <c r="H7" s="252"/>
      <c r="I7" s="252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>C7</f>
        <v>111</v>
      </c>
      <c r="D8" s="317" t="str">
        <f>D7</f>
        <v>473</v>
      </c>
      <c r="E8" s="153"/>
      <c r="F8" s="153"/>
      <c r="G8" s="253"/>
      <c r="H8" s="253"/>
      <c r="I8" s="253"/>
      <c r="J8" s="154"/>
      <c r="K8" s="154"/>
      <c r="L8" s="154"/>
      <c r="M8" s="154"/>
      <c r="N8" s="253"/>
      <c r="O8" s="253"/>
      <c r="P8" s="312"/>
      <c r="Q8" s="253"/>
      <c r="R8" s="186" t="str">
        <f t="shared" ref="R8:R51" si="0">IF(SUM(J8:Q8)&lt;1,"-",IF(AK8&gt;0,2,IF(AND(AH8&gt;=50,AI8=(100-AH8)),5,IF((AH8+AI8)&gt;=70,4,3))))</f>
        <v>-</v>
      </c>
      <c r="S8" s="186" t="str">
        <f t="shared" ref="S8:S51" si="1"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ref="C9:C51" si="17">C8</f>
        <v>111</v>
      </c>
      <c r="D9" s="317" t="str">
        <f t="shared" ref="D9:D51" si="18">D8</f>
        <v>473</v>
      </c>
      <c r="E9" s="153"/>
      <c r="F9" s="153"/>
      <c r="G9" s="253"/>
      <c r="H9" s="253"/>
      <c r="I9" s="253"/>
      <c r="J9" s="154"/>
      <c r="K9" s="154"/>
      <c r="L9" s="154"/>
      <c r="M9" s="154"/>
      <c r="N9" s="253"/>
      <c r="O9" s="253"/>
      <c r="P9" s="312"/>
      <c r="Q9" s="253"/>
      <c r="R9" s="186" t="str">
        <f t="shared" si="0"/>
        <v>-</v>
      </c>
      <c r="S9" s="186" t="str">
        <f t="shared" si="1"/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17"/>
        <v>111</v>
      </c>
      <c r="D10" s="317" t="str">
        <f t="shared" si="18"/>
        <v>473</v>
      </c>
      <c r="E10" s="153"/>
      <c r="F10" s="153"/>
      <c r="G10" s="253"/>
      <c r="H10" s="253"/>
      <c r="I10" s="253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0"/>
        <v>-</v>
      </c>
      <c r="S10" s="186" t="str">
        <f t="shared" si="1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17"/>
        <v>111</v>
      </c>
      <c r="D11" s="317" t="str">
        <f t="shared" si="18"/>
        <v>473</v>
      </c>
      <c r="E11" s="153"/>
      <c r="F11" s="153"/>
      <c r="G11" s="253"/>
      <c r="H11" s="253"/>
      <c r="I11" s="253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0"/>
        <v>-</v>
      </c>
      <c r="S11" s="186" t="str">
        <f t="shared" si="1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17"/>
        <v>111</v>
      </c>
      <c r="D12" s="317" t="str">
        <f t="shared" si="18"/>
        <v>473</v>
      </c>
      <c r="E12" s="153"/>
      <c r="F12" s="153"/>
      <c r="G12" s="253"/>
      <c r="H12" s="253"/>
      <c r="I12" s="253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0"/>
        <v>-</v>
      </c>
      <c r="S12" s="186" t="str">
        <f t="shared" si="1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17"/>
        <v>111</v>
      </c>
      <c r="D13" s="317" t="str">
        <f t="shared" si="18"/>
        <v>473</v>
      </c>
      <c r="E13" s="153"/>
      <c r="F13" s="153"/>
      <c r="G13" s="253"/>
      <c r="H13" s="253"/>
      <c r="I13" s="253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0"/>
        <v>-</v>
      </c>
      <c r="S13" s="186" t="str">
        <f t="shared" si="1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17"/>
        <v>111</v>
      </c>
      <c r="D14" s="317" t="str">
        <f t="shared" si="18"/>
        <v>473</v>
      </c>
      <c r="E14" s="153"/>
      <c r="F14" s="153"/>
      <c r="G14" s="253"/>
      <c r="H14" s="253"/>
      <c r="I14" s="253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0"/>
        <v>-</v>
      </c>
      <c r="S14" s="186" t="str">
        <f t="shared" si="1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17"/>
        <v>111</v>
      </c>
      <c r="D15" s="317" t="str">
        <f t="shared" si="18"/>
        <v>473</v>
      </c>
      <c r="E15" s="153"/>
      <c r="F15" s="153"/>
      <c r="G15" s="253"/>
      <c r="H15" s="253"/>
      <c r="I15" s="253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0"/>
        <v>-</v>
      </c>
      <c r="S15" s="186" t="str">
        <f t="shared" si="1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17"/>
        <v>111</v>
      </c>
      <c r="D16" s="317" t="str">
        <f t="shared" si="18"/>
        <v>473</v>
      </c>
      <c r="E16" s="153"/>
      <c r="F16" s="153"/>
      <c r="G16" s="253"/>
      <c r="H16" s="253"/>
      <c r="I16" s="253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0"/>
        <v>-</v>
      </c>
      <c r="S16" s="186" t="str">
        <f t="shared" si="1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17"/>
        <v>111</v>
      </c>
      <c r="D17" s="317" t="str">
        <f t="shared" si="18"/>
        <v>473</v>
      </c>
      <c r="E17" s="153"/>
      <c r="F17" s="153"/>
      <c r="G17" s="253"/>
      <c r="H17" s="253"/>
      <c r="I17" s="253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0"/>
        <v>-</v>
      </c>
      <c r="S17" s="186" t="str">
        <f t="shared" si="1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17"/>
        <v>111</v>
      </c>
      <c r="D18" s="317" t="str">
        <f t="shared" si="18"/>
        <v>473</v>
      </c>
      <c r="E18" s="153"/>
      <c r="F18" s="153"/>
      <c r="G18" s="253"/>
      <c r="H18" s="253"/>
      <c r="I18" s="253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0"/>
        <v>-</v>
      </c>
      <c r="S18" s="186" t="str">
        <f t="shared" si="1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17"/>
        <v>111</v>
      </c>
      <c r="D19" s="317" t="str">
        <f t="shared" si="18"/>
        <v>473</v>
      </c>
      <c r="E19" s="153"/>
      <c r="F19" s="153"/>
      <c r="G19" s="253"/>
      <c r="H19" s="253"/>
      <c r="I19" s="253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0"/>
        <v>-</v>
      </c>
      <c r="S19" s="186" t="str">
        <f t="shared" si="1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17"/>
        <v>111</v>
      </c>
      <c r="D20" s="317" t="str">
        <f t="shared" si="18"/>
        <v>473</v>
      </c>
      <c r="E20" s="153"/>
      <c r="F20" s="153"/>
      <c r="G20" s="253"/>
      <c r="H20" s="253"/>
      <c r="I20" s="253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0"/>
        <v>-</v>
      </c>
      <c r="S20" s="186" t="str">
        <f t="shared" si="1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17"/>
        <v>111</v>
      </c>
      <c r="D21" s="317" t="str">
        <f t="shared" si="18"/>
        <v>473</v>
      </c>
      <c r="E21" s="153"/>
      <c r="F21" s="350"/>
      <c r="G21" s="253"/>
      <c r="H21" s="253"/>
      <c r="I21" s="253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0"/>
        <v>-</v>
      </c>
      <c r="S21" s="186" t="str">
        <f t="shared" si="1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17"/>
        <v>111</v>
      </c>
      <c r="D22" s="317" t="str">
        <f t="shared" si="18"/>
        <v>473</v>
      </c>
      <c r="E22" s="153"/>
      <c r="F22" s="153"/>
      <c r="G22" s="253"/>
      <c r="H22" s="253"/>
      <c r="I22" s="253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0"/>
        <v>-</v>
      </c>
      <c r="S22" s="186" t="str">
        <f t="shared" si="1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17"/>
        <v>111</v>
      </c>
      <c r="D23" s="317" t="str">
        <f t="shared" si="18"/>
        <v>473</v>
      </c>
      <c r="E23" s="153"/>
      <c r="F23" s="153"/>
      <c r="G23" s="253"/>
      <c r="H23" s="253"/>
      <c r="I23" s="253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0"/>
        <v>-</v>
      </c>
      <c r="S23" s="186" t="str">
        <f t="shared" si="1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17"/>
        <v>111</v>
      </c>
      <c r="D24" s="317" t="str">
        <f t="shared" si="18"/>
        <v>473</v>
      </c>
      <c r="E24" s="153"/>
      <c r="F24" s="153"/>
      <c r="G24" s="253"/>
      <c r="H24" s="253"/>
      <c r="I24" s="253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0"/>
        <v>-</v>
      </c>
      <c r="S24" s="186" t="str">
        <f t="shared" si="1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17"/>
        <v>111</v>
      </c>
      <c r="D25" s="317" t="str">
        <f t="shared" si="18"/>
        <v>473</v>
      </c>
      <c r="E25" s="153"/>
      <c r="F25" s="153"/>
      <c r="G25" s="253"/>
      <c r="H25" s="253"/>
      <c r="I25" s="253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0"/>
        <v>-</v>
      </c>
      <c r="S25" s="186" t="str">
        <f t="shared" si="1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17"/>
        <v>111</v>
      </c>
      <c r="D26" s="317" t="str">
        <f t="shared" si="18"/>
        <v>473</v>
      </c>
      <c r="E26" s="153"/>
      <c r="F26" s="153"/>
      <c r="G26" s="253"/>
      <c r="H26" s="253"/>
      <c r="I26" s="253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0"/>
        <v>-</v>
      </c>
      <c r="S26" s="186" t="str">
        <f t="shared" si="1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17"/>
        <v>111</v>
      </c>
      <c r="D27" s="317" t="str">
        <f t="shared" si="18"/>
        <v>473</v>
      </c>
      <c r="E27" s="153"/>
      <c r="F27" s="153"/>
      <c r="G27" s="253"/>
      <c r="H27" s="253"/>
      <c r="I27" s="253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0"/>
        <v>-</v>
      </c>
      <c r="S27" s="186" t="str">
        <f t="shared" si="1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17"/>
        <v>111</v>
      </c>
      <c r="D28" s="317" t="str">
        <f t="shared" si="18"/>
        <v>473</v>
      </c>
      <c r="E28" s="153"/>
      <c r="F28" s="153"/>
      <c r="G28" s="253"/>
      <c r="H28" s="253"/>
      <c r="I28" s="253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0"/>
        <v>-</v>
      </c>
      <c r="S28" s="186" t="str">
        <f t="shared" si="1"/>
        <v>-</v>
      </c>
      <c r="T28" s="155"/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17"/>
        <v>111</v>
      </c>
      <c r="D29" s="317" t="str">
        <f t="shared" si="18"/>
        <v>473</v>
      </c>
      <c r="E29" s="153"/>
      <c r="F29" s="153"/>
      <c r="G29" s="253"/>
      <c r="H29" s="253"/>
      <c r="I29" s="253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0"/>
        <v>-</v>
      </c>
      <c r="S29" s="186" t="str">
        <f t="shared" si="1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17"/>
        <v>111</v>
      </c>
      <c r="D30" s="317" t="str">
        <f t="shared" si="18"/>
        <v>473</v>
      </c>
      <c r="E30" s="153"/>
      <c r="F30" s="153"/>
      <c r="G30" s="253"/>
      <c r="H30" s="253"/>
      <c r="I30" s="253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0"/>
        <v>-</v>
      </c>
      <c r="S30" s="186" t="str">
        <f t="shared" si="1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17"/>
        <v>111</v>
      </c>
      <c r="D31" s="317" t="str">
        <f t="shared" si="18"/>
        <v>473</v>
      </c>
      <c r="E31" s="153"/>
      <c r="F31" s="153"/>
      <c r="G31" s="253"/>
      <c r="H31" s="253"/>
      <c r="I31" s="253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0"/>
        <v>-</v>
      </c>
      <c r="S31" s="186" t="str">
        <f t="shared" si="1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17"/>
        <v>111</v>
      </c>
      <c r="D32" s="317" t="str">
        <f t="shared" si="18"/>
        <v>473</v>
      </c>
      <c r="E32" s="153"/>
      <c r="F32" s="575"/>
      <c r="G32" s="253"/>
      <c r="H32" s="253"/>
      <c r="I32" s="253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0"/>
        <v>-</v>
      </c>
      <c r="S32" s="186" t="str">
        <f t="shared" si="1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17"/>
        <v>111</v>
      </c>
      <c r="D33" s="317" t="str">
        <f t="shared" si="18"/>
        <v>473</v>
      </c>
      <c r="E33" s="153"/>
      <c r="F33" s="153"/>
      <c r="G33" s="253"/>
      <c r="H33" s="253"/>
      <c r="I33" s="253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0"/>
        <v>-</v>
      </c>
      <c r="S33" s="186" t="str">
        <f t="shared" si="1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17"/>
        <v>111</v>
      </c>
      <c r="D34" s="317" t="str">
        <f t="shared" si="18"/>
        <v>473</v>
      </c>
      <c r="E34" s="153"/>
      <c r="F34" s="153"/>
      <c r="G34" s="253"/>
      <c r="H34" s="253"/>
      <c r="I34" s="253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0"/>
        <v>-</v>
      </c>
      <c r="S34" s="186" t="str">
        <f t="shared" si="1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17"/>
        <v>111</v>
      </c>
      <c r="D35" s="317" t="str">
        <f t="shared" si="18"/>
        <v>473</v>
      </c>
      <c r="E35" s="153"/>
      <c r="F35" s="153"/>
      <c r="G35" s="253"/>
      <c r="H35" s="253"/>
      <c r="I35" s="253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0"/>
        <v>-</v>
      </c>
      <c r="S35" s="186" t="str">
        <f t="shared" si="1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17"/>
        <v>111</v>
      </c>
      <c r="D36" s="317" t="str">
        <f t="shared" si="18"/>
        <v>473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>IF(SUM(J36:Q36)&lt;1,"-",IF(AK36&gt;0,2,IF(AND(AH36&gt;=50,AI36=(100-AH36)),5,IF((AH36+AI36)&gt;=70,4,3))))</f>
        <v>-</v>
      </c>
      <c r="S36" s="186" t="str">
        <f t="shared" si="1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17"/>
        <v>111</v>
      </c>
      <c r="D37" s="317" t="str">
        <f t="shared" si="18"/>
        <v>473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0"/>
        <v>-</v>
      </c>
      <c r="S37" s="186" t="str">
        <f t="shared" si="1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17"/>
        <v>111</v>
      </c>
      <c r="D38" s="317" t="str">
        <f t="shared" si="18"/>
        <v>473</v>
      </c>
      <c r="E38" s="153"/>
      <c r="F38" s="575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0"/>
        <v>-</v>
      </c>
      <c r="S38" s="186" t="str">
        <f t="shared" si="1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17"/>
        <v>111</v>
      </c>
      <c r="D39" s="317" t="str">
        <f t="shared" si="18"/>
        <v>473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0"/>
        <v>-</v>
      </c>
      <c r="S39" s="186" t="str">
        <f t="shared" si="1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17"/>
        <v>111</v>
      </c>
      <c r="D40" s="317" t="str">
        <f t="shared" si="18"/>
        <v>473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0"/>
        <v>-</v>
      </c>
      <c r="S40" s="186" t="str">
        <f t="shared" si="1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17"/>
        <v>111</v>
      </c>
      <c r="D41" s="317" t="str">
        <f t="shared" si="18"/>
        <v>473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0"/>
        <v>-</v>
      </c>
      <c r="S41" s="186" t="str">
        <f t="shared" si="1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17"/>
        <v>111</v>
      </c>
      <c r="D42" s="317" t="str">
        <f t="shared" si="18"/>
        <v>473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0"/>
        <v>-</v>
      </c>
      <c r="S42" s="186" t="str">
        <f t="shared" si="1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17"/>
        <v>111</v>
      </c>
      <c r="D43" s="317" t="str">
        <f t="shared" si="18"/>
        <v>473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0"/>
        <v>-</v>
      </c>
      <c r="S43" s="186" t="str">
        <f t="shared" si="1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17"/>
        <v>111</v>
      </c>
      <c r="D44" s="317" t="str">
        <f t="shared" si="18"/>
        <v>473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0"/>
        <v>-</v>
      </c>
      <c r="S44" s="186" t="str">
        <f t="shared" si="1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17"/>
        <v>111</v>
      </c>
      <c r="D45" s="317" t="str">
        <f t="shared" si="18"/>
        <v>473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0"/>
        <v>-</v>
      </c>
      <c r="S45" s="186" t="str">
        <f t="shared" si="1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17"/>
        <v>111</v>
      </c>
      <c r="D46" s="317" t="str">
        <f t="shared" si="18"/>
        <v>473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0"/>
        <v>-</v>
      </c>
      <c r="S46" s="186" t="str">
        <f t="shared" si="1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17"/>
        <v>111</v>
      </c>
      <c r="D47" s="317" t="str">
        <f t="shared" si="18"/>
        <v>473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0"/>
        <v>-</v>
      </c>
      <c r="S47" s="186" t="str">
        <f t="shared" si="1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17"/>
        <v>111</v>
      </c>
      <c r="D48" s="317" t="str">
        <f t="shared" si="18"/>
        <v>473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0"/>
        <v>-</v>
      </c>
      <c r="S48" s="186" t="str">
        <f t="shared" si="1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17"/>
        <v>111</v>
      </c>
      <c r="D49" s="317" t="str">
        <f t="shared" si="18"/>
        <v>473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0"/>
        <v>-</v>
      </c>
      <c r="S49" s="186" t="str">
        <f t="shared" si="1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17"/>
        <v>111</v>
      </c>
      <c r="D50" s="317" t="str">
        <f t="shared" si="18"/>
        <v>473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0"/>
        <v>-</v>
      </c>
      <c r="S50" s="186" t="str">
        <f t="shared" si="1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17"/>
        <v>111</v>
      </c>
      <c r="D51" s="319" t="str">
        <f t="shared" si="18"/>
        <v>473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0"/>
        <v>-</v>
      </c>
      <c r="S51" s="187" t="str">
        <f t="shared" si="1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2">
        <f t="shared" si="5"/>
        <v>0</v>
      </c>
      <c r="Z51" s="173">
        <f t="shared" si="6"/>
        <v>0</v>
      </c>
      <c r="AA51" s="174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s="322" customFormat="1" ht="15.75" outlineLevel="1" thickBot="1">
      <c r="B52" s="320"/>
      <c r="C52" s="321"/>
      <c r="D52" s="321"/>
      <c r="F52" s="757" t="s">
        <v>176</v>
      </c>
      <c r="G52" s="758"/>
      <c r="H52" s="758"/>
      <c r="I52" s="758"/>
      <c r="J52" s="758"/>
      <c r="K52" s="758"/>
      <c r="L52" s="758"/>
      <c r="M52" s="758"/>
      <c r="N52" s="758"/>
      <c r="O52" s="758"/>
      <c r="P52" s="758"/>
      <c r="Q52" s="758"/>
      <c r="R52" s="759"/>
      <c r="S52" s="759"/>
      <c r="U52" s="325"/>
      <c r="V52" s="321"/>
      <c r="W52" s="321"/>
      <c r="AG52" s="326"/>
      <c r="AL52" s="325"/>
      <c r="AM52" s="355"/>
      <c r="AN52" s="325"/>
      <c r="AO52" s="327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57" t="s">
        <v>255</v>
      </c>
      <c r="T53" s="372" t="s">
        <v>409</v>
      </c>
      <c r="U53" s="325"/>
      <c r="V53" s="321"/>
      <c r="W53" s="321"/>
      <c r="AG53" s="326"/>
      <c r="AL53" s="325"/>
      <c r="AM53" s="355"/>
      <c r="AN53" s="325"/>
      <c r="AO53" s="327"/>
    </row>
    <row r="54" spans="2:41" s="322" customFormat="1" ht="15" outlineLevel="1">
      <c r="B54" s="320"/>
      <c r="C54" s="321"/>
      <c r="D54" s="321"/>
      <c r="F54" s="332" t="s">
        <v>257</v>
      </c>
      <c r="G54" s="333">
        <f>SUMIF(G7:G51,5)/5</f>
        <v>0</v>
      </c>
      <c r="H54" s="333">
        <f t="shared" ref="H54:S54" si="20">SUMIF(H7:H51,5)/5</f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>SUMIF(O7:O51,5)/5</f>
        <v>0</v>
      </c>
      <c r="P54" s="333">
        <f>SUMIF(P7:P51,5)/5</f>
        <v>0</v>
      </c>
      <c r="Q54" s="333">
        <f>SUMIF(Q7:Q51,5)/5</f>
        <v>0</v>
      </c>
      <c r="R54" s="333">
        <f t="shared" si="20"/>
        <v>0</v>
      </c>
      <c r="S54" s="358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55"/>
      <c r="AN54" s="325"/>
      <c r="AO54" s="327"/>
    </row>
    <row r="55" spans="2:41" s="322" customFormat="1" ht="15" outlineLevel="1">
      <c r="B55" s="320"/>
      <c r="C55" s="321"/>
      <c r="D55" s="321"/>
      <c r="F55" s="335" t="s">
        <v>258</v>
      </c>
      <c r="G55" s="336">
        <f>IF(ISERR(G54/SUM(G54,G56,G58,G60)*100),0,G54/SUM(G54,G56,G58,G60)*100)</f>
        <v>0</v>
      </c>
      <c r="H55" s="336">
        <f t="shared" ref="H55:S55" si="21">IF(ISERR(H54/SUM(H54,H56,H58,H60)*100),0,H54/SUM(H54,H56,H58,H60)*100)</f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>IF(ISERR(O54/SUM(O54,O56,O58,O60)*100),0,O54/SUM(O54,O56,O58,O60)*100)</f>
        <v>0</v>
      </c>
      <c r="P55" s="336">
        <f>IF(ISERR(P54/SUM(P54,P56,P58,P60)*100),0,P54/SUM(P54,P56,P58,P60)*100)</f>
        <v>0</v>
      </c>
      <c r="Q55" s="336">
        <f>IF(ISERR(Q54/SUM(Q54,Q56,Q58,Q60)*100),0,Q54/SUM(Q54,Q56,Q58,Q60)*100)</f>
        <v>0</v>
      </c>
      <c r="R55" s="336">
        <f t="shared" si="21"/>
        <v>0</v>
      </c>
      <c r="S55" s="359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55"/>
      <c r="AN55" s="325"/>
      <c r="AO55" s="327"/>
    </row>
    <row r="56" spans="2:41" s="322" customFormat="1" ht="15" outlineLevel="1">
      <c r="B56" s="320"/>
      <c r="C56" s="321"/>
      <c r="D56" s="321"/>
      <c r="F56" s="332" t="s">
        <v>259</v>
      </c>
      <c r="G56" s="333">
        <f>SUMIF(G7:G51,4)/4</f>
        <v>0</v>
      </c>
      <c r="H56" s="333">
        <f t="shared" ref="H56:S56" si="22">SUMIF(H7:H51,4)/4</f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>SUMIF(O7:O51,4)/4</f>
        <v>0</v>
      </c>
      <c r="P56" s="333">
        <f>SUMIF(P7:P51,4)/4</f>
        <v>0</v>
      </c>
      <c r="Q56" s="333">
        <f>SUMIF(Q7:Q51,4)/4</f>
        <v>0</v>
      </c>
      <c r="R56" s="333">
        <f t="shared" si="22"/>
        <v>0</v>
      </c>
      <c r="S56" s="358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55"/>
      <c r="AN56" s="325"/>
      <c r="AO56" s="327"/>
    </row>
    <row r="57" spans="2:41" s="322" customFormat="1" ht="15" outlineLevel="1">
      <c r="B57" s="320"/>
      <c r="C57" s="321"/>
      <c r="D57" s="321"/>
      <c r="F57" s="335" t="s">
        <v>258</v>
      </c>
      <c r="G57" s="336">
        <f>IF(ISERR(G56/SUM(G54,G56,G58,G60)*100),0,G56/SUM(G54,G56,G58,G60)*100)</f>
        <v>0</v>
      </c>
      <c r="H57" s="336">
        <f t="shared" ref="H57:S57" si="23">IF(ISERR(H56/SUM(H54,H56,H58,H60)*100),0,H56/SUM(H54,H56,H58,H60)*100)</f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>IF(ISERR(O56/SUM(O54,O56,O58,O60)*100),0,O56/SUM(O54,O56,O58,O60)*100)</f>
        <v>0</v>
      </c>
      <c r="P57" s="336">
        <f>IF(ISERR(P56/SUM(P54,P56,P58,P60)*100),0,P56/SUM(P54,P56,P58,P60)*100)</f>
        <v>0</v>
      </c>
      <c r="Q57" s="336">
        <f>IF(ISERR(Q56/SUM(Q54,Q56,Q58,Q60)*100),0,Q56/SUM(Q54,Q56,Q58,Q60)*100)</f>
        <v>0</v>
      </c>
      <c r="R57" s="336">
        <f t="shared" si="23"/>
        <v>0</v>
      </c>
      <c r="S57" s="359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55"/>
      <c r="AN57" s="325"/>
      <c r="AO57" s="327"/>
    </row>
    <row r="58" spans="2:41" s="322" customFormat="1" ht="15" outlineLevel="1">
      <c r="B58" s="320"/>
      <c r="C58" s="321"/>
      <c r="D58" s="321"/>
      <c r="F58" s="332" t="s">
        <v>260</v>
      </c>
      <c r="G58" s="333">
        <f>SUMIF(G7:G51,3)/3</f>
        <v>0</v>
      </c>
      <c r="H58" s="333">
        <f t="shared" ref="H58:S58" si="24">SUMIF(H7:H51,3)/3</f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>SUMIF(O7:O51,3)/3</f>
        <v>0</v>
      </c>
      <c r="P58" s="333">
        <f>SUMIF(P7:P51,3)/3</f>
        <v>0</v>
      </c>
      <c r="Q58" s="333">
        <f>SUMIF(Q7:Q51,3)/3</f>
        <v>0</v>
      </c>
      <c r="R58" s="333">
        <f t="shared" si="24"/>
        <v>0</v>
      </c>
      <c r="S58" s="358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55"/>
      <c r="AN58" s="325"/>
      <c r="AO58" s="327"/>
    </row>
    <row r="59" spans="2:41" s="322" customFormat="1" ht="15" outlineLevel="1">
      <c r="B59" s="320"/>
      <c r="C59" s="321"/>
      <c r="D59" s="321"/>
      <c r="F59" s="335" t="s">
        <v>258</v>
      </c>
      <c r="G59" s="336">
        <f>IF(ISERR(G58/SUM(G54,G56,G58,G60)*100),0,G58/SUM(G54,G56,G58,G60)*100)</f>
        <v>0</v>
      </c>
      <c r="H59" s="336">
        <f t="shared" ref="H59:S59" si="25">IF(ISERR(H58/SUM(H54,H56,H58,H60)*100),0,H58/SUM(H54,H56,H58,H60)*100)</f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>IF(ISERR(O58/SUM(O54,O56,O58,O60)*100),0,O58/SUM(O54,O56,O58,O60)*100)</f>
        <v>0</v>
      </c>
      <c r="P59" s="336">
        <f>IF(ISERR(P58/SUM(P54,P56,P58,P60)*100),0,P58/SUM(P54,P56,P58,P60)*100)</f>
        <v>0</v>
      </c>
      <c r="Q59" s="336">
        <f>IF(ISERR(Q58/SUM(Q54,Q56,Q58,Q60)*100),0,Q58/SUM(Q54,Q56,Q58,Q60)*100)</f>
        <v>0</v>
      </c>
      <c r="R59" s="336">
        <f t="shared" si="25"/>
        <v>0</v>
      </c>
      <c r="S59" s="359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55"/>
      <c r="AN59" s="325"/>
      <c r="AO59" s="327"/>
    </row>
    <row r="60" spans="2:41" s="322" customFormat="1" ht="15" outlineLevel="1">
      <c r="B60" s="320"/>
      <c r="C60" s="321"/>
      <c r="D60" s="321"/>
      <c r="F60" s="332" t="s">
        <v>261</v>
      </c>
      <c r="G60" s="333">
        <f>SUMIF(G7:G51,2)/2</f>
        <v>0</v>
      </c>
      <c r="H60" s="333">
        <f t="shared" ref="H60:S60" si="26">SUMIF(H7:H51,2)/2</f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>SUMIF(O7:O51,2)/2</f>
        <v>0</v>
      </c>
      <c r="P60" s="333">
        <f>SUMIF(P7:P51,2)/2</f>
        <v>0</v>
      </c>
      <c r="Q60" s="333">
        <f>SUMIF(Q7:Q51,2)/2</f>
        <v>0</v>
      </c>
      <c r="R60" s="333">
        <f t="shared" si="26"/>
        <v>0</v>
      </c>
      <c r="S60" s="358">
        <f t="shared" si="26"/>
        <v>0</v>
      </c>
      <c r="T60" s="1128" t="s">
        <v>413</v>
      </c>
      <c r="U60" s="325"/>
      <c r="V60" s="321"/>
      <c r="W60" s="321"/>
      <c r="AG60" s="326"/>
      <c r="AL60" s="325"/>
      <c r="AM60" s="355"/>
      <c r="AN60" s="325"/>
      <c r="AO60" s="327"/>
    </row>
    <row r="61" spans="2:41" s="322" customFormat="1" ht="15" outlineLevel="1">
      <c r="B61" s="320"/>
      <c r="C61" s="321"/>
      <c r="D61" s="321"/>
      <c r="F61" s="335" t="s">
        <v>258</v>
      </c>
      <c r="G61" s="336">
        <f>IF(ISERR(G60/SUM(G54,G56,G58,G60)*100),0,G60/SUM(G54,G56,G58,G60)*100)</f>
        <v>0</v>
      </c>
      <c r="H61" s="336">
        <f t="shared" ref="H61:S61" si="27">IF(ISERR(H60/SUM(H54,H56,H58,H60)*100),0,H60/SUM(H54,H56,H58,H60)*100)</f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>IF(ISERR(O60/SUM(O54,O56,O58,O60)*100),0,O60/SUM(O54,O56,O58,O60)*100)</f>
        <v>0</v>
      </c>
      <c r="P61" s="336">
        <f>IF(ISERR(P60/SUM(P54,P56,P58,P60)*100),0,P60/SUM(P54,P56,P58,P60)*100)</f>
        <v>0</v>
      </c>
      <c r="Q61" s="336">
        <f>IF(ISERR(Q60/SUM(Q54,Q56,Q58,Q60)*100),0,Q60/SUM(Q54,Q56,Q58,Q60)*100)</f>
        <v>0</v>
      </c>
      <c r="R61" s="336">
        <f t="shared" si="27"/>
        <v>0</v>
      </c>
      <c r="S61" s="359">
        <f t="shared" si="27"/>
        <v>0</v>
      </c>
      <c r="T61" s="1129"/>
      <c r="U61" s="325"/>
      <c r="V61" s="321"/>
      <c r="W61" s="321"/>
      <c r="AG61" s="326"/>
      <c r="AL61" s="325"/>
      <c r="AM61" s="355"/>
      <c r="AN61" s="325"/>
      <c r="AO61" s="327"/>
    </row>
    <row r="62" spans="2:41" s="322" customFormat="1" ht="15">
      <c r="B62" s="320"/>
      <c r="C62" s="321"/>
      <c r="D62" s="321"/>
      <c r="F62" s="338" t="s">
        <v>262</v>
      </c>
      <c r="G62" s="339">
        <f>IF(SUM(G54,G56,G58,G60)=0,0,IF(AND(SUM(G55,G57,G59)&gt;=95,G55&gt;=50),5,IF(AND(SUM(G55,G57,G59)&gt;=90,SUM(G55,G57)&gt;=50),4,IF(SUM(G55,G57,G59)&gt;=85,3,2))))</f>
        <v>0</v>
      </c>
      <c r="H62" s="339">
        <f t="shared" ref="H62:S62" si="28">IF(SUM(H54,H56,H58,H60)=0,0,IF(AND(SUM(H55,H57,H59)&gt;=95,H55&gt;=50),5,IF(AND(SUM(H55,H57,H59)&gt;=90,SUM(H55,H57)&gt;=50),4,IF(SUM(H55,H57,H59)&gt;=85,3,2))))</f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>IF(SUM(O54,O56,O58,O60)=0,0,IF(AND(SUM(O55,O57,O59)&gt;=95,O55&gt;=50),5,IF(AND(SUM(O55,O57,O59)&gt;=90,SUM(O55,O57)&gt;=50),4,IF(SUM(O55,O57,O59)&gt;=85,3,2))))</f>
        <v>0</v>
      </c>
      <c r="P62" s="339">
        <f>IF(SUM(P54,P56,P58,P60)=0,0,IF(AND(SUM(P55,P57,P59)&gt;=95,P55&gt;=50),5,IF(AND(SUM(P55,P57,P59)&gt;=90,SUM(P55,P57)&gt;=50),4,IF(SUM(P55,P57,P59)&gt;=85,3,2))))</f>
        <v>0</v>
      </c>
      <c r="Q62" s="339">
        <f>IF(SUM(Q54,Q56,Q58,Q60)=0,0,IF(AND(SUM(Q55,Q57,Q59)&gt;=95,Q55&gt;=50),5,IF(AND(SUM(Q55,Q57,Q59)&gt;=90,SUM(Q55,Q57)&gt;=50),4,IF(SUM(Q55,Q57,Q59)&gt;=85,3,2))))</f>
        <v>0</v>
      </c>
      <c r="R62" s="339">
        <f t="shared" si="28"/>
        <v>0</v>
      </c>
      <c r="S62" s="36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55"/>
      <c r="AN62" s="325"/>
      <c r="AO62" s="327"/>
    </row>
    <row r="63" spans="2:41" s="322" customFormat="1" ht="15.75" thickBot="1">
      <c r="B63" s="320"/>
      <c r="C63" s="321"/>
      <c r="D63" s="321"/>
      <c r="F63" s="341" t="s">
        <v>263</v>
      </c>
      <c r="G63" s="342">
        <f>IF(SUM(G54,G56,G58,G60)&gt;0,SUM(G54*5,G56*4,G58*3,G60*2)/SUM(G54,G56,G58,G60),0)</f>
        <v>0</v>
      </c>
      <c r="H63" s="342">
        <f t="shared" ref="H63:S63" si="29">IF(SUM(H54,H56,H58,H60)&gt;0,SUM(H54*5,H56*4,H58*3,H60*2)/SUM(H54,H56,H58,H60),0)</f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>IF(SUM(O54,O56,O58,O60)&gt;0,SUM(O54*5,O56*4,O58*3,O60*2)/SUM(O54,O56,O58,O60),0)</f>
        <v>0</v>
      </c>
      <c r="P63" s="342">
        <f>IF(SUM(P54,P56,P58,P60)&gt;0,SUM(P54*5,P56*4,P58*3,P60*2)/SUM(P54,P56,P58,P60),0)</f>
        <v>0</v>
      </c>
      <c r="Q63" s="342">
        <f>IF(SUM(Q54,Q56,Q58,Q60)&gt;0,SUM(Q54*5,Q56*4,Q58*3,Q60*2)/SUM(Q54,Q56,Q58,Q60),0)</f>
        <v>0</v>
      </c>
      <c r="R63" s="342">
        <f t="shared" si="29"/>
        <v>0</v>
      </c>
      <c r="S63" s="361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55"/>
      <c r="AN63" s="325"/>
      <c r="AO63" s="327"/>
    </row>
    <row r="64" spans="2:41" s="322" customFormat="1" ht="14.25" thickTop="1" thickBot="1">
      <c r="B64" s="320"/>
      <c r="C64" s="321"/>
      <c r="D64" s="321"/>
      <c r="R64" s="325"/>
      <c r="S64" s="325"/>
      <c r="U64" s="325"/>
      <c r="V64" s="321"/>
      <c r="W64" s="321"/>
      <c r="AG64" s="326"/>
      <c r="AL64" s="325"/>
      <c r="AM64" s="355"/>
      <c r="AN64" s="325"/>
      <c r="AO64" s="327"/>
    </row>
    <row r="65" spans="2:41" s="159" customFormat="1" ht="16.5" thickBot="1">
      <c r="B65" s="189"/>
      <c r="C65" s="198">
        <v>112</v>
      </c>
      <c r="D65" s="713" t="str">
        <f>Главная!B4</f>
        <v>473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17" t="s">
        <v>351</v>
      </c>
      <c r="Z65" s="1117"/>
      <c r="AA65" s="1117"/>
      <c r="AC65" s="1117" t="s">
        <v>352</v>
      </c>
      <c r="AD65" s="1117"/>
      <c r="AE65" s="1117"/>
      <c r="AF65" s="1117"/>
      <c r="AG65" s="162"/>
      <c r="AH65" s="1117" t="s">
        <v>264</v>
      </c>
      <c r="AI65" s="1117"/>
      <c r="AJ65" s="1117"/>
      <c r="AK65" s="1117"/>
      <c r="AM65" s="224" t="s">
        <v>409</v>
      </c>
      <c r="AO65" s="308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112</v>
      </c>
      <c r="D67" s="315" t="str">
        <f>D65</f>
        <v>473</v>
      </c>
      <c r="E67" s="150"/>
      <c r="F67" s="150"/>
      <c r="G67" s="252"/>
      <c r="H67" s="252"/>
      <c r="I67" s="252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0">
        <f t="shared" ref="Y67:Y111" si="33">IF(AND(G67=5,I67=5),IF(AC67&gt;=50,IF(AND(AE67=0,AF67=0),5,0),0),0)</f>
        <v>0</v>
      </c>
      <c r="Z67" s="160">
        <f t="shared" ref="Z67:Z111" si="34">IF(AND(G67&gt;=4,I67&gt;=4),IF(SUM(AC67:AD67)&gt;=70,IF(AF67=0,4,0),0),0)</f>
        <v>0</v>
      </c>
      <c r="AA67" s="160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>C67</f>
        <v>112</v>
      </c>
      <c r="D68" s="317" t="str">
        <f>D67</f>
        <v>473</v>
      </c>
      <c r="E68" s="153"/>
      <c r="F68" s="153"/>
      <c r="G68" s="253"/>
      <c r="H68" s="253"/>
      <c r="I68" s="253"/>
      <c r="J68" s="154"/>
      <c r="K68" s="154"/>
      <c r="L68" s="154"/>
      <c r="M68" s="154"/>
      <c r="N68" s="253"/>
      <c r="O68" s="253"/>
      <c r="P68" s="312"/>
      <c r="Q68" s="253"/>
      <c r="R68" s="186" t="str">
        <f t="shared" ref="R68:R111" si="44">IF(SUM(J68:Q68)&lt;1,"-",IF(AK68&gt;0,2,IF(AND(AH68&gt;=50,AI68=(100-AH68)),5,IF((AH68+AI68)&gt;=70,4,3))))</f>
        <v>-</v>
      </c>
      <c r="S68" s="186" t="str">
        <f t="shared" ref="S68:S111" si="45"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60">
        <f t="shared" si="33"/>
        <v>0</v>
      </c>
      <c r="Z68" s="160">
        <f t="shared" si="34"/>
        <v>0</v>
      </c>
      <c r="AA68" s="160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ref="C69:C111" si="47">C68</f>
        <v>112</v>
      </c>
      <c r="D69" s="317" t="str">
        <f t="shared" ref="D69:D111" si="48">D68</f>
        <v>473</v>
      </c>
      <c r="E69" s="153"/>
      <c r="F69" s="153"/>
      <c r="G69" s="253"/>
      <c r="H69" s="253"/>
      <c r="I69" s="253"/>
      <c r="J69" s="154"/>
      <c r="K69" s="154"/>
      <c r="L69" s="154"/>
      <c r="M69" s="154"/>
      <c r="N69" s="253"/>
      <c r="O69" s="253"/>
      <c r="P69" s="312"/>
      <c r="Q69" s="253"/>
      <c r="R69" s="186" t="str">
        <f t="shared" si="44"/>
        <v>-</v>
      </c>
      <c r="S69" s="186" t="str">
        <f t="shared" si="45"/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60">
        <f t="shared" si="33"/>
        <v>0</v>
      </c>
      <c r="Z69" s="160">
        <f t="shared" si="34"/>
        <v>0</v>
      </c>
      <c r="AA69" s="160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7"/>
        <v>112</v>
      </c>
      <c r="D70" s="317" t="str">
        <f t="shared" si="48"/>
        <v>473</v>
      </c>
      <c r="E70" s="153"/>
      <c r="F70" s="153"/>
      <c r="G70" s="253"/>
      <c r="H70" s="253"/>
      <c r="I70" s="253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4"/>
        <v>-</v>
      </c>
      <c r="S70" s="186" t="str">
        <f t="shared" si="45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60">
        <f t="shared" si="33"/>
        <v>0</v>
      </c>
      <c r="Z70" s="160">
        <f t="shared" si="34"/>
        <v>0</v>
      </c>
      <c r="AA70" s="160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7"/>
        <v>112</v>
      </c>
      <c r="D71" s="317" t="str">
        <f t="shared" si="48"/>
        <v>473</v>
      </c>
      <c r="E71" s="153"/>
      <c r="F71" s="153"/>
      <c r="G71" s="253"/>
      <c r="H71" s="253"/>
      <c r="I71" s="253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4"/>
        <v>-</v>
      </c>
      <c r="S71" s="186" t="str">
        <f t="shared" si="45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60">
        <f t="shared" si="33"/>
        <v>0</v>
      </c>
      <c r="Z71" s="160">
        <f t="shared" si="34"/>
        <v>0</v>
      </c>
      <c r="AA71" s="160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7"/>
        <v>112</v>
      </c>
      <c r="D72" s="317" t="str">
        <f t="shared" si="48"/>
        <v>473</v>
      </c>
      <c r="E72" s="153"/>
      <c r="F72" s="153"/>
      <c r="G72" s="253"/>
      <c r="H72" s="253"/>
      <c r="I72" s="253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4"/>
        <v>-</v>
      </c>
      <c r="S72" s="186" t="str">
        <f t="shared" si="45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60">
        <f t="shared" si="33"/>
        <v>0</v>
      </c>
      <c r="Z72" s="160">
        <f t="shared" si="34"/>
        <v>0</v>
      </c>
      <c r="AA72" s="160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7"/>
        <v>112</v>
      </c>
      <c r="D73" s="317" t="str">
        <f t="shared" si="48"/>
        <v>473</v>
      </c>
      <c r="E73" s="153"/>
      <c r="F73" s="153"/>
      <c r="G73" s="253"/>
      <c r="H73" s="253"/>
      <c r="I73" s="253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4"/>
        <v>-</v>
      </c>
      <c r="S73" s="186" t="str">
        <f t="shared" si="45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60">
        <f t="shared" si="33"/>
        <v>0</v>
      </c>
      <c r="Z73" s="160">
        <f t="shared" si="34"/>
        <v>0</v>
      </c>
      <c r="AA73" s="160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7"/>
        <v>112</v>
      </c>
      <c r="D74" s="317" t="str">
        <f t="shared" si="48"/>
        <v>473</v>
      </c>
      <c r="E74" s="153"/>
      <c r="F74" s="153"/>
      <c r="G74" s="253"/>
      <c r="H74" s="253"/>
      <c r="I74" s="253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4"/>
        <v>-</v>
      </c>
      <c r="S74" s="186" t="str">
        <f t="shared" si="45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60">
        <f t="shared" si="33"/>
        <v>0</v>
      </c>
      <c r="Z74" s="160">
        <f t="shared" si="34"/>
        <v>0</v>
      </c>
      <c r="AA74" s="160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7"/>
        <v>112</v>
      </c>
      <c r="D75" s="317" t="str">
        <f t="shared" si="48"/>
        <v>473</v>
      </c>
      <c r="E75" s="153"/>
      <c r="F75" s="153"/>
      <c r="G75" s="253"/>
      <c r="H75" s="253"/>
      <c r="I75" s="253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4"/>
        <v>-</v>
      </c>
      <c r="S75" s="186" t="str">
        <f t="shared" si="45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60">
        <f t="shared" si="33"/>
        <v>0</v>
      </c>
      <c r="Z75" s="160">
        <f t="shared" si="34"/>
        <v>0</v>
      </c>
      <c r="AA75" s="160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7"/>
        <v>112</v>
      </c>
      <c r="D76" s="317" t="str">
        <f t="shared" si="48"/>
        <v>473</v>
      </c>
      <c r="E76" s="153"/>
      <c r="F76" s="153"/>
      <c r="G76" s="253"/>
      <c r="H76" s="253"/>
      <c r="I76" s="253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4"/>
        <v>-</v>
      </c>
      <c r="S76" s="186" t="str">
        <f t="shared" si="45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60">
        <f t="shared" si="33"/>
        <v>0</v>
      </c>
      <c r="Z76" s="160">
        <f t="shared" si="34"/>
        <v>0</v>
      </c>
      <c r="AA76" s="160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7"/>
        <v>112</v>
      </c>
      <c r="D77" s="317" t="str">
        <f t="shared" si="48"/>
        <v>473</v>
      </c>
      <c r="E77" s="153"/>
      <c r="F77" s="153"/>
      <c r="G77" s="253"/>
      <c r="H77" s="253"/>
      <c r="I77" s="253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4"/>
        <v>-</v>
      </c>
      <c r="S77" s="186" t="str">
        <f t="shared" si="45"/>
        <v>-</v>
      </c>
      <c r="T77" s="155"/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60">
        <f t="shared" si="33"/>
        <v>0</v>
      </c>
      <c r="Z77" s="160">
        <f t="shared" si="34"/>
        <v>0</v>
      </c>
      <c r="AA77" s="160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7"/>
        <v>112</v>
      </c>
      <c r="D78" s="317" t="str">
        <f t="shared" si="48"/>
        <v>473</v>
      </c>
      <c r="E78" s="153"/>
      <c r="F78" s="153"/>
      <c r="G78" s="253"/>
      <c r="H78" s="253"/>
      <c r="I78" s="253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4"/>
        <v>-</v>
      </c>
      <c r="S78" s="186" t="str">
        <f t="shared" si="45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60">
        <f t="shared" si="33"/>
        <v>0</v>
      </c>
      <c r="Z78" s="160">
        <f t="shared" si="34"/>
        <v>0</v>
      </c>
      <c r="AA78" s="160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7"/>
        <v>112</v>
      </c>
      <c r="D79" s="317" t="str">
        <f t="shared" si="48"/>
        <v>473</v>
      </c>
      <c r="E79" s="153"/>
      <c r="F79" s="153"/>
      <c r="G79" s="253"/>
      <c r="H79" s="253"/>
      <c r="I79" s="253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4"/>
        <v>-</v>
      </c>
      <c r="S79" s="186" t="str">
        <f t="shared" si="45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60">
        <f t="shared" si="33"/>
        <v>0</v>
      </c>
      <c r="Z79" s="160">
        <f t="shared" si="34"/>
        <v>0</v>
      </c>
      <c r="AA79" s="160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7"/>
        <v>112</v>
      </c>
      <c r="D80" s="317" t="str">
        <f t="shared" si="48"/>
        <v>473</v>
      </c>
      <c r="E80" s="153"/>
      <c r="F80" s="153"/>
      <c r="G80" s="253"/>
      <c r="H80" s="253"/>
      <c r="I80" s="253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4"/>
        <v>-</v>
      </c>
      <c r="S80" s="186" t="str">
        <f t="shared" si="45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60">
        <f t="shared" si="33"/>
        <v>0</v>
      </c>
      <c r="Z80" s="160">
        <f t="shared" si="34"/>
        <v>0</v>
      </c>
      <c r="AA80" s="160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7"/>
        <v>112</v>
      </c>
      <c r="D81" s="317" t="str">
        <f t="shared" si="48"/>
        <v>473</v>
      </c>
      <c r="E81" s="153"/>
      <c r="F81" s="153"/>
      <c r="G81" s="253"/>
      <c r="H81" s="253"/>
      <c r="I81" s="253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4"/>
        <v>-</v>
      </c>
      <c r="S81" s="186" t="str">
        <f t="shared" si="45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60">
        <f t="shared" si="33"/>
        <v>0</v>
      </c>
      <c r="Z81" s="160">
        <f t="shared" si="34"/>
        <v>0</v>
      </c>
      <c r="AA81" s="160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7"/>
        <v>112</v>
      </c>
      <c r="D82" s="317" t="str">
        <f t="shared" si="48"/>
        <v>473</v>
      </c>
      <c r="E82" s="153"/>
      <c r="F82" s="153"/>
      <c r="G82" s="253"/>
      <c r="H82" s="253"/>
      <c r="I82" s="253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4"/>
        <v>-</v>
      </c>
      <c r="S82" s="186" t="str">
        <f t="shared" si="45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60">
        <f t="shared" si="33"/>
        <v>0</v>
      </c>
      <c r="Z82" s="160">
        <f t="shared" si="34"/>
        <v>0</v>
      </c>
      <c r="AA82" s="160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7"/>
        <v>112</v>
      </c>
      <c r="D83" s="317" t="str">
        <f t="shared" si="48"/>
        <v>473</v>
      </c>
      <c r="E83" s="153"/>
      <c r="F83" s="153"/>
      <c r="G83" s="253"/>
      <c r="H83" s="253"/>
      <c r="I83" s="253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4"/>
        <v>-</v>
      </c>
      <c r="S83" s="186" t="str">
        <f t="shared" si="45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60">
        <f t="shared" si="33"/>
        <v>0</v>
      </c>
      <c r="Z83" s="160">
        <f t="shared" si="34"/>
        <v>0</v>
      </c>
      <c r="AA83" s="160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7"/>
        <v>112</v>
      </c>
      <c r="D84" s="317" t="str">
        <f t="shared" si="48"/>
        <v>473</v>
      </c>
      <c r="E84" s="153"/>
      <c r="F84" s="153"/>
      <c r="G84" s="253"/>
      <c r="H84" s="253"/>
      <c r="I84" s="253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4"/>
        <v>-</v>
      </c>
      <c r="S84" s="186" t="str">
        <f t="shared" si="45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60">
        <f t="shared" si="33"/>
        <v>0</v>
      </c>
      <c r="Z84" s="160">
        <f t="shared" si="34"/>
        <v>0</v>
      </c>
      <c r="AA84" s="160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7"/>
        <v>112</v>
      </c>
      <c r="D85" s="317" t="str">
        <f t="shared" si="48"/>
        <v>473</v>
      </c>
      <c r="E85" s="153"/>
      <c r="F85" s="153"/>
      <c r="G85" s="253"/>
      <c r="H85" s="253"/>
      <c r="I85" s="253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4"/>
        <v>-</v>
      </c>
      <c r="S85" s="186" t="str">
        <f t="shared" si="45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60">
        <f t="shared" si="33"/>
        <v>0</v>
      </c>
      <c r="Z85" s="160">
        <f t="shared" si="34"/>
        <v>0</v>
      </c>
      <c r="AA85" s="160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7"/>
        <v>112</v>
      </c>
      <c r="D86" s="317" t="str">
        <f t="shared" si="48"/>
        <v>473</v>
      </c>
      <c r="E86" s="153"/>
      <c r="F86" s="153"/>
      <c r="G86" s="253"/>
      <c r="H86" s="253"/>
      <c r="I86" s="253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4"/>
        <v>-</v>
      </c>
      <c r="S86" s="186" t="str">
        <f t="shared" si="45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60">
        <f t="shared" si="33"/>
        <v>0</v>
      </c>
      <c r="Z86" s="160">
        <f t="shared" si="34"/>
        <v>0</v>
      </c>
      <c r="AA86" s="160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7"/>
        <v>112</v>
      </c>
      <c r="D87" s="317" t="str">
        <f t="shared" si="48"/>
        <v>473</v>
      </c>
      <c r="E87" s="153"/>
      <c r="F87" s="153"/>
      <c r="G87" s="253"/>
      <c r="H87" s="253"/>
      <c r="I87" s="253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4"/>
        <v>-</v>
      </c>
      <c r="S87" s="186" t="str">
        <f t="shared" si="45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60">
        <f t="shared" si="33"/>
        <v>0</v>
      </c>
      <c r="Z87" s="160">
        <f t="shared" si="34"/>
        <v>0</v>
      </c>
      <c r="AA87" s="160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7"/>
        <v>112</v>
      </c>
      <c r="D88" s="317" t="str">
        <f t="shared" si="48"/>
        <v>473</v>
      </c>
      <c r="E88" s="153"/>
      <c r="F88" s="153"/>
      <c r="G88" s="253"/>
      <c r="H88" s="253"/>
      <c r="I88" s="253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4"/>
        <v>-</v>
      </c>
      <c r="S88" s="186" t="str">
        <f t="shared" si="45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60">
        <f t="shared" si="33"/>
        <v>0</v>
      </c>
      <c r="Z88" s="160">
        <f t="shared" si="34"/>
        <v>0</v>
      </c>
      <c r="AA88" s="160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7"/>
        <v>112</v>
      </c>
      <c r="D89" s="317" t="str">
        <f t="shared" si="48"/>
        <v>473</v>
      </c>
      <c r="E89" s="153"/>
      <c r="F89" s="153"/>
      <c r="G89" s="253"/>
      <c r="H89" s="253"/>
      <c r="I89" s="253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4"/>
        <v>-</v>
      </c>
      <c r="S89" s="186" t="str">
        <f t="shared" si="45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60">
        <f t="shared" si="33"/>
        <v>0</v>
      </c>
      <c r="Z89" s="160">
        <f t="shared" si="34"/>
        <v>0</v>
      </c>
      <c r="AA89" s="160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7"/>
        <v>112</v>
      </c>
      <c r="D90" s="317" t="str">
        <f t="shared" si="48"/>
        <v>473</v>
      </c>
      <c r="E90" s="153"/>
      <c r="F90" s="153"/>
      <c r="G90" s="253"/>
      <c r="H90" s="253"/>
      <c r="I90" s="253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4"/>
        <v>-</v>
      </c>
      <c r="S90" s="186" t="str">
        <f t="shared" si="45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60">
        <f t="shared" si="33"/>
        <v>0</v>
      </c>
      <c r="Z90" s="160">
        <f t="shared" si="34"/>
        <v>0</v>
      </c>
      <c r="AA90" s="160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7"/>
        <v>112</v>
      </c>
      <c r="D91" s="317" t="str">
        <f t="shared" si="48"/>
        <v>473</v>
      </c>
      <c r="E91" s="153"/>
      <c r="F91" s="153"/>
      <c r="G91" s="253"/>
      <c r="H91" s="253"/>
      <c r="I91" s="253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4"/>
        <v>-</v>
      </c>
      <c r="S91" s="186" t="str">
        <f t="shared" si="45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60">
        <f t="shared" si="33"/>
        <v>0</v>
      </c>
      <c r="Z91" s="160">
        <f t="shared" si="34"/>
        <v>0</v>
      </c>
      <c r="AA91" s="160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7"/>
        <v>112</v>
      </c>
      <c r="D92" s="317" t="str">
        <f t="shared" si="48"/>
        <v>473</v>
      </c>
      <c r="E92" s="153"/>
      <c r="F92" s="153"/>
      <c r="G92" s="253"/>
      <c r="H92" s="253"/>
      <c r="I92" s="253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4"/>
        <v>-</v>
      </c>
      <c r="S92" s="186" t="str">
        <f t="shared" si="45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60">
        <f t="shared" si="33"/>
        <v>0</v>
      </c>
      <c r="Z92" s="160">
        <f t="shared" si="34"/>
        <v>0</v>
      </c>
      <c r="AA92" s="160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7"/>
        <v>112</v>
      </c>
      <c r="D93" s="317" t="str">
        <f t="shared" si="48"/>
        <v>473</v>
      </c>
      <c r="E93" s="153"/>
      <c r="F93" s="153"/>
      <c r="G93" s="253"/>
      <c r="H93" s="253"/>
      <c r="I93" s="253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4"/>
        <v>-</v>
      </c>
      <c r="S93" s="186" t="str">
        <f t="shared" si="45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60">
        <f t="shared" si="33"/>
        <v>0</v>
      </c>
      <c r="Z93" s="160">
        <f t="shared" si="34"/>
        <v>0</v>
      </c>
      <c r="AA93" s="160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7"/>
        <v>112</v>
      </c>
      <c r="D94" s="317" t="str">
        <f t="shared" si="48"/>
        <v>473</v>
      </c>
      <c r="E94" s="153"/>
      <c r="F94" s="153"/>
      <c r="G94" s="253"/>
      <c r="H94" s="253"/>
      <c r="I94" s="253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4"/>
        <v>-</v>
      </c>
      <c r="S94" s="186" t="str">
        <f t="shared" si="45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60">
        <f t="shared" si="33"/>
        <v>0</v>
      </c>
      <c r="Z94" s="160">
        <f t="shared" si="34"/>
        <v>0</v>
      </c>
      <c r="AA94" s="160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7"/>
        <v>112</v>
      </c>
      <c r="D95" s="317" t="str">
        <f t="shared" si="48"/>
        <v>473</v>
      </c>
      <c r="E95" s="153"/>
      <c r="F95" s="153"/>
      <c r="G95" s="253"/>
      <c r="H95" s="253"/>
      <c r="I95" s="253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4"/>
        <v>-</v>
      </c>
      <c r="S95" s="186" t="str">
        <f t="shared" si="45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60">
        <f t="shared" si="33"/>
        <v>0</v>
      </c>
      <c r="Z95" s="160">
        <f t="shared" si="34"/>
        <v>0</v>
      </c>
      <c r="AA95" s="160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7"/>
        <v>112</v>
      </c>
      <c r="D96" s="317" t="str">
        <f t="shared" si="48"/>
        <v>473</v>
      </c>
      <c r="E96" s="153"/>
      <c r="F96" s="153"/>
      <c r="G96" s="253"/>
      <c r="H96" s="253"/>
      <c r="I96" s="253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4"/>
        <v>-</v>
      </c>
      <c r="S96" s="186" t="str">
        <f t="shared" si="45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60">
        <f t="shared" si="33"/>
        <v>0</v>
      </c>
      <c r="Z96" s="160">
        <f t="shared" si="34"/>
        <v>0</v>
      </c>
      <c r="AA96" s="160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7"/>
        <v>112</v>
      </c>
      <c r="D97" s="317" t="str">
        <f t="shared" si="48"/>
        <v>473</v>
      </c>
      <c r="E97" s="153"/>
      <c r="F97" s="153"/>
      <c r="G97" s="154"/>
      <c r="H97" s="253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4"/>
        <v>-</v>
      </c>
      <c r="S97" s="186" t="str">
        <f t="shared" si="45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60">
        <f t="shared" si="33"/>
        <v>0</v>
      </c>
      <c r="Z97" s="160">
        <f t="shared" si="34"/>
        <v>0</v>
      </c>
      <c r="AA97" s="160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7"/>
        <v>112</v>
      </c>
      <c r="D98" s="317" t="str">
        <f t="shared" si="48"/>
        <v>473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4"/>
        <v>-</v>
      </c>
      <c r="S98" s="186" t="str">
        <f t="shared" si="45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60">
        <f t="shared" si="33"/>
        <v>0</v>
      </c>
      <c r="Z98" s="160">
        <f t="shared" si="34"/>
        <v>0</v>
      </c>
      <c r="AA98" s="160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7"/>
        <v>112</v>
      </c>
      <c r="D99" s="317" t="str">
        <f t="shared" si="48"/>
        <v>473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4"/>
        <v>-</v>
      </c>
      <c r="S99" s="186" t="str">
        <f t="shared" si="45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60">
        <f t="shared" si="33"/>
        <v>0</v>
      </c>
      <c r="Z99" s="160">
        <f t="shared" si="34"/>
        <v>0</v>
      </c>
      <c r="AA99" s="160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7"/>
        <v>112</v>
      </c>
      <c r="D100" s="317" t="str">
        <f t="shared" si="48"/>
        <v>473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4"/>
        <v>-</v>
      </c>
      <c r="S100" s="186" t="str">
        <f t="shared" si="45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60">
        <f t="shared" si="33"/>
        <v>0</v>
      </c>
      <c r="Z100" s="160">
        <f t="shared" si="34"/>
        <v>0</v>
      </c>
      <c r="AA100" s="160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7"/>
        <v>112</v>
      </c>
      <c r="D101" s="317" t="str">
        <f t="shared" si="48"/>
        <v>473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4"/>
        <v>-</v>
      </c>
      <c r="S101" s="186" t="str">
        <f t="shared" si="45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60">
        <f t="shared" si="33"/>
        <v>0</v>
      </c>
      <c r="Z101" s="160">
        <f t="shared" si="34"/>
        <v>0</v>
      </c>
      <c r="AA101" s="160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7"/>
        <v>112</v>
      </c>
      <c r="D102" s="317" t="str">
        <f t="shared" si="48"/>
        <v>473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4"/>
        <v>-</v>
      </c>
      <c r="S102" s="186" t="str">
        <f t="shared" si="45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60">
        <f t="shared" si="33"/>
        <v>0</v>
      </c>
      <c r="Z102" s="160">
        <f t="shared" si="34"/>
        <v>0</v>
      </c>
      <c r="AA102" s="160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7"/>
        <v>112</v>
      </c>
      <c r="D103" s="317" t="str">
        <f t="shared" si="48"/>
        <v>473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4"/>
        <v>-</v>
      </c>
      <c r="S103" s="186" t="str">
        <f t="shared" si="45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60">
        <f t="shared" si="33"/>
        <v>0</v>
      </c>
      <c r="Z103" s="160">
        <f t="shared" si="34"/>
        <v>0</v>
      </c>
      <c r="AA103" s="160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7"/>
        <v>112</v>
      </c>
      <c r="D104" s="317" t="str">
        <f t="shared" si="48"/>
        <v>473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4"/>
        <v>-</v>
      </c>
      <c r="S104" s="186" t="str">
        <f t="shared" si="45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60">
        <f t="shared" si="33"/>
        <v>0</v>
      </c>
      <c r="Z104" s="160">
        <f t="shared" si="34"/>
        <v>0</v>
      </c>
      <c r="AA104" s="160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7"/>
        <v>112</v>
      </c>
      <c r="D105" s="317" t="str">
        <f t="shared" si="48"/>
        <v>473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4"/>
        <v>-</v>
      </c>
      <c r="S105" s="186" t="str">
        <f t="shared" si="45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60">
        <f t="shared" si="33"/>
        <v>0</v>
      </c>
      <c r="Z105" s="160">
        <f t="shared" si="34"/>
        <v>0</v>
      </c>
      <c r="AA105" s="160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7"/>
        <v>112</v>
      </c>
      <c r="D106" s="317" t="str">
        <f t="shared" si="48"/>
        <v>473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4"/>
        <v>-</v>
      </c>
      <c r="S106" s="186" t="str">
        <f t="shared" si="45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60">
        <f t="shared" si="33"/>
        <v>0</v>
      </c>
      <c r="Z106" s="160">
        <f t="shared" si="34"/>
        <v>0</v>
      </c>
      <c r="AA106" s="160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7"/>
        <v>112</v>
      </c>
      <c r="D107" s="317" t="str">
        <f t="shared" si="48"/>
        <v>473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4"/>
        <v>-</v>
      </c>
      <c r="S107" s="186" t="str">
        <f t="shared" si="45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60">
        <f t="shared" si="33"/>
        <v>0</v>
      </c>
      <c r="Z107" s="160">
        <f t="shared" si="34"/>
        <v>0</v>
      </c>
      <c r="AA107" s="160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7"/>
        <v>112</v>
      </c>
      <c r="D108" s="317" t="str">
        <f t="shared" si="48"/>
        <v>473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4"/>
        <v>-</v>
      </c>
      <c r="S108" s="186" t="str">
        <f t="shared" si="45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60">
        <f t="shared" si="33"/>
        <v>0</v>
      </c>
      <c r="Z108" s="160">
        <f t="shared" si="34"/>
        <v>0</v>
      </c>
      <c r="AA108" s="160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7"/>
        <v>112</v>
      </c>
      <c r="D109" s="317" t="str">
        <f t="shared" si="48"/>
        <v>473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4"/>
        <v>-</v>
      </c>
      <c r="S109" s="186" t="str">
        <f t="shared" si="45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60">
        <f t="shared" si="33"/>
        <v>0</v>
      </c>
      <c r="Z109" s="160">
        <f t="shared" si="34"/>
        <v>0</v>
      </c>
      <c r="AA109" s="160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7"/>
        <v>112</v>
      </c>
      <c r="D110" s="317" t="str">
        <f t="shared" si="48"/>
        <v>473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4"/>
        <v>-</v>
      </c>
      <c r="S110" s="186" t="str">
        <f t="shared" si="45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60">
        <f t="shared" si="33"/>
        <v>0</v>
      </c>
      <c r="Z110" s="160">
        <f t="shared" si="34"/>
        <v>0</v>
      </c>
      <c r="AA110" s="160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7"/>
        <v>112</v>
      </c>
      <c r="D111" s="319" t="str">
        <f t="shared" si="48"/>
        <v>473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4"/>
        <v>-</v>
      </c>
      <c r="S111" s="187" t="str">
        <f t="shared" si="45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60">
        <f t="shared" si="33"/>
        <v>0</v>
      </c>
      <c r="Z111" s="160">
        <f t="shared" si="34"/>
        <v>0</v>
      </c>
      <c r="AA111" s="160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s="322" customFormat="1" ht="15.75" outlineLevel="1" thickBot="1">
      <c r="B112" s="320"/>
      <c r="C112" s="321"/>
      <c r="D112" s="321"/>
      <c r="F112" s="760" t="s">
        <v>176</v>
      </c>
      <c r="G112" s="758"/>
      <c r="H112" s="758"/>
      <c r="I112" s="758"/>
      <c r="J112" s="758"/>
      <c r="K112" s="758"/>
      <c r="L112" s="758"/>
      <c r="M112" s="758"/>
      <c r="N112" s="323"/>
      <c r="O112" s="323"/>
      <c r="P112" s="323"/>
      <c r="Q112" s="323"/>
      <c r="R112" s="324"/>
      <c r="S112" s="324"/>
      <c r="U112" s="325"/>
      <c r="V112" s="321"/>
      <c r="W112" s="321"/>
      <c r="AG112" s="326"/>
      <c r="AL112" s="325"/>
      <c r="AM112" s="355"/>
      <c r="AN112" s="325"/>
      <c r="AO112" s="327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31" t="s">
        <v>409</v>
      </c>
      <c r="U113" s="325"/>
      <c r="V113" s="321"/>
      <c r="W113" s="321"/>
      <c r="AG113" s="326"/>
      <c r="AL113" s="325"/>
      <c r="AM113" s="355"/>
      <c r="AN113" s="325"/>
      <c r="AO113" s="327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>SUMIF(G67:G111,5)/5</f>
        <v>0</v>
      </c>
      <c r="H114" s="333">
        <f t="shared" ref="H114:S114" si="50">SUMIF(H67:H111,5)/5</f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>SUMIF(O67:O111,5)/5</f>
        <v>0</v>
      </c>
      <c r="P114" s="333">
        <f>SUMIF(P67:P111,5)/5</f>
        <v>0</v>
      </c>
      <c r="Q114" s="333">
        <f>SUMIF(Q67:Q111,5)/5</f>
        <v>0</v>
      </c>
      <c r="R114" s="333">
        <f t="shared" si="50"/>
        <v>0</v>
      </c>
      <c r="S114" s="334">
        <f t="shared" si="50"/>
        <v>0</v>
      </c>
      <c r="T114" s="362" t="s">
        <v>411</v>
      </c>
      <c r="U114" s="325"/>
      <c r="V114" s="321"/>
      <c r="W114" s="321"/>
      <c r="AG114" s="326"/>
      <c r="AL114" s="325"/>
      <c r="AM114" s="355"/>
      <c r="AN114" s="325"/>
      <c r="AO114" s="327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>IF(ISERR(O114/SUM(O114,O116,O118,O120)*100),0,O114/SUM(O114,O116,O118,O120)*100)</f>
        <v>0</v>
      </c>
      <c r="P115" s="336">
        <f>IF(ISERR(P114/SUM(P114,P116,P118,P120)*100),0,P114/SUM(P114,P116,P118,P120)*100)</f>
        <v>0</v>
      </c>
      <c r="Q115" s="336">
        <f>IF(ISERR(Q114/SUM(Q114,Q116,Q118,Q120)*100),0,Q114/SUM(Q114,Q116,Q118,Q120)*100)</f>
        <v>0</v>
      </c>
      <c r="R115" s="336">
        <f t="shared" si="51"/>
        <v>0</v>
      </c>
      <c r="S115" s="337">
        <f t="shared" si="51"/>
        <v>0</v>
      </c>
      <c r="T115" s="363">
        <f>SUM(V66:W66)</f>
        <v>0</v>
      </c>
      <c r="U115" s="325"/>
      <c r="V115" s="321"/>
      <c r="W115" s="321"/>
      <c r="AG115" s="326"/>
      <c r="AL115" s="325"/>
      <c r="AM115" s="355"/>
      <c r="AN115" s="325"/>
      <c r="AO115" s="327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>SUMIF(G67:G111,4)/4</f>
        <v>0</v>
      </c>
      <c r="H116" s="333">
        <f t="shared" ref="H116:S116" si="52">SUMIF(H67:H111,4)/4</f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>SUMIF(O67:O111,4)/4</f>
        <v>0</v>
      </c>
      <c r="P116" s="333">
        <f>SUMIF(P67:P111,4)/4</f>
        <v>0</v>
      </c>
      <c r="Q116" s="333">
        <f>SUMIF(Q67:Q111,4)/4</f>
        <v>0</v>
      </c>
      <c r="R116" s="333">
        <f t="shared" si="52"/>
        <v>0</v>
      </c>
      <c r="S116" s="334">
        <f t="shared" si="52"/>
        <v>0</v>
      </c>
      <c r="T116" s="364" t="s">
        <v>410</v>
      </c>
      <c r="U116" s="325"/>
      <c r="V116" s="321"/>
      <c r="W116" s="321"/>
      <c r="AG116" s="326"/>
      <c r="AL116" s="325"/>
      <c r="AM116" s="355"/>
      <c r="AN116" s="325"/>
      <c r="AO116" s="327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>IF(ISERR(O116/SUM(O114,O116,O118,O120)*100),0,O116/SUM(O114,O116,O118,O120)*100)</f>
        <v>0</v>
      </c>
      <c r="P117" s="336">
        <f>IF(ISERR(P116/SUM(P114,P116,P118,P120)*100),0,P116/SUM(P114,P116,P118,P120)*100)</f>
        <v>0</v>
      </c>
      <c r="Q117" s="336">
        <f>IF(ISERR(Q116/SUM(Q114,Q116,Q118,Q120)*100),0,Q116/SUM(Q114,Q116,Q118,Q120)*100)</f>
        <v>0</v>
      </c>
      <c r="R117" s="336">
        <f t="shared" si="53"/>
        <v>0</v>
      </c>
      <c r="S117" s="337">
        <f t="shared" si="53"/>
        <v>0</v>
      </c>
      <c r="T117" s="365">
        <f>AM66</f>
        <v>0</v>
      </c>
      <c r="U117" s="325"/>
      <c r="V117" s="321"/>
      <c r="W117" s="321"/>
      <c r="AG117" s="326"/>
      <c r="AL117" s="325"/>
      <c r="AM117" s="355"/>
      <c r="AN117" s="325"/>
      <c r="AO117" s="327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>SUMIF(G67:G111,3)/3</f>
        <v>0</v>
      </c>
      <c r="H118" s="333">
        <f t="shared" ref="H118:S118" si="54">SUMIF(H67:H111,3)/3</f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>SUMIF(O67:O111,3)/3</f>
        <v>0</v>
      </c>
      <c r="P118" s="333">
        <f>SUMIF(P67:P111,3)/3</f>
        <v>0</v>
      </c>
      <c r="Q118" s="333">
        <f>SUMIF(Q67:Q111,3)/3</f>
        <v>0</v>
      </c>
      <c r="R118" s="333">
        <f t="shared" si="54"/>
        <v>0</v>
      </c>
      <c r="S118" s="334">
        <f t="shared" si="54"/>
        <v>0</v>
      </c>
      <c r="T118" s="364" t="s">
        <v>412</v>
      </c>
      <c r="U118" s="325"/>
      <c r="V118" s="321"/>
      <c r="W118" s="321"/>
      <c r="AG118" s="326"/>
      <c r="AL118" s="325"/>
      <c r="AM118" s="355"/>
      <c r="AN118" s="325"/>
      <c r="AO118" s="327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>IF(ISERR(O118/SUM(O114,O116,O118,O120)*100),0,O118/SUM(O114,O116,O118,O120)*100)</f>
        <v>0</v>
      </c>
      <c r="P119" s="336">
        <f>IF(ISERR(P118/SUM(P114,P116,P118,P120)*100),0,P118/SUM(P114,P116,P118,P120)*100)</f>
        <v>0</v>
      </c>
      <c r="Q119" s="336">
        <f>IF(ISERR(Q118/SUM(Q114,Q116,Q118,Q120)*100),0,Q118/SUM(Q114,Q116,Q118,Q120)*100)</f>
        <v>0</v>
      </c>
      <c r="R119" s="336">
        <f t="shared" si="55"/>
        <v>0</v>
      </c>
      <c r="S119" s="337">
        <f t="shared" si="55"/>
        <v>0</v>
      </c>
      <c r="T119" s="366">
        <f>T115-T117</f>
        <v>0</v>
      </c>
      <c r="U119" s="325"/>
      <c r="V119" s="321"/>
      <c r="W119" s="321"/>
      <c r="AG119" s="326"/>
      <c r="AL119" s="325"/>
      <c r="AM119" s="355"/>
      <c r="AN119" s="325"/>
      <c r="AO119" s="327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>SUMIF(G67:G111,2)/2</f>
        <v>0</v>
      </c>
      <c r="H120" s="333">
        <f t="shared" ref="H120:S120" si="56">SUMIF(H67:H111,2)/2</f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>SUMIF(O67:O111,2)/2</f>
        <v>0</v>
      </c>
      <c r="P120" s="333">
        <f>SUMIF(P67:P111,2)/2</f>
        <v>0</v>
      </c>
      <c r="Q120" s="333">
        <f>SUMIF(Q67:Q111,2)/2</f>
        <v>0</v>
      </c>
      <c r="R120" s="333">
        <f t="shared" si="56"/>
        <v>0</v>
      </c>
      <c r="S120" s="334">
        <f t="shared" si="56"/>
        <v>0</v>
      </c>
      <c r="T120" s="1111" t="s">
        <v>413</v>
      </c>
      <c r="U120" s="325"/>
      <c r="V120" s="321"/>
      <c r="W120" s="321"/>
      <c r="AG120" s="326"/>
      <c r="AL120" s="325"/>
      <c r="AM120" s="355"/>
      <c r="AN120" s="325"/>
      <c r="AO120" s="327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>IF(ISERR(O120/SUM(O114,O116,O118,O120)*100),0,O120/SUM(O114,O116,O118,O120)*100)</f>
        <v>0</v>
      </c>
      <c r="P121" s="336">
        <f>IF(ISERR(P120/SUM(P114,P116,P118,P120)*100),0,P120/SUM(P114,P116,P118,P120)*100)</f>
        <v>0</v>
      </c>
      <c r="Q121" s="336">
        <f>IF(ISERR(Q120/SUM(Q114,Q116,Q118,Q120)*100),0,Q120/SUM(Q114,Q116,Q118,Q120)*100)</f>
        <v>0</v>
      </c>
      <c r="R121" s="336">
        <f t="shared" si="57"/>
        <v>0</v>
      </c>
      <c r="S121" s="337">
        <f t="shared" si="57"/>
        <v>0</v>
      </c>
      <c r="T121" s="1112"/>
      <c r="U121" s="325"/>
      <c r="V121" s="321"/>
      <c r="W121" s="321"/>
      <c r="AG121" s="326"/>
      <c r="AL121" s="325"/>
      <c r="AM121" s="355"/>
      <c r="AN121" s="325"/>
      <c r="AO121" s="327"/>
    </row>
    <row r="122" spans="2:41" s="322" customFormat="1" ht="15">
      <c r="B122" s="320"/>
      <c r="C122" s="321"/>
      <c r="D122" s="321"/>
      <c r="F122" s="338" t="s">
        <v>262</v>
      </c>
      <c r="G122" s="339">
        <f>IF(SUM(G114,G116,G118,G120)=0,0,IF(AND(SUM(G115,G117,G119)&gt;=95,G115&gt;=50),5,IF(AND(SUM(G115,G117,G119)&gt;=90,SUM(G115,G117)&gt;=50),4,IF(SUM(G115,G117,G119)&gt;=85,3,2))))</f>
        <v>0</v>
      </c>
      <c r="H122" s="339">
        <f t="shared" ref="H122:S122" si="58">IF(SUM(H114,H116,H118,H120)=0,0,IF(AND(SUM(H115,H117,H119)&gt;=95,H115&gt;=50),5,IF(AND(SUM(H115,H117,H119)&gt;=90,SUM(H115,H117)&gt;=50),4,IF(SUM(H115,H117,H119)&gt;=85,3,2))))</f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>IF(SUM(O114,O116,O118,O120)=0,0,IF(AND(SUM(O115,O117,O119)&gt;=95,O115&gt;=50),5,IF(AND(SUM(O115,O117,O119)&gt;=90,SUM(O115,O117)&gt;=50),4,IF(SUM(O115,O117,O119)&gt;=85,3,2))))</f>
        <v>0</v>
      </c>
      <c r="P122" s="339">
        <f>IF(SUM(P114,P116,P118,P120)=0,0,IF(AND(SUM(P115,P117,P119)&gt;=95,P115&gt;=50),5,IF(AND(SUM(P115,P117,P119)&gt;=90,SUM(P115,P117)&gt;=50),4,IF(SUM(P115,P117,P119)&gt;=85,3,2))))</f>
        <v>0</v>
      </c>
      <c r="Q122" s="339">
        <f>IF(SUM(Q114,Q116,Q118,Q120)=0,0,IF(AND(SUM(Q115,Q117,Q119)&gt;=95,Q115&gt;=50),5,IF(AND(SUM(Q115,Q117,Q119)&gt;=90,SUM(Q115,Q117)&gt;=50),4,IF(SUM(Q115,Q117,Q119)&gt;=85,3,2))))</f>
        <v>0</v>
      </c>
      <c r="R122" s="339">
        <f t="shared" si="58"/>
        <v>0</v>
      </c>
      <c r="S122" s="340">
        <f t="shared" si="58"/>
        <v>0</v>
      </c>
      <c r="T122" s="367" t="e">
        <f>T117/T115</f>
        <v>#DIV/0!</v>
      </c>
      <c r="U122" s="325"/>
      <c r="V122" s="321"/>
      <c r="W122" s="321"/>
      <c r="AG122" s="326"/>
      <c r="AL122" s="325"/>
      <c r="AM122" s="355"/>
      <c r="AN122" s="325"/>
      <c r="AO122" s="327"/>
    </row>
    <row r="123" spans="2:41" s="322" customFormat="1" ht="15.75" thickBot="1">
      <c r="B123" s="320"/>
      <c r="C123" s="321"/>
      <c r="D123" s="321"/>
      <c r="F123" s="341" t="s">
        <v>263</v>
      </c>
      <c r="G123" s="342">
        <f>IF(SUM(G114,G116,G118,G120)&gt;0,SUM(G114*5,G116*4,G118*3,G120*2)/SUM(G114,G116,G118,G120),0)</f>
        <v>0</v>
      </c>
      <c r="H123" s="342">
        <f t="shared" ref="H123:S123" si="59">IF(SUM(H114,H116,H118,H120)&gt;0,SUM(H114*5,H116*4,H118*3,H120*2)/SUM(H114,H116,H118,H120),0)</f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>IF(SUM(O114,O116,O118,O120)&gt;0,SUM(O114*5,O116*4,O118*3,O120*2)/SUM(O114,O116,O118,O120),0)</f>
        <v>0</v>
      </c>
      <c r="P123" s="342">
        <f>IF(SUM(P114,P116,P118,P120)&gt;0,SUM(P114*5,P116*4,P118*3,P120*2)/SUM(P114,P116,P118,P120),0)</f>
        <v>0</v>
      </c>
      <c r="Q123" s="342">
        <f>IF(SUM(Q114,Q116,Q118,Q120)&gt;0,SUM(Q114*5,Q116*4,Q118*3,Q120*2)/SUM(Q114,Q116,Q118,Q120),0)</f>
        <v>0</v>
      </c>
      <c r="R123" s="342">
        <f t="shared" si="59"/>
        <v>0</v>
      </c>
      <c r="S123" s="343">
        <f t="shared" si="59"/>
        <v>0</v>
      </c>
      <c r="T123" s="368" t="e">
        <f>T119/T115</f>
        <v>#DIV/0!</v>
      </c>
      <c r="U123" s="325"/>
      <c r="V123" s="321"/>
      <c r="W123" s="321"/>
      <c r="AG123" s="326"/>
      <c r="AL123" s="325"/>
      <c r="AM123" s="355"/>
      <c r="AN123" s="325"/>
      <c r="AO123" s="327"/>
    </row>
    <row r="124" spans="2:41" s="322" customFormat="1" ht="14.25" thickTop="1" thickBot="1">
      <c r="B124" s="320"/>
      <c r="C124" s="321"/>
      <c r="D124" s="321"/>
      <c r="R124" s="325"/>
      <c r="S124" s="325"/>
      <c r="U124" s="325"/>
      <c r="V124" s="321"/>
      <c r="W124" s="321"/>
      <c r="AG124" s="326"/>
      <c r="AL124" s="325"/>
      <c r="AM124" s="355"/>
      <c r="AN124" s="325"/>
      <c r="AO124" s="327"/>
    </row>
    <row r="125" spans="2:41" s="159" customFormat="1" ht="16.5" thickBot="1">
      <c r="B125" s="189"/>
      <c r="C125" s="198">
        <v>113</v>
      </c>
      <c r="D125" s="713" t="str">
        <f>Главная!B5</f>
        <v>473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17" t="s">
        <v>351</v>
      </c>
      <c r="Z125" s="1117"/>
      <c r="AA125" s="1117"/>
      <c r="AC125" s="1117" t="s">
        <v>352</v>
      </c>
      <c r="AD125" s="1117"/>
      <c r="AE125" s="1117"/>
      <c r="AF125" s="1117"/>
      <c r="AG125" s="162"/>
      <c r="AH125" s="1117" t="s">
        <v>264</v>
      </c>
      <c r="AI125" s="1117"/>
      <c r="AJ125" s="1117"/>
      <c r="AK125" s="1117"/>
      <c r="AM125" s="224" t="s">
        <v>409</v>
      </c>
      <c r="AO125" s="308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113</v>
      </c>
      <c r="D127" s="315" t="str">
        <f>D125</f>
        <v>473</v>
      </c>
      <c r="E127" s="150"/>
      <c r="F127" s="150"/>
      <c r="G127" s="252"/>
      <c r="H127" s="252"/>
      <c r="I127" s="252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0">
        <f t="shared" ref="Y127:Y171" si="63">IF(AND(G127=5,I127=5),IF(AC127&gt;=50,IF(AND(AE127=0,AF127=0),5,0),0),0)</f>
        <v>0</v>
      </c>
      <c r="Z127" s="160">
        <f t="shared" ref="Z127:Z171" si="64">IF(AND(G127&gt;=4,I127&gt;=4),IF(SUM(AC127:AD127)&gt;=70,IF(AF127=0,4,0),0),0)</f>
        <v>0</v>
      </c>
      <c r="AA127" s="160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>C127</f>
        <v>113</v>
      </c>
      <c r="D128" s="317" t="str">
        <f>D127</f>
        <v>473</v>
      </c>
      <c r="E128" s="153"/>
      <c r="F128" s="153"/>
      <c r="G128" s="253"/>
      <c r="H128" s="253"/>
      <c r="I128" s="253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60">
        <f t="shared" si="63"/>
        <v>0</v>
      </c>
      <c r="Z128" s="160">
        <f t="shared" si="64"/>
        <v>0</v>
      </c>
      <c r="AA128" s="160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4">IF(AM128=1,"3 КЛ","")</f>
        <v/>
      </c>
    </row>
    <row r="129" spans="2:41" ht="16.5" outlineLevel="2" thickBot="1">
      <c r="B129" s="316">
        <v>3</v>
      </c>
      <c r="C129" s="317">
        <f t="shared" ref="C129:C171" si="75">C128</f>
        <v>113</v>
      </c>
      <c r="D129" s="317" t="str">
        <f t="shared" ref="D129:D171" si="76">D128</f>
        <v>473</v>
      </c>
      <c r="E129" s="153"/>
      <c r="F129" s="153"/>
      <c r="G129" s="253"/>
      <c r="H129" s="253"/>
      <c r="I129" s="253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60">
        <f t="shared" si="63"/>
        <v>0</v>
      </c>
      <c r="Z129" s="160">
        <f t="shared" si="64"/>
        <v>0</v>
      </c>
      <c r="AA129" s="160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4"/>
        <v/>
      </c>
    </row>
    <row r="130" spans="2:41" ht="16.5" outlineLevel="2" thickBot="1">
      <c r="B130" s="316">
        <v>4</v>
      </c>
      <c r="C130" s="317">
        <f t="shared" si="75"/>
        <v>113</v>
      </c>
      <c r="D130" s="317" t="str">
        <f t="shared" si="76"/>
        <v>473</v>
      </c>
      <c r="E130" s="153"/>
      <c r="F130" s="153"/>
      <c r="G130" s="253"/>
      <c r="H130" s="253"/>
      <c r="I130" s="253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60">
        <f t="shared" si="63"/>
        <v>0</v>
      </c>
      <c r="Z130" s="160">
        <f t="shared" si="64"/>
        <v>0</v>
      </c>
      <c r="AA130" s="160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4"/>
        <v/>
      </c>
    </row>
    <row r="131" spans="2:41" ht="16.5" outlineLevel="2" thickBot="1">
      <c r="B131" s="316">
        <v>5</v>
      </c>
      <c r="C131" s="317">
        <f t="shared" si="75"/>
        <v>113</v>
      </c>
      <c r="D131" s="317" t="str">
        <f t="shared" si="76"/>
        <v>473</v>
      </c>
      <c r="E131" s="153"/>
      <c r="F131" s="153"/>
      <c r="G131" s="253"/>
      <c r="H131" s="253"/>
      <c r="I131" s="253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60">
        <f t="shared" si="63"/>
        <v>0</v>
      </c>
      <c r="Z131" s="160">
        <f t="shared" si="64"/>
        <v>0</v>
      </c>
      <c r="AA131" s="160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4"/>
        <v/>
      </c>
    </row>
    <row r="132" spans="2:41" ht="16.5" outlineLevel="2" thickBot="1">
      <c r="B132" s="316">
        <v>6</v>
      </c>
      <c r="C132" s="317">
        <f t="shared" si="75"/>
        <v>113</v>
      </c>
      <c r="D132" s="317" t="str">
        <f t="shared" si="76"/>
        <v>473</v>
      </c>
      <c r="E132" s="153"/>
      <c r="F132" s="153"/>
      <c r="G132" s="253"/>
      <c r="H132" s="253"/>
      <c r="I132" s="253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60">
        <f t="shared" si="63"/>
        <v>0</v>
      </c>
      <c r="Z132" s="160">
        <f t="shared" si="64"/>
        <v>0</v>
      </c>
      <c r="AA132" s="160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4"/>
        <v/>
      </c>
    </row>
    <row r="133" spans="2:41" ht="16.5" outlineLevel="2" thickBot="1">
      <c r="B133" s="316">
        <v>7</v>
      </c>
      <c r="C133" s="317">
        <f t="shared" si="75"/>
        <v>113</v>
      </c>
      <c r="D133" s="317" t="str">
        <f t="shared" si="76"/>
        <v>473</v>
      </c>
      <c r="E133" s="153"/>
      <c r="F133" s="153"/>
      <c r="G133" s="253"/>
      <c r="H133" s="253"/>
      <c r="I133" s="253"/>
      <c r="J133" s="253"/>
      <c r="K133" s="253"/>
      <c r="L133" s="253"/>
      <c r="M133" s="253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60">
        <f t="shared" si="63"/>
        <v>0</v>
      </c>
      <c r="Z133" s="160">
        <f t="shared" si="64"/>
        <v>0</v>
      </c>
      <c r="AA133" s="160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4"/>
        <v/>
      </c>
    </row>
    <row r="134" spans="2:41" ht="16.5" outlineLevel="2" thickBot="1">
      <c r="B134" s="316">
        <v>8</v>
      </c>
      <c r="C134" s="317">
        <f t="shared" si="75"/>
        <v>113</v>
      </c>
      <c r="D134" s="317" t="str">
        <f t="shared" si="76"/>
        <v>473</v>
      </c>
      <c r="E134" s="153"/>
      <c r="F134" s="153"/>
      <c r="G134" s="253"/>
      <c r="H134" s="253"/>
      <c r="I134" s="253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60">
        <f t="shared" si="63"/>
        <v>0</v>
      </c>
      <c r="Z134" s="160">
        <f t="shared" si="64"/>
        <v>0</v>
      </c>
      <c r="AA134" s="160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4"/>
        <v/>
      </c>
    </row>
    <row r="135" spans="2:41" ht="16.5" outlineLevel="2" thickBot="1">
      <c r="B135" s="316">
        <v>9</v>
      </c>
      <c r="C135" s="317">
        <f t="shared" si="75"/>
        <v>113</v>
      </c>
      <c r="D135" s="317" t="str">
        <f t="shared" si="76"/>
        <v>473</v>
      </c>
      <c r="E135" s="153"/>
      <c r="F135" s="153"/>
      <c r="G135" s="253"/>
      <c r="H135" s="253"/>
      <c r="I135" s="253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60">
        <f t="shared" si="63"/>
        <v>0</v>
      </c>
      <c r="Z135" s="160">
        <f t="shared" si="64"/>
        <v>0</v>
      </c>
      <c r="AA135" s="160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4"/>
        <v/>
      </c>
    </row>
    <row r="136" spans="2:41" ht="16.5" outlineLevel="2" thickBot="1">
      <c r="B136" s="316">
        <v>10</v>
      </c>
      <c r="C136" s="317">
        <f t="shared" si="75"/>
        <v>113</v>
      </c>
      <c r="D136" s="317" t="str">
        <f t="shared" si="76"/>
        <v>473</v>
      </c>
      <c r="E136" s="153"/>
      <c r="F136" s="153"/>
      <c r="G136" s="253"/>
      <c r="H136" s="253"/>
      <c r="I136" s="253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60">
        <f t="shared" si="63"/>
        <v>0</v>
      </c>
      <c r="Z136" s="160">
        <f t="shared" si="64"/>
        <v>0</v>
      </c>
      <c r="AA136" s="160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4"/>
        <v/>
      </c>
    </row>
    <row r="137" spans="2:41" ht="16.5" outlineLevel="2" thickBot="1">
      <c r="B137" s="316">
        <v>11</v>
      </c>
      <c r="C137" s="317">
        <f t="shared" si="75"/>
        <v>113</v>
      </c>
      <c r="D137" s="317" t="str">
        <f t="shared" si="76"/>
        <v>473</v>
      </c>
      <c r="E137" s="153"/>
      <c r="F137" s="153"/>
      <c r="G137" s="253"/>
      <c r="H137" s="253"/>
      <c r="I137" s="253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60">
        <f t="shared" si="63"/>
        <v>0</v>
      </c>
      <c r="Z137" s="160">
        <f t="shared" si="64"/>
        <v>0</v>
      </c>
      <c r="AA137" s="160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4"/>
        <v/>
      </c>
    </row>
    <row r="138" spans="2:41" ht="16.5" outlineLevel="2" thickBot="1">
      <c r="B138" s="316">
        <v>12</v>
      </c>
      <c r="C138" s="317">
        <f t="shared" si="75"/>
        <v>113</v>
      </c>
      <c r="D138" s="317" t="str">
        <f t="shared" si="76"/>
        <v>473</v>
      </c>
      <c r="E138" s="153"/>
      <c r="F138" s="153"/>
      <c r="G138" s="253"/>
      <c r="H138" s="253"/>
      <c r="I138" s="253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60">
        <f t="shared" si="63"/>
        <v>0</v>
      </c>
      <c r="Z138" s="160">
        <f t="shared" si="64"/>
        <v>0</v>
      </c>
      <c r="AA138" s="160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4"/>
        <v/>
      </c>
    </row>
    <row r="139" spans="2:41" ht="16.5" outlineLevel="2" thickBot="1">
      <c r="B139" s="316">
        <v>13</v>
      </c>
      <c r="C139" s="317">
        <f t="shared" si="75"/>
        <v>113</v>
      </c>
      <c r="D139" s="317" t="str">
        <f t="shared" si="76"/>
        <v>473</v>
      </c>
      <c r="E139" s="153"/>
      <c r="F139" s="153"/>
      <c r="G139" s="253"/>
      <c r="H139" s="253"/>
      <c r="I139" s="253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60">
        <f t="shared" si="63"/>
        <v>0</v>
      </c>
      <c r="Z139" s="160">
        <f t="shared" si="64"/>
        <v>0</v>
      </c>
      <c r="AA139" s="160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4"/>
        <v/>
      </c>
    </row>
    <row r="140" spans="2:41" ht="16.5" outlineLevel="2" thickBot="1">
      <c r="B140" s="316">
        <v>14</v>
      </c>
      <c r="C140" s="317">
        <f t="shared" si="75"/>
        <v>113</v>
      </c>
      <c r="D140" s="317" t="str">
        <f t="shared" si="76"/>
        <v>473</v>
      </c>
      <c r="E140" s="153"/>
      <c r="F140" s="153"/>
      <c r="G140" s="253"/>
      <c r="H140" s="253"/>
      <c r="I140" s="253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60">
        <f t="shared" si="63"/>
        <v>0</v>
      </c>
      <c r="Z140" s="160">
        <f t="shared" si="64"/>
        <v>0</v>
      </c>
      <c r="AA140" s="160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4"/>
        <v/>
      </c>
    </row>
    <row r="141" spans="2:41" ht="16.5" outlineLevel="2" thickBot="1">
      <c r="B141" s="316">
        <v>15</v>
      </c>
      <c r="C141" s="317">
        <f t="shared" si="75"/>
        <v>113</v>
      </c>
      <c r="D141" s="317" t="str">
        <f t="shared" si="76"/>
        <v>473</v>
      </c>
      <c r="E141" s="153"/>
      <c r="F141" s="153"/>
      <c r="G141" s="253"/>
      <c r="H141" s="253"/>
      <c r="I141" s="253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60">
        <f t="shared" si="63"/>
        <v>0</v>
      </c>
      <c r="Z141" s="160">
        <f t="shared" si="64"/>
        <v>0</v>
      </c>
      <c r="AA141" s="160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4"/>
        <v/>
      </c>
    </row>
    <row r="142" spans="2:41" ht="16.5" outlineLevel="2" thickBot="1">
      <c r="B142" s="316">
        <v>16</v>
      </c>
      <c r="C142" s="317">
        <f t="shared" si="75"/>
        <v>113</v>
      </c>
      <c r="D142" s="317" t="str">
        <f t="shared" si="76"/>
        <v>473</v>
      </c>
      <c r="E142" s="153"/>
      <c r="F142" s="153"/>
      <c r="G142" s="253"/>
      <c r="H142" s="253"/>
      <c r="I142" s="253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60">
        <f t="shared" si="63"/>
        <v>0</v>
      </c>
      <c r="Z142" s="160">
        <f t="shared" si="64"/>
        <v>0</v>
      </c>
      <c r="AA142" s="160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4"/>
        <v/>
      </c>
    </row>
    <row r="143" spans="2:41" ht="16.5" outlineLevel="2" thickBot="1">
      <c r="B143" s="316">
        <v>17</v>
      </c>
      <c r="C143" s="317">
        <f t="shared" si="75"/>
        <v>113</v>
      </c>
      <c r="D143" s="317" t="str">
        <f t="shared" si="76"/>
        <v>473</v>
      </c>
      <c r="E143" s="153"/>
      <c r="F143" s="153"/>
      <c r="G143" s="253"/>
      <c r="H143" s="253"/>
      <c r="I143" s="253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60">
        <f t="shared" si="63"/>
        <v>0</v>
      </c>
      <c r="Z143" s="160">
        <f t="shared" si="64"/>
        <v>0</v>
      </c>
      <c r="AA143" s="160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4"/>
        <v/>
      </c>
    </row>
    <row r="144" spans="2:41" ht="16.5" outlineLevel="2" thickBot="1">
      <c r="B144" s="316">
        <v>18</v>
      </c>
      <c r="C144" s="317">
        <f t="shared" si="75"/>
        <v>113</v>
      </c>
      <c r="D144" s="317" t="str">
        <f t="shared" si="76"/>
        <v>473</v>
      </c>
      <c r="E144" s="153"/>
      <c r="F144" s="153"/>
      <c r="G144" s="253"/>
      <c r="H144" s="253"/>
      <c r="I144" s="253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60">
        <f t="shared" si="63"/>
        <v>0</v>
      </c>
      <c r="Z144" s="160">
        <f t="shared" si="64"/>
        <v>0</v>
      </c>
      <c r="AA144" s="160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4"/>
        <v/>
      </c>
    </row>
    <row r="145" spans="2:41" ht="16.5" outlineLevel="2" thickBot="1">
      <c r="B145" s="316">
        <v>19</v>
      </c>
      <c r="C145" s="317">
        <f t="shared" si="75"/>
        <v>113</v>
      </c>
      <c r="D145" s="317" t="str">
        <f t="shared" si="76"/>
        <v>473</v>
      </c>
      <c r="E145" s="153"/>
      <c r="F145" s="153"/>
      <c r="G145" s="253"/>
      <c r="H145" s="253"/>
      <c r="I145" s="253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60">
        <f t="shared" si="63"/>
        <v>0</v>
      </c>
      <c r="Z145" s="160">
        <f t="shared" si="64"/>
        <v>0</v>
      </c>
      <c r="AA145" s="160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4"/>
        <v/>
      </c>
    </row>
    <row r="146" spans="2:41" ht="16.5" outlineLevel="2" thickBot="1">
      <c r="B146" s="316">
        <v>20</v>
      </c>
      <c r="C146" s="317">
        <f t="shared" si="75"/>
        <v>113</v>
      </c>
      <c r="D146" s="317" t="str">
        <f t="shared" si="76"/>
        <v>473</v>
      </c>
      <c r="E146" s="153"/>
      <c r="F146" s="153"/>
      <c r="G146" s="253"/>
      <c r="H146" s="253"/>
      <c r="I146" s="253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60">
        <f t="shared" si="63"/>
        <v>0</v>
      </c>
      <c r="Z146" s="160">
        <f t="shared" si="64"/>
        <v>0</v>
      </c>
      <c r="AA146" s="160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4"/>
        <v/>
      </c>
    </row>
    <row r="147" spans="2:41" ht="16.5" outlineLevel="2" thickBot="1">
      <c r="B147" s="316">
        <v>21</v>
      </c>
      <c r="C147" s="317">
        <f t="shared" si="75"/>
        <v>113</v>
      </c>
      <c r="D147" s="317" t="str">
        <f t="shared" si="76"/>
        <v>473</v>
      </c>
      <c r="E147" s="153"/>
      <c r="F147" s="153"/>
      <c r="G147" s="253"/>
      <c r="H147" s="253"/>
      <c r="I147" s="253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60">
        <f t="shared" si="63"/>
        <v>0</v>
      </c>
      <c r="Z147" s="160">
        <f t="shared" si="64"/>
        <v>0</v>
      </c>
      <c r="AA147" s="160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4"/>
        <v/>
      </c>
    </row>
    <row r="148" spans="2:41" ht="16.5" outlineLevel="2" thickBot="1">
      <c r="B148" s="316">
        <v>22</v>
      </c>
      <c r="C148" s="317">
        <f t="shared" si="75"/>
        <v>113</v>
      </c>
      <c r="D148" s="317" t="str">
        <f t="shared" si="76"/>
        <v>473</v>
      </c>
      <c r="E148" s="153"/>
      <c r="F148" s="153"/>
      <c r="G148" s="253"/>
      <c r="H148" s="253"/>
      <c r="I148" s="253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60">
        <f t="shared" si="63"/>
        <v>0</v>
      </c>
      <c r="Z148" s="160">
        <f t="shared" si="64"/>
        <v>0</v>
      </c>
      <c r="AA148" s="160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4"/>
        <v/>
      </c>
    </row>
    <row r="149" spans="2:41" ht="16.5" outlineLevel="2" thickBot="1">
      <c r="B149" s="316">
        <v>23</v>
      </c>
      <c r="C149" s="317">
        <f t="shared" si="75"/>
        <v>113</v>
      </c>
      <c r="D149" s="317" t="str">
        <f t="shared" si="76"/>
        <v>473</v>
      </c>
      <c r="E149" s="153"/>
      <c r="F149" s="153"/>
      <c r="G149" s="253"/>
      <c r="H149" s="253"/>
      <c r="I149" s="253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60">
        <f t="shared" si="63"/>
        <v>0</v>
      </c>
      <c r="Z149" s="160">
        <f t="shared" si="64"/>
        <v>0</v>
      </c>
      <c r="AA149" s="160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4"/>
        <v/>
      </c>
    </row>
    <row r="150" spans="2:41" ht="16.5" outlineLevel="2" thickBot="1">
      <c r="B150" s="316">
        <v>24</v>
      </c>
      <c r="C150" s="317">
        <f t="shared" si="75"/>
        <v>113</v>
      </c>
      <c r="D150" s="317" t="str">
        <f t="shared" si="76"/>
        <v>473</v>
      </c>
      <c r="E150" s="153"/>
      <c r="F150" s="153"/>
      <c r="G150" s="253"/>
      <c r="H150" s="253"/>
      <c r="I150" s="253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60">
        <f t="shared" si="63"/>
        <v>0</v>
      </c>
      <c r="Z150" s="160">
        <f t="shared" si="64"/>
        <v>0</v>
      </c>
      <c r="AA150" s="160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4"/>
        <v/>
      </c>
    </row>
    <row r="151" spans="2:41" ht="16.5" outlineLevel="2" thickBot="1">
      <c r="B151" s="316">
        <v>25</v>
      </c>
      <c r="C151" s="317">
        <f t="shared" si="75"/>
        <v>113</v>
      </c>
      <c r="D151" s="317" t="str">
        <f t="shared" si="76"/>
        <v>473</v>
      </c>
      <c r="E151" s="153"/>
      <c r="F151" s="153"/>
      <c r="G151" s="253"/>
      <c r="H151" s="253"/>
      <c r="I151" s="253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60">
        <f t="shared" si="63"/>
        <v>0</v>
      </c>
      <c r="Z151" s="160">
        <f t="shared" si="64"/>
        <v>0</v>
      </c>
      <c r="AA151" s="160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4"/>
        <v/>
      </c>
    </row>
    <row r="152" spans="2:41" ht="16.5" outlineLevel="2" thickBot="1">
      <c r="B152" s="316">
        <v>26</v>
      </c>
      <c r="C152" s="317">
        <f t="shared" si="75"/>
        <v>113</v>
      </c>
      <c r="D152" s="317" t="str">
        <f t="shared" si="76"/>
        <v>473</v>
      </c>
      <c r="E152" s="153"/>
      <c r="F152" s="153"/>
      <c r="G152" s="253"/>
      <c r="H152" s="253"/>
      <c r="I152" s="253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60">
        <f t="shared" si="63"/>
        <v>0</v>
      </c>
      <c r="Z152" s="160">
        <f t="shared" si="64"/>
        <v>0</v>
      </c>
      <c r="AA152" s="160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4"/>
        <v/>
      </c>
    </row>
    <row r="153" spans="2:41" ht="16.5" outlineLevel="2" thickBot="1">
      <c r="B153" s="316">
        <v>27</v>
      </c>
      <c r="C153" s="317">
        <f t="shared" si="75"/>
        <v>113</v>
      </c>
      <c r="D153" s="317" t="str">
        <f t="shared" si="76"/>
        <v>473</v>
      </c>
      <c r="E153" s="153"/>
      <c r="F153" s="153"/>
      <c r="G153" s="253"/>
      <c r="H153" s="253"/>
      <c r="I153" s="253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60">
        <f t="shared" si="63"/>
        <v>0</v>
      </c>
      <c r="Z153" s="160">
        <f t="shared" si="64"/>
        <v>0</v>
      </c>
      <c r="AA153" s="160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4"/>
        <v/>
      </c>
    </row>
    <row r="154" spans="2:41" ht="16.5" outlineLevel="2" thickBot="1">
      <c r="B154" s="316">
        <v>28</v>
      </c>
      <c r="C154" s="317">
        <f t="shared" si="75"/>
        <v>113</v>
      </c>
      <c r="D154" s="317" t="str">
        <f t="shared" si="76"/>
        <v>473</v>
      </c>
      <c r="E154" s="153"/>
      <c r="F154" s="153"/>
      <c r="G154" s="253"/>
      <c r="H154" s="253"/>
      <c r="I154" s="253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60">
        <f t="shared" si="63"/>
        <v>0</v>
      </c>
      <c r="Z154" s="160">
        <f t="shared" si="64"/>
        <v>0</v>
      </c>
      <c r="AA154" s="160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4"/>
        <v/>
      </c>
    </row>
    <row r="155" spans="2:41" ht="16.5" outlineLevel="2" thickBot="1">
      <c r="B155" s="316">
        <v>29</v>
      </c>
      <c r="C155" s="317">
        <f t="shared" si="75"/>
        <v>113</v>
      </c>
      <c r="D155" s="317" t="str">
        <f t="shared" si="76"/>
        <v>473</v>
      </c>
      <c r="E155" s="153"/>
      <c r="F155" s="153"/>
      <c r="G155" s="253"/>
      <c r="H155" s="253"/>
      <c r="I155" s="253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60">
        <f t="shared" si="63"/>
        <v>0</v>
      </c>
      <c r="Z155" s="160">
        <f t="shared" si="64"/>
        <v>0</v>
      </c>
      <c r="AA155" s="160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4"/>
        <v/>
      </c>
    </row>
    <row r="156" spans="2:41" ht="16.5" outlineLevel="2" thickBot="1">
      <c r="B156" s="316">
        <v>30</v>
      </c>
      <c r="C156" s="317">
        <f t="shared" si="75"/>
        <v>113</v>
      </c>
      <c r="D156" s="317" t="str">
        <f t="shared" si="76"/>
        <v>473</v>
      </c>
      <c r="E156" s="153"/>
      <c r="F156" s="153"/>
      <c r="G156" s="253"/>
      <c r="H156" s="253"/>
      <c r="I156" s="253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60">
        <f t="shared" si="63"/>
        <v>0</v>
      </c>
      <c r="Z156" s="160">
        <f t="shared" si="64"/>
        <v>0</v>
      </c>
      <c r="AA156" s="160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4"/>
        <v/>
      </c>
    </row>
    <row r="157" spans="2:41" ht="16.5" outlineLevel="2" thickBot="1">
      <c r="B157" s="316">
        <v>31</v>
      </c>
      <c r="C157" s="317">
        <f t="shared" si="75"/>
        <v>113</v>
      </c>
      <c r="D157" s="317" t="str">
        <f t="shared" si="76"/>
        <v>473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60">
        <f t="shared" si="63"/>
        <v>0</v>
      </c>
      <c r="Z157" s="160">
        <f t="shared" si="64"/>
        <v>0</v>
      </c>
      <c r="AA157" s="160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4"/>
        <v/>
      </c>
    </row>
    <row r="158" spans="2:41" ht="16.5" outlineLevel="2" thickBot="1">
      <c r="B158" s="316">
        <v>32</v>
      </c>
      <c r="C158" s="317">
        <f t="shared" si="75"/>
        <v>113</v>
      </c>
      <c r="D158" s="317" t="str">
        <f t="shared" si="76"/>
        <v>473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60">
        <f t="shared" si="63"/>
        <v>0</v>
      </c>
      <c r="Z158" s="160">
        <f t="shared" si="64"/>
        <v>0</v>
      </c>
      <c r="AA158" s="160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4"/>
        <v/>
      </c>
    </row>
    <row r="159" spans="2:41" ht="16.5" outlineLevel="2" thickBot="1">
      <c r="B159" s="316">
        <v>33</v>
      </c>
      <c r="C159" s="317">
        <f t="shared" si="75"/>
        <v>113</v>
      </c>
      <c r="D159" s="317" t="str">
        <f t="shared" si="76"/>
        <v>473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60">
        <f t="shared" si="63"/>
        <v>0</v>
      </c>
      <c r="Z159" s="160">
        <f t="shared" si="64"/>
        <v>0</v>
      </c>
      <c r="AA159" s="160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4"/>
        <v/>
      </c>
    </row>
    <row r="160" spans="2:41" ht="16.5" outlineLevel="2" thickBot="1">
      <c r="B160" s="316">
        <v>34</v>
      </c>
      <c r="C160" s="317">
        <f t="shared" si="75"/>
        <v>113</v>
      </c>
      <c r="D160" s="317" t="str">
        <f t="shared" si="76"/>
        <v>473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60">
        <f t="shared" si="63"/>
        <v>0</v>
      </c>
      <c r="Z160" s="160">
        <f t="shared" si="64"/>
        <v>0</v>
      </c>
      <c r="AA160" s="160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4"/>
        <v/>
      </c>
    </row>
    <row r="161" spans="2:41" ht="16.5" outlineLevel="2" thickBot="1">
      <c r="B161" s="316">
        <v>35</v>
      </c>
      <c r="C161" s="317">
        <f t="shared" si="75"/>
        <v>113</v>
      </c>
      <c r="D161" s="317" t="str">
        <f t="shared" si="76"/>
        <v>473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60">
        <f t="shared" si="63"/>
        <v>0</v>
      </c>
      <c r="Z161" s="160">
        <f t="shared" si="64"/>
        <v>0</v>
      </c>
      <c r="AA161" s="160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4"/>
        <v/>
      </c>
    </row>
    <row r="162" spans="2:41" ht="16.5" outlineLevel="2" thickBot="1">
      <c r="B162" s="316">
        <v>36</v>
      </c>
      <c r="C162" s="317">
        <f t="shared" si="75"/>
        <v>113</v>
      </c>
      <c r="D162" s="317" t="str">
        <f t="shared" si="76"/>
        <v>473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60">
        <f t="shared" si="63"/>
        <v>0</v>
      </c>
      <c r="Z162" s="160">
        <f t="shared" si="64"/>
        <v>0</v>
      </c>
      <c r="AA162" s="160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4"/>
        <v/>
      </c>
    </row>
    <row r="163" spans="2:41" ht="16.5" outlineLevel="2" thickBot="1">
      <c r="B163" s="316">
        <v>37</v>
      </c>
      <c r="C163" s="317">
        <f t="shared" si="75"/>
        <v>113</v>
      </c>
      <c r="D163" s="317" t="str">
        <f t="shared" si="76"/>
        <v>473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60">
        <f t="shared" si="63"/>
        <v>0</v>
      </c>
      <c r="Z163" s="160">
        <f t="shared" si="64"/>
        <v>0</v>
      </c>
      <c r="AA163" s="160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4"/>
        <v/>
      </c>
    </row>
    <row r="164" spans="2:41" ht="16.5" outlineLevel="2" thickBot="1">
      <c r="B164" s="316">
        <v>38</v>
      </c>
      <c r="C164" s="317">
        <f t="shared" si="75"/>
        <v>113</v>
      </c>
      <c r="D164" s="317" t="str">
        <f t="shared" si="76"/>
        <v>473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60">
        <f t="shared" si="63"/>
        <v>0</v>
      </c>
      <c r="Z164" s="160">
        <f t="shared" si="64"/>
        <v>0</v>
      </c>
      <c r="AA164" s="160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4"/>
        <v/>
      </c>
    </row>
    <row r="165" spans="2:41" ht="16.5" outlineLevel="2" thickBot="1">
      <c r="B165" s="316">
        <v>39</v>
      </c>
      <c r="C165" s="317">
        <f t="shared" si="75"/>
        <v>113</v>
      </c>
      <c r="D165" s="317" t="str">
        <f t="shared" si="76"/>
        <v>473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60">
        <f t="shared" si="63"/>
        <v>0</v>
      </c>
      <c r="Z165" s="160">
        <f t="shared" si="64"/>
        <v>0</v>
      </c>
      <c r="AA165" s="160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4"/>
        <v/>
      </c>
    </row>
    <row r="166" spans="2:41" ht="16.5" outlineLevel="2" thickBot="1">
      <c r="B166" s="316">
        <v>40</v>
      </c>
      <c r="C166" s="317">
        <f t="shared" si="75"/>
        <v>113</v>
      </c>
      <c r="D166" s="317" t="str">
        <f t="shared" si="76"/>
        <v>473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60">
        <f t="shared" si="63"/>
        <v>0</v>
      </c>
      <c r="Z166" s="160">
        <f t="shared" si="64"/>
        <v>0</v>
      </c>
      <c r="AA166" s="160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4"/>
        <v/>
      </c>
    </row>
    <row r="167" spans="2:41" ht="16.5" outlineLevel="2" thickBot="1">
      <c r="B167" s="316">
        <v>41</v>
      </c>
      <c r="C167" s="317">
        <f t="shared" si="75"/>
        <v>113</v>
      </c>
      <c r="D167" s="317" t="str">
        <f t="shared" si="76"/>
        <v>473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60">
        <f t="shared" si="63"/>
        <v>0</v>
      </c>
      <c r="Z167" s="160">
        <f t="shared" si="64"/>
        <v>0</v>
      </c>
      <c r="AA167" s="160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4"/>
        <v/>
      </c>
    </row>
    <row r="168" spans="2:41" ht="16.5" outlineLevel="2" thickBot="1">
      <c r="B168" s="316">
        <v>42</v>
      </c>
      <c r="C168" s="317">
        <f t="shared" si="75"/>
        <v>113</v>
      </c>
      <c r="D168" s="317" t="str">
        <f t="shared" si="76"/>
        <v>473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60">
        <f t="shared" si="63"/>
        <v>0</v>
      </c>
      <c r="Z168" s="160">
        <f t="shared" si="64"/>
        <v>0</v>
      </c>
      <c r="AA168" s="160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4"/>
        <v/>
      </c>
    </row>
    <row r="169" spans="2:41" ht="16.5" outlineLevel="2" thickBot="1">
      <c r="B169" s="316">
        <v>43</v>
      </c>
      <c r="C169" s="317">
        <f t="shared" si="75"/>
        <v>113</v>
      </c>
      <c r="D169" s="317" t="str">
        <f t="shared" si="76"/>
        <v>473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60">
        <f t="shared" si="63"/>
        <v>0</v>
      </c>
      <c r="Z169" s="160">
        <f t="shared" si="64"/>
        <v>0</v>
      </c>
      <c r="AA169" s="160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4"/>
        <v/>
      </c>
    </row>
    <row r="170" spans="2:41" ht="16.5" outlineLevel="2" thickBot="1">
      <c r="B170" s="316">
        <v>44</v>
      </c>
      <c r="C170" s="317">
        <f t="shared" si="75"/>
        <v>113</v>
      </c>
      <c r="D170" s="317" t="str">
        <f t="shared" si="76"/>
        <v>473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60">
        <f t="shared" si="63"/>
        <v>0</v>
      </c>
      <c r="Z170" s="160">
        <f t="shared" si="64"/>
        <v>0</v>
      </c>
      <c r="AA170" s="160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4"/>
        <v/>
      </c>
    </row>
    <row r="171" spans="2:41" ht="16.5" outlineLevel="2" thickBot="1">
      <c r="B171" s="318">
        <v>45</v>
      </c>
      <c r="C171" s="319">
        <f t="shared" si="75"/>
        <v>113</v>
      </c>
      <c r="D171" s="319" t="str">
        <f t="shared" si="76"/>
        <v>473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60">
        <f t="shared" si="63"/>
        <v>0</v>
      </c>
      <c r="Z171" s="160">
        <f t="shared" si="64"/>
        <v>0</v>
      </c>
      <c r="AA171" s="160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4"/>
        <v/>
      </c>
    </row>
    <row r="172" spans="2:41" s="322" customFormat="1" ht="15.75" outlineLevel="1" thickBot="1">
      <c r="B172" s="320"/>
      <c r="C172" s="321"/>
      <c r="D172" s="321"/>
      <c r="F172" s="757" t="s">
        <v>176</v>
      </c>
      <c r="G172" s="758"/>
      <c r="H172" s="758"/>
      <c r="I172" s="758"/>
      <c r="J172" s="758"/>
      <c r="K172" s="758"/>
      <c r="L172" s="758"/>
      <c r="M172" s="758"/>
      <c r="N172" s="323"/>
      <c r="O172" s="323"/>
      <c r="P172" s="323"/>
      <c r="Q172" s="323"/>
      <c r="R172" s="324"/>
      <c r="S172" s="324"/>
      <c r="U172" s="325"/>
      <c r="V172" s="321"/>
      <c r="W172" s="321"/>
      <c r="AG172" s="326"/>
      <c r="AL172" s="325"/>
      <c r="AM172" s="355"/>
      <c r="AN172" s="325"/>
      <c r="AO172" s="327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31" t="s">
        <v>409</v>
      </c>
      <c r="U173" s="325"/>
      <c r="V173" s="321"/>
      <c r="W173" s="321"/>
      <c r="AG173" s="326"/>
      <c r="AL173" s="325"/>
      <c r="AM173" s="355"/>
      <c r="AN173" s="325"/>
      <c r="AO173" s="327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>SUMIF(G127:G171,5)/5</f>
        <v>0</v>
      </c>
      <c r="H174" s="333">
        <f t="shared" ref="H174:S174" si="80">SUMIF(H127:H171,5)/5</f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>SUMIF(O127:O171,5)/5</f>
        <v>0</v>
      </c>
      <c r="P174" s="333">
        <f>SUMIF(P127:P171,5)/5</f>
        <v>0</v>
      </c>
      <c r="Q174" s="333">
        <f>SUMIF(Q127:Q171,5)/5</f>
        <v>0</v>
      </c>
      <c r="R174" s="333">
        <f t="shared" si="80"/>
        <v>0</v>
      </c>
      <c r="S174" s="334">
        <f t="shared" si="80"/>
        <v>0</v>
      </c>
      <c r="T174" s="362" t="s">
        <v>411</v>
      </c>
      <c r="U174" s="325"/>
      <c r="V174" s="321"/>
      <c r="W174" s="321"/>
      <c r="AG174" s="326"/>
      <c r="AL174" s="325"/>
      <c r="AM174" s="355"/>
      <c r="AN174" s="325"/>
      <c r="AO174" s="327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>IF(ISERR(O174/SUM(O174,O176,O178,O180)*100),0,O174/SUM(O174,O176,O178,O180)*100)</f>
        <v>0</v>
      </c>
      <c r="P175" s="336">
        <f>IF(ISERR(P174/SUM(P174,P176,P178,P180)*100),0,P174/SUM(P174,P176,P178,P180)*100)</f>
        <v>0</v>
      </c>
      <c r="Q175" s="336">
        <f>IF(ISERR(Q174/SUM(Q174,Q176,Q178,Q180)*100),0,Q174/SUM(Q174,Q176,Q178,Q180)*100)</f>
        <v>0</v>
      </c>
      <c r="R175" s="336">
        <f t="shared" si="81"/>
        <v>0</v>
      </c>
      <c r="S175" s="337">
        <f t="shared" si="81"/>
        <v>0</v>
      </c>
      <c r="T175" s="363">
        <f>SUM(V126:W126)</f>
        <v>0</v>
      </c>
      <c r="U175" s="325"/>
      <c r="V175" s="321"/>
      <c r="W175" s="321"/>
      <c r="AG175" s="326"/>
      <c r="AL175" s="325"/>
      <c r="AM175" s="355"/>
      <c r="AN175" s="325"/>
      <c r="AO175" s="327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>SUMIF(G127:G171,4)/4</f>
        <v>0</v>
      </c>
      <c r="H176" s="333">
        <f t="shared" ref="H176:S176" si="82">SUMIF(H127:H171,4)/4</f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>SUMIF(O127:O171,4)/4</f>
        <v>0</v>
      </c>
      <c r="P176" s="333">
        <f>SUMIF(P127:P171,4)/4</f>
        <v>0</v>
      </c>
      <c r="Q176" s="333">
        <f>SUMIF(Q127:Q171,4)/4</f>
        <v>0</v>
      </c>
      <c r="R176" s="333">
        <f t="shared" si="82"/>
        <v>0</v>
      </c>
      <c r="S176" s="334">
        <f t="shared" si="82"/>
        <v>0</v>
      </c>
      <c r="T176" s="364" t="s">
        <v>410</v>
      </c>
      <c r="U176" s="325"/>
      <c r="V176" s="321"/>
      <c r="W176" s="321"/>
      <c r="AG176" s="326"/>
      <c r="AL176" s="325"/>
      <c r="AM176" s="355"/>
      <c r="AN176" s="325"/>
      <c r="AO176" s="327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>IF(ISERR(O176/SUM(O174,O176,O178,O180)*100),0,O176/SUM(O174,O176,O178,O180)*100)</f>
        <v>0</v>
      </c>
      <c r="P177" s="336">
        <f>IF(ISERR(P176/SUM(P174,P176,P178,P180)*100),0,P176/SUM(P174,P176,P178,P180)*100)</f>
        <v>0</v>
      </c>
      <c r="Q177" s="336">
        <f>IF(ISERR(Q176/SUM(Q174,Q176,Q178,Q180)*100),0,Q176/SUM(Q174,Q176,Q178,Q180)*100)</f>
        <v>0</v>
      </c>
      <c r="R177" s="336">
        <f t="shared" si="83"/>
        <v>0</v>
      </c>
      <c r="S177" s="337">
        <f t="shared" si="83"/>
        <v>0</v>
      </c>
      <c r="T177" s="365">
        <f>AM126</f>
        <v>0</v>
      </c>
      <c r="U177" s="325"/>
      <c r="V177" s="321"/>
      <c r="W177" s="321"/>
      <c r="AG177" s="326"/>
      <c r="AL177" s="325"/>
      <c r="AM177" s="355"/>
      <c r="AN177" s="325"/>
      <c r="AO177" s="327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>SUMIF(G127:G171,3)/3</f>
        <v>0</v>
      </c>
      <c r="H178" s="333">
        <f t="shared" ref="H178:S178" si="84">SUMIF(H127:H171,3)/3</f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>SUMIF(O127:O171,3)/3</f>
        <v>0</v>
      </c>
      <c r="P178" s="333">
        <f>SUMIF(P127:P171,3)/3</f>
        <v>0</v>
      </c>
      <c r="Q178" s="333">
        <f>SUMIF(Q127:Q171,3)/3</f>
        <v>0</v>
      </c>
      <c r="R178" s="333">
        <f t="shared" si="84"/>
        <v>0</v>
      </c>
      <c r="S178" s="334">
        <f t="shared" si="84"/>
        <v>0</v>
      </c>
      <c r="T178" s="364" t="s">
        <v>412</v>
      </c>
      <c r="U178" s="325"/>
      <c r="V178" s="321"/>
      <c r="W178" s="321"/>
      <c r="AG178" s="326"/>
      <c r="AL178" s="325"/>
      <c r="AM178" s="355"/>
      <c r="AN178" s="325"/>
      <c r="AO178" s="327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>IF(ISERR(O178/SUM(O174,O176,O178,O180)*100),0,O178/SUM(O174,O176,O178,O180)*100)</f>
        <v>0</v>
      </c>
      <c r="P179" s="336">
        <f>IF(ISERR(P178/SUM(P174,P176,P178,P180)*100),0,P178/SUM(P174,P176,P178,P180)*100)</f>
        <v>0</v>
      </c>
      <c r="Q179" s="336">
        <f>IF(ISERR(Q178/SUM(Q174,Q176,Q178,Q180)*100),0,Q178/SUM(Q174,Q176,Q178,Q180)*100)</f>
        <v>0</v>
      </c>
      <c r="R179" s="336">
        <f t="shared" si="85"/>
        <v>0</v>
      </c>
      <c r="S179" s="337">
        <f t="shared" si="85"/>
        <v>0</v>
      </c>
      <c r="T179" s="366">
        <f>T175-T177</f>
        <v>0</v>
      </c>
      <c r="U179" s="325"/>
      <c r="V179" s="321"/>
      <c r="W179" s="321"/>
      <c r="AG179" s="326"/>
      <c r="AL179" s="325"/>
      <c r="AM179" s="355"/>
      <c r="AN179" s="325"/>
      <c r="AO179" s="327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>SUMIF(G127:G171,2)/2</f>
        <v>0</v>
      </c>
      <c r="H180" s="333">
        <f t="shared" ref="H180:S180" si="86">SUMIF(H127:H171,2)/2</f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>SUMIF(O127:O171,2)/2</f>
        <v>0</v>
      </c>
      <c r="P180" s="333">
        <f>SUMIF(P127:P171,2)/2</f>
        <v>0</v>
      </c>
      <c r="Q180" s="333">
        <f>SUMIF(Q127:Q171,2)/2</f>
        <v>0</v>
      </c>
      <c r="R180" s="333">
        <f t="shared" si="86"/>
        <v>0</v>
      </c>
      <c r="S180" s="334">
        <f t="shared" si="86"/>
        <v>0</v>
      </c>
      <c r="T180" s="1111" t="s">
        <v>413</v>
      </c>
      <c r="U180" s="325"/>
      <c r="V180" s="321"/>
      <c r="W180" s="321"/>
      <c r="AG180" s="326"/>
      <c r="AL180" s="325"/>
      <c r="AM180" s="355"/>
      <c r="AN180" s="325"/>
      <c r="AO180" s="327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>IF(ISERR(O180/SUM(O174,O176,O178,O180)*100),0,O180/SUM(O174,O176,O178,O180)*100)</f>
        <v>0</v>
      </c>
      <c r="P181" s="336">
        <f>IF(ISERR(P180/SUM(P174,P176,P178,P180)*100),0,P180/SUM(P174,P176,P178,P180)*100)</f>
        <v>0</v>
      </c>
      <c r="Q181" s="336">
        <f>IF(ISERR(Q180/SUM(Q174,Q176,Q178,Q180)*100),0,Q180/SUM(Q174,Q176,Q178,Q180)*100)</f>
        <v>0</v>
      </c>
      <c r="R181" s="336">
        <f t="shared" si="87"/>
        <v>0</v>
      </c>
      <c r="S181" s="337">
        <f t="shared" si="87"/>
        <v>0</v>
      </c>
      <c r="T181" s="1112"/>
      <c r="U181" s="325"/>
      <c r="V181" s="321"/>
      <c r="W181" s="321"/>
      <c r="AG181" s="326"/>
      <c r="AL181" s="325"/>
      <c r="AM181" s="355"/>
      <c r="AN181" s="325"/>
      <c r="AO181" s="327"/>
    </row>
    <row r="182" spans="2:41" s="322" customFormat="1" ht="15">
      <c r="B182" s="320"/>
      <c r="C182" s="321"/>
      <c r="D182" s="321"/>
      <c r="F182" s="338" t="s">
        <v>262</v>
      </c>
      <c r="G182" s="339">
        <f>IF(SUM(G174,G176,G178,G180)=0,0,IF(AND(SUM(G175,G177,G179)&gt;=95,G175&gt;=50),5,IF(AND(SUM(G175,G177,G179)&gt;=90,SUM(G175,G177)&gt;=50),4,IF(SUM(G175,G177,G179)&gt;=85,3,2))))</f>
        <v>0</v>
      </c>
      <c r="H182" s="339">
        <f t="shared" ref="H182:S182" si="88">IF(SUM(H174,H176,H178,H180)=0,0,IF(AND(SUM(H175,H177,H179)&gt;=95,H175&gt;=50),5,IF(AND(SUM(H175,H177,H179)&gt;=90,SUM(H175,H177)&gt;=50),4,IF(SUM(H175,H177,H179)&gt;=85,3,2))))</f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>IF(SUM(O174,O176,O178,O180)=0,0,IF(AND(SUM(O175,O177,O179)&gt;=95,O175&gt;=50),5,IF(AND(SUM(O175,O177,O179)&gt;=90,SUM(O175,O177)&gt;=50),4,IF(SUM(O175,O177,O179)&gt;=85,3,2))))</f>
        <v>0</v>
      </c>
      <c r="P182" s="339">
        <f>IF(SUM(P174,P176,P178,P180)=0,0,IF(AND(SUM(P175,P177,P179)&gt;=95,P175&gt;=50),5,IF(AND(SUM(P175,P177,P179)&gt;=90,SUM(P175,P177)&gt;=50),4,IF(SUM(P175,P177,P179)&gt;=85,3,2))))</f>
        <v>0</v>
      </c>
      <c r="Q182" s="339">
        <f>IF(SUM(Q174,Q176,Q178,Q180)=0,0,IF(AND(SUM(Q175,Q177,Q179)&gt;=95,Q175&gt;=50),5,IF(AND(SUM(Q175,Q177,Q179)&gt;=90,SUM(Q175,Q177)&gt;=50),4,IF(SUM(Q175,Q177,Q179)&gt;=85,3,2))))</f>
        <v>0</v>
      </c>
      <c r="R182" s="339">
        <f t="shared" si="88"/>
        <v>0</v>
      </c>
      <c r="S182" s="340">
        <f t="shared" si="88"/>
        <v>0</v>
      </c>
      <c r="T182" s="367" t="e">
        <f>T177/T175</f>
        <v>#DIV/0!</v>
      </c>
      <c r="U182" s="325"/>
      <c r="V182" s="321"/>
      <c r="W182" s="321"/>
      <c r="AG182" s="326"/>
      <c r="AL182" s="325"/>
      <c r="AM182" s="355"/>
      <c r="AN182" s="325"/>
      <c r="AO182" s="327"/>
    </row>
    <row r="183" spans="2:41" s="322" customFormat="1" ht="15.75" thickBot="1">
      <c r="B183" s="320"/>
      <c r="C183" s="321"/>
      <c r="D183" s="321"/>
      <c r="F183" s="341" t="s">
        <v>263</v>
      </c>
      <c r="G183" s="342">
        <f>IF(SUM(G174,G176,G178,G180)&gt;0,SUM(G174*5,G176*4,G178*3,G180*2)/SUM(G174,G176,G178,G180),0)</f>
        <v>0</v>
      </c>
      <c r="H183" s="342">
        <f t="shared" ref="H183:S183" si="89">IF(SUM(H174,H176,H178,H180)&gt;0,SUM(H174*5,H176*4,H178*3,H180*2)/SUM(H174,H176,H178,H180),0)</f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>IF(SUM(O174,O176,O178,O180)&gt;0,SUM(O174*5,O176*4,O178*3,O180*2)/SUM(O174,O176,O178,O180),0)</f>
        <v>0</v>
      </c>
      <c r="P183" s="342">
        <f>IF(SUM(P174,P176,P178,P180)&gt;0,SUM(P174*5,P176*4,P178*3,P180*2)/SUM(P174,P176,P178,P180),0)</f>
        <v>0</v>
      </c>
      <c r="Q183" s="342">
        <f>IF(SUM(Q174,Q176,Q178,Q180)&gt;0,SUM(Q174*5,Q176*4,Q178*3,Q180*2)/SUM(Q174,Q176,Q178,Q180),0)</f>
        <v>0</v>
      </c>
      <c r="R183" s="342">
        <f t="shared" si="89"/>
        <v>0</v>
      </c>
      <c r="S183" s="343">
        <f t="shared" si="89"/>
        <v>0</v>
      </c>
      <c r="T183" s="368" t="e">
        <f>T179/T175</f>
        <v>#DIV/0!</v>
      </c>
      <c r="U183" s="325"/>
      <c r="V183" s="321"/>
      <c r="W183" s="321"/>
      <c r="AG183" s="326"/>
      <c r="AL183" s="325"/>
      <c r="AM183" s="355"/>
      <c r="AN183" s="325"/>
      <c r="AO183" s="327"/>
    </row>
    <row r="184" spans="2:41" ht="14.25" thickTop="1" thickBot="1"/>
    <row r="185" spans="2:41" s="159" customFormat="1" ht="16.5" thickBot="1">
      <c r="B185" s="189"/>
      <c r="C185" s="198">
        <v>114</v>
      </c>
      <c r="D185" s="713" t="str">
        <f>Главная!B6</f>
        <v>425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17" t="s">
        <v>351</v>
      </c>
      <c r="Z185" s="1117"/>
      <c r="AA185" s="1117"/>
      <c r="AC185" s="1117" t="s">
        <v>352</v>
      </c>
      <c r="AD185" s="1117"/>
      <c r="AE185" s="1117"/>
      <c r="AF185" s="1117"/>
      <c r="AG185" s="162"/>
      <c r="AH185" s="1117" t="s">
        <v>264</v>
      </c>
      <c r="AI185" s="1117"/>
      <c r="AJ185" s="1117"/>
      <c r="AK185" s="1117"/>
      <c r="AM185" s="224" t="s">
        <v>409</v>
      </c>
      <c r="AO185" s="308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114</v>
      </c>
      <c r="D187" s="315" t="str">
        <f>D185</f>
        <v>425</v>
      </c>
      <c r="E187" s="150"/>
      <c r="F187" s="150"/>
      <c r="G187" s="252"/>
      <c r="H187" s="252"/>
      <c r="I187" s="252"/>
      <c r="J187" s="154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0">
        <f t="shared" ref="Y187:Y231" si="93">IF(AND(G187=5,I187=5),IF(AC187&gt;=50,IF(AND(AE187=0,AF187=0),5,0),0),0)</f>
        <v>0</v>
      </c>
      <c r="Z187" s="160">
        <f t="shared" ref="Z187:Z231" si="94">IF(AND(G187&gt;=4,I187&gt;=4),IF(SUM(AC187:AD187)&gt;=70,IF(AF187=0,4,0),0),0)</f>
        <v>0</v>
      </c>
      <c r="AA187" s="160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>C187</f>
        <v>114</v>
      </c>
      <c r="D188" s="317" t="str">
        <f>D187</f>
        <v>425</v>
      </c>
      <c r="E188" s="153"/>
      <c r="F188" s="153"/>
      <c r="G188" s="253"/>
      <c r="H188" s="253"/>
      <c r="I188" s="253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60">
        <f t="shared" si="93"/>
        <v>0</v>
      </c>
      <c r="Z188" s="160">
        <f t="shared" si="94"/>
        <v>0</v>
      </c>
      <c r="AA188" s="160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4">IF(AM188=1,"3 КЛ","")</f>
        <v/>
      </c>
    </row>
    <row r="189" spans="2:41" ht="16.5" outlineLevel="2" thickBot="1">
      <c r="B189" s="316">
        <v>3</v>
      </c>
      <c r="C189" s="317">
        <f t="shared" ref="C189:C231" si="105">C188</f>
        <v>114</v>
      </c>
      <c r="D189" s="317" t="str">
        <f t="shared" ref="D189:D231" si="106">D188</f>
        <v>425</v>
      </c>
      <c r="E189" s="153"/>
      <c r="F189" s="153"/>
      <c r="G189" s="253"/>
      <c r="H189" s="253"/>
      <c r="I189" s="253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60">
        <f t="shared" si="93"/>
        <v>0</v>
      </c>
      <c r="Z189" s="160">
        <f t="shared" si="94"/>
        <v>0</v>
      </c>
      <c r="AA189" s="160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4"/>
        <v/>
      </c>
    </row>
    <row r="190" spans="2:41" ht="16.5" outlineLevel="2" thickBot="1">
      <c r="B190" s="316">
        <v>4</v>
      </c>
      <c r="C190" s="317">
        <f t="shared" si="105"/>
        <v>114</v>
      </c>
      <c r="D190" s="317" t="str">
        <f t="shared" si="106"/>
        <v>425</v>
      </c>
      <c r="E190" s="153"/>
      <c r="F190" s="153"/>
      <c r="G190" s="253"/>
      <c r="H190" s="253"/>
      <c r="I190" s="253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60">
        <f t="shared" si="93"/>
        <v>0</v>
      </c>
      <c r="Z190" s="160">
        <f t="shared" si="94"/>
        <v>0</v>
      </c>
      <c r="AA190" s="160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4"/>
        <v/>
      </c>
    </row>
    <row r="191" spans="2:41" ht="16.5" outlineLevel="2" thickBot="1">
      <c r="B191" s="316">
        <v>5</v>
      </c>
      <c r="C191" s="317">
        <f t="shared" si="105"/>
        <v>114</v>
      </c>
      <c r="D191" s="317" t="str">
        <f t="shared" si="106"/>
        <v>425</v>
      </c>
      <c r="E191" s="153"/>
      <c r="F191" s="153"/>
      <c r="G191" s="253"/>
      <c r="H191" s="253"/>
      <c r="I191" s="253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60">
        <f t="shared" si="93"/>
        <v>0</v>
      </c>
      <c r="Z191" s="160">
        <f t="shared" si="94"/>
        <v>0</v>
      </c>
      <c r="AA191" s="160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4"/>
        <v/>
      </c>
    </row>
    <row r="192" spans="2:41" ht="16.5" outlineLevel="2" thickBot="1">
      <c r="B192" s="316">
        <v>6</v>
      </c>
      <c r="C192" s="317">
        <f t="shared" si="105"/>
        <v>114</v>
      </c>
      <c r="D192" s="317" t="str">
        <f t="shared" si="106"/>
        <v>425</v>
      </c>
      <c r="E192" s="153"/>
      <c r="F192" s="153"/>
      <c r="G192" s="253"/>
      <c r="H192" s="253"/>
      <c r="I192" s="253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60">
        <f t="shared" si="93"/>
        <v>0</v>
      </c>
      <c r="Z192" s="160">
        <f t="shared" si="94"/>
        <v>0</v>
      </c>
      <c r="AA192" s="160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4"/>
        <v/>
      </c>
    </row>
    <row r="193" spans="2:41" ht="16.5" outlineLevel="2" thickBot="1">
      <c r="B193" s="316">
        <v>7</v>
      </c>
      <c r="C193" s="317">
        <f t="shared" si="105"/>
        <v>114</v>
      </c>
      <c r="D193" s="317" t="str">
        <f t="shared" si="106"/>
        <v>425</v>
      </c>
      <c r="E193" s="153"/>
      <c r="F193" s="153"/>
      <c r="G193" s="253"/>
      <c r="H193" s="253"/>
      <c r="I193" s="253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60">
        <f t="shared" si="93"/>
        <v>0</v>
      </c>
      <c r="Z193" s="160">
        <f t="shared" si="94"/>
        <v>0</v>
      </c>
      <c r="AA193" s="160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4"/>
        <v/>
      </c>
    </row>
    <row r="194" spans="2:41" ht="16.5" outlineLevel="2" thickBot="1">
      <c r="B194" s="316">
        <v>8</v>
      </c>
      <c r="C194" s="317">
        <f t="shared" si="105"/>
        <v>114</v>
      </c>
      <c r="D194" s="317" t="str">
        <f t="shared" si="106"/>
        <v>425</v>
      </c>
      <c r="E194" s="153"/>
      <c r="F194" s="153"/>
      <c r="G194" s="253"/>
      <c r="H194" s="253"/>
      <c r="I194" s="253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60">
        <f t="shared" si="93"/>
        <v>0</v>
      </c>
      <c r="Z194" s="160">
        <f t="shared" si="94"/>
        <v>0</v>
      </c>
      <c r="AA194" s="160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4"/>
        <v/>
      </c>
    </row>
    <row r="195" spans="2:41" ht="16.5" outlineLevel="2" thickBot="1">
      <c r="B195" s="316">
        <v>9</v>
      </c>
      <c r="C195" s="317">
        <f t="shared" si="105"/>
        <v>114</v>
      </c>
      <c r="D195" s="317" t="str">
        <f t="shared" si="106"/>
        <v>425</v>
      </c>
      <c r="E195" s="153"/>
      <c r="F195" s="153"/>
      <c r="G195" s="253"/>
      <c r="H195" s="253"/>
      <c r="I195" s="253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60">
        <f t="shared" si="93"/>
        <v>0</v>
      </c>
      <c r="Z195" s="160">
        <f t="shared" si="94"/>
        <v>0</v>
      </c>
      <c r="AA195" s="160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4"/>
        <v/>
      </c>
    </row>
    <row r="196" spans="2:41" ht="16.5" outlineLevel="2" thickBot="1">
      <c r="B196" s="316">
        <v>10</v>
      </c>
      <c r="C196" s="317">
        <f t="shared" si="105"/>
        <v>114</v>
      </c>
      <c r="D196" s="317" t="str">
        <f t="shared" si="106"/>
        <v>425</v>
      </c>
      <c r="E196" s="153"/>
      <c r="F196" s="153"/>
      <c r="G196" s="253"/>
      <c r="H196" s="253"/>
      <c r="I196" s="253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60">
        <f t="shared" si="93"/>
        <v>0</v>
      </c>
      <c r="Z196" s="160">
        <f t="shared" si="94"/>
        <v>0</v>
      </c>
      <c r="AA196" s="160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4"/>
        <v/>
      </c>
    </row>
    <row r="197" spans="2:41" ht="16.5" outlineLevel="2" thickBot="1">
      <c r="B197" s="316">
        <v>11</v>
      </c>
      <c r="C197" s="317">
        <f t="shared" si="105"/>
        <v>114</v>
      </c>
      <c r="D197" s="317" t="str">
        <f t="shared" si="106"/>
        <v>425</v>
      </c>
      <c r="E197" s="153"/>
      <c r="F197" s="153"/>
      <c r="G197" s="253"/>
      <c r="H197" s="253"/>
      <c r="I197" s="253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60">
        <f t="shared" si="93"/>
        <v>0</v>
      </c>
      <c r="Z197" s="160">
        <f t="shared" si="94"/>
        <v>0</v>
      </c>
      <c r="AA197" s="160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4"/>
        <v/>
      </c>
    </row>
    <row r="198" spans="2:41" ht="16.5" outlineLevel="2" thickBot="1">
      <c r="B198" s="316">
        <v>12</v>
      </c>
      <c r="C198" s="317">
        <f t="shared" si="105"/>
        <v>114</v>
      </c>
      <c r="D198" s="317" t="str">
        <f t="shared" si="106"/>
        <v>425</v>
      </c>
      <c r="E198" s="153"/>
      <c r="F198" s="153"/>
      <c r="G198" s="253"/>
      <c r="H198" s="253"/>
      <c r="I198" s="253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60">
        <f t="shared" si="93"/>
        <v>0</v>
      </c>
      <c r="Z198" s="160">
        <f t="shared" si="94"/>
        <v>0</v>
      </c>
      <c r="AA198" s="160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4"/>
        <v/>
      </c>
    </row>
    <row r="199" spans="2:41" ht="16.5" outlineLevel="2" thickBot="1">
      <c r="B199" s="316">
        <v>13</v>
      </c>
      <c r="C199" s="317">
        <f t="shared" si="105"/>
        <v>114</v>
      </c>
      <c r="D199" s="317" t="str">
        <f t="shared" si="106"/>
        <v>425</v>
      </c>
      <c r="E199" s="153"/>
      <c r="F199" s="153"/>
      <c r="G199" s="253"/>
      <c r="H199" s="253"/>
      <c r="I199" s="253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60">
        <f t="shared" si="93"/>
        <v>0</v>
      </c>
      <c r="Z199" s="160">
        <f t="shared" si="94"/>
        <v>0</v>
      </c>
      <c r="AA199" s="160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4"/>
        <v/>
      </c>
    </row>
    <row r="200" spans="2:41" ht="16.5" outlineLevel="2" thickBot="1">
      <c r="B200" s="316">
        <v>14</v>
      </c>
      <c r="C200" s="317">
        <f t="shared" si="105"/>
        <v>114</v>
      </c>
      <c r="D200" s="317" t="str">
        <f t="shared" si="106"/>
        <v>425</v>
      </c>
      <c r="E200" s="153"/>
      <c r="F200" s="153"/>
      <c r="G200" s="253"/>
      <c r="H200" s="253"/>
      <c r="I200" s="253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60">
        <f t="shared" si="93"/>
        <v>0</v>
      </c>
      <c r="Z200" s="160">
        <f t="shared" si="94"/>
        <v>0</v>
      </c>
      <c r="AA200" s="160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4"/>
        <v/>
      </c>
    </row>
    <row r="201" spans="2:41" ht="16.5" outlineLevel="2" thickBot="1">
      <c r="B201" s="316">
        <v>15</v>
      </c>
      <c r="C201" s="317">
        <f t="shared" si="105"/>
        <v>114</v>
      </c>
      <c r="D201" s="317" t="str">
        <f t="shared" si="106"/>
        <v>425</v>
      </c>
      <c r="E201" s="153"/>
      <c r="F201" s="153"/>
      <c r="G201" s="253"/>
      <c r="H201" s="253"/>
      <c r="I201" s="253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60">
        <f t="shared" si="93"/>
        <v>0</v>
      </c>
      <c r="Z201" s="160">
        <f t="shared" si="94"/>
        <v>0</v>
      </c>
      <c r="AA201" s="160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4"/>
        <v/>
      </c>
    </row>
    <row r="202" spans="2:41" ht="16.5" outlineLevel="2" thickBot="1">
      <c r="B202" s="316">
        <v>16</v>
      </c>
      <c r="C202" s="317">
        <f t="shared" si="105"/>
        <v>114</v>
      </c>
      <c r="D202" s="317" t="str">
        <f t="shared" si="106"/>
        <v>425</v>
      </c>
      <c r="E202" s="153"/>
      <c r="F202" s="153"/>
      <c r="G202" s="253"/>
      <c r="H202" s="253"/>
      <c r="I202" s="253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60">
        <f t="shared" si="93"/>
        <v>0</v>
      </c>
      <c r="Z202" s="160">
        <f t="shared" si="94"/>
        <v>0</v>
      </c>
      <c r="AA202" s="160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4"/>
        <v/>
      </c>
    </row>
    <row r="203" spans="2:41" ht="16.5" outlineLevel="2" thickBot="1">
      <c r="B203" s="316">
        <v>17</v>
      </c>
      <c r="C203" s="317">
        <f t="shared" si="105"/>
        <v>114</v>
      </c>
      <c r="D203" s="317" t="str">
        <f t="shared" si="106"/>
        <v>425</v>
      </c>
      <c r="E203" s="153"/>
      <c r="F203" s="153"/>
      <c r="G203" s="253"/>
      <c r="H203" s="253"/>
      <c r="I203" s="253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60">
        <f t="shared" si="93"/>
        <v>0</v>
      </c>
      <c r="Z203" s="160">
        <f t="shared" si="94"/>
        <v>0</v>
      </c>
      <c r="AA203" s="160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4"/>
        <v/>
      </c>
    </row>
    <row r="204" spans="2:41" ht="16.5" outlineLevel="2" thickBot="1">
      <c r="B204" s="316">
        <v>18</v>
      </c>
      <c r="C204" s="317">
        <f t="shared" si="105"/>
        <v>114</v>
      </c>
      <c r="D204" s="317" t="str">
        <f t="shared" si="106"/>
        <v>425</v>
      </c>
      <c r="E204" s="153"/>
      <c r="F204" s="153"/>
      <c r="G204" s="253"/>
      <c r="H204" s="253"/>
      <c r="I204" s="253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60">
        <f t="shared" si="93"/>
        <v>0</v>
      </c>
      <c r="Z204" s="160">
        <f t="shared" si="94"/>
        <v>0</v>
      </c>
      <c r="AA204" s="160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4"/>
        <v/>
      </c>
    </row>
    <row r="205" spans="2:41" ht="16.5" outlineLevel="2" thickBot="1">
      <c r="B205" s="316">
        <v>19</v>
      </c>
      <c r="C205" s="317">
        <f t="shared" si="105"/>
        <v>114</v>
      </c>
      <c r="D205" s="317" t="str">
        <f t="shared" si="106"/>
        <v>425</v>
      </c>
      <c r="E205" s="153"/>
      <c r="F205" s="153"/>
      <c r="G205" s="253"/>
      <c r="H205" s="253"/>
      <c r="I205" s="253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60">
        <f t="shared" si="93"/>
        <v>0</v>
      </c>
      <c r="Z205" s="160">
        <f t="shared" si="94"/>
        <v>0</v>
      </c>
      <c r="AA205" s="160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4"/>
        <v/>
      </c>
    </row>
    <row r="206" spans="2:41" ht="16.5" outlineLevel="2" thickBot="1">
      <c r="B206" s="316">
        <v>20</v>
      </c>
      <c r="C206" s="317">
        <f t="shared" si="105"/>
        <v>114</v>
      </c>
      <c r="D206" s="317" t="str">
        <f t="shared" si="106"/>
        <v>425</v>
      </c>
      <c r="E206" s="153"/>
      <c r="F206" s="153"/>
      <c r="G206" s="253"/>
      <c r="H206" s="253"/>
      <c r="I206" s="253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60">
        <f t="shared" si="93"/>
        <v>0</v>
      </c>
      <c r="Z206" s="160">
        <f t="shared" si="94"/>
        <v>0</v>
      </c>
      <c r="AA206" s="160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4"/>
        <v/>
      </c>
    </row>
    <row r="207" spans="2:41" ht="16.5" outlineLevel="2" thickBot="1">
      <c r="B207" s="316">
        <v>21</v>
      </c>
      <c r="C207" s="317">
        <f t="shared" si="105"/>
        <v>114</v>
      </c>
      <c r="D207" s="317" t="str">
        <f t="shared" si="106"/>
        <v>425</v>
      </c>
      <c r="E207" s="153"/>
      <c r="F207" s="153"/>
      <c r="G207" s="253"/>
      <c r="H207" s="253"/>
      <c r="I207" s="253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60">
        <f t="shared" si="93"/>
        <v>0</v>
      </c>
      <c r="Z207" s="160">
        <f t="shared" si="94"/>
        <v>0</v>
      </c>
      <c r="AA207" s="160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4"/>
        <v/>
      </c>
    </row>
    <row r="208" spans="2:41" ht="16.5" outlineLevel="2" thickBot="1">
      <c r="B208" s="316">
        <v>22</v>
      </c>
      <c r="C208" s="317">
        <f t="shared" si="105"/>
        <v>114</v>
      </c>
      <c r="D208" s="317" t="str">
        <f t="shared" si="106"/>
        <v>425</v>
      </c>
      <c r="E208" s="153"/>
      <c r="F208" s="863"/>
      <c r="G208" s="253"/>
      <c r="H208" s="253"/>
      <c r="I208" s="253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60">
        <f t="shared" si="93"/>
        <v>0</v>
      </c>
      <c r="Z208" s="160">
        <f t="shared" si="94"/>
        <v>0</v>
      </c>
      <c r="AA208" s="160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4"/>
        <v/>
      </c>
    </row>
    <row r="209" spans="2:41" ht="16.5" outlineLevel="2" thickBot="1">
      <c r="B209" s="316">
        <v>23</v>
      </c>
      <c r="C209" s="317">
        <f t="shared" si="105"/>
        <v>114</v>
      </c>
      <c r="D209" s="317" t="str">
        <f t="shared" si="106"/>
        <v>425</v>
      </c>
      <c r="E209" s="153"/>
      <c r="F209" s="153"/>
      <c r="G209" s="253"/>
      <c r="H209" s="253"/>
      <c r="I209" s="253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60">
        <f t="shared" si="93"/>
        <v>0</v>
      </c>
      <c r="Z209" s="160">
        <f t="shared" si="94"/>
        <v>0</v>
      </c>
      <c r="AA209" s="160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4"/>
        <v/>
      </c>
    </row>
    <row r="210" spans="2:41" ht="16.5" outlineLevel="2" thickBot="1">
      <c r="B210" s="316">
        <v>24</v>
      </c>
      <c r="C210" s="317">
        <f t="shared" si="105"/>
        <v>114</v>
      </c>
      <c r="D210" s="317" t="str">
        <f t="shared" si="106"/>
        <v>425</v>
      </c>
      <c r="E210" s="153"/>
      <c r="F210" s="153"/>
      <c r="G210" s="253"/>
      <c r="H210" s="253"/>
      <c r="I210" s="253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60">
        <f t="shared" si="93"/>
        <v>0</v>
      </c>
      <c r="Z210" s="160">
        <f t="shared" si="94"/>
        <v>0</v>
      </c>
      <c r="AA210" s="160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4"/>
        <v/>
      </c>
    </row>
    <row r="211" spans="2:41" ht="16.5" outlineLevel="2" thickBot="1">
      <c r="B211" s="316">
        <v>25</v>
      </c>
      <c r="C211" s="317">
        <f t="shared" si="105"/>
        <v>114</v>
      </c>
      <c r="D211" s="317" t="str">
        <f t="shared" si="106"/>
        <v>425</v>
      </c>
      <c r="E211" s="153"/>
      <c r="F211" s="153"/>
      <c r="G211" s="253"/>
      <c r="H211" s="253"/>
      <c r="I211" s="253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60">
        <f t="shared" si="93"/>
        <v>0</v>
      </c>
      <c r="Z211" s="160">
        <f t="shared" si="94"/>
        <v>0</v>
      </c>
      <c r="AA211" s="160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4"/>
        <v/>
      </c>
    </row>
    <row r="212" spans="2:41" ht="16.5" outlineLevel="2" thickBot="1">
      <c r="B212" s="316">
        <v>26</v>
      </c>
      <c r="C212" s="317">
        <f t="shared" si="105"/>
        <v>114</v>
      </c>
      <c r="D212" s="317" t="str">
        <f t="shared" si="106"/>
        <v>425</v>
      </c>
      <c r="E212" s="153"/>
      <c r="F212" s="153"/>
      <c r="G212" s="253"/>
      <c r="H212" s="253"/>
      <c r="I212" s="253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60">
        <f t="shared" si="93"/>
        <v>0</v>
      </c>
      <c r="Z212" s="160">
        <f t="shared" si="94"/>
        <v>0</v>
      </c>
      <c r="AA212" s="160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4"/>
        <v/>
      </c>
    </row>
    <row r="213" spans="2:41" ht="16.5" outlineLevel="2" thickBot="1">
      <c r="B213" s="316">
        <v>27</v>
      </c>
      <c r="C213" s="317">
        <f t="shared" si="105"/>
        <v>114</v>
      </c>
      <c r="D213" s="317" t="str">
        <f t="shared" si="106"/>
        <v>425</v>
      </c>
      <c r="E213" s="153"/>
      <c r="F213" s="153"/>
      <c r="G213" s="253"/>
      <c r="H213" s="253"/>
      <c r="I213" s="253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60">
        <f t="shared" si="93"/>
        <v>0</v>
      </c>
      <c r="Z213" s="160">
        <f t="shared" si="94"/>
        <v>0</v>
      </c>
      <c r="AA213" s="160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4"/>
        <v/>
      </c>
    </row>
    <row r="214" spans="2:41" ht="16.5" outlineLevel="2" thickBot="1">
      <c r="B214" s="316">
        <v>28</v>
      </c>
      <c r="C214" s="317">
        <f t="shared" si="105"/>
        <v>114</v>
      </c>
      <c r="D214" s="317" t="str">
        <f t="shared" si="106"/>
        <v>425</v>
      </c>
      <c r="E214" s="153"/>
      <c r="F214" s="153"/>
      <c r="G214" s="253"/>
      <c r="H214" s="253"/>
      <c r="I214" s="253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60">
        <f t="shared" si="93"/>
        <v>0</v>
      </c>
      <c r="Z214" s="160">
        <f t="shared" si="94"/>
        <v>0</v>
      </c>
      <c r="AA214" s="160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4"/>
        <v/>
      </c>
    </row>
    <row r="215" spans="2:41" ht="16.5" outlineLevel="2" thickBot="1">
      <c r="B215" s="316">
        <v>29</v>
      </c>
      <c r="C215" s="317">
        <f t="shared" si="105"/>
        <v>114</v>
      </c>
      <c r="D215" s="317" t="str">
        <f t="shared" si="106"/>
        <v>425</v>
      </c>
      <c r="E215" s="153"/>
      <c r="F215" s="153"/>
      <c r="G215" s="253"/>
      <c r="H215" s="253"/>
      <c r="I215" s="253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60">
        <f t="shared" si="93"/>
        <v>0</v>
      </c>
      <c r="Z215" s="160">
        <f t="shared" si="94"/>
        <v>0</v>
      </c>
      <c r="AA215" s="160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4"/>
        <v/>
      </c>
    </row>
    <row r="216" spans="2:41" ht="16.5" outlineLevel="2" thickBot="1">
      <c r="B216" s="316">
        <v>30</v>
      </c>
      <c r="C216" s="317">
        <f t="shared" si="105"/>
        <v>114</v>
      </c>
      <c r="D216" s="317" t="str">
        <f t="shared" si="106"/>
        <v>425</v>
      </c>
      <c r="E216" s="153"/>
      <c r="F216" s="153"/>
      <c r="G216" s="253"/>
      <c r="H216" s="253"/>
      <c r="I216" s="253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60">
        <f t="shared" si="93"/>
        <v>0</v>
      </c>
      <c r="Z216" s="160">
        <f t="shared" si="94"/>
        <v>0</v>
      </c>
      <c r="AA216" s="160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4"/>
        <v/>
      </c>
    </row>
    <row r="217" spans="2:41" ht="16.5" outlineLevel="2" thickBot="1">
      <c r="B217" s="316">
        <v>31</v>
      </c>
      <c r="C217" s="317">
        <f t="shared" si="105"/>
        <v>114</v>
      </c>
      <c r="D217" s="317" t="str">
        <f t="shared" si="106"/>
        <v>425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60">
        <f t="shared" si="93"/>
        <v>0</v>
      </c>
      <c r="Z217" s="160">
        <f t="shared" si="94"/>
        <v>0</v>
      </c>
      <c r="AA217" s="160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4"/>
        <v/>
      </c>
    </row>
    <row r="218" spans="2:41" ht="16.5" outlineLevel="2" thickBot="1">
      <c r="B218" s="316">
        <v>32</v>
      </c>
      <c r="C218" s="317">
        <f t="shared" si="105"/>
        <v>114</v>
      </c>
      <c r="D218" s="317" t="str">
        <f t="shared" si="106"/>
        <v>425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60">
        <f t="shared" si="93"/>
        <v>0</v>
      </c>
      <c r="Z218" s="160">
        <f t="shared" si="94"/>
        <v>0</v>
      </c>
      <c r="AA218" s="160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4"/>
        <v/>
      </c>
    </row>
    <row r="219" spans="2:41" ht="16.5" outlineLevel="2" thickBot="1">
      <c r="B219" s="316">
        <v>33</v>
      </c>
      <c r="C219" s="317">
        <f t="shared" si="105"/>
        <v>114</v>
      </c>
      <c r="D219" s="317" t="str">
        <f t="shared" si="106"/>
        <v>425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60">
        <f t="shared" si="93"/>
        <v>0</v>
      </c>
      <c r="Z219" s="160">
        <f t="shared" si="94"/>
        <v>0</v>
      </c>
      <c r="AA219" s="160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4"/>
        <v/>
      </c>
    </row>
    <row r="220" spans="2:41" ht="16.5" outlineLevel="2" thickBot="1">
      <c r="B220" s="316">
        <v>34</v>
      </c>
      <c r="C220" s="317">
        <f t="shared" si="105"/>
        <v>114</v>
      </c>
      <c r="D220" s="317" t="str">
        <f t="shared" si="106"/>
        <v>425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60">
        <f t="shared" si="93"/>
        <v>0</v>
      </c>
      <c r="Z220" s="160">
        <f t="shared" si="94"/>
        <v>0</v>
      </c>
      <c r="AA220" s="160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4"/>
        <v/>
      </c>
    </row>
    <row r="221" spans="2:41" ht="16.5" outlineLevel="2" thickBot="1">
      <c r="B221" s="316">
        <v>35</v>
      </c>
      <c r="C221" s="317">
        <f t="shared" si="105"/>
        <v>114</v>
      </c>
      <c r="D221" s="317" t="str">
        <f t="shared" si="106"/>
        <v>425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60">
        <f t="shared" si="93"/>
        <v>0</v>
      </c>
      <c r="Z221" s="160">
        <f t="shared" si="94"/>
        <v>0</v>
      </c>
      <c r="AA221" s="160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4"/>
        <v/>
      </c>
    </row>
    <row r="222" spans="2:41" ht="16.5" outlineLevel="2" thickBot="1">
      <c r="B222" s="316">
        <v>36</v>
      </c>
      <c r="C222" s="317">
        <f t="shared" si="105"/>
        <v>114</v>
      </c>
      <c r="D222" s="317" t="str">
        <f t="shared" si="106"/>
        <v>425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60">
        <f t="shared" si="93"/>
        <v>0</v>
      </c>
      <c r="Z222" s="160">
        <f t="shared" si="94"/>
        <v>0</v>
      </c>
      <c r="AA222" s="160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4"/>
        <v/>
      </c>
    </row>
    <row r="223" spans="2:41" ht="16.5" outlineLevel="2" thickBot="1">
      <c r="B223" s="316">
        <v>37</v>
      </c>
      <c r="C223" s="317">
        <f t="shared" si="105"/>
        <v>114</v>
      </c>
      <c r="D223" s="317" t="str">
        <f t="shared" si="106"/>
        <v>425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60">
        <f t="shared" si="93"/>
        <v>0</v>
      </c>
      <c r="Z223" s="160">
        <f t="shared" si="94"/>
        <v>0</v>
      </c>
      <c r="AA223" s="160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4"/>
        <v/>
      </c>
    </row>
    <row r="224" spans="2:41" ht="16.5" outlineLevel="2" thickBot="1">
      <c r="B224" s="316">
        <v>38</v>
      </c>
      <c r="C224" s="317">
        <f t="shared" si="105"/>
        <v>114</v>
      </c>
      <c r="D224" s="317" t="str">
        <f t="shared" si="106"/>
        <v>425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60">
        <f t="shared" si="93"/>
        <v>0</v>
      </c>
      <c r="Z224" s="160">
        <f t="shared" si="94"/>
        <v>0</v>
      </c>
      <c r="AA224" s="160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4"/>
        <v/>
      </c>
    </row>
    <row r="225" spans="2:41" ht="16.5" outlineLevel="2" thickBot="1">
      <c r="B225" s="316">
        <v>39</v>
      </c>
      <c r="C225" s="317">
        <f t="shared" si="105"/>
        <v>114</v>
      </c>
      <c r="D225" s="317" t="str">
        <f t="shared" si="106"/>
        <v>425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60">
        <f t="shared" si="93"/>
        <v>0</v>
      </c>
      <c r="Z225" s="160">
        <f t="shared" si="94"/>
        <v>0</v>
      </c>
      <c r="AA225" s="160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4"/>
        <v/>
      </c>
    </row>
    <row r="226" spans="2:41" ht="16.5" outlineLevel="2" thickBot="1">
      <c r="B226" s="316">
        <v>40</v>
      </c>
      <c r="C226" s="317">
        <f t="shared" si="105"/>
        <v>114</v>
      </c>
      <c r="D226" s="317" t="str">
        <f t="shared" si="106"/>
        <v>425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60">
        <f t="shared" si="93"/>
        <v>0</v>
      </c>
      <c r="Z226" s="160">
        <f t="shared" si="94"/>
        <v>0</v>
      </c>
      <c r="AA226" s="160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4"/>
        <v/>
      </c>
    </row>
    <row r="227" spans="2:41" ht="16.5" outlineLevel="2" thickBot="1">
      <c r="B227" s="316">
        <v>41</v>
      </c>
      <c r="C227" s="317">
        <f t="shared" si="105"/>
        <v>114</v>
      </c>
      <c r="D227" s="317" t="str">
        <f t="shared" si="106"/>
        <v>425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60">
        <f t="shared" si="93"/>
        <v>0</v>
      </c>
      <c r="Z227" s="160">
        <f t="shared" si="94"/>
        <v>0</v>
      </c>
      <c r="AA227" s="160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4"/>
        <v/>
      </c>
    </row>
    <row r="228" spans="2:41" ht="16.5" outlineLevel="2" thickBot="1">
      <c r="B228" s="316">
        <v>42</v>
      </c>
      <c r="C228" s="317">
        <f t="shared" si="105"/>
        <v>114</v>
      </c>
      <c r="D228" s="317" t="str">
        <f t="shared" si="106"/>
        <v>425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60">
        <f t="shared" si="93"/>
        <v>0</v>
      </c>
      <c r="Z228" s="160">
        <f t="shared" si="94"/>
        <v>0</v>
      </c>
      <c r="AA228" s="160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4"/>
        <v/>
      </c>
    </row>
    <row r="229" spans="2:41" ht="16.5" outlineLevel="2" thickBot="1">
      <c r="B229" s="316">
        <v>43</v>
      </c>
      <c r="C229" s="317">
        <f t="shared" si="105"/>
        <v>114</v>
      </c>
      <c r="D229" s="317" t="str">
        <f t="shared" si="106"/>
        <v>425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60">
        <f t="shared" si="93"/>
        <v>0</v>
      </c>
      <c r="Z229" s="160">
        <f t="shared" si="94"/>
        <v>0</v>
      </c>
      <c r="AA229" s="160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4"/>
        <v/>
      </c>
    </row>
    <row r="230" spans="2:41" ht="16.5" outlineLevel="2" thickBot="1">
      <c r="B230" s="316">
        <v>44</v>
      </c>
      <c r="C230" s="317">
        <f t="shared" si="105"/>
        <v>114</v>
      </c>
      <c r="D230" s="317" t="str">
        <f t="shared" si="106"/>
        <v>425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60">
        <f t="shared" si="93"/>
        <v>0</v>
      </c>
      <c r="Z230" s="160">
        <f t="shared" si="94"/>
        <v>0</v>
      </c>
      <c r="AA230" s="160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4"/>
        <v/>
      </c>
    </row>
    <row r="231" spans="2:41" ht="16.5" outlineLevel="2" thickBot="1">
      <c r="B231" s="318">
        <v>45</v>
      </c>
      <c r="C231" s="319">
        <f t="shared" si="105"/>
        <v>114</v>
      </c>
      <c r="D231" s="319" t="str">
        <f t="shared" si="106"/>
        <v>425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60">
        <f t="shared" si="93"/>
        <v>0</v>
      </c>
      <c r="Z231" s="160">
        <f t="shared" si="94"/>
        <v>0</v>
      </c>
      <c r="AA231" s="160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4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31" t="s">
        <v>409</v>
      </c>
      <c r="U233" s="325"/>
      <c r="V233" s="321"/>
      <c r="W233" s="321"/>
      <c r="AG233" s="326"/>
      <c r="AL233" s="325"/>
      <c r="AM233" s="355"/>
      <c r="AN233" s="325"/>
      <c r="AO233" s="327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>SUMIF(G187:G231,5)/5</f>
        <v>0</v>
      </c>
      <c r="H234" s="333">
        <f t="shared" ref="H234:S234" si="110">SUMIF(H187:H231,5)/5</f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>SUMIF(O187:O231,5)/5</f>
        <v>0</v>
      </c>
      <c r="P234" s="333">
        <f>SUMIF(P187:P231,5)/5</f>
        <v>0</v>
      </c>
      <c r="Q234" s="333">
        <f>SUMIF(Q187:Q231,5)/5</f>
        <v>0</v>
      </c>
      <c r="R234" s="333">
        <f t="shared" si="110"/>
        <v>0</v>
      </c>
      <c r="S234" s="334">
        <f t="shared" si="110"/>
        <v>0</v>
      </c>
      <c r="T234" s="362" t="s">
        <v>411</v>
      </c>
      <c r="U234" s="325"/>
      <c r="V234" s="321"/>
      <c r="W234" s="321"/>
      <c r="AG234" s="326"/>
      <c r="AL234" s="325"/>
      <c r="AM234" s="355"/>
      <c r="AN234" s="325"/>
      <c r="AO234" s="327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>IF(ISERR(O234/SUM(O234,O236,O238,O240)*100),0,O234/SUM(O234,O236,O238,O240)*100)</f>
        <v>0</v>
      </c>
      <c r="P235" s="336">
        <f>IF(ISERR(P234/SUM(P234,P236,P238,P240)*100),0,P234/SUM(P234,P236,P238,P240)*100)</f>
        <v>0</v>
      </c>
      <c r="Q235" s="336">
        <f>IF(ISERR(Q234/SUM(Q234,Q236,Q238,Q240)*100),0,Q234/SUM(Q234,Q236,Q238,Q240)*100)</f>
        <v>0</v>
      </c>
      <c r="R235" s="336">
        <f t="shared" si="111"/>
        <v>0</v>
      </c>
      <c r="S235" s="337">
        <f t="shared" si="111"/>
        <v>0</v>
      </c>
      <c r="T235" s="363">
        <f>SUM(V186:W186)</f>
        <v>0</v>
      </c>
      <c r="U235" s="325"/>
      <c r="V235" s="321"/>
      <c r="W235" s="321"/>
      <c r="AG235" s="326"/>
      <c r="AL235" s="325"/>
      <c r="AM235" s="355"/>
      <c r="AN235" s="325"/>
      <c r="AO235" s="327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>SUMIF(G187:G231,4)/4</f>
        <v>0</v>
      </c>
      <c r="H236" s="333">
        <f t="shared" ref="H236:S236" si="112">SUMIF(H187:H231,4)/4</f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>SUMIF(O187:O231,4)/4</f>
        <v>0</v>
      </c>
      <c r="P236" s="333">
        <f>SUMIF(P187:P231,4)/4</f>
        <v>0</v>
      </c>
      <c r="Q236" s="333">
        <f>SUMIF(Q187:Q231,4)/4</f>
        <v>0</v>
      </c>
      <c r="R236" s="333">
        <f t="shared" si="112"/>
        <v>0</v>
      </c>
      <c r="S236" s="334">
        <f t="shared" si="112"/>
        <v>0</v>
      </c>
      <c r="T236" s="364" t="s">
        <v>410</v>
      </c>
      <c r="U236" s="325"/>
      <c r="V236" s="321"/>
      <c r="W236" s="321"/>
      <c r="AG236" s="326"/>
      <c r="AL236" s="325"/>
      <c r="AM236" s="355"/>
      <c r="AN236" s="325"/>
      <c r="AO236" s="327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>IF(ISERR(O236/SUM(O234,O236,O238,O240)*100),0,O236/SUM(O234,O236,O238,O240)*100)</f>
        <v>0</v>
      </c>
      <c r="P237" s="336">
        <f>IF(ISERR(P236/SUM(P234,P236,P238,P240)*100),0,P236/SUM(P234,P236,P238,P240)*100)</f>
        <v>0</v>
      </c>
      <c r="Q237" s="336">
        <f>IF(ISERR(Q236/SUM(Q234,Q236,Q238,Q240)*100),0,Q236/SUM(Q234,Q236,Q238,Q240)*100)</f>
        <v>0</v>
      </c>
      <c r="R237" s="336">
        <f t="shared" si="113"/>
        <v>0</v>
      </c>
      <c r="S237" s="337">
        <f t="shared" si="113"/>
        <v>0</v>
      </c>
      <c r="T237" s="365">
        <f>AM186</f>
        <v>0</v>
      </c>
      <c r="U237" s="325"/>
      <c r="V237" s="321"/>
      <c r="W237" s="321"/>
      <c r="AG237" s="326"/>
      <c r="AL237" s="325"/>
      <c r="AM237" s="355"/>
      <c r="AN237" s="325"/>
      <c r="AO237" s="327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>SUMIF(G187:G231,3)/3</f>
        <v>0</v>
      </c>
      <c r="H238" s="333">
        <f t="shared" ref="H238:S238" si="114">SUMIF(H187:H231,3)/3</f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>SUMIF(O187:O231,3)/3</f>
        <v>0</v>
      </c>
      <c r="P238" s="333">
        <f>SUMIF(P187:P231,3)/3</f>
        <v>0</v>
      </c>
      <c r="Q238" s="333">
        <f>SUMIF(Q187:Q231,3)/3</f>
        <v>0</v>
      </c>
      <c r="R238" s="333">
        <f t="shared" si="114"/>
        <v>0</v>
      </c>
      <c r="S238" s="334">
        <f t="shared" si="114"/>
        <v>0</v>
      </c>
      <c r="T238" s="364" t="s">
        <v>412</v>
      </c>
      <c r="U238" s="325"/>
      <c r="V238" s="321"/>
      <c r="W238" s="321"/>
      <c r="AG238" s="326"/>
      <c r="AL238" s="325"/>
      <c r="AM238" s="355"/>
      <c r="AN238" s="325"/>
      <c r="AO238" s="327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>IF(ISERR(O238/SUM(O234,O236,O238,O240)*100),0,O238/SUM(O234,O236,O238,O240)*100)</f>
        <v>0</v>
      </c>
      <c r="P239" s="336">
        <f>IF(ISERR(P238/SUM(P234,P236,P238,P240)*100),0,P238/SUM(P234,P236,P238,P240)*100)</f>
        <v>0</v>
      </c>
      <c r="Q239" s="336">
        <f>IF(ISERR(Q238/SUM(Q234,Q236,Q238,Q240)*100),0,Q238/SUM(Q234,Q236,Q238,Q240)*100)</f>
        <v>0</v>
      </c>
      <c r="R239" s="336">
        <f t="shared" si="115"/>
        <v>0</v>
      </c>
      <c r="S239" s="337">
        <f t="shared" si="115"/>
        <v>0</v>
      </c>
      <c r="T239" s="366">
        <f>T235-T237</f>
        <v>0</v>
      </c>
      <c r="U239" s="325"/>
      <c r="V239" s="321"/>
      <c r="W239" s="321"/>
      <c r="AG239" s="326"/>
      <c r="AL239" s="325"/>
      <c r="AM239" s="355"/>
      <c r="AN239" s="325"/>
      <c r="AO239" s="327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>SUMIF(G187:G231,2)/2</f>
        <v>0</v>
      </c>
      <c r="H240" s="333">
        <f t="shared" ref="H240:S240" si="116">SUMIF(H187:H231,2)/2</f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>SUMIF(O187:O231,2)/2</f>
        <v>0</v>
      </c>
      <c r="P240" s="333">
        <f>SUMIF(P187:P231,2)/2</f>
        <v>0</v>
      </c>
      <c r="Q240" s="333">
        <f>SUMIF(Q187:Q231,2)/2</f>
        <v>0</v>
      </c>
      <c r="R240" s="333">
        <f t="shared" si="116"/>
        <v>0</v>
      </c>
      <c r="S240" s="334">
        <f t="shared" si="116"/>
        <v>0</v>
      </c>
      <c r="T240" s="1111" t="s">
        <v>413</v>
      </c>
      <c r="U240" s="325"/>
      <c r="V240" s="321"/>
      <c r="W240" s="321"/>
      <c r="AG240" s="326"/>
      <c r="AL240" s="325"/>
      <c r="AM240" s="355"/>
      <c r="AN240" s="325"/>
      <c r="AO240" s="327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>IF(ISERR(O240/SUM(O234,O236,O238,O240)*100),0,O240/SUM(O234,O236,O238,O240)*100)</f>
        <v>0</v>
      </c>
      <c r="P241" s="336">
        <f>IF(ISERR(P240/SUM(P234,P236,P238,P240)*100),0,P240/SUM(P234,P236,P238,P240)*100)</f>
        <v>0</v>
      </c>
      <c r="Q241" s="336">
        <f>IF(ISERR(Q240/SUM(Q234,Q236,Q238,Q240)*100),0,Q240/SUM(Q234,Q236,Q238,Q240)*100)</f>
        <v>0</v>
      </c>
      <c r="R241" s="336">
        <f t="shared" si="117"/>
        <v>0</v>
      </c>
      <c r="S241" s="337">
        <f t="shared" si="117"/>
        <v>0</v>
      </c>
      <c r="T241" s="1112"/>
      <c r="U241" s="325"/>
      <c r="V241" s="321"/>
      <c r="W241" s="321"/>
      <c r="AG241" s="326"/>
      <c r="AL241" s="325"/>
      <c r="AM241" s="355"/>
      <c r="AN241" s="325"/>
      <c r="AO241" s="327"/>
    </row>
    <row r="242" spans="2:41" s="322" customFormat="1" ht="15">
      <c r="B242" s="320"/>
      <c r="C242" s="321"/>
      <c r="D242" s="321"/>
      <c r="F242" s="338" t="s">
        <v>262</v>
      </c>
      <c r="G242" s="339">
        <f>IF(SUM(G234,G236,G238,G240)=0,0,IF(AND(SUM(G235,G237,G239)&gt;=95,G235&gt;=50),5,IF(AND(SUM(G235,G237,G239)&gt;=90,SUM(G235,G237)&gt;=50),4,IF(SUM(G235,G237,G239)&gt;=85,3,2))))</f>
        <v>0</v>
      </c>
      <c r="H242" s="339">
        <f t="shared" ref="H242:S242" si="118">IF(SUM(H234,H236,H238,H240)=0,0,IF(AND(SUM(H235,H237,H239)&gt;=95,H235&gt;=50),5,IF(AND(SUM(H235,H237,H239)&gt;=90,SUM(H235,H237)&gt;=50),4,IF(SUM(H235,H237,H239)&gt;=85,3,2))))</f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>IF(SUM(O234,O236,O238,O240)=0,0,IF(AND(SUM(O235,O237,O239)&gt;=95,O235&gt;=50),5,IF(AND(SUM(O235,O237,O239)&gt;=90,SUM(O235,O237)&gt;=50),4,IF(SUM(O235,O237,O239)&gt;=85,3,2))))</f>
        <v>0</v>
      </c>
      <c r="P242" s="339">
        <f>IF(SUM(P234,P236,P238,P240)=0,0,IF(AND(SUM(P235,P237,P239)&gt;=95,P235&gt;=50),5,IF(AND(SUM(P235,P237,P239)&gt;=90,SUM(P235,P237)&gt;=50),4,IF(SUM(P235,P237,P239)&gt;=85,3,2))))</f>
        <v>0</v>
      </c>
      <c r="Q242" s="339">
        <f>IF(SUM(Q234,Q236,Q238,Q240)=0,0,IF(AND(SUM(Q235,Q237,Q239)&gt;=95,Q235&gt;=50),5,IF(AND(SUM(Q235,Q237,Q239)&gt;=90,SUM(Q235,Q237)&gt;=50),4,IF(SUM(Q235,Q237,Q239)&gt;=85,3,2))))</f>
        <v>0</v>
      </c>
      <c r="R242" s="339">
        <f t="shared" si="118"/>
        <v>0</v>
      </c>
      <c r="S242" s="340">
        <f t="shared" si="118"/>
        <v>0</v>
      </c>
      <c r="T242" s="367" t="e">
        <f>T237/T235</f>
        <v>#DIV/0!</v>
      </c>
      <c r="U242" s="325"/>
      <c r="V242" s="321"/>
      <c r="W242" s="321"/>
      <c r="AG242" s="326"/>
      <c r="AL242" s="325"/>
      <c r="AM242" s="355"/>
      <c r="AN242" s="325"/>
      <c r="AO242" s="327"/>
    </row>
    <row r="243" spans="2:41" s="322" customFormat="1" ht="15.75" thickBot="1">
      <c r="B243" s="320"/>
      <c r="C243" s="321"/>
      <c r="D243" s="321"/>
      <c r="F243" s="341" t="s">
        <v>263</v>
      </c>
      <c r="G243" s="342">
        <f>IF(SUM(G234,G236,G238,G240)&gt;0,SUM(G234*5,G236*4,G238*3,G240*2)/SUM(G234,G236,G238,G240),0)</f>
        <v>0</v>
      </c>
      <c r="H243" s="342">
        <f t="shared" ref="H243:S243" si="119">IF(SUM(H234,H236,H238,H240)&gt;0,SUM(H234*5,H236*4,H238*3,H240*2)/SUM(H234,H236,H238,H240),0)</f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>IF(SUM(O234,O236,O238,O240)&gt;0,SUM(O234*5,O236*4,O238*3,O240*2)/SUM(O234,O236,O238,O240),0)</f>
        <v>0</v>
      </c>
      <c r="P243" s="342">
        <f>IF(SUM(P234,P236,P238,P240)&gt;0,SUM(P234*5,P236*4,P238*3,P240*2)/SUM(P234,P236,P238,P240),0)</f>
        <v>0</v>
      </c>
      <c r="Q243" s="342">
        <f>IF(SUM(Q234,Q236,Q238,Q240)&gt;0,SUM(Q234*5,Q236*4,Q238*3,Q240*2)/SUM(Q234,Q236,Q238,Q240),0)</f>
        <v>0</v>
      </c>
      <c r="R243" s="342">
        <f t="shared" si="119"/>
        <v>0</v>
      </c>
      <c r="S243" s="343">
        <f t="shared" si="119"/>
        <v>0</v>
      </c>
      <c r="T243" s="368" t="e">
        <f>T239/T235</f>
        <v>#DIV/0!</v>
      </c>
      <c r="U243" s="325"/>
      <c r="V243" s="321"/>
      <c r="W243" s="321"/>
      <c r="AG243" s="326"/>
      <c r="AL243" s="325"/>
      <c r="AM243" s="355"/>
      <c r="AN243" s="325"/>
      <c r="AO243" s="327"/>
    </row>
    <row r="244" spans="2:41" ht="13.5" thickTop="1"/>
    <row r="245" spans="2:41" ht="15.75" thickBot="1">
      <c r="B245" s="225"/>
      <c r="C245" s="226"/>
      <c r="D245" s="226"/>
      <c r="E245" s="227"/>
      <c r="F245" s="228"/>
      <c r="G245" s="229"/>
      <c r="H245" s="229"/>
      <c r="I245" s="229"/>
      <c r="J245" s="229"/>
      <c r="K245" s="229"/>
      <c r="L245" s="229"/>
      <c r="M245" s="229"/>
      <c r="N245" s="229"/>
      <c r="O245" s="229"/>
      <c r="P245" s="229"/>
      <c r="Q245" s="229"/>
      <c r="R245" s="230"/>
      <c r="S245" s="229"/>
      <c r="T245" s="227"/>
    </row>
    <row r="246" spans="2:41" ht="28.5" thickBot="1">
      <c r="B246" s="1116" t="s">
        <v>357</v>
      </c>
      <c r="C246" s="1116"/>
      <c r="D246" s="1116"/>
      <c r="E246" s="1116"/>
      <c r="F246" s="1116"/>
      <c r="G246" s="1116"/>
      <c r="H246" s="1116"/>
      <c r="I246" s="1116"/>
      <c r="J246" s="1116"/>
      <c r="K246" s="1116"/>
      <c r="L246" s="1116"/>
      <c r="M246" s="1116"/>
      <c r="N246" s="1116"/>
      <c r="O246" s="1116"/>
      <c r="P246" s="1116"/>
      <c r="Q246" s="1116"/>
      <c r="R246" s="1116"/>
      <c r="S246" s="1116"/>
      <c r="T246" s="1116"/>
    </row>
    <row r="247" spans="2:41" s="322" customFormat="1" ht="15.75" thickTop="1">
      <c r="B247" s="320"/>
      <c r="C247" s="321"/>
      <c r="D247" s="321"/>
      <c r="F247" s="328" t="s">
        <v>350</v>
      </c>
      <c r="G247" s="329" t="s">
        <v>248</v>
      </c>
      <c r="H247" s="329" t="s">
        <v>265</v>
      </c>
      <c r="I247" s="329" t="s">
        <v>249</v>
      </c>
      <c r="J247" s="329" t="s">
        <v>250</v>
      </c>
      <c r="K247" s="329" t="s">
        <v>251</v>
      </c>
      <c r="L247" s="329" t="s">
        <v>252</v>
      </c>
      <c r="M247" s="329" t="s">
        <v>253</v>
      </c>
      <c r="N247" s="329" t="s">
        <v>254</v>
      </c>
      <c r="O247" s="329" t="s">
        <v>399</v>
      </c>
      <c r="P247" s="329" t="s">
        <v>400</v>
      </c>
      <c r="Q247" s="329" t="s">
        <v>401</v>
      </c>
      <c r="R247" s="330" t="s">
        <v>264</v>
      </c>
      <c r="S247" s="331" t="s">
        <v>255</v>
      </c>
      <c r="T247" s="331" t="s">
        <v>409</v>
      </c>
      <c r="U247" s="325"/>
      <c r="V247" s="321"/>
      <c r="W247" s="321"/>
      <c r="AG247" s="326"/>
      <c r="AL247" s="325"/>
      <c r="AM247" s="355"/>
      <c r="AN247" s="325"/>
      <c r="AO247" s="327"/>
    </row>
    <row r="248" spans="2:41" s="322" customFormat="1" ht="15" outlineLevel="1">
      <c r="B248" s="320"/>
      <c r="C248" s="321"/>
      <c r="D248" s="321"/>
      <c r="F248" s="332" t="s">
        <v>257</v>
      </c>
      <c r="G248" s="333">
        <f t="shared" ref="G248:S248" si="120">SUM(G234,G174,G114,G54)</f>
        <v>0</v>
      </c>
      <c r="H248" s="333">
        <f t="shared" si="120"/>
        <v>0</v>
      </c>
      <c r="I248" s="333">
        <f t="shared" si="120"/>
        <v>0</v>
      </c>
      <c r="J248" s="333">
        <f t="shared" si="120"/>
        <v>0</v>
      </c>
      <c r="K248" s="333">
        <f t="shared" si="120"/>
        <v>0</v>
      </c>
      <c r="L248" s="333">
        <f t="shared" si="120"/>
        <v>0</v>
      </c>
      <c r="M248" s="333">
        <f t="shared" si="120"/>
        <v>0</v>
      </c>
      <c r="N248" s="333">
        <f t="shared" si="120"/>
        <v>0</v>
      </c>
      <c r="O248" s="333">
        <f t="shared" si="120"/>
        <v>0</v>
      </c>
      <c r="P248" s="333">
        <f t="shared" si="120"/>
        <v>0</v>
      </c>
      <c r="Q248" s="333">
        <f t="shared" si="120"/>
        <v>0</v>
      </c>
      <c r="R248" s="333">
        <f t="shared" si="120"/>
        <v>0</v>
      </c>
      <c r="S248" s="334">
        <f t="shared" si="120"/>
        <v>0</v>
      </c>
      <c r="T248" s="362" t="s">
        <v>411</v>
      </c>
      <c r="U248" s="325"/>
      <c r="V248" s="321"/>
      <c r="W248" s="321"/>
      <c r="AG248" s="326"/>
      <c r="AL248" s="325"/>
      <c r="AM248" s="355"/>
      <c r="AN248" s="325"/>
      <c r="AO248" s="327"/>
    </row>
    <row r="249" spans="2:41" s="322" customFormat="1" ht="15" outlineLevel="1">
      <c r="B249" s="320"/>
      <c r="C249" s="321"/>
      <c r="D249" s="321"/>
      <c r="F249" s="335" t="s">
        <v>258</v>
      </c>
      <c r="G249" s="336">
        <f t="shared" ref="G249:S249" si="121">IF(ISERR(G248/SUM(G248,G250,G252,G254)*100),0,G248/SUM(G248,G250,G252,G254)*100)</f>
        <v>0</v>
      </c>
      <c r="H249" s="336">
        <f t="shared" si="121"/>
        <v>0</v>
      </c>
      <c r="I249" s="336">
        <f t="shared" si="121"/>
        <v>0</v>
      </c>
      <c r="J249" s="336">
        <f t="shared" si="121"/>
        <v>0</v>
      </c>
      <c r="K249" s="336">
        <f t="shared" si="121"/>
        <v>0</v>
      </c>
      <c r="L249" s="336">
        <f t="shared" si="121"/>
        <v>0</v>
      </c>
      <c r="M249" s="336">
        <f t="shared" si="121"/>
        <v>0</v>
      </c>
      <c r="N249" s="336">
        <f>IF(ISERR(N248/SUM(N248,N250,N252,N254)*100),0,N248/SUM(N248,N250,N252,N254)*100)</f>
        <v>0</v>
      </c>
      <c r="O249" s="336">
        <f>IF(ISERR(O248/SUM(O248,O250,O252,O254)*100),0,O248/SUM(O248,O250,O252,O254)*100)</f>
        <v>0</v>
      </c>
      <c r="P249" s="336">
        <f>IF(ISERR(P248/SUM(P248,P250,P252,P254)*100),0,P248/SUM(P248,P250,P252,P254)*100)</f>
        <v>0</v>
      </c>
      <c r="Q249" s="336">
        <f>IF(ISERR(Q248/SUM(Q248,Q250,Q252,Q254)*100),0,Q248/SUM(Q248,Q250,Q252,Q254)*100)</f>
        <v>0</v>
      </c>
      <c r="R249" s="336">
        <f t="shared" si="121"/>
        <v>0</v>
      </c>
      <c r="S249" s="337">
        <f t="shared" si="121"/>
        <v>0</v>
      </c>
      <c r="T249" s="363">
        <f>SUM(T55,T115,T175,T235,)</f>
        <v>0</v>
      </c>
      <c r="U249" s="325"/>
      <c r="V249" s="321"/>
      <c r="W249" s="321"/>
      <c r="AG249" s="326"/>
      <c r="AL249" s="325"/>
      <c r="AM249" s="355"/>
      <c r="AN249" s="325"/>
      <c r="AO249" s="327"/>
    </row>
    <row r="250" spans="2:41" s="322" customFormat="1" ht="15" outlineLevel="1">
      <c r="B250" s="320"/>
      <c r="C250" s="321"/>
      <c r="D250" s="321"/>
      <c r="F250" s="332" t="s">
        <v>259</v>
      </c>
      <c r="G250" s="333">
        <f t="shared" ref="G250:S250" si="122">SUM(G236,G176,G116,G56)</f>
        <v>0</v>
      </c>
      <c r="H250" s="333">
        <f t="shared" si="122"/>
        <v>0</v>
      </c>
      <c r="I250" s="333">
        <f t="shared" si="122"/>
        <v>0</v>
      </c>
      <c r="J250" s="333">
        <f t="shared" si="122"/>
        <v>0</v>
      </c>
      <c r="K250" s="333">
        <f t="shared" si="122"/>
        <v>0</v>
      </c>
      <c r="L250" s="333">
        <f t="shared" si="122"/>
        <v>0</v>
      </c>
      <c r="M250" s="333">
        <f t="shared" si="122"/>
        <v>0</v>
      </c>
      <c r="N250" s="333">
        <f t="shared" si="122"/>
        <v>0</v>
      </c>
      <c r="O250" s="333">
        <f t="shared" si="122"/>
        <v>0</v>
      </c>
      <c r="P250" s="333">
        <f t="shared" si="122"/>
        <v>0</v>
      </c>
      <c r="Q250" s="333">
        <f t="shared" si="122"/>
        <v>0</v>
      </c>
      <c r="R250" s="333">
        <f t="shared" si="122"/>
        <v>0</v>
      </c>
      <c r="S250" s="334">
        <f t="shared" si="122"/>
        <v>0</v>
      </c>
      <c r="T250" s="364" t="s">
        <v>410</v>
      </c>
      <c r="U250" s="325"/>
      <c r="V250" s="321"/>
      <c r="W250" s="321"/>
      <c r="AG250" s="326"/>
      <c r="AL250" s="325"/>
      <c r="AM250" s="355"/>
      <c r="AN250" s="325"/>
      <c r="AO250" s="327"/>
    </row>
    <row r="251" spans="2:41" s="322" customFormat="1" ht="15" outlineLevel="1">
      <c r="B251" s="320"/>
      <c r="C251" s="321"/>
      <c r="D251" s="321"/>
      <c r="F251" s="335" t="s">
        <v>258</v>
      </c>
      <c r="G251" s="336">
        <f t="shared" ref="G251:S251" si="123">IF(ISERR(G250/SUM(G248,G250,G252,G254)*100),0,G250/SUM(G248,G250,G252,G254)*100)</f>
        <v>0</v>
      </c>
      <c r="H251" s="336">
        <f t="shared" si="123"/>
        <v>0</v>
      </c>
      <c r="I251" s="336">
        <f t="shared" si="123"/>
        <v>0</v>
      </c>
      <c r="J251" s="336">
        <f t="shared" si="123"/>
        <v>0</v>
      </c>
      <c r="K251" s="336">
        <f t="shared" si="123"/>
        <v>0</v>
      </c>
      <c r="L251" s="336">
        <f t="shared" si="123"/>
        <v>0</v>
      </c>
      <c r="M251" s="336">
        <f t="shared" si="123"/>
        <v>0</v>
      </c>
      <c r="N251" s="336">
        <f>IF(ISERR(N250/SUM(N248,N250,N252,N254)*100),0,N250/SUM(N248,N250,N252,N254)*100)</f>
        <v>0</v>
      </c>
      <c r="O251" s="336">
        <f>IF(ISERR(O250/SUM(O248,O250,O252,O254)*100),0,O250/SUM(O248,O250,O252,O254)*100)</f>
        <v>0</v>
      </c>
      <c r="P251" s="336">
        <f>IF(ISERR(P250/SUM(P248,P250,P252,P254)*100),0,P250/SUM(P248,P250,P252,P254)*100)</f>
        <v>0</v>
      </c>
      <c r="Q251" s="336">
        <f>IF(ISERR(Q250/SUM(Q248,Q250,Q252,Q254)*100),0,Q250/SUM(Q248,Q250,Q252,Q254)*100)</f>
        <v>0</v>
      </c>
      <c r="R251" s="336">
        <f t="shared" si="123"/>
        <v>0</v>
      </c>
      <c r="S251" s="337">
        <f t="shared" si="123"/>
        <v>0</v>
      </c>
      <c r="T251" s="365">
        <f>SUM(T57,T117,T177,T237,)</f>
        <v>0</v>
      </c>
      <c r="U251" s="325"/>
      <c r="V251" s="321"/>
      <c r="W251" s="321"/>
      <c r="AG251" s="326"/>
      <c r="AL251" s="325"/>
      <c r="AM251" s="355"/>
      <c r="AN251" s="325"/>
      <c r="AO251" s="327"/>
    </row>
    <row r="252" spans="2:41" s="322" customFormat="1" ht="15" outlineLevel="1">
      <c r="B252" s="320"/>
      <c r="C252" s="321"/>
      <c r="D252" s="321"/>
      <c r="F252" s="332" t="s">
        <v>260</v>
      </c>
      <c r="G252" s="333">
        <f>SUM(,G238,G178,G118,G58)</f>
        <v>0</v>
      </c>
      <c r="H252" s="333">
        <f t="shared" ref="H252:S252" si="124">SUM(H238,H178,H118,H58)</f>
        <v>0</v>
      </c>
      <c r="I252" s="333">
        <f t="shared" si="124"/>
        <v>0</v>
      </c>
      <c r="J252" s="333">
        <f t="shared" si="124"/>
        <v>0</v>
      </c>
      <c r="K252" s="333">
        <f t="shared" si="124"/>
        <v>0</v>
      </c>
      <c r="L252" s="333">
        <f t="shared" si="124"/>
        <v>0</v>
      </c>
      <c r="M252" s="333">
        <f t="shared" si="124"/>
        <v>0</v>
      </c>
      <c r="N252" s="333">
        <f t="shared" si="124"/>
        <v>0</v>
      </c>
      <c r="O252" s="333">
        <f t="shared" si="124"/>
        <v>0</v>
      </c>
      <c r="P252" s="333">
        <f t="shared" si="124"/>
        <v>0</v>
      </c>
      <c r="Q252" s="333">
        <f t="shared" si="124"/>
        <v>0</v>
      </c>
      <c r="R252" s="333">
        <f t="shared" si="124"/>
        <v>0</v>
      </c>
      <c r="S252" s="334">
        <f t="shared" si="124"/>
        <v>0</v>
      </c>
      <c r="T252" s="364" t="s">
        <v>412</v>
      </c>
      <c r="U252" s="325"/>
      <c r="V252" s="321"/>
      <c r="W252" s="321"/>
      <c r="AG252" s="326"/>
      <c r="AL252" s="325"/>
      <c r="AM252" s="355"/>
      <c r="AN252" s="325"/>
      <c r="AO252" s="327"/>
    </row>
    <row r="253" spans="2:41" s="322" customFormat="1" ht="15" outlineLevel="1">
      <c r="B253" s="320"/>
      <c r="C253" s="321"/>
      <c r="D253" s="321"/>
      <c r="F253" s="335" t="s">
        <v>258</v>
      </c>
      <c r="G253" s="336">
        <f t="shared" ref="G253:S253" si="125">IF(ISERR(G252/SUM(G248,G250,G252,G254)*100),0,G252/SUM(G248,G250,G252,G254)*100)</f>
        <v>0</v>
      </c>
      <c r="H253" s="336">
        <f t="shared" si="125"/>
        <v>0</v>
      </c>
      <c r="I253" s="336">
        <f t="shared" si="125"/>
        <v>0</v>
      </c>
      <c r="J253" s="336">
        <f t="shared" si="125"/>
        <v>0</v>
      </c>
      <c r="K253" s="336">
        <f t="shared" si="125"/>
        <v>0</v>
      </c>
      <c r="L253" s="336">
        <f t="shared" si="125"/>
        <v>0</v>
      </c>
      <c r="M253" s="336">
        <f t="shared" si="125"/>
        <v>0</v>
      </c>
      <c r="N253" s="336">
        <f>IF(ISERR(N252/SUM(N248,N250,N252,N254)*100),0,N252/SUM(N248,N250,N252,N254)*100)</f>
        <v>0</v>
      </c>
      <c r="O253" s="336">
        <f>IF(ISERR(O252/SUM(O248,O250,O252,O254)*100),0,O252/SUM(O248,O250,O252,O254)*100)</f>
        <v>0</v>
      </c>
      <c r="P253" s="336">
        <f>IF(ISERR(P252/SUM(P248,P250,P252,P254)*100),0,P252/SUM(P248,P250,P252,P254)*100)</f>
        <v>0</v>
      </c>
      <c r="Q253" s="336">
        <f>IF(ISERR(Q252/SUM(Q248,Q250,Q252,Q254)*100),0,Q252/SUM(Q248,Q250,Q252,Q254)*100)</f>
        <v>0</v>
      </c>
      <c r="R253" s="336">
        <f t="shared" si="125"/>
        <v>0</v>
      </c>
      <c r="S253" s="337">
        <f t="shared" si="125"/>
        <v>0</v>
      </c>
      <c r="T253" s="366">
        <f>T249-T251</f>
        <v>0</v>
      </c>
      <c r="U253" s="325"/>
      <c r="V253" s="321"/>
      <c r="W253" s="321"/>
      <c r="AG253" s="326"/>
      <c r="AL253" s="325"/>
      <c r="AM253" s="355"/>
      <c r="AN253" s="325"/>
      <c r="AO253" s="327"/>
    </row>
    <row r="254" spans="2:41" s="322" customFormat="1" ht="15" outlineLevel="1">
      <c r="B254" s="320"/>
      <c r="C254" s="321"/>
      <c r="D254" s="321"/>
      <c r="F254" s="332" t="s">
        <v>261</v>
      </c>
      <c r="G254" s="333">
        <f t="shared" ref="G254:S254" si="126">SUM(G240,G180,G120,G60)</f>
        <v>0</v>
      </c>
      <c r="H254" s="333">
        <f t="shared" si="126"/>
        <v>0</v>
      </c>
      <c r="I254" s="333">
        <f t="shared" si="126"/>
        <v>0</v>
      </c>
      <c r="J254" s="333">
        <f t="shared" si="126"/>
        <v>0</v>
      </c>
      <c r="K254" s="333">
        <f t="shared" si="126"/>
        <v>0</v>
      </c>
      <c r="L254" s="333">
        <f t="shared" si="126"/>
        <v>0</v>
      </c>
      <c r="M254" s="333">
        <f t="shared" si="126"/>
        <v>0</v>
      </c>
      <c r="N254" s="333">
        <f t="shared" si="126"/>
        <v>0</v>
      </c>
      <c r="O254" s="333">
        <f t="shared" si="126"/>
        <v>0</v>
      </c>
      <c r="P254" s="333">
        <f t="shared" si="126"/>
        <v>0</v>
      </c>
      <c r="Q254" s="333">
        <f t="shared" si="126"/>
        <v>0</v>
      </c>
      <c r="R254" s="333">
        <f t="shared" si="126"/>
        <v>0</v>
      </c>
      <c r="S254" s="334">
        <f t="shared" si="126"/>
        <v>0</v>
      </c>
      <c r="T254" s="1111" t="s">
        <v>413</v>
      </c>
      <c r="U254" s="325"/>
      <c r="V254" s="321"/>
      <c r="W254" s="321"/>
      <c r="AG254" s="326"/>
      <c r="AL254" s="325"/>
      <c r="AM254" s="355"/>
      <c r="AN254" s="325"/>
      <c r="AO254" s="327"/>
    </row>
    <row r="255" spans="2:41" s="322" customFormat="1" ht="15" outlineLevel="1">
      <c r="B255" s="320"/>
      <c r="C255" s="321"/>
      <c r="D255" s="321"/>
      <c r="F255" s="335" t="s">
        <v>258</v>
      </c>
      <c r="G255" s="336">
        <f t="shared" ref="G255:S255" si="127">IF(ISERR(G254/SUM(G248,G250,G252,G254)*100),0,G254/SUM(G248,G250,G252,G254)*100)</f>
        <v>0</v>
      </c>
      <c r="H255" s="336">
        <f t="shared" si="127"/>
        <v>0</v>
      </c>
      <c r="I255" s="336">
        <f t="shared" si="127"/>
        <v>0</v>
      </c>
      <c r="J255" s="336">
        <f t="shared" si="127"/>
        <v>0</v>
      </c>
      <c r="K255" s="336">
        <f t="shared" si="127"/>
        <v>0</v>
      </c>
      <c r="L255" s="336">
        <f t="shared" si="127"/>
        <v>0</v>
      </c>
      <c r="M255" s="336">
        <f t="shared" si="127"/>
        <v>0</v>
      </c>
      <c r="N255" s="336">
        <f>IF(ISERR(N254/SUM(N248,N250,N252,N254)*100),0,N254/SUM(N248,N250,N252,N254)*100)</f>
        <v>0</v>
      </c>
      <c r="O255" s="336">
        <f>IF(ISERR(O254/SUM(O248,O250,O252,O254)*100),0,O254/SUM(O248,O250,O252,O254)*100)</f>
        <v>0</v>
      </c>
      <c r="P255" s="336">
        <f>IF(ISERR(P254/SUM(P248,P250,P252,P254)*100),0,P254/SUM(P248,P250,P252,P254)*100)</f>
        <v>0</v>
      </c>
      <c r="Q255" s="336">
        <f>IF(ISERR(Q254/SUM(Q248,Q250,Q252,Q254)*100),0,Q254/SUM(Q248,Q250,Q252,Q254)*100)</f>
        <v>0</v>
      </c>
      <c r="R255" s="336">
        <f t="shared" si="127"/>
        <v>0</v>
      </c>
      <c r="S255" s="337">
        <f t="shared" si="127"/>
        <v>0</v>
      </c>
      <c r="T255" s="1112"/>
      <c r="U255" s="325"/>
      <c r="V255" s="321"/>
      <c r="W255" s="321"/>
      <c r="AG255" s="326"/>
      <c r="AL255" s="325"/>
      <c r="AM255" s="355"/>
      <c r="AN255" s="325"/>
      <c r="AO255" s="327"/>
    </row>
    <row r="256" spans="2:41" s="322" customFormat="1" ht="15">
      <c r="B256" s="320"/>
      <c r="C256" s="321"/>
      <c r="D256" s="321"/>
      <c r="F256" s="338" t="s">
        <v>262</v>
      </c>
      <c r="G256" s="339">
        <f>IF(SUM(G248,G250,G252,G254)=0,0,IF(AND(SUM(G249,G251,G253)&gt;=95,G249&gt;=50),5,IF(AND(SUM(G249,G251,G253)&gt;=90,SUM(G249,G251)&gt;=50),4,IF(SUM(G249,G251,G253)&gt;=85,3,2))))</f>
        <v>0</v>
      </c>
      <c r="H256" s="339">
        <f t="shared" ref="H256:S256" si="128">IF(SUM(H248,H250,H252,H254)=0,0,IF(AND(SUM(H249,H251,H253)&gt;=95,H249&gt;=50),5,IF(AND(SUM(H249,H251,H253)&gt;=90,SUM(H249,H251)&gt;=50),4,IF(SUM(H249,H251,H253)&gt;=85,3,2))))</f>
        <v>0</v>
      </c>
      <c r="I256" s="339">
        <f t="shared" si="128"/>
        <v>0</v>
      </c>
      <c r="J256" s="339">
        <f t="shared" si="128"/>
        <v>0</v>
      </c>
      <c r="K256" s="339">
        <f t="shared" si="128"/>
        <v>0</v>
      </c>
      <c r="L256" s="339">
        <f t="shared" si="128"/>
        <v>0</v>
      </c>
      <c r="M256" s="339">
        <f t="shared" si="128"/>
        <v>0</v>
      </c>
      <c r="N256" s="339">
        <f>IF(SUM(N248,N250,N252,N254)=0,0,IF(AND(SUM(N249,N251,N253)&gt;=95,N249&gt;=50),5,IF(AND(SUM(N249,N251,N253)&gt;=90,SUM(N249,N251)&gt;=50),4,IF(SUM(N249,N251,N253)&gt;=85,3,2))))</f>
        <v>0</v>
      </c>
      <c r="O256" s="339">
        <f>IF(SUM(O248,O250,O252,O254)=0,0,IF(AND(SUM(O249,O251,O253)&gt;=95,O249&gt;=50),5,IF(AND(SUM(O249,O251,O253)&gt;=90,SUM(O249,O251)&gt;=50),4,IF(SUM(O249,O251,O253)&gt;=85,3,2))))</f>
        <v>0</v>
      </c>
      <c r="P256" s="339">
        <f>IF(SUM(P248,P250,P252,P254)=0,0,IF(AND(SUM(P249,P251,P253)&gt;=95,P249&gt;=50),5,IF(AND(SUM(P249,P251,P253)&gt;=90,SUM(P249,P251)&gt;=50),4,IF(SUM(P249,P251,P253)&gt;=85,3,2))))</f>
        <v>0</v>
      </c>
      <c r="Q256" s="339">
        <f>IF(SUM(Q248,Q250,Q252,Q254)=0,0,IF(AND(SUM(Q249,Q251,Q253)&gt;=95,Q249&gt;=50),5,IF(AND(SUM(Q249,Q251,Q253)&gt;=90,SUM(Q249,Q251)&gt;=50),4,IF(SUM(Q249,Q251,Q253)&gt;=85,3,2))))</f>
        <v>0</v>
      </c>
      <c r="R256" s="339">
        <f t="shared" si="128"/>
        <v>0</v>
      </c>
      <c r="S256" s="340">
        <f t="shared" si="128"/>
        <v>0</v>
      </c>
      <c r="T256" s="367" t="e">
        <f>T251/T249</f>
        <v>#DIV/0!</v>
      </c>
      <c r="U256" s="325"/>
      <c r="V256" s="321"/>
      <c r="W256" s="321"/>
      <c r="AG256" s="326"/>
      <c r="AL256" s="325"/>
      <c r="AM256" s="355"/>
      <c r="AN256" s="325"/>
      <c r="AO256" s="327"/>
    </row>
    <row r="257" spans="2:41" s="322" customFormat="1" ht="15.75" thickBot="1">
      <c r="B257" s="320"/>
      <c r="C257" s="321"/>
      <c r="D257" s="321"/>
      <c r="F257" s="341" t="s">
        <v>263</v>
      </c>
      <c r="G257" s="342">
        <f>IF(SUM(G248,G250,G252,G254)&gt;0,SUM(G248*5,G250*4,G252*3,G254*2)/SUM(G248,G250,G252,G254),0)</f>
        <v>0</v>
      </c>
      <c r="H257" s="342">
        <f t="shared" ref="H257:S257" si="129">IF(SUM(H248,H250,H252,H254)&gt;0,SUM(H248*5,H250*4,H252*3,H254*2)/SUM(H248,H250,H252,H254),0)</f>
        <v>0</v>
      </c>
      <c r="I257" s="342">
        <f t="shared" si="129"/>
        <v>0</v>
      </c>
      <c r="J257" s="342">
        <f t="shared" si="129"/>
        <v>0</v>
      </c>
      <c r="K257" s="342">
        <f t="shared" si="129"/>
        <v>0</v>
      </c>
      <c r="L257" s="342">
        <f t="shared" si="129"/>
        <v>0</v>
      </c>
      <c r="M257" s="342">
        <f t="shared" si="129"/>
        <v>0</v>
      </c>
      <c r="N257" s="342">
        <f>IF(SUM(N248,N250,N252,N254)&gt;0,SUM(N248*5,N250*4,N252*3,N254*2)/SUM(N248,N250,N252,N254),0)</f>
        <v>0</v>
      </c>
      <c r="O257" s="342">
        <f>IF(SUM(O248,O250,O252,O254)&gt;0,SUM(O248*5,O250*4,O252*3,O254*2)/SUM(O248,O250,O252,O254),0)</f>
        <v>0</v>
      </c>
      <c r="P257" s="342">
        <f>IF(SUM(P248,P250,P252,P254)&gt;0,SUM(P248*5,P250*4,P252*3,P254*2)/SUM(P248,P250,P252,P254),0)</f>
        <v>0</v>
      </c>
      <c r="Q257" s="342">
        <f>IF(SUM(Q248,Q250,Q252,Q254)&gt;0,SUM(Q248*5,Q250*4,Q252*3,Q254*2)/SUM(Q248,Q250,Q252,Q254),0)</f>
        <v>0</v>
      </c>
      <c r="R257" s="342">
        <f t="shared" si="129"/>
        <v>0</v>
      </c>
      <c r="S257" s="343">
        <f t="shared" si="129"/>
        <v>0</v>
      </c>
      <c r="T257" s="368" t="e">
        <f>T253/T249</f>
        <v>#DIV/0!</v>
      </c>
      <c r="U257" s="325"/>
      <c r="V257" s="321"/>
      <c r="W257" s="321"/>
      <c r="AG257" s="326"/>
      <c r="AL257" s="325"/>
      <c r="AM257" s="355"/>
      <c r="AN257" s="325"/>
      <c r="AO257" s="327"/>
    </row>
    <row r="258" spans="2:41" ht="14.25" thickTop="1" thickBot="1"/>
    <row r="259" spans="2:41" s="159" customFormat="1" ht="28.5" thickBot="1">
      <c r="B259" s="1119" t="s">
        <v>354</v>
      </c>
      <c r="C259" s="1120"/>
      <c r="D259" s="1120"/>
      <c r="E259" s="1120"/>
      <c r="F259" s="1120"/>
      <c r="G259" s="1120"/>
      <c r="H259" s="1120"/>
      <c r="I259" s="1120"/>
      <c r="J259" s="1120"/>
      <c r="K259" s="1120"/>
      <c r="L259" s="1120"/>
      <c r="M259" s="1120"/>
      <c r="N259" s="1120"/>
      <c r="O259" s="1120"/>
      <c r="P259" s="1120"/>
      <c r="Q259" s="1120"/>
      <c r="R259" s="1120"/>
      <c r="S259" s="1120"/>
      <c r="T259" s="1121"/>
      <c r="V259" s="162"/>
      <c r="W259" s="162"/>
      <c r="AM259" s="356"/>
      <c r="AO259" s="308"/>
    </row>
    <row r="260" spans="2:41" s="159" customFormat="1" ht="16.5" thickBot="1">
      <c r="B260" s="189"/>
      <c r="C260" s="198">
        <v>121</v>
      </c>
      <c r="D260" s="713">
        <f>Главная!B9</f>
        <v>425</v>
      </c>
      <c r="E260" s="175"/>
      <c r="F260" s="175"/>
      <c r="G260" s="175"/>
      <c r="H260" s="175"/>
      <c r="I260" s="175"/>
      <c r="J260" s="175"/>
      <c r="K260" s="175"/>
      <c r="L260" s="175"/>
      <c r="M260" s="175"/>
      <c r="N260" s="176"/>
      <c r="O260" s="176"/>
      <c r="P260" s="176"/>
      <c r="Q260" s="176"/>
      <c r="R260" s="175"/>
      <c r="S260" s="175"/>
      <c r="T260" s="177"/>
      <c r="V260" s="162"/>
      <c r="W260" s="162"/>
      <c r="Y260" s="1118" t="s">
        <v>351</v>
      </c>
      <c r="Z260" s="1118"/>
      <c r="AA260" s="1118"/>
      <c r="AB260" s="223"/>
      <c r="AC260" s="1118" t="s">
        <v>352</v>
      </c>
      <c r="AD260" s="1118"/>
      <c r="AE260" s="1118"/>
      <c r="AF260" s="1118"/>
      <c r="AG260" s="224"/>
      <c r="AH260" s="1118" t="s">
        <v>264</v>
      </c>
      <c r="AI260" s="1118"/>
      <c r="AJ260" s="1118"/>
      <c r="AK260" s="1118"/>
      <c r="AM260" s="224" t="s">
        <v>409</v>
      </c>
      <c r="AO260" s="308"/>
    </row>
    <row r="261" spans="2:41" ht="30" customHeight="1" outlineLevel="2" thickBot="1">
      <c r="B261" s="193" t="s">
        <v>348</v>
      </c>
      <c r="C261" s="194" t="s">
        <v>244</v>
      </c>
      <c r="D261" s="345" t="s">
        <v>245</v>
      </c>
      <c r="E261" s="346" t="s">
        <v>246</v>
      </c>
      <c r="F261" s="210" t="s">
        <v>319</v>
      </c>
      <c r="G261" s="212" t="s">
        <v>248</v>
      </c>
      <c r="H261" s="210" t="s">
        <v>265</v>
      </c>
      <c r="I261" s="212" t="s">
        <v>249</v>
      </c>
      <c r="J261" s="211" t="s">
        <v>250</v>
      </c>
      <c r="K261" s="194" t="s">
        <v>251</v>
      </c>
      <c r="L261" s="194" t="s">
        <v>252</v>
      </c>
      <c r="M261" s="194" t="s">
        <v>253</v>
      </c>
      <c r="N261" s="194" t="s">
        <v>254</v>
      </c>
      <c r="O261" s="194" t="s">
        <v>399</v>
      </c>
      <c r="P261" s="310" t="s">
        <v>400</v>
      </c>
      <c r="Q261" s="194" t="s">
        <v>401</v>
      </c>
      <c r="R261" s="196" t="s">
        <v>264</v>
      </c>
      <c r="S261" s="196" t="s">
        <v>255</v>
      </c>
      <c r="T261" s="204" t="str">
        <f>CONCATENATE("Аттест. - ",SUM(V262:V306)," чел.","                                                 Не Аттест. - ",SUM(W262:W306)," чел.")</f>
        <v>Аттест. - 0 чел.                                                 Не Аттест. - 0 чел.</v>
      </c>
      <c r="V261" s="222">
        <f>SUM(V262:V306)</f>
        <v>0</v>
      </c>
      <c r="W261" s="221">
        <f>SUM(W262:W306)</f>
        <v>0</v>
      </c>
      <c r="Y261" s="206">
        <v>5</v>
      </c>
      <c r="Z261" s="207">
        <v>4</v>
      </c>
      <c r="AA261" s="208">
        <v>3</v>
      </c>
      <c r="AC261" s="178">
        <v>5</v>
      </c>
      <c r="AD261" s="179">
        <v>4</v>
      </c>
      <c r="AE261" s="179">
        <v>3</v>
      </c>
      <c r="AF261" s="180">
        <v>2</v>
      </c>
      <c r="AG261" s="217"/>
      <c r="AH261" s="178">
        <v>5</v>
      </c>
      <c r="AI261" s="179">
        <v>4</v>
      </c>
      <c r="AJ261" s="179">
        <v>3</v>
      </c>
      <c r="AK261" s="180">
        <v>2</v>
      </c>
      <c r="AM261" s="369">
        <f>SUM(AM262:AM306)</f>
        <v>0</v>
      </c>
      <c r="AO261" s="201"/>
    </row>
    <row r="262" spans="2:41" ht="16.5" outlineLevel="2" thickBot="1">
      <c r="B262" s="314">
        <v>1</v>
      </c>
      <c r="C262" s="315">
        <f>C260</f>
        <v>121</v>
      </c>
      <c r="D262" s="315">
        <f>D260</f>
        <v>425</v>
      </c>
      <c r="E262" s="908"/>
      <c r="F262" s="153"/>
      <c r="G262" s="252"/>
      <c r="H262" s="252"/>
      <c r="I262" s="252"/>
      <c r="J262" s="151"/>
      <c r="K262" s="151"/>
      <c r="L262" s="151"/>
      <c r="M262" s="151"/>
      <c r="N262" s="252"/>
      <c r="O262" s="252"/>
      <c r="P262" s="311"/>
      <c r="Q262" s="252"/>
      <c r="R262" s="185" t="str">
        <f>IF(SUM(J262:Q262)&lt;1,"-",IF(AK262&gt;0,2,IF(AND(AH262&gt;=50,AI262=(100-AH262)),5,IF((AH262+AI262)&gt;=70,4,3))))</f>
        <v>-</v>
      </c>
      <c r="S262" s="185" t="str">
        <f>IF(AND(G262&gt;1,I262&gt;1),IF(Y262=5,5,IF(Z262=4,4,IF(AA262=3,3,IF(V262=1,2,"-")))),R262)</f>
        <v>-</v>
      </c>
      <c r="T262" s="152" t="s">
        <v>316</v>
      </c>
      <c r="V262" s="181">
        <f t="shared" ref="V262:V306" si="130">IF(SUM(AH262:AK262)&gt;0,1,0)</f>
        <v>0</v>
      </c>
      <c r="W262" s="202">
        <f t="shared" ref="W262:W306" si="131">IF(IF(ISERR(SEARCH(".",F262)),0,1)=1,IF(V262=1,0,1),0)</f>
        <v>0</v>
      </c>
      <c r="X262" s="149">
        <f t="shared" ref="X262:X306" si="132">SUM(IF(J262&gt;0,1,0),IF(K262&gt;0,1,0),IF(L262&gt;0,1,0),IF(M262&gt;0,1,0),IF($W$2=2,SUM(IF(N262&gt;0,1,0),IF(O262&gt;0,1,0),IF(Q262&gt;0,1,0)),IF($W$2=4,IF(N262&gt;0,1,0))))</f>
        <v>0</v>
      </c>
      <c r="Y262" s="160">
        <f t="shared" ref="Y262:Y306" si="133">IF(AND(G262=5,I262=5),IF(AC262&gt;=50,IF(AND(AE262=0,AF262=0),5,0),0),0)</f>
        <v>0</v>
      </c>
      <c r="Z262" s="160">
        <f t="shared" ref="Z262:Z306" si="134">IF(AND(G262&gt;=4,I262&gt;=4),IF(SUM(AC262:AD262)&gt;=70,IF(AF262=0,4,0),0),0)</f>
        <v>0</v>
      </c>
      <c r="AA262" s="160">
        <f t="shared" ref="AA262:AA306" si="135">IF(AND(G262&gt;=3,I262&gt;=3),IF(AF262=0,3,0),0)</f>
        <v>0</v>
      </c>
      <c r="AC262" s="219">
        <f t="shared" ref="AC262:AC306" si="136">(IF(G262=5,1,0)+IF(I262=5,1,0)+IF(J262=5,1,0)+IF(K262=5,1,0)+IF(L262=5,1,0)+IF(M262=5,1,0)+IF(AND(N262=5,OR($W$2=4,$W$2=2)),1,0)+IF(AND($W$2=2,O262=5),1,0)+IF(AND($W$2=2,Q262=5),1,0))/(X262+2)*100</f>
        <v>0</v>
      </c>
      <c r="AD262" s="218">
        <f t="shared" ref="AD262:AD306" si="137">(IF(G262=4,1,0)+IF(I262=4,1,0)+IF(J262=4,1,0)+IF(K262=4,1,0)+IF(L262=4,1,0)+IF(M262=4,1,0)+IF(AND(N262=4,OR($W$2=4,$W$2=2)),1,0)+IF(AND($W$2=2,O262=4),1,0)+IF(AND($W$2=2,Q262=4),1,0))/(X262+2)*100</f>
        <v>0</v>
      </c>
      <c r="AE262" s="218">
        <f t="shared" ref="AE262:AE306" si="138">(IF(G262=3,1,0)+IF(I262=3,1,0)+IF(J262=3,1,0)+IF(K262=3,1,0)+IF(L262=3,1,0)+IF(M262=3,1,0)+IF(AND(N262=3,(OR($W$2=4,$W$2=2))),1,0)+IF(AND($W$2=2,O262=3),1,0)+IF(AND($W$2=2,Q262=3),1,0))/(X262+2)*100</f>
        <v>0</v>
      </c>
      <c r="AF262" s="220">
        <f t="shared" ref="AF262:AF306" si="139">(IF(G262=2,1,0)+IF(I262=2,1,0)+IF(J262=2,1,0)+IF(K262=2,1,0)+IF(L262=2,1,0)+IF(M262=2,1,0)+IF(AND(OR($W$2=4,$W$2=2),N262=2),1,0)+IF(AND($W$2=2,O262=2),1,0)+IF(AND($W$2=2,Q262=2),1,0))/(X262+2)*100</f>
        <v>0</v>
      </c>
      <c r="AG262" s="162"/>
      <c r="AH262" s="182">
        <f t="shared" ref="AH262:AH306" si="140">(IF(J262=5,1,0)+IF(K262=5,1,0)+IF(L262=5,1,0)+IF(M262=5,1,0)+IF(AND(N262=5,OR($W$2=4,$W$2=2)),1,0)+IF(AND($W$2=2,O262=5),1,0)+IF(AND($W$2=2,Q262=5),1,0))/(IF(X262=0,1,X262))*100</f>
        <v>0</v>
      </c>
      <c r="AI262" s="183">
        <f t="shared" ref="AI262:AI306" si="141">(IF(J262=4,1,0)+IF(K262=4,1,0)+IF(L262=4,1,0)+IF(M262=4,1,0)+IF(AND(N262=4,OR($W$2=4,$W$2=2)),1,0)+IF(AND($W$2=2,O262=4),1,0)+IF(AND($W$2=2,Q262=4),1,0))/(IF(X262=0,1,X262))*100</f>
        <v>0</v>
      </c>
      <c r="AJ262" s="183">
        <f t="shared" ref="AJ262:AJ306" si="142">(IF(J262=3,1,0)+IF(K262=3,1,0)+IF(L262=3,1,0)+IF(M262=3,1,0)+IF(AND(N262=3,(OR($W$2=4,$W$2=2))),1,0)+IF(AND($W$2=2,O262=3),1,0)+IF(AND($W$2=2,Q262=3),1,0))/(IF(X262=0,1,X262))*100</f>
        <v>0</v>
      </c>
      <c r="AK262" s="184">
        <f t="shared" ref="AK262:AK306" si="143">(IF(J262=2,1,0)+IF(K262=2,1,0)+IF(L262=2,1,0)+IF(M262=2,1,0)+IF(AND(OR($W$2=4,$W$2=2),N262=2),1,0)+IF(AND($W$2=2,O262=2),1,0)+IF(AND($W$2=2,Q262=2),1,0))/(IF(X262=0,1,X262))*100</f>
        <v>0</v>
      </c>
      <c r="AM262" s="370" t="str">
        <f>IF(OR(S262=5,S262=4),1,IF(OR(S262=3,S262=2),0,"-"))</f>
        <v>-</v>
      </c>
      <c r="AO262" s="309" t="str">
        <f>IF(AM262=1,"3 КЛ","")</f>
        <v/>
      </c>
    </row>
    <row r="263" spans="2:41" ht="16.5" outlineLevel="2" thickBot="1">
      <c r="B263" s="316">
        <v>2</v>
      </c>
      <c r="C263" s="317">
        <f>C262</f>
        <v>121</v>
      </c>
      <c r="D263" s="317">
        <f>D262</f>
        <v>425</v>
      </c>
      <c r="E263" s="153"/>
      <c r="F263" s="153"/>
      <c r="G263" s="253"/>
      <c r="H263" s="253"/>
      <c r="I263" s="253"/>
      <c r="J263" s="154"/>
      <c r="K263" s="154"/>
      <c r="L263" s="154"/>
      <c r="M263" s="154"/>
      <c r="N263" s="253"/>
      <c r="O263" s="253"/>
      <c r="P263" s="312"/>
      <c r="Q263" s="253"/>
      <c r="R263" s="186" t="str">
        <f>IF(SUM(J263:Q263)&lt;1,"-",IF(AK263&gt;0,2,IF(AND(AH263&gt;=50,AI263=(100-AH263)),5,IF((AH263+AI263)&gt;=70,4,3))))</f>
        <v>-</v>
      </c>
      <c r="S263" s="186" t="str">
        <f>IF(AND(G263&gt;1,I263&gt;1),IF(Y263=5,5,IF(Z263=4,4,IF(AA263=3,3,IF(V263=1,2,"-")))),R263)</f>
        <v>-</v>
      </c>
      <c r="T263" s="155" t="s">
        <v>316</v>
      </c>
      <c r="V263" s="181">
        <f t="shared" si="130"/>
        <v>0</v>
      </c>
      <c r="W263" s="202">
        <f t="shared" si="131"/>
        <v>0</v>
      </c>
      <c r="X263" s="149">
        <f t="shared" si="132"/>
        <v>0</v>
      </c>
      <c r="Y263" s="160">
        <f t="shared" si="133"/>
        <v>0</v>
      </c>
      <c r="Z263" s="160">
        <f t="shared" si="134"/>
        <v>0</v>
      </c>
      <c r="AA263" s="160">
        <f t="shared" si="135"/>
        <v>0</v>
      </c>
      <c r="AC263" s="219">
        <f t="shared" si="136"/>
        <v>0</v>
      </c>
      <c r="AD263" s="218">
        <f t="shared" si="137"/>
        <v>0</v>
      </c>
      <c r="AE263" s="218">
        <f t="shared" si="138"/>
        <v>0</v>
      </c>
      <c r="AF263" s="220">
        <f t="shared" si="139"/>
        <v>0</v>
      </c>
      <c r="AG263" s="162"/>
      <c r="AH263" s="182">
        <f t="shared" si="140"/>
        <v>0</v>
      </c>
      <c r="AI263" s="183">
        <f t="shared" si="141"/>
        <v>0</v>
      </c>
      <c r="AJ263" s="183">
        <f t="shared" si="142"/>
        <v>0</v>
      </c>
      <c r="AK263" s="184">
        <f t="shared" si="143"/>
        <v>0</v>
      </c>
      <c r="AM263" s="370" t="str">
        <f>IF(OR(S263=5,S263=4),1,IF(OR(S263=3,S263=2),0,"-"))</f>
        <v>-</v>
      </c>
      <c r="AO263" s="309" t="str">
        <f t="shared" ref="AO263:AO306" si="144">IF(AM263=1,"3 КЛ","")</f>
        <v/>
      </c>
    </row>
    <row r="264" spans="2:41" ht="16.5" outlineLevel="2" thickBot="1">
      <c r="B264" s="316">
        <v>3</v>
      </c>
      <c r="C264" s="317">
        <f t="shared" ref="C264:C306" si="145">C263</f>
        <v>121</v>
      </c>
      <c r="D264" s="317">
        <f t="shared" ref="D264:D306" si="146">D263</f>
        <v>425</v>
      </c>
      <c r="E264" s="153"/>
      <c r="F264" s="153"/>
      <c r="G264" s="253"/>
      <c r="H264" s="253"/>
      <c r="I264" s="253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ref="R264:R306" si="147">IF(SUM(J264:Q264)&lt;1,"-",IF(AK264&gt;0,2,IF(AND(AH264&gt;=50,AI264=(100-AH264)),5,IF((AH264+AI264)&gt;=70,4,3))))</f>
        <v>-</v>
      </c>
      <c r="S264" s="186" t="str">
        <f t="shared" ref="S264:S306" si="148">IF(AND(G264&gt;1,I264&gt;1),IF(Y264=5,5,IF(Z264=4,4,IF(AA264=3,3,IF(V264=1,2,"-")))),R264)</f>
        <v>-</v>
      </c>
      <c r="T264" s="155" t="s">
        <v>316</v>
      </c>
      <c r="V264" s="181">
        <f t="shared" si="130"/>
        <v>0</v>
      </c>
      <c r="W264" s="202">
        <f t="shared" si="131"/>
        <v>0</v>
      </c>
      <c r="X264" s="149">
        <f t="shared" si="132"/>
        <v>0</v>
      </c>
      <c r="Y264" s="160">
        <f t="shared" si="133"/>
        <v>0</v>
      </c>
      <c r="Z264" s="160">
        <f t="shared" si="134"/>
        <v>0</v>
      </c>
      <c r="AA264" s="160">
        <f t="shared" si="135"/>
        <v>0</v>
      </c>
      <c r="AC264" s="219">
        <f t="shared" si="136"/>
        <v>0</v>
      </c>
      <c r="AD264" s="218">
        <f t="shared" si="137"/>
        <v>0</v>
      </c>
      <c r="AE264" s="218">
        <f t="shared" si="138"/>
        <v>0</v>
      </c>
      <c r="AF264" s="220">
        <f t="shared" si="139"/>
        <v>0</v>
      </c>
      <c r="AG264" s="162"/>
      <c r="AH264" s="182">
        <f t="shared" si="140"/>
        <v>0</v>
      </c>
      <c r="AI264" s="183">
        <f t="shared" si="141"/>
        <v>0</v>
      </c>
      <c r="AJ264" s="183">
        <f t="shared" si="142"/>
        <v>0</v>
      </c>
      <c r="AK264" s="184">
        <f t="shared" si="143"/>
        <v>0</v>
      </c>
      <c r="AM264" s="370" t="str">
        <f t="shared" ref="AM264:AM306" si="149">IF(OR(S264=5,S264=4),1,IF(OR(S264=3,S264=2),0,"-"))</f>
        <v>-</v>
      </c>
      <c r="AO264" s="309" t="str">
        <f t="shared" si="144"/>
        <v/>
      </c>
    </row>
    <row r="265" spans="2:41" ht="16.5" outlineLevel="2" thickBot="1">
      <c r="B265" s="316">
        <v>4</v>
      </c>
      <c r="C265" s="317">
        <f t="shared" si="145"/>
        <v>121</v>
      </c>
      <c r="D265" s="317">
        <f t="shared" si="146"/>
        <v>425</v>
      </c>
      <c r="E265" s="153"/>
      <c r="F265" s="153"/>
      <c r="G265" s="253"/>
      <c r="H265" s="253"/>
      <c r="I265" s="253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47"/>
        <v>-</v>
      </c>
      <c r="S265" s="186" t="str">
        <f t="shared" si="148"/>
        <v>-</v>
      </c>
      <c r="T265" s="155" t="s">
        <v>316</v>
      </c>
      <c r="V265" s="181">
        <f t="shared" si="130"/>
        <v>0</v>
      </c>
      <c r="W265" s="202">
        <f t="shared" si="131"/>
        <v>0</v>
      </c>
      <c r="X265" s="149">
        <f t="shared" si="132"/>
        <v>0</v>
      </c>
      <c r="Y265" s="160">
        <f t="shared" si="133"/>
        <v>0</v>
      </c>
      <c r="Z265" s="160">
        <f t="shared" si="134"/>
        <v>0</v>
      </c>
      <c r="AA265" s="160">
        <f t="shared" si="135"/>
        <v>0</v>
      </c>
      <c r="AC265" s="219">
        <f t="shared" si="136"/>
        <v>0</v>
      </c>
      <c r="AD265" s="218">
        <f t="shared" si="137"/>
        <v>0</v>
      </c>
      <c r="AE265" s="218">
        <f t="shared" si="138"/>
        <v>0</v>
      </c>
      <c r="AF265" s="220">
        <f t="shared" si="139"/>
        <v>0</v>
      </c>
      <c r="AG265" s="162"/>
      <c r="AH265" s="182">
        <f t="shared" si="140"/>
        <v>0</v>
      </c>
      <c r="AI265" s="183">
        <f t="shared" si="141"/>
        <v>0</v>
      </c>
      <c r="AJ265" s="183">
        <f t="shared" si="142"/>
        <v>0</v>
      </c>
      <c r="AK265" s="184">
        <f t="shared" si="143"/>
        <v>0</v>
      </c>
      <c r="AM265" s="370" t="str">
        <f t="shared" si="149"/>
        <v>-</v>
      </c>
      <c r="AO265" s="309" t="str">
        <f t="shared" si="144"/>
        <v/>
      </c>
    </row>
    <row r="266" spans="2:41" ht="16.5" outlineLevel="2" thickBot="1">
      <c r="B266" s="316">
        <v>5</v>
      </c>
      <c r="C266" s="317">
        <f t="shared" si="145"/>
        <v>121</v>
      </c>
      <c r="D266" s="317">
        <f t="shared" si="146"/>
        <v>425</v>
      </c>
      <c r="E266" s="153"/>
      <c r="F266" s="153"/>
      <c r="G266" s="253"/>
      <c r="H266" s="253"/>
      <c r="I266" s="253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47"/>
        <v>-</v>
      </c>
      <c r="S266" s="186" t="str">
        <f t="shared" si="148"/>
        <v>-</v>
      </c>
      <c r="T266" s="155" t="s">
        <v>316</v>
      </c>
      <c r="V266" s="181">
        <f t="shared" si="130"/>
        <v>0</v>
      </c>
      <c r="W266" s="202">
        <f t="shared" si="131"/>
        <v>0</v>
      </c>
      <c r="X266" s="149">
        <f t="shared" si="132"/>
        <v>0</v>
      </c>
      <c r="Y266" s="160">
        <f t="shared" si="133"/>
        <v>0</v>
      </c>
      <c r="Z266" s="160">
        <f t="shared" si="134"/>
        <v>0</v>
      </c>
      <c r="AA266" s="160">
        <f t="shared" si="135"/>
        <v>0</v>
      </c>
      <c r="AC266" s="219">
        <f t="shared" si="136"/>
        <v>0</v>
      </c>
      <c r="AD266" s="218">
        <f t="shared" si="137"/>
        <v>0</v>
      </c>
      <c r="AE266" s="218">
        <f t="shared" si="138"/>
        <v>0</v>
      </c>
      <c r="AF266" s="220">
        <f t="shared" si="139"/>
        <v>0</v>
      </c>
      <c r="AG266" s="162"/>
      <c r="AH266" s="182">
        <f t="shared" si="140"/>
        <v>0</v>
      </c>
      <c r="AI266" s="183">
        <f t="shared" si="141"/>
        <v>0</v>
      </c>
      <c r="AJ266" s="183">
        <f t="shared" si="142"/>
        <v>0</v>
      </c>
      <c r="AK266" s="184">
        <f t="shared" si="143"/>
        <v>0</v>
      </c>
      <c r="AM266" s="370" t="str">
        <f t="shared" si="149"/>
        <v>-</v>
      </c>
      <c r="AO266" s="309" t="str">
        <f t="shared" si="144"/>
        <v/>
      </c>
    </row>
    <row r="267" spans="2:41" ht="16.5" outlineLevel="2" thickBot="1">
      <c r="B267" s="316">
        <v>6</v>
      </c>
      <c r="C267" s="317">
        <f t="shared" si="145"/>
        <v>121</v>
      </c>
      <c r="D267" s="317">
        <f t="shared" si="146"/>
        <v>425</v>
      </c>
      <c r="E267" s="153"/>
      <c r="F267" s="153"/>
      <c r="G267" s="253"/>
      <c r="H267" s="253"/>
      <c r="I267" s="253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47"/>
        <v>-</v>
      </c>
      <c r="S267" s="186" t="str">
        <f t="shared" si="148"/>
        <v>-</v>
      </c>
      <c r="T267" s="155" t="s">
        <v>316</v>
      </c>
      <c r="V267" s="181">
        <f t="shared" si="130"/>
        <v>0</v>
      </c>
      <c r="W267" s="202">
        <f t="shared" si="131"/>
        <v>0</v>
      </c>
      <c r="X267" s="149">
        <f t="shared" si="132"/>
        <v>0</v>
      </c>
      <c r="Y267" s="160">
        <f t="shared" si="133"/>
        <v>0</v>
      </c>
      <c r="Z267" s="160">
        <f t="shared" si="134"/>
        <v>0</v>
      </c>
      <c r="AA267" s="160">
        <f t="shared" si="135"/>
        <v>0</v>
      </c>
      <c r="AC267" s="219">
        <f t="shared" si="136"/>
        <v>0</v>
      </c>
      <c r="AD267" s="218">
        <f t="shared" si="137"/>
        <v>0</v>
      </c>
      <c r="AE267" s="218">
        <f t="shared" si="138"/>
        <v>0</v>
      </c>
      <c r="AF267" s="220">
        <f t="shared" si="139"/>
        <v>0</v>
      </c>
      <c r="AG267" s="162"/>
      <c r="AH267" s="182">
        <f t="shared" si="140"/>
        <v>0</v>
      </c>
      <c r="AI267" s="183">
        <f t="shared" si="141"/>
        <v>0</v>
      </c>
      <c r="AJ267" s="183">
        <f t="shared" si="142"/>
        <v>0</v>
      </c>
      <c r="AK267" s="184">
        <f t="shared" si="143"/>
        <v>0</v>
      </c>
      <c r="AM267" s="370" t="str">
        <f t="shared" si="149"/>
        <v>-</v>
      </c>
      <c r="AO267" s="309" t="str">
        <f t="shared" si="144"/>
        <v/>
      </c>
    </row>
    <row r="268" spans="2:41" ht="16.5" outlineLevel="2" thickBot="1">
      <c r="B268" s="316">
        <v>7</v>
      </c>
      <c r="C268" s="317">
        <f t="shared" si="145"/>
        <v>121</v>
      </c>
      <c r="D268" s="317">
        <f t="shared" si="146"/>
        <v>425</v>
      </c>
      <c r="E268" s="153"/>
      <c r="F268" s="153"/>
      <c r="G268" s="253"/>
      <c r="H268" s="253"/>
      <c r="I268" s="253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47"/>
        <v>-</v>
      </c>
      <c r="S268" s="186" t="str">
        <f t="shared" si="148"/>
        <v>-</v>
      </c>
      <c r="T268" s="155" t="s">
        <v>316</v>
      </c>
      <c r="V268" s="181">
        <f t="shared" si="130"/>
        <v>0</v>
      </c>
      <c r="W268" s="202">
        <f t="shared" si="131"/>
        <v>0</v>
      </c>
      <c r="X268" s="149">
        <f t="shared" si="132"/>
        <v>0</v>
      </c>
      <c r="Y268" s="160">
        <f t="shared" si="133"/>
        <v>0</v>
      </c>
      <c r="Z268" s="160">
        <f t="shared" si="134"/>
        <v>0</v>
      </c>
      <c r="AA268" s="160">
        <f t="shared" si="135"/>
        <v>0</v>
      </c>
      <c r="AC268" s="219">
        <f t="shared" si="136"/>
        <v>0</v>
      </c>
      <c r="AD268" s="218">
        <f t="shared" si="137"/>
        <v>0</v>
      </c>
      <c r="AE268" s="218">
        <f t="shared" si="138"/>
        <v>0</v>
      </c>
      <c r="AF268" s="220">
        <f t="shared" si="139"/>
        <v>0</v>
      </c>
      <c r="AG268" s="162"/>
      <c r="AH268" s="182">
        <f t="shared" si="140"/>
        <v>0</v>
      </c>
      <c r="AI268" s="183">
        <f t="shared" si="141"/>
        <v>0</v>
      </c>
      <c r="AJ268" s="183">
        <f t="shared" si="142"/>
        <v>0</v>
      </c>
      <c r="AK268" s="184">
        <f t="shared" si="143"/>
        <v>0</v>
      </c>
      <c r="AM268" s="370" t="str">
        <f t="shared" si="149"/>
        <v>-</v>
      </c>
      <c r="AO268" s="309" t="str">
        <f t="shared" si="144"/>
        <v/>
      </c>
    </row>
    <row r="269" spans="2:41" ht="16.5" outlineLevel="2" thickBot="1">
      <c r="B269" s="316">
        <v>8</v>
      </c>
      <c r="C269" s="317">
        <f t="shared" si="145"/>
        <v>121</v>
      </c>
      <c r="D269" s="317">
        <f t="shared" si="146"/>
        <v>425</v>
      </c>
      <c r="E269" s="153"/>
      <c r="F269" s="153"/>
      <c r="G269" s="253"/>
      <c r="H269" s="253"/>
      <c r="I269" s="253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47"/>
        <v>-</v>
      </c>
      <c r="S269" s="186" t="str">
        <f t="shared" si="148"/>
        <v>-</v>
      </c>
      <c r="T269" s="155" t="s">
        <v>316</v>
      </c>
      <c r="V269" s="181">
        <f t="shared" si="130"/>
        <v>0</v>
      </c>
      <c r="W269" s="202">
        <f t="shared" si="131"/>
        <v>0</v>
      </c>
      <c r="X269" s="149">
        <f t="shared" si="132"/>
        <v>0</v>
      </c>
      <c r="Y269" s="160">
        <f t="shared" si="133"/>
        <v>0</v>
      </c>
      <c r="Z269" s="160">
        <f t="shared" si="134"/>
        <v>0</v>
      </c>
      <c r="AA269" s="160">
        <f t="shared" si="135"/>
        <v>0</v>
      </c>
      <c r="AC269" s="219">
        <f t="shared" si="136"/>
        <v>0</v>
      </c>
      <c r="AD269" s="218">
        <f t="shared" si="137"/>
        <v>0</v>
      </c>
      <c r="AE269" s="218">
        <f t="shared" si="138"/>
        <v>0</v>
      </c>
      <c r="AF269" s="220">
        <f t="shared" si="139"/>
        <v>0</v>
      </c>
      <c r="AG269" s="162"/>
      <c r="AH269" s="182">
        <f t="shared" si="140"/>
        <v>0</v>
      </c>
      <c r="AI269" s="183">
        <f t="shared" si="141"/>
        <v>0</v>
      </c>
      <c r="AJ269" s="183">
        <f t="shared" si="142"/>
        <v>0</v>
      </c>
      <c r="AK269" s="184">
        <f t="shared" si="143"/>
        <v>0</v>
      </c>
      <c r="AM269" s="370" t="str">
        <f t="shared" si="149"/>
        <v>-</v>
      </c>
      <c r="AO269" s="309" t="str">
        <f t="shared" si="144"/>
        <v/>
      </c>
    </row>
    <row r="270" spans="2:41" ht="16.5" outlineLevel="2" thickBot="1">
      <c r="B270" s="316">
        <v>9</v>
      </c>
      <c r="C270" s="317">
        <f t="shared" si="145"/>
        <v>121</v>
      </c>
      <c r="D270" s="317">
        <f t="shared" si="146"/>
        <v>425</v>
      </c>
      <c r="E270" s="153"/>
      <c r="F270" s="153"/>
      <c r="G270" s="253"/>
      <c r="H270" s="253"/>
      <c r="I270" s="253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47"/>
        <v>-</v>
      </c>
      <c r="S270" s="186" t="str">
        <f t="shared" si="148"/>
        <v>-</v>
      </c>
      <c r="T270" s="155" t="s">
        <v>316</v>
      </c>
      <c r="V270" s="181">
        <f t="shared" si="130"/>
        <v>0</v>
      </c>
      <c r="W270" s="202">
        <f t="shared" si="131"/>
        <v>0</v>
      </c>
      <c r="X270" s="149">
        <f t="shared" si="132"/>
        <v>0</v>
      </c>
      <c r="Y270" s="160">
        <f t="shared" si="133"/>
        <v>0</v>
      </c>
      <c r="Z270" s="160">
        <f t="shared" si="134"/>
        <v>0</v>
      </c>
      <c r="AA270" s="160">
        <f t="shared" si="135"/>
        <v>0</v>
      </c>
      <c r="AC270" s="219">
        <f t="shared" si="136"/>
        <v>0</v>
      </c>
      <c r="AD270" s="218">
        <f t="shared" si="137"/>
        <v>0</v>
      </c>
      <c r="AE270" s="218">
        <f t="shared" si="138"/>
        <v>0</v>
      </c>
      <c r="AF270" s="220">
        <f t="shared" si="139"/>
        <v>0</v>
      </c>
      <c r="AG270" s="162"/>
      <c r="AH270" s="182">
        <f t="shared" si="140"/>
        <v>0</v>
      </c>
      <c r="AI270" s="183">
        <f t="shared" si="141"/>
        <v>0</v>
      </c>
      <c r="AJ270" s="183">
        <f t="shared" si="142"/>
        <v>0</v>
      </c>
      <c r="AK270" s="184">
        <f t="shared" si="143"/>
        <v>0</v>
      </c>
      <c r="AM270" s="370" t="str">
        <f t="shared" si="149"/>
        <v>-</v>
      </c>
      <c r="AO270" s="309" t="str">
        <f t="shared" si="144"/>
        <v/>
      </c>
    </row>
    <row r="271" spans="2:41" ht="16.5" outlineLevel="2" thickBot="1">
      <c r="B271" s="316">
        <v>10</v>
      </c>
      <c r="C271" s="317">
        <f t="shared" si="145"/>
        <v>121</v>
      </c>
      <c r="D271" s="317">
        <f t="shared" si="146"/>
        <v>425</v>
      </c>
      <c r="E271" s="153"/>
      <c r="F271" s="153"/>
      <c r="G271" s="253"/>
      <c r="H271" s="253"/>
      <c r="I271" s="253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47"/>
        <v>-</v>
      </c>
      <c r="S271" s="186" t="str">
        <f t="shared" si="148"/>
        <v>-</v>
      </c>
      <c r="T271" s="155" t="s">
        <v>316</v>
      </c>
      <c r="V271" s="181">
        <f t="shared" si="130"/>
        <v>0</v>
      </c>
      <c r="W271" s="202">
        <f t="shared" si="131"/>
        <v>0</v>
      </c>
      <c r="X271" s="149">
        <f t="shared" si="132"/>
        <v>0</v>
      </c>
      <c r="Y271" s="160">
        <f t="shared" si="133"/>
        <v>0</v>
      </c>
      <c r="Z271" s="160">
        <f t="shared" si="134"/>
        <v>0</v>
      </c>
      <c r="AA271" s="160">
        <f t="shared" si="135"/>
        <v>0</v>
      </c>
      <c r="AC271" s="219">
        <f t="shared" si="136"/>
        <v>0</v>
      </c>
      <c r="AD271" s="218">
        <f t="shared" si="137"/>
        <v>0</v>
      </c>
      <c r="AE271" s="218">
        <f t="shared" si="138"/>
        <v>0</v>
      </c>
      <c r="AF271" s="220">
        <f t="shared" si="139"/>
        <v>0</v>
      </c>
      <c r="AG271" s="162"/>
      <c r="AH271" s="182">
        <f t="shared" si="140"/>
        <v>0</v>
      </c>
      <c r="AI271" s="183">
        <f t="shared" si="141"/>
        <v>0</v>
      </c>
      <c r="AJ271" s="183">
        <f t="shared" si="142"/>
        <v>0</v>
      </c>
      <c r="AK271" s="184">
        <f t="shared" si="143"/>
        <v>0</v>
      </c>
      <c r="AM271" s="370" t="str">
        <f t="shared" si="149"/>
        <v>-</v>
      </c>
      <c r="AO271" s="309" t="str">
        <f t="shared" si="144"/>
        <v/>
      </c>
    </row>
    <row r="272" spans="2:41" ht="16.5" outlineLevel="2" thickBot="1">
      <c r="B272" s="316">
        <v>11</v>
      </c>
      <c r="C272" s="317">
        <f t="shared" si="145"/>
        <v>121</v>
      </c>
      <c r="D272" s="317">
        <f t="shared" si="146"/>
        <v>425</v>
      </c>
      <c r="E272" s="153"/>
      <c r="F272" s="863"/>
      <c r="G272" s="253"/>
      <c r="H272" s="253"/>
      <c r="I272" s="253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47"/>
        <v>-</v>
      </c>
      <c r="S272" s="186" t="str">
        <f t="shared" si="148"/>
        <v>-</v>
      </c>
      <c r="T272" s="155" t="s">
        <v>316</v>
      </c>
      <c r="V272" s="181">
        <f t="shared" si="130"/>
        <v>0</v>
      </c>
      <c r="W272" s="202">
        <f t="shared" si="131"/>
        <v>0</v>
      </c>
      <c r="X272" s="149">
        <f t="shared" si="132"/>
        <v>0</v>
      </c>
      <c r="Y272" s="160">
        <f t="shared" si="133"/>
        <v>0</v>
      </c>
      <c r="Z272" s="160">
        <f t="shared" si="134"/>
        <v>0</v>
      </c>
      <c r="AA272" s="160">
        <f t="shared" si="135"/>
        <v>0</v>
      </c>
      <c r="AC272" s="219">
        <f t="shared" si="136"/>
        <v>0</v>
      </c>
      <c r="AD272" s="218">
        <f t="shared" si="137"/>
        <v>0</v>
      </c>
      <c r="AE272" s="218">
        <f t="shared" si="138"/>
        <v>0</v>
      </c>
      <c r="AF272" s="220">
        <f t="shared" si="139"/>
        <v>0</v>
      </c>
      <c r="AG272" s="162"/>
      <c r="AH272" s="182">
        <f t="shared" si="140"/>
        <v>0</v>
      </c>
      <c r="AI272" s="183">
        <f t="shared" si="141"/>
        <v>0</v>
      </c>
      <c r="AJ272" s="183">
        <f t="shared" si="142"/>
        <v>0</v>
      </c>
      <c r="AK272" s="184">
        <f t="shared" si="143"/>
        <v>0</v>
      </c>
      <c r="AM272" s="370" t="str">
        <f t="shared" si="149"/>
        <v>-</v>
      </c>
      <c r="AO272" s="309" t="str">
        <f t="shared" si="144"/>
        <v/>
      </c>
    </row>
    <row r="273" spans="2:41" ht="16.5" outlineLevel="2" thickBot="1">
      <c r="B273" s="316">
        <v>12</v>
      </c>
      <c r="C273" s="317">
        <f t="shared" si="145"/>
        <v>121</v>
      </c>
      <c r="D273" s="317">
        <f t="shared" si="146"/>
        <v>425</v>
      </c>
      <c r="E273" s="153"/>
      <c r="F273" s="153"/>
      <c r="G273" s="253"/>
      <c r="H273" s="253"/>
      <c r="I273" s="253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47"/>
        <v>-</v>
      </c>
      <c r="S273" s="186" t="str">
        <f t="shared" si="148"/>
        <v>-</v>
      </c>
      <c r="T273" s="155" t="s">
        <v>316</v>
      </c>
      <c r="V273" s="181">
        <f t="shared" si="130"/>
        <v>0</v>
      </c>
      <c r="W273" s="202">
        <f t="shared" si="131"/>
        <v>0</v>
      </c>
      <c r="X273" s="149">
        <f t="shared" si="132"/>
        <v>0</v>
      </c>
      <c r="Y273" s="160">
        <f t="shared" si="133"/>
        <v>0</v>
      </c>
      <c r="Z273" s="160">
        <f t="shared" si="134"/>
        <v>0</v>
      </c>
      <c r="AA273" s="160">
        <f t="shared" si="135"/>
        <v>0</v>
      </c>
      <c r="AC273" s="219">
        <f t="shared" si="136"/>
        <v>0</v>
      </c>
      <c r="AD273" s="218">
        <f t="shared" si="137"/>
        <v>0</v>
      </c>
      <c r="AE273" s="218">
        <f t="shared" si="138"/>
        <v>0</v>
      </c>
      <c r="AF273" s="220">
        <f t="shared" si="139"/>
        <v>0</v>
      </c>
      <c r="AG273" s="162"/>
      <c r="AH273" s="182">
        <f t="shared" si="140"/>
        <v>0</v>
      </c>
      <c r="AI273" s="183">
        <f t="shared" si="141"/>
        <v>0</v>
      </c>
      <c r="AJ273" s="183">
        <f t="shared" si="142"/>
        <v>0</v>
      </c>
      <c r="AK273" s="184">
        <f t="shared" si="143"/>
        <v>0</v>
      </c>
      <c r="AM273" s="370" t="str">
        <f t="shared" si="149"/>
        <v>-</v>
      </c>
      <c r="AO273" s="309" t="str">
        <f t="shared" si="144"/>
        <v/>
      </c>
    </row>
    <row r="274" spans="2:41" ht="16.5" outlineLevel="2" thickBot="1">
      <c r="B274" s="316">
        <v>13</v>
      </c>
      <c r="C274" s="317">
        <f t="shared" si="145"/>
        <v>121</v>
      </c>
      <c r="D274" s="317">
        <f t="shared" si="146"/>
        <v>425</v>
      </c>
      <c r="E274" s="153"/>
      <c r="F274" s="153"/>
      <c r="G274" s="253"/>
      <c r="H274" s="253"/>
      <c r="I274" s="253"/>
      <c r="J274" s="154"/>
      <c r="K274" s="154"/>
      <c r="L274" s="154"/>
      <c r="M274" s="154"/>
      <c r="N274" s="253"/>
      <c r="O274" s="253"/>
      <c r="P274" s="312"/>
      <c r="Q274" s="253"/>
      <c r="R274" s="186" t="str">
        <f>IF(SUM(J274:Q274)&lt;1,"-",IF(AK274&gt;0,2,IF(AND(AH274&gt;=50,AI274=(100-AH274)),5,IF((AH274+AI274)&gt;=70,4,3))))</f>
        <v>-</v>
      </c>
      <c r="S274" s="186" t="str">
        <f t="shared" si="148"/>
        <v>-</v>
      </c>
      <c r="T274" s="155" t="s">
        <v>316</v>
      </c>
      <c r="V274" s="181">
        <f t="shared" si="130"/>
        <v>0</v>
      </c>
      <c r="W274" s="202">
        <f t="shared" si="131"/>
        <v>0</v>
      </c>
      <c r="X274" s="149">
        <f>SUM(IF(J274&gt;0,1,0),IF(K274&gt;0,1,0),IF(L274&gt;0,1,0),IF(M274&gt;0,1,0),IF($W$2=2,SUM(IF(N274&gt;0,1,0),IF(O274&gt;0,1,0),IF(Q274&gt;0,1,0)),IF($W$2=4,IF(N274&gt;0,1,0))))</f>
        <v>0</v>
      </c>
      <c r="Y274" s="160">
        <f t="shared" si="133"/>
        <v>0</v>
      </c>
      <c r="Z274" s="160">
        <f t="shared" si="134"/>
        <v>0</v>
      </c>
      <c r="AA274" s="160">
        <f t="shared" si="135"/>
        <v>0</v>
      </c>
      <c r="AC274" s="219">
        <f>(IF(G274=5,1,0)+IF(I274=5,1,0)+IF(J274=5,1,0)+IF(K274=5,1,0)+IF(L274=5,1,0)+IF(M274=5,1,0)+IF(AND(N274=5,OR($W$2=4,$W$2=2)),1,0)+IF(AND($W$2=2,O274=5),1,0)+IF(AND($W$2=2,Q274=5),1,0))/(X274+2)*100</f>
        <v>0</v>
      </c>
      <c r="AD274" s="218">
        <f>(IF(G274=4,1,0)+IF(I274=4,1,0)+IF(J274=4,1,0)+IF(K274=4,1,0)+IF(L274=4,1,0)+IF(M274=4,1,0)+IF(AND(N274=4,OR($W$2=4,$W$2=2)),1,0)+IF(AND($W$2=2,O274=4),1,0)+IF(AND($W$2=2,Q274=4),1,0))/(X274+2)*100</f>
        <v>0</v>
      </c>
      <c r="AE274" s="218">
        <f>(IF(G274=3,1,0)+IF(I274=3,1,0)+IF(J274=3,1,0)+IF(K274=3,1,0)+IF(L274=3,1,0)+IF(M274=3,1,0)+IF(AND(N274=3,(OR($W$2=4,$W$2=2))),1,0)+IF(AND($W$2=2,O274=3),1,0)+IF(AND($W$2=2,Q274=3),1,0))/(X274+2)*100</f>
        <v>0</v>
      </c>
      <c r="AF274" s="220">
        <f>(IF(G274=2,1,0)+IF(I274=2,1,0)+IF(J274=2,1,0)+IF(K274=2,1,0)+IF(L274=2,1,0)+IF(M274=2,1,0)+IF(AND(OR($W$2=4,$W$2=2),N274=2),1,0)+IF(AND($W$2=2,O274=2),1,0)+IF(AND($W$2=2,Q274=2),1,0))/(X274+2)*100</f>
        <v>0</v>
      </c>
      <c r="AG274" s="162"/>
      <c r="AH274" s="182">
        <f>(IF(J274=5,1,0)+IF(K274=5,1,0)+IF(L274=5,1,0)+IF(M274=5,1,0)+IF(AND(N274=5,OR($W$2=4,$W$2=2)),1,0)+IF(AND($W$2=2,O274=5),1,0)+IF(AND($W$2=2,Q274=5),1,0))/(IF(X274=0,1,X274))*100</f>
        <v>0</v>
      </c>
      <c r="AI274" s="183">
        <f>(IF(J274=4,1,0)+IF(K274=4,1,0)+IF(L274=4,1,0)+IF(M274=4,1,0)+IF(AND(N274=4,OR($W$2=4,$W$2=2)),1,0)+IF(AND($W$2=2,O274=4),1,0)+IF(AND($W$2=2,Q274=4),1,0))/(IF(X274=0,1,X274))*100</f>
        <v>0</v>
      </c>
      <c r="AJ274" s="183">
        <f>(IF(J274=3,1,0)+IF(K274=3,1,0)+IF(L274=3,1,0)+IF(M274=3,1,0)+IF(AND(N274=3,(OR($W$2=4,$W$2=2))),1,0)+IF(AND($W$2=2,O274=3),1,0)+IF(AND($W$2=2,Q274=3),1,0))/(IF(X274=0,1,X274))*100</f>
        <v>0</v>
      </c>
      <c r="AK274" s="184">
        <f>(IF(J274=2,1,0)+IF(K274=2,1,0)+IF(L274=2,1,0)+IF(M274=2,1,0)+IF(AND(OR($W$2=4,$W$2=2),N274=2),1,0)+IF(AND($W$2=2,O274=2),1,0)+IF(AND($W$2=2,Q274=2),1,0))/(IF(X274=0,1,X274))*100</f>
        <v>0</v>
      </c>
      <c r="AM274" s="370" t="str">
        <f t="shared" si="149"/>
        <v>-</v>
      </c>
      <c r="AO274" s="309" t="str">
        <f t="shared" si="144"/>
        <v/>
      </c>
    </row>
    <row r="275" spans="2:41" ht="16.5" outlineLevel="2" thickBot="1">
      <c r="B275" s="316">
        <v>14</v>
      </c>
      <c r="C275" s="317">
        <f t="shared" si="145"/>
        <v>121</v>
      </c>
      <c r="D275" s="317">
        <f t="shared" si="146"/>
        <v>425</v>
      </c>
      <c r="E275" s="153"/>
      <c r="F275" s="153"/>
      <c r="G275" s="253"/>
      <c r="H275" s="253"/>
      <c r="I275" s="253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47"/>
        <v>-</v>
      </c>
      <c r="S275" s="186" t="str">
        <f t="shared" si="148"/>
        <v>-</v>
      </c>
      <c r="T275" s="155" t="s">
        <v>316</v>
      </c>
      <c r="V275" s="181">
        <f t="shared" si="130"/>
        <v>0</v>
      </c>
      <c r="W275" s="202">
        <f t="shared" si="131"/>
        <v>0</v>
      </c>
      <c r="X275" s="149">
        <f t="shared" si="132"/>
        <v>0</v>
      </c>
      <c r="Y275" s="160">
        <f t="shared" si="133"/>
        <v>0</v>
      </c>
      <c r="Z275" s="160">
        <f t="shared" si="134"/>
        <v>0</v>
      </c>
      <c r="AA275" s="160">
        <f t="shared" si="135"/>
        <v>0</v>
      </c>
      <c r="AC275" s="219">
        <f t="shared" si="136"/>
        <v>0</v>
      </c>
      <c r="AD275" s="218">
        <f t="shared" si="137"/>
        <v>0</v>
      </c>
      <c r="AE275" s="218">
        <f t="shared" si="138"/>
        <v>0</v>
      </c>
      <c r="AF275" s="220">
        <f t="shared" si="139"/>
        <v>0</v>
      </c>
      <c r="AG275" s="162"/>
      <c r="AH275" s="182">
        <f t="shared" si="140"/>
        <v>0</v>
      </c>
      <c r="AI275" s="183">
        <f t="shared" si="141"/>
        <v>0</v>
      </c>
      <c r="AJ275" s="183">
        <f t="shared" si="142"/>
        <v>0</v>
      </c>
      <c r="AK275" s="184">
        <f t="shared" si="143"/>
        <v>0</v>
      </c>
      <c r="AM275" s="370" t="str">
        <f t="shared" si="149"/>
        <v>-</v>
      </c>
      <c r="AO275" s="309" t="str">
        <f t="shared" si="144"/>
        <v/>
      </c>
    </row>
    <row r="276" spans="2:41" ht="16.5" outlineLevel="2" thickBot="1">
      <c r="B276" s="316">
        <v>15</v>
      </c>
      <c r="C276" s="317">
        <f t="shared" si="145"/>
        <v>121</v>
      </c>
      <c r="D276" s="317">
        <f t="shared" si="146"/>
        <v>425</v>
      </c>
      <c r="E276" s="153"/>
      <c r="F276" s="153"/>
      <c r="G276" s="253"/>
      <c r="H276" s="253"/>
      <c r="I276" s="253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47"/>
        <v>-</v>
      </c>
      <c r="S276" s="186" t="str">
        <f t="shared" si="148"/>
        <v>-</v>
      </c>
      <c r="T276" s="155" t="s">
        <v>316</v>
      </c>
      <c r="V276" s="181">
        <f t="shared" si="130"/>
        <v>0</v>
      </c>
      <c r="W276" s="202">
        <f t="shared" si="131"/>
        <v>0</v>
      </c>
      <c r="X276" s="149">
        <f t="shared" si="132"/>
        <v>0</v>
      </c>
      <c r="Y276" s="160">
        <f t="shared" si="133"/>
        <v>0</v>
      </c>
      <c r="Z276" s="160">
        <f t="shared" si="134"/>
        <v>0</v>
      </c>
      <c r="AA276" s="160">
        <f t="shared" si="135"/>
        <v>0</v>
      </c>
      <c r="AC276" s="219">
        <f t="shared" si="136"/>
        <v>0</v>
      </c>
      <c r="AD276" s="218">
        <f t="shared" si="137"/>
        <v>0</v>
      </c>
      <c r="AE276" s="218">
        <f t="shared" si="138"/>
        <v>0</v>
      </c>
      <c r="AF276" s="220">
        <f t="shared" si="139"/>
        <v>0</v>
      </c>
      <c r="AG276" s="162"/>
      <c r="AH276" s="182">
        <f t="shared" si="140"/>
        <v>0</v>
      </c>
      <c r="AI276" s="183">
        <f t="shared" si="141"/>
        <v>0</v>
      </c>
      <c r="AJ276" s="183">
        <f t="shared" si="142"/>
        <v>0</v>
      </c>
      <c r="AK276" s="184">
        <f t="shared" si="143"/>
        <v>0</v>
      </c>
      <c r="AM276" s="370" t="str">
        <f t="shared" si="149"/>
        <v>-</v>
      </c>
      <c r="AO276" s="309" t="str">
        <f t="shared" si="144"/>
        <v/>
      </c>
    </row>
    <row r="277" spans="2:41" ht="16.5" outlineLevel="2" thickBot="1">
      <c r="B277" s="316">
        <v>16</v>
      </c>
      <c r="C277" s="317">
        <f t="shared" si="145"/>
        <v>121</v>
      </c>
      <c r="D277" s="317">
        <f t="shared" si="146"/>
        <v>425</v>
      </c>
      <c r="E277" s="153"/>
      <c r="F277" s="153"/>
      <c r="G277" s="253"/>
      <c r="H277" s="253"/>
      <c r="I277" s="253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47"/>
        <v>-</v>
      </c>
      <c r="S277" s="186" t="str">
        <f t="shared" si="148"/>
        <v>-</v>
      </c>
      <c r="T277" s="155" t="s">
        <v>316</v>
      </c>
      <c r="V277" s="181">
        <f t="shared" si="130"/>
        <v>0</v>
      </c>
      <c r="W277" s="202">
        <f t="shared" si="131"/>
        <v>0</v>
      </c>
      <c r="X277" s="149">
        <f t="shared" si="132"/>
        <v>0</v>
      </c>
      <c r="Y277" s="160">
        <f t="shared" si="133"/>
        <v>0</v>
      </c>
      <c r="Z277" s="160">
        <f t="shared" si="134"/>
        <v>0</v>
      </c>
      <c r="AA277" s="160">
        <f t="shared" si="135"/>
        <v>0</v>
      </c>
      <c r="AC277" s="219">
        <f t="shared" si="136"/>
        <v>0</v>
      </c>
      <c r="AD277" s="218">
        <f t="shared" si="137"/>
        <v>0</v>
      </c>
      <c r="AE277" s="218">
        <f t="shared" si="138"/>
        <v>0</v>
      </c>
      <c r="AF277" s="220">
        <f t="shared" si="139"/>
        <v>0</v>
      </c>
      <c r="AG277" s="162"/>
      <c r="AH277" s="182">
        <f t="shared" si="140"/>
        <v>0</v>
      </c>
      <c r="AI277" s="183">
        <f t="shared" si="141"/>
        <v>0</v>
      </c>
      <c r="AJ277" s="183">
        <f t="shared" si="142"/>
        <v>0</v>
      </c>
      <c r="AK277" s="184">
        <f t="shared" si="143"/>
        <v>0</v>
      </c>
      <c r="AM277" s="370" t="str">
        <f t="shared" si="149"/>
        <v>-</v>
      </c>
      <c r="AO277" s="309" t="str">
        <f t="shared" si="144"/>
        <v/>
      </c>
    </row>
    <row r="278" spans="2:41" ht="16.5" outlineLevel="2" thickBot="1">
      <c r="B278" s="316">
        <v>17</v>
      </c>
      <c r="C278" s="317">
        <f t="shared" si="145"/>
        <v>121</v>
      </c>
      <c r="D278" s="317">
        <f t="shared" si="146"/>
        <v>425</v>
      </c>
      <c r="E278" s="153"/>
      <c r="F278" s="153"/>
      <c r="G278" s="253"/>
      <c r="H278" s="253"/>
      <c r="I278" s="253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47"/>
        <v>-</v>
      </c>
      <c r="S278" s="186" t="str">
        <f t="shared" si="148"/>
        <v>-</v>
      </c>
      <c r="T278" s="155" t="s">
        <v>316</v>
      </c>
      <c r="V278" s="181">
        <f t="shared" si="130"/>
        <v>0</v>
      </c>
      <c r="W278" s="202">
        <f t="shared" si="131"/>
        <v>0</v>
      </c>
      <c r="X278" s="149">
        <f t="shared" si="132"/>
        <v>0</v>
      </c>
      <c r="Y278" s="160">
        <f t="shared" si="133"/>
        <v>0</v>
      </c>
      <c r="Z278" s="160">
        <f t="shared" si="134"/>
        <v>0</v>
      </c>
      <c r="AA278" s="160">
        <f t="shared" si="135"/>
        <v>0</v>
      </c>
      <c r="AC278" s="219">
        <f t="shared" si="136"/>
        <v>0</v>
      </c>
      <c r="AD278" s="218">
        <f t="shared" si="137"/>
        <v>0</v>
      </c>
      <c r="AE278" s="218">
        <f t="shared" si="138"/>
        <v>0</v>
      </c>
      <c r="AF278" s="220">
        <f t="shared" si="139"/>
        <v>0</v>
      </c>
      <c r="AG278" s="162"/>
      <c r="AH278" s="182">
        <f t="shared" si="140"/>
        <v>0</v>
      </c>
      <c r="AI278" s="183">
        <f t="shared" si="141"/>
        <v>0</v>
      </c>
      <c r="AJ278" s="183">
        <f t="shared" si="142"/>
        <v>0</v>
      </c>
      <c r="AK278" s="184">
        <f t="shared" si="143"/>
        <v>0</v>
      </c>
      <c r="AM278" s="370" t="str">
        <f t="shared" si="149"/>
        <v>-</v>
      </c>
      <c r="AO278" s="309" t="str">
        <f t="shared" si="144"/>
        <v/>
      </c>
    </row>
    <row r="279" spans="2:41" ht="16.5" outlineLevel="2" thickBot="1">
      <c r="B279" s="316">
        <v>18</v>
      </c>
      <c r="C279" s="317">
        <f t="shared" si="145"/>
        <v>121</v>
      </c>
      <c r="D279" s="317">
        <f t="shared" si="146"/>
        <v>425</v>
      </c>
      <c r="E279" s="153"/>
      <c r="F279" s="153"/>
      <c r="G279" s="253"/>
      <c r="H279" s="253"/>
      <c r="I279" s="253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47"/>
        <v>-</v>
      </c>
      <c r="S279" s="186" t="str">
        <f t="shared" si="148"/>
        <v>-</v>
      </c>
      <c r="T279" s="155" t="s">
        <v>316</v>
      </c>
      <c r="V279" s="181">
        <f t="shared" si="130"/>
        <v>0</v>
      </c>
      <c r="W279" s="202">
        <f t="shared" si="131"/>
        <v>0</v>
      </c>
      <c r="X279" s="149">
        <f t="shared" si="132"/>
        <v>0</v>
      </c>
      <c r="Y279" s="160">
        <f t="shared" si="133"/>
        <v>0</v>
      </c>
      <c r="Z279" s="160">
        <f t="shared" si="134"/>
        <v>0</v>
      </c>
      <c r="AA279" s="160">
        <f t="shared" si="135"/>
        <v>0</v>
      </c>
      <c r="AC279" s="219">
        <f t="shared" si="136"/>
        <v>0</v>
      </c>
      <c r="AD279" s="218">
        <f t="shared" si="137"/>
        <v>0</v>
      </c>
      <c r="AE279" s="218">
        <f t="shared" si="138"/>
        <v>0</v>
      </c>
      <c r="AF279" s="220">
        <f t="shared" si="139"/>
        <v>0</v>
      </c>
      <c r="AG279" s="162"/>
      <c r="AH279" s="182">
        <f t="shared" si="140"/>
        <v>0</v>
      </c>
      <c r="AI279" s="183">
        <f t="shared" si="141"/>
        <v>0</v>
      </c>
      <c r="AJ279" s="183">
        <f t="shared" si="142"/>
        <v>0</v>
      </c>
      <c r="AK279" s="184">
        <f t="shared" si="143"/>
        <v>0</v>
      </c>
      <c r="AM279" s="370" t="str">
        <f t="shared" si="149"/>
        <v>-</v>
      </c>
      <c r="AO279" s="309" t="str">
        <f t="shared" si="144"/>
        <v/>
      </c>
    </row>
    <row r="280" spans="2:41" ht="16.5" outlineLevel="2" thickBot="1">
      <c r="B280" s="316">
        <v>19</v>
      </c>
      <c r="C280" s="317">
        <f t="shared" si="145"/>
        <v>121</v>
      </c>
      <c r="D280" s="317">
        <f t="shared" si="146"/>
        <v>425</v>
      </c>
      <c r="E280" s="153"/>
      <c r="F280" s="153"/>
      <c r="G280" s="253"/>
      <c r="H280" s="253"/>
      <c r="I280" s="253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47"/>
        <v>-</v>
      </c>
      <c r="S280" s="186" t="str">
        <f t="shared" si="148"/>
        <v>-</v>
      </c>
      <c r="T280" s="155" t="s">
        <v>316</v>
      </c>
      <c r="V280" s="181">
        <f t="shared" si="130"/>
        <v>0</v>
      </c>
      <c r="W280" s="202">
        <f t="shared" si="131"/>
        <v>0</v>
      </c>
      <c r="X280" s="149">
        <f t="shared" si="132"/>
        <v>0</v>
      </c>
      <c r="Y280" s="160">
        <f t="shared" si="133"/>
        <v>0</v>
      </c>
      <c r="Z280" s="160">
        <f t="shared" si="134"/>
        <v>0</v>
      </c>
      <c r="AA280" s="160">
        <f t="shared" si="135"/>
        <v>0</v>
      </c>
      <c r="AC280" s="219">
        <f t="shared" si="136"/>
        <v>0</v>
      </c>
      <c r="AD280" s="218">
        <f t="shared" si="137"/>
        <v>0</v>
      </c>
      <c r="AE280" s="218">
        <f t="shared" si="138"/>
        <v>0</v>
      </c>
      <c r="AF280" s="220">
        <f t="shared" si="139"/>
        <v>0</v>
      </c>
      <c r="AG280" s="162"/>
      <c r="AH280" s="182">
        <f t="shared" si="140"/>
        <v>0</v>
      </c>
      <c r="AI280" s="183">
        <f t="shared" si="141"/>
        <v>0</v>
      </c>
      <c r="AJ280" s="183">
        <f t="shared" si="142"/>
        <v>0</v>
      </c>
      <c r="AK280" s="184">
        <f t="shared" si="143"/>
        <v>0</v>
      </c>
      <c r="AM280" s="370" t="str">
        <f t="shared" si="149"/>
        <v>-</v>
      </c>
      <c r="AO280" s="309" t="str">
        <f t="shared" si="144"/>
        <v/>
      </c>
    </row>
    <row r="281" spans="2:41" ht="16.5" outlineLevel="2" thickBot="1">
      <c r="B281" s="316">
        <v>20</v>
      </c>
      <c r="C281" s="317">
        <f t="shared" si="145"/>
        <v>121</v>
      </c>
      <c r="D281" s="317">
        <f t="shared" si="146"/>
        <v>425</v>
      </c>
      <c r="E281" s="153"/>
      <c r="F281" s="153"/>
      <c r="G281" s="253"/>
      <c r="H281" s="253"/>
      <c r="I281" s="253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47"/>
        <v>-</v>
      </c>
      <c r="S281" s="186" t="str">
        <f t="shared" si="148"/>
        <v>-</v>
      </c>
      <c r="T281" s="155" t="s">
        <v>316</v>
      </c>
      <c r="V281" s="181">
        <f t="shared" si="130"/>
        <v>0</v>
      </c>
      <c r="W281" s="202">
        <f t="shared" si="131"/>
        <v>0</v>
      </c>
      <c r="X281" s="149">
        <f t="shared" si="132"/>
        <v>0</v>
      </c>
      <c r="Y281" s="160">
        <f t="shared" si="133"/>
        <v>0</v>
      </c>
      <c r="Z281" s="160">
        <f t="shared" si="134"/>
        <v>0</v>
      </c>
      <c r="AA281" s="160">
        <f t="shared" si="135"/>
        <v>0</v>
      </c>
      <c r="AC281" s="219">
        <f t="shared" si="136"/>
        <v>0</v>
      </c>
      <c r="AD281" s="218">
        <f t="shared" si="137"/>
        <v>0</v>
      </c>
      <c r="AE281" s="218">
        <f t="shared" si="138"/>
        <v>0</v>
      </c>
      <c r="AF281" s="220">
        <f t="shared" si="139"/>
        <v>0</v>
      </c>
      <c r="AG281" s="162"/>
      <c r="AH281" s="182">
        <f t="shared" si="140"/>
        <v>0</v>
      </c>
      <c r="AI281" s="183">
        <f t="shared" si="141"/>
        <v>0</v>
      </c>
      <c r="AJ281" s="183">
        <f t="shared" si="142"/>
        <v>0</v>
      </c>
      <c r="AK281" s="184">
        <f t="shared" si="143"/>
        <v>0</v>
      </c>
      <c r="AM281" s="370" t="str">
        <f t="shared" si="149"/>
        <v>-</v>
      </c>
      <c r="AO281" s="309" t="str">
        <f t="shared" si="144"/>
        <v/>
      </c>
    </row>
    <row r="282" spans="2:41" ht="16.5" outlineLevel="2" thickBot="1">
      <c r="B282" s="316">
        <v>21</v>
      </c>
      <c r="C282" s="317">
        <f t="shared" si="145"/>
        <v>121</v>
      </c>
      <c r="D282" s="317">
        <f t="shared" si="146"/>
        <v>425</v>
      </c>
      <c r="E282" s="153"/>
      <c r="F282" s="153"/>
      <c r="G282" s="253"/>
      <c r="H282" s="253"/>
      <c r="I282" s="253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47"/>
        <v>-</v>
      </c>
      <c r="S282" s="186" t="str">
        <f t="shared" si="148"/>
        <v>-</v>
      </c>
      <c r="T282" s="155" t="s">
        <v>316</v>
      </c>
      <c r="V282" s="181">
        <f t="shared" si="130"/>
        <v>0</v>
      </c>
      <c r="W282" s="202">
        <f t="shared" si="131"/>
        <v>0</v>
      </c>
      <c r="X282" s="149">
        <f t="shared" si="132"/>
        <v>0</v>
      </c>
      <c r="Y282" s="160">
        <f t="shared" si="133"/>
        <v>0</v>
      </c>
      <c r="Z282" s="160">
        <f t="shared" si="134"/>
        <v>0</v>
      </c>
      <c r="AA282" s="160">
        <f t="shared" si="135"/>
        <v>0</v>
      </c>
      <c r="AC282" s="219">
        <f t="shared" si="136"/>
        <v>0</v>
      </c>
      <c r="AD282" s="218">
        <f t="shared" si="137"/>
        <v>0</v>
      </c>
      <c r="AE282" s="218">
        <f t="shared" si="138"/>
        <v>0</v>
      </c>
      <c r="AF282" s="220">
        <f t="shared" si="139"/>
        <v>0</v>
      </c>
      <c r="AG282" s="162"/>
      <c r="AH282" s="182">
        <f t="shared" si="140"/>
        <v>0</v>
      </c>
      <c r="AI282" s="183">
        <f t="shared" si="141"/>
        <v>0</v>
      </c>
      <c r="AJ282" s="183">
        <f t="shared" si="142"/>
        <v>0</v>
      </c>
      <c r="AK282" s="184">
        <f t="shared" si="143"/>
        <v>0</v>
      </c>
      <c r="AM282" s="370" t="str">
        <f t="shared" si="149"/>
        <v>-</v>
      </c>
      <c r="AO282" s="309" t="str">
        <f t="shared" si="144"/>
        <v/>
      </c>
    </row>
    <row r="283" spans="2:41" ht="16.5" outlineLevel="2" thickBot="1">
      <c r="B283" s="316">
        <v>22</v>
      </c>
      <c r="C283" s="317">
        <f t="shared" si="145"/>
        <v>121</v>
      </c>
      <c r="D283" s="317">
        <f t="shared" si="146"/>
        <v>425</v>
      </c>
      <c r="E283" s="153"/>
      <c r="F283" s="153"/>
      <c r="G283" s="253"/>
      <c r="H283" s="253"/>
      <c r="I283" s="253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47"/>
        <v>-</v>
      </c>
      <c r="S283" s="186" t="str">
        <f t="shared" si="148"/>
        <v>-</v>
      </c>
      <c r="T283" s="155" t="s">
        <v>316</v>
      </c>
      <c r="V283" s="181">
        <f t="shared" si="130"/>
        <v>0</v>
      </c>
      <c r="W283" s="202">
        <f t="shared" si="131"/>
        <v>0</v>
      </c>
      <c r="X283" s="149">
        <f t="shared" si="132"/>
        <v>0</v>
      </c>
      <c r="Y283" s="160">
        <f t="shared" si="133"/>
        <v>0</v>
      </c>
      <c r="Z283" s="160">
        <f t="shared" si="134"/>
        <v>0</v>
      </c>
      <c r="AA283" s="160">
        <f t="shared" si="135"/>
        <v>0</v>
      </c>
      <c r="AC283" s="219">
        <f t="shared" si="136"/>
        <v>0</v>
      </c>
      <c r="AD283" s="218">
        <f t="shared" si="137"/>
        <v>0</v>
      </c>
      <c r="AE283" s="218">
        <f t="shared" si="138"/>
        <v>0</v>
      </c>
      <c r="AF283" s="220">
        <f t="shared" si="139"/>
        <v>0</v>
      </c>
      <c r="AG283" s="162"/>
      <c r="AH283" s="182">
        <f t="shared" si="140"/>
        <v>0</v>
      </c>
      <c r="AI283" s="183">
        <f t="shared" si="141"/>
        <v>0</v>
      </c>
      <c r="AJ283" s="183">
        <f t="shared" si="142"/>
        <v>0</v>
      </c>
      <c r="AK283" s="184">
        <f t="shared" si="143"/>
        <v>0</v>
      </c>
      <c r="AM283" s="370" t="str">
        <f t="shared" si="149"/>
        <v>-</v>
      </c>
      <c r="AO283" s="309" t="str">
        <f t="shared" si="144"/>
        <v/>
      </c>
    </row>
    <row r="284" spans="2:41" ht="16.5" outlineLevel="2" thickBot="1">
      <c r="B284" s="316">
        <v>23</v>
      </c>
      <c r="C284" s="317">
        <f t="shared" si="145"/>
        <v>121</v>
      </c>
      <c r="D284" s="317">
        <f t="shared" si="146"/>
        <v>425</v>
      </c>
      <c r="E284" s="153"/>
      <c r="F284" s="153"/>
      <c r="G284" s="253"/>
      <c r="H284" s="253"/>
      <c r="I284" s="253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47"/>
        <v>-</v>
      </c>
      <c r="S284" s="186" t="str">
        <f t="shared" si="148"/>
        <v>-</v>
      </c>
      <c r="T284" s="155" t="s">
        <v>316</v>
      </c>
      <c r="V284" s="181">
        <f t="shared" si="130"/>
        <v>0</v>
      </c>
      <c r="W284" s="202">
        <f t="shared" si="131"/>
        <v>0</v>
      </c>
      <c r="X284" s="149">
        <f>SUM(IF(J284&gt;0,1,0),IF(K284&gt;0,1,0),IF(L284&gt;0,1,0),IF(M284&gt;0,1,0),IF($W$2=2,SUM(IF(N284&gt;0,1,0),IF(O284&gt;0,1,0),IF(Q284&gt;0,1,0)),IF($W$2=4,IF(N284&gt;0,1,0))))</f>
        <v>0</v>
      </c>
      <c r="Y284" s="160">
        <f t="shared" si="133"/>
        <v>0</v>
      </c>
      <c r="Z284" s="160">
        <f t="shared" si="134"/>
        <v>0</v>
      </c>
      <c r="AA284" s="160">
        <f t="shared" si="135"/>
        <v>0</v>
      </c>
      <c r="AC284" s="219">
        <f>(IF(G284=5,1,0)+IF(I284=5,1,0)+IF(J284=5,1,0)+IF(K284=5,1,0)+IF(L284=5,1,0)+IF(M284=5,1,0)+IF(AND(N284=5,OR($W$2=4,$W$2=2)),1,0)+IF(AND($W$2=2,O284=5),1,0)+IF(AND($W$2=2,Q284=5),1,0))/(X284+2)*100</f>
        <v>0</v>
      </c>
      <c r="AD284" s="218">
        <f>(IF(G284=4,1,0)+IF(I284=4,1,0)+IF(J284=4,1,0)+IF(K284=4,1,0)+IF(L284=4,1,0)+IF(M284=4,1,0)+IF(AND(N284=4,OR($W$2=4,$W$2=2)),1,0)+IF(AND($W$2=2,O284=4),1,0)+IF(AND($W$2=2,Q284=4),1,0))/(X284+2)*100</f>
        <v>0</v>
      </c>
      <c r="AE284" s="218">
        <f>(IF(G284=3,1,0)+IF(I284=3,1,0)+IF(J284=3,1,0)+IF(K284=3,1,0)+IF(L284=3,1,0)+IF(M284=3,1,0)+IF(AND(N284=3,(OR($W$2=4,$W$2=2))),1,0)+IF(AND($W$2=2,O284=3),1,0)+IF(AND($W$2=2,Q284=3),1,0))/(X284+2)*100</f>
        <v>0</v>
      </c>
      <c r="AF284" s="220">
        <f>(IF(G284=2,1,0)+IF(I284=2,1,0)+IF(J284=2,1,0)+IF(K284=2,1,0)+IF(L284=2,1,0)+IF(M284=2,1,0)+IF(AND(OR($W$2=4,$W$2=2),N284=2),1,0)+IF(AND($W$2=2,O284=2),1,0)+IF(AND($W$2=2,Q284=2),1,0))/(X284+2)*100</f>
        <v>0</v>
      </c>
      <c r="AG284" s="162"/>
      <c r="AH284" s="182">
        <f>(IF(J284=5,1,0)+IF(K284=5,1,0)+IF(L284=5,1,0)+IF(M284=5,1,0)+IF(AND(N284=5,OR($W$2=4,$W$2=2)),1,0)+IF(AND($W$2=2,O284=5),1,0)+IF(AND($W$2=2,Q284=5),1,0))/(IF(X284=0,1,X284))*100</f>
        <v>0</v>
      </c>
      <c r="AI284" s="183">
        <f>(IF(J284=4,1,0)+IF(K284=4,1,0)+IF(L284=4,1,0)+IF(M284=4,1,0)+IF(AND(N284=4,OR($W$2=4,$W$2=2)),1,0)+IF(AND($W$2=2,O284=4),1,0)+IF(AND($W$2=2,Q284=4),1,0))/(IF(X284=0,1,X284))*100</f>
        <v>0</v>
      </c>
      <c r="AJ284" s="183">
        <f>(IF(J284=3,1,0)+IF(K284=3,1,0)+IF(L284=3,1,0)+IF(M284=3,1,0)+IF(AND(N284=3,(OR($W$2=4,$W$2=2))),1,0)+IF(AND($W$2=2,O284=3),1,0)+IF(AND($W$2=2,Q284=3),1,0))/(IF(X284=0,1,X284))*100</f>
        <v>0</v>
      </c>
      <c r="AK284" s="184">
        <f>(IF(J284=2,1,0)+IF(K284=2,1,0)+IF(L284=2,1,0)+IF(M284=2,1,0)+IF(AND(OR($W$2=4,$W$2=2),N284=2),1,0)+IF(AND($W$2=2,O284=2),1,0)+IF(AND($W$2=2,Q284=2),1,0))/(IF(X284=0,1,X284))*100</f>
        <v>0</v>
      </c>
      <c r="AM284" s="370" t="str">
        <f t="shared" si="149"/>
        <v>-</v>
      </c>
      <c r="AO284" s="309" t="str">
        <f t="shared" si="144"/>
        <v/>
      </c>
    </row>
    <row r="285" spans="2:41" ht="16.5" outlineLevel="2" thickBot="1">
      <c r="B285" s="316">
        <v>24</v>
      </c>
      <c r="C285" s="317">
        <f t="shared" si="145"/>
        <v>121</v>
      </c>
      <c r="D285" s="317">
        <f t="shared" si="146"/>
        <v>425</v>
      </c>
      <c r="E285" s="153"/>
      <c r="F285" s="153"/>
      <c r="G285" s="253"/>
      <c r="H285" s="253"/>
      <c r="I285" s="253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47"/>
        <v>-</v>
      </c>
      <c r="S285" s="186" t="str">
        <f t="shared" si="148"/>
        <v>-</v>
      </c>
      <c r="T285" s="155" t="s">
        <v>316</v>
      </c>
      <c r="V285" s="181">
        <f t="shared" si="130"/>
        <v>0</v>
      </c>
      <c r="W285" s="202">
        <f t="shared" si="131"/>
        <v>0</v>
      </c>
      <c r="X285" s="149">
        <f t="shared" si="132"/>
        <v>0</v>
      </c>
      <c r="Y285" s="160">
        <f t="shared" si="133"/>
        <v>0</v>
      </c>
      <c r="Z285" s="160">
        <f t="shared" si="134"/>
        <v>0</v>
      </c>
      <c r="AA285" s="160">
        <f t="shared" si="135"/>
        <v>0</v>
      </c>
      <c r="AC285" s="219">
        <f t="shared" si="136"/>
        <v>0</v>
      </c>
      <c r="AD285" s="218">
        <f t="shared" si="137"/>
        <v>0</v>
      </c>
      <c r="AE285" s="218">
        <f t="shared" si="138"/>
        <v>0</v>
      </c>
      <c r="AF285" s="220">
        <f t="shared" si="139"/>
        <v>0</v>
      </c>
      <c r="AG285" s="162"/>
      <c r="AH285" s="182">
        <f t="shared" si="140"/>
        <v>0</v>
      </c>
      <c r="AI285" s="183">
        <f t="shared" si="141"/>
        <v>0</v>
      </c>
      <c r="AJ285" s="183">
        <f t="shared" si="142"/>
        <v>0</v>
      </c>
      <c r="AK285" s="184">
        <f t="shared" si="143"/>
        <v>0</v>
      </c>
      <c r="AM285" s="370" t="str">
        <f t="shared" si="149"/>
        <v>-</v>
      </c>
      <c r="AO285" s="309" t="str">
        <f t="shared" si="144"/>
        <v/>
      </c>
    </row>
    <row r="286" spans="2:41" ht="16.5" outlineLevel="2" thickBot="1">
      <c r="B286" s="316">
        <v>25</v>
      </c>
      <c r="C286" s="317">
        <f t="shared" si="145"/>
        <v>121</v>
      </c>
      <c r="D286" s="317">
        <f t="shared" si="146"/>
        <v>425</v>
      </c>
      <c r="E286" s="153"/>
      <c r="F286" s="153"/>
      <c r="G286" s="253"/>
      <c r="H286" s="253"/>
      <c r="I286" s="253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47"/>
        <v>-</v>
      </c>
      <c r="S286" s="186" t="str">
        <f t="shared" si="148"/>
        <v>-</v>
      </c>
      <c r="T286" s="155" t="s">
        <v>316</v>
      </c>
      <c r="V286" s="181">
        <f t="shared" si="130"/>
        <v>0</v>
      </c>
      <c r="W286" s="202">
        <f t="shared" si="131"/>
        <v>0</v>
      </c>
      <c r="X286" s="149">
        <f t="shared" si="132"/>
        <v>0</v>
      </c>
      <c r="Y286" s="160">
        <f t="shared" si="133"/>
        <v>0</v>
      </c>
      <c r="Z286" s="160">
        <f t="shared" si="134"/>
        <v>0</v>
      </c>
      <c r="AA286" s="160">
        <f t="shared" si="135"/>
        <v>0</v>
      </c>
      <c r="AC286" s="219">
        <f t="shared" si="136"/>
        <v>0</v>
      </c>
      <c r="AD286" s="218">
        <f t="shared" si="137"/>
        <v>0</v>
      </c>
      <c r="AE286" s="218">
        <f t="shared" si="138"/>
        <v>0</v>
      </c>
      <c r="AF286" s="220">
        <f t="shared" si="139"/>
        <v>0</v>
      </c>
      <c r="AG286" s="162"/>
      <c r="AH286" s="182">
        <f t="shared" si="140"/>
        <v>0</v>
      </c>
      <c r="AI286" s="183">
        <f t="shared" si="141"/>
        <v>0</v>
      </c>
      <c r="AJ286" s="183">
        <f t="shared" si="142"/>
        <v>0</v>
      </c>
      <c r="AK286" s="184">
        <f t="shared" si="143"/>
        <v>0</v>
      </c>
      <c r="AM286" s="370" t="str">
        <f t="shared" si="149"/>
        <v>-</v>
      </c>
      <c r="AO286" s="309" t="str">
        <f t="shared" si="144"/>
        <v/>
      </c>
    </row>
    <row r="287" spans="2:41" ht="16.5" outlineLevel="2" thickBot="1">
      <c r="B287" s="316">
        <v>26</v>
      </c>
      <c r="C287" s="317">
        <f t="shared" si="145"/>
        <v>121</v>
      </c>
      <c r="D287" s="317">
        <f t="shared" si="146"/>
        <v>425</v>
      </c>
      <c r="E287" s="153"/>
      <c r="F287" s="153"/>
      <c r="G287" s="253"/>
      <c r="H287" s="253"/>
      <c r="I287" s="253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47"/>
        <v>-</v>
      </c>
      <c r="S287" s="186" t="str">
        <f t="shared" si="148"/>
        <v>-</v>
      </c>
      <c r="T287" s="155" t="s">
        <v>316</v>
      </c>
      <c r="V287" s="181">
        <f t="shared" si="130"/>
        <v>0</v>
      </c>
      <c r="W287" s="202">
        <f t="shared" si="131"/>
        <v>0</v>
      </c>
      <c r="X287" s="149">
        <f t="shared" si="132"/>
        <v>0</v>
      </c>
      <c r="Y287" s="160">
        <f t="shared" si="133"/>
        <v>0</v>
      </c>
      <c r="Z287" s="160">
        <f t="shared" si="134"/>
        <v>0</v>
      </c>
      <c r="AA287" s="160">
        <f t="shared" si="135"/>
        <v>0</v>
      </c>
      <c r="AC287" s="219">
        <f t="shared" si="136"/>
        <v>0</v>
      </c>
      <c r="AD287" s="218">
        <f t="shared" si="137"/>
        <v>0</v>
      </c>
      <c r="AE287" s="218">
        <f t="shared" si="138"/>
        <v>0</v>
      </c>
      <c r="AF287" s="220">
        <f t="shared" si="139"/>
        <v>0</v>
      </c>
      <c r="AG287" s="162"/>
      <c r="AH287" s="182">
        <f t="shared" si="140"/>
        <v>0</v>
      </c>
      <c r="AI287" s="183">
        <f t="shared" si="141"/>
        <v>0</v>
      </c>
      <c r="AJ287" s="183">
        <f t="shared" si="142"/>
        <v>0</v>
      </c>
      <c r="AK287" s="184">
        <f t="shared" si="143"/>
        <v>0</v>
      </c>
      <c r="AM287" s="370" t="str">
        <f t="shared" si="149"/>
        <v>-</v>
      </c>
      <c r="AO287" s="309" t="str">
        <f t="shared" si="144"/>
        <v/>
      </c>
    </row>
    <row r="288" spans="2:41" ht="16.5" outlineLevel="2" thickBot="1">
      <c r="B288" s="316">
        <v>27</v>
      </c>
      <c r="C288" s="317">
        <f t="shared" si="145"/>
        <v>121</v>
      </c>
      <c r="D288" s="317">
        <f t="shared" si="146"/>
        <v>425</v>
      </c>
      <c r="E288" s="153"/>
      <c r="F288" s="153"/>
      <c r="G288" s="253"/>
      <c r="H288" s="253"/>
      <c r="I288" s="253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47"/>
        <v>-</v>
      </c>
      <c r="S288" s="186" t="str">
        <f t="shared" si="148"/>
        <v>-</v>
      </c>
      <c r="T288" s="155" t="s">
        <v>316</v>
      </c>
      <c r="V288" s="181">
        <f t="shared" si="130"/>
        <v>0</v>
      </c>
      <c r="W288" s="202">
        <f t="shared" si="131"/>
        <v>0</v>
      </c>
      <c r="X288" s="149">
        <f t="shared" si="132"/>
        <v>0</v>
      </c>
      <c r="Y288" s="160">
        <f t="shared" si="133"/>
        <v>0</v>
      </c>
      <c r="Z288" s="160">
        <f t="shared" si="134"/>
        <v>0</v>
      </c>
      <c r="AA288" s="160">
        <f t="shared" si="135"/>
        <v>0</v>
      </c>
      <c r="AC288" s="219">
        <f t="shared" si="136"/>
        <v>0</v>
      </c>
      <c r="AD288" s="218">
        <f t="shared" si="137"/>
        <v>0</v>
      </c>
      <c r="AE288" s="218">
        <f t="shared" si="138"/>
        <v>0</v>
      </c>
      <c r="AF288" s="220">
        <f t="shared" si="139"/>
        <v>0</v>
      </c>
      <c r="AG288" s="162"/>
      <c r="AH288" s="182">
        <f t="shared" si="140"/>
        <v>0</v>
      </c>
      <c r="AI288" s="183">
        <f t="shared" si="141"/>
        <v>0</v>
      </c>
      <c r="AJ288" s="183">
        <f t="shared" si="142"/>
        <v>0</v>
      </c>
      <c r="AK288" s="184">
        <f t="shared" si="143"/>
        <v>0</v>
      </c>
      <c r="AM288" s="370" t="str">
        <f t="shared" si="149"/>
        <v>-</v>
      </c>
      <c r="AO288" s="309" t="str">
        <f t="shared" si="144"/>
        <v/>
      </c>
    </row>
    <row r="289" spans="2:41" ht="16.5" outlineLevel="2" thickBot="1">
      <c r="B289" s="316">
        <v>28</v>
      </c>
      <c r="C289" s="317">
        <f t="shared" si="145"/>
        <v>121</v>
      </c>
      <c r="D289" s="317">
        <f t="shared" si="146"/>
        <v>425</v>
      </c>
      <c r="E289" s="153"/>
      <c r="F289" s="153"/>
      <c r="G289" s="253"/>
      <c r="H289" s="253"/>
      <c r="I289" s="253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47"/>
        <v>-</v>
      </c>
      <c r="S289" s="186" t="str">
        <f t="shared" si="148"/>
        <v>-</v>
      </c>
      <c r="T289" s="155" t="s">
        <v>316</v>
      </c>
      <c r="V289" s="181">
        <f t="shared" si="130"/>
        <v>0</v>
      </c>
      <c r="W289" s="202">
        <f t="shared" si="131"/>
        <v>0</v>
      </c>
      <c r="X289" s="149">
        <f t="shared" si="132"/>
        <v>0</v>
      </c>
      <c r="Y289" s="160">
        <f t="shared" si="133"/>
        <v>0</v>
      </c>
      <c r="Z289" s="160">
        <f t="shared" si="134"/>
        <v>0</v>
      </c>
      <c r="AA289" s="160">
        <f t="shared" si="135"/>
        <v>0</v>
      </c>
      <c r="AC289" s="219">
        <f t="shared" si="136"/>
        <v>0</v>
      </c>
      <c r="AD289" s="218">
        <f t="shared" si="137"/>
        <v>0</v>
      </c>
      <c r="AE289" s="218">
        <f t="shared" si="138"/>
        <v>0</v>
      </c>
      <c r="AF289" s="220">
        <f t="shared" si="139"/>
        <v>0</v>
      </c>
      <c r="AG289" s="162"/>
      <c r="AH289" s="182">
        <f t="shared" si="140"/>
        <v>0</v>
      </c>
      <c r="AI289" s="183">
        <f t="shared" si="141"/>
        <v>0</v>
      </c>
      <c r="AJ289" s="183">
        <f t="shared" si="142"/>
        <v>0</v>
      </c>
      <c r="AK289" s="184">
        <f t="shared" si="143"/>
        <v>0</v>
      </c>
      <c r="AM289" s="370" t="str">
        <f t="shared" si="149"/>
        <v>-</v>
      </c>
      <c r="AO289" s="309" t="str">
        <f t="shared" si="144"/>
        <v/>
      </c>
    </row>
    <row r="290" spans="2:41" ht="16.5" outlineLevel="2" thickBot="1">
      <c r="B290" s="316">
        <v>29</v>
      </c>
      <c r="C290" s="317">
        <f t="shared" si="145"/>
        <v>121</v>
      </c>
      <c r="D290" s="317">
        <f t="shared" si="146"/>
        <v>425</v>
      </c>
      <c r="E290" s="153"/>
      <c r="F290" s="153"/>
      <c r="G290" s="253"/>
      <c r="H290" s="253"/>
      <c r="I290" s="253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47"/>
        <v>-</v>
      </c>
      <c r="S290" s="186" t="str">
        <f t="shared" si="148"/>
        <v>-</v>
      </c>
      <c r="T290" s="155" t="s">
        <v>316</v>
      </c>
      <c r="V290" s="181">
        <f t="shared" si="130"/>
        <v>0</v>
      </c>
      <c r="W290" s="202">
        <f t="shared" si="131"/>
        <v>0</v>
      </c>
      <c r="X290" s="149">
        <f t="shared" si="132"/>
        <v>0</v>
      </c>
      <c r="Y290" s="160">
        <f t="shared" si="133"/>
        <v>0</v>
      </c>
      <c r="Z290" s="160">
        <f t="shared" si="134"/>
        <v>0</v>
      </c>
      <c r="AA290" s="160">
        <f t="shared" si="135"/>
        <v>0</v>
      </c>
      <c r="AC290" s="219">
        <f t="shared" si="136"/>
        <v>0</v>
      </c>
      <c r="AD290" s="218">
        <f t="shared" si="137"/>
        <v>0</v>
      </c>
      <c r="AE290" s="218">
        <f t="shared" si="138"/>
        <v>0</v>
      </c>
      <c r="AF290" s="220">
        <f t="shared" si="139"/>
        <v>0</v>
      </c>
      <c r="AG290" s="162"/>
      <c r="AH290" s="182">
        <f t="shared" si="140"/>
        <v>0</v>
      </c>
      <c r="AI290" s="183">
        <f t="shared" si="141"/>
        <v>0</v>
      </c>
      <c r="AJ290" s="183">
        <f t="shared" si="142"/>
        <v>0</v>
      </c>
      <c r="AK290" s="184">
        <f t="shared" si="143"/>
        <v>0</v>
      </c>
      <c r="AM290" s="370" t="str">
        <f t="shared" si="149"/>
        <v>-</v>
      </c>
      <c r="AO290" s="309" t="str">
        <f t="shared" si="144"/>
        <v/>
      </c>
    </row>
    <row r="291" spans="2:41" ht="16.5" outlineLevel="2" thickBot="1">
      <c r="B291" s="316">
        <v>30</v>
      </c>
      <c r="C291" s="317">
        <f t="shared" si="145"/>
        <v>121</v>
      </c>
      <c r="D291" s="317">
        <f t="shared" si="146"/>
        <v>425</v>
      </c>
      <c r="E291" s="153"/>
      <c r="F291" s="153"/>
      <c r="G291" s="253"/>
      <c r="H291" s="253"/>
      <c r="I291" s="253"/>
      <c r="J291" s="154"/>
      <c r="K291" s="154"/>
      <c r="L291" s="154"/>
      <c r="M291" s="154"/>
      <c r="N291" s="253"/>
      <c r="O291" s="253"/>
      <c r="P291" s="312"/>
      <c r="Q291" s="253"/>
      <c r="R291" s="186" t="str">
        <f t="shared" si="147"/>
        <v>-</v>
      </c>
      <c r="S291" s="186" t="str">
        <f t="shared" si="148"/>
        <v>-</v>
      </c>
      <c r="T291" s="155" t="s">
        <v>316</v>
      </c>
      <c r="V291" s="181">
        <f t="shared" si="130"/>
        <v>0</v>
      </c>
      <c r="W291" s="202">
        <f t="shared" si="131"/>
        <v>0</v>
      </c>
      <c r="X291" s="149">
        <f t="shared" si="132"/>
        <v>0</v>
      </c>
      <c r="Y291" s="160">
        <f t="shared" si="133"/>
        <v>0</v>
      </c>
      <c r="Z291" s="160">
        <f t="shared" si="134"/>
        <v>0</v>
      </c>
      <c r="AA291" s="160">
        <f t="shared" si="135"/>
        <v>0</v>
      </c>
      <c r="AC291" s="219">
        <f t="shared" si="136"/>
        <v>0</v>
      </c>
      <c r="AD291" s="218">
        <f t="shared" si="137"/>
        <v>0</v>
      </c>
      <c r="AE291" s="218">
        <f t="shared" si="138"/>
        <v>0</v>
      </c>
      <c r="AF291" s="220">
        <f t="shared" si="139"/>
        <v>0</v>
      </c>
      <c r="AG291" s="162"/>
      <c r="AH291" s="182">
        <f t="shared" si="140"/>
        <v>0</v>
      </c>
      <c r="AI291" s="183">
        <f t="shared" si="141"/>
        <v>0</v>
      </c>
      <c r="AJ291" s="183">
        <f t="shared" si="142"/>
        <v>0</v>
      </c>
      <c r="AK291" s="184">
        <f t="shared" si="143"/>
        <v>0</v>
      </c>
      <c r="AM291" s="370" t="str">
        <f t="shared" si="149"/>
        <v>-</v>
      </c>
      <c r="AO291" s="309" t="str">
        <f t="shared" si="144"/>
        <v/>
      </c>
    </row>
    <row r="292" spans="2:41" ht="16.5" outlineLevel="2" thickBot="1">
      <c r="B292" s="316">
        <v>31</v>
      </c>
      <c r="C292" s="317">
        <f t="shared" si="145"/>
        <v>121</v>
      </c>
      <c r="D292" s="317">
        <f t="shared" si="146"/>
        <v>425</v>
      </c>
      <c r="E292" s="153"/>
      <c r="F292" s="153"/>
      <c r="G292" s="154"/>
      <c r="H292" s="154"/>
      <c r="I292" s="154"/>
      <c r="J292" s="154"/>
      <c r="K292" s="154"/>
      <c r="L292" s="154"/>
      <c r="M292" s="154"/>
      <c r="N292" s="253"/>
      <c r="O292" s="253"/>
      <c r="P292" s="312"/>
      <c r="Q292" s="253"/>
      <c r="R292" s="186" t="str">
        <f t="shared" si="147"/>
        <v>-</v>
      </c>
      <c r="S292" s="186" t="str">
        <f t="shared" si="148"/>
        <v>-</v>
      </c>
      <c r="T292" s="155" t="s">
        <v>316</v>
      </c>
      <c r="V292" s="181">
        <f t="shared" si="130"/>
        <v>0</v>
      </c>
      <c r="W292" s="202">
        <f t="shared" si="131"/>
        <v>0</v>
      </c>
      <c r="X292" s="149">
        <f t="shared" si="132"/>
        <v>0</v>
      </c>
      <c r="Y292" s="160">
        <f t="shared" si="133"/>
        <v>0</v>
      </c>
      <c r="Z292" s="160">
        <f t="shared" si="134"/>
        <v>0</v>
      </c>
      <c r="AA292" s="160">
        <f t="shared" si="135"/>
        <v>0</v>
      </c>
      <c r="AC292" s="219">
        <f t="shared" si="136"/>
        <v>0</v>
      </c>
      <c r="AD292" s="218">
        <f t="shared" si="137"/>
        <v>0</v>
      </c>
      <c r="AE292" s="218">
        <f t="shared" si="138"/>
        <v>0</v>
      </c>
      <c r="AF292" s="220">
        <f t="shared" si="139"/>
        <v>0</v>
      </c>
      <c r="AG292" s="162"/>
      <c r="AH292" s="182">
        <f t="shared" si="140"/>
        <v>0</v>
      </c>
      <c r="AI292" s="183">
        <f t="shared" si="141"/>
        <v>0</v>
      </c>
      <c r="AJ292" s="183">
        <f t="shared" si="142"/>
        <v>0</v>
      </c>
      <c r="AK292" s="184">
        <f t="shared" si="143"/>
        <v>0</v>
      </c>
      <c r="AM292" s="370" t="str">
        <f t="shared" si="149"/>
        <v>-</v>
      </c>
      <c r="AO292" s="309" t="str">
        <f t="shared" si="144"/>
        <v/>
      </c>
    </row>
    <row r="293" spans="2:41" ht="16.5" outlineLevel="2" thickBot="1">
      <c r="B293" s="316">
        <v>32</v>
      </c>
      <c r="C293" s="317">
        <f t="shared" si="145"/>
        <v>121</v>
      </c>
      <c r="D293" s="317">
        <f t="shared" si="146"/>
        <v>425</v>
      </c>
      <c r="E293" s="153"/>
      <c r="F293" s="153"/>
      <c r="G293" s="154"/>
      <c r="H293" s="154"/>
      <c r="I293" s="154"/>
      <c r="J293" s="154"/>
      <c r="K293" s="154"/>
      <c r="L293" s="154"/>
      <c r="M293" s="154"/>
      <c r="N293" s="253"/>
      <c r="O293" s="253"/>
      <c r="P293" s="312"/>
      <c r="Q293" s="253"/>
      <c r="R293" s="186" t="str">
        <f t="shared" si="147"/>
        <v>-</v>
      </c>
      <c r="S293" s="186" t="str">
        <f t="shared" si="148"/>
        <v>-</v>
      </c>
      <c r="T293" s="155" t="s">
        <v>316</v>
      </c>
      <c r="V293" s="181">
        <f t="shared" si="130"/>
        <v>0</v>
      </c>
      <c r="W293" s="202">
        <f t="shared" si="131"/>
        <v>0</v>
      </c>
      <c r="X293" s="149">
        <f t="shared" si="132"/>
        <v>0</v>
      </c>
      <c r="Y293" s="160">
        <f t="shared" si="133"/>
        <v>0</v>
      </c>
      <c r="Z293" s="160">
        <f t="shared" si="134"/>
        <v>0</v>
      </c>
      <c r="AA293" s="160">
        <f t="shared" si="135"/>
        <v>0</v>
      </c>
      <c r="AC293" s="219">
        <f t="shared" si="136"/>
        <v>0</v>
      </c>
      <c r="AD293" s="218">
        <f t="shared" si="137"/>
        <v>0</v>
      </c>
      <c r="AE293" s="218">
        <f t="shared" si="138"/>
        <v>0</v>
      </c>
      <c r="AF293" s="220">
        <f t="shared" si="139"/>
        <v>0</v>
      </c>
      <c r="AG293" s="162"/>
      <c r="AH293" s="182">
        <f t="shared" si="140"/>
        <v>0</v>
      </c>
      <c r="AI293" s="183">
        <f t="shared" si="141"/>
        <v>0</v>
      </c>
      <c r="AJ293" s="183">
        <f t="shared" si="142"/>
        <v>0</v>
      </c>
      <c r="AK293" s="184">
        <f t="shared" si="143"/>
        <v>0</v>
      </c>
      <c r="AM293" s="370" t="str">
        <f t="shared" si="149"/>
        <v>-</v>
      </c>
      <c r="AO293" s="309" t="str">
        <f t="shared" si="144"/>
        <v/>
      </c>
    </row>
    <row r="294" spans="2:41" ht="16.5" outlineLevel="2" thickBot="1">
      <c r="B294" s="316">
        <v>33</v>
      </c>
      <c r="C294" s="317">
        <f t="shared" si="145"/>
        <v>121</v>
      </c>
      <c r="D294" s="317">
        <f t="shared" si="146"/>
        <v>425</v>
      </c>
      <c r="E294" s="153"/>
      <c r="F294" s="153"/>
      <c r="G294" s="154"/>
      <c r="H294" s="154"/>
      <c r="I294" s="154"/>
      <c r="J294" s="154"/>
      <c r="K294" s="154"/>
      <c r="L294" s="154"/>
      <c r="M294" s="154"/>
      <c r="N294" s="253"/>
      <c r="O294" s="253"/>
      <c r="P294" s="312"/>
      <c r="Q294" s="253"/>
      <c r="R294" s="186" t="str">
        <f t="shared" si="147"/>
        <v>-</v>
      </c>
      <c r="S294" s="186" t="str">
        <f t="shared" si="148"/>
        <v>-</v>
      </c>
      <c r="T294" s="155" t="s">
        <v>316</v>
      </c>
      <c r="V294" s="181">
        <f t="shared" si="130"/>
        <v>0</v>
      </c>
      <c r="W294" s="202">
        <f t="shared" si="131"/>
        <v>0</v>
      </c>
      <c r="X294" s="149">
        <f t="shared" si="132"/>
        <v>0</v>
      </c>
      <c r="Y294" s="160">
        <f t="shared" si="133"/>
        <v>0</v>
      </c>
      <c r="Z294" s="160">
        <f t="shared" si="134"/>
        <v>0</v>
      </c>
      <c r="AA294" s="160">
        <f t="shared" si="135"/>
        <v>0</v>
      </c>
      <c r="AC294" s="219">
        <f t="shared" si="136"/>
        <v>0</v>
      </c>
      <c r="AD294" s="218">
        <f t="shared" si="137"/>
        <v>0</v>
      </c>
      <c r="AE294" s="218">
        <f t="shared" si="138"/>
        <v>0</v>
      </c>
      <c r="AF294" s="220">
        <f t="shared" si="139"/>
        <v>0</v>
      </c>
      <c r="AG294" s="162"/>
      <c r="AH294" s="182">
        <f t="shared" si="140"/>
        <v>0</v>
      </c>
      <c r="AI294" s="183">
        <f t="shared" si="141"/>
        <v>0</v>
      </c>
      <c r="AJ294" s="183">
        <f t="shared" si="142"/>
        <v>0</v>
      </c>
      <c r="AK294" s="184">
        <f t="shared" si="143"/>
        <v>0</v>
      </c>
      <c r="AM294" s="370" t="str">
        <f t="shared" si="149"/>
        <v>-</v>
      </c>
      <c r="AO294" s="309" t="str">
        <f t="shared" si="144"/>
        <v/>
      </c>
    </row>
    <row r="295" spans="2:41" ht="16.5" outlineLevel="2" thickBot="1">
      <c r="B295" s="316">
        <v>34</v>
      </c>
      <c r="C295" s="317">
        <f t="shared" si="145"/>
        <v>121</v>
      </c>
      <c r="D295" s="317">
        <f t="shared" si="146"/>
        <v>425</v>
      </c>
      <c r="E295" s="153"/>
      <c r="F295" s="153"/>
      <c r="G295" s="154"/>
      <c r="H295" s="154"/>
      <c r="I295" s="154"/>
      <c r="J295" s="154"/>
      <c r="K295" s="154"/>
      <c r="L295" s="154"/>
      <c r="M295" s="154"/>
      <c r="N295" s="253"/>
      <c r="O295" s="253"/>
      <c r="P295" s="312"/>
      <c r="Q295" s="253"/>
      <c r="R295" s="186" t="str">
        <f t="shared" si="147"/>
        <v>-</v>
      </c>
      <c r="S295" s="186" t="str">
        <f t="shared" si="148"/>
        <v>-</v>
      </c>
      <c r="T295" s="155" t="s">
        <v>316</v>
      </c>
      <c r="V295" s="181">
        <f t="shared" si="130"/>
        <v>0</v>
      </c>
      <c r="W295" s="202">
        <f t="shared" si="131"/>
        <v>0</v>
      </c>
      <c r="X295" s="149">
        <f t="shared" si="132"/>
        <v>0</v>
      </c>
      <c r="Y295" s="160">
        <f t="shared" si="133"/>
        <v>0</v>
      </c>
      <c r="Z295" s="160">
        <f t="shared" si="134"/>
        <v>0</v>
      </c>
      <c r="AA295" s="160">
        <f t="shared" si="135"/>
        <v>0</v>
      </c>
      <c r="AC295" s="219">
        <f t="shared" si="136"/>
        <v>0</v>
      </c>
      <c r="AD295" s="218">
        <f t="shared" si="137"/>
        <v>0</v>
      </c>
      <c r="AE295" s="218">
        <f t="shared" si="138"/>
        <v>0</v>
      </c>
      <c r="AF295" s="220">
        <f t="shared" si="139"/>
        <v>0</v>
      </c>
      <c r="AG295" s="162"/>
      <c r="AH295" s="182">
        <f t="shared" si="140"/>
        <v>0</v>
      </c>
      <c r="AI295" s="183">
        <f t="shared" si="141"/>
        <v>0</v>
      </c>
      <c r="AJ295" s="183">
        <f t="shared" si="142"/>
        <v>0</v>
      </c>
      <c r="AK295" s="184">
        <f t="shared" si="143"/>
        <v>0</v>
      </c>
      <c r="AM295" s="370" t="str">
        <f t="shared" si="149"/>
        <v>-</v>
      </c>
      <c r="AO295" s="309" t="str">
        <f t="shared" si="144"/>
        <v/>
      </c>
    </row>
    <row r="296" spans="2:41" ht="16.5" outlineLevel="2" thickBot="1">
      <c r="B296" s="316">
        <v>35</v>
      </c>
      <c r="C296" s="317">
        <f t="shared" si="145"/>
        <v>121</v>
      </c>
      <c r="D296" s="317">
        <f t="shared" si="146"/>
        <v>425</v>
      </c>
      <c r="E296" s="153"/>
      <c r="F296" s="153"/>
      <c r="G296" s="154"/>
      <c r="H296" s="154"/>
      <c r="I296" s="154"/>
      <c r="J296" s="154"/>
      <c r="K296" s="154"/>
      <c r="L296" s="154"/>
      <c r="M296" s="154"/>
      <c r="N296" s="253"/>
      <c r="O296" s="253"/>
      <c r="P296" s="312"/>
      <c r="Q296" s="253"/>
      <c r="R296" s="186" t="str">
        <f t="shared" si="147"/>
        <v>-</v>
      </c>
      <c r="S296" s="186" t="str">
        <f t="shared" si="148"/>
        <v>-</v>
      </c>
      <c r="T296" s="155" t="s">
        <v>316</v>
      </c>
      <c r="V296" s="181">
        <f t="shared" si="130"/>
        <v>0</v>
      </c>
      <c r="W296" s="202">
        <f t="shared" si="131"/>
        <v>0</v>
      </c>
      <c r="X296" s="149">
        <f t="shared" si="132"/>
        <v>0</v>
      </c>
      <c r="Y296" s="160">
        <f t="shared" si="133"/>
        <v>0</v>
      </c>
      <c r="Z296" s="160">
        <f t="shared" si="134"/>
        <v>0</v>
      </c>
      <c r="AA296" s="160">
        <f t="shared" si="135"/>
        <v>0</v>
      </c>
      <c r="AC296" s="219">
        <f t="shared" si="136"/>
        <v>0</v>
      </c>
      <c r="AD296" s="218">
        <f t="shared" si="137"/>
        <v>0</v>
      </c>
      <c r="AE296" s="218">
        <f t="shared" si="138"/>
        <v>0</v>
      </c>
      <c r="AF296" s="220">
        <f t="shared" si="139"/>
        <v>0</v>
      </c>
      <c r="AG296" s="162"/>
      <c r="AH296" s="182">
        <f t="shared" si="140"/>
        <v>0</v>
      </c>
      <c r="AI296" s="183">
        <f t="shared" si="141"/>
        <v>0</v>
      </c>
      <c r="AJ296" s="183">
        <f t="shared" si="142"/>
        <v>0</v>
      </c>
      <c r="AK296" s="184">
        <f t="shared" si="143"/>
        <v>0</v>
      </c>
      <c r="AM296" s="370" t="str">
        <f t="shared" si="149"/>
        <v>-</v>
      </c>
      <c r="AO296" s="309" t="str">
        <f t="shared" si="144"/>
        <v/>
      </c>
    </row>
    <row r="297" spans="2:41" ht="16.5" outlineLevel="2" thickBot="1">
      <c r="B297" s="316">
        <v>36</v>
      </c>
      <c r="C297" s="317">
        <f t="shared" si="145"/>
        <v>121</v>
      </c>
      <c r="D297" s="317">
        <f t="shared" si="146"/>
        <v>425</v>
      </c>
      <c r="E297" s="153"/>
      <c r="F297" s="153"/>
      <c r="G297" s="154"/>
      <c r="H297" s="154"/>
      <c r="I297" s="154"/>
      <c r="J297" s="154"/>
      <c r="K297" s="154"/>
      <c r="L297" s="154"/>
      <c r="M297" s="154"/>
      <c r="N297" s="253"/>
      <c r="O297" s="253"/>
      <c r="P297" s="312"/>
      <c r="Q297" s="253"/>
      <c r="R297" s="186" t="str">
        <f t="shared" si="147"/>
        <v>-</v>
      </c>
      <c r="S297" s="186" t="str">
        <f t="shared" si="148"/>
        <v>-</v>
      </c>
      <c r="T297" s="155" t="s">
        <v>316</v>
      </c>
      <c r="V297" s="181">
        <f t="shared" si="130"/>
        <v>0</v>
      </c>
      <c r="W297" s="202">
        <f t="shared" si="131"/>
        <v>0</v>
      </c>
      <c r="X297" s="149">
        <f t="shared" si="132"/>
        <v>0</v>
      </c>
      <c r="Y297" s="160">
        <f t="shared" si="133"/>
        <v>0</v>
      </c>
      <c r="Z297" s="160">
        <f t="shared" si="134"/>
        <v>0</v>
      </c>
      <c r="AA297" s="160">
        <f t="shared" si="135"/>
        <v>0</v>
      </c>
      <c r="AC297" s="219">
        <f t="shared" si="136"/>
        <v>0</v>
      </c>
      <c r="AD297" s="218">
        <f t="shared" si="137"/>
        <v>0</v>
      </c>
      <c r="AE297" s="218">
        <f t="shared" si="138"/>
        <v>0</v>
      </c>
      <c r="AF297" s="220">
        <f t="shared" si="139"/>
        <v>0</v>
      </c>
      <c r="AG297" s="162"/>
      <c r="AH297" s="182">
        <f t="shared" si="140"/>
        <v>0</v>
      </c>
      <c r="AI297" s="183">
        <f t="shared" si="141"/>
        <v>0</v>
      </c>
      <c r="AJ297" s="183">
        <f t="shared" si="142"/>
        <v>0</v>
      </c>
      <c r="AK297" s="184">
        <f t="shared" si="143"/>
        <v>0</v>
      </c>
      <c r="AM297" s="370" t="str">
        <f t="shared" si="149"/>
        <v>-</v>
      </c>
      <c r="AO297" s="309" t="str">
        <f t="shared" si="144"/>
        <v/>
      </c>
    </row>
    <row r="298" spans="2:41" ht="16.5" outlineLevel="2" thickBot="1">
      <c r="B298" s="316">
        <v>37</v>
      </c>
      <c r="C298" s="317">
        <f t="shared" si="145"/>
        <v>121</v>
      </c>
      <c r="D298" s="317">
        <f t="shared" si="146"/>
        <v>425</v>
      </c>
      <c r="E298" s="153"/>
      <c r="F298" s="153"/>
      <c r="G298" s="154"/>
      <c r="H298" s="154"/>
      <c r="I298" s="154"/>
      <c r="J298" s="154"/>
      <c r="K298" s="154"/>
      <c r="L298" s="154"/>
      <c r="M298" s="154"/>
      <c r="N298" s="253"/>
      <c r="O298" s="253"/>
      <c r="P298" s="312"/>
      <c r="Q298" s="253"/>
      <c r="R298" s="186" t="str">
        <f t="shared" si="147"/>
        <v>-</v>
      </c>
      <c r="S298" s="186" t="str">
        <f t="shared" si="148"/>
        <v>-</v>
      </c>
      <c r="T298" s="155" t="s">
        <v>316</v>
      </c>
      <c r="V298" s="181">
        <f t="shared" si="130"/>
        <v>0</v>
      </c>
      <c r="W298" s="202">
        <f t="shared" si="131"/>
        <v>0</v>
      </c>
      <c r="X298" s="149">
        <f t="shared" si="132"/>
        <v>0</v>
      </c>
      <c r="Y298" s="160">
        <f t="shared" si="133"/>
        <v>0</v>
      </c>
      <c r="Z298" s="160">
        <f t="shared" si="134"/>
        <v>0</v>
      </c>
      <c r="AA298" s="160">
        <f t="shared" si="135"/>
        <v>0</v>
      </c>
      <c r="AC298" s="219">
        <f t="shared" si="136"/>
        <v>0</v>
      </c>
      <c r="AD298" s="218">
        <f t="shared" si="137"/>
        <v>0</v>
      </c>
      <c r="AE298" s="218">
        <f t="shared" si="138"/>
        <v>0</v>
      </c>
      <c r="AF298" s="220">
        <f t="shared" si="139"/>
        <v>0</v>
      </c>
      <c r="AG298" s="162"/>
      <c r="AH298" s="182">
        <f t="shared" si="140"/>
        <v>0</v>
      </c>
      <c r="AI298" s="183">
        <f t="shared" si="141"/>
        <v>0</v>
      </c>
      <c r="AJ298" s="183">
        <f t="shared" si="142"/>
        <v>0</v>
      </c>
      <c r="AK298" s="184">
        <f t="shared" si="143"/>
        <v>0</v>
      </c>
      <c r="AM298" s="370" t="str">
        <f t="shared" si="149"/>
        <v>-</v>
      </c>
      <c r="AO298" s="309" t="str">
        <f t="shared" si="144"/>
        <v/>
      </c>
    </row>
    <row r="299" spans="2:41" ht="16.5" outlineLevel="2" thickBot="1">
      <c r="B299" s="316">
        <v>38</v>
      </c>
      <c r="C299" s="317">
        <f t="shared" si="145"/>
        <v>121</v>
      </c>
      <c r="D299" s="317">
        <f t="shared" si="146"/>
        <v>425</v>
      </c>
      <c r="E299" s="153"/>
      <c r="F299" s="153"/>
      <c r="G299" s="154"/>
      <c r="H299" s="154"/>
      <c r="I299" s="154"/>
      <c r="J299" s="154"/>
      <c r="K299" s="154"/>
      <c r="L299" s="154"/>
      <c r="M299" s="154"/>
      <c r="N299" s="253"/>
      <c r="O299" s="253"/>
      <c r="P299" s="312"/>
      <c r="Q299" s="253"/>
      <c r="R299" s="186" t="str">
        <f t="shared" si="147"/>
        <v>-</v>
      </c>
      <c r="S299" s="186" t="str">
        <f t="shared" si="148"/>
        <v>-</v>
      </c>
      <c r="T299" s="155" t="s">
        <v>316</v>
      </c>
      <c r="V299" s="181">
        <f t="shared" si="130"/>
        <v>0</v>
      </c>
      <c r="W299" s="202">
        <f t="shared" si="131"/>
        <v>0</v>
      </c>
      <c r="X299" s="149">
        <f t="shared" si="132"/>
        <v>0</v>
      </c>
      <c r="Y299" s="160">
        <f t="shared" si="133"/>
        <v>0</v>
      </c>
      <c r="Z299" s="160">
        <f t="shared" si="134"/>
        <v>0</v>
      </c>
      <c r="AA299" s="160">
        <f t="shared" si="135"/>
        <v>0</v>
      </c>
      <c r="AC299" s="219">
        <f t="shared" si="136"/>
        <v>0</v>
      </c>
      <c r="AD299" s="218">
        <f t="shared" si="137"/>
        <v>0</v>
      </c>
      <c r="AE299" s="218">
        <f t="shared" si="138"/>
        <v>0</v>
      </c>
      <c r="AF299" s="220">
        <f t="shared" si="139"/>
        <v>0</v>
      </c>
      <c r="AG299" s="162"/>
      <c r="AH299" s="182">
        <f t="shared" si="140"/>
        <v>0</v>
      </c>
      <c r="AI299" s="183">
        <f t="shared" si="141"/>
        <v>0</v>
      </c>
      <c r="AJ299" s="183">
        <f t="shared" si="142"/>
        <v>0</v>
      </c>
      <c r="AK299" s="184">
        <f t="shared" si="143"/>
        <v>0</v>
      </c>
      <c r="AM299" s="370" t="str">
        <f t="shared" si="149"/>
        <v>-</v>
      </c>
      <c r="AO299" s="309" t="str">
        <f t="shared" si="144"/>
        <v/>
      </c>
    </row>
    <row r="300" spans="2:41" ht="16.5" outlineLevel="2" thickBot="1">
      <c r="B300" s="316">
        <v>39</v>
      </c>
      <c r="C300" s="317">
        <f t="shared" si="145"/>
        <v>121</v>
      </c>
      <c r="D300" s="317">
        <f t="shared" si="146"/>
        <v>425</v>
      </c>
      <c r="E300" s="153"/>
      <c r="F300" s="153"/>
      <c r="G300" s="154"/>
      <c r="H300" s="154"/>
      <c r="I300" s="154"/>
      <c r="J300" s="154"/>
      <c r="K300" s="154"/>
      <c r="L300" s="154"/>
      <c r="M300" s="154"/>
      <c r="N300" s="253"/>
      <c r="O300" s="253"/>
      <c r="P300" s="312"/>
      <c r="Q300" s="253"/>
      <c r="R300" s="186" t="str">
        <f t="shared" si="147"/>
        <v>-</v>
      </c>
      <c r="S300" s="186" t="str">
        <f t="shared" si="148"/>
        <v>-</v>
      </c>
      <c r="T300" s="155" t="s">
        <v>316</v>
      </c>
      <c r="V300" s="181">
        <f t="shared" si="130"/>
        <v>0</v>
      </c>
      <c r="W300" s="202">
        <f t="shared" si="131"/>
        <v>0</v>
      </c>
      <c r="X300" s="149">
        <f t="shared" si="132"/>
        <v>0</v>
      </c>
      <c r="Y300" s="160">
        <f t="shared" si="133"/>
        <v>0</v>
      </c>
      <c r="Z300" s="160">
        <f t="shared" si="134"/>
        <v>0</v>
      </c>
      <c r="AA300" s="160">
        <f t="shared" si="135"/>
        <v>0</v>
      </c>
      <c r="AC300" s="219">
        <f t="shared" si="136"/>
        <v>0</v>
      </c>
      <c r="AD300" s="218">
        <f t="shared" si="137"/>
        <v>0</v>
      </c>
      <c r="AE300" s="218">
        <f t="shared" si="138"/>
        <v>0</v>
      </c>
      <c r="AF300" s="220">
        <f t="shared" si="139"/>
        <v>0</v>
      </c>
      <c r="AG300" s="162"/>
      <c r="AH300" s="182">
        <f t="shared" si="140"/>
        <v>0</v>
      </c>
      <c r="AI300" s="183">
        <f t="shared" si="141"/>
        <v>0</v>
      </c>
      <c r="AJ300" s="183">
        <f t="shared" si="142"/>
        <v>0</v>
      </c>
      <c r="AK300" s="184">
        <f t="shared" si="143"/>
        <v>0</v>
      </c>
      <c r="AM300" s="370" t="str">
        <f t="shared" si="149"/>
        <v>-</v>
      </c>
      <c r="AO300" s="309" t="str">
        <f t="shared" si="144"/>
        <v/>
      </c>
    </row>
    <row r="301" spans="2:41" ht="16.5" outlineLevel="2" thickBot="1">
      <c r="B301" s="316">
        <v>40</v>
      </c>
      <c r="C301" s="317">
        <f t="shared" si="145"/>
        <v>121</v>
      </c>
      <c r="D301" s="317">
        <f t="shared" si="146"/>
        <v>425</v>
      </c>
      <c r="E301" s="153"/>
      <c r="F301" s="153"/>
      <c r="G301" s="154"/>
      <c r="H301" s="154"/>
      <c r="I301" s="154"/>
      <c r="J301" s="154"/>
      <c r="K301" s="154"/>
      <c r="L301" s="154"/>
      <c r="M301" s="154"/>
      <c r="N301" s="253"/>
      <c r="O301" s="253"/>
      <c r="P301" s="312"/>
      <c r="Q301" s="253"/>
      <c r="R301" s="186" t="str">
        <f t="shared" si="147"/>
        <v>-</v>
      </c>
      <c r="S301" s="186" t="str">
        <f t="shared" si="148"/>
        <v>-</v>
      </c>
      <c r="T301" s="155" t="s">
        <v>316</v>
      </c>
      <c r="V301" s="181">
        <f t="shared" si="130"/>
        <v>0</v>
      </c>
      <c r="W301" s="202">
        <f t="shared" si="131"/>
        <v>0</v>
      </c>
      <c r="X301" s="149">
        <f t="shared" si="132"/>
        <v>0</v>
      </c>
      <c r="Y301" s="160">
        <f t="shared" si="133"/>
        <v>0</v>
      </c>
      <c r="Z301" s="160">
        <f t="shared" si="134"/>
        <v>0</v>
      </c>
      <c r="AA301" s="160">
        <f t="shared" si="135"/>
        <v>0</v>
      </c>
      <c r="AC301" s="219">
        <f t="shared" si="136"/>
        <v>0</v>
      </c>
      <c r="AD301" s="218">
        <f t="shared" si="137"/>
        <v>0</v>
      </c>
      <c r="AE301" s="218">
        <f t="shared" si="138"/>
        <v>0</v>
      </c>
      <c r="AF301" s="220">
        <f t="shared" si="139"/>
        <v>0</v>
      </c>
      <c r="AG301" s="162"/>
      <c r="AH301" s="182">
        <f t="shared" si="140"/>
        <v>0</v>
      </c>
      <c r="AI301" s="183">
        <f t="shared" si="141"/>
        <v>0</v>
      </c>
      <c r="AJ301" s="183">
        <f t="shared" si="142"/>
        <v>0</v>
      </c>
      <c r="AK301" s="184">
        <f t="shared" si="143"/>
        <v>0</v>
      </c>
      <c r="AM301" s="370" t="str">
        <f t="shared" si="149"/>
        <v>-</v>
      </c>
      <c r="AO301" s="309" t="str">
        <f t="shared" si="144"/>
        <v/>
      </c>
    </row>
    <row r="302" spans="2:41" ht="16.5" outlineLevel="2" thickBot="1">
      <c r="B302" s="316">
        <v>41</v>
      </c>
      <c r="C302" s="317">
        <f t="shared" si="145"/>
        <v>121</v>
      </c>
      <c r="D302" s="317">
        <f t="shared" si="146"/>
        <v>425</v>
      </c>
      <c r="E302" s="153"/>
      <c r="F302" s="153"/>
      <c r="G302" s="154"/>
      <c r="H302" s="154"/>
      <c r="I302" s="154"/>
      <c r="J302" s="154"/>
      <c r="K302" s="154"/>
      <c r="L302" s="154"/>
      <c r="M302" s="154"/>
      <c r="N302" s="253"/>
      <c r="O302" s="253"/>
      <c r="P302" s="312"/>
      <c r="Q302" s="253"/>
      <c r="R302" s="186" t="str">
        <f t="shared" si="147"/>
        <v>-</v>
      </c>
      <c r="S302" s="186" t="str">
        <f t="shared" si="148"/>
        <v>-</v>
      </c>
      <c r="T302" s="155" t="s">
        <v>316</v>
      </c>
      <c r="V302" s="181">
        <f t="shared" si="130"/>
        <v>0</v>
      </c>
      <c r="W302" s="202">
        <f t="shared" si="131"/>
        <v>0</v>
      </c>
      <c r="X302" s="149">
        <f t="shared" si="132"/>
        <v>0</v>
      </c>
      <c r="Y302" s="160">
        <f t="shared" si="133"/>
        <v>0</v>
      </c>
      <c r="Z302" s="160">
        <f t="shared" si="134"/>
        <v>0</v>
      </c>
      <c r="AA302" s="160">
        <f t="shared" si="135"/>
        <v>0</v>
      </c>
      <c r="AC302" s="219">
        <f t="shared" si="136"/>
        <v>0</v>
      </c>
      <c r="AD302" s="218">
        <f t="shared" si="137"/>
        <v>0</v>
      </c>
      <c r="AE302" s="218">
        <f t="shared" si="138"/>
        <v>0</v>
      </c>
      <c r="AF302" s="220">
        <f t="shared" si="139"/>
        <v>0</v>
      </c>
      <c r="AG302" s="162"/>
      <c r="AH302" s="182">
        <f t="shared" si="140"/>
        <v>0</v>
      </c>
      <c r="AI302" s="183">
        <f t="shared" si="141"/>
        <v>0</v>
      </c>
      <c r="AJ302" s="183">
        <f t="shared" si="142"/>
        <v>0</v>
      </c>
      <c r="AK302" s="184">
        <f t="shared" si="143"/>
        <v>0</v>
      </c>
      <c r="AM302" s="370" t="str">
        <f t="shared" si="149"/>
        <v>-</v>
      </c>
      <c r="AO302" s="309" t="str">
        <f t="shared" si="144"/>
        <v/>
      </c>
    </row>
    <row r="303" spans="2:41" ht="16.5" outlineLevel="2" thickBot="1">
      <c r="B303" s="316">
        <v>42</v>
      </c>
      <c r="C303" s="317">
        <f t="shared" si="145"/>
        <v>121</v>
      </c>
      <c r="D303" s="317">
        <f t="shared" si="146"/>
        <v>425</v>
      </c>
      <c r="E303" s="153"/>
      <c r="F303" s="153"/>
      <c r="G303" s="154"/>
      <c r="H303" s="154"/>
      <c r="I303" s="154"/>
      <c r="J303" s="154"/>
      <c r="K303" s="154"/>
      <c r="L303" s="154"/>
      <c r="M303" s="154"/>
      <c r="N303" s="253"/>
      <c r="O303" s="253"/>
      <c r="P303" s="312"/>
      <c r="Q303" s="253"/>
      <c r="R303" s="186" t="str">
        <f t="shared" si="147"/>
        <v>-</v>
      </c>
      <c r="S303" s="186" t="str">
        <f t="shared" si="148"/>
        <v>-</v>
      </c>
      <c r="T303" s="155" t="s">
        <v>316</v>
      </c>
      <c r="V303" s="181">
        <f t="shared" si="130"/>
        <v>0</v>
      </c>
      <c r="W303" s="202">
        <f t="shared" si="131"/>
        <v>0</v>
      </c>
      <c r="X303" s="149">
        <f t="shared" si="132"/>
        <v>0</v>
      </c>
      <c r="Y303" s="160">
        <f t="shared" si="133"/>
        <v>0</v>
      </c>
      <c r="Z303" s="160">
        <f t="shared" si="134"/>
        <v>0</v>
      </c>
      <c r="AA303" s="160">
        <f t="shared" si="135"/>
        <v>0</v>
      </c>
      <c r="AC303" s="219">
        <f t="shared" si="136"/>
        <v>0</v>
      </c>
      <c r="AD303" s="218">
        <f t="shared" si="137"/>
        <v>0</v>
      </c>
      <c r="AE303" s="218">
        <f t="shared" si="138"/>
        <v>0</v>
      </c>
      <c r="AF303" s="220">
        <f t="shared" si="139"/>
        <v>0</v>
      </c>
      <c r="AG303" s="162"/>
      <c r="AH303" s="182">
        <f t="shared" si="140"/>
        <v>0</v>
      </c>
      <c r="AI303" s="183">
        <f t="shared" si="141"/>
        <v>0</v>
      </c>
      <c r="AJ303" s="183">
        <f t="shared" si="142"/>
        <v>0</v>
      </c>
      <c r="AK303" s="184">
        <f t="shared" si="143"/>
        <v>0</v>
      </c>
      <c r="AM303" s="370" t="str">
        <f t="shared" si="149"/>
        <v>-</v>
      </c>
      <c r="AO303" s="309" t="str">
        <f t="shared" si="144"/>
        <v/>
      </c>
    </row>
    <row r="304" spans="2:41" ht="16.5" outlineLevel="2" thickBot="1">
      <c r="B304" s="316">
        <v>43</v>
      </c>
      <c r="C304" s="317">
        <f t="shared" si="145"/>
        <v>121</v>
      </c>
      <c r="D304" s="317">
        <f t="shared" si="146"/>
        <v>425</v>
      </c>
      <c r="E304" s="153"/>
      <c r="F304" s="153"/>
      <c r="G304" s="154"/>
      <c r="H304" s="154"/>
      <c r="I304" s="154"/>
      <c r="J304" s="154"/>
      <c r="K304" s="154"/>
      <c r="L304" s="154"/>
      <c r="M304" s="154"/>
      <c r="N304" s="253"/>
      <c r="O304" s="253"/>
      <c r="P304" s="312"/>
      <c r="Q304" s="253"/>
      <c r="R304" s="186" t="str">
        <f t="shared" si="147"/>
        <v>-</v>
      </c>
      <c r="S304" s="186" t="str">
        <f t="shared" si="148"/>
        <v>-</v>
      </c>
      <c r="T304" s="155" t="s">
        <v>316</v>
      </c>
      <c r="V304" s="181">
        <f t="shared" si="130"/>
        <v>0</v>
      </c>
      <c r="W304" s="202">
        <f t="shared" si="131"/>
        <v>0</v>
      </c>
      <c r="X304" s="149">
        <f t="shared" si="132"/>
        <v>0</v>
      </c>
      <c r="Y304" s="160">
        <f t="shared" si="133"/>
        <v>0</v>
      </c>
      <c r="Z304" s="160">
        <f t="shared" si="134"/>
        <v>0</v>
      </c>
      <c r="AA304" s="160">
        <f t="shared" si="135"/>
        <v>0</v>
      </c>
      <c r="AC304" s="219">
        <f t="shared" si="136"/>
        <v>0</v>
      </c>
      <c r="AD304" s="218">
        <f t="shared" si="137"/>
        <v>0</v>
      </c>
      <c r="AE304" s="218">
        <f t="shared" si="138"/>
        <v>0</v>
      </c>
      <c r="AF304" s="220">
        <f t="shared" si="139"/>
        <v>0</v>
      </c>
      <c r="AG304" s="162"/>
      <c r="AH304" s="182">
        <f t="shared" si="140"/>
        <v>0</v>
      </c>
      <c r="AI304" s="183">
        <f t="shared" si="141"/>
        <v>0</v>
      </c>
      <c r="AJ304" s="183">
        <f t="shared" si="142"/>
        <v>0</v>
      </c>
      <c r="AK304" s="184">
        <f t="shared" si="143"/>
        <v>0</v>
      </c>
      <c r="AM304" s="370" t="str">
        <f t="shared" si="149"/>
        <v>-</v>
      </c>
      <c r="AO304" s="309" t="str">
        <f t="shared" si="144"/>
        <v/>
      </c>
    </row>
    <row r="305" spans="2:41" ht="16.5" outlineLevel="2" thickBot="1">
      <c r="B305" s="316">
        <v>44</v>
      </c>
      <c r="C305" s="317">
        <f t="shared" si="145"/>
        <v>121</v>
      </c>
      <c r="D305" s="317">
        <f t="shared" si="146"/>
        <v>425</v>
      </c>
      <c r="E305" s="153"/>
      <c r="F305" s="153"/>
      <c r="G305" s="154"/>
      <c r="H305" s="154"/>
      <c r="I305" s="154"/>
      <c r="J305" s="154"/>
      <c r="K305" s="154"/>
      <c r="L305" s="154"/>
      <c r="M305" s="154"/>
      <c r="N305" s="253"/>
      <c r="O305" s="253"/>
      <c r="P305" s="312"/>
      <c r="Q305" s="253"/>
      <c r="R305" s="186" t="str">
        <f t="shared" si="147"/>
        <v>-</v>
      </c>
      <c r="S305" s="186" t="str">
        <f t="shared" si="148"/>
        <v>-</v>
      </c>
      <c r="T305" s="155" t="s">
        <v>316</v>
      </c>
      <c r="V305" s="181">
        <f t="shared" si="130"/>
        <v>0</v>
      </c>
      <c r="W305" s="202">
        <f t="shared" si="131"/>
        <v>0</v>
      </c>
      <c r="X305" s="149">
        <f t="shared" si="132"/>
        <v>0</v>
      </c>
      <c r="Y305" s="160">
        <f t="shared" si="133"/>
        <v>0</v>
      </c>
      <c r="Z305" s="160">
        <f t="shared" si="134"/>
        <v>0</v>
      </c>
      <c r="AA305" s="160">
        <f t="shared" si="135"/>
        <v>0</v>
      </c>
      <c r="AC305" s="219">
        <f t="shared" si="136"/>
        <v>0</v>
      </c>
      <c r="AD305" s="218">
        <f t="shared" si="137"/>
        <v>0</v>
      </c>
      <c r="AE305" s="218">
        <f t="shared" si="138"/>
        <v>0</v>
      </c>
      <c r="AF305" s="220">
        <f t="shared" si="139"/>
        <v>0</v>
      </c>
      <c r="AG305" s="162"/>
      <c r="AH305" s="182">
        <f t="shared" si="140"/>
        <v>0</v>
      </c>
      <c r="AI305" s="183">
        <f t="shared" si="141"/>
        <v>0</v>
      </c>
      <c r="AJ305" s="183">
        <f t="shared" si="142"/>
        <v>0</v>
      </c>
      <c r="AK305" s="184">
        <f t="shared" si="143"/>
        <v>0</v>
      </c>
      <c r="AM305" s="370" t="str">
        <f t="shared" si="149"/>
        <v>-</v>
      </c>
      <c r="AO305" s="309" t="str">
        <f t="shared" si="144"/>
        <v/>
      </c>
    </row>
    <row r="306" spans="2:41" ht="16.5" outlineLevel="2" thickBot="1">
      <c r="B306" s="318">
        <v>45</v>
      </c>
      <c r="C306" s="319">
        <f t="shared" si="145"/>
        <v>121</v>
      </c>
      <c r="D306" s="319">
        <f t="shared" si="146"/>
        <v>425</v>
      </c>
      <c r="E306" s="156"/>
      <c r="F306" s="156"/>
      <c r="G306" s="157"/>
      <c r="H306" s="157"/>
      <c r="I306" s="157"/>
      <c r="J306" s="157"/>
      <c r="K306" s="157"/>
      <c r="L306" s="157"/>
      <c r="M306" s="157"/>
      <c r="N306" s="889"/>
      <c r="O306" s="889"/>
      <c r="P306" s="313"/>
      <c r="Q306" s="889"/>
      <c r="R306" s="187" t="str">
        <f t="shared" si="147"/>
        <v>-</v>
      </c>
      <c r="S306" s="187" t="str">
        <f t="shared" si="148"/>
        <v>-</v>
      </c>
      <c r="T306" s="158" t="s">
        <v>316</v>
      </c>
      <c r="V306" s="181">
        <f t="shared" si="130"/>
        <v>0</v>
      </c>
      <c r="W306" s="202">
        <f t="shared" si="131"/>
        <v>0</v>
      </c>
      <c r="X306" s="149">
        <f t="shared" si="132"/>
        <v>0</v>
      </c>
      <c r="Y306" s="160">
        <f t="shared" si="133"/>
        <v>0</v>
      </c>
      <c r="Z306" s="160">
        <f t="shared" si="134"/>
        <v>0</v>
      </c>
      <c r="AA306" s="160">
        <f t="shared" si="135"/>
        <v>0</v>
      </c>
      <c r="AC306" s="219">
        <f t="shared" si="136"/>
        <v>0</v>
      </c>
      <c r="AD306" s="218">
        <f t="shared" si="137"/>
        <v>0</v>
      </c>
      <c r="AE306" s="218">
        <f t="shared" si="138"/>
        <v>0</v>
      </c>
      <c r="AF306" s="220">
        <f t="shared" si="139"/>
        <v>0</v>
      </c>
      <c r="AG306" s="162"/>
      <c r="AH306" s="182">
        <f t="shared" si="140"/>
        <v>0</v>
      </c>
      <c r="AI306" s="183">
        <f t="shared" si="141"/>
        <v>0</v>
      </c>
      <c r="AJ306" s="183">
        <f t="shared" si="142"/>
        <v>0</v>
      </c>
      <c r="AK306" s="184">
        <f t="shared" si="143"/>
        <v>0</v>
      </c>
      <c r="AM306" s="371" t="str">
        <f t="shared" si="149"/>
        <v>-</v>
      </c>
      <c r="AO306" s="309" t="str">
        <f t="shared" si="144"/>
        <v/>
      </c>
    </row>
    <row r="307" spans="2:41" ht="15.75" outlineLevel="1" thickBot="1">
      <c r="F307" s="761" t="s">
        <v>176</v>
      </c>
      <c r="G307" s="762"/>
      <c r="H307" s="762"/>
      <c r="I307" s="762"/>
      <c r="J307" s="762"/>
      <c r="K307" s="762"/>
      <c r="L307" s="762"/>
      <c r="M307" s="762"/>
      <c r="N307" s="199"/>
      <c r="O307" s="199"/>
      <c r="P307" s="199"/>
      <c r="Q307" s="199"/>
      <c r="R307" s="763"/>
      <c r="S307" s="763"/>
    </row>
    <row r="308" spans="2:41" s="322" customFormat="1" ht="21.75" customHeight="1" outlineLevel="1" thickTop="1">
      <c r="B308" s="320"/>
      <c r="C308" s="321"/>
      <c r="D308" s="321"/>
      <c r="F308" s="328" t="s">
        <v>350</v>
      </c>
      <c r="G308" s="329" t="s">
        <v>248</v>
      </c>
      <c r="H308" s="329" t="s">
        <v>265</v>
      </c>
      <c r="I308" s="329" t="s">
        <v>249</v>
      </c>
      <c r="J308" s="329" t="s">
        <v>250</v>
      </c>
      <c r="K308" s="329" t="s">
        <v>251</v>
      </c>
      <c r="L308" s="329" t="s">
        <v>252</v>
      </c>
      <c r="M308" s="329" t="s">
        <v>253</v>
      </c>
      <c r="N308" s="329" t="s">
        <v>254</v>
      </c>
      <c r="O308" s="329" t="s">
        <v>399</v>
      </c>
      <c r="P308" s="329" t="s">
        <v>400</v>
      </c>
      <c r="Q308" s="329" t="s">
        <v>401</v>
      </c>
      <c r="R308" s="330" t="s">
        <v>264</v>
      </c>
      <c r="S308" s="331" t="s">
        <v>255</v>
      </c>
      <c r="T308" s="331" t="s">
        <v>409</v>
      </c>
      <c r="U308" s="325"/>
      <c r="V308" s="321"/>
      <c r="W308" s="321"/>
      <c r="AG308" s="326"/>
      <c r="AL308" s="325"/>
      <c r="AM308" s="355"/>
      <c r="AN308" s="325"/>
      <c r="AO308" s="327"/>
    </row>
    <row r="309" spans="2:41" s="322" customFormat="1" ht="15" outlineLevel="1">
      <c r="B309" s="320"/>
      <c r="C309" s="321"/>
      <c r="D309" s="321"/>
      <c r="F309" s="332" t="s">
        <v>257</v>
      </c>
      <c r="G309" s="333">
        <f>SUMIF(G262:G306,5)/5</f>
        <v>0</v>
      </c>
      <c r="H309" s="333">
        <f t="shared" ref="H309:S309" si="150">SUMIF(H262:H306,5)/5</f>
        <v>0</v>
      </c>
      <c r="I309" s="333">
        <f t="shared" si="150"/>
        <v>0</v>
      </c>
      <c r="J309" s="333">
        <f t="shared" si="150"/>
        <v>0</v>
      </c>
      <c r="K309" s="333">
        <f t="shared" si="150"/>
        <v>0</v>
      </c>
      <c r="L309" s="333">
        <f t="shared" si="150"/>
        <v>0</v>
      </c>
      <c r="M309" s="333">
        <f t="shared" si="150"/>
        <v>0</v>
      </c>
      <c r="N309" s="333">
        <f t="shared" si="150"/>
        <v>0</v>
      </c>
      <c r="O309" s="333">
        <f>SUMIF(O262:O306,5)/5</f>
        <v>0</v>
      </c>
      <c r="P309" s="333">
        <f>SUMIF(P262:P306,5)/5</f>
        <v>0</v>
      </c>
      <c r="Q309" s="333">
        <f>SUMIF(Q262:Q306,5)/5</f>
        <v>0</v>
      </c>
      <c r="R309" s="333">
        <f t="shared" si="150"/>
        <v>0</v>
      </c>
      <c r="S309" s="334">
        <f t="shared" si="150"/>
        <v>0</v>
      </c>
      <c r="T309" s="362" t="s">
        <v>411</v>
      </c>
      <c r="U309" s="325"/>
      <c r="V309" s="321"/>
      <c r="W309" s="321"/>
      <c r="AG309" s="326"/>
      <c r="AL309" s="325"/>
      <c r="AM309" s="355"/>
      <c r="AN309" s="325"/>
      <c r="AO309" s="327"/>
    </row>
    <row r="310" spans="2:41" s="322" customFormat="1" ht="15" outlineLevel="1">
      <c r="B310" s="320"/>
      <c r="C310" s="321"/>
      <c r="D310" s="321"/>
      <c r="F310" s="335" t="s">
        <v>258</v>
      </c>
      <c r="G310" s="336">
        <f t="shared" ref="G310:S310" si="151">IF(ISERR(G309/SUM(G309,G311,G313,G315)*100),0,G309/SUM(G309,G311,G313,G315)*100)</f>
        <v>0</v>
      </c>
      <c r="H310" s="336">
        <f t="shared" si="151"/>
        <v>0</v>
      </c>
      <c r="I310" s="336">
        <f t="shared" si="151"/>
        <v>0</v>
      </c>
      <c r="J310" s="336">
        <f t="shared" si="151"/>
        <v>0</v>
      </c>
      <c r="K310" s="336">
        <f t="shared" si="151"/>
        <v>0</v>
      </c>
      <c r="L310" s="336">
        <f t="shared" si="151"/>
        <v>0</v>
      </c>
      <c r="M310" s="336">
        <f t="shared" si="151"/>
        <v>0</v>
      </c>
      <c r="N310" s="336">
        <f t="shared" si="151"/>
        <v>0</v>
      </c>
      <c r="O310" s="336">
        <f>IF(ISERR(O309/SUM(O309,O311,O313,O315)*100),0,O309/SUM(O309,O311,O313,O315)*100)</f>
        <v>0</v>
      </c>
      <c r="P310" s="336">
        <f>IF(ISERR(P309/SUM(P309,P311,P313,P315)*100),0,P309/SUM(P309,P311,P313,P315)*100)</f>
        <v>0</v>
      </c>
      <c r="Q310" s="336">
        <f>IF(ISERR(Q309/SUM(Q309,Q311,Q313,Q315)*100),0,Q309/SUM(Q309,Q311,Q313,Q315)*100)</f>
        <v>0</v>
      </c>
      <c r="R310" s="336">
        <f t="shared" si="151"/>
        <v>0</v>
      </c>
      <c r="S310" s="337">
        <f t="shared" si="151"/>
        <v>0</v>
      </c>
      <c r="T310" s="363">
        <f>SUM(V261:W261)</f>
        <v>0</v>
      </c>
      <c r="U310" s="325"/>
      <c r="V310" s="321"/>
      <c r="W310" s="321"/>
      <c r="AG310" s="326"/>
      <c r="AL310" s="325"/>
      <c r="AM310" s="355"/>
      <c r="AN310" s="325"/>
      <c r="AO310" s="327"/>
    </row>
    <row r="311" spans="2:41" s="322" customFormat="1" ht="15" outlineLevel="1">
      <c r="B311" s="320"/>
      <c r="C311" s="321"/>
      <c r="D311" s="321"/>
      <c r="F311" s="332" t="s">
        <v>259</v>
      </c>
      <c r="G311" s="333">
        <f>SUMIF(G262:G306,4)/4</f>
        <v>0</v>
      </c>
      <c r="H311" s="333">
        <f t="shared" ref="H311:S311" si="152">SUMIF(H262:H306,4)/4</f>
        <v>0</v>
      </c>
      <c r="I311" s="333">
        <f t="shared" si="152"/>
        <v>0</v>
      </c>
      <c r="J311" s="333">
        <f t="shared" si="152"/>
        <v>0</v>
      </c>
      <c r="K311" s="333">
        <f t="shared" si="152"/>
        <v>0</v>
      </c>
      <c r="L311" s="333">
        <f t="shared" si="152"/>
        <v>0</v>
      </c>
      <c r="M311" s="333">
        <f t="shared" si="152"/>
        <v>0</v>
      </c>
      <c r="N311" s="333">
        <f t="shared" si="152"/>
        <v>0</v>
      </c>
      <c r="O311" s="333">
        <f>SUMIF(O262:O306,4)/4</f>
        <v>0</v>
      </c>
      <c r="P311" s="333">
        <f>SUMIF(P262:P306,4)/4</f>
        <v>0</v>
      </c>
      <c r="Q311" s="333">
        <f>SUMIF(Q262:Q306,4)/4</f>
        <v>0</v>
      </c>
      <c r="R311" s="333">
        <f t="shared" si="152"/>
        <v>0</v>
      </c>
      <c r="S311" s="334">
        <f t="shared" si="152"/>
        <v>0</v>
      </c>
      <c r="T311" s="364" t="s">
        <v>410</v>
      </c>
      <c r="U311" s="325"/>
      <c r="V311" s="321"/>
      <c r="W311" s="321"/>
      <c r="AG311" s="326"/>
      <c r="AL311" s="325"/>
      <c r="AM311" s="355"/>
      <c r="AN311" s="325"/>
      <c r="AO311" s="327"/>
    </row>
    <row r="312" spans="2:41" s="322" customFormat="1" ht="15" outlineLevel="1">
      <c r="B312" s="320"/>
      <c r="C312" s="321"/>
      <c r="D312" s="321"/>
      <c r="F312" s="335" t="s">
        <v>258</v>
      </c>
      <c r="G312" s="336">
        <f t="shared" ref="G312:S312" si="153">IF(ISERR(G311/SUM(G309,G311,G313,G315)*100),0,G311/SUM(G309,G311,G313,G315)*100)</f>
        <v>0</v>
      </c>
      <c r="H312" s="336">
        <f t="shared" si="153"/>
        <v>0</v>
      </c>
      <c r="I312" s="336">
        <f t="shared" si="153"/>
        <v>0</v>
      </c>
      <c r="J312" s="336">
        <f t="shared" si="153"/>
        <v>0</v>
      </c>
      <c r="K312" s="336">
        <f t="shared" si="153"/>
        <v>0</v>
      </c>
      <c r="L312" s="336">
        <f t="shared" si="153"/>
        <v>0</v>
      </c>
      <c r="M312" s="336">
        <f t="shared" si="153"/>
        <v>0</v>
      </c>
      <c r="N312" s="336">
        <f t="shared" si="153"/>
        <v>0</v>
      </c>
      <c r="O312" s="336">
        <f>IF(ISERR(O311/SUM(O309,O311,O313,O315)*100),0,O311/SUM(O309,O311,O313,O315)*100)</f>
        <v>0</v>
      </c>
      <c r="P312" s="336">
        <f>IF(ISERR(P311/SUM(P309,P311,P313,P315)*100),0,P311/SUM(P309,P311,P313,P315)*100)</f>
        <v>0</v>
      </c>
      <c r="Q312" s="336">
        <f>IF(ISERR(Q311/SUM(Q309,Q311,Q313,Q315)*100),0,Q311/SUM(Q309,Q311,Q313,Q315)*100)</f>
        <v>0</v>
      </c>
      <c r="R312" s="336">
        <f t="shared" si="153"/>
        <v>0</v>
      </c>
      <c r="S312" s="337">
        <f t="shared" si="153"/>
        <v>0</v>
      </c>
      <c r="T312" s="365">
        <f>AM261</f>
        <v>0</v>
      </c>
      <c r="U312" s="325"/>
      <c r="V312" s="321"/>
      <c r="W312" s="321"/>
      <c r="AG312" s="326"/>
      <c r="AL312" s="325"/>
      <c r="AM312" s="355"/>
      <c r="AN312" s="325"/>
      <c r="AO312" s="327"/>
    </row>
    <row r="313" spans="2:41" s="322" customFormat="1" ht="15" outlineLevel="1">
      <c r="B313" s="320"/>
      <c r="C313" s="321"/>
      <c r="D313" s="321"/>
      <c r="F313" s="332" t="s">
        <v>260</v>
      </c>
      <c r="G313" s="333">
        <f>SUMIF(G262:G306,3)/3</f>
        <v>0</v>
      </c>
      <c r="H313" s="333">
        <f t="shared" ref="H313:S313" si="154">SUMIF(H262:H306,3)/3</f>
        <v>0</v>
      </c>
      <c r="I313" s="333">
        <f t="shared" si="154"/>
        <v>0</v>
      </c>
      <c r="J313" s="333">
        <f t="shared" si="154"/>
        <v>0</v>
      </c>
      <c r="K313" s="333">
        <f t="shared" si="154"/>
        <v>0</v>
      </c>
      <c r="L313" s="333">
        <f t="shared" si="154"/>
        <v>0</v>
      </c>
      <c r="M313" s="333">
        <f t="shared" si="154"/>
        <v>0</v>
      </c>
      <c r="N313" s="333">
        <f t="shared" si="154"/>
        <v>0</v>
      </c>
      <c r="O313" s="333">
        <f>SUMIF(O262:O306,3)/3</f>
        <v>0</v>
      </c>
      <c r="P313" s="333">
        <f>SUMIF(P262:P306,3)/3</f>
        <v>0</v>
      </c>
      <c r="Q313" s="333">
        <f>SUMIF(Q262:Q306,3)/3</f>
        <v>0</v>
      </c>
      <c r="R313" s="333">
        <f t="shared" si="154"/>
        <v>0</v>
      </c>
      <c r="S313" s="334">
        <f t="shared" si="154"/>
        <v>0</v>
      </c>
      <c r="T313" s="364" t="s">
        <v>412</v>
      </c>
      <c r="U313" s="325"/>
      <c r="V313" s="321"/>
      <c r="W313" s="321"/>
      <c r="AG313" s="326"/>
      <c r="AL313" s="325"/>
      <c r="AM313" s="355"/>
      <c r="AN313" s="325"/>
      <c r="AO313" s="327"/>
    </row>
    <row r="314" spans="2:41" s="322" customFormat="1" ht="15" outlineLevel="1">
      <c r="B314" s="320"/>
      <c r="C314" s="321"/>
      <c r="D314" s="321"/>
      <c r="F314" s="335" t="s">
        <v>258</v>
      </c>
      <c r="G314" s="336">
        <f t="shared" ref="G314:S314" si="155">IF(ISERR(G313/SUM(G309,G311,G313,G315)*100),0,G313/SUM(G309,G311,G313,G315)*100)</f>
        <v>0</v>
      </c>
      <c r="H314" s="336">
        <f t="shared" si="155"/>
        <v>0</v>
      </c>
      <c r="I314" s="336">
        <f t="shared" si="155"/>
        <v>0</v>
      </c>
      <c r="J314" s="336">
        <f t="shared" si="155"/>
        <v>0</v>
      </c>
      <c r="K314" s="336">
        <f t="shared" si="155"/>
        <v>0</v>
      </c>
      <c r="L314" s="336">
        <f t="shared" si="155"/>
        <v>0</v>
      </c>
      <c r="M314" s="336">
        <f t="shared" si="155"/>
        <v>0</v>
      </c>
      <c r="N314" s="336">
        <f t="shared" si="155"/>
        <v>0</v>
      </c>
      <c r="O314" s="336">
        <f>IF(ISERR(O313/SUM(O309,O311,O313,O315)*100),0,O313/SUM(O309,O311,O313,O315)*100)</f>
        <v>0</v>
      </c>
      <c r="P314" s="336">
        <f>IF(ISERR(P313/SUM(P309,P311,P313,P315)*100),0,P313/SUM(P309,P311,P313,P315)*100)</f>
        <v>0</v>
      </c>
      <c r="Q314" s="336">
        <f>IF(ISERR(Q313/SUM(Q309,Q311,Q313,Q315)*100),0,Q313/SUM(Q309,Q311,Q313,Q315)*100)</f>
        <v>0</v>
      </c>
      <c r="R314" s="336">
        <f t="shared" si="155"/>
        <v>0</v>
      </c>
      <c r="S314" s="337">
        <f t="shared" si="155"/>
        <v>0</v>
      </c>
      <c r="T314" s="366">
        <f>T310-T312</f>
        <v>0</v>
      </c>
      <c r="U314" s="325"/>
      <c r="V314" s="321"/>
      <c r="W314" s="321"/>
      <c r="AG314" s="326"/>
      <c r="AL314" s="325"/>
      <c r="AM314" s="355"/>
      <c r="AN314" s="325"/>
      <c r="AO314" s="327"/>
    </row>
    <row r="315" spans="2:41" s="322" customFormat="1" ht="15" outlineLevel="1">
      <c r="B315" s="320"/>
      <c r="C315" s="321"/>
      <c r="D315" s="321"/>
      <c r="F315" s="332" t="s">
        <v>261</v>
      </c>
      <c r="G315" s="333">
        <f>SUMIF(G262:G306,2)/2</f>
        <v>0</v>
      </c>
      <c r="H315" s="333">
        <f t="shared" ref="H315:S315" si="156">SUMIF(H262:H306,2)/2</f>
        <v>0</v>
      </c>
      <c r="I315" s="333">
        <f t="shared" si="156"/>
        <v>0</v>
      </c>
      <c r="J315" s="333">
        <f t="shared" si="156"/>
        <v>0</v>
      </c>
      <c r="K315" s="333">
        <f t="shared" si="156"/>
        <v>0</v>
      </c>
      <c r="L315" s="333">
        <f t="shared" si="156"/>
        <v>0</v>
      </c>
      <c r="M315" s="333">
        <f t="shared" si="156"/>
        <v>0</v>
      </c>
      <c r="N315" s="333">
        <f t="shared" si="156"/>
        <v>0</v>
      </c>
      <c r="O315" s="333">
        <f>SUMIF(O262:O306,2)/2</f>
        <v>0</v>
      </c>
      <c r="P315" s="333">
        <f>SUMIF(P262:P306,2)/2</f>
        <v>0</v>
      </c>
      <c r="Q315" s="333">
        <f>SUMIF(Q262:Q306,2)/2</f>
        <v>0</v>
      </c>
      <c r="R315" s="333">
        <f t="shared" si="156"/>
        <v>0</v>
      </c>
      <c r="S315" s="334">
        <f t="shared" si="156"/>
        <v>0</v>
      </c>
      <c r="T315" s="1111" t="s">
        <v>413</v>
      </c>
      <c r="U315" s="325"/>
      <c r="V315" s="321"/>
      <c r="W315" s="321"/>
      <c r="AG315" s="326"/>
      <c r="AL315" s="325"/>
      <c r="AM315" s="355"/>
      <c r="AN315" s="325"/>
      <c r="AO315" s="327"/>
    </row>
    <row r="316" spans="2:41" s="322" customFormat="1" ht="15" outlineLevel="1">
      <c r="B316" s="320"/>
      <c r="C316" s="321"/>
      <c r="D316" s="321"/>
      <c r="F316" s="335" t="s">
        <v>258</v>
      </c>
      <c r="G316" s="336">
        <f t="shared" ref="G316:S316" si="157">IF(ISERR(G315/SUM(G309,G311,G313,G315)*100),0,G315/SUM(G309,G311,G313,G315)*100)</f>
        <v>0</v>
      </c>
      <c r="H316" s="336">
        <f t="shared" si="157"/>
        <v>0</v>
      </c>
      <c r="I316" s="336">
        <f t="shared" si="157"/>
        <v>0</v>
      </c>
      <c r="J316" s="336">
        <f t="shared" si="157"/>
        <v>0</v>
      </c>
      <c r="K316" s="336">
        <f t="shared" si="157"/>
        <v>0</v>
      </c>
      <c r="L316" s="336">
        <f t="shared" si="157"/>
        <v>0</v>
      </c>
      <c r="M316" s="336">
        <f t="shared" si="157"/>
        <v>0</v>
      </c>
      <c r="N316" s="336">
        <f t="shared" si="157"/>
        <v>0</v>
      </c>
      <c r="O316" s="336">
        <f>IF(ISERR(O315/SUM(O309,O311,O313,O315)*100),0,O315/SUM(O309,O311,O313,O315)*100)</f>
        <v>0</v>
      </c>
      <c r="P316" s="336">
        <f>IF(ISERR(P315/SUM(P309,P311,P313,P315)*100),0,P315/SUM(P309,P311,P313,P315)*100)</f>
        <v>0</v>
      </c>
      <c r="Q316" s="336">
        <f>IF(ISERR(Q315/SUM(Q309,Q311,Q313,Q315)*100),0,Q315/SUM(Q309,Q311,Q313,Q315)*100)</f>
        <v>0</v>
      </c>
      <c r="R316" s="336">
        <f t="shared" si="157"/>
        <v>0</v>
      </c>
      <c r="S316" s="337">
        <f t="shared" si="157"/>
        <v>0</v>
      </c>
      <c r="T316" s="1112"/>
      <c r="U316" s="325"/>
      <c r="V316" s="321"/>
      <c r="W316" s="321"/>
      <c r="AG316" s="326"/>
      <c r="AL316" s="325"/>
      <c r="AM316" s="355"/>
      <c r="AN316" s="325"/>
      <c r="AO316" s="327"/>
    </row>
    <row r="317" spans="2:41" s="322" customFormat="1" ht="15">
      <c r="B317" s="320"/>
      <c r="C317" s="321"/>
      <c r="D317" s="321"/>
      <c r="F317" s="338" t="s">
        <v>262</v>
      </c>
      <c r="G317" s="339">
        <f>IF(SUM(G309,G311,G313,G315)=0,0,IF(AND(SUM(G310,G312,G314)&gt;=95,G310&gt;=50),5,IF(AND(SUM(G310,G312,G314)&gt;=90,SUM(G310,G312)&gt;=50),4,IF(SUM(G310,G312,G314)&gt;=85,3,2))))</f>
        <v>0</v>
      </c>
      <c r="H317" s="339">
        <f t="shared" ref="H317:S317" si="158">IF(SUM(H309,H311,H313,H315)=0,0,IF(AND(SUM(H310,H312,H314)&gt;=95,H310&gt;=50),5,IF(AND(SUM(H310,H312,H314)&gt;=90,SUM(H310,H312)&gt;=50),4,IF(SUM(H310,H312,H314)&gt;=85,3,2))))</f>
        <v>0</v>
      </c>
      <c r="I317" s="339">
        <f t="shared" si="158"/>
        <v>0</v>
      </c>
      <c r="J317" s="339">
        <f t="shared" si="158"/>
        <v>0</v>
      </c>
      <c r="K317" s="339">
        <f t="shared" si="158"/>
        <v>0</v>
      </c>
      <c r="L317" s="339">
        <f t="shared" si="158"/>
        <v>0</v>
      </c>
      <c r="M317" s="339">
        <f t="shared" si="158"/>
        <v>0</v>
      </c>
      <c r="N317" s="339">
        <f t="shared" si="158"/>
        <v>0</v>
      </c>
      <c r="O317" s="339">
        <f>IF(SUM(O309,O311,O313,O315)=0,0,IF(AND(SUM(O310,O312,O314)&gt;=95,O310&gt;=50),5,IF(AND(SUM(O310,O312,O314)&gt;=90,SUM(O310,O312)&gt;=50),4,IF(SUM(O310,O312,O314)&gt;=85,3,2))))</f>
        <v>0</v>
      </c>
      <c r="P317" s="339">
        <f>IF(SUM(P309,P311,P313,P315)=0,0,IF(AND(SUM(P310,P312,P314)&gt;=95,P310&gt;=50),5,IF(AND(SUM(P310,P312,P314)&gt;=90,SUM(P310,P312)&gt;=50),4,IF(SUM(P310,P312,P314)&gt;=85,3,2))))</f>
        <v>0</v>
      </c>
      <c r="Q317" s="339">
        <f>IF(SUM(Q309,Q311,Q313,Q315)=0,0,IF(AND(SUM(Q310,Q312,Q314)&gt;=95,Q310&gt;=50),5,IF(AND(SUM(Q310,Q312,Q314)&gt;=90,SUM(Q310,Q312)&gt;=50),4,IF(SUM(Q310,Q312,Q314)&gt;=85,3,2))))</f>
        <v>0</v>
      </c>
      <c r="R317" s="339">
        <f t="shared" si="158"/>
        <v>0</v>
      </c>
      <c r="S317" s="340">
        <f t="shared" si="158"/>
        <v>0</v>
      </c>
      <c r="T317" s="367" t="e">
        <f>T312/T310</f>
        <v>#DIV/0!</v>
      </c>
      <c r="U317" s="325"/>
      <c r="V317" s="321"/>
      <c r="W317" s="321"/>
      <c r="AG317" s="326"/>
      <c r="AL317" s="325"/>
      <c r="AM317" s="355"/>
      <c r="AN317" s="325"/>
      <c r="AO317" s="327"/>
    </row>
    <row r="318" spans="2:41" s="322" customFormat="1" ht="15.75" thickBot="1">
      <c r="B318" s="320"/>
      <c r="C318" s="321"/>
      <c r="D318" s="321"/>
      <c r="F318" s="341" t="s">
        <v>263</v>
      </c>
      <c r="G318" s="342">
        <f>IF(SUM(G309,G311,G313,G315)&gt;0,SUM(G309*5,G311*4,G313*3,G315*2)/SUM(G309,G311,G313,G315),0)</f>
        <v>0</v>
      </c>
      <c r="H318" s="342">
        <f t="shared" ref="H318:S318" si="159">IF(SUM(H309,H311,H313,H315)&gt;0,SUM(H309*5,H311*4,H313*3,H315*2)/SUM(H309,H311,H313,H315),0)</f>
        <v>0</v>
      </c>
      <c r="I318" s="342">
        <f t="shared" si="159"/>
        <v>0</v>
      </c>
      <c r="J318" s="342">
        <f t="shared" si="159"/>
        <v>0</v>
      </c>
      <c r="K318" s="342">
        <f t="shared" si="159"/>
        <v>0</v>
      </c>
      <c r="L318" s="342">
        <f t="shared" si="159"/>
        <v>0</v>
      </c>
      <c r="M318" s="342">
        <f t="shared" si="159"/>
        <v>0</v>
      </c>
      <c r="N318" s="342">
        <f t="shared" si="159"/>
        <v>0</v>
      </c>
      <c r="O318" s="342">
        <f>IF(SUM(O309,O311,O313,O315)&gt;0,SUM(O309*5,O311*4,O313*3,O315*2)/SUM(O309,O311,O313,O315),0)</f>
        <v>0</v>
      </c>
      <c r="P318" s="342">
        <f>IF(SUM(P309,P311,P313,P315)&gt;0,SUM(P309*5,P311*4,P313*3,P315*2)/SUM(P309,P311,P313,P315),0)</f>
        <v>0</v>
      </c>
      <c r="Q318" s="342">
        <f>IF(SUM(Q309,Q311,Q313,Q315)&gt;0,SUM(Q309*5,Q311*4,Q313*3,Q315*2)/SUM(Q309,Q311,Q313,Q315),0)</f>
        <v>0</v>
      </c>
      <c r="R318" s="342">
        <f t="shared" si="159"/>
        <v>0</v>
      </c>
      <c r="S318" s="343">
        <f t="shared" si="159"/>
        <v>0</v>
      </c>
      <c r="T318" s="368" t="e">
        <f>T314/T310</f>
        <v>#DIV/0!</v>
      </c>
      <c r="U318" s="325"/>
      <c r="V318" s="321"/>
      <c r="W318" s="321"/>
      <c r="AG318" s="326"/>
      <c r="AL318" s="325"/>
      <c r="AM318" s="355"/>
      <c r="AN318" s="325"/>
      <c r="AO318" s="327"/>
    </row>
    <row r="319" spans="2:41" ht="14.25" thickTop="1" thickBot="1"/>
    <row r="320" spans="2:41" s="159" customFormat="1" ht="16.5" thickBot="1">
      <c r="B320" s="189"/>
      <c r="C320" s="198">
        <v>122</v>
      </c>
      <c r="D320" s="713">
        <f>Главная!B10</f>
        <v>425</v>
      </c>
      <c r="E320" s="175"/>
      <c r="F320" s="175"/>
      <c r="G320" s="175"/>
      <c r="H320" s="175"/>
      <c r="I320" s="175"/>
      <c r="J320" s="175"/>
      <c r="K320" s="175"/>
      <c r="L320" s="175"/>
      <c r="M320" s="175"/>
      <c r="N320" s="176"/>
      <c r="O320" s="176"/>
      <c r="P320" s="176"/>
      <c r="Q320" s="176"/>
      <c r="R320" s="175"/>
      <c r="S320" s="175"/>
      <c r="T320" s="177"/>
      <c r="V320" s="162"/>
      <c r="W320" s="162"/>
      <c r="Y320" s="1117" t="s">
        <v>351</v>
      </c>
      <c r="Z320" s="1117"/>
      <c r="AA320" s="1117"/>
      <c r="AC320" s="1117" t="s">
        <v>352</v>
      </c>
      <c r="AD320" s="1117"/>
      <c r="AE320" s="1117"/>
      <c r="AF320" s="1117"/>
      <c r="AG320" s="162"/>
      <c r="AH320" s="1117" t="s">
        <v>264</v>
      </c>
      <c r="AI320" s="1117"/>
      <c r="AJ320" s="1117"/>
      <c r="AK320" s="1117"/>
      <c r="AM320" s="224" t="s">
        <v>409</v>
      </c>
      <c r="AO320" s="308"/>
    </row>
    <row r="321" spans="2:41" ht="30" customHeight="1" outlineLevel="2" thickBot="1">
      <c r="B321" s="193" t="s">
        <v>348</v>
      </c>
      <c r="C321" s="194" t="s">
        <v>244</v>
      </c>
      <c r="D321" s="194" t="s">
        <v>245</v>
      </c>
      <c r="E321" s="194" t="s">
        <v>246</v>
      </c>
      <c r="F321" s="209" t="s">
        <v>319</v>
      </c>
      <c r="G321" s="212" t="s">
        <v>248</v>
      </c>
      <c r="H321" s="210" t="s">
        <v>265</v>
      </c>
      <c r="I321" s="212" t="s">
        <v>249</v>
      </c>
      <c r="J321" s="211" t="s">
        <v>250</v>
      </c>
      <c r="K321" s="194" t="s">
        <v>251</v>
      </c>
      <c r="L321" s="194" t="s">
        <v>252</v>
      </c>
      <c r="M321" s="194" t="s">
        <v>253</v>
      </c>
      <c r="N321" s="194" t="s">
        <v>254</v>
      </c>
      <c r="O321" s="194" t="s">
        <v>399</v>
      </c>
      <c r="P321" s="310" t="s">
        <v>400</v>
      </c>
      <c r="Q321" s="194" t="s">
        <v>401</v>
      </c>
      <c r="R321" s="196" t="s">
        <v>264</v>
      </c>
      <c r="S321" s="196" t="s">
        <v>255</v>
      </c>
      <c r="T321" s="204" t="str">
        <f>CONCATENATE("Аттест. - ",SUM(V322:V366)," чел.","                                                 Не Аттест. - ",SUM(W322:W366)," чел.")</f>
        <v>Аттест. - 0 чел.                                                 Не Аттест. - 0 чел.</v>
      </c>
      <c r="V321" s="203">
        <f>SUM(V322:V366)</f>
        <v>0</v>
      </c>
      <c r="W321" s="205">
        <f>SUM(W322:W366)</f>
        <v>0</v>
      </c>
      <c r="Y321" s="206">
        <v>5</v>
      </c>
      <c r="Z321" s="207">
        <v>4</v>
      </c>
      <c r="AA321" s="208">
        <v>3</v>
      </c>
      <c r="AC321" s="178">
        <v>5</v>
      </c>
      <c r="AD321" s="179">
        <v>4</v>
      </c>
      <c r="AE321" s="179">
        <v>3</v>
      </c>
      <c r="AF321" s="180">
        <v>2</v>
      </c>
      <c r="AG321" s="217"/>
      <c r="AH321" s="178">
        <v>5</v>
      </c>
      <c r="AI321" s="179">
        <v>4</v>
      </c>
      <c r="AJ321" s="179">
        <v>3</v>
      </c>
      <c r="AK321" s="180">
        <v>2</v>
      </c>
      <c r="AM321" s="369">
        <f>SUM(AM322:AM366)</f>
        <v>0</v>
      </c>
      <c r="AO321" s="201"/>
    </row>
    <row r="322" spans="2:41" ht="16.5" outlineLevel="2" thickBot="1">
      <c r="B322" s="314">
        <v>1</v>
      </c>
      <c r="C322" s="315">
        <f>C320</f>
        <v>122</v>
      </c>
      <c r="D322" s="315">
        <f>D320</f>
        <v>425</v>
      </c>
      <c r="E322" s="150"/>
      <c r="F322" s="150"/>
      <c r="G322" s="252"/>
      <c r="H322" s="252"/>
      <c r="I322" s="252"/>
      <c r="J322" s="151"/>
      <c r="K322" s="151"/>
      <c r="L322" s="151"/>
      <c r="M322" s="151"/>
      <c r="N322" s="252"/>
      <c r="O322" s="252"/>
      <c r="P322" s="311"/>
      <c r="Q322" s="252"/>
      <c r="R322" s="185" t="str">
        <f>IF(SUM(J322:Q322)&lt;1,"-",IF(AK322&gt;0,2,IF(AND(AH322&gt;=50,AI322=(100-AH322)),5,IF((AH322+AI322)&gt;=70,4,3))))</f>
        <v>-</v>
      </c>
      <c r="S322" s="185" t="str">
        <f>IF(AND(G322&gt;1,I322&gt;1),IF(Y322=5,5,IF(Z322=4,4,IF(AA322=3,3,IF(V322=1,2,"-")))),R322)</f>
        <v>-</v>
      </c>
      <c r="T322" s="152" t="s">
        <v>316</v>
      </c>
      <c r="V322" s="181">
        <f t="shared" ref="V322:V366" si="160">IF(SUM(AH322:AK322)&gt;0,1,0)</f>
        <v>0</v>
      </c>
      <c r="W322" s="202">
        <f t="shared" ref="W322:W366" si="161">IF(IF(ISERR(SEARCH(".",F322)),0,1)=1,IF(V322=1,0,1),0)</f>
        <v>0</v>
      </c>
      <c r="X322" s="149">
        <f t="shared" ref="X322:X366" si="162">SUM(IF(J322&gt;0,1,0),IF(K322&gt;0,1,0),IF(L322&gt;0,1,0),IF(M322&gt;0,1,0),IF($W$2=2,SUM(IF(N322&gt;0,1,0),IF(O322&gt;0,1,0),IF(Q322&gt;0,1,0)),IF($W$2=4,IF(N322&gt;0,1,0))))</f>
        <v>0</v>
      </c>
      <c r="Y322" s="160">
        <f t="shared" ref="Y322:Y366" si="163">IF(AND(G322=5,I322=5),IF(AC322&gt;=50,IF(AND(AE322=0,AF322=0),5,0),0),0)</f>
        <v>0</v>
      </c>
      <c r="Z322" s="160">
        <f t="shared" ref="Z322:Z366" si="164">IF(AND(G322&gt;=4,I322&gt;=4),IF(SUM(AC322:AD322)&gt;=70,IF(AF322=0,4,0),0),0)</f>
        <v>0</v>
      </c>
      <c r="AA322" s="160">
        <f t="shared" ref="AA322:AA366" si="165">IF(AND(G322&gt;=3,I322&gt;=3),IF(AF322=0,3,0),0)</f>
        <v>0</v>
      </c>
      <c r="AC322" s="219">
        <f t="shared" ref="AC322:AC366" si="166">(IF(G322=5,1,0)+IF(I322=5,1,0)+IF(J322=5,1,0)+IF(K322=5,1,0)+IF(L322=5,1,0)+IF(M322=5,1,0)+IF(AND(N322=5,OR($W$2=4,$W$2=2)),1,0)+IF(AND($W$2=2,O322=5),1,0)+IF(AND($W$2=2,Q322=5),1,0))/(X322+2)*100</f>
        <v>0</v>
      </c>
      <c r="AD322" s="218">
        <f t="shared" ref="AD322:AD366" si="167">(IF(G322=4,1,0)+IF(I322=4,1,0)+IF(J322=4,1,0)+IF(K322=4,1,0)+IF(L322=4,1,0)+IF(M322=4,1,0)+IF(AND(N322=4,OR($W$2=4,$W$2=2)),1,0)+IF(AND($W$2=2,O322=4),1,0)+IF(AND($W$2=2,Q322=4),1,0))/(X322+2)*100</f>
        <v>0</v>
      </c>
      <c r="AE322" s="218">
        <f t="shared" ref="AE322:AE366" si="168">(IF(G322=3,1,0)+IF(I322=3,1,0)+IF(J322=3,1,0)+IF(K322=3,1,0)+IF(L322=3,1,0)+IF(M322=3,1,0)+IF(AND(N322=3,(OR($W$2=4,$W$2=2))),1,0)+IF(AND($W$2=2,O322=3),1,0)+IF(AND($W$2=2,Q322=3),1,0))/(X322+2)*100</f>
        <v>0</v>
      </c>
      <c r="AF322" s="220">
        <f t="shared" ref="AF322:AF366" si="169">(IF(G322=2,1,0)+IF(I322=2,1,0)+IF(J322=2,1,0)+IF(K322=2,1,0)+IF(L322=2,1,0)+IF(M322=2,1,0)+IF(AND(OR($W$2=4,$W$2=2),N322=2),1,0)+IF(AND($W$2=2,O322=2),1,0)+IF(AND($W$2=2,Q322=2),1,0))/(X322+2)*100</f>
        <v>0</v>
      </c>
      <c r="AG322" s="162"/>
      <c r="AH322" s="182">
        <f t="shared" ref="AH322:AH366" si="170">(IF(J322=5,1,0)+IF(K322=5,1,0)+IF(L322=5,1,0)+IF(M322=5,1,0)+IF(AND(N322=5,OR($W$2=4,$W$2=2)),1,0)+IF(AND($W$2=2,O322=5),1,0)+IF(AND($W$2=2,Q322=5),1,0))/(IF(X322=0,1,X322))*100</f>
        <v>0</v>
      </c>
      <c r="AI322" s="183">
        <f t="shared" ref="AI322:AI366" si="171">(IF(J322=4,1,0)+IF(K322=4,1,0)+IF(L322=4,1,0)+IF(M322=4,1,0)+IF(AND(N322=4,OR($W$2=4,$W$2=2)),1,0)+IF(AND($W$2=2,O322=4),1,0)+IF(AND($W$2=2,Q322=4),1,0))/(IF(X322=0,1,X322))*100</f>
        <v>0</v>
      </c>
      <c r="AJ322" s="183">
        <f t="shared" ref="AJ322:AJ366" si="172">(IF(J322=3,1,0)+IF(K322=3,1,0)+IF(L322=3,1,0)+IF(M322=3,1,0)+IF(AND(N322=3,(OR($W$2=4,$W$2=2))),1,0)+IF(AND($W$2=2,O322=3),1,0)+IF(AND($W$2=2,Q322=3),1,0))/(IF(X322=0,1,X322))*100</f>
        <v>0</v>
      </c>
      <c r="AK322" s="184">
        <f t="shared" ref="AK322:AK366" si="173">(IF(J322=2,1,0)+IF(K322=2,1,0)+IF(L322=2,1,0)+IF(M322=2,1,0)+IF(AND(OR($W$2=4,$W$2=2),N322=2),1,0)+IF(AND($W$2=2,O322=2),1,0)+IF(AND($W$2=2,Q322=2),1,0))/(IF(X322=0,1,X322))*100</f>
        <v>0</v>
      </c>
      <c r="AM322" s="370" t="str">
        <f>IF(OR(S322=5,S322=4),1,IF(OR(S322=3,S322=2),0,"-"))</f>
        <v>-</v>
      </c>
      <c r="AO322" s="309" t="str">
        <f>IF(AM322=1,"3 КЛ","")</f>
        <v/>
      </c>
    </row>
    <row r="323" spans="2:41" ht="16.5" outlineLevel="2" thickBot="1">
      <c r="B323" s="316">
        <v>2</v>
      </c>
      <c r="C323" s="317">
        <f>C322</f>
        <v>122</v>
      </c>
      <c r="D323" s="317">
        <f>D322</f>
        <v>425</v>
      </c>
      <c r="E323" s="153"/>
      <c r="F323" s="153"/>
      <c r="G323" s="253"/>
      <c r="H323" s="253"/>
      <c r="I323" s="253"/>
      <c r="J323" s="154"/>
      <c r="K323" s="154"/>
      <c r="L323" s="154"/>
      <c r="M323" s="154"/>
      <c r="N323" s="253"/>
      <c r="O323" s="253"/>
      <c r="P323" s="312"/>
      <c r="Q323" s="253"/>
      <c r="R323" s="186" t="str">
        <f>IF(SUM(J323:Q323)&lt;1,"-",IF(AK323&gt;0,2,IF(AND(AH323&gt;=50,AI323=(100-AH323)),5,IF((AH323+AI323)&gt;=70,4,3))))</f>
        <v>-</v>
      </c>
      <c r="S323" s="186" t="str">
        <f>IF(AND(G323&gt;1,I323&gt;1),IF(Y323=5,5,IF(Z323=4,4,IF(AA323=3,3,IF(V323=1,2,"-")))),R323)</f>
        <v>-</v>
      </c>
      <c r="T323" s="155" t="s">
        <v>316</v>
      </c>
      <c r="V323" s="181">
        <f t="shared" si="160"/>
        <v>0</v>
      </c>
      <c r="W323" s="202">
        <f t="shared" si="161"/>
        <v>0</v>
      </c>
      <c r="X323" s="149">
        <f t="shared" si="162"/>
        <v>0</v>
      </c>
      <c r="Y323" s="160">
        <f t="shared" si="163"/>
        <v>0</v>
      </c>
      <c r="Z323" s="160">
        <f t="shared" si="164"/>
        <v>0</v>
      </c>
      <c r="AA323" s="160">
        <f t="shared" si="165"/>
        <v>0</v>
      </c>
      <c r="AC323" s="219">
        <f t="shared" si="166"/>
        <v>0</v>
      </c>
      <c r="AD323" s="218">
        <f t="shared" si="167"/>
        <v>0</v>
      </c>
      <c r="AE323" s="218">
        <f t="shared" si="168"/>
        <v>0</v>
      </c>
      <c r="AF323" s="220">
        <f t="shared" si="169"/>
        <v>0</v>
      </c>
      <c r="AG323" s="162"/>
      <c r="AH323" s="182">
        <f t="shared" si="170"/>
        <v>0</v>
      </c>
      <c r="AI323" s="183">
        <f t="shared" si="171"/>
        <v>0</v>
      </c>
      <c r="AJ323" s="183">
        <f t="shared" si="172"/>
        <v>0</v>
      </c>
      <c r="AK323" s="184">
        <f t="shared" si="173"/>
        <v>0</v>
      </c>
      <c r="AM323" s="370" t="str">
        <f>IF(OR(S323=5,S323=4),1,IF(OR(S323=3,S323=2),0,"-"))</f>
        <v>-</v>
      </c>
      <c r="AO323" s="309" t="str">
        <f t="shared" ref="AO323:AO366" si="174">IF(AM323=1,"3 КЛ","")</f>
        <v/>
      </c>
    </row>
    <row r="324" spans="2:41" ht="16.5" outlineLevel="2" thickBot="1">
      <c r="B324" s="316">
        <v>3</v>
      </c>
      <c r="C324" s="317">
        <f t="shared" ref="C324:C366" si="175">C323</f>
        <v>122</v>
      </c>
      <c r="D324" s="317">
        <f t="shared" ref="D324:D366" si="176">D323</f>
        <v>425</v>
      </c>
      <c r="E324" s="153"/>
      <c r="F324" s="153"/>
      <c r="G324" s="253"/>
      <c r="H324" s="253"/>
      <c r="I324" s="253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ref="R324:R366" si="177">IF(SUM(J324:Q324)&lt;1,"-",IF(AK324&gt;0,2,IF(AND(AH324&gt;=50,AI324=(100-AH324)),5,IF((AH324+AI324)&gt;=70,4,3))))</f>
        <v>-</v>
      </c>
      <c r="S324" s="186" t="str">
        <f t="shared" ref="S324:S366" si="178">IF(AND(G324&gt;1,I324&gt;1),IF(Y324=5,5,IF(Z324=4,4,IF(AA324=3,3,IF(V324=1,2,"-")))),R324)</f>
        <v>-</v>
      </c>
      <c r="T324" s="155" t="s">
        <v>316</v>
      </c>
      <c r="V324" s="181">
        <f t="shared" si="160"/>
        <v>0</v>
      </c>
      <c r="W324" s="202">
        <f t="shared" si="161"/>
        <v>0</v>
      </c>
      <c r="X324" s="149">
        <f t="shared" si="162"/>
        <v>0</v>
      </c>
      <c r="Y324" s="160">
        <f t="shared" si="163"/>
        <v>0</v>
      </c>
      <c r="Z324" s="160">
        <f t="shared" si="164"/>
        <v>0</v>
      </c>
      <c r="AA324" s="160">
        <f t="shared" si="165"/>
        <v>0</v>
      </c>
      <c r="AC324" s="219">
        <f t="shared" si="166"/>
        <v>0</v>
      </c>
      <c r="AD324" s="218">
        <f t="shared" si="167"/>
        <v>0</v>
      </c>
      <c r="AE324" s="218">
        <f t="shared" si="168"/>
        <v>0</v>
      </c>
      <c r="AF324" s="220">
        <f t="shared" si="169"/>
        <v>0</v>
      </c>
      <c r="AG324" s="162"/>
      <c r="AH324" s="182">
        <f t="shared" si="170"/>
        <v>0</v>
      </c>
      <c r="AI324" s="183">
        <f t="shared" si="171"/>
        <v>0</v>
      </c>
      <c r="AJ324" s="183">
        <f t="shared" si="172"/>
        <v>0</v>
      </c>
      <c r="AK324" s="184">
        <f t="shared" si="173"/>
        <v>0</v>
      </c>
      <c r="AM324" s="370" t="str">
        <f t="shared" ref="AM324:AM366" si="179">IF(OR(S324=5,S324=4),1,IF(OR(S324=3,S324=2),0,"-"))</f>
        <v>-</v>
      </c>
      <c r="AO324" s="309" t="str">
        <f t="shared" si="174"/>
        <v/>
      </c>
    </row>
    <row r="325" spans="2:41" ht="16.5" outlineLevel="2" thickBot="1">
      <c r="B325" s="316">
        <v>4</v>
      </c>
      <c r="C325" s="317">
        <f t="shared" si="175"/>
        <v>122</v>
      </c>
      <c r="D325" s="317">
        <f t="shared" si="176"/>
        <v>425</v>
      </c>
      <c r="E325" s="153"/>
      <c r="F325" s="153"/>
      <c r="G325" s="253"/>
      <c r="H325" s="253"/>
      <c r="I325" s="253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77"/>
        <v>-</v>
      </c>
      <c r="S325" s="186" t="str">
        <f t="shared" si="178"/>
        <v>-</v>
      </c>
      <c r="T325" s="155" t="s">
        <v>316</v>
      </c>
      <c r="V325" s="181">
        <f t="shared" si="160"/>
        <v>0</v>
      </c>
      <c r="W325" s="202">
        <f t="shared" si="161"/>
        <v>0</v>
      </c>
      <c r="X325" s="149">
        <f t="shared" si="162"/>
        <v>0</v>
      </c>
      <c r="Y325" s="160">
        <f t="shared" si="163"/>
        <v>0</v>
      </c>
      <c r="Z325" s="160">
        <f t="shared" si="164"/>
        <v>0</v>
      </c>
      <c r="AA325" s="160">
        <f t="shared" si="165"/>
        <v>0</v>
      </c>
      <c r="AC325" s="219">
        <f t="shared" si="166"/>
        <v>0</v>
      </c>
      <c r="AD325" s="218">
        <f t="shared" si="167"/>
        <v>0</v>
      </c>
      <c r="AE325" s="218">
        <f t="shared" si="168"/>
        <v>0</v>
      </c>
      <c r="AF325" s="220">
        <f t="shared" si="169"/>
        <v>0</v>
      </c>
      <c r="AG325" s="162"/>
      <c r="AH325" s="182">
        <f t="shared" si="170"/>
        <v>0</v>
      </c>
      <c r="AI325" s="183">
        <f t="shared" si="171"/>
        <v>0</v>
      </c>
      <c r="AJ325" s="183">
        <f t="shared" si="172"/>
        <v>0</v>
      </c>
      <c r="AK325" s="184">
        <f t="shared" si="173"/>
        <v>0</v>
      </c>
      <c r="AM325" s="370" t="str">
        <f t="shared" si="179"/>
        <v>-</v>
      </c>
      <c r="AO325" s="309" t="str">
        <f t="shared" si="174"/>
        <v/>
      </c>
    </row>
    <row r="326" spans="2:41" ht="16.5" outlineLevel="2" thickBot="1">
      <c r="B326" s="316">
        <v>5</v>
      </c>
      <c r="C326" s="317">
        <f t="shared" si="175"/>
        <v>122</v>
      </c>
      <c r="D326" s="317">
        <f t="shared" si="176"/>
        <v>425</v>
      </c>
      <c r="E326" s="153"/>
      <c r="F326" s="153"/>
      <c r="G326" s="253"/>
      <c r="H326" s="253"/>
      <c r="I326" s="253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77"/>
        <v>-</v>
      </c>
      <c r="S326" s="186" t="str">
        <f t="shared" si="178"/>
        <v>-</v>
      </c>
      <c r="T326" s="155" t="s">
        <v>316</v>
      </c>
      <c r="V326" s="181">
        <f t="shared" si="160"/>
        <v>0</v>
      </c>
      <c r="W326" s="202">
        <f t="shared" si="161"/>
        <v>0</v>
      </c>
      <c r="X326" s="149">
        <f t="shared" si="162"/>
        <v>0</v>
      </c>
      <c r="Y326" s="160">
        <f t="shared" si="163"/>
        <v>0</v>
      </c>
      <c r="Z326" s="160">
        <f t="shared" si="164"/>
        <v>0</v>
      </c>
      <c r="AA326" s="160">
        <f t="shared" si="165"/>
        <v>0</v>
      </c>
      <c r="AC326" s="219">
        <f t="shared" si="166"/>
        <v>0</v>
      </c>
      <c r="AD326" s="218">
        <f t="shared" si="167"/>
        <v>0</v>
      </c>
      <c r="AE326" s="218">
        <f t="shared" si="168"/>
        <v>0</v>
      </c>
      <c r="AF326" s="220">
        <f t="shared" si="169"/>
        <v>0</v>
      </c>
      <c r="AG326" s="162"/>
      <c r="AH326" s="182">
        <f t="shared" si="170"/>
        <v>0</v>
      </c>
      <c r="AI326" s="183">
        <f t="shared" si="171"/>
        <v>0</v>
      </c>
      <c r="AJ326" s="183">
        <f t="shared" si="172"/>
        <v>0</v>
      </c>
      <c r="AK326" s="184">
        <f t="shared" si="173"/>
        <v>0</v>
      </c>
      <c r="AM326" s="370" t="str">
        <f t="shared" si="179"/>
        <v>-</v>
      </c>
      <c r="AO326" s="309" t="str">
        <f t="shared" si="174"/>
        <v/>
      </c>
    </row>
    <row r="327" spans="2:41" ht="16.5" outlineLevel="2" thickBot="1">
      <c r="B327" s="316">
        <v>6</v>
      </c>
      <c r="C327" s="317">
        <f t="shared" si="175"/>
        <v>122</v>
      </c>
      <c r="D327" s="317">
        <f t="shared" si="176"/>
        <v>425</v>
      </c>
      <c r="E327" s="153"/>
      <c r="F327" s="153"/>
      <c r="G327" s="253"/>
      <c r="H327" s="253"/>
      <c r="I327" s="253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77"/>
        <v>-</v>
      </c>
      <c r="S327" s="186" t="str">
        <f t="shared" si="178"/>
        <v>-</v>
      </c>
      <c r="T327" s="155" t="s">
        <v>316</v>
      </c>
      <c r="V327" s="181">
        <f t="shared" si="160"/>
        <v>0</v>
      </c>
      <c r="W327" s="202">
        <f t="shared" si="161"/>
        <v>0</v>
      </c>
      <c r="X327" s="149">
        <f t="shared" si="162"/>
        <v>0</v>
      </c>
      <c r="Y327" s="160">
        <f t="shared" si="163"/>
        <v>0</v>
      </c>
      <c r="Z327" s="160">
        <f t="shared" si="164"/>
        <v>0</v>
      </c>
      <c r="AA327" s="160">
        <f t="shared" si="165"/>
        <v>0</v>
      </c>
      <c r="AC327" s="219">
        <f t="shared" si="166"/>
        <v>0</v>
      </c>
      <c r="AD327" s="218">
        <f t="shared" si="167"/>
        <v>0</v>
      </c>
      <c r="AE327" s="218">
        <f t="shared" si="168"/>
        <v>0</v>
      </c>
      <c r="AF327" s="220">
        <f t="shared" si="169"/>
        <v>0</v>
      </c>
      <c r="AG327" s="162"/>
      <c r="AH327" s="182">
        <f t="shared" si="170"/>
        <v>0</v>
      </c>
      <c r="AI327" s="183">
        <f t="shared" si="171"/>
        <v>0</v>
      </c>
      <c r="AJ327" s="183">
        <f t="shared" si="172"/>
        <v>0</v>
      </c>
      <c r="AK327" s="184">
        <f t="shared" si="173"/>
        <v>0</v>
      </c>
      <c r="AM327" s="370" t="str">
        <f t="shared" si="179"/>
        <v>-</v>
      </c>
      <c r="AO327" s="309" t="str">
        <f t="shared" si="174"/>
        <v/>
      </c>
    </row>
    <row r="328" spans="2:41" ht="16.5" outlineLevel="2" thickBot="1">
      <c r="B328" s="316">
        <v>7</v>
      </c>
      <c r="C328" s="317">
        <f t="shared" si="175"/>
        <v>122</v>
      </c>
      <c r="D328" s="317">
        <f t="shared" si="176"/>
        <v>425</v>
      </c>
      <c r="E328" s="153"/>
      <c r="F328" s="153"/>
      <c r="G328" s="253"/>
      <c r="H328" s="253"/>
      <c r="I328" s="253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77"/>
        <v>-</v>
      </c>
      <c r="S328" s="186" t="str">
        <f t="shared" si="178"/>
        <v>-</v>
      </c>
      <c r="T328" s="155" t="s">
        <v>316</v>
      </c>
      <c r="V328" s="181">
        <f t="shared" si="160"/>
        <v>0</v>
      </c>
      <c r="W328" s="202">
        <f t="shared" si="161"/>
        <v>0</v>
      </c>
      <c r="X328" s="149">
        <f t="shared" si="162"/>
        <v>0</v>
      </c>
      <c r="Y328" s="160">
        <f t="shared" si="163"/>
        <v>0</v>
      </c>
      <c r="Z328" s="160">
        <f t="shared" si="164"/>
        <v>0</v>
      </c>
      <c r="AA328" s="160">
        <f t="shared" si="165"/>
        <v>0</v>
      </c>
      <c r="AC328" s="219">
        <f t="shared" si="166"/>
        <v>0</v>
      </c>
      <c r="AD328" s="218">
        <f t="shared" si="167"/>
        <v>0</v>
      </c>
      <c r="AE328" s="218">
        <f t="shared" si="168"/>
        <v>0</v>
      </c>
      <c r="AF328" s="220">
        <f t="shared" si="169"/>
        <v>0</v>
      </c>
      <c r="AG328" s="162"/>
      <c r="AH328" s="182">
        <f t="shared" si="170"/>
        <v>0</v>
      </c>
      <c r="AI328" s="183">
        <f t="shared" si="171"/>
        <v>0</v>
      </c>
      <c r="AJ328" s="183">
        <f t="shared" si="172"/>
        <v>0</v>
      </c>
      <c r="AK328" s="184">
        <f t="shared" si="173"/>
        <v>0</v>
      </c>
      <c r="AM328" s="370" t="str">
        <f t="shared" si="179"/>
        <v>-</v>
      </c>
      <c r="AO328" s="309" t="str">
        <f t="shared" si="174"/>
        <v/>
      </c>
    </row>
    <row r="329" spans="2:41" ht="16.5" outlineLevel="2" thickBot="1">
      <c r="B329" s="316">
        <v>8</v>
      </c>
      <c r="C329" s="317">
        <f t="shared" si="175"/>
        <v>122</v>
      </c>
      <c r="D329" s="317">
        <f t="shared" si="176"/>
        <v>425</v>
      </c>
      <c r="E329" s="153"/>
      <c r="F329" s="153"/>
      <c r="G329" s="253"/>
      <c r="H329" s="253"/>
      <c r="I329" s="253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77"/>
        <v>-</v>
      </c>
      <c r="S329" s="186" t="str">
        <f t="shared" si="178"/>
        <v>-</v>
      </c>
      <c r="T329" s="155" t="s">
        <v>316</v>
      </c>
      <c r="V329" s="181">
        <f t="shared" si="160"/>
        <v>0</v>
      </c>
      <c r="W329" s="202">
        <f t="shared" si="161"/>
        <v>0</v>
      </c>
      <c r="X329" s="149">
        <f t="shared" si="162"/>
        <v>0</v>
      </c>
      <c r="Y329" s="160">
        <f t="shared" si="163"/>
        <v>0</v>
      </c>
      <c r="Z329" s="160">
        <f t="shared" si="164"/>
        <v>0</v>
      </c>
      <c r="AA329" s="160">
        <f t="shared" si="165"/>
        <v>0</v>
      </c>
      <c r="AC329" s="219">
        <f t="shared" si="166"/>
        <v>0</v>
      </c>
      <c r="AD329" s="218">
        <f t="shared" si="167"/>
        <v>0</v>
      </c>
      <c r="AE329" s="218">
        <f t="shared" si="168"/>
        <v>0</v>
      </c>
      <c r="AF329" s="220">
        <f t="shared" si="169"/>
        <v>0</v>
      </c>
      <c r="AG329" s="162"/>
      <c r="AH329" s="182">
        <f t="shared" si="170"/>
        <v>0</v>
      </c>
      <c r="AI329" s="183">
        <f t="shared" si="171"/>
        <v>0</v>
      </c>
      <c r="AJ329" s="183">
        <f t="shared" si="172"/>
        <v>0</v>
      </c>
      <c r="AK329" s="184">
        <f t="shared" si="173"/>
        <v>0</v>
      </c>
      <c r="AM329" s="370" t="str">
        <f t="shared" si="179"/>
        <v>-</v>
      </c>
      <c r="AO329" s="309" t="str">
        <f t="shared" si="174"/>
        <v/>
      </c>
    </row>
    <row r="330" spans="2:41" ht="16.5" outlineLevel="2" thickBot="1">
      <c r="B330" s="316">
        <v>9</v>
      </c>
      <c r="C330" s="317">
        <f t="shared" si="175"/>
        <v>122</v>
      </c>
      <c r="D330" s="317">
        <f t="shared" si="176"/>
        <v>425</v>
      </c>
      <c r="E330" s="153"/>
      <c r="F330" s="153"/>
      <c r="G330" s="253"/>
      <c r="H330" s="253"/>
      <c r="I330" s="253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77"/>
        <v>-</v>
      </c>
      <c r="S330" s="186" t="str">
        <f t="shared" si="178"/>
        <v>-</v>
      </c>
      <c r="T330" s="155" t="s">
        <v>316</v>
      </c>
      <c r="V330" s="181">
        <f t="shared" si="160"/>
        <v>0</v>
      </c>
      <c r="W330" s="202">
        <f t="shared" si="161"/>
        <v>0</v>
      </c>
      <c r="X330" s="149">
        <f t="shared" si="162"/>
        <v>0</v>
      </c>
      <c r="Y330" s="160">
        <f t="shared" si="163"/>
        <v>0</v>
      </c>
      <c r="Z330" s="160">
        <f t="shared" si="164"/>
        <v>0</v>
      </c>
      <c r="AA330" s="160">
        <f t="shared" si="165"/>
        <v>0</v>
      </c>
      <c r="AC330" s="219">
        <f t="shared" si="166"/>
        <v>0</v>
      </c>
      <c r="AD330" s="218">
        <f t="shared" si="167"/>
        <v>0</v>
      </c>
      <c r="AE330" s="218">
        <f t="shared" si="168"/>
        <v>0</v>
      </c>
      <c r="AF330" s="220">
        <f t="shared" si="169"/>
        <v>0</v>
      </c>
      <c r="AG330" s="162"/>
      <c r="AH330" s="182">
        <f t="shared" si="170"/>
        <v>0</v>
      </c>
      <c r="AI330" s="183">
        <f t="shared" si="171"/>
        <v>0</v>
      </c>
      <c r="AJ330" s="183">
        <f t="shared" si="172"/>
        <v>0</v>
      </c>
      <c r="AK330" s="184">
        <f t="shared" si="173"/>
        <v>0</v>
      </c>
      <c r="AM330" s="370" t="str">
        <f t="shared" si="179"/>
        <v>-</v>
      </c>
      <c r="AO330" s="309" t="str">
        <f t="shared" si="174"/>
        <v/>
      </c>
    </row>
    <row r="331" spans="2:41" ht="16.5" outlineLevel="2" thickBot="1">
      <c r="B331" s="316">
        <v>10</v>
      </c>
      <c r="C331" s="317">
        <f t="shared" si="175"/>
        <v>122</v>
      </c>
      <c r="D331" s="317">
        <f t="shared" si="176"/>
        <v>425</v>
      </c>
      <c r="E331" s="153"/>
      <c r="F331" s="153"/>
      <c r="G331" s="253"/>
      <c r="H331" s="253"/>
      <c r="I331" s="253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77"/>
        <v>-</v>
      </c>
      <c r="S331" s="186" t="str">
        <f t="shared" si="178"/>
        <v>-</v>
      </c>
      <c r="T331" s="155" t="s">
        <v>316</v>
      </c>
      <c r="V331" s="181">
        <f t="shared" si="160"/>
        <v>0</v>
      </c>
      <c r="W331" s="202">
        <f t="shared" si="161"/>
        <v>0</v>
      </c>
      <c r="X331" s="149">
        <f t="shared" si="162"/>
        <v>0</v>
      </c>
      <c r="Y331" s="160">
        <f t="shared" si="163"/>
        <v>0</v>
      </c>
      <c r="Z331" s="160">
        <f t="shared" si="164"/>
        <v>0</v>
      </c>
      <c r="AA331" s="160">
        <f t="shared" si="165"/>
        <v>0</v>
      </c>
      <c r="AC331" s="219">
        <f t="shared" si="166"/>
        <v>0</v>
      </c>
      <c r="AD331" s="218">
        <f t="shared" si="167"/>
        <v>0</v>
      </c>
      <c r="AE331" s="218">
        <f t="shared" si="168"/>
        <v>0</v>
      </c>
      <c r="AF331" s="220">
        <f t="shared" si="169"/>
        <v>0</v>
      </c>
      <c r="AG331" s="162"/>
      <c r="AH331" s="182">
        <f t="shared" si="170"/>
        <v>0</v>
      </c>
      <c r="AI331" s="183">
        <f t="shared" si="171"/>
        <v>0</v>
      </c>
      <c r="AJ331" s="183">
        <f t="shared" si="172"/>
        <v>0</v>
      </c>
      <c r="AK331" s="184">
        <f t="shared" si="173"/>
        <v>0</v>
      </c>
      <c r="AM331" s="370" t="str">
        <f t="shared" si="179"/>
        <v>-</v>
      </c>
      <c r="AO331" s="309" t="str">
        <f t="shared" si="174"/>
        <v/>
      </c>
    </row>
    <row r="332" spans="2:41" ht="16.5" outlineLevel="2" thickBot="1">
      <c r="B332" s="316">
        <v>11</v>
      </c>
      <c r="C332" s="317">
        <f t="shared" si="175"/>
        <v>122</v>
      </c>
      <c r="D332" s="317">
        <f t="shared" si="176"/>
        <v>425</v>
      </c>
      <c r="E332" s="153"/>
      <c r="F332" s="153"/>
      <c r="G332" s="253"/>
      <c r="H332" s="253"/>
      <c r="I332" s="253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77"/>
        <v>-</v>
      </c>
      <c r="S332" s="186" t="str">
        <f t="shared" si="178"/>
        <v>-</v>
      </c>
      <c r="T332" s="155" t="s">
        <v>316</v>
      </c>
      <c r="V332" s="181">
        <f t="shared" si="160"/>
        <v>0</v>
      </c>
      <c r="W332" s="202">
        <f t="shared" si="161"/>
        <v>0</v>
      </c>
      <c r="X332" s="149">
        <f t="shared" si="162"/>
        <v>0</v>
      </c>
      <c r="Y332" s="160">
        <f t="shared" si="163"/>
        <v>0</v>
      </c>
      <c r="Z332" s="160">
        <f t="shared" si="164"/>
        <v>0</v>
      </c>
      <c r="AA332" s="160">
        <f t="shared" si="165"/>
        <v>0</v>
      </c>
      <c r="AC332" s="219">
        <f t="shared" si="166"/>
        <v>0</v>
      </c>
      <c r="AD332" s="218">
        <f t="shared" si="167"/>
        <v>0</v>
      </c>
      <c r="AE332" s="218">
        <f t="shared" si="168"/>
        <v>0</v>
      </c>
      <c r="AF332" s="220">
        <f t="shared" si="169"/>
        <v>0</v>
      </c>
      <c r="AG332" s="162"/>
      <c r="AH332" s="182">
        <f t="shared" si="170"/>
        <v>0</v>
      </c>
      <c r="AI332" s="183">
        <f t="shared" si="171"/>
        <v>0</v>
      </c>
      <c r="AJ332" s="183">
        <f t="shared" si="172"/>
        <v>0</v>
      </c>
      <c r="AK332" s="184">
        <f t="shared" si="173"/>
        <v>0</v>
      </c>
      <c r="AM332" s="370" t="str">
        <f t="shared" si="179"/>
        <v>-</v>
      </c>
      <c r="AO332" s="309" t="str">
        <f t="shared" si="174"/>
        <v/>
      </c>
    </row>
    <row r="333" spans="2:41" ht="16.5" outlineLevel="2" thickBot="1">
      <c r="B333" s="316">
        <v>12</v>
      </c>
      <c r="C333" s="317">
        <f t="shared" si="175"/>
        <v>122</v>
      </c>
      <c r="D333" s="317">
        <f t="shared" si="176"/>
        <v>425</v>
      </c>
      <c r="E333" s="153"/>
      <c r="F333" s="909"/>
      <c r="G333" s="253"/>
      <c r="H333" s="253"/>
      <c r="I333" s="253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77"/>
        <v>-</v>
      </c>
      <c r="S333" s="186" t="str">
        <f t="shared" si="178"/>
        <v>-</v>
      </c>
      <c r="T333" s="155" t="s">
        <v>316</v>
      </c>
      <c r="V333" s="181">
        <f t="shared" si="160"/>
        <v>0</v>
      </c>
      <c r="W333" s="202">
        <f t="shared" si="161"/>
        <v>0</v>
      </c>
      <c r="X333" s="149">
        <f t="shared" si="162"/>
        <v>0</v>
      </c>
      <c r="Y333" s="160">
        <f t="shared" si="163"/>
        <v>0</v>
      </c>
      <c r="Z333" s="160">
        <f t="shared" si="164"/>
        <v>0</v>
      </c>
      <c r="AA333" s="160">
        <f t="shared" si="165"/>
        <v>0</v>
      </c>
      <c r="AC333" s="219">
        <f t="shared" si="166"/>
        <v>0</v>
      </c>
      <c r="AD333" s="218">
        <f t="shared" si="167"/>
        <v>0</v>
      </c>
      <c r="AE333" s="218">
        <f t="shared" si="168"/>
        <v>0</v>
      </c>
      <c r="AF333" s="220">
        <f t="shared" si="169"/>
        <v>0</v>
      </c>
      <c r="AG333" s="162"/>
      <c r="AH333" s="182">
        <f t="shared" si="170"/>
        <v>0</v>
      </c>
      <c r="AI333" s="183">
        <f t="shared" si="171"/>
        <v>0</v>
      </c>
      <c r="AJ333" s="183">
        <f t="shared" si="172"/>
        <v>0</v>
      </c>
      <c r="AK333" s="184">
        <f t="shared" si="173"/>
        <v>0</v>
      </c>
      <c r="AM333" s="370" t="str">
        <f t="shared" si="179"/>
        <v>-</v>
      </c>
      <c r="AO333" s="309" t="str">
        <f t="shared" si="174"/>
        <v/>
      </c>
    </row>
    <row r="334" spans="2:41" ht="16.5" outlineLevel="2" thickBot="1">
      <c r="B334" s="316">
        <v>13</v>
      </c>
      <c r="C334" s="317">
        <f t="shared" si="175"/>
        <v>122</v>
      </c>
      <c r="D334" s="317">
        <f t="shared" si="176"/>
        <v>425</v>
      </c>
      <c r="E334" s="153"/>
      <c r="F334" s="153"/>
      <c r="G334" s="253"/>
      <c r="H334" s="253"/>
      <c r="I334" s="253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77"/>
        <v>-</v>
      </c>
      <c r="S334" s="186" t="str">
        <f t="shared" si="178"/>
        <v>-</v>
      </c>
      <c r="T334" s="155" t="s">
        <v>316</v>
      </c>
      <c r="V334" s="181">
        <f t="shared" si="160"/>
        <v>0</v>
      </c>
      <c r="W334" s="202">
        <f t="shared" si="161"/>
        <v>0</v>
      </c>
      <c r="X334" s="149">
        <f t="shared" si="162"/>
        <v>0</v>
      </c>
      <c r="Y334" s="160">
        <f t="shared" si="163"/>
        <v>0</v>
      </c>
      <c r="Z334" s="160">
        <f t="shared" si="164"/>
        <v>0</v>
      </c>
      <c r="AA334" s="160">
        <f t="shared" si="165"/>
        <v>0</v>
      </c>
      <c r="AC334" s="219">
        <f t="shared" si="166"/>
        <v>0</v>
      </c>
      <c r="AD334" s="218">
        <f t="shared" si="167"/>
        <v>0</v>
      </c>
      <c r="AE334" s="218">
        <f t="shared" si="168"/>
        <v>0</v>
      </c>
      <c r="AF334" s="220">
        <f t="shared" si="169"/>
        <v>0</v>
      </c>
      <c r="AG334" s="162"/>
      <c r="AH334" s="182">
        <f t="shared" si="170"/>
        <v>0</v>
      </c>
      <c r="AI334" s="183">
        <f t="shared" si="171"/>
        <v>0</v>
      </c>
      <c r="AJ334" s="183">
        <f t="shared" si="172"/>
        <v>0</v>
      </c>
      <c r="AK334" s="184">
        <f t="shared" si="173"/>
        <v>0</v>
      </c>
      <c r="AM334" s="370" t="str">
        <f t="shared" si="179"/>
        <v>-</v>
      </c>
      <c r="AO334" s="309" t="str">
        <f t="shared" si="174"/>
        <v/>
      </c>
    </row>
    <row r="335" spans="2:41" ht="16.5" outlineLevel="2" thickBot="1">
      <c r="B335" s="316">
        <v>14</v>
      </c>
      <c r="C335" s="317">
        <f t="shared" si="175"/>
        <v>122</v>
      </c>
      <c r="D335" s="317">
        <f t="shared" si="176"/>
        <v>425</v>
      </c>
      <c r="E335" s="153"/>
      <c r="F335" s="153"/>
      <c r="G335" s="253"/>
      <c r="H335" s="253"/>
      <c r="I335" s="253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77"/>
        <v>-</v>
      </c>
      <c r="S335" s="186" t="str">
        <f t="shared" si="178"/>
        <v>-</v>
      </c>
      <c r="T335" s="155" t="s">
        <v>316</v>
      </c>
      <c r="V335" s="181">
        <f t="shared" si="160"/>
        <v>0</v>
      </c>
      <c r="W335" s="202">
        <f t="shared" si="161"/>
        <v>0</v>
      </c>
      <c r="X335" s="149">
        <f t="shared" si="162"/>
        <v>0</v>
      </c>
      <c r="Y335" s="160">
        <f t="shared" si="163"/>
        <v>0</v>
      </c>
      <c r="Z335" s="160">
        <f t="shared" si="164"/>
        <v>0</v>
      </c>
      <c r="AA335" s="160">
        <f t="shared" si="165"/>
        <v>0</v>
      </c>
      <c r="AC335" s="219">
        <f t="shared" si="166"/>
        <v>0</v>
      </c>
      <c r="AD335" s="218">
        <f t="shared" si="167"/>
        <v>0</v>
      </c>
      <c r="AE335" s="218">
        <f t="shared" si="168"/>
        <v>0</v>
      </c>
      <c r="AF335" s="220">
        <f t="shared" si="169"/>
        <v>0</v>
      </c>
      <c r="AG335" s="162"/>
      <c r="AH335" s="182">
        <f t="shared" si="170"/>
        <v>0</v>
      </c>
      <c r="AI335" s="183">
        <f t="shared" si="171"/>
        <v>0</v>
      </c>
      <c r="AJ335" s="183">
        <f t="shared" si="172"/>
        <v>0</v>
      </c>
      <c r="AK335" s="184">
        <f t="shared" si="173"/>
        <v>0</v>
      </c>
      <c r="AM335" s="370" t="str">
        <f t="shared" si="179"/>
        <v>-</v>
      </c>
      <c r="AO335" s="309" t="str">
        <f t="shared" si="174"/>
        <v/>
      </c>
    </row>
    <row r="336" spans="2:41" ht="16.5" outlineLevel="2" thickBot="1">
      <c r="B336" s="316">
        <v>15</v>
      </c>
      <c r="C336" s="317">
        <f t="shared" si="175"/>
        <v>122</v>
      </c>
      <c r="D336" s="317">
        <f t="shared" si="176"/>
        <v>425</v>
      </c>
      <c r="E336" s="153"/>
      <c r="F336" s="153"/>
      <c r="G336" s="253"/>
      <c r="H336" s="253"/>
      <c r="I336" s="253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77"/>
        <v>-</v>
      </c>
      <c r="S336" s="186" t="str">
        <f t="shared" si="178"/>
        <v>-</v>
      </c>
      <c r="T336" s="155" t="s">
        <v>316</v>
      </c>
      <c r="V336" s="181">
        <f t="shared" si="160"/>
        <v>0</v>
      </c>
      <c r="W336" s="202">
        <f t="shared" si="161"/>
        <v>0</v>
      </c>
      <c r="X336" s="149">
        <f t="shared" si="162"/>
        <v>0</v>
      </c>
      <c r="Y336" s="160">
        <f t="shared" si="163"/>
        <v>0</v>
      </c>
      <c r="Z336" s="160">
        <f t="shared" si="164"/>
        <v>0</v>
      </c>
      <c r="AA336" s="160">
        <f t="shared" si="165"/>
        <v>0</v>
      </c>
      <c r="AC336" s="219">
        <f t="shared" si="166"/>
        <v>0</v>
      </c>
      <c r="AD336" s="218">
        <f t="shared" si="167"/>
        <v>0</v>
      </c>
      <c r="AE336" s="218">
        <f t="shared" si="168"/>
        <v>0</v>
      </c>
      <c r="AF336" s="220">
        <f t="shared" si="169"/>
        <v>0</v>
      </c>
      <c r="AG336" s="162"/>
      <c r="AH336" s="182">
        <f t="shared" si="170"/>
        <v>0</v>
      </c>
      <c r="AI336" s="183">
        <f t="shared" si="171"/>
        <v>0</v>
      </c>
      <c r="AJ336" s="183">
        <f t="shared" si="172"/>
        <v>0</v>
      </c>
      <c r="AK336" s="184">
        <f t="shared" si="173"/>
        <v>0</v>
      </c>
      <c r="AM336" s="370" t="str">
        <f t="shared" si="179"/>
        <v>-</v>
      </c>
      <c r="AO336" s="309" t="str">
        <f t="shared" si="174"/>
        <v/>
      </c>
    </row>
    <row r="337" spans="2:41" ht="16.5" outlineLevel="2" thickBot="1">
      <c r="B337" s="316">
        <v>16</v>
      </c>
      <c r="C337" s="317">
        <f t="shared" si="175"/>
        <v>122</v>
      </c>
      <c r="D337" s="317">
        <f t="shared" si="176"/>
        <v>425</v>
      </c>
      <c r="E337" s="153"/>
      <c r="F337" s="153"/>
      <c r="G337" s="253"/>
      <c r="H337" s="253"/>
      <c r="I337" s="253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77"/>
        <v>-</v>
      </c>
      <c r="S337" s="186" t="str">
        <f t="shared" si="178"/>
        <v>-</v>
      </c>
      <c r="T337" s="155" t="s">
        <v>316</v>
      </c>
      <c r="V337" s="181">
        <f t="shared" si="160"/>
        <v>0</v>
      </c>
      <c r="W337" s="202">
        <f t="shared" si="161"/>
        <v>0</v>
      </c>
      <c r="X337" s="149">
        <f t="shared" si="162"/>
        <v>0</v>
      </c>
      <c r="Y337" s="160">
        <f t="shared" si="163"/>
        <v>0</v>
      </c>
      <c r="Z337" s="160">
        <f t="shared" si="164"/>
        <v>0</v>
      </c>
      <c r="AA337" s="160">
        <f t="shared" si="165"/>
        <v>0</v>
      </c>
      <c r="AC337" s="219">
        <f t="shared" si="166"/>
        <v>0</v>
      </c>
      <c r="AD337" s="218">
        <f t="shared" si="167"/>
        <v>0</v>
      </c>
      <c r="AE337" s="218">
        <f t="shared" si="168"/>
        <v>0</v>
      </c>
      <c r="AF337" s="220">
        <f t="shared" si="169"/>
        <v>0</v>
      </c>
      <c r="AG337" s="162"/>
      <c r="AH337" s="182">
        <f t="shared" si="170"/>
        <v>0</v>
      </c>
      <c r="AI337" s="183">
        <f t="shared" si="171"/>
        <v>0</v>
      </c>
      <c r="AJ337" s="183">
        <f t="shared" si="172"/>
        <v>0</v>
      </c>
      <c r="AK337" s="184">
        <f t="shared" si="173"/>
        <v>0</v>
      </c>
      <c r="AM337" s="370" t="str">
        <f t="shared" si="179"/>
        <v>-</v>
      </c>
      <c r="AO337" s="309" t="str">
        <f t="shared" si="174"/>
        <v/>
      </c>
    </row>
    <row r="338" spans="2:41" ht="16.5" outlineLevel="2" thickBot="1">
      <c r="B338" s="316">
        <v>17</v>
      </c>
      <c r="C338" s="317">
        <f t="shared" si="175"/>
        <v>122</v>
      </c>
      <c r="D338" s="317">
        <f t="shared" si="176"/>
        <v>425</v>
      </c>
      <c r="E338" s="153"/>
      <c r="F338" s="910"/>
      <c r="G338" s="253"/>
      <c r="H338" s="253"/>
      <c r="I338" s="253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77"/>
        <v>-</v>
      </c>
      <c r="S338" s="186" t="str">
        <f t="shared" si="178"/>
        <v>-</v>
      </c>
      <c r="T338" s="155" t="s">
        <v>316</v>
      </c>
      <c r="V338" s="181">
        <f t="shared" si="160"/>
        <v>0</v>
      </c>
      <c r="W338" s="202">
        <f t="shared" si="161"/>
        <v>0</v>
      </c>
      <c r="X338" s="149">
        <f t="shared" si="162"/>
        <v>0</v>
      </c>
      <c r="Y338" s="160">
        <f t="shared" si="163"/>
        <v>0</v>
      </c>
      <c r="Z338" s="160">
        <f t="shared" si="164"/>
        <v>0</v>
      </c>
      <c r="AA338" s="160">
        <f t="shared" si="165"/>
        <v>0</v>
      </c>
      <c r="AC338" s="219">
        <f t="shared" si="166"/>
        <v>0</v>
      </c>
      <c r="AD338" s="218">
        <f t="shared" si="167"/>
        <v>0</v>
      </c>
      <c r="AE338" s="218">
        <f t="shared" si="168"/>
        <v>0</v>
      </c>
      <c r="AF338" s="220">
        <f t="shared" si="169"/>
        <v>0</v>
      </c>
      <c r="AG338" s="162"/>
      <c r="AH338" s="182">
        <f t="shared" si="170"/>
        <v>0</v>
      </c>
      <c r="AI338" s="183">
        <f t="shared" si="171"/>
        <v>0</v>
      </c>
      <c r="AJ338" s="183">
        <f t="shared" si="172"/>
        <v>0</v>
      </c>
      <c r="AK338" s="184">
        <f t="shared" si="173"/>
        <v>0</v>
      </c>
      <c r="AM338" s="370" t="str">
        <f t="shared" si="179"/>
        <v>-</v>
      </c>
      <c r="AO338" s="309" t="str">
        <f t="shared" si="174"/>
        <v/>
      </c>
    </row>
    <row r="339" spans="2:41" ht="16.5" outlineLevel="2" thickBot="1">
      <c r="B339" s="316">
        <v>18</v>
      </c>
      <c r="C339" s="317">
        <f t="shared" si="175"/>
        <v>122</v>
      </c>
      <c r="D339" s="317">
        <f t="shared" si="176"/>
        <v>425</v>
      </c>
      <c r="E339" s="153"/>
      <c r="F339" s="153"/>
      <c r="G339" s="253"/>
      <c r="H339" s="253"/>
      <c r="I339" s="253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77"/>
        <v>-</v>
      </c>
      <c r="S339" s="186" t="str">
        <f t="shared" si="178"/>
        <v>-</v>
      </c>
      <c r="T339" s="155" t="s">
        <v>316</v>
      </c>
      <c r="V339" s="181">
        <f t="shared" si="160"/>
        <v>0</v>
      </c>
      <c r="W339" s="202">
        <f t="shared" si="161"/>
        <v>0</v>
      </c>
      <c r="X339" s="149">
        <f t="shared" si="162"/>
        <v>0</v>
      </c>
      <c r="Y339" s="160">
        <f t="shared" si="163"/>
        <v>0</v>
      </c>
      <c r="Z339" s="160">
        <f t="shared" si="164"/>
        <v>0</v>
      </c>
      <c r="AA339" s="160">
        <f t="shared" si="165"/>
        <v>0</v>
      </c>
      <c r="AC339" s="219">
        <f t="shared" si="166"/>
        <v>0</v>
      </c>
      <c r="AD339" s="218">
        <f t="shared" si="167"/>
        <v>0</v>
      </c>
      <c r="AE339" s="218">
        <f t="shared" si="168"/>
        <v>0</v>
      </c>
      <c r="AF339" s="220">
        <f t="shared" si="169"/>
        <v>0</v>
      </c>
      <c r="AG339" s="162"/>
      <c r="AH339" s="182">
        <f t="shared" si="170"/>
        <v>0</v>
      </c>
      <c r="AI339" s="183">
        <f t="shared" si="171"/>
        <v>0</v>
      </c>
      <c r="AJ339" s="183">
        <f t="shared" si="172"/>
        <v>0</v>
      </c>
      <c r="AK339" s="184">
        <f t="shared" si="173"/>
        <v>0</v>
      </c>
      <c r="AM339" s="370" t="str">
        <f t="shared" si="179"/>
        <v>-</v>
      </c>
      <c r="AO339" s="309" t="str">
        <f t="shared" si="174"/>
        <v/>
      </c>
    </row>
    <row r="340" spans="2:41" ht="16.5" outlineLevel="2" thickBot="1">
      <c r="B340" s="316">
        <v>19</v>
      </c>
      <c r="C340" s="317">
        <f t="shared" si="175"/>
        <v>122</v>
      </c>
      <c r="D340" s="317">
        <f t="shared" si="176"/>
        <v>425</v>
      </c>
      <c r="E340" s="153"/>
      <c r="F340" s="153"/>
      <c r="G340" s="253"/>
      <c r="H340" s="253"/>
      <c r="I340" s="253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77"/>
        <v>-</v>
      </c>
      <c r="S340" s="186" t="str">
        <f t="shared" si="178"/>
        <v>-</v>
      </c>
      <c r="T340" s="155" t="s">
        <v>316</v>
      </c>
      <c r="V340" s="181">
        <f t="shared" si="160"/>
        <v>0</v>
      </c>
      <c r="W340" s="202">
        <f t="shared" si="161"/>
        <v>0</v>
      </c>
      <c r="X340" s="149">
        <f t="shared" si="162"/>
        <v>0</v>
      </c>
      <c r="Y340" s="160">
        <f t="shared" si="163"/>
        <v>0</v>
      </c>
      <c r="Z340" s="160">
        <f t="shared" si="164"/>
        <v>0</v>
      </c>
      <c r="AA340" s="160">
        <f t="shared" si="165"/>
        <v>0</v>
      </c>
      <c r="AC340" s="219">
        <f t="shared" si="166"/>
        <v>0</v>
      </c>
      <c r="AD340" s="218">
        <f t="shared" si="167"/>
        <v>0</v>
      </c>
      <c r="AE340" s="218">
        <f t="shared" si="168"/>
        <v>0</v>
      </c>
      <c r="AF340" s="220">
        <f t="shared" si="169"/>
        <v>0</v>
      </c>
      <c r="AG340" s="162"/>
      <c r="AH340" s="182">
        <f t="shared" si="170"/>
        <v>0</v>
      </c>
      <c r="AI340" s="183">
        <f t="shared" si="171"/>
        <v>0</v>
      </c>
      <c r="AJ340" s="183">
        <f t="shared" si="172"/>
        <v>0</v>
      </c>
      <c r="AK340" s="184">
        <f t="shared" si="173"/>
        <v>0</v>
      </c>
      <c r="AM340" s="370" t="str">
        <f t="shared" si="179"/>
        <v>-</v>
      </c>
      <c r="AO340" s="309" t="str">
        <f t="shared" si="174"/>
        <v/>
      </c>
    </row>
    <row r="341" spans="2:41" ht="16.5" outlineLevel="2" thickBot="1">
      <c r="B341" s="316">
        <v>20</v>
      </c>
      <c r="C341" s="317">
        <f t="shared" si="175"/>
        <v>122</v>
      </c>
      <c r="D341" s="317">
        <f t="shared" si="176"/>
        <v>425</v>
      </c>
      <c r="E341" s="153"/>
      <c r="F341" s="153"/>
      <c r="G341" s="253"/>
      <c r="H341" s="253"/>
      <c r="I341" s="253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77"/>
        <v>-</v>
      </c>
      <c r="S341" s="186" t="str">
        <f t="shared" si="178"/>
        <v>-</v>
      </c>
      <c r="T341" s="155" t="s">
        <v>316</v>
      </c>
      <c r="V341" s="181">
        <f t="shared" si="160"/>
        <v>0</v>
      </c>
      <c r="W341" s="202">
        <f t="shared" si="161"/>
        <v>0</v>
      </c>
      <c r="X341" s="149">
        <f>SUM(IF(J341&gt;0,1,0),IF(K341&gt;0,1,0),IF(L341&gt;0,1,0),IF(M341&gt;0,1,0),IF($W$2=2,SUM(IF(N341&gt;0,1,0),IF(O341&gt;0,1,0),IF(Q341&gt;0,1,0)),IF($W$2=4,IF(N341&gt;0,1,0))))</f>
        <v>0</v>
      </c>
      <c r="Y341" s="160">
        <f t="shared" si="163"/>
        <v>0</v>
      </c>
      <c r="Z341" s="160">
        <f t="shared" si="164"/>
        <v>0</v>
      </c>
      <c r="AA341" s="160">
        <f t="shared" si="165"/>
        <v>0</v>
      </c>
      <c r="AC341" s="219">
        <f>(IF(G341=5,1,0)+IF(I341=5,1,0)+IF(J341=5,1,0)+IF(K341=5,1,0)+IF(L341=5,1,0)+IF(M341=5,1,0)+IF(AND(N341=5,OR($W$2=4,$W$2=2)),1,0)+IF(AND($W$2=2,O341=5),1,0)+IF(AND($W$2=2,Q341=5),1,0))/(X341+2)*100</f>
        <v>0</v>
      </c>
      <c r="AD341" s="218">
        <f>(IF(G341=4,1,0)+IF(I341=4,1,0)+IF(J341=4,1,0)+IF(K341=4,1,0)+IF(L341=4,1,0)+IF(M341=4,1,0)+IF(AND(N341=4,OR($W$2=4,$W$2=2)),1,0)+IF(AND($W$2=2,O341=4),1,0)+IF(AND($W$2=2,Q341=4),1,0))/(X341+2)*100</f>
        <v>0</v>
      </c>
      <c r="AE341" s="218">
        <f>(IF(G341=3,1,0)+IF(I341=3,1,0)+IF(J341=3,1,0)+IF(K341=3,1,0)+IF(L341=3,1,0)+IF(M341=3,1,0)+IF(AND(N341=3,(OR($W$2=4,$W$2=2))),1,0)+IF(AND($W$2=2,O341=3),1,0)+IF(AND($W$2=2,Q341=3),1,0))/(X341+2)*100</f>
        <v>0</v>
      </c>
      <c r="AF341" s="220">
        <f>(IF(G341=2,1,0)+IF(I341=2,1,0)+IF(J341=2,1,0)+IF(K341=2,1,0)+IF(L341=2,1,0)+IF(M341=2,1,0)+IF(AND(OR($W$2=4,$W$2=2),N341=2),1,0)+IF(AND($W$2=2,O341=2),1,0)+IF(AND($W$2=2,Q341=2),1,0))/(X341+2)*100</f>
        <v>0</v>
      </c>
      <c r="AG341" s="162"/>
      <c r="AH341" s="182">
        <f>(IF(J341=5,1,0)+IF(K341=5,1,0)+IF(L341=5,1,0)+IF(M341=5,1,0)+IF(AND(N341=5,OR($W$2=4,$W$2=2)),1,0)+IF(AND($W$2=2,O341=5),1,0)+IF(AND($W$2=2,Q341=5),1,0))/(IF(X341=0,1,X341))*100</f>
        <v>0</v>
      </c>
      <c r="AI341" s="183">
        <f>(IF(J341=4,1,0)+IF(K341=4,1,0)+IF(L341=4,1,0)+IF(M341=4,1,0)+IF(AND(N341=4,OR($W$2=4,$W$2=2)),1,0)+IF(AND($W$2=2,O341=4),1,0)+IF(AND($W$2=2,Q341=4),1,0))/(IF(X341=0,1,X341))*100</f>
        <v>0</v>
      </c>
      <c r="AJ341" s="183">
        <f>(IF(J341=3,1,0)+IF(K341=3,1,0)+IF(L341=3,1,0)+IF(M341=3,1,0)+IF(AND(N341=3,(OR($W$2=4,$W$2=2))),1,0)+IF(AND($W$2=2,O341=3),1,0)+IF(AND($W$2=2,Q341=3),1,0))/(IF(X341=0,1,X341))*100</f>
        <v>0</v>
      </c>
      <c r="AK341" s="184">
        <f>(IF(J341=2,1,0)+IF(K341=2,1,0)+IF(L341=2,1,0)+IF(M341=2,1,0)+IF(AND(OR($W$2=4,$W$2=2),N341=2),1,0)+IF(AND($W$2=2,O341=2),1,0)+IF(AND($W$2=2,Q341=2),1,0))/(IF(X341=0,1,X341))*100</f>
        <v>0</v>
      </c>
      <c r="AM341" s="370" t="str">
        <f t="shared" si="179"/>
        <v>-</v>
      </c>
      <c r="AO341" s="309" t="str">
        <f t="shared" si="174"/>
        <v/>
      </c>
    </row>
    <row r="342" spans="2:41" ht="16.5" outlineLevel="2" thickBot="1">
      <c r="B342" s="316">
        <v>21</v>
      </c>
      <c r="C342" s="317">
        <f t="shared" si="175"/>
        <v>122</v>
      </c>
      <c r="D342" s="317">
        <f t="shared" si="176"/>
        <v>425</v>
      </c>
      <c r="E342" s="153"/>
      <c r="F342" s="153"/>
      <c r="G342" s="253"/>
      <c r="H342" s="253"/>
      <c r="I342" s="253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77"/>
        <v>-</v>
      </c>
      <c r="S342" s="186" t="str">
        <f t="shared" si="178"/>
        <v>-</v>
      </c>
      <c r="T342" s="155" t="s">
        <v>316</v>
      </c>
      <c r="V342" s="181">
        <f t="shared" si="160"/>
        <v>0</v>
      </c>
      <c r="W342" s="202">
        <f t="shared" si="161"/>
        <v>0</v>
      </c>
      <c r="X342" s="149">
        <f>SUM(IF(J342&gt;0,1,0),IF(K342&gt;0,1,0),IF(L342&gt;0,1,0),IF(M342&gt;0,1,0),IF($W$2=2,SUM(IF(N342&gt;0,1,0),IF(O342&gt;0,1,0),IF(Q342&gt;0,1,0)),IF($W$2=4,IF(N342&gt;0,1,0))))</f>
        <v>0</v>
      </c>
      <c r="Y342" s="160">
        <f t="shared" si="163"/>
        <v>0</v>
      </c>
      <c r="Z342" s="160">
        <f t="shared" si="164"/>
        <v>0</v>
      </c>
      <c r="AA342" s="160">
        <f t="shared" si="165"/>
        <v>0</v>
      </c>
      <c r="AC342" s="219">
        <f>(IF(G342=5,1,0)+IF(I342=5,1,0)+IF(J342=5,1,0)+IF(K342=5,1,0)+IF(L342=5,1,0)+IF(M342=5,1,0)+IF(AND(N342=5,OR($W$2=4,$W$2=2)),1,0)+IF(AND($W$2=2,O342=5),1,0)+IF(AND($W$2=2,Q342=5),1,0))/(X342+2)*100</f>
        <v>0</v>
      </c>
      <c r="AD342" s="218">
        <f>(IF(G342=4,1,0)+IF(I342=4,1,0)+IF(J342=4,1,0)+IF(K342=4,1,0)+IF(L342=4,1,0)+IF(M342=4,1,0)+IF(AND(N342=4,OR($W$2=4,$W$2=2)),1,0)+IF(AND($W$2=2,O342=4),1,0)+IF(AND($W$2=2,Q342=4),1,0))/(X342+2)*100</f>
        <v>0</v>
      </c>
      <c r="AE342" s="218">
        <f>(IF(G342=3,1,0)+IF(I342=3,1,0)+IF(J342=3,1,0)+IF(K342=3,1,0)+IF(L342=3,1,0)+IF(M342=3,1,0)+IF(AND(N342=3,(OR($W$2=4,$W$2=2))),1,0)+IF(AND($W$2=2,O342=3),1,0)+IF(AND($W$2=2,Q342=3),1,0))/(X342+2)*100</f>
        <v>0</v>
      </c>
      <c r="AF342" s="220">
        <f>(IF(G342=2,1,0)+IF(I342=2,1,0)+IF(J342=2,1,0)+IF(K342=2,1,0)+IF(L342=2,1,0)+IF(M342=2,1,0)+IF(AND(OR($W$2=4,$W$2=2),N342=2),1,0)+IF(AND($W$2=2,O342=2),1,0)+IF(AND($W$2=2,Q342=2),1,0))/(X342+2)*100</f>
        <v>0</v>
      </c>
      <c r="AG342" s="162"/>
      <c r="AH342" s="182">
        <f>(IF(J342=5,1,0)+IF(K342=5,1,0)+IF(L342=5,1,0)+IF(M342=5,1,0)+IF(AND(N342=5,OR($W$2=4,$W$2=2)),1,0)+IF(AND($W$2=2,O342=5),1,0)+IF(AND($W$2=2,Q342=5),1,0))/(IF(X342=0,1,X342))*100</f>
        <v>0</v>
      </c>
      <c r="AI342" s="183">
        <f>(IF(J342=4,1,0)+IF(K342=4,1,0)+IF(L342=4,1,0)+IF(M342=4,1,0)+IF(AND(N342=4,OR($W$2=4,$W$2=2)),1,0)+IF(AND($W$2=2,O342=4),1,0)+IF(AND($W$2=2,Q342=4),1,0))/(IF(X342=0,1,X342))*100</f>
        <v>0</v>
      </c>
      <c r="AJ342" s="183">
        <f>(IF(J342=3,1,0)+IF(K342=3,1,0)+IF(L342=3,1,0)+IF(M342=3,1,0)+IF(AND(N342=3,(OR($W$2=4,$W$2=2))),1,0)+IF(AND($W$2=2,O342=3),1,0)+IF(AND($W$2=2,Q342=3),1,0))/(IF(X342=0,1,X342))*100</f>
        <v>0</v>
      </c>
      <c r="AK342" s="184">
        <f>(IF(J342=2,1,0)+IF(K342=2,1,0)+IF(L342=2,1,0)+IF(M342=2,1,0)+IF(AND(OR($W$2=4,$W$2=2),N342=2),1,0)+IF(AND($W$2=2,O342=2),1,0)+IF(AND($W$2=2,Q342=2),1,0))/(IF(X342=0,1,X342))*100</f>
        <v>0</v>
      </c>
      <c r="AM342" s="370" t="str">
        <f t="shared" si="179"/>
        <v>-</v>
      </c>
      <c r="AO342" s="309" t="str">
        <f t="shared" si="174"/>
        <v/>
      </c>
    </row>
    <row r="343" spans="2:41" ht="16.5" outlineLevel="2" thickBot="1">
      <c r="B343" s="316">
        <v>22</v>
      </c>
      <c r="C343" s="317">
        <f t="shared" si="175"/>
        <v>122</v>
      </c>
      <c r="D343" s="317">
        <f t="shared" si="176"/>
        <v>425</v>
      </c>
      <c r="E343" s="153"/>
      <c r="F343" s="153"/>
      <c r="G343" s="253"/>
      <c r="H343" s="253"/>
      <c r="I343" s="253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77"/>
        <v>-</v>
      </c>
      <c r="S343" s="186" t="str">
        <f t="shared" si="178"/>
        <v>-</v>
      </c>
      <c r="T343" s="155" t="s">
        <v>316</v>
      </c>
      <c r="V343" s="181">
        <f t="shared" si="160"/>
        <v>0</v>
      </c>
      <c r="W343" s="202">
        <f t="shared" si="161"/>
        <v>0</v>
      </c>
      <c r="X343" s="149">
        <f>SUM(IF(J343&gt;0,1,0),IF(K343&gt;0,1,0),IF(L343&gt;0,1,0),IF(M343&gt;0,1,0),IF($W$2=2,SUM(IF(N343&gt;0,1,0),IF(O343&gt;0,1,0),IF(Q343&gt;0,1,0)),IF($W$2=4,IF(N343&gt;0,1,0))))</f>
        <v>0</v>
      </c>
      <c r="Y343" s="160">
        <f t="shared" si="163"/>
        <v>0</v>
      </c>
      <c r="Z343" s="160">
        <f t="shared" si="164"/>
        <v>0</v>
      </c>
      <c r="AA343" s="160">
        <f t="shared" si="165"/>
        <v>0</v>
      </c>
      <c r="AC343" s="219">
        <f>(IF(G343=5,1,0)+IF(I343=5,1,0)+IF(J343=5,1,0)+IF(K343=5,1,0)+IF(L343=5,1,0)+IF(M343=5,1,0)+IF(AND(N343=5,OR($W$2=4,$W$2=2)),1,0)+IF(AND($W$2=2,O343=5),1,0)+IF(AND($W$2=2,Q343=5),1,0))/(X343+2)*100</f>
        <v>0</v>
      </c>
      <c r="AD343" s="218">
        <f>(IF(G343=4,1,0)+IF(I343=4,1,0)+IF(J343=4,1,0)+IF(K343=4,1,0)+IF(L343=4,1,0)+IF(M343=4,1,0)+IF(AND(N343=4,OR($W$2=4,$W$2=2)),1,0)+IF(AND($W$2=2,O343=4),1,0)+IF(AND($W$2=2,Q343=4),1,0))/(X343+2)*100</f>
        <v>0</v>
      </c>
      <c r="AE343" s="218">
        <f>(IF(G343=3,1,0)+IF(I343=3,1,0)+IF(J343=3,1,0)+IF(K343=3,1,0)+IF(L343=3,1,0)+IF(M343=3,1,0)+IF(AND(N343=3,(OR($W$2=4,$W$2=2))),1,0)+IF(AND($W$2=2,O343=3),1,0)+IF(AND($W$2=2,Q343=3),1,0))/(X343+2)*100</f>
        <v>0</v>
      </c>
      <c r="AF343" s="220">
        <f>(IF(G343=2,1,0)+IF(I343=2,1,0)+IF(J343=2,1,0)+IF(K343=2,1,0)+IF(L343=2,1,0)+IF(M343=2,1,0)+IF(AND(OR($W$2=4,$W$2=2),N343=2),1,0)+IF(AND($W$2=2,O343=2),1,0)+IF(AND($W$2=2,Q343=2),1,0))/(X343+2)*100</f>
        <v>0</v>
      </c>
      <c r="AG343" s="162"/>
      <c r="AH343" s="182">
        <f>(IF(J343=5,1,0)+IF(K343=5,1,0)+IF(L343=5,1,0)+IF(M343=5,1,0)+IF(AND(N343=5,OR($W$2=4,$W$2=2)),1,0)+IF(AND($W$2=2,O343=5),1,0)+IF(AND($W$2=2,Q343=5),1,0))/(IF(X343=0,1,X343))*100</f>
        <v>0</v>
      </c>
      <c r="AI343" s="183">
        <f>(IF(J343=4,1,0)+IF(K343=4,1,0)+IF(L343=4,1,0)+IF(M343=4,1,0)+IF(AND(N343=4,OR($W$2=4,$W$2=2)),1,0)+IF(AND($W$2=2,O343=4),1,0)+IF(AND($W$2=2,Q343=4),1,0))/(IF(X343=0,1,X343))*100</f>
        <v>0</v>
      </c>
      <c r="AJ343" s="183">
        <f>(IF(J343=3,1,0)+IF(K343=3,1,0)+IF(L343=3,1,0)+IF(M343=3,1,0)+IF(AND(N343=3,(OR($W$2=4,$W$2=2))),1,0)+IF(AND($W$2=2,O343=3),1,0)+IF(AND($W$2=2,Q343=3),1,0))/(IF(X343=0,1,X343))*100</f>
        <v>0</v>
      </c>
      <c r="AK343" s="184">
        <f>(IF(J343=2,1,0)+IF(K343=2,1,0)+IF(L343=2,1,0)+IF(M343=2,1,0)+IF(AND(OR($W$2=4,$W$2=2),N343=2),1,0)+IF(AND($W$2=2,O343=2),1,0)+IF(AND($W$2=2,Q343=2),1,0))/(IF(X343=0,1,X343))*100</f>
        <v>0</v>
      </c>
      <c r="AM343" s="370" t="str">
        <f t="shared" si="179"/>
        <v>-</v>
      </c>
      <c r="AO343" s="309" t="str">
        <f t="shared" si="174"/>
        <v/>
      </c>
    </row>
    <row r="344" spans="2:41" ht="16.5" outlineLevel="2" thickBot="1">
      <c r="B344" s="316">
        <v>23</v>
      </c>
      <c r="C344" s="317">
        <f t="shared" si="175"/>
        <v>122</v>
      </c>
      <c r="D344" s="317">
        <f t="shared" si="176"/>
        <v>425</v>
      </c>
      <c r="E344" s="153"/>
      <c r="F344" s="153"/>
      <c r="G344" s="253"/>
      <c r="H344" s="253"/>
      <c r="I344" s="253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77"/>
        <v>-</v>
      </c>
      <c r="S344" s="186" t="str">
        <f t="shared" si="178"/>
        <v>-</v>
      </c>
      <c r="T344" s="155" t="s">
        <v>316</v>
      </c>
      <c r="V344" s="181">
        <f t="shared" si="160"/>
        <v>0</v>
      </c>
      <c r="W344" s="202">
        <f t="shared" si="161"/>
        <v>0</v>
      </c>
      <c r="X344" s="149">
        <f>SUM(IF(J344&gt;0,1,0),IF(K344&gt;0,1,0),IF(L344&gt;0,1,0),IF(M344&gt;0,1,0),IF($W$2=2,SUM(IF(N344&gt;0,1,0),IF(O344&gt;0,1,0),IF(Q344&gt;0,1,0)),IF($W$2=4,IF(N344&gt;0,1,0))))</f>
        <v>0</v>
      </c>
      <c r="Y344" s="160">
        <f t="shared" si="163"/>
        <v>0</v>
      </c>
      <c r="Z344" s="160">
        <f t="shared" si="164"/>
        <v>0</v>
      </c>
      <c r="AA344" s="160">
        <f t="shared" si="165"/>
        <v>0</v>
      </c>
      <c r="AC344" s="219">
        <f>(IF(G344=5,1,0)+IF(I344=5,1,0)+IF(J344=5,1,0)+IF(K344=5,1,0)+IF(L344=5,1,0)+IF(M344=5,1,0)+IF(AND(N344=5,OR($W$2=4,$W$2=2)),1,0)+IF(AND($W$2=2,O344=5),1,0)+IF(AND($W$2=2,Q344=5),1,0))/(X344+2)*100</f>
        <v>0</v>
      </c>
      <c r="AD344" s="218">
        <f>(IF(G344=4,1,0)+IF(I344=4,1,0)+IF(J344=4,1,0)+IF(K344=4,1,0)+IF(L344=4,1,0)+IF(M344=4,1,0)+IF(AND(N344=4,OR($W$2=4,$W$2=2)),1,0)+IF(AND($W$2=2,O344=4),1,0)+IF(AND($W$2=2,Q344=4),1,0))/(X344+2)*100</f>
        <v>0</v>
      </c>
      <c r="AE344" s="218">
        <f>(IF(G344=3,1,0)+IF(I344=3,1,0)+IF(J344=3,1,0)+IF(K344=3,1,0)+IF(L344=3,1,0)+IF(M344=3,1,0)+IF(AND(N344=3,(OR($W$2=4,$W$2=2))),1,0)+IF(AND($W$2=2,O344=3),1,0)+IF(AND($W$2=2,Q344=3),1,0))/(X344+2)*100</f>
        <v>0</v>
      </c>
      <c r="AF344" s="220">
        <f>(IF(G344=2,1,0)+IF(I344=2,1,0)+IF(J344=2,1,0)+IF(K344=2,1,0)+IF(L344=2,1,0)+IF(M344=2,1,0)+IF(AND(OR($W$2=4,$W$2=2),N344=2),1,0)+IF(AND($W$2=2,O344=2),1,0)+IF(AND($W$2=2,Q344=2),1,0))/(X344+2)*100</f>
        <v>0</v>
      </c>
      <c r="AG344" s="162"/>
      <c r="AH344" s="182">
        <f>(IF(J344=5,1,0)+IF(K344=5,1,0)+IF(L344=5,1,0)+IF(M344=5,1,0)+IF(AND(N344=5,OR($W$2=4,$W$2=2)),1,0)+IF(AND($W$2=2,O344=5),1,0)+IF(AND($W$2=2,Q344=5),1,0))/(IF(X344=0,1,X344))*100</f>
        <v>0</v>
      </c>
      <c r="AI344" s="183">
        <f>(IF(J344=4,1,0)+IF(K344=4,1,0)+IF(L344=4,1,0)+IF(M344=4,1,0)+IF(AND(N344=4,OR($W$2=4,$W$2=2)),1,0)+IF(AND($W$2=2,O344=4),1,0)+IF(AND($W$2=2,Q344=4),1,0))/(IF(X344=0,1,X344))*100</f>
        <v>0</v>
      </c>
      <c r="AJ344" s="183">
        <f>(IF(J344=3,1,0)+IF(K344=3,1,0)+IF(L344=3,1,0)+IF(M344=3,1,0)+IF(AND(N344=3,(OR($W$2=4,$W$2=2))),1,0)+IF(AND($W$2=2,O344=3),1,0)+IF(AND($W$2=2,Q344=3),1,0))/(IF(X344=0,1,X344))*100</f>
        <v>0</v>
      </c>
      <c r="AK344" s="184">
        <f>(IF(J344=2,1,0)+IF(K344=2,1,0)+IF(L344=2,1,0)+IF(M344=2,1,0)+IF(AND(OR($W$2=4,$W$2=2),N344=2),1,0)+IF(AND($W$2=2,O344=2),1,0)+IF(AND($W$2=2,Q344=2),1,0))/(IF(X344=0,1,X344))*100</f>
        <v>0</v>
      </c>
      <c r="AM344" s="370" t="str">
        <f t="shared" si="179"/>
        <v>-</v>
      </c>
      <c r="AO344" s="309" t="str">
        <f t="shared" si="174"/>
        <v/>
      </c>
    </row>
    <row r="345" spans="2:41" ht="16.5" outlineLevel="2" thickBot="1">
      <c r="B345" s="316">
        <v>24</v>
      </c>
      <c r="C345" s="317">
        <f t="shared" si="175"/>
        <v>122</v>
      </c>
      <c r="D345" s="317">
        <f t="shared" si="176"/>
        <v>425</v>
      </c>
      <c r="E345" s="153"/>
      <c r="F345" s="153"/>
      <c r="G345" s="253"/>
      <c r="H345" s="253"/>
      <c r="I345" s="253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77"/>
        <v>-</v>
      </c>
      <c r="S345" s="186" t="str">
        <f t="shared" si="178"/>
        <v>-</v>
      </c>
      <c r="T345" s="155" t="s">
        <v>316</v>
      </c>
      <c r="V345" s="181">
        <f t="shared" si="160"/>
        <v>0</v>
      </c>
      <c r="W345" s="202">
        <f t="shared" si="161"/>
        <v>0</v>
      </c>
      <c r="X345" s="149">
        <f t="shared" si="162"/>
        <v>0</v>
      </c>
      <c r="Y345" s="160">
        <f t="shared" si="163"/>
        <v>0</v>
      </c>
      <c r="Z345" s="160">
        <f t="shared" si="164"/>
        <v>0</v>
      </c>
      <c r="AA345" s="160">
        <f t="shared" si="165"/>
        <v>0</v>
      </c>
      <c r="AC345" s="219">
        <f t="shared" si="166"/>
        <v>0</v>
      </c>
      <c r="AD345" s="218">
        <f t="shared" si="167"/>
        <v>0</v>
      </c>
      <c r="AE345" s="218">
        <f t="shared" si="168"/>
        <v>0</v>
      </c>
      <c r="AF345" s="220">
        <f t="shared" si="169"/>
        <v>0</v>
      </c>
      <c r="AG345" s="162"/>
      <c r="AH345" s="182">
        <f t="shared" si="170"/>
        <v>0</v>
      </c>
      <c r="AI345" s="183">
        <f t="shared" si="171"/>
        <v>0</v>
      </c>
      <c r="AJ345" s="183">
        <f t="shared" si="172"/>
        <v>0</v>
      </c>
      <c r="AK345" s="184">
        <f t="shared" si="173"/>
        <v>0</v>
      </c>
      <c r="AM345" s="370" t="str">
        <f t="shared" si="179"/>
        <v>-</v>
      </c>
      <c r="AO345" s="309" t="str">
        <f t="shared" si="174"/>
        <v/>
      </c>
    </row>
    <row r="346" spans="2:41" ht="16.5" outlineLevel="2" thickBot="1">
      <c r="B346" s="316">
        <v>25</v>
      </c>
      <c r="C346" s="317">
        <f t="shared" si="175"/>
        <v>122</v>
      </c>
      <c r="D346" s="317">
        <f t="shared" si="176"/>
        <v>425</v>
      </c>
      <c r="E346" s="153"/>
      <c r="F346" s="153"/>
      <c r="G346" s="253"/>
      <c r="H346" s="253"/>
      <c r="I346" s="253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77"/>
        <v>-</v>
      </c>
      <c r="S346" s="186" t="str">
        <f t="shared" si="178"/>
        <v>-</v>
      </c>
      <c r="T346" s="155" t="s">
        <v>316</v>
      </c>
      <c r="V346" s="181">
        <f t="shared" si="160"/>
        <v>0</v>
      </c>
      <c r="W346" s="202">
        <f t="shared" si="161"/>
        <v>0</v>
      </c>
      <c r="X346" s="149">
        <f t="shared" si="162"/>
        <v>0</v>
      </c>
      <c r="Y346" s="160">
        <f t="shared" si="163"/>
        <v>0</v>
      </c>
      <c r="Z346" s="160">
        <f t="shared" si="164"/>
        <v>0</v>
      </c>
      <c r="AA346" s="160">
        <f t="shared" si="165"/>
        <v>0</v>
      </c>
      <c r="AC346" s="219">
        <f t="shared" si="166"/>
        <v>0</v>
      </c>
      <c r="AD346" s="218">
        <f t="shared" si="167"/>
        <v>0</v>
      </c>
      <c r="AE346" s="218">
        <f t="shared" si="168"/>
        <v>0</v>
      </c>
      <c r="AF346" s="220">
        <f t="shared" si="169"/>
        <v>0</v>
      </c>
      <c r="AG346" s="162"/>
      <c r="AH346" s="182">
        <f t="shared" si="170"/>
        <v>0</v>
      </c>
      <c r="AI346" s="183">
        <f t="shared" si="171"/>
        <v>0</v>
      </c>
      <c r="AJ346" s="183">
        <f t="shared" si="172"/>
        <v>0</v>
      </c>
      <c r="AK346" s="184">
        <f t="shared" si="173"/>
        <v>0</v>
      </c>
      <c r="AM346" s="370" t="str">
        <f t="shared" si="179"/>
        <v>-</v>
      </c>
      <c r="AO346" s="309" t="str">
        <f t="shared" si="174"/>
        <v/>
      </c>
    </row>
    <row r="347" spans="2:41" ht="16.5" outlineLevel="2" thickBot="1">
      <c r="B347" s="316">
        <v>26</v>
      </c>
      <c r="C347" s="317">
        <f t="shared" si="175"/>
        <v>122</v>
      </c>
      <c r="D347" s="317">
        <f t="shared" si="176"/>
        <v>425</v>
      </c>
      <c r="E347" s="153"/>
      <c r="F347" s="863"/>
      <c r="G347" s="253"/>
      <c r="H347" s="253"/>
      <c r="I347" s="253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77"/>
        <v>-</v>
      </c>
      <c r="S347" s="186" t="str">
        <f t="shared" si="178"/>
        <v>-</v>
      </c>
      <c r="T347" s="155" t="s">
        <v>316</v>
      </c>
      <c r="V347" s="181">
        <f t="shared" si="160"/>
        <v>0</v>
      </c>
      <c r="W347" s="202">
        <f t="shared" si="161"/>
        <v>0</v>
      </c>
      <c r="X347" s="149">
        <f t="shared" si="162"/>
        <v>0</v>
      </c>
      <c r="Y347" s="160">
        <f t="shared" si="163"/>
        <v>0</v>
      </c>
      <c r="Z347" s="160">
        <f t="shared" si="164"/>
        <v>0</v>
      </c>
      <c r="AA347" s="160">
        <f t="shared" si="165"/>
        <v>0</v>
      </c>
      <c r="AC347" s="219">
        <f t="shared" si="166"/>
        <v>0</v>
      </c>
      <c r="AD347" s="218">
        <f t="shared" si="167"/>
        <v>0</v>
      </c>
      <c r="AE347" s="218">
        <f t="shared" si="168"/>
        <v>0</v>
      </c>
      <c r="AF347" s="220">
        <f t="shared" si="169"/>
        <v>0</v>
      </c>
      <c r="AG347" s="162"/>
      <c r="AH347" s="182">
        <f t="shared" si="170"/>
        <v>0</v>
      </c>
      <c r="AI347" s="183">
        <f t="shared" si="171"/>
        <v>0</v>
      </c>
      <c r="AJ347" s="183">
        <f t="shared" si="172"/>
        <v>0</v>
      </c>
      <c r="AK347" s="184">
        <f t="shared" si="173"/>
        <v>0</v>
      </c>
      <c r="AM347" s="370" t="str">
        <f t="shared" si="179"/>
        <v>-</v>
      </c>
      <c r="AO347" s="309" t="str">
        <f t="shared" si="174"/>
        <v/>
      </c>
    </row>
    <row r="348" spans="2:41" ht="16.5" outlineLevel="2" thickBot="1">
      <c r="B348" s="316">
        <v>27</v>
      </c>
      <c r="C348" s="317">
        <f t="shared" si="175"/>
        <v>122</v>
      </c>
      <c r="D348" s="317">
        <f t="shared" si="176"/>
        <v>425</v>
      </c>
      <c r="E348" s="153"/>
      <c r="F348" s="153"/>
      <c r="G348" s="253"/>
      <c r="H348" s="253"/>
      <c r="I348" s="253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77"/>
        <v>-</v>
      </c>
      <c r="S348" s="186" t="str">
        <f t="shared" si="178"/>
        <v>-</v>
      </c>
      <c r="T348" s="155" t="s">
        <v>316</v>
      </c>
      <c r="V348" s="181">
        <f t="shared" si="160"/>
        <v>0</v>
      </c>
      <c r="W348" s="202">
        <f t="shared" si="161"/>
        <v>0</v>
      </c>
      <c r="X348" s="149">
        <f t="shared" si="162"/>
        <v>0</v>
      </c>
      <c r="Y348" s="160">
        <f t="shared" si="163"/>
        <v>0</v>
      </c>
      <c r="Z348" s="160">
        <f t="shared" si="164"/>
        <v>0</v>
      </c>
      <c r="AA348" s="160">
        <f t="shared" si="165"/>
        <v>0</v>
      </c>
      <c r="AC348" s="219">
        <f t="shared" si="166"/>
        <v>0</v>
      </c>
      <c r="AD348" s="218">
        <f t="shared" si="167"/>
        <v>0</v>
      </c>
      <c r="AE348" s="218">
        <f t="shared" si="168"/>
        <v>0</v>
      </c>
      <c r="AF348" s="220">
        <f t="shared" si="169"/>
        <v>0</v>
      </c>
      <c r="AG348" s="162"/>
      <c r="AH348" s="182">
        <f t="shared" si="170"/>
        <v>0</v>
      </c>
      <c r="AI348" s="183">
        <f t="shared" si="171"/>
        <v>0</v>
      </c>
      <c r="AJ348" s="183">
        <f t="shared" si="172"/>
        <v>0</v>
      </c>
      <c r="AK348" s="184">
        <f t="shared" si="173"/>
        <v>0</v>
      </c>
      <c r="AM348" s="370" t="str">
        <f t="shared" si="179"/>
        <v>-</v>
      </c>
      <c r="AO348" s="309" t="str">
        <f t="shared" si="174"/>
        <v/>
      </c>
    </row>
    <row r="349" spans="2:41" ht="16.5" outlineLevel="2" thickBot="1">
      <c r="B349" s="316">
        <v>28</v>
      </c>
      <c r="C349" s="317">
        <f t="shared" si="175"/>
        <v>122</v>
      </c>
      <c r="D349" s="317">
        <f t="shared" si="176"/>
        <v>425</v>
      </c>
      <c r="E349" s="153"/>
      <c r="F349" s="153"/>
      <c r="G349" s="253"/>
      <c r="H349" s="253"/>
      <c r="I349" s="253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77"/>
        <v>-</v>
      </c>
      <c r="S349" s="186" t="str">
        <f t="shared" si="178"/>
        <v>-</v>
      </c>
      <c r="T349" s="155" t="s">
        <v>316</v>
      </c>
      <c r="V349" s="181">
        <f t="shared" si="160"/>
        <v>0</v>
      </c>
      <c r="W349" s="202">
        <f t="shared" si="161"/>
        <v>0</v>
      </c>
      <c r="X349" s="149">
        <f t="shared" si="162"/>
        <v>0</v>
      </c>
      <c r="Y349" s="160">
        <f t="shared" si="163"/>
        <v>0</v>
      </c>
      <c r="Z349" s="160">
        <f t="shared" si="164"/>
        <v>0</v>
      </c>
      <c r="AA349" s="160">
        <f t="shared" si="165"/>
        <v>0</v>
      </c>
      <c r="AC349" s="219">
        <f t="shared" si="166"/>
        <v>0</v>
      </c>
      <c r="AD349" s="218">
        <f t="shared" si="167"/>
        <v>0</v>
      </c>
      <c r="AE349" s="218">
        <f t="shared" si="168"/>
        <v>0</v>
      </c>
      <c r="AF349" s="220">
        <f t="shared" si="169"/>
        <v>0</v>
      </c>
      <c r="AG349" s="162"/>
      <c r="AH349" s="182">
        <f t="shared" si="170"/>
        <v>0</v>
      </c>
      <c r="AI349" s="183">
        <f t="shared" si="171"/>
        <v>0</v>
      </c>
      <c r="AJ349" s="183">
        <f t="shared" si="172"/>
        <v>0</v>
      </c>
      <c r="AK349" s="184">
        <f t="shared" si="173"/>
        <v>0</v>
      </c>
      <c r="AM349" s="370" t="str">
        <f t="shared" si="179"/>
        <v>-</v>
      </c>
      <c r="AO349" s="309" t="str">
        <f t="shared" si="174"/>
        <v/>
      </c>
    </row>
    <row r="350" spans="2:41" ht="16.5" outlineLevel="2" thickBot="1">
      <c r="B350" s="316">
        <v>29</v>
      </c>
      <c r="C350" s="317">
        <f t="shared" si="175"/>
        <v>122</v>
      </c>
      <c r="D350" s="317">
        <f t="shared" si="176"/>
        <v>425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77"/>
        <v>-</v>
      </c>
      <c r="S350" s="186" t="str">
        <f t="shared" si="178"/>
        <v>-</v>
      </c>
      <c r="T350" s="155" t="s">
        <v>316</v>
      </c>
      <c r="V350" s="181">
        <f t="shared" si="160"/>
        <v>0</v>
      </c>
      <c r="W350" s="202">
        <f t="shared" si="161"/>
        <v>0</v>
      </c>
      <c r="X350" s="149">
        <f t="shared" si="162"/>
        <v>0</v>
      </c>
      <c r="Y350" s="160">
        <f t="shared" si="163"/>
        <v>0</v>
      </c>
      <c r="Z350" s="160">
        <f t="shared" si="164"/>
        <v>0</v>
      </c>
      <c r="AA350" s="160">
        <f t="shared" si="165"/>
        <v>0</v>
      </c>
      <c r="AC350" s="219">
        <f t="shared" si="166"/>
        <v>0</v>
      </c>
      <c r="AD350" s="218">
        <f t="shared" si="167"/>
        <v>0</v>
      </c>
      <c r="AE350" s="218">
        <f t="shared" si="168"/>
        <v>0</v>
      </c>
      <c r="AF350" s="220">
        <f t="shared" si="169"/>
        <v>0</v>
      </c>
      <c r="AG350" s="162"/>
      <c r="AH350" s="182">
        <f t="shared" si="170"/>
        <v>0</v>
      </c>
      <c r="AI350" s="183">
        <f t="shared" si="171"/>
        <v>0</v>
      </c>
      <c r="AJ350" s="183">
        <f t="shared" si="172"/>
        <v>0</v>
      </c>
      <c r="AK350" s="184">
        <f t="shared" si="173"/>
        <v>0</v>
      </c>
      <c r="AM350" s="370" t="str">
        <f t="shared" si="179"/>
        <v>-</v>
      </c>
      <c r="AO350" s="309" t="str">
        <f t="shared" si="174"/>
        <v/>
      </c>
    </row>
    <row r="351" spans="2:41" ht="16.5" outlineLevel="2" thickBot="1">
      <c r="B351" s="316">
        <v>30</v>
      </c>
      <c r="C351" s="317">
        <f t="shared" si="175"/>
        <v>122</v>
      </c>
      <c r="D351" s="317">
        <f t="shared" si="176"/>
        <v>425</v>
      </c>
      <c r="E351" s="153"/>
      <c r="F351" s="153"/>
      <c r="G351" s="154"/>
      <c r="H351" s="154"/>
      <c r="I351" s="154"/>
      <c r="J351" s="154"/>
      <c r="K351" s="154"/>
      <c r="L351" s="154"/>
      <c r="M351" s="154"/>
      <c r="N351" s="253"/>
      <c r="O351" s="253"/>
      <c r="P351" s="312"/>
      <c r="Q351" s="253"/>
      <c r="R351" s="186" t="str">
        <f t="shared" si="177"/>
        <v>-</v>
      </c>
      <c r="S351" s="186" t="str">
        <f t="shared" si="178"/>
        <v>-</v>
      </c>
      <c r="T351" s="155" t="s">
        <v>316</v>
      </c>
      <c r="V351" s="181">
        <f t="shared" si="160"/>
        <v>0</v>
      </c>
      <c r="W351" s="202">
        <f t="shared" si="161"/>
        <v>0</v>
      </c>
      <c r="X351" s="149">
        <f t="shared" si="162"/>
        <v>0</v>
      </c>
      <c r="Y351" s="160">
        <f t="shared" si="163"/>
        <v>0</v>
      </c>
      <c r="Z351" s="160">
        <f t="shared" si="164"/>
        <v>0</v>
      </c>
      <c r="AA351" s="160">
        <f t="shared" si="165"/>
        <v>0</v>
      </c>
      <c r="AC351" s="219">
        <f t="shared" si="166"/>
        <v>0</v>
      </c>
      <c r="AD351" s="218">
        <f t="shared" si="167"/>
        <v>0</v>
      </c>
      <c r="AE351" s="218">
        <f t="shared" si="168"/>
        <v>0</v>
      </c>
      <c r="AF351" s="220">
        <f t="shared" si="169"/>
        <v>0</v>
      </c>
      <c r="AG351" s="162"/>
      <c r="AH351" s="182">
        <f t="shared" si="170"/>
        <v>0</v>
      </c>
      <c r="AI351" s="183">
        <f t="shared" si="171"/>
        <v>0</v>
      </c>
      <c r="AJ351" s="183">
        <f t="shared" si="172"/>
        <v>0</v>
      </c>
      <c r="AK351" s="184">
        <f t="shared" si="173"/>
        <v>0</v>
      </c>
      <c r="AM351" s="370" t="str">
        <f t="shared" si="179"/>
        <v>-</v>
      </c>
      <c r="AO351" s="309" t="str">
        <f t="shared" si="174"/>
        <v/>
      </c>
    </row>
    <row r="352" spans="2:41" ht="16.5" outlineLevel="2" thickBot="1">
      <c r="B352" s="316">
        <v>31</v>
      </c>
      <c r="C352" s="317">
        <f t="shared" si="175"/>
        <v>122</v>
      </c>
      <c r="D352" s="317">
        <f t="shared" si="176"/>
        <v>425</v>
      </c>
      <c r="E352" s="153"/>
      <c r="F352" s="153"/>
      <c r="G352" s="154"/>
      <c r="H352" s="154"/>
      <c r="I352" s="154"/>
      <c r="J352" s="154"/>
      <c r="K352" s="154"/>
      <c r="L352" s="154"/>
      <c r="M352" s="154"/>
      <c r="N352" s="253"/>
      <c r="O352" s="253"/>
      <c r="P352" s="312"/>
      <c r="Q352" s="253"/>
      <c r="R352" s="186" t="str">
        <f t="shared" si="177"/>
        <v>-</v>
      </c>
      <c r="S352" s="186" t="str">
        <f t="shared" si="178"/>
        <v>-</v>
      </c>
      <c r="T352" s="155" t="s">
        <v>316</v>
      </c>
      <c r="V352" s="181">
        <f t="shared" si="160"/>
        <v>0</v>
      </c>
      <c r="W352" s="202">
        <f t="shared" si="161"/>
        <v>0</v>
      </c>
      <c r="X352" s="149">
        <f t="shared" si="162"/>
        <v>0</v>
      </c>
      <c r="Y352" s="160">
        <f t="shared" si="163"/>
        <v>0</v>
      </c>
      <c r="Z352" s="160">
        <f t="shared" si="164"/>
        <v>0</v>
      </c>
      <c r="AA352" s="160">
        <f t="shared" si="165"/>
        <v>0</v>
      </c>
      <c r="AC352" s="219">
        <f t="shared" si="166"/>
        <v>0</v>
      </c>
      <c r="AD352" s="218">
        <f t="shared" si="167"/>
        <v>0</v>
      </c>
      <c r="AE352" s="218">
        <f t="shared" si="168"/>
        <v>0</v>
      </c>
      <c r="AF352" s="220">
        <f t="shared" si="169"/>
        <v>0</v>
      </c>
      <c r="AG352" s="162"/>
      <c r="AH352" s="182">
        <f t="shared" si="170"/>
        <v>0</v>
      </c>
      <c r="AI352" s="183">
        <f t="shared" si="171"/>
        <v>0</v>
      </c>
      <c r="AJ352" s="183">
        <f t="shared" si="172"/>
        <v>0</v>
      </c>
      <c r="AK352" s="184">
        <f t="shared" si="173"/>
        <v>0</v>
      </c>
      <c r="AM352" s="370" t="str">
        <f t="shared" si="179"/>
        <v>-</v>
      </c>
      <c r="AO352" s="309" t="str">
        <f t="shared" si="174"/>
        <v/>
      </c>
    </row>
    <row r="353" spans="2:41" ht="16.5" outlineLevel="2" thickBot="1">
      <c r="B353" s="316">
        <v>32</v>
      </c>
      <c r="C353" s="317">
        <f t="shared" si="175"/>
        <v>122</v>
      </c>
      <c r="D353" s="317">
        <f t="shared" si="176"/>
        <v>425</v>
      </c>
      <c r="E353" s="153"/>
      <c r="F353" s="153"/>
      <c r="G353" s="154"/>
      <c r="H353" s="154"/>
      <c r="I353" s="154"/>
      <c r="J353" s="154"/>
      <c r="K353" s="154"/>
      <c r="L353" s="154"/>
      <c r="M353" s="154"/>
      <c r="N353" s="253"/>
      <c r="O353" s="253"/>
      <c r="P353" s="312"/>
      <c r="Q353" s="253"/>
      <c r="R353" s="186" t="str">
        <f t="shared" si="177"/>
        <v>-</v>
      </c>
      <c r="S353" s="186" t="str">
        <f t="shared" si="178"/>
        <v>-</v>
      </c>
      <c r="T353" s="155" t="s">
        <v>316</v>
      </c>
      <c r="V353" s="181">
        <f t="shared" si="160"/>
        <v>0</v>
      </c>
      <c r="W353" s="202">
        <f t="shared" si="161"/>
        <v>0</v>
      </c>
      <c r="X353" s="149">
        <f t="shared" si="162"/>
        <v>0</v>
      </c>
      <c r="Y353" s="160">
        <f t="shared" si="163"/>
        <v>0</v>
      </c>
      <c r="Z353" s="160">
        <f t="shared" si="164"/>
        <v>0</v>
      </c>
      <c r="AA353" s="160">
        <f t="shared" si="165"/>
        <v>0</v>
      </c>
      <c r="AC353" s="219">
        <f t="shared" si="166"/>
        <v>0</v>
      </c>
      <c r="AD353" s="218">
        <f t="shared" si="167"/>
        <v>0</v>
      </c>
      <c r="AE353" s="218">
        <f t="shared" si="168"/>
        <v>0</v>
      </c>
      <c r="AF353" s="220">
        <f t="shared" si="169"/>
        <v>0</v>
      </c>
      <c r="AG353" s="162"/>
      <c r="AH353" s="182">
        <f t="shared" si="170"/>
        <v>0</v>
      </c>
      <c r="AI353" s="183">
        <f t="shared" si="171"/>
        <v>0</v>
      </c>
      <c r="AJ353" s="183">
        <f t="shared" si="172"/>
        <v>0</v>
      </c>
      <c r="AK353" s="184">
        <f t="shared" si="173"/>
        <v>0</v>
      </c>
      <c r="AM353" s="370" t="str">
        <f t="shared" si="179"/>
        <v>-</v>
      </c>
      <c r="AO353" s="309" t="str">
        <f t="shared" si="174"/>
        <v/>
      </c>
    </row>
    <row r="354" spans="2:41" ht="16.5" outlineLevel="2" thickBot="1">
      <c r="B354" s="316">
        <v>33</v>
      </c>
      <c r="C354" s="317">
        <f t="shared" si="175"/>
        <v>122</v>
      </c>
      <c r="D354" s="317">
        <f t="shared" si="176"/>
        <v>425</v>
      </c>
      <c r="E354" s="153"/>
      <c r="F354" s="153"/>
      <c r="G354" s="154"/>
      <c r="H354" s="154"/>
      <c r="I354" s="154"/>
      <c r="J354" s="154"/>
      <c r="K354" s="154"/>
      <c r="L354" s="154"/>
      <c r="M354" s="154"/>
      <c r="N354" s="253"/>
      <c r="O354" s="253"/>
      <c r="P354" s="312"/>
      <c r="Q354" s="253"/>
      <c r="R354" s="186" t="str">
        <f t="shared" si="177"/>
        <v>-</v>
      </c>
      <c r="S354" s="186" t="str">
        <f t="shared" si="178"/>
        <v>-</v>
      </c>
      <c r="T354" s="155" t="s">
        <v>316</v>
      </c>
      <c r="V354" s="181">
        <f t="shared" si="160"/>
        <v>0</v>
      </c>
      <c r="W354" s="202">
        <f t="shared" si="161"/>
        <v>0</v>
      </c>
      <c r="X354" s="149">
        <f t="shared" si="162"/>
        <v>0</v>
      </c>
      <c r="Y354" s="160">
        <f t="shared" si="163"/>
        <v>0</v>
      </c>
      <c r="Z354" s="160">
        <f t="shared" si="164"/>
        <v>0</v>
      </c>
      <c r="AA354" s="160">
        <f t="shared" si="165"/>
        <v>0</v>
      </c>
      <c r="AC354" s="219">
        <f t="shared" si="166"/>
        <v>0</v>
      </c>
      <c r="AD354" s="218">
        <f t="shared" si="167"/>
        <v>0</v>
      </c>
      <c r="AE354" s="218">
        <f t="shared" si="168"/>
        <v>0</v>
      </c>
      <c r="AF354" s="220">
        <f t="shared" si="169"/>
        <v>0</v>
      </c>
      <c r="AG354" s="162"/>
      <c r="AH354" s="182">
        <f t="shared" si="170"/>
        <v>0</v>
      </c>
      <c r="AI354" s="183">
        <f t="shared" si="171"/>
        <v>0</v>
      </c>
      <c r="AJ354" s="183">
        <f t="shared" si="172"/>
        <v>0</v>
      </c>
      <c r="AK354" s="184">
        <f t="shared" si="173"/>
        <v>0</v>
      </c>
      <c r="AM354" s="370" t="str">
        <f t="shared" si="179"/>
        <v>-</v>
      </c>
      <c r="AO354" s="309" t="str">
        <f t="shared" si="174"/>
        <v/>
      </c>
    </row>
    <row r="355" spans="2:41" ht="16.5" outlineLevel="2" thickBot="1">
      <c r="B355" s="316">
        <v>34</v>
      </c>
      <c r="C355" s="317">
        <f t="shared" si="175"/>
        <v>122</v>
      </c>
      <c r="D355" s="317">
        <f t="shared" si="176"/>
        <v>425</v>
      </c>
      <c r="E355" s="153"/>
      <c r="F355" s="153"/>
      <c r="G355" s="154"/>
      <c r="H355" s="154"/>
      <c r="I355" s="154"/>
      <c r="J355" s="154"/>
      <c r="K355" s="154"/>
      <c r="L355" s="154"/>
      <c r="M355" s="154"/>
      <c r="N355" s="253"/>
      <c r="O355" s="253"/>
      <c r="P355" s="312"/>
      <c r="Q355" s="253"/>
      <c r="R355" s="186" t="str">
        <f t="shared" si="177"/>
        <v>-</v>
      </c>
      <c r="S355" s="186" t="str">
        <f t="shared" si="178"/>
        <v>-</v>
      </c>
      <c r="T355" s="155" t="s">
        <v>316</v>
      </c>
      <c r="V355" s="181">
        <f t="shared" si="160"/>
        <v>0</v>
      </c>
      <c r="W355" s="202">
        <f t="shared" si="161"/>
        <v>0</v>
      </c>
      <c r="X355" s="149">
        <f t="shared" si="162"/>
        <v>0</v>
      </c>
      <c r="Y355" s="160">
        <f t="shared" si="163"/>
        <v>0</v>
      </c>
      <c r="Z355" s="160">
        <f t="shared" si="164"/>
        <v>0</v>
      </c>
      <c r="AA355" s="160">
        <f t="shared" si="165"/>
        <v>0</v>
      </c>
      <c r="AC355" s="219">
        <f t="shared" si="166"/>
        <v>0</v>
      </c>
      <c r="AD355" s="218">
        <f t="shared" si="167"/>
        <v>0</v>
      </c>
      <c r="AE355" s="218">
        <f t="shared" si="168"/>
        <v>0</v>
      </c>
      <c r="AF355" s="220">
        <f t="shared" si="169"/>
        <v>0</v>
      </c>
      <c r="AG355" s="162"/>
      <c r="AH355" s="182">
        <f t="shared" si="170"/>
        <v>0</v>
      </c>
      <c r="AI355" s="183">
        <f t="shared" si="171"/>
        <v>0</v>
      </c>
      <c r="AJ355" s="183">
        <f t="shared" si="172"/>
        <v>0</v>
      </c>
      <c r="AK355" s="184">
        <f t="shared" si="173"/>
        <v>0</v>
      </c>
      <c r="AM355" s="370" t="str">
        <f t="shared" si="179"/>
        <v>-</v>
      </c>
      <c r="AO355" s="309" t="str">
        <f t="shared" si="174"/>
        <v/>
      </c>
    </row>
    <row r="356" spans="2:41" ht="16.5" outlineLevel="2" thickBot="1">
      <c r="B356" s="316">
        <v>35</v>
      </c>
      <c r="C356" s="317">
        <f t="shared" si="175"/>
        <v>122</v>
      </c>
      <c r="D356" s="317">
        <f t="shared" si="176"/>
        <v>425</v>
      </c>
      <c r="E356" s="153"/>
      <c r="F356" s="153"/>
      <c r="G356" s="154"/>
      <c r="H356" s="154"/>
      <c r="I356" s="154"/>
      <c r="J356" s="154"/>
      <c r="K356" s="154"/>
      <c r="L356" s="154"/>
      <c r="M356" s="154"/>
      <c r="N356" s="253"/>
      <c r="O356" s="253"/>
      <c r="P356" s="312"/>
      <c r="Q356" s="253"/>
      <c r="R356" s="186" t="str">
        <f t="shared" si="177"/>
        <v>-</v>
      </c>
      <c r="S356" s="186" t="str">
        <f t="shared" si="178"/>
        <v>-</v>
      </c>
      <c r="T356" s="155" t="s">
        <v>316</v>
      </c>
      <c r="V356" s="181">
        <f t="shared" si="160"/>
        <v>0</v>
      </c>
      <c r="W356" s="202">
        <f t="shared" si="161"/>
        <v>0</v>
      </c>
      <c r="X356" s="149">
        <f t="shared" si="162"/>
        <v>0</v>
      </c>
      <c r="Y356" s="160">
        <f t="shared" si="163"/>
        <v>0</v>
      </c>
      <c r="Z356" s="160">
        <f t="shared" si="164"/>
        <v>0</v>
      </c>
      <c r="AA356" s="160">
        <f t="shared" si="165"/>
        <v>0</v>
      </c>
      <c r="AC356" s="219">
        <f t="shared" si="166"/>
        <v>0</v>
      </c>
      <c r="AD356" s="218">
        <f t="shared" si="167"/>
        <v>0</v>
      </c>
      <c r="AE356" s="218">
        <f t="shared" si="168"/>
        <v>0</v>
      </c>
      <c r="AF356" s="220">
        <f t="shared" si="169"/>
        <v>0</v>
      </c>
      <c r="AG356" s="162"/>
      <c r="AH356" s="182">
        <f t="shared" si="170"/>
        <v>0</v>
      </c>
      <c r="AI356" s="183">
        <f t="shared" si="171"/>
        <v>0</v>
      </c>
      <c r="AJ356" s="183">
        <f t="shared" si="172"/>
        <v>0</v>
      </c>
      <c r="AK356" s="184">
        <f t="shared" si="173"/>
        <v>0</v>
      </c>
      <c r="AM356" s="370" t="str">
        <f t="shared" si="179"/>
        <v>-</v>
      </c>
      <c r="AO356" s="309" t="str">
        <f t="shared" si="174"/>
        <v/>
      </c>
    </row>
    <row r="357" spans="2:41" ht="16.5" outlineLevel="2" thickBot="1">
      <c r="B357" s="316">
        <v>36</v>
      </c>
      <c r="C357" s="317">
        <f t="shared" si="175"/>
        <v>122</v>
      </c>
      <c r="D357" s="317">
        <f t="shared" si="176"/>
        <v>425</v>
      </c>
      <c r="E357" s="153"/>
      <c r="F357" s="153"/>
      <c r="G357" s="154"/>
      <c r="H357" s="154"/>
      <c r="I357" s="154"/>
      <c r="J357" s="154"/>
      <c r="K357" s="154"/>
      <c r="L357" s="154"/>
      <c r="M357" s="154"/>
      <c r="N357" s="253"/>
      <c r="O357" s="253"/>
      <c r="P357" s="312"/>
      <c r="Q357" s="253"/>
      <c r="R357" s="186" t="str">
        <f t="shared" si="177"/>
        <v>-</v>
      </c>
      <c r="S357" s="186" t="str">
        <f t="shared" si="178"/>
        <v>-</v>
      </c>
      <c r="T357" s="155" t="s">
        <v>316</v>
      </c>
      <c r="V357" s="181">
        <f t="shared" si="160"/>
        <v>0</v>
      </c>
      <c r="W357" s="202">
        <f t="shared" si="161"/>
        <v>0</v>
      </c>
      <c r="X357" s="149">
        <f t="shared" si="162"/>
        <v>0</v>
      </c>
      <c r="Y357" s="160">
        <f t="shared" si="163"/>
        <v>0</v>
      </c>
      <c r="Z357" s="160">
        <f t="shared" si="164"/>
        <v>0</v>
      </c>
      <c r="AA357" s="160">
        <f t="shared" si="165"/>
        <v>0</v>
      </c>
      <c r="AC357" s="219">
        <f t="shared" si="166"/>
        <v>0</v>
      </c>
      <c r="AD357" s="218">
        <f t="shared" si="167"/>
        <v>0</v>
      </c>
      <c r="AE357" s="218">
        <f t="shared" si="168"/>
        <v>0</v>
      </c>
      <c r="AF357" s="220">
        <f t="shared" si="169"/>
        <v>0</v>
      </c>
      <c r="AG357" s="162"/>
      <c r="AH357" s="182">
        <f t="shared" si="170"/>
        <v>0</v>
      </c>
      <c r="AI357" s="183">
        <f t="shared" si="171"/>
        <v>0</v>
      </c>
      <c r="AJ357" s="183">
        <f t="shared" si="172"/>
        <v>0</v>
      </c>
      <c r="AK357" s="184">
        <f t="shared" si="173"/>
        <v>0</v>
      </c>
      <c r="AM357" s="370" t="str">
        <f t="shared" si="179"/>
        <v>-</v>
      </c>
      <c r="AO357" s="309" t="str">
        <f t="shared" si="174"/>
        <v/>
      </c>
    </row>
    <row r="358" spans="2:41" ht="16.5" outlineLevel="2" thickBot="1">
      <c r="B358" s="316">
        <v>37</v>
      </c>
      <c r="C358" s="317">
        <f t="shared" si="175"/>
        <v>122</v>
      </c>
      <c r="D358" s="317">
        <f t="shared" si="176"/>
        <v>425</v>
      </c>
      <c r="E358" s="153"/>
      <c r="F358" s="153"/>
      <c r="G358" s="154"/>
      <c r="H358" s="154"/>
      <c r="I358" s="154"/>
      <c r="J358" s="154"/>
      <c r="K358" s="154"/>
      <c r="L358" s="154"/>
      <c r="M358" s="154"/>
      <c r="N358" s="253"/>
      <c r="O358" s="253"/>
      <c r="P358" s="312"/>
      <c r="Q358" s="253"/>
      <c r="R358" s="186" t="str">
        <f t="shared" si="177"/>
        <v>-</v>
      </c>
      <c r="S358" s="186" t="str">
        <f t="shared" si="178"/>
        <v>-</v>
      </c>
      <c r="T358" s="155" t="s">
        <v>316</v>
      </c>
      <c r="V358" s="181">
        <f t="shared" si="160"/>
        <v>0</v>
      </c>
      <c r="W358" s="202">
        <f t="shared" si="161"/>
        <v>0</v>
      </c>
      <c r="X358" s="149">
        <f t="shared" si="162"/>
        <v>0</v>
      </c>
      <c r="Y358" s="160">
        <f t="shared" si="163"/>
        <v>0</v>
      </c>
      <c r="Z358" s="160">
        <f t="shared" si="164"/>
        <v>0</v>
      </c>
      <c r="AA358" s="160">
        <f t="shared" si="165"/>
        <v>0</v>
      </c>
      <c r="AC358" s="219">
        <f t="shared" si="166"/>
        <v>0</v>
      </c>
      <c r="AD358" s="218">
        <f t="shared" si="167"/>
        <v>0</v>
      </c>
      <c r="AE358" s="218">
        <f t="shared" si="168"/>
        <v>0</v>
      </c>
      <c r="AF358" s="220">
        <f t="shared" si="169"/>
        <v>0</v>
      </c>
      <c r="AG358" s="162"/>
      <c r="AH358" s="182">
        <f t="shared" si="170"/>
        <v>0</v>
      </c>
      <c r="AI358" s="183">
        <f t="shared" si="171"/>
        <v>0</v>
      </c>
      <c r="AJ358" s="183">
        <f t="shared" si="172"/>
        <v>0</v>
      </c>
      <c r="AK358" s="184">
        <f t="shared" si="173"/>
        <v>0</v>
      </c>
      <c r="AM358" s="370" t="str">
        <f t="shared" si="179"/>
        <v>-</v>
      </c>
      <c r="AO358" s="309" t="str">
        <f t="shared" si="174"/>
        <v/>
      </c>
    </row>
    <row r="359" spans="2:41" ht="16.5" outlineLevel="2" thickBot="1">
      <c r="B359" s="316">
        <v>38</v>
      </c>
      <c r="C359" s="317">
        <f t="shared" si="175"/>
        <v>122</v>
      </c>
      <c r="D359" s="317">
        <f t="shared" si="176"/>
        <v>425</v>
      </c>
      <c r="E359" s="153"/>
      <c r="F359" s="153"/>
      <c r="G359" s="154"/>
      <c r="H359" s="154"/>
      <c r="I359" s="154"/>
      <c r="J359" s="154"/>
      <c r="K359" s="154"/>
      <c r="L359" s="154"/>
      <c r="M359" s="154"/>
      <c r="N359" s="253"/>
      <c r="O359" s="253"/>
      <c r="P359" s="312"/>
      <c r="Q359" s="253"/>
      <c r="R359" s="186" t="str">
        <f t="shared" si="177"/>
        <v>-</v>
      </c>
      <c r="S359" s="186" t="str">
        <f t="shared" si="178"/>
        <v>-</v>
      </c>
      <c r="T359" s="155" t="s">
        <v>316</v>
      </c>
      <c r="V359" s="181">
        <f t="shared" si="160"/>
        <v>0</v>
      </c>
      <c r="W359" s="202">
        <f t="shared" si="161"/>
        <v>0</v>
      </c>
      <c r="X359" s="149">
        <f t="shared" si="162"/>
        <v>0</v>
      </c>
      <c r="Y359" s="160">
        <f t="shared" si="163"/>
        <v>0</v>
      </c>
      <c r="Z359" s="160">
        <f t="shared" si="164"/>
        <v>0</v>
      </c>
      <c r="AA359" s="160">
        <f t="shared" si="165"/>
        <v>0</v>
      </c>
      <c r="AC359" s="219">
        <f t="shared" si="166"/>
        <v>0</v>
      </c>
      <c r="AD359" s="218">
        <f t="shared" si="167"/>
        <v>0</v>
      </c>
      <c r="AE359" s="218">
        <f t="shared" si="168"/>
        <v>0</v>
      </c>
      <c r="AF359" s="220">
        <f t="shared" si="169"/>
        <v>0</v>
      </c>
      <c r="AG359" s="162"/>
      <c r="AH359" s="182">
        <f t="shared" si="170"/>
        <v>0</v>
      </c>
      <c r="AI359" s="183">
        <f t="shared" si="171"/>
        <v>0</v>
      </c>
      <c r="AJ359" s="183">
        <f t="shared" si="172"/>
        <v>0</v>
      </c>
      <c r="AK359" s="184">
        <f t="shared" si="173"/>
        <v>0</v>
      </c>
      <c r="AM359" s="370" t="str">
        <f t="shared" si="179"/>
        <v>-</v>
      </c>
      <c r="AO359" s="309" t="str">
        <f t="shared" si="174"/>
        <v/>
      </c>
    </row>
    <row r="360" spans="2:41" ht="16.5" outlineLevel="2" thickBot="1">
      <c r="B360" s="316">
        <v>39</v>
      </c>
      <c r="C360" s="317">
        <f t="shared" si="175"/>
        <v>122</v>
      </c>
      <c r="D360" s="317">
        <f t="shared" si="176"/>
        <v>425</v>
      </c>
      <c r="E360" s="153"/>
      <c r="F360" s="153"/>
      <c r="G360" s="154"/>
      <c r="H360" s="154"/>
      <c r="I360" s="154"/>
      <c r="J360" s="154"/>
      <c r="K360" s="154"/>
      <c r="L360" s="154"/>
      <c r="M360" s="154"/>
      <c r="N360" s="253"/>
      <c r="O360" s="253"/>
      <c r="P360" s="312"/>
      <c r="Q360" s="253"/>
      <c r="R360" s="186" t="str">
        <f t="shared" si="177"/>
        <v>-</v>
      </c>
      <c r="S360" s="186" t="str">
        <f t="shared" si="178"/>
        <v>-</v>
      </c>
      <c r="T360" s="155" t="s">
        <v>316</v>
      </c>
      <c r="V360" s="181">
        <f t="shared" si="160"/>
        <v>0</v>
      </c>
      <c r="W360" s="202">
        <f t="shared" si="161"/>
        <v>0</v>
      </c>
      <c r="X360" s="149">
        <f t="shared" si="162"/>
        <v>0</v>
      </c>
      <c r="Y360" s="160">
        <f t="shared" si="163"/>
        <v>0</v>
      </c>
      <c r="Z360" s="160">
        <f t="shared" si="164"/>
        <v>0</v>
      </c>
      <c r="AA360" s="160">
        <f t="shared" si="165"/>
        <v>0</v>
      </c>
      <c r="AC360" s="219">
        <f t="shared" si="166"/>
        <v>0</v>
      </c>
      <c r="AD360" s="218">
        <f t="shared" si="167"/>
        <v>0</v>
      </c>
      <c r="AE360" s="218">
        <f t="shared" si="168"/>
        <v>0</v>
      </c>
      <c r="AF360" s="220">
        <f t="shared" si="169"/>
        <v>0</v>
      </c>
      <c r="AG360" s="162"/>
      <c r="AH360" s="182">
        <f t="shared" si="170"/>
        <v>0</v>
      </c>
      <c r="AI360" s="183">
        <f t="shared" si="171"/>
        <v>0</v>
      </c>
      <c r="AJ360" s="183">
        <f t="shared" si="172"/>
        <v>0</v>
      </c>
      <c r="AK360" s="184">
        <f t="shared" si="173"/>
        <v>0</v>
      </c>
      <c r="AM360" s="370" t="str">
        <f t="shared" si="179"/>
        <v>-</v>
      </c>
      <c r="AO360" s="309" t="str">
        <f t="shared" si="174"/>
        <v/>
      </c>
    </row>
    <row r="361" spans="2:41" ht="16.5" outlineLevel="2" thickBot="1">
      <c r="B361" s="316">
        <v>40</v>
      </c>
      <c r="C361" s="317">
        <f t="shared" si="175"/>
        <v>122</v>
      </c>
      <c r="D361" s="317">
        <f t="shared" si="176"/>
        <v>425</v>
      </c>
      <c r="E361" s="153"/>
      <c r="F361" s="153"/>
      <c r="G361" s="154"/>
      <c r="H361" s="154"/>
      <c r="I361" s="154"/>
      <c r="J361" s="154"/>
      <c r="K361" s="154"/>
      <c r="L361" s="154"/>
      <c r="M361" s="154"/>
      <c r="N361" s="253"/>
      <c r="O361" s="253"/>
      <c r="P361" s="312"/>
      <c r="Q361" s="253"/>
      <c r="R361" s="186" t="str">
        <f t="shared" si="177"/>
        <v>-</v>
      </c>
      <c r="S361" s="186" t="str">
        <f t="shared" si="178"/>
        <v>-</v>
      </c>
      <c r="T361" s="155" t="s">
        <v>316</v>
      </c>
      <c r="V361" s="181">
        <f t="shared" si="160"/>
        <v>0</v>
      </c>
      <c r="W361" s="202">
        <f t="shared" si="161"/>
        <v>0</v>
      </c>
      <c r="X361" s="149">
        <f t="shared" si="162"/>
        <v>0</v>
      </c>
      <c r="Y361" s="160">
        <f t="shared" si="163"/>
        <v>0</v>
      </c>
      <c r="Z361" s="160">
        <f t="shared" si="164"/>
        <v>0</v>
      </c>
      <c r="AA361" s="160">
        <f t="shared" si="165"/>
        <v>0</v>
      </c>
      <c r="AC361" s="219">
        <f t="shared" si="166"/>
        <v>0</v>
      </c>
      <c r="AD361" s="218">
        <f t="shared" si="167"/>
        <v>0</v>
      </c>
      <c r="AE361" s="218">
        <f t="shared" si="168"/>
        <v>0</v>
      </c>
      <c r="AF361" s="220">
        <f t="shared" si="169"/>
        <v>0</v>
      </c>
      <c r="AG361" s="162"/>
      <c r="AH361" s="182">
        <f t="shared" si="170"/>
        <v>0</v>
      </c>
      <c r="AI361" s="183">
        <f t="shared" si="171"/>
        <v>0</v>
      </c>
      <c r="AJ361" s="183">
        <f t="shared" si="172"/>
        <v>0</v>
      </c>
      <c r="AK361" s="184">
        <f t="shared" si="173"/>
        <v>0</v>
      </c>
      <c r="AM361" s="370" t="str">
        <f t="shared" si="179"/>
        <v>-</v>
      </c>
      <c r="AO361" s="309" t="str">
        <f t="shared" si="174"/>
        <v/>
      </c>
    </row>
    <row r="362" spans="2:41" ht="16.5" outlineLevel="2" thickBot="1">
      <c r="B362" s="316">
        <v>41</v>
      </c>
      <c r="C362" s="317">
        <f t="shared" si="175"/>
        <v>122</v>
      </c>
      <c r="D362" s="317">
        <f t="shared" si="176"/>
        <v>425</v>
      </c>
      <c r="E362" s="153"/>
      <c r="F362" s="153"/>
      <c r="G362" s="154"/>
      <c r="H362" s="154"/>
      <c r="I362" s="154"/>
      <c r="J362" s="154"/>
      <c r="K362" s="154"/>
      <c r="L362" s="154"/>
      <c r="M362" s="154"/>
      <c r="N362" s="253"/>
      <c r="O362" s="253"/>
      <c r="P362" s="312"/>
      <c r="Q362" s="253"/>
      <c r="R362" s="186" t="str">
        <f t="shared" si="177"/>
        <v>-</v>
      </c>
      <c r="S362" s="186" t="str">
        <f t="shared" si="178"/>
        <v>-</v>
      </c>
      <c r="T362" s="155" t="s">
        <v>316</v>
      </c>
      <c r="V362" s="181">
        <f t="shared" si="160"/>
        <v>0</v>
      </c>
      <c r="W362" s="202">
        <f t="shared" si="161"/>
        <v>0</v>
      </c>
      <c r="X362" s="149">
        <f t="shared" si="162"/>
        <v>0</v>
      </c>
      <c r="Y362" s="160">
        <f t="shared" si="163"/>
        <v>0</v>
      </c>
      <c r="Z362" s="160">
        <f t="shared" si="164"/>
        <v>0</v>
      </c>
      <c r="AA362" s="160">
        <f t="shared" si="165"/>
        <v>0</v>
      </c>
      <c r="AC362" s="219">
        <f t="shared" si="166"/>
        <v>0</v>
      </c>
      <c r="AD362" s="218">
        <f t="shared" si="167"/>
        <v>0</v>
      </c>
      <c r="AE362" s="218">
        <f t="shared" si="168"/>
        <v>0</v>
      </c>
      <c r="AF362" s="220">
        <f t="shared" si="169"/>
        <v>0</v>
      </c>
      <c r="AG362" s="162"/>
      <c r="AH362" s="182">
        <f t="shared" si="170"/>
        <v>0</v>
      </c>
      <c r="AI362" s="183">
        <f t="shared" si="171"/>
        <v>0</v>
      </c>
      <c r="AJ362" s="183">
        <f t="shared" si="172"/>
        <v>0</v>
      </c>
      <c r="AK362" s="184">
        <f t="shared" si="173"/>
        <v>0</v>
      </c>
      <c r="AM362" s="370" t="str">
        <f t="shared" si="179"/>
        <v>-</v>
      </c>
      <c r="AO362" s="309" t="str">
        <f t="shared" si="174"/>
        <v/>
      </c>
    </row>
    <row r="363" spans="2:41" ht="16.5" outlineLevel="2" thickBot="1">
      <c r="B363" s="316">
        <v>42</v>
      </c>
      <c r="C363" s="317">
        <f t="shared" si="175"/>
        <v>122</v>
      </c>
      <c r="D363" s="317">
        <f t="shared" si="176"/>
        <v>425</v>
      </c>
      <c r="E363" s="153"/>
      <c r="F363" s="153"/>
      <c r="G363" s="154"/>
      <c r="H363" s="154"/>
      <c r="I363" s="154"/>
      <c r="J363" s="154"/>
      <c r="K363" s="154"/>
      <c r="L363" s="154"/>
      <c r="M363" s="154"/>
      <c r="N363" s="253"/>
      <c r="O363" s="253"/>
      <c r="P363" s="312"/>
      <c r="Q363" s="253"/>
      <c r="R363" s="186" t="str">
        <f t="shared" si="177"/>
        <v>-</v>
      </c>
      <c r="S363" s="186" t="str">
        <f t="shared" si="178"/>
        <v>-</v>
      </c>
      <c r="T363" s="155" t="s">
        <v>316</v>
      </c>
      <c r="V363" s="181">
        <f t="shared" si="160"/>
        <v>0</v>
      </c>
      <c r="W363" s="202">
        <f t="shared" si="161"/>
        <v>0</v>
      </c>
      <c r="X363" s="149">
        <f t="shared" si="162"/>
        <v>0</v>
      </c>
      <c r="Y363" s="160">
        <f t="shared" si="163"/>
        <v>0</v>
      </c>
      <c r="Z363" s="160">
        <f t="shared" si="164"/>
        <v>0</v>
      </c>
      <c r="AA363" s="160">
        <f t="shared" si="165"/>
        <v>0</v>
      </c>
      <c r="AC363" s="219">
        <f t="shared" si="166"/>
        <v>0</v>
      </c>
      <c r="AD363" s="218">
        <f t="shared" si="167"/>
        <v>0</v>
      </c>
      <c r="AE363" s="218">
        <f t="shared" si="168"/>
        <v>0</v>
      </c>
      <c r="AF363" s="220">
        <f t="shared" si="169"/>
        <v>0</v>
      </c>
      <c r="AG363" s="162"/>
      <c r="AH363" s="182">
        <f t="shared" si="170"/>
        <v>0</v>
      </c>
      <c r="AI363" s="183">
        <f t="shared" si="171"/>
        <v>0</v>
      </c>
      <c r="AJ363" s="183">
        <f t="shared" si="172"/>
        <v>0</v>
      </c>
      <c r="AK363" s="184">
        <f t="shared" si="173"/>
        <v>0</v>
      </c>
      <c r="AM363" s="370" t="str">
        <f t="shared" si="179"/>
        <v>-</v>
      </c>
      <c r="AO363" s="309" t="str">
        <f t="shared" si="174"/>
        <v/>
      </c>
    </row>
    <row r="364" spans="2:41" ht="16.5" outlineLevel="2" thickBot="1">
      <c r="B364" s="316">
        <v>43</v>
      </c>
      <c r="C364" s="317">
        <f t="shared" si="175"/>
        <v>122</v>
      </c>
      <c r="D364" s="317">
        <f t="shared" si="176"/>
        <v>425</v>
      </c>
      <c r="E364" s="153"/>
      <c r="F364" s="153"/>
      <c r="G364" s="154"/>
      <c r="H364" s="154"/>
      <c r="I364" s="154"/>
      <c r="J364" s="154"/>
      <c r="K364" s="154"/>
      <c r="L364" s="154"/>
      <c r="M364" s="154"/>
      <c r="N364" s="253"/>
      <c r="O364" s="253"/>
      <c r="P364" s="312"/>
      <c r="Q364" s="253"/>
      <c r="R364" s="186" t="str">
        <f t="shared" si="177"/>
        <v>-</v>
      </c>
      <c r="S364" s="186" t="str">
        <f t="shared" si="178"/>
        <v>-</v>
      </c>
      <c r="T364" s="155" t="s">
        <v>316</v>
      </c>
      <c r="V364" s="181">
        <f t="shared" si="160"/>
        <v>0</v>
      </c>
      <c r="W364" s="202">
        <f t="shared" si="161"/>
        <v>0</v>
      </c>
      <c r="X364" s="149">
        <f t="shared" si="162"/>
        <v>0</v>
      </c>
      <c r="Y364" s="160">
        <f t="shared" si="163"/>
        <v>0</v>
      </c>
      <c r="Z364" s="160">
        <f t="shared" si="164"/>
        <v>0</v>
      </c>
      <c r="AA364" s="160">
        <f t="shared" si="165"/>
        <v>0</v>
      </c>
      <c r="AC364" s="219">
        <f t="shared" si="166"/>
        <v>0</v>
      </c>
      <c r="AD364" s="218">
        <f t="shared" si="167"/>
        <v>0</v>
      </c>
      <c r="AE364" s="218">
        <f t="shared" si="168"/>
        <v>0</v>
      </c>
      <c r="AF364" s="220">
        <f t="shared" si="169"/>
        <v>0</v>
      </c>
      <c r="AG364" s="162"/>
      <c r="AH364" s="182">
        <f t="shared" si="170"/>
        <v>0</v>
      </c>
      <c r="AI364" s="183">
        <f t="shared" si="171"/>
        <v>0</v>
      </c>
      <c r="AJ364" s="183">
        <f t="shared" si="172"/>
        <v>0</v>
      </c>
      <c r="AK364" s="184">
        <f t="shared" si="173"/>
        <v>0</v>
      </c>
      <c r="AM364" s="370" t="str">
        <f t="shared" si="179"/>
        <v>-</v>
      </c>
      <c r="AO364" s="309" t="str">
        <f t="shared" si="174"/>
        <v/>
      </c>
    </row>
    <row r="365" spans="2:41" ht="16.5" outlineLevel="2" thickBot="1">
      <c r="B365" s="316">
        <v>44</v>
      </c>
      <c r="C365" s="317">
        <f t="shared" si="175"/>
        <v>122</v>
      </c>
      <c r="D365" s="317">
        <f t="shared" si="176"/>
        <v>425</v>
      </c>
      <c r="E365" s="153"/>
      <c r="F365" s="153"/>
      <c r="G365" s="154"/>
      <c r="H365" s="154"/>
      <c r="I365" s="154"/>
      <c r="J365" s="154"/>
      <c r="K365" s="154"/>
      <c r="L365" s="154"/>
      <c r="M365" s="154"/>
      <c r="N365" s="253"/>
      <c r="O365" s="253"/>
      <c r="P365" s="312"/>
      <c r="Q365" s="253"/>
      <c r="R365" s="186" t="str">
        <f t="shared" si="177"/>
        <v>-</v>
      </c>
      <c r="S365" s="186" t="str">
        <f t="shared" si="178"/>
        <v>-</v>
      </c>
      <c r="T365" s="155" t="s">
        <v>316</v>
      </c>
      <c r="V365" s="181">
        <f t="shared" si="160"/>
        <v>0</v>
      </c>
      <c r="W365" s="202">
        <f t="shared" si="161"/>
        <v>0</v>
      </c>
      <c r="X365" s="149">
        <f t="shared" si="162"/>
        <v>0</v>
      </c>
      <c r="Y365" s="160">
        <f t="shared" si="163"/>
        <v>0</v>
      </c>
      <c r="Z365" s="160">
        <f t="shared" si="164"/>
        <v>0</v>
      </c>
      <c r="AA365" s="160">
        <f t="shared" si="165"/>
        <v>0</v>
      </c>
      <c r="AC365" s="219">
        <f t="shared" si="166"/>
        <v>0</v>
      </c>
      <c r="AD365" s="218">
        <f t="shared" si="167"/>
        <v>0</v>
      </c>
      <c r="AE365" s="218">
        <f t="shared" si="168"/>
        <v>0</v>
      </c>
      <c r="AF365" s="220">
        <f t="shared" si="169"/>
        <v>0</v>
      </c>
      <c r="AG365" s="162"/>
      <c r="AH365" s="182">
        <f t="shared" si="170"/>
        <v>0</v>
      </c>
      <c r="AI365" s="183">
        <f t="shared" si="171"/>
        <v>0</v>
      </c>
      <c r="AJ365" s="183">
        <f t="shared" si="172"/>
        <v>0</v>
      </c>
      <c r="AK365" s="184">
        <f t="shared" si="173"/>
        <v>0</v>
      </c>
      <c r="AM365" s="370" t="str">
        <f t="shared" si="179"/>
        <v>-</v>
      </c>
      <c r="AO365" s="309" t="str">
        <f t="shared" si="174"/>
        <v/>
      </c>
    </row>
    <row r="366" spans="2:41" ht="16.5" outlineLevel="2" thickBot="1">
      <c r="B366" s="318">
        <v>45</v>
      </c>
      <c r="C366" s="319">
        <f t="shared" si="175"/>
        <v>122</v>
      </c>
      <c r="D366" s="319">
        <f t="shared" si="176"/>
        <v>425</v>
      </c>
      <c r="E366" s="156"/>
      <c r="F366" s="156"/>
      <c r="G366" s="157"/>
      <c r="H366" s="157"/>
      <c r="I366" s="157"/>
      <c r="J366" s="157"/>
      <c r="K366" s="157"/>
      <c r="L366" s="157"/>
      <c r="M366" s="157"/>
      <c r="N366" s="889"/>
      <c r="O366" s="889"/>
      <c r="P366" s="313"/>
      <c r="Q366" s="889"/>
      <c r="R366" s="187" t="str">
        <f t="shared" si="177"/>
        <v>-</v>
      </c>
      <c r="S366" s="187" t="str">
        <f t="shared" si="178"/>
        <v>-</v>
      </c>
      <c r="T366" s="158" t="s">
        <v>316</v>
      </c>
      <c r="V366" s="181">
        <f t="shared" si="160"/>
        <v>0</v>
      </c>
      <c r="W366" s="202">
        <f t="shared" si="161"/>
        <v>0</v>
      </c>
      <c r="X366" s="149">
        <f t="shared" si="162"/>
        <v>0</v>
      </c>
      <c r="Y366" s="160">
        <f t="shared" si="163"/>
        <v>0</v>
      </c>
      <c r="Z366" s="160">
        <f t="shared" si="164"/>
        <v>0</v>
      </c>
      <c r="AA366" s="160">
        <f t="shared" si="165"/>
        <v>0</v>
      </c>
      <c r="AC366" s="219">
        <f t="shared" si="166"/>
        <v>0</v>
      </c>
      <c r="AD366" s="218">
        <f t="shared" si="167"/>
        <v>0</v>
      </c>
      <c r="AE366" s="218">
        <f t="shared" si="168"/>
        <v>0</v>
      </c>
      <c r="AF366" s="220">
        <f t="shared" si="169"/>
        <v>0</v>
      </c>
      <c r="AG366" s="162"/>
      <c r="AH366" s="182">
        <f t="shared" si="170"/>
        <v>0</v>
      </c>
      <c r="AI366" s="183">
        <f t="shared" si="171"/>
        <v>0</v>
      </c>
      <c r="AJ366" s="183">
        <f t="shared" si="172"/>
        <v>0</v>
      </c>
      <c r="AK366" s="184">
        <f t="shared" si="173"/>
        <v>0</v>
      </c>
      <c r="AM366" s="371" t="str">
        <f t="shared" si="179"/>
        <v>-</v>
      </c>
      <c r="AO366" s="309" t="str">
        <f t="shared" si="174"/>
        <v/>
      </c>
    </row>
    <row r="367" spans="2:41" ht="15.75" outlineLevel="1" thickBot="1">
      <c r="F367" s="761" t="s">
        <v>176</v>
      </c>
      <c r="G367" s="762"/>
      <c r="H367" s="762"/>
      <c r="I367" s="762"/>
      <c r="J367" s="762"/>
      <c r="K367" s="762"/>
      <c r="L367" s="762"/>
      <c r="M367" s="762"/>
      <c r="N367" s="199"/>
      <c r="O367" s="199"/>
      <c r="P367" s="199"/>
      <c r="Q367" s="199"/>
      <c r="R367" s="200"/>
      <c r="S367" s="200"/>
    </row>
    <row r="368" spans="2:41" s="322" customFormat="1" ht="21.75" customHeight="1" outlineLevel="1" thickTop="1">
      <c r="B368" s="320"/>
      <c r="C368" s="321"/>
      <c r="D368" s="321"/>
      <c r="F368" s="328" t="s">
        <v>350</v>
      </c>
      <c r="G368" s="329" t="s">
        <v>248</v>
      </c>
      <c r="H368" s="329" t="s">
        <v>265</v>
      </c>
      <c r="I368" s="329" t="s">
        <v>249</v>
      </c>
      <c r="J368" s="329" t="s">
        <v>250</v>
      </c>
      <c r="K368" s="329" t="s">
        <v>251</v>
      </c>
      <c r="L368" s="329" t="s">
        <v>252</v>
      </c>
      <c r="M368" s="329" t="s">
        <v>253</v>
      </c>
      <c r="N368" s="329" t="s">
        <v>254</v>
      </c>
      <c r="O368" s="329" t="s">
        <v>399</v>
      </c>
      <c r="P368" s="329" t="s">
        <v>400</v>
      </c>
      <c r="Q368" s="329" t="s">
        <v>401</v>
      </c>
      <c r="R368" s="330" t="s">
        <v>264</v>
      </c>
      <c r="S368" s="331" t="s">
        <v>255</v>
      </c>
      <c r="T368" s="331" t="s">
        <v>409</v>
      </c>
      <c r="U368" s="325"/>
      <c r="V368" s="321"/>
      <c r="W368" s="321"/>
      <c r="AG368" s="326"/>
      <c r="AL368" s="325"/>
      <c r="AM368" s="355"/>
      <c r="AN368" s="325"/>
      <c r="AO368" s="327"/>
    </row>
    <row r="369" spans="2:41" s="322" customFormat="1" ht="15" outlineLevel="1">
      <c r="B369" s="320"/>
      <c r="C369" s="321"/>
      <c r="D369" s="321"/>
      <c r="F369" s="332" t="s">
        <v>257</v>
      </c>
      <c r="G369" s="333">
        <f>SUMIF(G322:G366,5)/5</f>
        <v>0</v>
      </c>
      <c r="H369" s="333">
        <f t="shared" ref="H369:S369" si="180">SUMIF(H322:H366,5)/5</f>
        <v>0</v>
      </c>
      <c r="I369" s="333">
        <f t="shared" si="180"/>
        <v>0</v>
      </c>
      <c r="J369" s="333">
        <f t="shared" si="180"/>
        <v>0</v>
      </c>
      <c r="K369" s="333">
        <f t="shared" si="180"/>
        <v>0</v>
      </c>
      <c r="L369" s="333">
        <f t="shared" si="180"/>
        <v>0</v>
      </c>
      <c r="M369" s="333">
        <f t="shared" si="180"/>
        <v>0</v>
      </c>
      <c r="N369" s="333">
        <f t="shared" si="180"/>
        <v>0</v>
      </c>
      <c r="O369" s="333">
        <f>SUMIF(O322:O366,5)/5</f>
        <v>0</v>
      </c>
      <c r="P369" s="333">
        <f>SUMIF(P322:P366,5)/5</f>
        <v>0</v>
      </c>
      <c r="Q369" s="333">
        <f>SUMIF(Q322:Q366,5)/5</f>
        <v>0</v>
      </c>
      <c r="R369" s="333">
        <f t="shared" si="180"/>
        <v>0</v>
      </c>
      <c r="S369" s="334">
        <f t="shared" si="180"/>
        <v>0</v>
      </c>
      <c r="T369" s="362" t="s">
        <v>411</v>
      </c>
      <c r="U369" s="325"/>
      <c r="V369" s="321"/>
      <c r="W369" s="321"/>
      <c r="AG369" s="326"/>
      <c r="AL369" s="325"/>
      <c r="AM369" s="355"/>
      <c r="AN369" s="325"/>
      <c r="AO369" s="327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1">IF(ISERR(G369/SUM(G369,G371,G373,G375)*100),0,G369/SUM(G369,G371,G373,G375)*100)</f>
        <v>0</v>
      </c>
      <c r="H370" s="336">
        <f t="shared" si="181"/>
        <v>0</v>
      </c>
      <c r="I370" s="336">
        <f t="shared" si="181"/>
        <v>0</v>
      </c>
      <c r="J370" s="336">
        <f t="shared" si="181"/>
        <v>0</v>
      </c>
      <c r="K370" s="336">
        <f t="shared" si="181"/>
        <v>0</v>
      </c>
      <c r="L370" s="336">
        <f t="shared" si="181"/>
        <v>0</v>
      </c>
      <c r="M370" s="336">
        <f t="shared" si="181"/>
        <v>0</v>
      </c>
      <c r="N370" s="336">
        <f t="shared" si="181"/>
        <v>0</v>
      </c>
      <c r="O370" s="336">
        <f>IF(ISERR(O369/SUM(O369,O371,O373,O375)*100),0,O369/SUM(O369,O371,O373,O375)*100)</f>
        <v>0</v>
      </c>
      <c r="P370" s="336">
        <f>IF(ISERR(P369/SUM(P369,P371,P373,P375)*100),0,P369/SUM(P369,P371,P373,P375)*100)</f>
        <v>0</v>
      </c>
      <c r="Q370" s="336">
        <f>IF(ISERR(Q369/SUM(Q369,Q371,Q373,Q375)*100),0,Q369/SUM(Q369,Q371,Q373,Q375)*100)</f>
        <v>0</v>
      </c>
      <c r="R370" s="336">
        <f t="shared" si="181"/>
        <v>0</v>
      </c>
      <c r="S370" s="337">
        <f t="shared" si="181"/>
        <v>0</v>
      </c>
      <c r="T370" s="363">
        <f>SUM(V321:W321)</f>
        <v>0</v>
      </c>
      <c r="U370" s="325"/>
      <c r="V370" s="321"/>
      <c r="W370" s="321"/>
      <c r="AG370" s="326"/>
      <c r="AL370" s="325"/>
      <c r="AM370" s="355"/>
      <c r="AN370" s="325"/>
      <c r="AO370" s="327"/>
    </row>
    <row r="371" spans="2:41" s="322" customFormat="1" ht="15" outlineLevel="1">
      <c r="B371" s="320"/>
      <c r="C371" s="321"/>
      <c r="D371" s="321"/>
      <c r="F371" s="332" t="s">
        <v>259</v>
      </c>
      <c r="G371" s="333">
        <f>SUMIF(G322:G366,4)/4</f>
        <v>0</v>
      </c>
      <c r="H371" s="333">
        <f t="shared" ref="H371:S371" si="182">SUMIF(H322:H366,4)/4</f>
        <v>0</v>
      </c>
      <c r="I371" s="333">
        <f t="shared" si="182"/>
        <v>0</v>
      </c>
      <c r="J371" s="333">
        <f t="shared" si="182"/>
        <v>0</v>
      </c>
      <c r="K371" s="333">
        <f t="shared" si="182"/>
        <v>0</v>
      </c>
      <c r="L371" s="333">
        <f t="shared" si="182"/>
        <v>0</v>
      </c>
      <c r="M371" s="333">
        <f t="shared" si="182"/>
        <v>0</v>
      </c>
      <c r="N371" s="333">
        <f t="shared" si="182"/>
        <v>0</v>
      </c>
      <c r="O371" s="333">
        <f>SUMIF(O322:O366,4)/4</f>
        <v>0</v>
      </c>
      <c r="P371" s="333">
        <f>SUMIF(P322:P366,4)/4</f>
        <v>0</v>
      </c>
      <c r="Q371" s="333">
        <f>SUMIF(Q322:Q366,4)/4</f>
        <v>0</v>
      </c>
      <c r="R371" s="333">
        <f t="shared" si="182"/>
        <v>0</v>
      </c>
      <c r="S371" s="334">
        <f t="shared" si="182"/>
        <v>0</v>
      </c>
      <c r="T371" s="364" t="s">
        <v>410</v>
      </c>
      <c r="U371" s="325"/>
      <c r="V371" s="321"/>
      <c r="W371" s="321"/>
      <c r="AG371" s="326"/>
      <c r="AL371" s="325"/>
      <c r="AM371" s="355"/>
      <c r="AN371" s="325"/>
      <c r="AO371" s="327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3">IF(ISERR(G371/SUM(G369,G371,G373,G375)*100),0,G371/SUM(G369,G371,G373,G375)*100)</f>
        <v>0</v>
      </c>
      <c r="H372" s="336">
        <f t="shared" si="183"/>
        <v>0</v>
      </c>
      <c r="I372" s="336">
        <f t="shared" si="183"/>
        <v>0</v>
      </c>
      <c r="J372" s="336">
        <f t="shared" si="183"/>
        <v>0</v>
      </c>
      <c r="K372" s="336">
        <f t="shared" si="183"/>
        <v>0</v>
      </c>
      <c r="L372" s="336">
        <f t="shared" si="183"/>
        <v>0</v>
      </c>
      <c r="M372" s="336">
        <f t="shared" si="183"/>
        <v>0</v>
      </c>
      <c r="N372" s="336">
        <f t="shared" si="183"/>
        <v>0</v>
      </c>
      <c r="O372" s="336">
        <f>IF(ISERR(O371/SUM(O369,O371,O373,O375)*100),0,O371/SUM(O369,O371,O373,O375)*100)</f>
        <v>0</v>
      </c>
      <c r="P372" s="336">
        <f>IF(ISERR(P371/SUM(P369,P371,P373,P375)*100),0,P371/SUM(P369,P371,P373,P375)*100)</f>
        <v>0</v>
      </c>
      <c r="Q372" s="336">
        <f>IF(ISERR(Q371/SUM(Q369,Q371,Q373,Q375)*100),0,Q371/SUM(Q369,Q371,Q373,Q375)*100)</f>
        <v>0</v>
      </c>
      <c r="R372" s="336">
        <f t="shared" si="183"/>
        <v>0</v>
      </c>
      <c r="S372" s="337">
        <f t="shared" si="183"/>
        <v>0</v>
      </c>
      <c r="T372" s="365">
        <f>AM321</f>
        <v>0</v>
      </c>
      <c r="U372" s="325"/>
      <c r="V372" s="321"/>
      <c r="W372" s="321"/>
      <c r="AG372" s="326"/>
      <c r="AL372" s="325"/>
      <c r="AM372" s="355"/>
      <c r="AN372" s="325"/>
      <c r="AO372" s="327"/>
    </row>
    <row r="373" spans="2:41" s="322" customFormat="1" ht="15" outlineLevel="1">
      <c r="B373" s="320"/>
      <c r="C373" s="321"/>
      <c r="D373" s="321"/>
      <c r="F373" s="332" t="s">
        <v>260</v>
      </c>
      <c r="G373" s="333">
        <f>SUMIF(G322:G366,3)/3</f>
        <v>0</v>
      </c>
      <c r="H373" s="333">
        <f t="shared" ref="H373:S373" si="184">SUMIF(H322:H366,3)/3</f>
        <v>0</v>
      </c>
      <c r="I373" s="333">
        <f t="shared" si="184"/>
        <v>0</v>
      </c>
      <c r="J373" s="333">
        <f t="shared" si="184"/>
        <v>0</v>
      </c>
      <c r="K373" s="333">
        <f t="shared" si="184"/>
        <v>0</v>
      </c>
      <c r="L373" s="333">
        <f t="shared" si="184"/>
        <v>0</v>
      </c>
      <c r="M373" s="333">
        <f t="shared" si="184"/>
        <v>0</v>
      </c>
      <c r="N373" s="333">
        <f t="shared" si="184"/>
        <v>0</v>
      </c>
      <c r="O373" s="333">
        <f>SUMIF(O322:O366,3)/3</f>
        <v>0</v>
      </c>
      <c r="P373" s="333">
        <f>SUMIF(P322:P366,3)/3</f>
        <v>0</v>
      </c>
      <c r="Q373" s="333">
        <f>SUMIF(Q322:Q366,3)/3</f>
        <v>0</v>
      </c>
      <c r="R373" s="333">
        <f t="shared" si="184"/>
        <v>0</v>
      </c>
      <c r="S373" s="334">
        <f t="shared" si="184"/>
        <v>0</v>
      </c>
      <c r="T373" s="364" t="s">
        <v>412</v>
      </c>
      <c r="U373" s="325"/>
      <c r="V373" s="321"/>
      <c r="W373" s="321"/>
      <c r="AG373" s="326"/>
      <c r="AL373" s="325"/>
      <c r="AM373" s="355"/>
      <c r="AN373" s="325"/>
      <c r="AO373" s="327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5">IF(ISERR(G373/SUM(G369,G371,G373,G375)*100),0,G373/SUM(G369,G371,G373,G375)*100)</f>
        <v>0</v>
      </c>
      <c r="H374" s="336">
        <f t="shared" si="185"/>
        <v>0</v>
      </c>
      <c r="I374" s="336">
        <f t="shared" si="185"/>
        <v>0</v>
      </c>
      <c r="J374" s="336">
        <f t="shared" si="185"/>
        <v>0</v>
      </c>
      <c r="K374" s="336">
        <f t="shared" si="185"/>
        <v>0</v>
      </c>
      <c r="L374" s="336">
        <f t="shared" si="185"/>
        <v>0</v>
      </c>
      <c r="M374" s="336">
        <f t="shared" si="185"/>
        <v>0</v>
      </c>
      <c r="N374" s="336">
        <f t="shared" si="185"/>
        <v>0</v>
      </c>
      <c r="O374" s="336">
        <f>IF(ISERR(O373/SUM(O369,O371,O373,O375)*100),0,O373/SUM(O369,O371,O373,O375)*100)</f>
        <v>0</v>
      </c>
      <c r="P374" s="336">
        <f>IF(ISERR(P373/SUM(P369,P371,P373,P375)*100),0,P373/SUM(P369,P371,P373,P375)*100)</f>
        <v>0</v>
      </c>
      <c r="Q374" s="336">
        <f>IF(ISERR(Q373/SUM(Q369,Q371,Q373,Q375)*100),0,Q373/SUM(Q369,Q371,Q373,Q375)*100)</f>
        <v>0</v>
      </c>
      <c r="R374" s="336">
        <f t="shared" si="185"/>
        <v>0</v>
      </c>
      <c r="S374" s="337">
        <f t="shared" si="185"/>
        <v>0</v>
      </c>
      <c r="T374" s="366">
        <f>T370-T372</f>
        <v>0</v>
      </c>
      <c r="U374" s="325"/>
      <c r="V374" s="321"/>
      <c r="W374" s="321"/>
      <c r="AG374" s="326"/>
      <c r="AL374" s="325"/>
      <c r="AM374" s="355"/>
      <c r="AN374" s="325"/>
      <c r="AO374" s="327"/>
    </row>
    <row r="375" spans="2:41" s="322" customFormat="1" ht="15" outlineLevel="1">
      <c r="B375" s="320"/>
      <c r="C375" s="321"/>
      <c r="D375" s="321"/>
      <c r="F375" s="332" t="s">
        <v>261</v>
      </c>
      <c r="G375" s="333">
        <f>SUMIF(G322:G366,2)/2</f>
        <v>0</v>
      </c>
      <c r="H375" s="333">
        <f t="shared" ref="H375:S375" si="186">SUMIF(H322:H366,2)/2</f>
        <v>0</v>
      </c>
      <c r="I375" s="333">
        <f t="shared" si="186"/>
        <v>0</v>
      </c>
      <c r="J375" s="333">
        <f t="shared" si="186"/>
        <v>0</v>
      </c>
      <c r="K375" s="333">
        <f t="shared" si="186"/>
        <v>0</v>
      </c>
      <c r="L375" s="333">
        <f t="shared" si="186"/>
        <v>0</v>
      </c>
      <c r="M375" s="333">
        <f t="shared" si="186"/>
        <v>0</v>
      </c>
      <c r="N375" s="333">
        <f t="shared" si="186"/>
        <v>0</v>
      </c>
      <c r="O375" s="333">
        <f>SUMIF(O322:O366,2)/2</f>
        <v>0</v>
      </c>
      <c r="P375" s="333">
        <f>SUMIF(P322:P366,2)/2</f>
        <v>0</v>
      </c>
      <c r="Q375" s="333">
        <f>SUMIF(Q322:Q366,2)/2</f>
        <v>0</v>
      </c>
      <c r="R375" s="333">
        <f t="shared" si="186"/>
        <v>0</v>
      </c>
      <c r="S375" s="334">
        <f t="shared" si="186"/>
        <v>0</v>
      </c>
      <c r="T375" s="1111" t="s">
        <v>413</v>
      </c>
      <c r="U375" s="325"/>
      <c r="V375" s="321"/>
      <c r="W375" s="321"/>
      <c r="AG375" s="326"/>
      <c r="AL375" s="325"/>
      <c r="AM375" s="355"/>
      <c r="AN375" s="325"/>
      <c r="AO375" s="327"/>
    </row>
    <row r="376" spans="2:41" s="322" customFormat="1" ht="15" outlineLevel="1">
      <c r="B376" s="320"/>
      <c r="C376" s="321"/>
      <c r="D376" s="321"/>
      <c r="F376" s="335" t="s">
        <v>258</v>
      </c>
      <c r="G376" s="336">
        <f t="shared" ref="G376:S376" si="187">IF(ISERR(G375/SUM(G369,G371,G373,G375)*100),0,G375/SUM(G369,G371,G373,G375)*100)</f>
        <v>0</v>
      </c>
      <c r="H376" s="336">
        <f t="shared" si="187"/>
        <v>0</v>
      </c>
      <c r="I376" s="336">
        <f t="shared" si="187"/>
        <v>0</v>
      </c>
      <c r="J376" s="336">
        <f t="shared" si="187"/>
        <v>0</v>
      </c>
      <c r="K376" s="336">
        <f t="shared" si="187"/>
        <v>0</v>
      </c>
      <c r="L376" s="336">
        <f t="shared" si="187"/>
        <v>0</v>
      </c>
      <c r="M376" s="336">
        <f t="shared" si="187"/>
        <v>0</v>
      </c>
      <c r="N376" s="336">
        <f t="shared" si="187"/>
        <v>0</v>
      </c>
      <c r="O376" s="336">
        <f>IF(ISERR(O375/SUM(O369,O371,O373,O375)*100),0,O375/SUM(O369,O371,O373,O375)*100)</f>
        <v>0</v>
      </c>
      <c r="P376" s="336">
        <f>IF(ISERR(P375/SUM(P369,P371,P373,P375)*100),0,P375/SUM(P369,P371,P373,P375)*100)</f>
        <v>0</v>
      </c>
      <c r="Q376" s="336">
        <f>IF(ISERR(Q375/SUM(Q369,Q371,Q373,Q375)*100),0,Q375/SUM(Q369,Q371,Q373,Q375)*100)</f>
        <v>0</v>
      </c>
      <c r="R376" s="336">
        <f t="shared" si="187"/>
        <v>0</v>
      </c>
      <c r="S376" s="337">
        <f t="shared" si="187"/>
        <v>0</v>
      </c>
      <c r="T376" s="1112"/>
      <c r="U376" s="325"/>
      <c r="V376" s="321"/>
      <c r="W376" s="321"/>
      <c r="AG376" s="326"/>
      <c r="AL376" s="325"/>
      <c r="AM376" s="355"/>
      <c r="AN376" s="325"/>
      <c r="AO376" s="327"/>
    </row>
    <row r="377" spans="2:41" s="322" customFormat="1" ht="15">
      <c r="B377" s="320"/>
      <c r="C377" s="321"/>
      <c r="D377" s="321"/>
      <c r="F377" s="338" t="s">
        <v>262</v>
      </c>
      <c r="G377" s="339">
        <f>IF(SUM(G369,G371,G373,G375)=0,0,IF(AND(SUM(G370,G372,G374)&gt;=95,G370&gt;=50),5,IF(AND(SUM(G370,G372,G374)&gt;=90,SUM(G370,G372)&gt;=50),4,IF(SUM(G370,G372,G374)&gt;=85,3,2))))</f>
        <v>0</v>
      </c>
      <c r="H377" s="339">
        <f t="shared" ref="H377:S377" si="188">IF(SUM(H369,H371,H373,H375)=0,0,IF(AND(SUM(H370,H372,H374)&gt;=95,H370&gt;=50),5,IF(AND(SUM(H370,H372,H374)&gt;=90,SUM(H370,H372)&gt;=50),4,IF(SUM(H370,H372,H374)&gt;=85,3,2))))</f>
        <v>0</v>
      </c>
      <c r="I377" s="339">
        <f t="shared" si="188"/>
        <v>0</v>
      </c>
      <c r="J377" s="339">
        <f t="shared" si="188"/>
        <v>0</v>
      </c>
      <c r="K377" s="339">
        <f t="shared" si="188"/>
        <v>0</v>
      </c>
      <c r="L377" s="339">
        <f t="shared" si="188"/>
        <v>0</v>
      </c>
      <c r="M377" s="339">
        <f t="shared" si="188"/>
        <v>0</v>
      </c>
      <c r="N377" s="339">
        <f t="shared" si="188"/>
        <v>0</v>
      </c>
      <c r="O377" s="339">
        <f>IF(SUM(O369,O371,O373,O375)=0,0,IF(AND(SUM(O370,O372,O374)&gt;=95,O370&gt;=50),5,IF(AND(SUM(O370,O372,O374)&gt;=90,SUM(O370,O372)&gt;=50),4,IF(SUM(O370,O372,O374)&gt;=85,3,2))))</f>
        <v>0</v>
      </c>
      <c r="P377" s="339">
        <f>IF(SUM(P369,P371,P373,P375)=0,0,IF(AND(SUM(P370,P372,P374)&gt;=95,P370&gt;=50),5,IF(AND(SUM(P370,P372,P374)&gt;=90,SUM(P370,P372)&gt;=50),4,IF(SUM(P370,P372,P374)&gt;=85,3,2))))</f>
        <v>0</v>
      </c>
      <c r="Q377" s="339">
        <f>IF(SUM(Q369,Q371,Q373,Q375)=0,0,IF(AND(SUM(Q370,Q372,Q374)&gt;=95,Q370&gt;=50),5,IF(AND(SUM(Q370,Q372,Q374)&gt;=90,SUM(Q370,Q372)&gt;=50),4,IF(SUM(Q370,Q372,Q374)&gt;=85,3,2))))</f>
        <v>0</v>
      </c>
      <c r="R377" s="339">
        <f t="shared" si="188"/>
        <v>0</v>
      </c>
      <c r="S377" s="340">
        <f t="shared" si="188"/>
        <v>0</v>
      </c>
      <c r="T377" s="367" t="e">
        <f>T372/T370</f>
        <v>#DIV/0!</v>
      </c>
      <c r="U377" s="325"/>
      <c r="V377" s="321"/>
      <c r="W377" s="321"/>
      <c r="AG377" s="326"/>
      <c r="AL377" s="325"/>
      <c r="AM377" s="355"/>
      <c r="AN377" s="325"/>
      <c r="AO377" s="327"/>
    </row>
    <row r="378" spans="2:41" s="322" customFormat="1" ht="15.75" thickBot="1">
      <c r="B378" s="320"/>
      <c r="C378" s="321"/>
      <c r="D378" s="321"/>
      <c r="F378" s="341" t="s">
        <v>263</v>
      </c>
      <c r="G378" s="342">
        <f>IF(SUM(G369,G371,G373,G375)&gt;0,SUM(G369*5,G371*4,G373*3,G375*2)/SUM(G369,G371,G373,G375),0)</f>
        <v>0</v>
      </c>
      <c r="H378" s="342">
        <f t="shared" ref="H378:S378" si="189">IF(SUM(H369,H371,H373,H375)&gt;0,SUM(H369*5,H371*4,H373*3,H375*2)/SUM(H369,H371,H373,H375),0)</f>
        <v>0</v>
      </c>
      <c r="I378" s="342">
        <f t="shared" si="189"/>
        <v>0</v>
      </c>
      <c r="J378" s="342">
        <f t="shared" si="189"/>
        <v>0</v>
      </c>
      <c r="K378" s="342">
        <f t="shared" si="189"/>
        <v>0</v>
      </c>
      <c r="L378" s="342">
        <f t="shared" si="189"/>
        <v>0</v>
      </c>
      <c r="M378" s="342">
        <f t="shared" si="189"/>
        <v>0</v>
      </c>
      <c r="N378" s="342">
        <f t="shared" si="189"/>
        <v>0</v>
      </c>
      <c r="O378" s="342">
        <f>IF(SUM(O369,O371,O373,O375)&gt;0,SUM(O369*5,O371*4,O373*3,O375*2)/SUM(O369,O371,O373,O375),0)</f>
        <v>0</v>
      </c>
      <c r="P378" s="342">
        <f>IF(SUM(P369,P371,P373,P375)&gt;0,SUM(P369*5,P371*4,P373*3,P375*2)/SUM(P369,P371,P373,P375),0)</f>
        <v>0</v>
      </c>
      <c r="Q378" s="342">
        <f>IF(SUM(Q369,Q371,Q373,Q375)&gt;0,SUM(Q369*5,Q371*4,Q373*3,Q375*2)/SUM(Q369,Q371,Q373,Q375),0)</f>
        <v>0</v>
      </c>
      <c r="R378" s="342">
        <f t="shared" si="189"/>
        <v>0</v>
      </c>
      <c r="S378" s="343">
        <f t="shared" si="189"/>
        <v>0</v>
      </c>
      <c r="T378" s="368" t="e">
        <f>T374/T370</f>
        <v>#DIV/0!</v>
      </c>
      <c r="U378" s="325"/>
      <c r="V378" s="321"/>
      <c r="W378" s="321"/>
      <c r="AG378" s="326"/>
      <c r="AL378" s="325"/>
      <c r="AM378" s="355"/>
      <c r="AN378" s="325"/>
      <c r="AO378" s="327"/>
    </row>
    <row r="379" spans="2:41" ht="14.25" thickTop="1" thickBot="1"/>
    <row r="380" spans="2:41" s="159" customFormat="1" ht="16.5" thickBot="1">
      <c r="B380" s="189"/>
      <c r="C380" s="198">
        <v>123</v>
      </c>
      <c r="D380" s="713">
        <f>Главная!B11</f>
        <v>425</v>
      </c>
      <c r="E380" s="175"/>
      <c r="F380" s="175"/>
      <c r="G380" s="175"/>
      <c r="H380" s="175"/>
      <c r="I380" s="175"/>
      <c r="J380" s="175"/>
      <c r="K380" s="175"/>
      <c r="L380" s="175"/>
      <c r="M380" s="175"/>
      <c r="N380" s="176"/>
      <c r="O380" s="176"/>
      <c r="P380" s="176"/>
      <c r="Q380" s="176"/>
      <c r="R380" s="175"/>
      <c r="S380" s="175"/>
      <c r="T380" s="177"/>
      <c r="V380" s="162"/>
      <c r="W380" s="162"/>
      <c r="Y380" s="1117" t="s">
        <v>351</v>
      </c>
      <c r="Z380" s="1117"/>
      <c r="AA380" s="1117"/>
      <c r="AC380" s="1117" t="s">
        <v>352</v>
      </c>
      <c r="AD380" s="1117"/>
      <c r="AE380" s="1117"/>
      <c r="AF380" s="1117"/>
      <c r="AG380" s="162"/>
      <c r="AH380" s="1117" t="s">
        <v>264</v>
      </c>
      <c r="AI380" s="1117"/>
      <c r="AJ380" s="1117"/>
      <c r="AK380" s="1117"/>
      <c r="AM380" s="224" t="s">
        <v>409</v>
      </c>
      <c r="AO380" s="308"/>
    </row>
    <row r="381" spans="2:41" ht="30" customHeight="1" outlineLevel="2" thickBot="1">
      <c r="B381" s="193" t="s">
        <v>348</v>
      </c>
      <c r="C381" s="194" t="s">
        <v>244</v>
      </c>
      <c r="D381" s="194" t="s">
        <v>245</v>
      </c>
      <c r="E381" s="194" t="s">
        <v>246</v>
      </c>
      <c r="F381" s="209" t="s">
        <v>319</v>
      </c>
      <c r="G381" s="212" t="s">
        <v>248</v>
      </c>
      <c r="H381" s="210" t="s">
        <v>265</v>
      </c>
      <c r="I381" s="212" t="s">
        <v>249</v>
      </c>
      <c r="J381" s="211" t="s">
        <v>250</v>
      </c>
      <c r="K381" s="194" t="s">
        <v>251</v>
      </c>
      <c r="L381" s="194" t="s">
        <v>252</v>
      </c>
      <c r="M381" s="194" t="s">
        <v>253</v>
      </c>
      <c r="N381" s="194" t="s">
        <v>254</v>
      </c>
      <c r="O381" s="194" t="s">
        <v>399</v>
      </c>
      <c r="P381" s="310" t="s">
        <v>400</v>
      </c>
      <c r="Q381" s="194" t="s">
        <v>401</v>
      </c>
      <c r="R381" s="196" t="s">
        <v>264</v>
      </c>
      <c r="S381" s="196" t="s">
        <v>255</v>
      </c>
      <c r="T381" s="204" t="str">
        <f>CONCATENATE("Аттест. - ",SUM(V382:V426)," чел.","                                                 Не Аттест. - ",SUM(W382:W426)," чел.")</f>
        <v>Аттест. - 0 чел.                                                 Не Аттест. - 0 чел.</v>
      </c>
      <c r="V381" s="203">
        <f>SUM(V382:V426)</f>
        <v>0</v>
      </c>
      <c r="W381" s="205">
        <f>SUM(W382:W426)</f>
        <v>0</v>
      </c>
      <c r="Y381" s="206">
        <v>5</v>
      </c>
      <c r="Z381" s="207">
        <v>4</v>
      </c>
      <c r="AA381" s="208">
        <v>3</v>
      </c>
      <c r="AC381" s="178">
        <v>5</v>
      </c>
      <c r="AD381" s="179">
        <v>4</v>
      </c>
      <c r="AE381" s="179">
        <v>3</v>
      </c>
      <c r="AF381" s="180">
        <v>2</v>
      </c>
      <c r="AG381" s="217"/>
      <c r="AH381" s="178">
        <v>5</v>
      </c>
      <c r="AI381" s="179">
        <v>4</v>
      </c>
      <c r="AJ381" s="179">
        <v>3</v>
      </c>
      <c r="AK381" s="180">
        <v>2</v>
      </c>
      <c r="AM381" s="369">
        <f>SUM(AM382:AM426)</f>
        <v>0</v>
      </c>
      <c r="AO381" s="201"/>
    </row>
    <row r="382" spans="2:41" ht="16.5" outlineLevel="2" thickBot="1">
      <c r="B382" s="314">
        <v>1</v>
      </c>
      <c r="C382" s="315">
        <f>C380</f>
        <v>123</v>
      </c>
      <c r="D382" s="315">
        <f>D380</f>
        <v>425</v>
      </c>
      <c r="E382" s="150"/>
      <c r="F382" s="150"/>
      <c r="G382" s="252"/>
      <c r="H382" s="252"/>
      <c r="I382" s="252"/>
      <c r="J382" s="151"/>
      <c r="K382" s="151"/>
      <c r="L382" s="151"/>
      <c r="M382" s="151"/>
      <c r="N382" s="252"/>
      <c r="O382" s="252"/>
      <c r="P382" s="311"/>
      <c r="Q382" s="252"/>
      <c r="R382" s="185" t="str">
        <f>IF(SUM(J382:Q382)&lt;1,"-",IF(AK382&gt;0,2,IF(AND(AH382&gt;=50,AI382=(100-AH382)),5,IF((AH382+AI382)&gt;=70,4,3))))</f>
        <v>-</v>
      </c>
      <c r="S382" s="185" t="str">
        <f>IF(AND(G382&gt;1,I382&gt;1),IF(Y382=5,5,IF(Z382=4,4,IF(AA382=3,3,IF(V382=1,2,"-")))),R382)</f>
        <v>-</v>
      </c>
      <c r="T382" s="152" t="s">
        <v>316</v>
      </c>
      <c r="V382" s="181">
        <f t="shared" ref="V382:V426" si="190">IF(SUM(AH382:AK382)&gt;0,1,0)</f>
        <v>0</v>
      </c>
      <c r="W382" s="202">
        <f t="shared" ref="W382:W426" si="191">IF(IF(ISERR(SEARCH(".",F382)),0,1)=1,IF(V382=1,0,1),0)</f>
        <v>0</v>
      </c>
      <c r="X382" s="149">
        <f t="shared" ref="X382:X426" si="192">SUM(IF(J382&gt;0,1,0),IF(K382&gt;0,1,0),IF(L382&gt;0,1,0),IF(M382&gt;0,1,0),IF($W$2=2,SUM(IF(N382&gt;0,1,0),IF(O382&gt;0,1,0),IF(Q382&gt;0,1,0)),IF($W$2=4,IF(N382&gt;0,1,0))))</f>
        <v>0</v>
      </c>
      <c r="Y382" s="160">
        <f t="shared" ref="Y382:Y426" si="193">IF(AND(G382=5,I382=5),IF(AC382&gt;=50,IF(AND(AE382=0,AF382=0),5,0),0),0)</f>
        <v>0</v>
      </c>
      <c r="Z382" s="160">
        <f t="shared" ref="Z382:Z426" si="194">IF(AND(G382&gt;=4,I382&gt;=4),IF(SUM(AC382:AD382)&gt;=70,IF(AF382=0,4,0),0),0)</f>
        <v>0</v>
      </c>
      <c r="AA382" s="160">
        <f t="shared" ref="AA382:AA426" si="195">IF(AND(G382&gt;=3,I382&gt;=3),IF(AF382=0,3,0),0)</f>
        <v>0</v>
      </c>
      <c r="AC382" s="219">
        <f t="shared" ref="AC382:AC426" si="196">(IF(G382=5,1,0)+IF(I382=5,1,0)+IF(J382=5,1,0)+IF(K382=5,1,0)+IF(L382=5,1,0)+IF(M382=5,1,0)+IF(AND(N382=5,OR($W$2=4,$W$2=2)),1,0)+IF(AND($W$2=2,O382=5),1,0)+IF(AND($W$2=2,Q382=5),1,0))/(X382+2)*100</f>
        <v>0</v>
      </c>
      <c r="AD382" s="218">
        <f t="shared" ref="AD382:AD426" si="197">(IF(G382=4,1,0)+IF(I382=4,1,0)+IF(J382=4,1,0)+IF(K382=4,1,0)+IF(L382=4,1,0)+IF(M382=4,1,0)+IF(AND(N382=4,OR($W$2=4,$W$2=2)),1,0)+IF(AND($W$2=2,O382=4),1,0)+IF(AND($W$2=2,Q382=4),1,0))/(X382+2)*100</f>
        <v>0</v>
      </c>
      <c r="AE382" s="218">
        <f t="shared" ref="AE382:AE426" si="198">(IF(G382=3,1,0)+IF(I382=3,1,0)+IF(J382=3,1,0)+IF(K382=3,1,0)+IF(L382=3,1,0)+IF(M382=3,1,0)+IF(AND(N382=3,(OR($W$2=4,$W$2=2))),1,0)+IF(AND($W$2=2,O382=3),1,0)+IF(AND($W$2=2,Q382=3),1,0))/(X382+2)*100</f>
        <v>0</v>
      </c>
      <c r="AF382" s="220">
        <f t="shared" ref="AF382:AF426" si="199">(IF(G382=2,1,0)+IF(I382=2,1,0)+IF(J382=2,1,0)+IF(K382=2,1,0)+IF(L382=2,1,0)+IF(M382=2,1,0)+IF(AND(OR($W$2=4,$W$2=2),N382=2),1,0)+IF(AND($W$2=2,O382=2),1,0)+IF(AND($W$2=2,Q382=2),1,0))/(X382+2)*100</f>
        <v>0</v>
      </c>
      <c r="AG382" s="162"/>
      <c r="AH382" s="182">
        <f t="shared" ref="AH382:AH426" si="200">(IF(J382=5,1,0)+IF(K382=5,1,0)+IF(L382=5,1,0)+IF(M382=5,1,0)+IF(AND(N382=5,OR($W$2=4,$W$2=2)),1,0)+IF(AND($W$2=2,O382=5),1,0)+IF(AND($W$2=2,Q382=5),1,0))/(IF(X382=0,1,X382))*100</f>
        <v>0</v>
      </c>
      <c r="AI382" s="183">
        <f t="shared" ref="AI382:AI426" si="201">(IF(J382=4,1,0)+IF(K382=4,1,0)+IF(L382=4,1,0)+IF(M382=4,1,0)+IF(AND(N382=4,OR($W$2=4,$W$2=2)),1,0)+IF(AND($W$2=2,O382=4),1,0)+IF(AND($W$2=2,Q382=4),1,0))/(IF(X382=0,1,X382))*100</f>
        <v>0</v>
      </c>
      <c r="AJ382" s="183">
        <f t="shared" ref="AJ382:AJ426" si="202">(IF(J382=3,1,0)+IF(K382=3,1,0)+IF(L382=3,1,0)+IF(M382=3,1,0)+IF(AND(N382=3,(OR($W$2=4,$W$2=2))),1,0)+IF(AND($W$2=2,O382=3),1,0)+IF(AND($W$2=2,Q382=3),1,0))/(IF(X382=0,1,X382))*100</f>
        <v>0</v>
      </c>
      <c r="AK382" s="184">
        <f t="shared" ref="AK382:AK426" si="203">(IF(J382=2,1,0)+IF(K382=2,1,0)+IF(L382=2,1,0)+IF(M382=2,1,0)+IF(AND(OR($W$2=4,$W$2=2),N382=2),1,0)+IF(AND($W$2=2,O382=2),1,0)+IF(AND($W$2=2,Q382=2),1,0))/(IF(X382=0,1,X382))*100</f>
        <v>0</v>
      </c>
      <c r="AM382" s="370" t="str">
        <f>IF(OR(S382=5,S382=4),1,IF(OR(S382=3,S382=2),0,"-"))</f>
        <v>-</v>
      </c>
      <c r="AO382" s="309" t="str">
        <f>IF(AM382=1,"3 КЛ","")</f>
        <v/>
      </c>
    </row>
    <row r="383" spans="2:41" ht="16.5" outlineLevel="2" thickBot="1">
      <c r="B383" s="316">
        <v>2</v>
      </c>
      <c r="C383" s="317">
        <f>C382</f>
        <v>123</v>
      </c>
      <c r="D383" s="317">
        <f>D382</f>
        <v>425</v>
      </c>
      <c r="E383" s="153"/>
      <c r="F383" s="153"/>
      <c r="G383" s="253"/>
      <c r="H383" s="253"/>
      <c r="I383" s="253"/>
      <c r="J383" s="154"/>
      <c r="K383" s="154"/>
      <c r="L383" s="154"/>
      <c r="M383" s="154"/>
      <c r="N383" s="253"/>
      <c r="O383" s="253"/>
      <c r="P383" s="312"/>
      <c r="Q383" s="253"/>
      <c r="R383" s="186" t="str">
        <f>IF(SUM(J383:Q383)&lt;1,"-",IF(AK383&gt;0,2,IF(AND(AH383&gt;=50,AI383=(100-AH383)),5,IF((AH383+AI383)&gt;=70,4,3))))</f>
        <v>-</v>
      </c>
      <c r="S383" s="186" t="str">
        <f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60">
        <f t="shared" si="193"/>
        <v>0</v>
      </c>
      <c r="Z383" s="160">
        <f t="shared" si="194"/>
        <v>0</v>
      </c>
      <c r="AA383" s="160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>IF(OR(S383=5,S383=4),1,IF(OR(S383=3,S383=2),0,"-"))</f>
        <v>-</v>
      </c>
      <c r="AO383" s="309" t="str">
        <f t="shared" ref="AO383:AO426" si="204">IF(AM383=1,"3 КЛ","")</f>
        <v/>
      </c>
    </row>
    <row r="384" spans="2:41" ht="16.5" outlineLevel="2" thickBot="1">
      <c r="B384" s="316">
        <v>3</v>
      </c>
      <c r="C384" s="317">
        <f t="shared" ref="C384:C426" si="205">C383</f>
        <v>123</v>
      </c>
      <c r="D384" s="317">
        <f t="shared" ref="D384:D426" si="206">D383</f>
        <v>425</v>
      </c>
      <c r="E384" s="153"/>
      <c r="F384" s="153"/>
      <c r="G384" s="253"/>
      <c r="H384" s="253"/>
      <c r="I384" s="253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ref="R384:R426" si="207">IF(SUM(J384:Q384)&lt;1,"-",IF(AK384&gt;0,2,IF(AND(AH384&gt;=50,AI384=(100-AH384)),5,IF((AH384+AI384)&gt;=70,4,3))))</f>
        <v>-</v>
      </c>
      <c r="S384" s="186" t="str">
        <f t="shared" ref="S384:S426" si="208">IF(AND(G384&gt;1,I384&gt;1),IF(Y384=5,5,IF(Z384=4,4,IF(AA384=3,3,IF(V384=1,2,"-")))),R384)</f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60">
        <f t="shared" si="193"/>
        <v>0</v>
      </c>
      <c r="Z384" s="160">
        <f t="shared" si="194"/>
        <v>0</v>
      </c>
      <c r="AA384" s="160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ref="AM384:AM426" si="209">IF(OR(S384=5,S384=4),1,IF(OR(S384=3,S384=2),0,"-"))</f>
        <v>-</v>
      </c>
      <c r="AO384" s="309" t="str">
        <f t="shared" si="204"/>
        <v/>
      </c>
    </row>
    <row r="385" spans="2:41" ht="16.5" outlineLevel="2" thickBot="1">
      <c r="B385" s="316">
        <v>4</v>
      </c>
      <c r="C385" s="317">
        <f t="shared" si="205"/>
        <v>123</v>
      </c>
      <c r="D385" s="317">
        <f t="shared" si="206"/>
        <v>425</v>
      </c>
      <c r="E385" s="153"/>
      <c r="F385" s="153"/>
      <c r="G385" s="253"/>
      <c r="H385" s="253"/>
      <c r="I385" s="253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60">
        <f t="shared" si="193"/>
        <v>0</v>
      </c>
      <c r="Z385" s="160">
        <f t="shared" si="194"/>
        <v>0</v>
      </c>
      <c r="AA385" s="160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4"/>
        <v/>
      </c>
    </row>
    <row r="386" spans="2:41" ht="16.5" outlineLevel="2" thickBot="1">
      <c r="B386" s="316">
        <v>5</v>
      </c>
      <c r="C386" s="317">
        <f t="shared" si="205"/>
        <v>123</v>
      </c>
      <c r="D386" s="317">
        <f t="shared" si="206"/>
        <v>425</v>
      </c>
      <c r="E386" s="153"/>
      <c r="F386" s="153"/>
      <c r="G386" s="253"/>
      <c r="H386" s="253"/>
      <c r="I386" s="253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60">
        <f t="shared" si="193"/>
        <v>0</v>
      </c>
      <c r="Z386" s="160">
        <f t="shared" si="194"/>
        <v>0</v>
      </c>
      <c r="AA386" s="160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4"/>
        <v/>
      </c>
    </row>
    <row r="387" spans="2:41" ht="16.5" outlineLevel="2" thickBot="1">
      <c r="B387" s="316">
        <v>6</v>
      </c>
      <c r="C387" s="317">
        <f t="shared" si="205"/>
        <v>123</v>
      </c>
      <c r="D387" s="317">
        <f t="shared" si="206"/>
        <v>425</v>
      </c>
      <c r="E387" s="153"/>
      <c r="F387" s="153"/>
      <c r="G387" s="253"/>
      <c r="H387" s="253"/>
      <c r="I387" s="253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60">
        <f t="shared" si="193"/>
        <v>0</v>
      </c>
      <c r="Z387" s="160">
        <f t="shared" si="194"/>
        <v>0</v>
      </c>
      <c r="AA387" s="160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4"/>
        <v/>
      </c>
    </row>
    <row r="388" spans="2:41" ht="16.5" outlineLevel="2" thickBot="1">
      <c r="B388" s="316">
        <v>7</v>
      </c>
      <c r="C388" s="317">
        <f t="shared" si="205"/>
        <v>123</v>
      </c>
      <c r="D388" s="317">
        <f t="shared" si="206"/>
        <v>425</v>
      </c>
      <c r="E388" s="153"/>
      <c r="F388" s="153"/>
      <c r="G388" s="253"/>
      <c r="H388" s="253"/>
      <c r="I388" s="253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60">
        <f t="shared" si="193"/>
        <v>0</v>
      </c>
      <c r="Z388" s="160">
        <f t="shared" si="194"/>
        <v>0</v>
      </c>
      <c r="AA388" s="160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4"/>
        <v/>
      </c>
    </row>
    <row r="389" spans="2:41" ht="16.5" outlineLevel="2" thickBot="1">
      <c r="B389" s="316">
        <v>8</v>
      </c>
      <c r="C389" s="317">
        <f t="shared" si="205"/>
        <v>123</v>
      </c>
      <c r="D389" s="317">
        <f t="shared" si="206"/>
        <v>425</v>
      </c>
      <c r="E389" s="153"/>
      <c r="F389" s="153"/>
      <c r="G389" s="253"/>
      <c r="H389" s="253"/>
      <c r="I389" s="253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/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60">
        <f t="shared" si="193"/>
        <v>0</v>
      </c>
      <c r="Z389" s="160">
        <f t="shared" si="194"/>
        <v>0</v>
      </c>
      <c r="AA389" s="160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4"/>
        <v/>
      </c>
    </row>
    <row r="390" spans="2:41" ht="16.5" outlineLevel="2" thickBot="1">
      <c r="B390" s="316">
        <v>9</v>
      </c>
      <c r="C390" s="317">
        <f t="shared" si="205"/>
        <v>123</v>
      </c>
      <c r="D390" s="317">
        <f t="shared" si="206"/>
        <v>425</v>
      </c>
      <c r="E390" s="153"/>
      <c r="F390" s="153"/>
      <c r="G390" s="253"/>
      <c r="H390" s="253"/>
      <c r="I390" s="253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/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60">
        <f t="shared" si="193"/>
        <v>0</v>
      </c>
      <c r="Z390" s="160">
        <f t="shared" si="194"/>
        <v>0</v>
      </c>
      <c r="AA390" s="160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4"/>
        <v/>
      </c>
    </row>
    <row r="391" spans="2:41" ht="16.5" outlineLevel="2" thickBot="1">
      <c r="B391" s="316">
        <v>10</v>
      </c>
      <c r="C391" s="317">
        <f t="shared" si="205"/>
        <v>123</v>
      </c>
      <c r="D391" s="317">
        <f t="shared" si="206"/>
        <v>425</v>
      </c>
      <c r="E391" s="153"/>
      <c r="F391" s="153"/>
      <c r="G391" s="253"/>
      <c r="H391" s="253"/>
      <c r="I391" s="253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/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60">
        <f t="shared" si="193"/>
        <v>0</v>
      </c>
      <c r="Z391" s="160">
        <f t="shared" si="194"/>
        <v>0</v>
      </c>
      <c r="AA391" s="160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4"/>
        <v/>
      </c>
    </row>
    <row r="392" spans="2:41" ht="16.5" outlineLevel="2" thickBot="1">
      <c r="B392" s="316">
        <v>11</v>
      </c>
      <c r="C392" s="317">
        <f t="shared" si="205"/>
        <v>123</v>
      </c>
      <c r="D392" s="317">
        <f t="shared" si="206"/>
        <v>425</v>
      </c>
      <c r="E392" s="153"/>
      <c r="F392" s="153"/>
      <c r="G392" s="253"/>
      <c r="H392" s="253"/>
      <c r="I392" s="253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/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60">
        <f t="shared" si="193"/>
        <v>0</v>
      </c>
      <c r="Z392" s="160">
        <f t="shared" si="194"/>
        <v>0</v>
      </c>
      <c r="AA392" s="160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4"/>
        <v/>
      </c>
    </row>
    <row r="393" spans="2:41" ht="16.5" outlineLevel="2" thickBot="1">
      <c r="B393" s="316">
        <v>12</v>
      </c>
      <c r="C393" s="317">
        <f t="shared" si="205"/>
        <v>123</v>
      </c>
      <c r="D393" s="317">
        <f t="shared" si="206"/>
        <v>425</v>
      </c>
      <c r="E393" s="153"/>
      <c r="F393" s="153"/>
      <c r="G393" s="253"/>
      <c r="H393" s="253"/>
      <c r="I393" s="253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/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60">
        <f t="shared" si="193"/>
        <v>0</v>
      </c>
      <c r="Z393" s="160">
        <f t="shared" si="194"/>
        <v>0</v>
      </c>
      <c r="AA393" s="160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4"/>
        <v/>
      </c>
    </row>
    <row r="394" spans="2:41" ht="16.5" outlineLevel="2" thickBot="1">
      <c r="B394" s="316">
        <v>13</v>
      </c>
      <c r="C394" s="317">
        <f t="shared" si="205"/>
        <v>123</v>
      </c>
      <c r="D394" s="317">
        <f t="shared" si="206"/>
        <v>425</v>
      </c>
      <c r="E394" s="153"/>
      <c r="F394" s="153"/>
      <c r="G394" s="253"/>
      <c r="H394" s="253"/>
      <c r="I394" s="253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/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60">
        <f t="shared" si="193"/>
        <v>0</v>
      </c>
      <c r="Z394" s="160">
        <f t="shared" si="194"/>
        <v>0</v>
      </c>
      <c r="AA394" s="160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4"/>
        <v/>
      </c>
    </row>
    <row r="395" spans="2:41" ht="16.5" outlineLevel="2" thickBot="1">
      <c r="B395" s="316">
        <v>14</v>
      </c>
      <c r="C395" s="317">
        <f t="shared" si="205"/>
        <v>123</v>
      </c>
      <c r="D395" s="317">
        <f t="shared" si="206"/>
        <v>425</v>
      </c>
      <c r="E395" s="153"/>
      <c r="F395" s="153"/>
      <c r="G395" s="253"/>
      <c r="H395" s="253"/>
      <c r="I395" s="253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/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60">
        <f t="shared" si="193"/>
        <v>0</v>
      </c>
      <c r="Z395" s="160">
        <f t="shared" si="194"/>
        <v>0</v>
      </c>
      <c r="AA395" s="160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4"/>
        <v/>
      </c>
    </row>
    <row r="396" spans="2:41" ht="16.5" outlineLevel="2" thickBot="1">
      <c r="B396" s="316">
        <v>15</v>
      </c>
      <c r="C396" s="317">
        <f t="shared" si="205"/>
        <v>123</v>
      </c>
      <c r="D396" s="317">
        <f t="shared" si="206"/>
        <v>425</v>
      </c>
      <c r="E396" s="153"/>
      <c r="F396" s="153"/>
      <c r="G396" s="253"/>
      <c r="H396" s="253"/>
      <c r="I396" s="253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/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60">
        <f t="shared" si="193"/>
        <v>0</v>
      </c>
      <c r="Z396" s="160">
        <f t="shared" si="194"/>
        <v>0</v>
      </c>
      <c r="AA396" s="160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4"/>
        <v/>
      </c>
    </row>
    <row r="397" spans="2:41" ht="16.5" outlineLevel="2" thickBot="1">
      <c r="B397" s="316">
        <v>16</v>
      </c>
      <c r="C397" s="317">
        <f t="shared" si="205"/>
        <v>123</v>
      </c>
      <c r="D397" s="317">
        <f t="shared" si="206"/>
        <v>425</v>
      </c>
      <c r="E397" s="153"/>
      <c r="F397" s="153"/>
      <c r="G397" s="253"/>
      <c r="H397" s="253"/>
      <c r="I397" s="253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/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60">
        <f t="shared" si="193"/>
        <v>0</v>
      </c>
      <c r="Z397" s="160">
        <f t="shared" si="194"/>
        <v>0</v>
      </c>
      <c r="AA397" s="160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4"/>
        <v/>
      </c>
    </row>
    <row r="398" spans="2:41" ht="16.5" outlineLevel="2" thickBot="1">
      <c r="B398" s="316">
        <v>17</v>
      </c>
      <c r="C398" s="317">
        <f t="shared" si="205"/>
        <v>123</v>
      </c>
      <c r="D398" s="317">
        <f t="shared" si="206"/>
        <v>425</v>
      </c>
      <c r="E398" s="153"/>
      <c r="F398" s="153"/>
      <c r="G398" s="253"/>
      <c r="H398" s="253"/>
      <c r="I398" s="253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/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60">
        <f t="shared" si="193"/>
        <v>0</v>
      </c>
      <c r="Z398" s="160">
        <f t="shared" si="194"/>
        <v>0</v>
      </c>
      <c r="AA398" s="160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4"/>
        <v/>
      </c>
    </row>
    <row r="399" spans="2:41" ht="16.5" outlineLevel="2" thickBot="1">
      <c r="B399" s="316">
        <v>18</v>
      </c>
      <c r="C399" s="317">
        <f t="shared" si="205"/>
        <v>123</v>
      </c>
      <c r="D399" s="317">
        <f t="shared" si="206"/>
        <v>425</v>
      </c>
      <c r="E399" s="153"/>
      <c r="F399" s="153"/>
      <c r="G399" s="253"/>
      <c r="H399" s="253"/>
      <c r="I399" s="253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/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60">
        <f t="shared" si="193"/>
        <v>0</v>
      </c>
      <c r="Z399" s="160">
        <f t="shared" si="194"/>
        <v>0</v>
      </c>
      <c r="AA399" s="160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4"/>
        <v/>
      </c>
    </row>
    <row r="400" spans="2:41" ht="16.5" outlineLevel="2" thickBot="1">
      <c r="B400" s="316">
        <v>19</v>
      </c>
      <c r="C400" s="317">
        <f t="shared" si="205"/>
        <v>123</v>
      </c>
      <c r="D400" s="317">
        <f t="shared" si="206"/>
        <v>425</v>
      </c>
      <c r="E400" s="153"/>
      <c r="F400" s="153"/>
      <c r="G400" s="253"/>
      <c r="H400" s="253"/>
      <c r="I400" s="253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/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60">
        <f t="shared" si="193"/>
        <v>0</v>
      </c>
      <c r="Z400" s="160">
        <f t="shared" si="194"/>
        <v>0</v>
      </c>
      <c r="AA400" s="160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4"/>
        <v/>
      </c>
    </row>
    <row r="401" spans="2:41" ht="16.5" outlineLevel="2" thickBot="1">
      <c r="B401" s="316">
        <v>20</v>
      </c>
      <c r="C401" s="317">
        <f t="shared" si="205"/>
        <v>123</v>
      </c>
      <c r="D401" s="317">
        <f t="shared" si="206"/>
        <v>425</v>
      </c>
      <c r="E401" s="153"/>
      <c r="F401" s="153"/>
      <c r="G401" s="253"/>
      <c r="H401" s="253"/>
      <c r="I401" s="253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/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60">
        <f t="shared" si="193"/>
        <v>0</v>
      </c>
      <c r="Z401" s="160">
        <f t="shared" si="194"/>
        <v>0</v>
      </c>
      <c r="AA401" s="160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4"/>
        <v/>
      </c>
    </row>
    <row r="402" spans="2:41" ht="16.5" outlineLevel="2" thickBot="1">
      <c r="B402" s="316">
        <v>21</v>
      </c>
      <c r="C402" s="317">
        <f t="shared" si="205"/>
        <v>123</v>
      </c>
      <c r="D402" s="317">
        <f t="shared" si="206"/>
        <v>425</v>
      </c>
      <c r="E402" s="153"/>
      <c r="F402" s="153"/>
      <c r="G402" s="253"/>
      <c r="H402" s="253"/>
      <c r="I402" s="253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60">
        <f t="shared" si="193"/>
        <v>0</v>
      </c>
      <c r="Z402" s="160">
        <f t="shared" si="194"/>
        <v>0</v>
      </c>
      <c r="AA402" s="160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4"/>
        <v/>
      </c>
    </row>
    <row r="403" spans="2:41" ht="16.5" outlineLevel="2" thickBot="1">
      <c r="B403" s="316">
        <v>22</v>
      </c>
      <c r="C403" s="317">
        <f t="shared" si="205"/>
        <v>123</v>
      </c>
      <c r="D403" s="317">
        <f t="shared" si="206"/>
        <v>425</v>
      </c>
      <c r="E403" s="153"/>
      <c r="F403" s="153"/>
      <c r="G403" s="253"/>
      <c r="H403" s="253"/>
      <c r="I403" s="253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60">
        <f t="shared" si="193"/>
        <v>0</v>
      </c>
      <c r="Z403" s="160">
        <f t="shared" si="194"/>
        <v>0</v>
      </c>
      <c r="AA403" s="160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4"/>
        <v/>
      </c>
    </row>
    <row r="404" spans="2:41" ht="16.5" outlineLevel="2" thickBot="1">
      <c r="B404" s="316">
        <v>23</v>
      </c>
      <c r="C404" s="317">
        <f t="shared" si="205"/>
        <v>123</v>
      </c>
      <c r="D404" s="317">
        <f t="shared" si="206"/>
        <v>425</v>
      </c>
      <c r="E404" s="153"/>
      <c r="F404" s="153"/>
      <c r="G404" s="253"/>
      <c r="H404" s="253"/>
      <c r="I404" s="253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60">
        <f t="shared" si="193"/>
        <v>0</v>
      </c>
      <c r="Z404" s="160">
        <f t="shared" si="194"/>
        <v>0</v>
      </c>
      <c r="AA404" s="160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4"/>
        <v/>
      </c>
    </row>
    <row r="405" spans="2:41" ht="16.5" outlineLevel="2" thickBot="1">
      <c r="B405" s="316">
        <v>24</v>
      </c>
      <c r="C405" s="317">
        <f t="shared" si="205"/>
        <v>123</v>
      </c>
      <c r="D405" s="317">
        <f t="shared" si="206"/>
        <v>425</v>
      </c>
      <c r="E405" s="153"/>
      <c r="F405" s="153"/>
      <c r="G405" s="253"/>
      <c r="H405" s="253"/>
      <c r="I405" s="253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60">
        <f t="shared" si="193"/>
        <v>0</v>
      </c>
      <c r="Z405" s="160">
        <f t="shared" si="194"/>
        <v>0</v>
      </c>
      <c r="AA405" s="160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4"/>
        <v/>
      </c>
    </row>
    <row r="406" spans="2:41" ht="16.5" outlineLevel="2" thickBot="1">
      <c r="B406" s="316">
        <v>25</v>
      </c>
      <c r="C406" s="317">
        <f t="shared" si="205"/>
        <v>123</v>
      </c>
      <c r="D406" s="317">
        <f t="shared" si="206"/>
        <v>425</v>
      </c>
      <c r="E406" s="153"/>
      <c r="F406" s="153"/>
      <c r="G406" s="253"/>
      <c r="H406" s="253"/>
      <c r="I406" s="253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60">
        <f t="shared" si="193"/>
        <v>0</v>
      </c>
      <c r="Z406" s="160">
        <f t="shared" si="194"/>
        <v>0</v>
      </c>
      <c r="AA406" s="160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4"/>
        <v/>
      </c>
    </row>
    <row r="407" spans="2:41" ht="16.5" outlineLevel="2" thickBot="1">
      <c r="B407" s="316">
        <v>26</v>
      </c>
      <c r="C407" s="317">
        <f t="shared" si="205"/>
        <v>123</v>
      </c>
      <c r="D407" s="317">
        <f t="shared" si="206"/>
        <v>425</v>
      </c>
      <c r="E407" s="153"/>
      <c r="F407" s="153"/>
      <c r="G407" s="253"/>
      <c r="H407" s="253"/>
      <c r="I407" s="253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60">
        <f t="shared" si="193"/>
        <v>0</v>
      </c>
      <c r="Z407" s="160">
        <f t="shared" si="194"/>
        <v>0</v>
      </c>
      <c r="AA407" s="160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4"/>
        <v/>
      </c>
    </row>
    <row r="408" spans="2:41" ht="16.5" outlineLevel="2" thickBot="1">
      <c r="B408" s="316">
        <v>27</v>
      </c>
      <c r="C408" s="317">
        <f t="shared" si="205"/>
        <v>123</v>
      </c>
      <c r="D408" s="317">
        <f t="shared" si="206"/>
        <v>425</v>
      </c>
      <c r="E408" s="153"/>
      <c r="F408" s="153"/>
      <c r="G408" s="253"/>
      <c r="H408" s="253"/>
      <c r="I408" s="253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60">
        <f t="shared" si="193"/>
        <v>0</v>
      </c>
      <c r="Z408" s="160">
        <f t="shared" si="194"/>
        <v>0</v>
      </c>
      <c r="AA408" s="160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4"/>
        <v/>
      </c>
    </row>
    <row r="409" spans="2:41" ht="16.5" outlineLevel="2" thickBot="1">
      <c r="B409" s="316">
        <v>28</v>
      </c>
      <c r="C409" s="317">
        <f t="shared" si="205"/>
        <v>123</v>
      </c>
      <c r="D409" s="317">
        <f t="shared" si="206"/>
        <v>425</v>
      </c>
      <c r="E409" s="153"/>
      <c r="F409" s="153"/>
      <c r="G409" s="253"/>
      <c r="H409" s="253"/>
      <c r="I409" s="253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60">
        <f t="shared" si="193"/>
        <v>0</v>
      </c>
      <c r="Z409" s="160">
        <f t="shared" si="194"/>
        <v>0</v>
      </c>
      <c r="AA409" s="160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4"/>
        <v/>
      </c>
    </row>
    <row r="410" spans="2:41" ht="16.5" outlineLevel="2" thickBot="1">
      <c r="B410" s="316">
        <v>29</v>
      </c>
      <c r="C410" s="317">
        <f t="shared" si="205"/>
        <v>123</v>
      </c>
      <c r="D410" s="317">
        <f t="shared" si="206"/>
        <v>425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60">
        <f t="shared" si="193"/>
        <v>0</v>
      </c>
      <c r="Z410" s="160">
        <f t="shared" si="194"/>
        <v>0</v>
      </c>
      <c r="AA410" s="160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4"/>
        <v/>
      </c>
    </row>
    <row r="411" spans="2:41" ht="16.5" outlineLevel="2" thickBot="1">
      <c r="B411" s="316">
        <v>30</v>
      </c>
      <c r="C411" s="317">
        <f t="shared" si="205"/>
        <v>123</v>
      </c>
      <c r="D411" s="317">
        <f t="shared" si="206"/>
        <v>425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60">
        <f t="shared" si="193"/>
        <v>0</v>
      </c>
      <c r="Z411" s="160">
        <f t="shared" si="194"/>
        <v>0</v>
      </c>
      <c r="AA411" s="160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4"/>
        <v/>
      </c>
    </row>
    <row r="412" spans="2:41" ht="16.5" outlineLevel="2" thickBot="1">
      <c r="B412" s="316">
        <v>31</v>
      </c>
      <c r="C412" s="317">
        <f t="shared" si="205"/>
        <v>123</v>
      </c>
      <c r="D412" s="317">
        <f t="shared" si="206"/>
        <v>425</v>
      </c>
      <c r="E412" s="153"/>
      <c r="F412" s="153"/>
      <c r="G412" s="253"/>
      <c r="H412" s="253"/>
      <c r="I412" s="253"/>
      <c r="J412" s="253"/>
      <c r="K412" s="253"/>
      <c r="L412" s="253"/>
      <c r="M412" s="253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60">
        <f t="shared" si="193"/>
        <v>0</v>
      </c>
      <c r="Z412" s="160">
        <f t="shared" si="194"/>
        <v>0</v>
      </c>
      <c r="AA412" s="160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4"/>
        <v/>
      </c>
    </row>
    <row r="413" spans="2:41" ht="16.5" outlineLevel="2" thickBot="1">
      <c r="B413" s="316">
        <v>32</v>
      </c>
      <c r="C413" s="317">
        <f t="shared" si="205"/>
        <v>123</v>
      </c>
      <c r="D413" s="317">
        <f t="shared" si="206"/>
        <v>425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60">
        <f t="shared" si="193"/>
        <v>0</v>
      </c>
      <c r="Z413" s="160">
        <f t="shared" si="194"/>
        <v>0</v>
      </c>
      <c r="AA413" s="160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4"/>
        <v/>
      </c>
    </row>
    <row r="414" spans="2:41" ht="16.5" outlineLevel="2" thickBot="1">
      <c r="B414" s="316">
        <v>33</v>
      </c>
      <c r="C414" s="317">
        <f t="shared" si="205"/>
        <v>123</v>
      </c>
      <c r="D414" s="317">
        <f t="shared" si="206"/>
        <v>425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60">
        <f t="shared" si="193"/>
        <v>0</v>
      </c>
      <c r="Z414" s="160">
        <f t="shared" si="194"/>
        <v>0</v>
      </c>
      <c r="AA414" s="160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4"/>
        <v/>
      </c>
    </row>
    <row r="415" spans="2:41" ht="16.5" outlineLevel="2" thickBot="1">
      <c r="B415" s="316">
        <v>34</v>
      </c>
      <c r="C415" s="317">
        <f t="shared" si="205"/>
        <v>123</v>
      </c>
      <c r="D415" s="317">
        <f t="shared" si="206"/>
        <v>425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60">
        <f t="shared" si="193"/>
        <v>0</v>
      </c>
      <c r="Z415" s="160">
        <f t="shared" si="194"/>
        <v>0</v>
      </c>
      <c r="AA415" s="160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4"/>
        <v/>
      </c>
    </row>
    <row r="416" spans="2:41" ht="16.5" outlineLevel="2" thickBot="1">
      <c r="B416" s="316">
        <v>35</v>
      </c>
      <c r="C416" s="317">
        <f t="shared" si="205"/>
        <v>123</v>
      </c>
      <c r="D416" s="317">
        <f t="shared" si="206"/>
        <v>425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60">
        <f t="shared" si="193"/>
        <v>0</v>
      </c>
      <c r="Z416" s="160">
        <f t="shared" si="194"/>
        <v>0</v>
      </c>
      <c r="AA416" s="160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4"/>
        <v/>
      </c>
    </row>
    <row r="417" spans="2:41" ht="16.5" outlineLevel="2" thickBot="1">
      <c r="B417" s="316">
        <v>36</v>
      </c>
      <c r="C417" s="317">
        <f t="shared" si="205"/>
        <v>123</v>
      </c>
      <c r="D417" s="317">
        <f t="shared" si="206"/>
        <v>425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60">
        <f t="shared" si="193"/>
        <v>0</v>
      </c>
      <c r="Z417" s="160">
        <f t="shared" si="194"/>
        <v>0</v>
      </c>
      <c r="AA417" s="160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4"/>
        <v/>
      </c>
    </row>
    <row r="418" spans="2:41" ht="16.5" outlineLevel="2" thickBot="1">
      <c r="B418" s="316">
        <v>37</v>
      </c>
      <c r="C418" s="317">
        <f t="shared" si="205"/>
        <v>123</v>
      </c>
      <c r="D418" s="317">
        <f t="shared" si="206"/>
        <v>425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60">
        <f t="shared" si="193"/>
        <v>0</v>
      </c>
      <c r="Z418" s="160">
        <f t="shared" si="194"/>
        <v>0</v>
      </c>
      <c r="AA418" s="160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4"/>
        <v/>
      </c>
    </row>
    <row r="419" spans="2:41" ht="16.5" outlineLevel="2" thickBot="1">
      <c r="B419" s="316">
        <v>38</v>
      </c>
      <c r="C419" s="317">
        <f t="shared" si="205"/>
        <v>123</v>
      </c>
      <c r="D419" s="317">
        <f t="shared" si="206"/>
        <v>425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60">
        <f t="shared" si="193"/>
        <v>0</v>
      </c>
      <c r="Z419" s="160">
        <f t="shared" si="194"/>
        <v>0</v>
      </c>
      <c r="AA419" s="160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4"/>
        <v/>
      </c>
    </row>
    <row r="420" spans="2:41" ht="16.5" outlineLevel="2" thickBot="1">
      <c r="B420" s="316">
        <v>39</v>
      </c>
      <c r="C420" s="317">
        <f t="shared" si="205"/>
        <v>123</v>
      </c>
      <c r="D420" s="317">
        <f t="shared" si="206"/>
        <v>425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60">
        <f t="shared" si="193"/>
        <v>0</v>
      </c>
      <c r="Z420" s="160">
        <f t="shared" si="194"/>
        <v>0</v>
      </c>
      <c r="AA420" s="160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4"/>
        <v/>
      </c>
    </row>
    <row r="421" spans="2:41" ht="16.5" outlineLevel="2" thickBot="1">
      <c r="B421" s="316">
        <v>40</v>
      </c>
      <c r="C421" s="317">
        <f t="shared" si="205"/>
        <v>123</v>
      </c>
      <c r="D421" s="317">
        <f t="shared" si="206"/>
        <v>425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60">
        <f t="shared" si="193"/>
        <v>0</v>
      </c>
      <c r="Z421" s="160">
        <f t="shared" si="194"/>
        <v>0</v>
      </c>
      <c r="AA421" s="160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4"/>
        <v/>
      </c>
    </row>
    <row r="422" spans="2:41" ht="16.5" outlineLevel="2" thickBot="1">
      <c r="B422" s="316">
        <v>41</v>
      </c>
      <c r="C422" s="317">
        <f t="shared" si="205"/>
        <v>123</v>
      </c>
      <c r="D422" s="317">
        <f t="shared" si="206"/>
        <v>425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60">
        <f t="shared" si="193"/>
        <v>0</v>
      </c>
      <c r="Z422" s="160">
        <f t="shared" si="194"/>
        <v>0</v>
      </c>
      <c r="AA422" s="160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4"/>
        <v/>
      </c>
    </row>
    <row r="423" spans="2:41" ht="16.5" outlineLevel="2" thickBot="1">
      <c r="B423" s="316">
        <v>42</v>
      </c>
      <c r="C423" s="317">
        <f t="shared" si="205"/>
        <v>123</v>
      </c>
      <c r="D423" s="317">
        <f t="shared" si="206"/>
        <v>425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60">
        <f t="shared" si="193"/>
        <v>0</v>
      </c>
      <c r="Z423" s="160">
        <f t="shared" si="194"/>
        <v>0</v>
      </c>
      <c r="AA423" s="160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4"/>
        <v/>
      </c>
    </row>
    <row r="424" spans="2:41" ht="16.5" outlineLevel="2" thickBot="1">
      <c r="B424" s="316">
        <v>43</v>
      </c>
      <c r="C424" s="317">
        <f t="shared" si="205"/>
        <v>123</v>
      </c>
      <c r="D424" s="317">
        <f t="shared" si="206"/>
        <v>425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60">
        <f t="shared" si="193"/>
        <v>0</v>
      </c>
      <c r="Z424" s="160">
        <f t="shared" si="194"/>
        <v>0</v>
      </c>
      <c r="AA424" s="160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4"/>
        <v/>
      </c>
    </row>
    <row r="425" spans="2:41" ht="16.5" outlineLevel="2" thickBot="1">
      <c r="B425" s="316">
        <v>44</v>
      </c>
      <c r="C425" s="317">
        <f t="shared" si="205"/>
        <v>123</v>
      </c>
      <c r="D425" s="317">
        <f t="shared" si="206"/>
        <v>425</v>
      </c>
      <c r="E425" s="153"/>
      <c r="F425" s="153"/>
      <c r="G425" s="154"/>
      <c r="H425" s="154"/>
      <c r="I425" s="154"/>
      <c r="J425" s="154"/>
      <c r="K425" s="154"/>
      <c r="L425" s="154"/>
      <c r="M425" s="154"/>
      <c r="N425" s="253"/>
      <c r="O425" s="253"/>
      <c r="P425" s="312"/>
      <c r="Q425" s="253"/>
      <c r="R425" s="186" t="str">
        <f t="shared" si="207"/>
        <v>-</v>
      </c>
      <c r="S425" s="186" t="str">
        <f t="shared" si="208"/>
        <v>-</v>
      </c>
      <c r="T425" s="155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60">
        <f t="shared" si="193"/>
        <v>0</v>
      </c>
      <c r="Z425" s="160">
        <f t="shared" si="194"/>
        <v>0</v>
      </c>
      <c r="AA425" s="160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0" t="str">
        <f t="shared" si="209"/>
        <v>-</v>
      </c>
      <c r="AO425" s="309" t="str">
        <f t="shared" si="204"/>
        <v/>
      </c>
    </row>
    <row r="426" spans="2:41" ht="16.5" outlineLevel="2" thickBot="1">
      <c r="B426" s="318">
        <v>45</v>
      </c>
      <c r="C426" s="319">
        <f t="shared" si="205"/>
        <v>123</v>
      </c>
      <c r="D426" s="319">
        <f t="shared" si="206"/>
        <v>425</v>
      </c>
      <c r="E426" s="156"/>
      <c r="F426" s="156"/>
      <c r="G426" s="157"/>
      <c r="H426" s="157"/>
      <c r="I426" s="157"/>
      <c r="J426" s="157"/>
      <c r="K426" s="157"/>
      <c r="L426" s="157"/>
      <c r="M426" s="157"/>
      <c r="N426" s="889"/>
      <c r="O426" s="889"/>
      <c r="P426" s="313"/>
      <c r="Q426" s="889"/>
      <c r="R426" s="187" t="str">
        <f t="shared" si="207"/>
        <v>-</v>
      </c>
      <c r="S426" s="187" t="str">
        <f t="shared" si="208"/>
        <v>-</v>
      </c>
      <c r="T426" s="158" t="s">
        <v>316</v>
      </c>
      <c r="V426" s="181">
        <f t="shared" si="190"/>
        <v>0</v>
      </c>
      <c r="W426" s="202">
        <f t="shared" si="191"/>
        <v>0</v>
      </c>
      <c r="X426" s="149">
        <f t="shared" si="192"/>
        <v>0</v>
      </c>
      <c r="Y426" s="160">
        <f t="shared" si="193"/>
        <v>0</v>
      </c>
      <c r="Z426" s="160">
        <f t="shared" si="194"/>
        <v>0</v>
      </c>
      <c r="AA426" s="160">
        <f t="shared" si="195"/>
        <v>0</v>
      </c>
      <c r="AC426" s="219">
        <f t="shared" si="196"/>
        <v>0</v>
      </c>
      <c r="AD426" s="218">
        <f t="shared" si="197"/>
        <v>0</v>
      </c>
      <c r="AE426" s="218">
        <f t="shared" si="198"/>
        <v>0</v>
      </c>
      <c r="AF426" s="220">
        <f t="shared" si="199"/>
        <v>0</v>
      </c>
      <c r="AG426" s="162"/>
      <c r="AH426" s="182">
        <f t="shared" si="200"/>
        <v>0</v>
      </c>
      <c r="AI426" s="183">
        <f t="shared" si="201"/>
        <v>0</v>
      </c>
      <c r="AJ426" s="183">
        <f t="shared" si="202"/>
        <v>0</v>
      </c>
      <c r="AK426" s="184">
        <f t="shared" si="203"/>
        <v>0</v>
      </c>
      <c r="AM426" s="371" t="str">
        <f t="shared" si="209"/>
        <v>-</v>
      </c>
      <c r="AO426" s="309" t="str">
        <f t="shared" si="204"/>
        <v/>
      </c>
    </row>
    <row r="427" spans="2:41" ht="15.75" outlineLevel="1" thickBot="1">
      <c r="F427" s="761" t="s">
        <v>176</v>
      </c>
      <c r="G427" s="762"/>
      <c r="H427" s="762"/>
      <c r="I427" s="762"/>
      <c r="J427" s="762"/>
      <c r="K427" s="762"/>
      <c r="L427" s="762"/>
      <c r="M427" s="762"/>
      <c r="N427" s="199"/>
      <c r="O427" s="199"/>
      <c r="P427" s="199"/>
      <c r="Q427" s="199"/>
      <c r="R427" s="200"/>
      <c r="S427" s="200"/>
    </row>
    <row r="428" spans="2:41" s="322" customFormat="1" ht="21.75" customHeight="1" outlineLevel="1" thickTop="1">
      <c r="B428" s="320"/>
      <c r="C428" s="321"/>
      <c r="D428" s="321"/>
      <c r="F428" s="328" t="s">
        <v>350</v>
      </c>
      <c r="G428" s="329" t="s">
        <v>248</v>
      </c>
      <c r="H428" s="329" t="s">
        <v>265</v>
      </c>
      <c r="I428" s="329" t="s">
        <v>249</v>
      </c>
      <c r="J428" s="329" t="s">
        <v>250</v>
      </c>
      <c r="K428" s="329" t="s">
        <v>251</v>
      </c>
      <c r="L428" s="329" t="s">
        <v>252</v>
      </c>
      <c r="M428" s="329" t="s">
        <v>253</v>
      </c>
      <c r="N428" s="329" t="s">
        <v>254</v>
      </c>
      <c r="O428" s="329" t="s">
        <v>399</v>
      </c>
      <c r="P428" s="329" t="s">
        <v>400</v>
      </c>
      <c r="Q428" s="329" t="s">
        <v>401</v>
      </c>
      <c r="R428" s="330" t="s">
        <v>264</v>
      </c>
      <c r="S428" s="331" t="s">
        <v>255</v>
      </c>
      <c r="T428" s="331" t="s">
        <v>409</v>
      </c>
      <c r="U428" s="325"/>
      <c r="V428" s="321"/>
      <c r="W428" s="321"/>
      <c r="AG428" s="326"/>
      <c r="AL428" s="325"/>
      <c r="AM428" s="355"/>
      <c r="AN428" s="325"/>
      <c r="AO428" s="327"/>
    </row>
    <row r="429" spans="2:41" s="322" customFormat="1" ht="15" outlineLevel="1">
      <c r="B429" s="320"/>
      <c r="C429" s="321"/>
      <c r="D429" s="321"/>
      <c r="F429" s="332" t="s">
        <v>257</v>
      </c>
      <c r="G429" s="333">
        <f>SUMIF(G382:G426,5)/5</f>
        <v>0</v>
      </c>
      <c r="H429" s="333">
        <f t="shared" ref="H429:S429" si="210">SUMIF(H382:H426,5)/5</f>
        <v>0</v>
      </c>
      <c r="I429" s="333">
        <f t="shared" si="210"/>
        <v>0</v>
      </c>
      <c r="J429" s="333">
        <f t="shared" si="210"/>
        <v>0</v>
      </c>
      <c r="K429" s="333">
        <f t="shared" si="210"/>
        <v>0</v>
      </c>
      <c r="L429" s="333">
        <f t="shared" si="210"/>
        <v>0</v>
      </c>
      <c r="M429" s="333">
        <f t="shared" si="210"/>
        <v>0</v>
      </c>
      <c r="N429" s="333">
        <f t="shared" si="210"/>
        <v>0</v>
      </c>
      <c r="O429" s="333">
        <f>SUMIF(O382:O426,5)/5</f>
        <v>0</v>
      </c>
      <c r="P429" s="333">
        <f>SUMIF(P382:P426,5)/5</f>
        <v>0</v>
      </c>
      <c r="Q429" s="333">
        <f>SUMIF(Q382:Q426,5)/5</f>
        <v>0</v>
      </c>
      <c r="R429" s="333">
        <f t="shared" si="210"/>
        <v>0</v>
      </c>
      <c r="S429" s="334">
        <f t="shared" si="210"/>
        <v>0</v>
      </c>
      <c r="T429" s="362" t="s">
        <v>411</v>
      </c>
      <c r="U429" s="325"/>
      <c r="V429" s="321"/>
      <c r="W429" s="321"/>
      <c r="AG429" s="326"/>
      <c r="AL429" s="325"/>
      <c r="AM429" s="355"/>
      <c r="AN429" s="325"/>
      <c r="AO429" s="327"/>
    </row>
    <row r="430" spans="2:41" s="322" customFormat="1" ht="15" outlineLevel="1">
      <c r="B430" s="320"/>
      <c r="C430" s="321"/>
      <c r="D430" s="321"/>
      <c r="F430" s="335" t="s">
        <v>258</v>
      </c>
      <c r="G430" s="336">
        <f t="shared" ref="G430:S430" si="211">IF(ISERR(G429/SUM(G429,G431,G433,G435)*100),0,G429/SUM(G429,G431,G433,G435)*100)</f>
        <v>0</v>
      </c>
      <c r="H430" s="336">
        <f t="shared" si="211"/>
        <v>0</v>
      </c>
      <c r="I430" s="336">
        <f t="shared" si="211"/>
        <v>0</v>
      </c>
      <c r="J430" s="336">
        <f t="shared" si="211"/>
        <v>0</v>
      </c>
      <c r="K430" s="336">
        <f t="shared" si="211"/>
        <v>0</v>
      </c>
      <c r="L430" s="336">
        <f t="shared" si="211"/>
        <v>0</v>
      </c>
      <c r="M430" s="336">
        <f t="shared" si="211"/>
        <v>0</v>
      </c>
      <c r="N430" s="336">
        <f t="shared" si="211"/>
        <v>0</v>
      </c>
      <c r="O430" s="336">
        <f>IF(ISERR(O429/SUM(O429,O431,O433,O435)*100),0,O429/SUM(O429,O431,O433,O435)*100)</f>
        <v>0</v>
      </c>
      <c r="P430" s="336">
        <f>IF(ISERR(P429/SUM(P429,P431,P433,P435)*100),0,P429/SUM(P429,P431,P433,P435)*100)</f>
        <v>0</v>
      </c>
      <c r="Q430" s="336">
        <f>IF(ISERR(Q429/SUM(Q429,Q431,Q433,Q435)*100),0,Q429/SUM(Q429,Q431,Q433,Q435)*100)</f>
        <v>0</v>
      </c>
      <c r="R430" s="336">
        <f t="shared" si="211"/>
        <v>0</v>
      </c>
      <c r="S430" s="337">
        <f t="shared" si="211"/>
        <v>0</v>
      </c>
      <c r="T430" s="363">
        <f>SUM(V381:W381)</f>
        <v>0</v>
      </c>
      <c r="U430" s="325"/>
      <c r="V430" s="321"/>
      <c r="W430" s="321"/>
      <c r="AG430" s="326"/>
      <c r="AL430" s="325"/>
      <c r="AM430" s="355"/>
      <c r="AN430" s="325"/>
      <c r="AO430" s="327"/>
    </row>
    <row r="431" spans="2:41" s="322" customFormat="1" ht="15" outlineLevel="1">
      <c r="B431" s="320"/>
      <c r="C431" s="321"/>
      <c r="D431" s="321"/>
      <c r="F431" s="332" t="s">
        <v>259</v>
      </c>
      <c r="G431" s="333">
        <f>SUMIF(G382:G426,4)/4</f>
        <v>0</v>
      </c>
      <c r="H431" s="333">
        <f t="shared" ref="H431:S431" si="212">SUMIF(H382:H426,4)/4</f>
        <v>0</v>
      </c>
      <c r="I431" s="333">
        <f t="shared" si="212"/>
        <v>0</v>
      </c>
      <c r="J431" s="333">
        <f t="shared" si="212"/>
        <v>0</v>
      </c>
      <c r="K431" s="333">
        <f t="shared" si="212"/>
        <v>0</v>
      </c>
      <c r="L431" s="333">
        <f t="shared" si="212"/>
        <v>0</v>
      </c>
      <c r="M431" s="333">
        <f t="shared" si="212"/>
        <v>0</v>
      </c>
      <c r="N431" s="333">
        <f t="shared" si="212"/>
        <v>0</v>
      </c>
      <c r="O431" s="333">
        <f>SUMIF(O382:O426,4)/4</f>
        <v>0</v>
      </c>
      <c r="P431" s="333">
        <f>SUMIF(P382:P426,4)/4</f>
        <v>0</v>
      </c>
      <c r="Q431" s="333">
        <f>SUMIF(Q382:Q426,4)/4</f>
        <v>0</v>
      </c>
      <c r="R431" s="333">
        <f t="shared" si="212"/>
        <v>0</v>
      </c>
      <c r="S431" s="334">
        <f t="shared" si="212"/>
        <v>0</v>
      </c>
      <c r="T431" s="364" t="s">
        <v>410</v>
      </c>
      <c r="U431" s="325"/>
      <c r="V431" s="321"/>
      <c r="W431" s="321"/>
      <c r="AG431" s="326"/>
      <c r="AL431" s="325"/>
      <c r="AM431" s="355"/>
      <c r="AN431" s="325"/>
      <c r="AO431" s="327"/>
    </row>
    <row r="432" spans="2:41" s="322" customFormat="1" ht="15" outlineLevel="1">
      <c r="B432" s="320"/>
      <c r="C432" s="321"/>
      <c r="D432" s="321"/>
      <c r="F432" s="335" t="s">
        <v>258</v>
      </c>
      <c r="G432" s="336">
        <f t="shared" ref="G432:S432" si="213">IF(ISERR(G431/SUM(G429,G431,G433,G435)*100),0,G431/SUM(G429,G431,G433,G435)*100)</f>
        <v>0</v>
      </c>
      <c r="H432" s="336">
        <f t="shared" si="213"/>
        <v>0</v>
      </c>
      <c r="I432" s="336">
        <f t="shared" si="213"/>
        <v>0</v>
      </c>
      <c r="J432" s="336">
        <f t="shared" si="213"/>
        <v>0</v>
      </c>
      <c r="K432" s="336">
        <f t="shared" si="213"/>
        <v>0</v>
      </c>
      <c r="L432" s="336">
        <f t="shared" si="213"/>
        <v>0</v>
      </c>
      <c r="M432" s="336">
        <f t="shared" si="213"/>
        <v>0</v>
      </c>
      <c r="N432" s="336">
        <f t="shared" si="213"/>
        <v>0</v>
      </c>
      <c r="O432" s="336">
        <f>IF(ISERR(O431/SUM(O429,O431,O433,O435)*100),0,O431/SUM(O429,O431,O433,O435)*100)</f>
        <v>0</v>
      </c>
      <c r="P432" s="336">
        <f>IF(ISERR(P431/SUM(P429,P431,P433,P435)*100),0,P431/SUM(P429,P431,P433,P435)*100)</f>
        <v>0</v>
      </c>
      <c r="Q432" s="336">
        <f>IF(ISERR(Q431/SUM(Q429,Q431,Q433,Q435)*100),0,Q431/SUM(Q429,Q431,Q433,Q435)*100)</f>
        <v>0</v>
      </c>
      <c r="R432" s="336">
        <f t="shared" si="213"/>
        <v>0</v>
      </c>
      <c r="S432" s="337">
        <f t="shared" si="213"/>
        <v>0</v>
      </c>
      <c r="T432" s="365">
        <f>AM381</f>
        <v>0</v>
      </c>
      <c r="U432" s="325"/>
      <c r="V432" s="321"/>
      <c r="W432" s="321"/>
      <c r="AG432" s="326"/>
      <c r="AL432" s="325"/>
      <c r="AM432" s="355"/>
      <c r="AN432" s="325"/>
      <c r="AO432" s="327"/>
    </row>
    <row r="433" spans="2:41" s="322" customFormat="1" ht="15" outlineLevel="1">
      <c r="B433" s="320"/>
      <c r="C433" s="321"/>
      <c r="D433" s="321"/>
      <c r="F433" s="332" t="s">
        <v>260</v>
      </c>
      <c r="G433" s="333">
        <f>SUMIF(G382:G426,3)/3</f>
        <v>0</v>
      </c>
      <c r="H433" s="333">
        <f t="shared" ref="H433:S433" si="214">SUMIF(H382:H426,3)/3</f>
        <v>0</v>
      </c>
      <c r="I433" s="333">
        <f t="shared" si="214"/>
        <v>0</v>
      </c>
      <c r="J433" s="333">
        <f t="shared" si="214"/>
        <v>0</v>
      </c>
      <c r="K433" s="333">
        <f t="shared" si="214"/>
        <v>0</v>
      </c>
      <c r="L433" s="333">
        <f t="shared" si="214"/>
        <v>0</v>
      </c>
      <c r="M433" s="333">
        <f t="shared" si="214"/>
        <v>0</v>
      </c>
      <c r="N433" s="333">
        <f t="shared" si="214"/>
        <v>0</v>
      </c>
      <c r="O433" s="333">
        <f>SUMIF(O382:O426,3)/3</f>
        <v>0</v>
      </c>
      <c r="P433" s="333">
        <f>SUMIF(P382:P426,3)/3</f>
        <v>0</v>
      </c>
      <c r="Q433" s="333">
        <f>SUMIF(Q382:Q426,3)/3</f>
        <v>0</v>
      </c>
      <c r="R433" s="333">
        <f t="shared" si="214"/>
        <v>0</v>
      </c>
      <c r="S433" s="334">
        <f t="shared" si="214"/>
        <v>0</v>
      </c>
      <c r="T433" s="364" t="s">
        <v>412</v>
      </c>
      <c r="U433" s="325"/>
      <c r="V433" s="321"/>
      <c r="W433" s="321"/>
      <c r="AG433" s="326"/>
      <c r="AL433" s="325"/>
      <c r="AM433" s="355"/>
      <c r="AN433" s="325"/>
      <c r="AO433" s="327"/>
    </row>
    <row r="434" spans="2:41" s="322" customFormat="1" ht="15" outlineLevel="1">
      <c r="B434" s="320"/>
      <c r="C434" s="321"/>
      <c r="D434" s="321"/>
      <c r="F434" s="335" t="s">
        <v>258</v>
      </c>
      <c r="G434" s="336">
        <f t="shared" ref="G434:S434" si="215">IF(ISERR(G433/SUM(G429,G431,G433,G435)*100),0,G433/SUM(G429,G431,G433,G435)*100)</f>
        <v>0</v>
      </c>
      <c r="H434" s="336">
        <f t="shared" si="215"/>
        <v>0</v>
      </c>
      <c r="I434" s="336">
        <f t="shared" si="215"/>
        <v>0</v>
      </c>
      <c r="J434" s="336">
        <f t="shared" si="215"/>
        <v>0</v>
      </c>
      <c r="K434" s="336">
        <f t="shared" si="215"/>
        <v>0</v>
      </c>
      <c r="L434" s="336">
        <f t="shared" si="215"/>
        <v>0</v>
      </c>
      <c r="M434" s="336">
        <f t="shared" si="215"/>
        <v>0</v>
      </c>
      <c r="N434" s="336">
        <f t="shared" si="215"/>
        <v>0</v>
      </c>
      <c r="O434" s="336">
        <f>IF(ISERR(O433/SUM(O429,O431,O433,O435)*100),0,O433/SUM(O429,O431,O433,O435)*100)</f>
        <v>0</v>
      </c>
      <c r="P434" s="336">
        <f>IF(ISERR(P433/SUM(P429,P431,P433,P435)*100),0,P433/SUM(P429,P431,P433,P435)*100)</f>
        <v>0</v>
      </c>
      <c r="Q434" s="336">
        <f>IF(ISERR(Q433/SUM(Q429,Q431,Q433,Q435)*100),0,Q433/SUM(Q429,Q431,Q433,Q435)*100)</f>
        <v>0</v>
      </c>
      <c r="R434" s="336">
        <f t="shared" si="215"/>
        <v>0</v>
      </c>
      <c r="S434" s="337">
        <f t="shared" si="215"/>
        <v>0</v>
      </c>
      <c r="T434" s="366">
        <f>T430-T432</f>
        <v>0</v>
      </c>
      <c r="U434" s="325"/>
      <c r="V434" s="321"/>
      <c r="W434" s="321"/>
      <c r="AG434" s="326"/>
      <c r="AL434" s="325"/>
      <c r="AM434" s="355"/>
      <c r="AN434" s="325"/>
      <c r="AO434" s="327"/>
    </row>
    <row r="435" spans="2:41" s="322" customFormat="1" ht="15" outlineLevel="1">
      <c r="B435" s="320"/>
      <c r="C435" s="321"/>
      <c r="D435" s="321"/>
      <c r="F435" s="332" t="s">
        <v>261</v>
      </c>
      <c r="G435" s="333">
        <f>SUMIF(G382:G426,2)/2</f>
        <v>0</v>
      </c>
      <c r="H435" s="333">
        <f t="shared" ref="H435:S435" si="216">SUMIF(H382:H426,2)/2</f>
        <v>0</v>
      </c>
      <c r="I435" s="333">
        <f t="shared" si="216"/>
        <v>0</v>
      </c>
      <c r="J435" s="333">
        <f t="shared" si="216"/>
        <v>0</v>
      </c>
      <c r="K435" s="333">
        <f t="shared" si="216"/>
        <v>0</v>
      </c>
      <c r="L435" s="333">
        <f t="shared" si="216"/>
        <v>0</v>
      </c>
      <c r="M435" s="333">
        <f t="shared" si="216"/>
        <v>0</v>
      </c>
      <c r="N435" s="333">
        <f t="shared" si="216"/>
        <v>0</v>
      </c>
      <c r="O435" s="333">
        <f>SUMIF(O382:O426,2)/2</f>
        <v>0</v>
      </c>
      <c r="P435" s="333">
        <f>SUMIF(P382:P426,2)/2</f>
        <v>0</v>
      </c>
      <c r="Q435" s="333">
        <f>SUMIF(Q382:Q426,2)/2</f>
        <v>0</v>
      </c>
      <c r="R435" s="333">
        <f t="shared" si="216"/>
        <v>0</v>
      </c>
      <c r="S435" s="334">
        <f t="shared" si="216"/>
        <v>0</v>
      </c>
      <c r="T435" s="1111" t="s">
        <v>413</v>
      </c>
      <c r="U435" s="325"/>
      <c r="V435" s="321"/>
      <c r="W435" s="321"/>
      <c r="AG435" s="326"/>
      <c r="AL435" s="325"/>
      <c r="AM435" s="355"/>
      <c r="AN435" s="325"/>
      <c r="AO435" s="327"/>
    </row>
    <row r="436" spans="2:41" s="322" customFormat="1" ht="15" outlineLevel="1">
      <c r="B436" s="320"/>
      <c r="C436" s="321"/>
      <c r="D436" s="321"/>
      <c r="F436" s="335" t="s">
        <v>258</v>
      </c>
      <c r="G436" s="336">
        <f t="shared" ref="G436:S436" si="217">IF(ISERR(G435/SUM(G429,G431,G433,G435)*100),0,G435/SUM(G429,G431,G433,G435)*100)</f>
        <v>0</v>
      </c>
      <c r="H436" s="336">
        <f t="shared" si="217"/>
        <v>0</v>
      </c>
      <c r="I436" s="336">
        <f t="shared" si="217"/>
        <v>0</v>
      </c>
      <c r="J436" s="336">
        <f t="shared" si="217"/>
        <v>0</v>
      </c>
      <c r="K436" s="336">
        <f t="shared" si="217"/>
        <v>0</v>
      </c>
      <c r="L436" s="336">
        <f t="shared" si="217"/>
        <v>0</v>
      </c>
      <c r="M436" s="336">
        <f t="shared" si="217"/>
        <v>0</v>
      </c>
      <c r="N436" s="336">
        <f t="shared" si="217"/>
        <v>0</v>
      </c>
      <c r="O436" s="336">
        <f>IF(ISERR(O435/SUM(O429,O431,O433,O435)*100),0,O435/SUM(O429,O431,O433,O435)*100)</f>
        <v>0</v>
      </c>
      <c r="P436" s="336">
        <f>IF(ISERR(P435/SUM(P429,P431,P433,P435)*100),0,P435/SUM(P429,P431,P433,P435)*100)</f>
        <v>0</v>
      </c>
      <c r="Q436" s="336">
        <f>IF(ISERR(Q435/SUM(Q429,Q431,Q433,Q435)*100),0,Q435/SUM(Q429,Q431,Q433,Q435)*100)</f>
        <v>0</v>
      </c>
      <c r="R436" s="336">
        <f t="shared" si="217"/>
        <v>0</v>
      </c>
      <c r="S436" s="337">
        <f t="shared" si="217"/>
        <v>0</v>
      </c>
      <c r="T436" s="1112"/>
      <c r="U436" s="325"/>
      <c r="V436" s="321"/>
      <c r="W436" s="321"/>
      <c r="AG436" s="326"/>
      <c r="AL436" s="325"/>
      <c r="AM436" s="355"/>
      <c r="AN436" s="325"/>
      <c r="AO436" s="327"/>
    </row>
    <row r="437" spans="2:41" s="322" customFormat="1" ht="15">
      <c r="B437" s="320"/>
      <c r="C437" s="321"/>
      <c r="D437" s="321"/>
      <c r="F437" s="338" t="s">
        <v>262</v>
      </c>
      <c r="G437" s="339">
        <f>IF(SUM(G429,G431,G433,G435)=0,0,IF(AND(SUM(G430,G432,G434)&gt;=95,G430&gt;=50),5,IF(AND(SUM(G430,G432,G434)&gt;=90,SUM(G430,G432)&gt;=50),4,IF(SUM(G430,G432,G434)&gt;=85,3,2))))</f>
        <v>0</v>
      </c>
      <c r="H437" s="339">
        <f t="shared" ref="H437:S437" si="218">IF(SUM(H429,H431,H433,H435)=0,0,IF(AND(SUM(H430,H432,H434)&gt;=95,H430&gt;=50),5,IF(AND(SUM(H430,H432,H434)&gt;=90,SUM(H430,H432)&gt;=50),4,IF(SUM(H430,H432,H434)&gt;=85,3,2))))</f>
        <v>0</v>
      </c>
      <c r="I437" s="339">
        <f t="shared" si="218"/>
        <v>0</v>
      </c>
      <c r="J437" s="339">
        <f t="shared" si="218"/>
        <v>0</v>
      </c>
      <c r="K437" s="339">
        <f t="shared" si="218"/>
        <v>0</v>
      </c>
      <c r="L437" s="339">
        <f t="shared" si="218"/>
        <v>0</v>
      </c>
      <c r="M437" s="339">
        <f t="shared" si="218"/>
        <v>0</v>
      </c>
      <c r="N437" s="339">
        <f t="shared" si="218"/>
        <v>0</v>
      </c>
      <c r="O437" s="339">
        <f>IF(SUM(O429,O431,O433,O435)=0,0,IF(AND(SUM(O430,O432,O434)&gt;=95,O430&gt;=50),5,IF(AND(SUM(O430,O432,O434)&gt;=90,SUM(O430,O432)&gt;=50),4,IF(SUM(O430,O432,O434)&gt;=85,3,2))))</f>
        <v>0</v>
      </c>
      <c r="P437" s="339">
        <f>IF(SUM(P429,P431,P433,P435)=0,0,IF(AND(SUM(P430,P432,P434)&gt;=95,P430&gt;=50),5,IF(AND(SUM(P430,P432,P434)&gt;=90,SUM(P430,P432)&gt;=50),4,IF(SUM(P430,P432,P434)&gt;=85,3,2))))</f>
        <v>0</v>
      </c>
      <c r="Q437" s="339">
        <f>IF(SUM(Q429,Q431,Q433,Q435)=0,0,IF(AND(SUM(Q430,Q432,Q434)&gt;=95,Q430&gt;=50),5,IF(AND(SUM(Q430,Q432,Q434)&gt;=90,SUM(Q430,Q432)&gt;=50),4,IF(SUM(Q430,Q432,Q434)&gt;=85,3,2))))</f>
        <v>0</v>
      </c>
      <c r="R437" s="339">
        <f t="shared" si="218"/>
        <v>0</v>
      </c>
      <c r="S437" s="340">
        <f t="shared" si="218"/>
        <v>0</v>
      </c>
      <c r="T437" s="367" t="e">
        <f>T432/T430</f>
        <v>#DIV/0!</v>
      </c>
      <c r="U437" s="325"/>
      <c r="V437" s="321"/>
      <c r="W437" s="321"/>
      <c r="AG437" s="326"/>
      <c r="AL437" s="325"/>
      <c r="AM437" s="355"/>
      <c r="AN437" s="325"/>
      <c r="AO437" s="327"/>
    </row>
    <row r="438" spans="2:41" s="322" customFormat="1" ht="15.75" thickBot="1">
      <c r="B438" s="320"/>
      <c r="C438" s="321"/>
      <c r="D438" s="321"/>
      <c r="F438" s="341" t="s">
        <v>263</v>
      </c>
      <c r="G438" s="342">
        <f>IF(SUM(G429,G431,G433,G435)&gt;0,SUM(G429*5,G431*4,G433*3,G435*2)/SUM(G429,G431,G433,G435),0)</f>
        <v>0</v>
      </c>
      <c r="H438" s="342">
        <f t="shared" ref="H438:S438" si="219">IF(SUM(H429,H431,H433,H435)&gt;0,SUM(H429*5,H431*4,H433*3,H435*2)/SUM(H429,H431,H433,H435),0)</f>
        <v>0</v>
      </c>
      <c r="I438" s="342">
        <f t="shared" si="219"/>
        <v>0</v>
      </c>
      <c r="J438" s="342">
        <f t="shared" si="219"/>
        <v>0</v>
      </c>
      <c r="K438" s="342">
        <f t="shared" si="219"/>
        <v>0</v>
      </c>
      <c r="L438" s="342">
        <f t="shared" si="219"/>
        <v>0</v>
      </c>
      <c r="M438" s="342">
        <f t="shared" si="219"/>
        <v>0</v>
      </c>
      <c r="N438" s="342">
        <f t="shared" si="219"/>
        <v>0</v>
      </c>
      <c r="O438" s="342">
        <f>IF(SUM(O429,O431,O433,O435)&gt;0,SUM(O429*5,O431*4,O433*3,O435*2)/SUM(O429,O431,O433,O435),0)</f>
        <v>0</v>
      </c>
      <c r="P438" s="342">
        <f>IF(SUM(P429,P431,P433,P435)&gt;0,SUM(P429*5,P431*4,P433*3,P435*2)/SUM(P429,P431,P433,P435),0)</f>
        <v>0</v>
      </c>
      <c r="Q438" s="342">
        <f>IF(SUM(Q429,Q431,Q433,Q435)&gt;0,SUM(Q429*5,Q431*4,Q433*3,Q435*2)/SUM(Q429,Q431,Q433,Q435),0)</f>
        <v>0</v>
      </c>
      <c r="R438" s="342">
        <f t="shared" si="219"/>
        <v>0</v>
      </c>
      <c r="S438" s="343">
        <f t="shared" si="219"/>
        <v>0</v>
      </c>
      <c r="T438" s="368" t="e">
        <f>T434/T430</f>
        <v>#DIV/0!</v>
      </c>
      <c r="U438" s="325"/>
      <c r="V438" s="321"/>
      <c r="W438" s="321"/>
      <c r="AG438" s="326"/>
      <c r="AL438" s="325"/>
      <c r="AM438" s="355"/>
      <c r="AN438" s="325"/>
      <c r="AO438" s="327"/>
    </row>
    <row r="439" spans="2:41" ht="14.25" thickTop="1" thickBot="1"/>
    <row r="440" spans="2:41" s="159" customFormat="1" ht="16.5" thickBot="1">
      <c r="B440" s="189"/>
      <c r="C440" s="198">
        <v>124</v>
      </c>
      <c r="D440" s="713">
        <f>Главная!B12</f>
        <v>425</v>
      </c>
      <c r="E440" s="175"/>
      <c r="F440" s="175"/>
      <c r="G440" s="175"/>
      <c r="H440" s="175"/>
      <c r="I440" s="175"/>
      <c r="J440" s="175"/>
      <c r="K440" s="175"/>
      <c r="L440" s="175"/>
      <c r="M440" s="175"/>
      <c r="N440" s="176"/>
      <c r="O440" s="176"/>
      <c r="P440" s="176"/>
      <c r="Q440" s="176"/>
      <c r="R440" s="175"/>
      <c r="S440" s="175"/>
      <c r="T440" s="177"/>
      <c r="V440" s="162"/>
      <c r="W440" s="162"/>
      <c r="Y440" s="1117" t="s">
        <v>351</v>
      </c>
      <c r="Z440" s="1117"/>
      <c r="AA440" s="1117"/>
      <c r="AC440" s="1117" t="s">
        <v>352</v>
      </c>
      <c r="AD440" s="1117"/>
      <c r="AE440" s="1117"/>
      <c r="AF440" s="1117"/>
      <c r="AG440" s="162"/>
      <c r="AH440" s="1117" t="s">
        <v>264</v>
      </c>
      <c r="AI440" s="1117"/>
      <c r="AJ440" s="1117"/>
      <c r="AK440" s="1117"/>
      <c r="AM440" s="224" t="s">
        <v>409</v>
      </c>
      <c r="AO440" s="308"/>
    </row>
    <row r="441" spans="2:41" ht="30" customHeight="1" outlineLevel="2" thickBot="1">
      <c r="B441" s="193" t="s">
        <v>348</v>
      </c>
      <c r="C441" s="194" t="s">
        <v>244</v>
      </c>
      <c r="D441" s="194" t="s">
        <v>245</v>
      </c>
      <c r="E441" s="194" t="s">
        <v>246</v>
      </c>
      <c r="F441" s="209" t="s">
        <v>319</v>
      </c>
      <c r="G441" s="212" t="s">
        <v>248</v>
      </c>
      <c r="H441" s="210" t="s">
        <v>265</v>
      </c>
      <c r="I441" s="212" t="s">
        <v>249</v>
      </c>
      <c r="J441" s="211" t="s">
        <v>250</v>
      </c>
      <c r="K441" s="194" t="s">
        <v>251</v>
      </c>
      <c r="L441" s="194" t="s">
        <v>252</v>
      </c>
      <c r="M441" s="194" t="s">
        <v>253</v>
      </c>
      <c r="N441" s="194" t="s">
        <v>254</v>
      </c>
      <c r="O441" s="194" t="s">
        <v>399</v>
      </c>
      <c r="P441" s="310" t="s">
        <v>400</v>
      </c>
      <c r="Q441" s="194" t="s">
        <v>401</v>
      </c>
      <c r="R441" s="196" t="s">
        <v>264</v>
      </c>
      <c r="S441" s="196" t="s">
        <v>255</v>
      </c>
      <c r="T441" s="204" t="str">
        <f>CONCATENATE("Аттест. - ",SUM(V442:V486)," чел.","                                                 Не Аттест. - ",SUM(W442:W486)," чел.")</f>
        <v>Аттест. - 0 чел.                                                 Не Аттест. - 0 чел.</v>
      </c>
      <c r="V441" s="203">
        <f>SUM(V442:V486)</f>
        <v>0</v>
      </c>
      <c r="W441" s="205">
        <f>SUM(W442:W486)</f>
        <v>0</v>
      </c>
      <c r="Y441" s="206">
        <v>5</v>
      </c>
      <c r="Z441" s="207">
        <v>4</v>
      </c>
      <c r="AA441" s="208">
        <v>3</v>
      </c>
      <c r="AC441" s="178">
        <v>5</v>
      </c>
      <c r="AD441" s="179">
        <v>4</v>
      </c>
      <c r="AE441" s="179">
        <v>3</v>
      </c>
      <c r="AF441" s="180">
        <v>2</v>
      </c>
      <c r="AG441" s="217"/>
      <c r="AH441" s="178">
        <v>5</v>
      </c>
      <c r="AI441" s="179">
        <v>4</v>
      </c>
      <c r="AJ441" s="179">
        <v>3</v>
      </c>
      <c r="AK441" s="180">
        <v>2</v>
      </c>
      <c r="AM441" s="369">
        <f>SUM(AM442:AM486)</f>
        <v>0</v>
      </c>
      <c r="AO441" s="201"/>
    </row>
    <row r="442" spans="2:41" ht="16.5" outlineLevel="2" thickBot="1">
      <c r="B442" s="314">
        <v>1</v>
      </c>
      <c r="C442" s="315">
        <f>C440</f>
        <v>124</v>
      </c>
      <c r="D442" s="315">
        <f>D440</f>
        <v>425</v>
      </c>
      <c r="E442" s="150"/>
      <c r="F442" s="150"/>
      <c r="G442" s="252"/>
      <c r="H442" s="252"/>
      <c r="I442" s="252"/>
      <c r="J442" s="151"/>
      <c r="K442" s="151"/>
      <c r="L442" s="151"/>
      <c r="M442" s="151"/>
      <c r="N442" s="252"/>
      <c r="O442" s="252"/>
      <c r="P442" s="311"/>
      <c r="Q442" s="252"/>
      <c r="R442" s="185" t="str">
        <f>IF(SUM(J442:Q442)&lt;1,"-",IF(AK442&gt;0,2,IF(AND(AH442&gt;=50,AI442=(100-AH442)),5,IF((AH442+AI442)&gt;=70,4,3))))</f>
        <v>-</v>
      </c>
      <c r="S442" s="185" t="str">
        <f>IF(AND(G442&gt;1,I442&gt;1),IF(Y442=5,5,IF(Z442=4,4,IF(AA442=3,3,IF(V442=1,2,"-")))),R442)</f>
        <v>-</v>
      </c>
      <c r="T442" s="152" t="s">
        <v>316</v>
      </c>
      <c r="V442" s="181">
        <f t="shared" ref="V442:V486" si="220">IF(SUM(AH442:AK442)&gt;0,1,0)</f>
        <v>0</v>
      </c>
      <c r="W442" s="202">
        <f t="shared" ref="W442:W486" si="221">IF(IF(ISERR(SEARCH(".",F442)),0,1)=1,IF(V442=1,0,1),0)</f>
        <v>0</v>
      </c>
      <c r="X442" s="149">
        <f t="shared" ref="X442:X486" si="222">SUM(IF(J442&gt;0,1,0),IF(K442&gt;0,1,0),IF(L442&gt;0,1,0),IF(M442&gt;0,1,0),IF($W$2=2,SUM(IF(N442&gt;0,1,0),IF(O442&gt;0,1,0),IF(Q442&gt;0,1,0)),IF($W$2=4,IF(N442&gt;0,1,0))))</f>
        <v>0</v>
      </c>
      <c r="Y442" s="160">
        <f t="shared" ref="Y442:Y486" si="223">IF(AND(G442=5,I442=5),IF(AC442&gt;=50,IF(AND(AE442=0,AF442=0),5,0),0),0)</f>
        <v>0</v>
      </c>
      <c r="Z442" s="160">
        <f t="shared" ref="Z442:Z486" si="224">IF(AND(G442&gt;=4,I442&gt;=4),IF(SUM(AC442:AD442)&gt;=70,IF(AF442=0,4,0),0),0)</f>
        <v>0</v>
      </c>
      <c r="AA442" s="160">
        <f t="shared" ref="AA442:AA486" si="225">IF(AND(G442&gt;=3,I442&gt;=3),IF(AF442=0,3,0),0)</f>
        <v>0</v>
      </c>
      <c r="AC442" s="219">
        <f t="shared" ref="AC442:AC486" si="226">(IF(G442=5,1,0)+IF(I442=5,1,0)+IF(J442=5,1,0)+IF(K442=5,1,0)+IF(L442=5,1,0)+IF(M442=5,1,0)+IF(AND(N442=5,OR($W$2=4,$W$2=2)),1,0)+IF(AND($W$2=2,O442=5),1,0)+IF(AND($W$2=2,Q442=5),1,0))/(X442+2)*100</f>
        <v>0</v>
      </c>
      <c r="AD442" s="218">
        <f t="shared" ref="AD442:AD486" si="227">(IF(G442=4,1,0)+IF(I442=4,1,0)+IF(J442=4,1,0)+IF(K442=4,1,0)+IF(L442=4,1,0)+IF(M442=4,1,0)+IF(AND(N442=4,OR($W$2=4,$W$2=2)),1,0)+IF(AND($W$2=2,O442=4),1,0)+IF(AND($W$2=2,Q442=4),1,0))/(X442+2)*100</f>
        <v>0</v>
      </c>
      <c r="AE442" s="218">
        <f t="shared" ref="AE442:AE486" si="228">(IF(G442=3,1,0)+IF(I442=3,1,0)+IF(J442=3,1,0)+IF(K442=3,1,0)+IF(L442=3,1,0)+IF(M442=3,1,0)+IF(AND(N442=3,(OR($W$2=4,$W$2=2))),1,0)+IF(AND($W$2=2,O442=3),1,0)+IF(AND($W$2=2,Q442=3),1,0))/(X442+2)*100</f>
        <v>0</v>
      </c>
      <c r="AF442" s="220">
        <f t="shared" ref="AF442:AF486" si="229">(IF(G442=2,1,0)+IF(I442=2,1,0)+IF(J442=2,1,0)+IF(K442=2,1,0)+IF(L442=2,1,0)+IF(M442=2,1,0)+IF(AND(OR($W$2=4,$W$2=2),N442=2),1,0)+IF(AND($W$2=2,O442=2),1,0)+IF(AND($W$2=2,Q442=2),1,0))/(X442+2)*100</f>
        <v>0</v>
      </c>
      <c r="AG442" s="162"/>
      <c r="AH442" s="182">
        <f t="shared" ref="AH442:AH486" si="230">(IF(J442=5,1,0)+IF(K442=5,1,0)+IF(L442=5,1,0)+IF(M442=5,1,0)+IF(AND(N442=5,OR($W$2=4,$W$2=2)),1,0)+IF(AND($W$2=2,O442=5),1,0)+IF(AND($W$2=2,Q442=5),1,0))/(IF(X442=0,1,X442))*100</f>
        <v>0</v>
      </c>
      <c r="AI442" s="183">
        <f t="shared" ref="AI442:AI486" si="231">(IF(J442=4,1,0)+IF(K442=4,1,0)+IF(L442=4,1,0)+IF(M442=4,1,0)+IF(AND(N442=4,OR($W$2=4,$W$2=2)),1,0)+IF(AND($W$2=2,O442=4),1,0)+IF(AND($W$2=2,Q442=4),1,0))/(IF(X442=0,1,X442))*100</f>
        <v>0</v>
      </c>
      <c r="AJ442" s="183">
        <f t="shared" ref="AJ442:AJ486" si="232">(IF(J442=3,1,0)+IF(K442=3,1,0)+IF(L442=3,1,0)+IF(M442=3,1,0)+IF(AND(N442=3,(OR($W$2=4,$W$2=2))),1,0)+IF(AND($W$2=2,O442=3),1,0)+IF(AND($W$2=2,Q442=3),1,0))/(IF(X442=0,1,X442))*100</f>
        <v>0</v>
      </c>
      <c r="AK442" s="184">
        <f t="shared" ref="AK442:AK486" si="233">(IF(J442=2,1,0)+IF(K442=2,1,0)+IF(L442=2,1,0)+IF(M442=2,1,0)+IF(AND(OR($W$2=4,$W$2=2),N442=2),1,0)+IF(AND($W$2=2,O442=2),1,0)+IF(AND($W$2=2,Q442=2),1,0))/(IF(X442=0,1,X442))*100</f>
        <v>0</v>
      </c>
      <c r="AM442" s="370" t="str">
        <f>IF(OR(S442=5,S442=4),1,IF(OR(S442=3,S442=2),0,"-"))</f>
        <v>-</v>
      </c>
      <c r="AO442" s="309" t="str">
        <f>IF(AM442=1,"3 КЛ","")</f>
        <v/>
      </c>
    </row>
    <row r="443" spans="2:41" ht="16.5" outlineLevel="2" thickBot="1">
      <c r="B443" s="316">
        <v>2</v>
      </c>
      <c r="C443" s="317">
        <f>C442</f>
        <v>124</v>
      </c>
      <c r="D443" s="317">
        <f>D442</f>
        <v>425</v>
      </c>
      <c r="E443" s="153"/>
      <c r="F443" s="153"/>
      <c r="G443" s="253"/>
      <c r="H443" s="253"/>
      <c r="I443" s="253"/>
      <c r="J443" s="154"/>
      <c r="K443" s="154"/>
      <c r="L443" s="154"/>
      <c r="M443" s="154"/>
      <c r="N443" s="253"/>
      <c r="O443" s="253"/>
      <c r="P443" s="312"/>
      <c r="Q443" s="253"/>
      <c r="R443" s="186" t="str">
        <f>IF(SUM(J443:Q443)&lt;1,"-",IF(AK443&gt;0,2,IF(AND(AH443&gt;=50,AI443=(100-AH443)),5,IF((AH443+AI443)&gt;=70,4,3))))</f>
        <v>-</v>
      </c>
      <c r="S443" s="186" t="str">
        <f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60">
        <f t="shared" si="223"/>
        <v>0</v>
      </c>
      <c r="Z443" s="160">
        <f t="shared" si="224"/>
        <v>0</v>
      </c>
      <c r="AA443" s="160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>IF(OR(S443=5,S443=4),1,IF(OR(S443=3,S443=2),0,"-"))</f>
        <v>-</v>
      </c>
      <c r="AO443" s="309" t="str">
        <f t="shared" ref="AO443:AO486" si="234">IF(AM443=1,"3 КЛ","")</f>
        <v/>
      </c>
    </row>
    <row r="444" spans="2:41" ht="16.5" outlineLevel="2" thickBot="1">
      <c r="B444" s="316">
        <v>3</v>
      </c>
      <c r="C444" s="317">
        <f t="shared" ref="C444:C486" si="235">C443</f>
        <v>124</v>
      </c>
      <c r="D444" s="317">
        <f t="shared" ref="D444:D486" si="236">D443</f>
        <v>425</v>
      </c>
      <c r="E444" s="153"/>
      <c r="F444" s="153"/>
      <c r="G444" s="253"/>
      <c r="H444" s="253"/>
      <c r="I444" s="253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ref="R444:R486" si="237">IF(SUM(J444:Q444)&lt;1,"-",IF(AK444&gt;0,2,IF(AND(AH444&gt;=50,AI444=(100-AH444)),5,IF((AH444+AI444)&gt;=70,4,3))))</f>
        <v>-</v>
      </c>
      <c r="S444" s="186" t="str">
        <f t="shared" ref="S444:S486" si="238">IF(AND(G444&gt;1,I444&gt;1),IF(Y444=5,5,IF(Z444=4,4,IF(AA444=3,3,IF(V444=1,2,"-")))),R444)</f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60">
        <f t="shared" si="223"/>
        <v>0</v>
      </c>
      <c r="Z444" s="160">
        <f t="shared" si="224"/>
        <v>0</v>
      </c>
      <c r="AA444" s="160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ref="AM444:AM486" si="239">IF(OR(S444=5,S444=4),1,IF(OR(S444=3,S444=2),0,"-"))</f>
        <v>-</v>
      </c>
      <c r="AO444" s="309" t="str">
        <f t="shared" si="234"/>
        <v/>
      </c>
    </row>
    <row r="445" spans="2:41" ht="16.5" outlineLevel="2" thickBot="1">
      <c r="B445" s="316">
        <v>4</v>
      </c>
      <c r="C445" s="317">
        <f t="shared" si="235"/>
        <v>124</v>
      </c>
      <c r="D445" s="317">
        <f t="shared" si="236"/>
        <v>425</v>
      </c>
      <c r="E445" s="153"/>
      <c r="F445" s="153"/>
      <c r="G445" s="253"/>
      <c r="H445" s="253"/>
      <c r="I445" s="253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60">
        <f t="shared" si="223"/>
        <v>0</v>
      </c>
      <c r="Z445" s="160">
        <f t="shared" si="224"/>
        <v>0</v>
      </c>
      <c r="AA445" s="160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4"/>
        <v/>
      </c>
    </row>
    <row r="446" spans="2:41" ht="16.5" outlineLevel="2" thickBot="1">
      <c r="B446" s="316">
        <v>5</v>
      </c>
      <c r="C446" s="317">
        <f t="shared" si="235"/>
        <v>124</v>
      </c>
      <c r="D446" s="317">
        <f t="shared" si="236"/>
        <v>425</v>
      </c>
      <c r="E446" s="153"/>
      <c r="F446" s="153"/>
      <c r="G446" s="253"/>
      <c r="H446" s="253"/>
      <c r="I446" s="253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60">
        <f t="shared" si="223"/>
        <v>0</v>
      </c>
      <c r="Z446" s="160">
        <f t="shared" si="224"/>
        <v>0</v>
      </c>
      <c r="AA446" s="160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4"/>
        <v/>
      </c>
    </row>
    <row r="447" spans="2:41" ht="16.5" outlineLevel="2" thickBot="1">
      <c r="B447" s="316">
        <v>6</v>
      </c>
      <c r="C447" s="317">
        <f t="shared" si="235"/>
        <v>124</v>
      </c>
      <c r="D447" s="317">
        <f t="shared" si="236"/>
        <v>425</v>
      </c>
      <c r="E447" s="153"/>
      <c r="F447" s="153"/>
      <c r="G447" s="253"/>
      <c r="H447" s="253"/>
      <c r="I447" s="253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60">
        <f t="shared" si="223"/>
        <v>0</v>
      </c>
      <c r="Z447" s="160">
        <f t="shared" si="224"/>
        <v>0</v>
      </c>
      <c r="AA447" s="160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4"/>
        <v/>
      </c>
    </row>
    <row r="448" spans="2:41" ht="16.5" outlineLevel="2" thickBot="1">
      <c r="B448" s="316">
        <v>7</v>
      </c>
      <c r="C448" s="317">
        <f t="shared" si="235"/>
        <v>124</v>
      </c>
      <c r="D448" s="317">
        <f t="shared" si="236"/>
        <v>425</v>
      </c>
      <c r="E448" s="153"/>
      <c r="F448" s="153"/>
      <c r="G448" s="253"/>
      <c r="H448" s="253"/>
      <c r="I448" s="253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60">
        <f t="shared" si="223"/>
        <v>0</v>
      </c>
      <c r="Z448" s="160">
        <f t="shared" si="224"/>
        <v>0</v>
      </c>
      <c r="AA448" s="160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4"/>
        <v/>
      </c>
    </row>
    <row r="449" spans="2:41" ht="16.5" outlineLevel="2" thickBot="1">
      <c r="B449" s="316">
        <v>8</v>
      </c>
      <c r="C449" s="317">
        <f t="shared" si="235"/>
        <v>124</v>
      </c>
      <c r="D449" s="317">
        <f t="shared" si="236"/>
        <v>425</v>
      </c>
      <c r="E449" s="153"/>
      <c r="F449" s="153"/>
      <c r="G449" s="253"/>
      <c r="H449" s="253"/>
      <c r="I449" s="253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60">
        <f t="shared" si="223"/>
        <v>0</v>
      </c>
      <c r="Z449" s="160">
        <f t="shared" si="224"/>
        <v>0</v>
      </c>
      <c r="AA449" s="160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4"/>
        <v/>
      </c>
    </row>
    <row r="450" spans="2:41" ht="16.5" outlineLevel="2" thickBot="1">
      <c r="B450" s="316">
        <v>9</v>
      </c>
      <c r="C450" s="317">
        <f t="shared" si="235"/>
        <v>124</v>
      </c>
      <c r="D450" s="317">
        <f t="shared" si="236"/>
        <v>425</v>
      </c>
      <c r="E450" s="153"/>
      <c r="F450" s="153"/>
      <c r="G450" s="253"/>
      <c r="H450" s="253"/>
      <c r="I450" s="253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60">
        <f t="shared" si="223"/>
        <v>0</v>
      </c>
      <c r="Z450" s="160">
        <f t="shared" si="224"/>
        <v>0</v>
      </c>
      <c r="AA450" s="160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4"/>
        <v/>
      </c>
    </row>
    <row r="451" spans="2:41" ht="16.5" outlineLevel="2" thickBot="1">
      <c r="B451" s="316">
        <v>10</v>
      </c>
      <c r="C451" s="317">
        <f t="shared" si="235"/>
        <v>124</v>
      </c>
      <c r="D451" s="317">
        <f t="shared" si="236"/>
        <v>425</v>
      </c>
      <c r="E451" s="153"/>
      <c r="F451" s="153"/>
      <c r="G451" s="253"/>
      <c r="H451" s="253"/>
      <c r="I451" s="253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60">
        <f t="shared" si="223"/>
        <v>0</v>
      </c>
      <c r="Z451" s="160">
        <f t="shared" si="224"/>
        <v>0</v>
      </c>
      <c r="AA451" s="160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4"/>
        <v/>
      </c>
    </row>
    <row r="452" spans="2:41" ht="16.5" outlineLevel="2" thickBot="1">
      <c r="B452" s="316">
        <v>11</v>
      </c>
      <c r="C452" s="317">
        <f t="shared" si="235"/>
        <v>124</v>
      </c>
      <c r="D452" s="317">
        <f t="shared" si="236"/>
        <v>425</v>
      </c>
      <c r="E452" s="153"/>
      <c r="F452" s="153"/>
      <c r="G452" s="253"/>
      <c r="H452" s="253"/>
      <c r="I452" s="253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60">
        <f t="shared" si="223"/>
        <v>0</v>
      </c>
      <c r="Z452" s="160">
        <f t="shared" si="224"/>
        <v>0</v>
      </c>
      <c r="AA452" s="160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4"/>
        <v/>
      </c>
    </row>
    <row r="453" spans="2:41" ht="16.5" outlineLevel="2" thickBot="1">
      <c r="B453" s="316">
        <v>12</v>
      </c>
      <c r="C453" s="317">
        <f t="shared" si="235"/>
        <v>124</v>
      </c>
      <c r="D453" s="317">
        <f t="shared" si="236"/>
        <v>425</v>
      </c>
      <c r="E453" s="153"/>
      <c r="F453" s="153"/>
      <c r="G453" s="253"/>
      <c r="H453" s="253"/>
      <c r="I453" s="253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60">
        <f t="shared" si="223"/>
        <v>0</v>
      </c>
      <c r="Z453" s="160">
        <f t="shared" si="224"/>
        <v>0</v>
      </c>
      <c r="AA453" s="160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4"/>
        <v/>
      </c>
    </row>
    <row r="454" spans="2:41" ht="16.5" outlineLevel="2" thickBot="1">
      <c r="B454" s="316">
        <v>13</v>
      </c>
      <c r="C454" s="317">
        <f t="shared" si="235"/>
        <v>124</v>
      </c>
      <c r="D454" s="317">
        <f t="shared" si="236"/>
        <v>425</v>
      </c>
      <c r="E454" s="153"/>
      <c r="F454" s="153"/>
      <c r="G454" s="253"/>
      <c r="H454" s="253"/>
      <c r="I454" s="253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60">
        <f t="shared" si="223"/>
        <v>0</v>
      </c>
      <c r="Z454" s="160">
        <f t="shared" si="224"/>
        <v>0</v>
      </c>
      <c r="AA454" s="160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4"/>
        <v/>
      </c>
    </row>
    <row r="455" spans="2:41" ht="16.5" outlineLevel="2" thickBot="1">
      <c r="B455" s="316">
        <v>14</v>
      </c>
      <c r="C455" s="317">
        <f t="shared" si="235"/>
        <v>124</v>
      </c>
      <c r="D455" s="317">
        <f t="shared" si="236"/>
        <v>425</v>
      </c>
      <c r="E455" s="153"/>
      <c r="F455" s="153"/>
      <c r="G455" s="253"/>
      <c r="H455" s="253"/>
      <c r="I455" s="253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60">
        <f t="shared" si="223"/>
        <v>0</v>
      </c>
      <c r="Z455" s="160">
        <f t="shared" si="224"/>
        <v>0</v>
      </c>
      <c r="AA455" s="160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4"/>
        <v/>
      </c>
    </row>
    <row r="456" spans="2:41" ht="16.5" outlineLevel="2" thickBot="1">
      <c r="B456" s="316">
        <v>15</v>
      </c>
      <c r="C456" s="317">
        <f t="shared" si="235"/>
        <v>124</v>
      </c>
      <c r="D456" s="317">
        <f t="shared" si="236"/>
        <v>425</v>
      </c>
      <c r="E456" s="153"/>
      <c r="F456" s="153"/>
      <c r="G456" s="253"/>
      <c r="H456" s="253"/>
      <c r="I456" s="253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60">
        <f t="shared" si="223"/>
        <v>0</v>
      </c>
      <c r="Z456" s="160">
        <f t="shared" si="224"/>
        <v>0</v>
      </c>
      <c r="AA456" s="160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4"/>
        <v/>
      </c>
    </row>
    <row r="457" spans="2:41" ht="16.5" outlineLevel="2" thickBot="1">
      <c r="B457" s="316">
        <v>16</v>
      </c>
      <c r="C457" s="317">
        <f t="shared" si="235"/>
        <v>124</v>
      </c>
      <c r="D457" s="317">
        <f t="shared" si="236"/>
        <v>425</v>
      </c>
      <c r="E457" s="153"/>
      <c r="F457" s="153"/>
      <c r="G457" s="253"/>
      <c r="H457" s="253"/>
      <c r="I457" s="253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60">
        <f t="shared" si="223"/>
        <v>0</v>
      </c>
      <c r="Z457" s="160">
        <f t="shared" si="224"/>
        <v>0</v>
      </c>
      <c r="AA457" s="160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4"/>
        <v/>
      </c>
    </row>
    <row r="458" spans="2:41" ht="16.5" outlineLevel="2" thickBot="1">
      <c r="B458" s="316">
        <v>17</v>
      </c>
      <c r="C458" s="317">
        <f t="shared" si="235"/>
        <v>124</v>
      </c>
      <c r="D458" s="317">
        <f t="shared" si="236"/>
        <v>425</v>
      </c>
      <c r="E458" s="153"/>
      <c r="F458" s="153"/>
      <c r="G458" s="253"/>
      <c r="H458" s="253"/>
      <c r="I458" s="253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60">
        <f t="shared" si="223"/>
        <v>0</v>
      </c>
      <c r="Z458" s="160">
        <f t="shared" si="224"/>
        <v>0</v>
      </c>
      <c r="AA458" s="160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4"/>
        <v/>
      </c>
    </row>
    <row r="459" spans="2:41" ht="16.5" outlineLevel="2" thickBot="1">
      <c r="B459" s="316">
        <v>18</v>
      </c>
      <c r="C459" s="317">
        <f t="shared" si="235"/>
        <v>124</v>
      </c>
      <c r="D459" s="317">
        <f t="shared" si="236"/>
        <v>425</v>
      </c>
      <c r="E459" s="153"/>
      <c r="F459" s="153"/>
      <c r="G459" s="253"/>
      <c r="H459" s="253"/>
      <c r="I459" s="253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60">
        <f t="shared" si="223"/>
        <v>0</v>
      </c>
      <c r="Z459" s="160">
        <f t="shared" si="224"/>
        <v>0</v>
      </c>
      <c r="AA459" s="160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4"/>
        <v/>
      </c>
    </row>
    <row r="460" spans="2:41" ht="16.5" outlineLevel="2" thickBot="1">
      <c r="B460" s="316">
        <v>19</v>
      </c>
      <c r="C460" s="317">
        <f t="shared" si="235"/>
        <v>124</v>
      </c>
      <c r="D460" s="317">
        <f t="shared" si="236"/>
        <v>425</v>
      </c>
      <c r="E460" s="153"/>
      <c r="F460" s="153"/>
      <c r="G460" s="253"/>
      <c r="H460" s="253"/>
      <c r="I460" s="253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60">
        <f t="shared" si="223"/>
        <v>0</v>
      </c>
      <c r="Z460" s="160">
        <f t="shared" si="224"/>
        <v>0</v>
      </c>
      <c r="AA460" s="160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4"/>
        <v/>
      </c>
    </row>
    <row r="461" spans="2:41" ht="16.5" outlineLevel="2" thickBot="1">
      <c r="B461" s="316">
        <v>20</v>
      </c>
      <c r="C461" s="317">
        <f t="shared" si="235"/>
        <v>124</v>
      </c>
      <c r="D461" s="317">
        <f t="shared" si="236"/>
        <v>425</v>
      </c>
      <c r="E461" s="153"/>
      <c r="F461" s="153"/>
      <c r="G461" s="253"/>
      <c r="H461" s="253"/>
      <c r="I461" s="253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60">
        <f t="shared" si="223"/>
        <v>0</v>
      </c>
      <c r="Z461" s="160">
        <f t="shared" si="224"/>
        <v>0</v>
      </c>
      <c r="AA461" s="160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4"/>
        <v/>
      </c>
    </row>
    <row r="462" spans="2:41" ht="16.5" outlineLevel="2" thickBot="1">
      <c r="B462" s="316">
        <v>21</v>
      </c>
      <c r="C462" s="317">
        <f t="shared" si="235"/>
        <v>124</v>
      </c>
      <c r="D462" s="317">
        <f t="shared" si="236"/>
        <v>425</v>
      </c>
      <c r="E462" s="153"/>
      <c r="F462" s="153"/>
      <c r="G462" s="253"/>
      <c r="H462" s="253"/>
      <c r="I462" s="253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60">
        <f t="shared" si="223"/>
        <v>0</v>
      </c>
      <c r="Z462" s="160">
        <f t="shared" si="224"/>
        <v>0</v>
      </c>
      <c r="AA462" s="160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4"/>
        <v/>
      </c>
    </row>
    <row r="463" spans="2:41" ht="16.5" outlineLevel="2" thickBot="1">
      <c r="B463" s="316">
        <v>22</v>
      </c>
      <c r="C463" s="317">
        <f t="shared" si="235"/>
        <v>124</v>
      </c>
      <c r="D463" s="317">
        <f t="shared" si="236"/>
        <v>425</v>
      </c>
      <c r="E463" s="153"/>
      <c r="F463" s="153"/>
      <c r="G463" s="253"/>
      <c r="H463" s="253"/>
      <c r="I463" s="253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60">
        <f t="shared" si="223"/>
        <v>0</v>
      </c>
      <c r="Z463" s="160">
        <f t="shared" si="224"/>
        <v>0</v>
      </c>
      <c r="AA463" s="160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4"/>
        <v/>
      </c>
    </row>
    <row r="464" spans="2:41" ht="16.5" outlineLevel="2" thickBot="1">
      <c r="B464" s="316">
        <v>23</v>
      </c>
      <c r="C464" s="317">
        <f t="shared" si="235"/>
        <v>124</v>
      </c>
      <c r="D464" s="317">
        <f t="shared" si="236"/>
        <v>425</v>
      </c>
      <c r="E464" s="153"/>
      <c r="F464" s="153"/>
      <c r="G464" s="253"/>
      <c r="H464" s="253"/>
      <c r="I464" s="253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60">
        <f t="shared" si="223"/>
        <v>0</v>
      </c>
      <c r="Z464" s="160">
        <f t="shared" si="224"/>
        <v>0</v>
      </c>
      <c r="AA464" s="160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4"/>
        <v/>
      </c>
    </row>
    <row r="465" spans="2:41" ht="16.5" outlineLevel="2" thickBot="1">
      <c r="B465" s="316">
        <v>24</v>
      </c>
      <c r="C465" s="317">
        <f t="shared" si="235"/>
        <v>124</v>
      </c>
      <c r="D465" s="317">
        <f t="shared" si="236"/>
        <v>425</v>
      </c>
      <c r="E465" s="153"/>
      <c r="F465" s="153"/>
      <c r="G465" s="253"/>
      <c r="H465" s="253"/>
      <c r="I465" s="253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60">
        <f t="shared" si="223"/>
        <v>0</v>
      </c>
      <c r="Z465" s="160">
        <f t="shared" si="224"/>
        <v>0</v>
      </c>
      <c r="AA465" s="160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4"/>
        <v/>
      </c>
    </row>
    <row r="466" spans="2:41" ht="16.5" outlineLevel="2" thickBot="1">
      <c r="B466" s="316">
        <v>25</v>
      </c>
      <c r="C466" s="317">
        <f t="shared" si="235"/>
        <v>124</v>
      </c>
      <c r="D466" s="317">
        <f t="shared" si="236"/>
        <v>425</v>
      </c>
      <c r="E466" s="153"/>
      <c r="F466" s="153"/>
      <c r="G466" s="253"/>
      <c r="H466" s="253"/>
      <c r="I466" s="253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60">
        <f t="shared" si="223"/>
        <v>0</v>
      </c>
      <c r="Z466" s="160">
        <f t="shared" si="224"/>
        <v>0</v>
      </c>
      <c r="AA466" s="160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4"/>
        <v/>
      </c>
    </row>
    <row r="467" spans="2:41" ht="16.5" outlineLevel="2" thickBot="1">
      <c r="B467" s="316">
        <v>26</v>
      </c>
      <c r="C467" s="317">
        <f t="shared" si="235"/>
        <v>124</v>
      </c>
      <c r="D467" s="317">
        <f t="shared" si="236"/>
        <v>425</v>
      </c>
      <c r="E467" s="153"/>
      <c r="F467" s="153"/>
      <c r="G467" s="253"/>
      <c r="H467" s="253"/>
      <c r="I467" s="253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60">
        <f t="shared" si="223"/>
        <v>0</v>
      </c>
      <c r="Z467" s="160">
        <f t="shared" si="224"/>
        <v>0</v>
      </c>
      <c r="AA467" s="160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4"/>
        <v/>
      </c>
    </row>
    <row r="468" spans="2:41" ht="16.5" outlineLevel="2" thickBot="1">
      <c r="B468" s="316">
        <v>27</v>
      </c>
      <c r="C468" s="317">
        <f t="shared" si="235"/>
        <v>124</v>
      </c>
      <c r="D468" s="317">
        <f t="shared" si="236"/>
        <v>425</v>
      </c>
      <c r="E468" s="153"/>
      <c r="F468" s="153"/>
      <c r="G468" s="253"/>
      <c r="H468" s="253"/>
      <c r="I468" s="253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60">
        <f t="shared" si="223"/>
        <v>0</v>
      </c>
      <c r="Z468" s="160">
        <f t="shared" si="224"/>
        <v>0</v>
      </c>
      <c r="AA468" s="160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4"/>
        <v/>
      </c>
    </row>
    <row r="469" spans="2:41" ht="16.5" outlineLevel="2" thickBot="1">
      <c r="B469" s="316">
        <v>28</v>
      </c>
      <c r="C469" s="317">
        <f t="shared" si="235"/>
        <v>124</v>
      </c>
      <c r="D469" s="317">
        <f t="shared" si="236"/>
        <v>425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60">
        <f t="shared" si="223"/>
        <v>0</v>
      </c>
      <c r="Z469" s="160">
        <f t="shared" si="224"/>
        <v>0</v>
      </c>
      <c r="AA469" s="160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4"/>
        <v/>
      </c>
    </row>
    <row r="470" spans="2:41" ht="16.5" outlineLevel="2" thickBot="1">
      <c r="B470" s="316">
        <v>29</v>
      </c>
      <c r="C470" s="317">
        <f t="shared" si="235"/>
        <v>124</v>
      </c>
      <c r="D470" s="317">
        <f t="shared" si="236"/>
        <v>425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60">
        <f t="shared" si="223"/>
        <v>0</v>
      </c>
      <c r="Z470" s="160">
        <f t="shared" si="224"/>
        <v>0</v>
      </c>
      <c r="AA470" s="160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4"/>
        <v/>
      </c>
    </row>
    <row r="471" spans="2:41" ht="16.5" outlineLevel="2" thickBot="1">
      <c r="B471" s="316">
        <v>30</v>
      </c>
      <c r="C471" s="317">
        <f t="shared" si="235"/>
        <v>124</v>
      </c>
      <c r="D471" s="317">
        <f t="shared" si="236"/>
        <v>425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60">
        <f t="shared" si="223"/>
        <v>0</v>
      </c>
      <c r="Z471" s="160">
        <f t="shared" si="224"/>
        <v>0</v>
      </c>
      <c r="AA471" s="160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4"/>
        <v/>
      </c>
    </row>
    <row r="472" spans="2:41" ht="16.5" outlineLevel="2" thickBot="1">
      <c r="B472" s="316">
        <v>31</v>
      </c>
      <c r="C472" s="317">
        <f t="shared" si="235"/>
        <v>124</v>
      </c>
      <c r="D472" s="317">
        <f t="shared" si="236"/>
        <v>425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60">
        <f t="shared" si="223"/>
        <v>0</v>
      </c>
      <c r="Z472" s="160">
        <f t="shared" si="224"/>
        <v>0</v>
      </c>
      <c r="AA472" s="160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4"/>
        <v/>
      </c>
    </row>
    <row r="473" spans="2:41" ht="16.5" outlineLevel="2" thickBot="1">
      <c r="B473" s="316">
        <v>32</v>
      </c>
      <c r="C473" s="317">
        <f t="shared" si="235"/>
        <v>124</v>
      </c>
      <c r="D473" s="317">
        <f t="shared" si="236"/>
        <v>425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60">
        <f t="shared" si="223"/>
        <v>0</v>
      </c>
      <c r="Z473" s="160">
        <f t="shared" si="224"/>
        <v>0</v>
      </c>
      <c r="AA473" s="160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4"/>
        <v/>
      </c>
    </row>
    <row r="474" spans="2:41" ht="16.5" outlineLevel="2" thickBot="1">
      <c r="B474" s="316">
        <v>33</v>
      </c>
      <c r="C474" s="317">
        <f t="shared" si="235"/>
        <v>124</v>
      </c>
      <c r="D474" s="317">
        <f t="shared" si="236"/>
        <v>425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60">
        <f t="shared" si="223"/>
        <v>0</v>
      </c>
      <c r="Z474" s="160">
        <f t="shared" si="224"/>
        <v>0</v>
      </c>
      <c r="AA474" s="160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4"/>
        <v/>
      </c>
    </row>
    <row r="475" spans="2:41" ht="16.5" outlineLevel="2" thickBot="1">
      <c r="B475" s="316">
        <v>34</v>
      </c>
      <c r="C475" s="317">
        <f t="shared" si="235"/>
        <v>124</v>
      </c>
      <c r="D475" s="317">
        <f t="shared" si="236"/>
        <v>425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60">
        <f t="shared" si="223"/>
        <v>0</v>
      </c>
      <c r="Z475" s="160">
        <f t="shared" si="224"/>
        <v>0</v>
      </c>
      <c r="AA475" s="160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4"/>
        <v/>
      </c>
    </row>
    <row r="476" spans="2:41" ht="16.5" outlineLevel="2" thickBot="1">
      <c r="B476" s="316">
        <v>35</v>
      </c>
      <c r="C476" s="317">
        <f t="shared" si="235"/>
        <v>124</v>
      </c>
      <c r="D476" s="317">
        <f t="shared" si="236"/>
        <v>425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60">
        <f t="shared" si="223"/>
        <v>0</v>
      </c>
      <c r="Z476" s="160">
        <f t="shared" si="224"/>
        <v>0</v>
      </c>
      <c r="AA476" s="160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4"/>
        <v/>
      </c>
    </row>
    <row r="477" spans="2:41" ht="16.5" outlineLevel="2" thickBot="1">
      <c r="B477" s="316">
        <v>36</v>
      </c>
      <c r="C477" s="317">
        <f t="shared" si="235"/>
        <v>124</v>
      </c>
      <c r="D477" s="317">
        <f t="shared" si="236"/>
        <v>425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60">
        <f t="shared" si="223"/>
        <v>0</v>
      </c>
      <c r="Z477" s="160">
        <f t="shared" si="224"/>
        <v>0</v>
      </c>
      <c r="AA477" s="160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4"/>
        <v/>
      </c>
    </row>
    <row r="478" spans="2:41" ht="16.5" outlineLevel="2" thickBot="1">
      <c r="B478" s="316">
        <v>37</v>
      </c>
      <c r="C478" s="317">
        <f t="shared" si="235"/>
        <v>124</v>
      </c>
      <c r="D478" s="317">
        <f t="shared" si="236"/>
        <v>425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60">
        <f t="shared" si="223"/>
        <v>0</v>
      </c>
      <c r="Z478" s="160">
        <f t="shared" si="224"/>
        <v>0</v>
      </c>
      <c r="AA478" s="160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4"/>
        <v/>
      </c>
    </row>
    <row r="479" spans="2:41" ht="16.5" outlineLevel="2" thickBot="1">
      <c r="B479" s="316">
        <v>38</v>
      </c>
      <c r="C479" s="317">
        <f t="shared" si="235"/>
        <v>124</v>
      </c>
      <c r="D479" s="317">
        <f t="shared" si="236"/>
        <v>425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60">
        <f t="shared" si="223"/>
        <v>0</v>
      </c>
      <c r="Z479" s="160">
        <f t="shared" si="224"/>
        <v>0</v>
      </c>
      <c r="AA479" s="160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4"/>
        <v/>
      </c>
    </row>
    <row r="480" spans="2:41" ht="16.5" outlineLevel="2" thickBot="1">
      <c r="B480" s="316">
        <v>39</v>
      </c>
      <c r="C480" s="317">
        <f t="shared" si="235"/>
        <v>124</v>
      </c>
      <c r="D480" s="317">
        <f t="shared" si="236"/>
        <v>425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60">
        <f t="shared" si="223"/>
        <v>0</v>
      </c>
      <c r="Z480" s="160">
        <f t="shared" si="224"/>
        <v>0</v>
      </c>
      <c r="AA480" s="160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4"/>
        <v/>
      </c>
    </row>
    <row r="481" spans="2:41" ht="16.5" outlineLevel="2" thickBot="1">
      <c r="B481" s="316">
        <v>40</v>
      </c>
      <c r="C481" s="317">
        <f t="shared" si="235"/>
        <v>124</v>
      </c>
      <c r="D481" s="317">
        <f t="shared" si="236"/>
        <v>425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60">
        <f t="shared" si="223"/>
        <v>0</v>
      </c>
      <c r="Z481" s="160">
        <f t="shared" si="224"/>
        <v>0</v>
      </c>
      <c r="AA481" s="160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4"/>
        <v/>
      </c>
    </row>
    <row r="482" spans="2:41" ht="16.5" outlineLevel="2" thickBot="1">
      <c r="B482" s="316">
        <v>41</v>
      </c>
      <c r="C482" s="317">
        <f t="shared" si="235"/>
        <v>124</v>
      </c>
      <c r="D482" s="317">
        <f t="shared" si="236"/>
        <v>425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60">
        <f t="shared" si="223"/>
        <v>0</v>
      </c>
      <c r="Z482" s="160">
        <f t="shared" si="224"/>
        <v>0</v>
      </c>
      <c r="AA482" s="160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4"/>
        <v/>
      </c>
    </row>
    <row r="483" spans="2:41" ht="16.5" outlineLevel="2" thickBot="1">
      <c r="B483" s="316">
        <v>42</v>
      </c>
      <c r="C483" s="317">
        <f t="shared" si="235"/>
        <v>124</v>
      </c>
      <c r="D483" s="317">
        <f t="shared" si="236"/>
        <v>425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60">
        <f t="shared" si="223"/>
        <v>0</v>
      </c>
      <c r="Z483" s="160">
        <f t="shared" si="224"/>
        <v>0</v>
      </c>
      <c r="AA483" s="160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4"/>
        <v/>
      </c>
    </row>
    <row r="484" spans="2:41" ht="16.5" outlineLevel="2" thickBot="1">
      <c r="B484" s="316">
        <v>43</v>
      </c>
      <c r="C484" s="317">
        <f t="shared" si="235"/>
        <v>124</v>
      </c>
      <c r="D484" s="317">
        <f t="shared" si="236"/>
        <v>425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60">
        <f t="shared" si="223"/>
        <v>0</v>
      </c>
      <c r="Z484" s="160">
        <f t="shared" si="224"/>
        <v>0</v>
      </c>
      <c r="AA484" s="160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4"/>
        <v/>
      </c>
    </row>
    <row r="485" spans="2:41" ht="16.5" outlineLevel="2" thickBot="1">
      <c r="B485" s="316">
        <v>44</v>
      </c>
      <c r="C485" s="317">
        <f t="shared" si="235"/>
        <v>124</v>
      </c>
      <c r="D485" s="317">
        <f t="shared" si="236"/>
        <v>425</v>
      </c>
      <c r="E485" s="153"/>
      <c r="F485" s="153"/>
      <c r="G485" s="154"/>
      <c r="H485" s="154"/>
      <c r="I485" s="154"/>
      <c r="J485" s="154"/>
      <c r="K485" s="154"/>
      <c r="L485" s="154"/>
      <c r="M485" s="154"/>
      <c r="N485" s="253"/>
      <c r="O485" s="253"/>
      <c r="P485" s="312"/>
      <c r="Q485" s="253"/>
      <c r="R485" s="186" t="str">
        <f t="shared" si="237"/>
        <v>-</v>
      </c>
      <c r="S485" s="186" t="str">
        <f t="shared" si="238"/>
        <v>-</v>
      </c>
      <c r="T485" s="155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60">
        <f t="shared" si="223"/>
        <v>0</v>
      </c>
      <c r="Z485" s="160">
        <f t="shared" si="224"/>
        <v>0</v>
      </c>
      <c r="AA485" s="160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0" t="str">
        <f t="shared" si="239"/>
        <v>-</v>
      </c>
      <c r="AO485" s="309" t="str">
        <f t="shared" si="234"/>
        <v/>
      </c>
    </row>
    <row r="486" spans="2:41" ht="16.5" outlineLevel="2" thickBot="1">
      <c r="B486" s="318">
        <v>45</v>
      </c>
      <c r="C486" s="319">
        <f t="shared" si="235"/>
        <v>124</v>
      </c>
      <c r="D486" s="319">
        <f t="shared" si="236"/>
        <v>425</v>
      </c>
      <c r="E486" s="156"/>
      <c r="F486" s="156"/>
      <c r="G486" s="157"/>
      <c r="H486" s="157"/>
      <c r="I486" s="157"/>
      <c r="J486" s="157"/>
      <c r="K486" s="157"/>
      <c r="L486" s="157"/>
      <c r="M486" s="157"/>
      <c r="N486" s="889"/>
      <c r="O486" s="889"/>
      <c r="P486" s="313"/>
      <c r="Q486" s="889"/>
      <c r="R486" s="187" t="str">
        <f t="shared" si="237"/>
        <v>-</v>
      </c>
      <c r="S486" s="187" t="str">
        <f t="shared" si="238"/>
        <v>-</v>
      </c>
      <c r="T486" s="158" t="s">
        <v>316</v>
      </c>
      <c r="V486" s="181">
        <f t="shared" si="220"/>
        <v>0</v>
      </c>
      <c r="W486" s="202">
        <f t="shared" si="221"/>
        <v>0</v>
      </c>
      <c r="X486" s="149">
        <f t="shared" si="222"/>
        <v>0</v>
      </c>
      <c r="Y486" s="160">
        <f t="shared" si="223"/>
        <v>0</v>
      </c>
      <c r="Z486" s="160">
        <f t="shared" si="224"/>
        <v>0</v>
      </c>
      <c r="AA486" s="160">
        <f t="shared" si="225"/>
        <v>0</v>
      </c>
      <c r="AC486" s="219">
        <f t="shared" si="226"/>
        <v>0</v>
      </c>
      <c r="AD486" s="218">
        <f t="shared" si="227"/>
        <v>0</v>
      </c>
      <c r="AE486" s="218">
        <f t="shared" si="228"/>
        <v>0</v>
      </c>
      <c r="AF486" s="220">
        <f t="shared" si="229"/>
        <v>0</v>
      </c>
      <c r="AG486" s="162"/>
      <c r="AH486" s="182">
        <f t="shared" si="230"/>
        <v>0</v>
      </c>
      <c r="AI486" s="183">
        <f t="shared" si="231"/>
        <v>0</v>
      </c>
      <c r="AJ486" s="183">
        <f t="shared" si="232"/>
        <v>0</v>
      </c>
      <c r="AK486" s="184">
        <f t="shared" si="233"/>
        <v>0</v>
      </c>
      <c r="AM486" s="371" t="str">
        <f t="shared" si="239"/>
        <v>-</v>
      </c>
      <c r="AO486" s="309" t="str">
        <f t="shared" si="234"/>
        <v/>
      </c>
    </row>
    <row r="487" spans="2:41" ht="15.75" outlineLevel="1" thickBot="1">
      <c r="F487" s="761" t="s">
        <v>176</v>
      </c>
      <c r="G487" s="762"/>
      <c r="H487" s="762"/>
      <c r="I487" s="762"/>
      <c r="J487" s="762"/>
      <c r="K487" s="762"/>
      <c r="L487" s="762"/>
      <c r="M487" s="762"/>
      <c r="N487" s="199"/>
      <c r="O487" s="199"/>
      <c r="P487" s="199"/>
      <c r="Q487" s="199"/>
      <c r="R487" s="200"/>
      <c r="S487" s="200"/>
    </row>
    <row r="488" spans="2:41" s="322" customFormat="1" ht="21.75" customHeight="1" outlineLevel="1" thickTop="1">
      <c r="B488" s="320"/>
      <c r="C488" s="321"/>
      <c r="D488" s="321"/>
      <c r="F488" s="328" t="s">
        <v>350</v>
      </c>
      <c r="G488" s="329" t="s">
        <v>248</v>
      </c>
      <c r="H488" s="329" t="s">
        <v>265</v>
      </c>
      <c r="I488" s="329" t="s">
        <v>249</v>
      </c>
      <c r="J488" s="329" t="s">
        <v>250</v>
      </c>
      <c r="K488" s="329" t="s">
        <v>251</v>
      </c>
      <c r="L488" s="329" t="s">
        <v>252</v>
      </c>
      <c r="M488" s="329" t="s">
        <v>253</v>
      </c>
      <c r="N488" s="329" t="s">
        <v>254</v>
      </c>
      <c r="O488" s="329" t="s">
        <v>399</v>
      </c>
      <c r="P488" s="329" t="s">
        <v>400</v>
      </c>
      <c r="Q488" s="329" t="s">
        <v>401</v>
      </c>
      <c r="R488" s="330" t="s">
        <v>264</v>
      </c>
      <c r="S488" s="331" t="s">
        <v>255</v>
      </c>
      <c r="T488" s="331" t="s">
        <v>409</v>
      </c>
      <c r="U488" s="325"/>
      <c r="V488" s="321"/>
      <c r="W488" s="321"/>
      <c r="AG488" s="326"/>
      <c r="AL488" s="325"/>
      <c r="AM488" s="355"/>
      <c r="AN488" s="325"/>
      <c r="AO488" s="327"/>
    </row>
    <row r="489" spans="2:41" s="322" customFormat="1" ht="15" outlineLevel="1">
      <c r="B489" s="320"/>
      <c r="C489" s="321"/>
      <c r="D489" s="321"/>
      <c r="F489" s="332" t="s">
        <v>257</v>
      </c>
      <c r="G489" s="333">
        <f>SUMIF(G442:G486,5)/5</f>
        <v>0</v>
      </c>
      <c r="H489" s="333">
        <f t="shared" ref="H489:S489" si="240">SUMIF(H442:H486,5)/5</f>
        <v>0</v>
      </c>
      <c r="I489" s="333">
        <f t="shared" si="240"/>
        <v>0</v>
      </c>
      <c r="J489" s="333">
        <f t="shared" si="240"/>
        <v>0</v>
      </c>
      <c r="K489" s="333">
        <f t="shared" si="240"/>
        <v>0</v>
      </c>
      <c r="L489" s="333">
        <f t="shared" si="240"/>
        <v>0</v>
      </c>
      <c r="M489" s="333">
        <f t="shared" si="240"/>
        <v>0</v>
      </c>
      <c r="N489" s="333">
        <f t="shared" si="240"/>
        <v>0</v>
      </c>
      <c r="O489" s="333">
        <f>SUMIF(O442:O486,5)/5</f>
        <v>0</v>
      </c>
      <c r="P489" s="333">
        <f>SUMIF(P442:P486,5)/5</f>
        <v>0</v>
      </c>
      <c r="Q489" s="333">
        <f>SUMIF(Q442:Q486,5)/5</f>
        <v>0</v>
      </c>
      <c r="R489" s="333">
        <f t="shared" si="240"/>
        <v>0</v>
      </c>
      <c r="S489" s="334">
        <f t="shared" si="240"/>
        <v>0</v>
      </c>
      <c r="T489" s="362" t="s">
        <v>411</v>
      </c>
      <c r="U489" s="325"/>
      <c r="V489" s="321"/>
      <c r="W489" s="321"/>
      <c r="AG489" s="326"/>
      <c r="AL489" s="325"/>
      <c r="AM489" s="355"/>
      <c r="AN489" s="325"/>
      <c r="AO489" s="327"/>
    </row>
    <row r="490" spans="2:41" s="322" customFormat="1" ht="15" outlineLevel="1">
      <c r="B490" s="320"/>
      <c r="C490" s="321"/>
      <c r="D490" s="321"/>
      <c r="F490" s="335" t="s">
        <v>258</v>
      </c>
      <c r="G490" s="336">
        <f t="shared" ref="G490:S490" si="241">IF(ISERR(G489/SUM(G489,G491,G493,G495)*100),0,G489/SUM(G489,G491,G493,G495)*100)</f>
        <v>0</v>
      </c>
      <c r="H490" s="336">
        <f t="shared" si="241"/>
        <v>0</v>
      </c>
      <c r="I490" s="336">
        <f t="shared" si="241"/>
        <v>0</v>
      </c>
      <c r="J490" s="336">
        <f t="shared" si="241"/>
        <v>0</v>
      </c>
      <c r="K490" s="336">
        <f t="shared" si="241"/>
        <v>0</v>
      </c>
      <c r="L490" s="336">
        <f t="shared" si="241"/>
        <v>0</v>
      </c>
      <c r="M490" s="336">
        <f t="shared" si="241"/>
        <v>0</v>
      </c>
      <c r="N490" s="336">
        <f t="shared" si="241"/>
        <v>0</v>
      </c>
      <c r="O490" s="336">
        <f>IF(ISERR(O489/SUM(O489,O491,O493,O495)*100),0,O489/SUM(O489,O491,O493,O495)*100)</f>
        <v>0</v>
      </c>
      <c r="P490" s="336">
        <f>IF(ISERR(P489/SUM(P489,P491,P493,P495)*100),0,P489/SUM(P489,P491,P493,P495)*100)</f>
        <v>0</v>
      </c>
      <c r="Q490" s="336">
        <f>IF(ISERR(Q489/SUM(Q489,Q491,Q493,Q495)*100),0,Q489/SUM(Q489,Q491,Q493,Q495)*100)</f>
        <v>0</v>
      </c>
      <c r="R490" s="336">
        <f t="shared" si="241"/>
        <v>0</v>
      </c>
      <c r="S490" s="337">
        <f t="shared" si="241"/>
        <v>0</v>
      </c>
      <c r="T490" s="363">
        <f>SUM(V441:W441)</f>
        <v>0</v>
      </c>
      <c r="U490" s="325"/>
      <c r="V490" s="321"/>
      <c r="W490" s="321"/>
      <c r="AG490" s="326"/>
      <c r="AL490" s="325"/>
      <c r="AM490" s="355"/>
      <c r="AN490" s="325"/>
      <c r="AO490" s="327"/>
    </row>
    <row r="491" spans="2:41" s="322" customFormat="1" ht="15" outlineLevel="1">
      <c r="B491" s="320"/>
      <c r="C491" s="321"/>
      <c r="D491" s="321"/>
      <c r="F491" s="332" t="s">
        <v>259</v>
      </c>
      <c r="G491" s="333">
        <f>SUMIF(G442:G486,4)/4</f>
        <v>0</v>
      </c>
      <c r="H491" s="333">
        <f t="shared" ref="H491:S491" si="242">SUMIF(H442:H486,4)/4</f>
        <v>0</v>
      </c>
      <c r="I491" s="333">
        <f t="shared" si="242"/>
        <v>0</v>
      </c>
      <c r="J491" s="333">
        <f t="shared" si="242"/>
        <v>0</v>
      </c>
      <c r="K491" s="333">
        <f t="shared" si="242"/>
        <v>0</v>
      </c>
      <c r="L491" s="333">
        <f t="shared" si="242"/>
        <v>0</v>
      </c>
      <c r="M491" s="333">
        <f t="shared" si="242"/>
        <v>0</v>
      </c>
      <c r="N491" s="333">
        <f t="shared" si="242"/>
        <v>0</v>
      </c>
      <c r="O491" s="333">
        <f>SUMIF(O442:O486,4)/4</f>
        <v>0</v>
      </c>
      <c r="P491" s="333">
        <f>SUMIF(P442:P486,4)/4</f>
        <v>0</v>
      </c>
      <c r="Q491" s="333">
        <f>SUMIF(Q442:Q486,4)/4</f>
        <v>0</v>
      </c>
      <c r="R491" s="333">
        <f t="shared" si="242"/>
        <v>0</v>
      </c>
      <c r="S491" s="334">
        <f t="shared" si="242"/>
        <v>0</v>
      </c>
      <c r="T491" s="364" t="s">
        <v>410</v>
      </c>
      <c r="U491" s="325"/>
      <c r="V491" s="321"/>
      <c r="W491" s="321"/>
      <c r="AG491" s="326"/>
      <c r="AL491" s="325"/>
      <c r="AM491" s="355"/>
      <c r="AN491" s="325"/>
      <c r="AO491" s="327"/>
    </row>
    <row r="492" spans="2:41" s="322" customFormat="1" ht="15" outlineLevel="1">
      <c r="B492" s="320"/>
      <c r="C492" s="321"/>
      <c r="D492" s="321"/>
      <c r="F492" s="335" t="s">
        <v>258</v>
      </c>
      <c r="G492" s="336">
        <f t="shared" ref="G492:S492" si="243">IF(ISERR(G491/SUM(G489,G491,G493,G495)*100),0,G491/SUM(G489,G491,G493,G495)*100)</f>
        <v>0</v>
      </c>
      <c r="H492" s="336">
        <f t="shared" si="243"/>
        <v>0</v>
      </c>
      <c r="I492" s="336">
        <f t="shared" si="243"/>
        <v>0</v>
      </c>
      <c r="J492" s="336">
        <f t="shared" si="243"/>
        <v>0</v>
      </c>
      <c r="K492" s="336">
        <f t="shared" si="243"/>
        <v>0</v>
      </c>
      <c r="L492" s="336">
        <f t="shared" si="243"/>
        <v>0</v>
      </c>
      <c r="M492" s="336">
        <f t="shared" si="243"/>
        <v>0</v>
      </c>
      <c r="N492" s="336">
        <f t="shared" si="243"/>
        <v>0</v>
      </c>
      <c r="O492" s="336">
        <f>IF(ISERR(O491/SUM(O489,O491,O493,O495)*100),0,O491/SUM(O489,O491,O493,O495)*100)</f>
        <v>0</v>
      </c>
      <c r="P492" s="336">
        <f>IF(ISERR(P491/SUM(P489,P491,P493,P495)*100),0,P491/SUM(P489,P491,P493,P495)*100)</f>
        <v>0</v>
      </c>
      <c r="Q492" s="336">
        <f>IF(ISERR(Q491/SUM(Q489,Q491,Q493,Q495)*100),0,Q491/SUM(Q489,Q491,Q493,Q495)*100)</f>
        <v>0</v>
      </c>
      <c r="R492" s="336">
        <f t="shared" si="243"/>
        <v>0</v>
      </c>
      <c r="S492" s="337">
        <f t="shared" si="243"/>
        <v>0</v>
      </c>
      <c r="T492" s="365">
        <f>AM441</f>
        <v>0</v>
      </c>
      <c r="U492" s="325"/>
      <c r="V492" s="321"/>
      <c r="W492" s="321"/>
      <c r="AG492" s="326"/>
      <c r="AL492" s="325"/>
      <c r="AM492" s="355"/>
      <c r="AN492" s="325"/>
      <c r="AO492" s="327"/>
    </row>
    <row r="493" spans="2:41" s="322" customFormat="1" ht="15" outlineLevel="1">
      <c r="B493" s="320"/>
      <c r="C493" s="321"/>
      <c r="D493" s="321"/>
      <c r="F493" s="332" t="s">
        <v>260</v>
      </c>
      <c r="G493" s="333">
        <f>SUMIF(G442:G486,3)/3</f>
        <v>0</v>
      </c>
      <c r="H493" s="333">
        <f t="shared" ref="H493:S493" si="244">SUMIF(H442:H486,3)/3</f>
        <v>0</v>
      </c>
      <c r="I493" s="333">
        <f t="shared" si="244"/>
        <v>0</v>
      </c>
      <c r="J493" s="333">
        <f t="shared" si="244"/>
        <v>0</v>
      </c>
      <c r="K493" s="333">
        <f t="shared" si="244"/>
        <v>0</v>
      </c>
      <c r="L493" s="333">
        <f t="shared" si="244"/>
        <v>0</v>
      </c>
      <c r="M493" s="333">
        <f t="shared" si="244"/>
        <v>0</v>
      </c>
      <c r="N493" s="333">
        <f t="shared" si="244"/>
        <v>0</v>
      </c>
      <c r="O493" s="333">
        <f>SUMIF(O442:O486,3)/3</f>
        <v>0</v>
      </c>
      <c r="P493" s="333">
        <f>SUMIF(P442:P486,3)/3</f>
        <v>0</v>
      </c>
      <c r="Q493" s="333">
        <f>SUMIF(Q442:Q486,3)/3</f>
        <v>0</v>
      </c>
      <c r="R493" s="333">
        <f t="shared" si="244"/>
        <v>0</v>
      </c>
      <c r="S493" s="334">
        <f t="shared" si="244"/>
        <v>0</v>
      </c>
      <c r="T493" s="364" t="s">
        <v>412</v>
      </c>
      <c r="U493" s="325"/>
      <c r="V493" s="321"/>
      <c r="W493" s="321"/>
      <c r="AG493" s="326"/>
      <c r="AL493" s="325"/>
      <c r="AM493" s="355"/>
      <c r="AN493" s="325"/>
      <c r="AO493" s="327"/>
    </row>
    <row r="494" spans="2:41" s="322" customFormat="1" ht="15" outlineLevel="1">
      <c r="B494" s="320"/>
      <c r="C494" s="321"/>
      <c r="D494" s="321"/>
      <c r="F494" s="335" t="s">
        <v>258</v>
      </c>
      <c r="G494" s="336">
        <f t="shared" ref="G494:S494" si="245">IF(ISERR(G493/SUM(G489,G491,G493,G495)*100),0,G493/SUM(G489,G491,G493,G495)*100)</f>
        <v>0</v>
      </c>
      <c r="H494" s="336">
        <f t="shared" si="245"/>
        <v>0</v>
      </c>
      <c r="I494" s="336">
        <f t="shared" si="245"/>
        <v>0</v>
      </c>
      <c r="J494" s="336">
        <f t="shared" si="245"/>
        <v>0</v>
      </c>
      <c r="K494" s="336">
        <f t="shared" si="245"/>
        <v>0</v>
      </c>
      <c r="L494" s="336">
        <f t="shared" si="245"/>
        <v>0</v>
      </c>
      <c r="M494" s="336">
        <f t="shared" si="245"/>
        <v>0</v>
      </c>
      <c r="N494" s="336">
        <f t="shared" si="245"/>
        <v>0</v>
      </c>
      <c r="O494" s="336">
        <f>IF(ISERR(O493/SUM(O489,O491,O493,O495)*100),0,O493/SUM(O489,O491,O493,O495)*100)</f>
        <v>0</v>
      </c>
      <c r="P494" s="336">
        <f>IF(ISERR(P493/SUM(P489,P491,P493,P495)*100),0,P493/SUM(P489,P491,P493,P495)*100)</f>
        <v>0</v>
      </c>
      <c r="Q494" s="336">
        <f>IF(ISERR(Q493/SUM(Q489,Q491,Q493,Q495)*100),0,Q493/SUM(Q489,Q491,Q493,Q495)*100)</f>
        <v>0</v>
      </c>
      <c r="R494" s="336">
        <f t="shared" si="245"/>
        <v>0</v>
      </c>
      <c r="S494" s="337">
        <f t="shared" si="245"/>
        <v>0</v>
      </c>
      <c r="T494" s="366">
        <f>T490-T492</f>
        <v>0</v>
      </c>
      <c r="U494" s="325"/>
      <c r="V494" s="321"/>
      <c r="W494" s="321"/>
      <c r="AG494" s="326"/>
      <c r="AL494" s="325"/>
      <c r="AM494" s="355"/>
      <c r="AN494" s="325"/>
      <c r="AO494" s="327"/>
    </row>
    <row r="495" spans="2:41" s="322" customFormat="1" ht="15" outlineLevel="1">
      <c r="B495" s="320"/>
      <c r="C495" s="321"/>
      <c r="D495" s="321"/>
      <c r="F495" s="332" t="s">
        <v>261</v>
      </c>
      <c r="G495" s="333">
        <f>SUMIF(G442:G486,2)/2</f>
        <v>0</v>
      </c>
      <c r="H495" s="333">
        <f t="shared" ref="H495:S495" si="246">SUMIF(H442:H486,2)/2</f>
        <v>0</v>
      </c>
      <c r="I495" s="333">
        <f t="shared" si="246"/>
        <v>0</v>
      </c>
      <c r="J495" s="333">
        <f t="shared" si="246"/>
        <v>0</v>
      </c>
      <c r="K495" s="333">
        <f t="shared" si="246"/>
        <v>0</v>
      </c>
      <c r="L495" s="333">
        <f t="shared" si="246"/>
        <v>0</v>
      </c>
      <c r="M495" s="333">
        <f t="shared" si="246"/>
        <v>0</v>
      </c>
      <c r="N495" s="333">
        <f t="shared" si="246"/>
        <v>0</v>
      </c>
      <c r="O495" s="333">
        <f>SUMIF(O442:O486,2)/2</f>
        <v>0</v>
      </c>
      <c r="P495" s="333">
        <f>SUMIF(P442:P486,2)/2</f>
        <v>0</v>
      </c>
      <c r="Q495" s="333">
        <f>SUMIF(Q442:Q486,2)/2</f>
        <v>0</v>
      </c>
      <c r="R495" s="333">
        <f t="shared" si="246"/>
        <v>0</v>
      </c>
      <c r="S495" s="334">
        <f t="shared" si="246"/>
        <v>0</v>
      </c>
      <c r="T495" s="1111" t="s">
        <v>413</v>
      </c>
      <c r="U495" s="325"/>
      <c r="V495" s="321"/>
      <c r="W495" s="321"/>
      <c r="AG495" s="326"/>
      <c r="AL495" s="325"/>
      <c r="AM495" s="355"/>
      <c r="AN495" s="325"/>
      <c r="AO495" s="327"/>
    </row>
    <row r="496" spans="2:41" s="322" customFormat="1" ht="15" outlineLevel="1">
      <c r="B496" s="320"/>
      <c r="C496" s="321"/>
      <c r="D496" s="321"/>
      <c r="F496" s="335" t="s">
        <v>258</v>
      </c>
      <c r="G496" s="336">
        <f t="shared" ref="G496:S496" si="247">IF(ISERR(G495/SUM(G489,G491,G493,G495)*100),0,G495/SUM(G489,G491,G493,G495)*100)</f>
        <v>0</v>
      </c>
      <c r="H496" s="336">
        <f t="shared" si="247"/>
        <v>0</v>
      </c>
      <c r="I496" s="336">
        <f t="shared" si="247"/>
        <v>0</v>
      </c>
      <c r="J496" s="336">
        <f t="shared" si="247"/>
        <v>0</v>
      </c>
      <c r="K496" s="336">
        <f t="shared" si="247"/>
        <v>0</v>
      </c>
      <c r="L496" s="336">
        <f t="shared" si="247"/>
        <v>0</v>
      </c>
      <c r="M496" s="336">
        <f t="shared" si="247"/>
        <v>0</v>
      </c>
      <c r="N496" s="336">
        <f t="shared" si="247"/>
        <v>0</v>
      </c>
      <c r="O496" s="336">
        <f>IF(ISERR(O495/SUM(O489,O491,O493,O495)*100),0,O495/SUM(O489,O491,O493,O495)*100)</f>
        <v>0</v>
      </c>
      <c r="P496" s="336">
        <f>IF(ISERR(P495/SUM(P489,P491,P493,P495)*100),0,P495/SUM(P489,P491,P493,P495)*100)</f>
        <v>0</v>
      </c>
      <c r="Q496" s="336">
        <f>IF(ISERR(Q495/SUM(Q489,Q491,Q493,Q495)*100),0,Q495/SUM(Q489,Q491,Q493,Q495)*100)</f>
        <v>0</v>
      </c>
      <c r="R496" s="336">
        <f t="shared" si="247"/>
        <v>0</v>
      </c>
      <c r="S496" s="337">
        <f t="shared" si="247"/>
        <v>0</v>
      </c>
      <c r="T496" s="1112"/>
      <c r="U496" s="325"/>
      <c r="V496" s="321"/>
      <c r="W496" s="321"/>
      <c r="AG496" s="326"/>
      <c r="AL496" s="325"/>
      <c r="AM496" s="355"/>
      <c r="AN496" s="325"/>
      <c r="AO496" s="327"/>
    </row>
    <row r="497" spans="2:41" s="322" customFormat="1" ht="15">
      <c r="B497" s="320"/>
      <c r="C497" s="321"/>
      <c r="D497" s="321"/>
      <c r="F497" s="338" t="s">
        <v>262</v>
      </c>
      <c r="G497" s="339">
        <f>IF(SUM(G489,G491,G493,G495)=0,0,IF(AND(SUM(G490,G492,G494)&gt;=95,G490&gt;=50),5,IF(AND(SUM(G490,G492,G494)&gt;=90,SUM(G490,G492)&gt;=50),4,IF(SUM(G490,G492,G494)&gt;=85,3,2))))</f>
        <v>0</v>
      </c>
      <c r="H497" s="339">
        <f t="shared" ref="H497:S497" si="248">IF(SUM(H489,H491,H493,H495)=0,0,IF(AND(SUM(H490,H492,H494)&gt;=95,H490&gt;=50),5,IF(AND(SUM(H490,H492,H494)&gt;=90,SUM(H490,H492)&gt;=50),4,IF(SUM(H490,H492,H494)&gt;=85,3,2))))</f>
        <v>0</v>
      </c>
      <c r="I497" s="339">
        <f t="shared" si="248"/>
        <v>0</v>
      </c>
      <c r="J497" s="339">
        <f t="shared" si="248"/>
        <v>0</v>
      </c>
      <c r="K497" s="339">
        <f t="shared" si="248"/>
        <v>0</v>
      </c>
      <c r="L497" s="339">
        <f t="shared" si="248"/>
        <v>0</v>
      </c>
      <c r="M497" s="339">
        <f>IF(SUM(M489,M491,M493,M495)=0,0,IF(AND(SUM(M490,M492,M494)&gt;=95,M490&gt;=50),5,IF(AND(SUM(M490,M492,M494)&gt;=90,SUM(M490,M492)&gt;=50),4,IF(SUM(M490,M492,M494)&gt;=85,3,2))))</f>
        <v>0</v>
      </c>
      <c r="N497" s="339">
        <f t="shared" si="248"/>
        <v>0</v>
      </c>
      <c r="O497" s="339">
        <f>IF(SUM(O489,O491,O493,O495)=0,0,IF(AND(SUM(O490,O492,O494)&gt;=95,O490&gt;=50),5,IF(AND(SUM(O490,O492,O494)&gt;=90,SUM(O490,O492)&gt;=50),4,IF(SUM(O490,O492,O494)&gt;=85,3,2))))</f>
        <v>0</v>
      </c>
      <c r="P497" s="339">
        <f>IF(SUM(P489,P491,P493,P495)=0,0,IF(AND(SUM(P490,P492,P494)&gt;=95,P490&gt;=50),5,IF(AND(SUM(P490,P492,P494)&gt;=90,SUM(P490,P492)&gt;=50),4,IF(SUM(P490,P492,P494)&gt;=85,3,2))))</f>
        <v>0</v>
      </c>
      <c r="Q497" s="339">
        <f>IF(SUM(Q489,Q491,Q493,Q495)=0,0,IF(AND(SUM(Q490,Q492,Q494)&gt;=95,Q490&gt;=50),5,IF(AND(SUM(Q490,Q492,Q494)&gt;=90,SUM(Q490,Q492)&gt;=50),4,IF(SUM(Q490,Q492,Q494)&gt;=85,3,2))))</f>
        <v>0</v>
      </c>
      <c r="R497" s="339">
        <f t="shared" si="248"/>
        <v>0</v>
      </c>
      <c r="S497" s="340">
        <f t="shared" si="248"/>
        <v>0</v>
      </c>
      <c r="T497" s="367" t="e">
        <f>T492/T490</f>
        <v>#DIV/0!</v>
      </c>
      <c r="U497" s="325"/>
      <c r="V497" s="321"/>
      <c r="W497" s="321"/>
      <c r="AG497" s="326"/>
      <c r="AL497" s="325"/>
      <c r="AM497" s="355"/>
      <c r="AN497" s="325"/>
      <c r="AO497" s="327"/>
    </row>
    <row r="498" spans="2:41" s="322" customFormat="1" ht="15.75" thickBot="1">
      <c r="B498" s="320"/>
      <c r="C498" s="321"/>
      <c r="D498" s="321"/>
      <c r="F498" s="341" t="s">
        <v>263</v>
      </c>
      <c r="G498" s="342">
        <f>IF(SUM(G489,G491,G493,G495)&gt;0,SUM(G489*5,G491*4,G493*3,G495*2)/SUM(G489,G491,G493,G495),0)</f>
        <v>0</v>
      </c>
      <c r="H498" s="342">
        <f t="shared" ref="H498:S498" si="249">IF(SUM(H489,H491,H493,H495)&gt;0,SUM(H489*5,H491*4,H493*3,H495*2)/SUM(H489,H491,H493,H495),0)</f>
        <v>0</v>
      </c>
      <c r="I498" s="342">
        <f t="shared" si="249"/>
        <v>0</v>
      </c>
      <c r="J498" s="342">
        <f t="shared" si="249"/>
        <v>0</v>
      </c>
      <c r="K498" s="342">
        <f t="shared" si="249"/>
        <v>0</v>
      </c>
      <c r="L498" s="342">
        <f t="shared" si="249"/>
        <v>0</v>
      </c>
      <c r="M498" s="342">
        <f t="shared" si="249"/>
        <v>0</v>
      </c>
      <c r="N498" s="342">
        <f t="shared" si="249"/>
        <v>0</v>
      </c>
      <c r="O498" s="342">
        <f>IF(SUM(O489,O491,O493,O495)&gt;0,SUM(O489*5,O491*4,O493*3,O495*2)/SUM(O489,O491,O493,O495),0)</f>
        <v>0</v>
      </c>
      <c r="P498" s="342">
        <f>IF(SUM(P489,P491,P493,P495)&gt;0,SUM(P489*5,P491*4,P493*3,P495*2)/SUM(P489,P491,P493,P495),0)</f>
        <v>0</v>
      </c>
      <c r="Q498" s="342">
        <f>IF(SUM(Q489,Q491,Q493,Q495)&gt;0,SUM(Q489*5,Q491*4,Q493*3,Q495*2)/SUM(Q489,Q491,Q493,Q495),0)</f>
        <v>0</v>
      </c>
      <c r="R498" s="342">
        <f t="shared" si="249"/>
        <v>0</v>
      </c>
      <c r="S498" s="343">
        <f t="shared" si="249"/>
        <v>0</v>
      </c>
      <c r="T498" s="368" t="e">
        <f>T494/T490</f>
        <v>#DIV/0!</v>
      </c>
      <c r="U498" s="325"/>
      <c r="V498" s="321"/>
      <c r="W498" s="321"/>
      <c r="AG498" s="326"/>
      <c r="AL498" s="325"/>
      <c r="AM498" s="355"/>
      <c r="AN498" s="325"/>
      <c r="AO498" s="327"/>
    </row>
    <row r="499" spans="2:41" ht="14.25" thickTop="1" thickBot="1"/>
    <row r="500" spans="2:41" s="159" customFormat="1" ht="16.5" hidden="1" thickBot="1">
      <c r="B500" s="189"/>
      <c r="C500" s="198">
        <v>125</v>
      </c>
      <c r="D500" s="713">
        <f>Главная!B13</f>
        <v>0</v>
      </c>
      <c r="E500" s="175"/>
      <c r="F500" s="175"/>
      <c r="G500" s="175"/>
      <c r="H500" s="175"/>
      <c r="I500" s="175"/>
      <c r="J500" s="175"/>
      <c r="K500" s="175"/>
      <c r="L500" s="175"/>
      <c r="M500" s="175"/>
      <c r="N500" s="176"/>
      <c r="O500" s="176"/>
      <c r="P500" s="176"/>
      <c r="Q500" s="176"/>
      <c r="R500" s="175"/>
      <c r="S500" s="175"/>
      <c r="T500" s="177"/>
      <c r="V500" s="162"/>
      <c r="W500" s="162"/>
      <c r="Y500" s="1117" t="s">
        <v>351</v>
      </c>
      <c r="Z500" s="1117"/>
      <c r="AA500" s="1117"/>
      <c r="AC500" s="1117" t="s">
        <v>352</v>
      </c>
      <c r="AD500" s="1117"/>
      <c r="AE500" s="1117"/>
      <c r="AF500" s="1117"/>
      <c r="AG500" s="162"/>
      <c r="AH500" s="1117" t="s">
        <v>264</v>
      </c>
      <c r="AI500" s="1117"/>
      <c r="AJ500" s="1117"/>
      <c r="AK500" s="1117"/>
      <c r="AM500" s="224" t="s">
        <v>409</v>
      </c>
      <c r="AO500" s="308"/>
    </row>
    <row r="501" spans="2:41" ht="30" hidden="1" customHeight="1" outlineLevel="2" thickBot="1">
      <c r="B501" s="193" t="s">
        <v>348</v>
      </c>
      <c r="C501" s="194" t="s">
        <v>244</v>
      </c>
      <c r="D501" s="194" t="s">
        <v>245</v>
      </c>
      <c r="E501" s="194" t="s">
        <v>78</v>
      </c>
      <c r="F501" s="209" t="s">
        <v>856</v>
      </c>
      <c r="G501" s="212" t="s">
        <v>248</v>
      </c>
      <c r="H501" s="210" t="s">
        <v>265</v>
      </c>
      <c r="I501" s="212" t="s">
        <v>249</v>
      </c>
      <c r="J501" s="211" t="s">
        <v>250</v>
      </c>
      <c r="K501" s="194" t="s">
        <v>251</v>
      </c>
      <c r="L501" s="194" t="s">
        <v>252</v>
      </c>
      <c r="M501" s="194" t="s">
        <v>253</v>
      </c>
      <c r="N501" s="194" t="s">
        <v>254</v>
      </c>
      <c r="O501" s="194" t="s">
        <v>399</v>
      </c>
      <c r="P501" s="310" t="s">
        <v>400</v>
      </c>
      <c r="Q501" s="194" t="s">
        <v>401</v>
      </c>
      <c r="R501" s="196" t="s">
        <v>264</v>
      </c>
      <c r="S501" s="196" t="s">
        <v>255</v>
      </c>
      <c r="T501" s="204" t="str">
        <f>CONCATENATE("Аттест. - ",SUM(V502:V546)," чел.","                                                 Не Аттест. - ",SUM(W502:W546)," чел.")</f>
        <v>Аттест. - 0 чел.                                                 Не Аттест. - 0 чел.</v>
      </c>
      <c r="V501" s="203">
        <f>SUM(V502:V546)</f>
        <v>0</v>
      </c>
      <c r="W501" s="205">
        <f>SUM(W502:W546)</f>
        <v>0</v>
      </c>
      <c r="Y501" s="206">
        <v>5</v>
      </c>
      <c r="Z501" s="207">
        <v>4</v>
      </c>
      <c r="AA501" s="208">
        <v>3</v>
      </c>
      <c r="AC501" s="178">
        <v>5</v>
      </c>
      <c r="AD501" s="179">
        <v>4</v>
      </c>
      <c r="AE501" s="179">
        <v>3</v>
      </c>
      <c r="AF501" s="180">
        <v>2</v>
      </c>
      <c r="AG501" s="217"/>
      <c r="AH501" s="178">
        <v>5</v>
      </c>
      <c r="AI501" s="179">
        <v>4</v>
      </c>
      <c r="AJ501" s="179">
        <v>3</v>
      </c>
      <c r="AK501" s="180">
        <v>2</v>
      </c>
      <c r="AM501" s="369">
        <f>SUM(AM502:AM546)</f>
        <v>0</v>
      </c>
      <c r="AO501" s="201"/>
    </row>
    <row r="502" spans="2:41" ht="16.5" hidden="1" outlineLevel="2" thickBot="1">
      <c r="B502" s="314">
        <v>1</v>
      </c>
      <c r="C502" s="315">
        <f>C500</f>
        <v>125</v>
      </c>
      <c r="D502" s="315">
        <f>D500</f>
        <v>0</v>
      </c>
      <c r="E502" s="150"/>
      <c r="F502" s="150"/>
      <c r="G502" s="252"/>
      <c r="H502" s="252"/>
      <c r="I502" s="252"/>
      <c r="J502" s="151"/>
      <c r="K502" s="151"/>
      <c r="L502" s="151"/>
      <c r="M502" s="151"/>
      <c r="N502" s="252"/>
      <c r="O502" s="252"/>
      <c r="P502" s="311"/>
      <c r="Q502" s="252"/>
      <c r="R502" s="185" t="str">
        <f>IF(SUM(J502:Q502)&lt;1,"-",IF(AK502&gt;0,2,IF(AND(AH502&gt;=50,AI502=(100-AH502)),5,IF((AH502+AI502)&gt;=70,4,3))))</f>
        <v>-</v>
      </c>
      <c r="S502" s="185" t="str">
        <f>IF(AND(G502&gt;1,I502&gt;1),IF(Y502=5,5,IF(Z502=4,4,IF(AA502=3,3,IF(V502=1,2,"-")))),R502)</f>
        <v>-</v>
      </c>
      <c r="T502" s="152" t="s">
        <v>316</v>
      </c>
      <c r="V502" s="181">
        <f t="shared" ref="V502:V546" si="250">IF(SUM(AH502:AK502)&gt;0,1,0)</f>
        <v>0</v>
      </c>
      <c r="W502" s="202">
        <f t="shared" ref="W502:W546" si="251">IF(IF(ISERR(SEARCH(".",F502)),0,1)=1,IF(V502=1,0,1),0)</f>
        <v>0</v>
      </c>
      <c r="X502" s="149">
        <f t="shared" ref="X502:X546" si="252">SUM(IF(J502&gt;0,1,0),IF(K502&gt;0,1,0),IF(L502&gt;0,1,0),IF(M502&gt;0,1,0),IF($W$2=2,SUM(IF(N502&gt;0,1,0),IF(O502&gt;0,1,0),IF(Q502&gt;0,1,0)),IF($W$2=4,IF(N502&gt;0,1,0))))</f>
        <v>0</v>
      </c>
      <c r="Y502" s="160">
        <f t="shared" ref="Y502:Y546" si="253">IF(AND(G502=5,I502=5),IF(AC502&gt;=50,IF(AND(AE502=0,AF502=0),5,0),0),0)</f>
        <v>0</v>
      </c>
      <c r="Z502" s="160">
        <f t="shared" ref="Z502:Z546" si="254">IF(AND(G502&gt;=4,I502&gt;=4),IF(SUM(AC502:AD502)&gt;=70,IF(AF502=0,4,0),0),0)</f>
        <v>0</v>
      </c>
      <c r="AA502" s="160">
        <f t="shared" ref="AA502:AA546" si="255">IF(AND(G502&gt;=3,I502&gt;=3),IF(AF502=0,3,0),0)</f>
        <v>0</v>
      </c>
      <c r="AC502" s="219">
        <f t="shared" ref="AC502:AC546" si="256">(IF(G502=5,1,0)+IF(I502=5,1,0)+IF(J502=5,1,0)+IF(K502=5,1,0)+IF(L502=5,1,0)+IF(M502=5,1,0)+IF(AND(N502=5,OR($W$2=4,$W$2=2)),1,0)+IF(AND($W$2=2,O502=5),1,0)+IF(AND($W$2=2,Q502=5),1,0))/(X502+2)*100</f>
        <v>0</v>
      </c>
      <c r="AD502" s="218">
        <f t="shared" ref="AD502:AD546" si="257">(IF(G502=4,1,0)+IF(I502=4,1,0)+IF(J502=4,1,0)+IF(K502=4,1,0)+IF(L502=4,1,0)+IF(M502=4,1,0)+IF(AND(N502=4,OR($W$2=4,$W$2=2)),1,0)+IF(AND($W$2=2,O502=4),1,0)+IF(AND($W$2=2,Q502=4),1,0))/(X502+2)*100</f>
        <v>0</v>
      </c>
      <c r="AE502" s="218">
        <f t="shared" ref="AE502:AE546" si="258">(IF(G502=3,1,0)+IF(I502=3,1,0)+IF(J502=3,1,0)+IF(K502=3,1,0)+IF(L502=3,1,0)+IF(M502=3,1,0)+IF(AND(N502=3,(OR($W$2=4,$W$2=2))),1,0)+IF(AND($W$2=2,O502=3),1,0)+IF(AND($W$2=2,Q502=3),1,0))/(X502+2)*100</f>
        <v>0</v>
      </c>
      <c r="AF502" s="220">
        <f t="shared" ref="AF502:AF546" si="259">(IF(G502=2,1,0)+IF(I502=2,1,0)+IF(J502=2,1,0)+IF(K502=2,1,0)+IF(L502=2,1,0)+IF(M502=2,1,0)+IF(AND(OR($W$2=4,$W$2=2),N502=2),1,0)+IF(AND($W$2=2,O502=2),1,0)+IF(AND($W$2=2,Q502=2),1,0))/(X502+2)*100</f>
        <v>0</v>
      </c>
      <c r="AG502" s="162"/>
      <c r="AH502" s="182">
        <f t="shared" ref="AH502:AH546" si="260">(IF(J502=5,1,0)+IF(K502=5,1,0)+IF(L502=5,1,0)+IF(M502=5,1,0)+IF(AND(N502=5,OR($W$2=4,$W$2=2)),1,0)+IF(AND($W$2=2,O502=5),1,0)+IF(AND($W$2=2,Q502=5),1,0))/(IF(X502=0,1,X502))*100</f>
        <v>0</v>
      </c>
      <c r="AI502" s="183">
        <f t="shared" ref="AI502:AI546" si="261">(IF(J502=4,1,0)+IF(K502=4,1,0)+IF(L502=4,1,0)+IF(M502=4,1,0)+IF(AND(N502=4,OR($W$2=4,$W$2=2)),1,0)+IF(AND($W$2=2,O502=4),1,0)+IF(AND($W$2=2,Q502=4),1,0))/(IF(X502=0,1,X502))*100</f>
        <v>0</v>
      </c>
      <c r="AJ502" s="183">
        <f t="shared" ref="AJ502:AJ546" si="262">(IF(J502=3,1,0)+IF(K502=3,1,0)+IF(L502=3,1,0)+IF(M502=3,1,0)+IF(AND(N502=3,(OR($W$2=4,$W$2=2))),1,0)+IF(AND($W$2=2,O502=3),1,0)+IF(AND($W$2=2,Q502=3),1,0))/(IF(X502=0,1,X502))*100</f>
        <v>0</v>
      </c>
      <c r="AK502" s="184">
        <f t="shared" ref="AK502:AK546" si="263">(IF(J502=2,1,0)+IF(K502=2,1,0)+IF(L502=2,1,0)+IF(M502=2,1,0)+IF(AND(OR($W$2=4,$W$2=2),N502=2),1,0)+IF(AND($W$2=2,O502=2),1,0)+IF(AND($W$2=2,Q502=2),1,0))/(IF(X502=0,1,X502))*100</f>
        <v>0</v>
      </c>
      <c r="AM502" s="370" t="str">
        <f>IF(OR(S502=5,S502=4),1,IF(OR(S502=3,S502=2),0,"-"))</f>
        <v>-</v>
      </c>
      <c r="AO502" s="309" t="str">
        <f>IF(AM502=1,"3 КЛ","")</f>
        <v/>
      </c>
    </row>
    <row r="503" spans="2:41" ht="16.5" hidden="1" outlineLevel="2" thickBot="1">
      <c r="B503" s="316">
        <v>2</v>
      </c>
      <c r="C503" s="317">
        <f>C502</f>
        <v>125</v>
      </c>
      <c r="D503" s="317">
        <f>D502</f>
        <v>0</v>
      </c>
      <c r="E503" s="153"/>
      <c r="F503" s="153"/>
      <c r="G503" s="253"/>
      <c r="H503" s="253"/>
      <c r="I503" s="253"/>
      <c r="J503" s="154"/>
      <c r="K503" s="154"/>
      <c r="L503" s="154"/>
      <c r="M503" s="154"/>
      <c r="N503" s="253"/>
      <c r="O503" s="253"/>
      <c r="P503" s="312"/>
      <c r="Q503" s="253"/>
      <c r="R503" s="186" t="str">
        <f>IF(SUM(J503:Q503)&lt;1,"-",IF(AK503&gt;0,2,IF(AND(AH503&gt;=50,AI503=(100-AH503)),5,IF((AH503+AI503)&gt;=70,4,3))))</f>
        <v>-</v>
      </c>
      <c r="S503" s="186" t="str">
        <f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60">
        <f t="shared" si="253"/>
        <v>0</v>
      </c>
      <c r="Z503" s="160">
        <f t="shared" si="254"/>
        <v>0</v>
      </c>
      <c r="AA503" s="160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>IF(OR(S503=5,S503=4),1,IF(OR(S503=3,S503=2),0,"-"))</f>
        <v>-</v>
      </c>
      <c r="AO503" s="309" t="str">
        <f t="shared" ref="AO503:AO546" si="264">IF(AM503=1,"3 КЛ","")</f>
        <v/>
      </c>
    </row>
    <row r="504" spans="2:41" ht="16.5" hidden="1" outlineLevel="2" thickBot="1">
      <c r="B504" s="316">
        <v>3</v>
      </c>
      <c r="C504" s="317">
        <f t="shared" ref="C504:C546" si="265">C503</f>
        <v>125</v>
      </c>
      <c r="D504" s="317">
        <f t="shared" ref="D504:D546" si="266">D503</f>
        <v>0</v>
      </c>
      <c r="E504" s="153"/>
      <c r="F504" s="153"/>
      <c r="G504" s="253"/>
      <c r="H504" s="253"/>
      <c r="I504" s="253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ref="R504:R546" si="267">IF(SUM(J504:Q504)&lt;1,"-",IF(AK504&gt;0,2,IF(AND(AH504&gt;=50,AI504=(100-AH504)),5,IF((AH504+AI504)&gt;=70,4,3))))</f>
        <v>-</v>
      </c>
      <c r="S504" s="186" t="str">
        <f t="shared" ref="S504:S546" si="268">IF(AND(G504&gt;1,I504&gt;1),IF(Y504=5,5,IF(Z504=4,4,IF(AA504=3,3,IF(V504=1,2,"-")))),R504)</f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60">
        <f t="shared" si="253"/>
        <v>0</v>
      </c>
      <c r="Z504" s="160">
        <f t="shared" si="254"/>
        <v>0</v>
      </c>
      <c r="AA504" s="160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ref="AM504:AM546" si="269">IF(OR(S504=5,S504=4),1,IF(OR(S504=3,S504=2),0,"-"))</f>
        <v>-</v>
      </c>
      <c r="AO504" s="309" t="str">
        <f t="shared" si="264"/>
        <v/>
      </c>
    </row>
    <row r="505" spans="2:41" ht="16.5" hidden="1" outlineLevel="2" thickBot="1">
      <c r="B505" s="316">
        <v>4</v>
      </c>
      <c r="C505" s="317">
        <f t="shared" si="265"/>
        <v>125</v>
      </c>
      <c r="D505" s="317">
        <f t="shared" si="266"/>
        <v>0</v>
      </c>
      <c r="E505" s="153"/>
      <c r="F505" s="153"/>
      <c r="G505" s="253"/>
      <c r="H505" s="253"/>
      <c r="I505" s="253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60">
        <f t="shared" si="253"/>
        <v>0</v>
      </c>
      <c r="Z505" s="160">
        <f t="shared" si="254"/>
        <v>0</v>
      </c>
      <c r="AA505" s="160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4"/>
        <v/>
      </c>
    </row>
    <row r="506" spans="2:41" ht="16.5" hidden="1" outlineLevel="2" thickBot="1">
      <c r="B506" s="316">
        <v>5</v>
      </c>
      <c r="C506" s="317">
        <f t="shared" si="265"/>
        <v>125</v>
      </c>
      <c r="D506" s="317">
        <f t="shared" si="266"/>
        <v>0</v>
      </c>
      <c r="E506" s="153"/>
      <c r="F506" s="153"/>
      <c r="G506" s="253"/>
      <c r="H506" s="253"/>
      <c r="I506" s="253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60">
        <f t="shared" si="253"/>
        <v>0</v>
      </c>
      <c r="Z506" s="160">
        <f t="shared" si="254"/>
        <v>0</v>
      </c>
      <c r="AA506" s="160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4"/>
        <v/>
      </c>
    </row>
    <row r="507" spans="2:41" ht="16.5" hidden="1" outlineLevel="2" thickBot="1">
      <c r="B507" s="316">
        <v>6</v>
      </c>
      <c r="C507" s="317">
        <f t="shared" si="265"/>
        <v>125</v>
      </c>
      <c r="D507" s="317">
        <f t="shared" si="266"/>
        <v>0</v>
      </c>
      <c r="E507" s="153"/>
      <c r="F507" s="153"/>
      <c r="G507" s="253"/>
      <c r="H507" s="253"/>
      <c r="I507" s="253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60">
        <f t="shared" si="253"/>
        <v>0</v>
      </c>
      <c r="Z507" s="160">
        <f t="shared" si="254"/>
        <v>0</v>
      </c>
      <c r="AA507" s="160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4"/>
        <v/>
      </c>
    </row>
    <row r="508" spans="2:41" ht="16.5" hidden="1" outlineLevel="2" thickBot="1">
      <c r="B508" s="316">
        <v>7</v>
      </c>
      <c r="C508" s="317">
        <f t="shared" si="265"/>
        <v>125</v>
      </c>
      <c r="D508" s="317">
        <f t="shared" si="266"/>
        <v>0</v>
      </c>
      <c r="E508" s="153"/>
      <c r="F508" s="153"/>
      <c r="G508" s="253"/>
      <c r="H508" s="253"/>
      <c r="I508" s="253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60">
        <f t="shared" si="253"/>
        <v>0</v>
      </c>
      <c r="Z508" s="160">
        <f t="shared" si="254"/>
        <v>0</v>
      </c>
      <c r="AA508" s="160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4"/>
        <v/>
      </c>
    </row>
    <row r="509" spans="2:41" ht="16.5" hidden="1" outlineLevel="2" thickBot="1">
      <c r="B509" s="316">
        <v>8</v>
      </c>
      <c r="C509" s="317">
        <f t="shared" si="265"/>
        <v>125</v>
      </c>
      <c r="D509" s="317">
        <f t="shared" si="266"/>
        <v>0</v>
      </c>
      <c r="E509" s="153"/>
      <c r="F509" s="153"/>
      <c r="G509" s="253"/>
      <c r="H509" s="253"/>
      <c r="I509" s="253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60">
        <f t="shared" si="253"/>
        <v>0</v>
      </c>
      <c r="Z509" s="160">
        <f t="shared" si="254"/>
        <v>0</v>
      </c>
      <c r="AA509" s="160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4"/>
        <v/>
      </c>
    </row>
    <row r="510" spans="2:41" ht="16.5" hidden="1" outlineLevel="2" thickBot="1">
      <c r="B510" s="316">
        <v>9</v>
      </c>
      <c r="C510" s="317">
        <f t="shared" si="265"/>
        <v>125</v>
      </c>
      <c r="D510" s="317">
        <f t="shared" si="266"/>
        <v>0</v>
      </c>
      <c r="E510" s="153"/>
      <c r="F510" s="153"/>
      <c r="G510" s="253"/>
      <c r="H510" s="253"/>
      <c r="I510" s="253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60">
        <f t="shared" si="253"/>
        <v>0</v>
      </c>
      <c r="Z510" s="160">
        <f t="shared" si="254"/>
        <v>0</v>
      </c>
      <c r="AA510" s="160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4"/>
        <v/>
      </c>
    </row>
    <row r="511" spans="2:41" ht="16.5" hidden="1" outlineLevel="2" thickBot="1">
      <c r="B511" s="316">
        <v>10</v>
      </c>
      <c r="C511" s="317">
        <f t="shared" si="265"/>
        <v>125</v>
      </c>
      <c r="D511" s="317">
        <f t="shared" si="266"/>
        <v>0</v>
      </c>
      <c r="E511" s="153"/>
      <c r="F511" s="153"/>
      <c r="G511" s="253"/>
      <c r="H511" s="253"/>
      <c r="I511" s="253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60">
        <f t="shared" si="253"/>
        <v>0</v>
      </c>
      <c r="Z511" s="160">
        <f t="shared" si="254"/>
        <v>0</v>
      </c>
      <c r="AA511" s="160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4"/>
        <v/>
      </c>
    </row>
    <row r="512" spans="2:41" ht="16.5" hidden="1" outlineLevel="2" thickBot="1">
      <c r="B512" s="316">
        <v>11</v>
      </c>
      <c r="C512" s="317">
        <f t="shared" si="265"/>
        <v>125</v>
      </c>
      <c r="D512" s="317">
        <f t="shared" si="266"/>
        <v>0</v>
      </c>
      <c r="E512" s="153"/>
      <c r="F512" s="153"/>
      <c r="G512" s="253"/>
      <c r="H512" s="253"/>
      <c r="I512" s="253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60">
        <f t="shared" si="253"/>
        <v>0</v>
      </c>
      <c r="Z512" s="160">
        <f t="shared" si="254"/>
        <v>0</v>
      </c>
      <c r="AA512" s="160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4"/>
        <v/>
      </c>
    </row>
    <row r="513" spans="2:41" ht="16.5" hidden="1" outlineLevel="2" thickBot="1">
      <c r="B513" s="316">
        <v>12</v>
      </c>
      <c r="C513" s="317">
        <f t="shared" si="265"/>
        <v>125</v>
      </c>
      <c r="D513" s="317">
        <f t="shared" si="266"/>
        <v>0</v>
      </c>
      <c r="E513" s="153"/>
      <c r="F513" s="153"/>
      <c r="G513" s="253"/>
      <c r="H513" s="253"/>
      <c r="I513" s="253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60">
        <f t="shared" si="253"/>
        <v>0</v>
      </c>
      <c r="Z513" s="160">
        <f t="shared" si="254"/>
        <v>0</v>
      </c>
      <c r="AA513" s="160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4"/>
        <v/>
      </c>
    </row>
    <row r="514" spans="2:41" ht="16.5" hidden="1" outlineLevel="2" thickBot="1">
      <c r="B514" s="316">
        <v>13</v>
      </c>
      <c r="C514" s="317">
        <f t="shared" si="265"/>
        <v>125</v>
      </c>
      <c r="D514" s="317">
        <f t="shared" si="266"/>
        <v>0</v>
      </c>
      <c r="E514" s="153"/>
      <c r="F514" s="153"/>
      <c r="G514" s="253"/>
      <c r="H514" s="253"/>
      <c r="I514" s="253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60">
        <f t="shared" si="253"/>
        <v>0</v>
      </c>
      <c r="Z514" s="160">
        <f t="shared" si="254"/>
        <v>0</v>
      </c>
      <c r="AA514" s="160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4"/>
        <v/>
      </c>
    </row>
    <row r="515" spans="2:41" ht="16.5" hidden="1" outlineLevel="2" thickBot="1">
      <c r="B515" s="316">
        <v>14</v>
      </c>
      <c r="C515" s="317">
        <f t="shared" si="265"/>
        <v>125</v>
      </c>
      <c r="D515" s="317">
        <f t="shared" si="266"/>
        <v>0</v>
      </c>
      <c r="E515" s="153"/>
      <c r="F515" s="153"/>
      <c r="G515" s="253"/>
      <c r="H515" s="253"/>
      <c r="I515" s="253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60">
        <f t="shared" si="253"/>
        <v>0</v>
      </c>
      <c r="Z515" s="160">
        <f t="shared" si="254"/>
        <v>0</v>
      </c>
      <c r="AA515" s="160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4"/>
        <v/>
      </c>
    </row>
    <row r="516" spans="2:41" ht="16.5" hidden="1" outlineLevel="2" thickBot="1">
      <c r="B516" s="316">
        <v>15</v>
      </c>
      <c r="C516" s="317">
        <f t="shared" si="265"/>
        <v>125</v>
      </c>
      <c r="D516" s="317">
        <f t="shared" si="266"/>
        <v>0</v>
      </c>
      <c r="E516" s="153"/>
      <c r="F516" s="153"/>
      <c r="G516" s="253"/>
      <c r="H516" s="253"/>
      <c r="I516" s="253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60">
        <f t="shared" si="253"/>
        <v>0</v>
      </c>
      <c r="Z516" s="160">
        <f t="shared" si="254"/>
        <v>0</v>
      </c>
      <c r="AA516" s="160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4"/>
        <v/>
      </c>
    </row>
    <row r="517" spans="2:41" ht="16.5" hidden="1" outlineLevel="2" thickBot="1">
      <c r="B517" s="316">
        <v>16</v>
      </c>
      <c r="C517" s="317">
        <f t="shared" si="265"/>
        <v>125</v>
      </c>
      <c r="D517" s="317">
        <f t="shared" si="266"/>
        <v>0</v>
      </c>
      <c r="E517" s="153"/>
      <c r="F517" s="153"/>
      <c r="G517" s="253"/>
      <c r="H517" s="253"/>
      <c r="I517" s="253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60">
        <f t="shared" si="253"/>
        <v>0</v>
      </c>
      <c r="Z517" s="160">
        <f t="shared" si="254"/>
        <v>0</v>
      </c>
      <c r="AA517" s="160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4"/>
        <v/>
      </c>
    </row>
    <row r="518" spans="2:41" ht="16.5" hidden="1" outlineLevel="2" thickBot="1">
      <c r="B518" s="316">
        <v>17</v>
      </c>
      <c r="C518" s="317">
        <f t="shared" si="265"/>
        <v>125</v>
      </c>
      <c r="D518" s="317">
        <f t="shared" si="266"/>
        <v>0</v>
      </c>
      <c r="E518" s="153"/>
      <c r="F518" s="153"/>
      <c r="G518" s="253"/>
      <c r="H518" s="253"/>
      <c r="I518" s="253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60">
        <f t="shared" si="253"/>
        <v>0</v>
      </c>
      <c r="Z518" s="160">
        <f t="shared" si="254"/>
        <v>0</v>
      </c>
      <c r="AA518" s="160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4"/>
        <v/>
      </c>
    </row>
    <row r="519" spans="2:41" ht="16.5" hidden="1" outlineLevel="2" thickBot="1">
      <c r="B519" s="316">
        <v>18</v>
      </c>
      <c r="C519" s="317">
        <f t="shared" si="265"/>
        <v>125</v>
      </c>
      <c r="D519" s="317">
        <f t="shared" si="266"/>
        <v>0</v>
      </c>
      <c r="E519" s="153"/>
      <c r="F519" s="153"/>
      <c r="G519" s="253"/>
      <c r="H519" s="253"/>
      <c r="I519" s="253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60">
        <f t="shared" si="253"/>
        <v>0</v>
      </c>
      <c r="Z519" s="160">
        <f t="shared" si="254"/>
        <v>0</v>
      </c>
      <c r="AA519" s="160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4"/>
        <v/>
      </c>
    </row>
    <row r="520" spans="2:41" ht="16.5" hidden="1" outlineLevel="2" thickBot="1">
      <c r="B520" s="316">
        <v>19</v>
      </c>
      <c r="C520" s="317">
        <f t="shared" si="265"/>
        <v>125</v>
      </c>
      <c r="D520" s="317">
        <f t="shared" si="266"/>
        <v>0</v>
      </c>
      <c r="E520" s="153"/>
      <c r="F520" s="153"/>
      <c r="G520" s="253"/>
      <c r="H520" s="253"/>
      <c r="I520" s="253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60">
        <f t="shared" si="253"/>
        <v>0</v>
      </c>
      <c r="Z520" s="160">
        <f t="shared" si="254"/>
        <v>0</v>
      </c>
      <c r="AA520" s="160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4"/>
        <v/>
      </c>
    </row>
    <row r="521" spans="2:41" ht="16.5" hidden="1" outlineLevel="2" thickBot="1">
      <c r="B521" s="316">
        <v>20</v>
      </c>
      <c r="C521" s="317">
        <f t="shared" si="265"/>
        <v>125</v>
      </c>
      <c r="D521" s="317">
        <f t="shared" si="266"/>
        <v>0</v>
      </c>
      <c r="E521" s="153"/>
      <c r="F521" s="153"/>
      <c r="G521" s="253"/>
      <c r="H521" s="253"/>
      <c r="I521" s="253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60">
        <f t="shared" si="253"/>
        <v>0</v>
      </c>
      <c r="Z521" s="160">
        <f t="shared" si="254"/>
        <v>0</v>
      </c>
      <c r="AA521" s="160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4"/>
        <v/>
      </c>
    </row>
    <row r="522" spans="2:41" ht="16.5" hidden="1" outlineLevel="2" thickBot="1">
      <c r="B522" s="316">
        <v>21</v>
      </c>
      <c r="C522" s="317">
        <f t="shared" si="265"/>
        <v>125</v>
      </c>
      <c r="D522" s="317">
        <f t="shared" si="266"/>
        <v>0</v>
      </c>
      <c r="E522" s="153"/>
      <c r="F522" s="153"/>
      <c r="G522" s="253"/>
      <c r="H522" s="253"/>
      <c r="I522" s="253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60">
        <f t="shared" si="253"/>
        <v>0</v>
      </c>
      <c r="Z522" s="160">
        <f t="shared" si="254"/>
        <v>0</v>
      </c>
      <c r="AA522" s="160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4"/>
        <v/>
      </c>
    </row>
    <row r="523" spans="2:41" ht="16.5" hidden="1" outlineLevel="2" thickBot="1">
      <c r="B523" s="316">
        <v>22</v>
      </c>
      <c r="C523" s="317">
        <f t="shared" si="265"/>
        <v>125</v>
      </c>
      <c r="D523" s="317">
        <f t="shared" si="266"/>
        <v>0</v>
      </c>
      <c r="E523" s="153"/>
      <c r="F523" s="153"/>
      <c r="G523" s="253"/>
      <c r="H523" s="253"/>
      <c r="I523" s="253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60">
        <f t="shared" si="253"/>
        <v>0</v>
      </c>
      <c r="Z523" s="160">
        <f t="shared" si="254"/>
        <v>0</v>
      </c>
      <c r="AA523" s="160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4"/>
        <v/>
      </c>
    </row>
    <row r="524" spans="2:41" ht="16.5" hidden="1" outlineLevel="2" thickBot="1">
      <c r="B524" s="316">
        <v>23</v>
      </c>
      <c r="C524" s="317">
        <f t="shared" si="265"/>
        <v>125</v>
      </c>
      <c r="D524" s="317">
        <f t="shared" si="266"/>
        <v>0</v>
      </c>
      <c r="E524" s="153"/>
      <c r="F524" s="153"/>
      <c r="G524" s="253"/>
      <c r="H524" s="253"/>
      <c r="I524" s="253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60">
        <f t="shared" si="253"/>
        <v>0</v>
      </c>
      <c r="Z524" s="160">
        <f t="shared" si="254"/>
        <v>0</v>
      </c>
      <c r="AA524" s="160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4"/>
        <v/>
      </c>
    </row>
    <row r="525" spans="2:41" ht="16.5" hidden="1" outlineLevel="2" thickBot="1">
      <c r="B525" s="316">
        <v>24</v>
      </c>
      <c r="C525" s="317">
        <f t="shared" si="265"/>
        <v>125</v>
      </c>
      <c r="D525" s="317">
        <f t="shared" si="266"/>
        <v>0</v>
      </c>
      <c r="E525" s="153"/>
      <c r="F525" s="153"/>
      <c r="G525" s="253"/>
      <c r="H525" s="253"/>
      <c r="I525" s="253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60">
        <f t="shared" si="253"/>
        <v>0</v>
      </c>
      <c r="Z525" s="160">
        <f t="shared" si="254"/>
        <v>0</v>
      </c>
      <c r="AA525" s="160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4"/>
        <v/>
      </c>
    </row>
    <row r="526" spans="2:41" ht="16.5" hidden="1" outlineLevel="2" thickBot="1">
      <c r="B526" s="316">
        <v>25</v>
      </c>
      <c r="C526" s="317">
        <f t="shared" si="265"/>
        <v>125</v>
      </c>
      <c r="D526" s="317">
        <f t="shared" si="266"/>
        <v>0</v>
      </c>
      <c r="E526" s="153"/>
      <c r="F526" s="153"/>
      <c r="G526" s="253"/>
      <c r="H526" s="253"/>
      <c r="I526" s="253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60">
        <f t="shared" si="253"/>
        <v>0</v>
      </c>
      <c r="Z526" s="160">
        <f t="shared" si="254"/>
        <v>0</v>
      </c>
      <c r="AA526" s="160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4"/>
        <v/>
      </c>
    </row>
    <row r="527" spans="2:41" ht="16.5" hidden="1" outlineLevel="2" thickBot="1">
      <c r="B527" s="316">
        <v>26</v>
      </c>
      <c r="C527" s="317">
        <f t="shared" si="265"/>
        <v>125</v>
      </c>
      <c r="D527" s="317">
        <f t="shared" si="266"/>
        <v>0</v>
      </c>
      <c r="E527" s="153"/>
      <c r="F527" s="153"/>
      <c r="G527" s="253"/>
      <c r="H527" s="253"/>
      <c r="I527" s="253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60">
        <f t="shared" si="253"/>
        <v>0</v>
      </c>
      <c r="Z527" s="160">
        <f t="shared" si="254"/>
        <v>0</v>
      </c>
      <c r="AA527" s="160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4"/>
        <v/>
      </c>
    </row>
    <row r="528" spans="2:41" ht="16.5" hidden="1" outlineLevel="2" thickBot="1">
      <c r="B528" s="316">
        <v>27</v>
      </c>
      <c r="C528" s="317">
        <f t="shared" si="265"/>
        <v>125</v>
      </c>
      <c r="D528" s="317">
        <f t="shared" si="266"/>
        <v>0</v>
      </c>
      <c r="E528" s="153"/>
      <c r="F528" s="153"/>
      <c r="G528" s="253"/>
      <c r="H528" s="253"/>
      <c r="I528" s="253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60">
        <f t="shared" si="253"/>
        <v>0</v>
      </c>
      <c r="Z528" s="160">
        <f t="shared" si="254"/>
        <v>0</v>
      </c>
      <c r="AA528" s="160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4"/>
        <v/>
      </c>
    </row>
    <row r="529" spans="2:41" ht="16.5" hidden="1" outlineLevel="2" thickBot="1">
      <c r="B529" s="316">
        <v>28</v>
      </c>
      <c r="C529" s="317">
        <f t="shared" si="265"/>
        <v>125</v>
      </c>
      <c r="D529" s="317">
        <f t="shared" si="266"/>
        <v>0</v>
      </c>
      <c r="E529" s="153"/>
      <c r="F529" s="153"/>
      <c r="G529" s="253"/>
      <c r="H529" s="253"/>
      <c r="I529" s="253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60">
        <f t="shared" si="253"/>
        <v>0</v>
      </c>
      <c r="Z529" s="160">
        <f t="shared" si="254"/>
        <v>0</v>
      </c>
      <c r="AA529" s="160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4"/>
        <v/>
      </c>
    </row>
    <row r="530" spans="2:41" ht="16.5" hidden="1" outlineLevel="2" thickBot="1">
      <c r="B530" s="316">
        <v>29</v>
      </c>
      <c r="C530" s="317">
        <f t="shared" si="265"/>
        <v>125</v>
      </c>
      <c r="D530" s="317">
        <f t="shared" si="266"/>
        <v>0</v>
      </c>
      <c r="E530" s="153"/>
      <c r="F530" s="153"/>
      <c r="G530" s="253"/>
      <c r="H530" s="253"/>
      <c r="I530" s="253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60">
        <f t="shared" si="253"/>
        <v>0</v>
      </c>
      <c r="Z530" s="160">
        <f t="shared" si="254"/>
        <v>0</v>
      </c>
      <c r="AA530" s="160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4"/>
        <v/>
      </c>
    </row>
    <row r="531" spans="2:41" ht="16.5" hidden="1" outlineLevel="2" thickBot="1">
      <c r="B531" s="316">
        <v>30</v>
      </c>
      <c r="C531" s="317">
        <f t="shared" si="265"/>
        <v>125</v>
      </c>
      <c r="D531" s="317">
        <f t="shared" si="266"/>
        <v>0</v>
      </c>
      <c r="E531" s="153"/>
      <c r="F531" s="153"/>
      <c r="G531" s="253"/>
      <c r="H531" s="253"/>
      <c r="I531" s="253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60">
        <f t="shared" si="253"/>
        <v>0</v>
      </c>
      <c r="Z531" s="160">
        <f t="shared" si="254"/>
        <v>0</v>
      </c>
      <c r="AA531" s="160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4"/>
        <v/>
      </c>
    </row>
    <row r="532" spans="2:41" ht="16.5" hidden="1" outlineLevel="2" thickBot="1">
      <c r="B532" s="316">
        <v>31</v>
      </c>
      <c r="C532" s="317">
        <f t="shared" si="265"/>
        <v>125</v>
      </c>
      <c r="D532" s="317">
        <f t="shared" si="266"/>
        <v>0</v>
      </c>
      <c r="E532" s="153"/>
      <c r="F532" s="153"/>
      <c r="G532" s="253"/>
      <c r="H532" s="253"/>
      <c r="I532" s="253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60">
        <f t="shared" si="253"/>
        <v>0</v>
      </c>
      <c r="Z532" s="160">
        <f t="shared" si="254"/>
        <v>0</v>
      </c>
      <c r="AA532" s="160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4"/>
        <v/>
      </c>
    </row>
    <row r="533" spans="2:41" ht="16.5" hidden="1" outlineLevel="2" thickBot="1">
      <c r="B533" s="316">
        <v>32</v>
      </c>
      <c r="C533" s="317">
        <f t="shared" si="265"/>
        <v>125</v>
      </c>
      <c r="D533" s="317">
        <f t="shared" si="266"/>
        <v>0</v>
      </c>
      <c r="E533" s="153"/>
      <c r="F533" s="153"/>
      <c r="G533" s="253"/>
      <c r="H533" s="253"/>
      <c r="I533" s="253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60">
        <f t="shared" si="253"/>
        <v>0</v>
      </c>
      <c r="Z533" s="160">
        <f t="shared" si="254"/>
        <v>0</v>
      </c>
      <c r="AA533" s="160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4"/>
        <v/>
      </c>
    </row>
    <row r="534" spans="2:41" ht="16.5" hidden="1" outlineLevel="2" thickBot="1">
      <c r="B534" s="316">
        <v>33</v>
      </c>
      <c r="C534" s="317">
        <f t="shared" si="265"/>
        <v>125</v>
      </c>
      <c r="D534" s="317">
        <f t="shared" si="266"/>
        <v>0</v>
      </c>
      <c r="E534" s="153"/>
      <c r="F534" s="153"/>
      <c r="G534" s="253"/>
      <c r="H534" s="253"/>
      <c r="I534" s="253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60">
        <f t="shared" si="253"/>
        <v>0</v>
      </c>
      <c r="Z534" s="160">
        <f t="shared" si="254"/>
        <v>0</v>
      </c>
      <c r="AA534" s="160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4"/>
        <v/>
      </c>
    </row>
    <row r="535" spans="2:41" ht="16.5" hidden="1" outlineLevel="2" thickBot="1">
      <c r="B535" s="316">
        <v>34</v>
      </c>
      <c r="C535" s="317">
        <f t="shared" si="265"/>
        <v>125</v>
      </c>
      <c r="D535" s="317">
        <f t="shared" si="266"/>
        <v>0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60">
        <f t="shared" si="253"/>
        <v>0</v>
      </c>
      <c r="Z535" s="160">
        <f t="shared" si="254"/>
        <v>0</v>
      </c>
      <c r="AA535" s="160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4"/>
        <v/>
      </c>
    </row>
    <row r="536" spans="2:41" ht="16.5" hidden="1" outlineLevel="2" thickBot="1">
      <c r="B536" s="316">
        <v>35</v>
      </c>
      <c r="C536" s="317">
        <f t="shared" si="265"/>
        <v>125</v>
      </c>
      <c r="D536" s="317">
        <f t="shared" si="266"/>
        <v>0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60">
        <f t="shared" si="253"/>
        <v>0</v>
      </c>
      <c r="Z536" s="160">
        <f t="shared" si="254"/>
        <v>0</v>
      </c>
      <c r="AA536" s="160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4"/>
        <v/>
      </c>
    </row>
    <row r="537" spans="2:41" ht="16.5" hidden="1" outlineLevel="2" thickBot="1">
      <c r="B537" s="316">
        <v>36</v>
      </c>
      <c r="C537" s="317">
        <f t="shared" si="265"/>
        <v>125</v>
      </c>
      <c r="D537" s="317">
        <f t="shared" si="266"/>
        <v>0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60">
        <f t="shared" si="253"/>
        <v>0</v>
      </c>
      <c r="Z537" s="160">
        <f t="shared" si="254"/>
        <v>0</v>
      </c>
      <c r="AA537" s="160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4"/>
        <v/>
      </c>
    </row>
    <row r="538" spans="2:41" ht="16.5" hidden="1" outlineLevel="2" thickBot="1">
      <c r="B538" s="316">
        <v>37</v>
      </c>
      <c r="C538" s="317">
        <f t="shared" si="265"/>
        <v>125</v>
      </c>
      <c r="D538" s="317">
        <f t="shared" si="266"/>
        <v>0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60">
        <f t="shared" si="253"/>
        <v>0</v>
      </c>
      <c r="Z538" s="160">
        <f t="shared" si="254"/>
        <v>0</v>
      </c>
      <c r="AA538" s="160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4"/>
        <v/>
      </c>
    </row>
    <row r="539" spans="2:41" ht="16.5" hidden="1" outlineLevel="2" thickBot="1">
      <c r="B539" s="316">
        <v>38</v>
      </c>
      <c r="C539" s="317">
        <f t="shared" si="265"/>
        <v>125</v>
      </c>
      <c r="D539" s="317">
        <f t="shared" si="266"/>
        <v>0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60">
        <f t="shared" si="253"/>
        <v>0</v>
      </c>
      <c r="Z539" s="160">
        <f t="shared" si="254"/>
        <v>0</v>
      </c>
      <c r="AA539" s="160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4"/>
        <v/>
      </c>
    </row>
    <row r="540" spans="2:41" ht="16.5" hidden="1" outlineLevel="2" thickBot="1">
      <c r="B540" s="316">
        <v>39</v>
      </c>
      <c r="C540" s="317">
        <f t="shared" si="265"/>
        <v>125</v>
      </c>
      <c r="D540" s="317">
        <f t="shared" si="266"/>
        <v>0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60">
        <f t="shared" si="253"/>
        <v>0</v>
      </c>
      <c r="Z540" s="160">
        <f t="shared" si="254"/>
        <v>0</v>
      </c>
      <c r="AA540" s="160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4"/>
        <v/>
      </c>
    </row>
    <row r="541" spans="2:41" ht="16.5" hidden="1" outlineLevel="2" thickBot="1">
      <c r="B541" s="316">
        <v>40</v>
      </c>
      <c r="C541" s="317">
        <f t="shared" si="265"/>
        <v>125</v>
      </c>
      <c r="D541" s="317">
        <f t="shared" si="266"/>
        <v>0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60">
        <f t="shared" si="253"/>
        <v>0</v>
      </c>
      <c r="Z541" s="160">
        <f t="shared" si="254"/>
        <v>0</v>
      </c>
      <c r="AA541" s="160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4"/>
        <v/>
      </c>
    </row>
    <row r="542" spans="2:41" ht="16.5" hidden="1" outlineLevel="2" thickBot="1">
      <c r="B542" s="316">
        <v>41</v>
      </c>
      <c r="C542" s="317">
        <f t="shared" si="265"/>
        <v>125</v>
      </c>
      <c r="D542" s="317">
        <f t="shared" si="266"/>
        <v>0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60">
        <f t="shared" si="253"/>
        <v>0</v>
      </c>
      <c r="Z542" s="160">
        <f t="shared" si="254"/>
        <v>0</v>
      </c>
      <c r="AA542" s="160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4"/>
        <v/>
      </c>
    </row>
    <row r="543" spans="2:41" ht="16.5" hidden="1" outlineLevel="2" thickBot="1">
      <c r="B543" s="316">
        <v>42</v>
      </c>
      <c r="C543" s="317">
        <f t="shared" si="265"/>
        <v>125</v>
      </c>
      <c r="D543" s="317">
        <f t="shared" si="266"/>
        <v>0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60">
        <f t="shared" si="253"/>
        <v>0</v>
      </c>
      <c r="Z543" s="160">
        <f t="shared" si="254"/>
        <v>0</v>
      </c>
      <c r="AA543" s="160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4"/>
        <v/>
      </c>
    </row>
    <row r="544" spans="2:41" ht="16.5" hidden="1" outlineLevel="2" thickBot="1">
      <c r="B544" s="316">
        <v>43</v>
      </c>
      <c r="C544" s="317">
        <f t="shared" si="265"/>
        <v>125</v>
      </c>
      <c r="D544" s="317">
        <f t="shared" si="266"/>
        <v>0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60">
        <f t="shared" si="253"/>
        <v>0</v>
      </c>
      <c r="Z544" s="160">
        <f t="shared" si="254"/>
        <v>0</v>
      </c>
      <c r="AA544" s="160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4"/>
        <v/>
      </c>
    </row>
    <row r="545" spans="2:41" ht="16.5" hidden="1" outlineLevel="2" thickBot="1">
      <c r="B545" s="316">
        <v>44</v>
      </c>
      <c r="C545" s="317">
        <f t="shared" si="265"/>
        <v>125</v>
      </c>
      <c r="D545" s="317">
        <f t="shared" si="266"/>
        <v>0</v>
      </c>
      <c r="E545" s="153"/>
      <c r="F545" s="153"/>
      <c r="G545" s="154"/>
      <c r="H545" s="154"/>
      <c r="I545" s="154"/>
      <c r="J545" s="154"/>
      <c r="K545" s="154"/>
      <c r="L545" s="154"/>
      <c r="M545" s="154"/>
      <c r="N545" s="253"/>
      <c r="O545" s="253"/>
      <c r="P545" s="312"/>
      <c r="Q545" s="253"/>
      <c r="R545" s="186" t="str">
        <f t="shared" si="267"/>
        <v>-</v>
      </c>
      <c r="S545" s="186" t="str">
        <f t="shared" si="268"/>
        <v>-</v>
      </c>
      <c r="T545" s="155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60">
        <f t="shared" si="253"/>
        <v>0</v>
      </c>
      <c r="Z545" s="160">
        <f t="shared" si="254"/>
        <v>0</v>
      </c>
      <c r="AA545" s="160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0" t="str">
        <f t="shared" si="269"/>
        <v>-</v>
      </c>
      <c r="AO545" s="309" t="str">
        <f t="shared" si="264"/>
        <v/>
      </c>
    </row>
    <row r="546" spans="2:41" ht="16.5" hidden="1" outlineLevel="2" thickBot="1">
      <c r="B546" s="318">
        <v>45</v>
      </c>
      <c r="C546" s="319">
        <f t="shared" si="265"/>
        <v>125</v>
      </c>
      <c r="D546" s="319">
        <f t="shared" si="266"/>
        <v>0</v>
      </c>
      <c r="E546" s="156"/>
      <c r="F546" s="156"/>
      <c r="G546" s="157"/>
      <c r="H546" s="157"/>
      <c r="I546" s="157"/>
      <c r="J546" s="157"/>
      <c r="K546" s="157"/>
      <c r="L546" s="157"/>
      <c r="M546" s="157"/>
      <c r="N546" s="889"/>
      <c r="O546" s="889"/>
      <c r="P546" s="313"/>
      <c r="Q546" s="889"/>
      <c r="R546" s="187" t="str">
        <f t="shared" si="267"/>
        <v>-</v>
      </c>
      <c r="S546" s="187" t="str">
        <f t="shared" si="268"/>
        <v>-</v>
      </c>
      <c r="T546" s="158" t="s">
        <v>316</v>
      </c>
      <c r="V546" s="181">
        <f t="shared" si="250"/>
        <v>0</v>
      </c>
      <c r="W546" s="202">
        <f t="shared" si="251"/>
        <v>0</v>
      </c>
      <c r="X546" s="149">
        <f t="shared" si="252"/>
        <v>0</v>
      </c>
      <c r="Y546" s="160">
        <f t="shared" si="253"/>
        <v>0</v>
      </c>
      <c r="Z546" s="160">
        <f t="shared" si="254"/>
        <v>0</v>
      </c>
      <c r="AA546" s="160">
        <f t="shared" si="255"/>
        <v>0</v>
      </c>
      <c r="AC546" s="219">
        <f t="shared" si="256"/>
        <v>0</v>
      </c>
      <c r="AD546" s="218">
        <f t="shared" si="257"/>
        <v>0</v>
      </c>
      <c r="AE546" s="218">
        <f t="shared" si="258"/>
        <v>0</v>
      </c>
      <c r="AF546" s="220">
        <f t="shared" si="259"/>
        <v>0</v>
      </c>
      <c r="AG546" s="162"/>
      <c r="AH546" s="182">
        <f t="shared" si="260"/>
        <v>0</v>
      </c>
      <c r="AI546" s="183">
        <f t="shared" si="261"/>
        <v>0</v>
      </c>
      <c r="AJ546" s="183">
        <f t="shared" si="262"/>
        <v>0</v>
      </c>
      <c r="AK546" s="184">
        <f t="shared" si="263"/>
        <v>0</v>
      </c>
      <c r="AM546" s="371" t="str">
        <f t="shared" si="269"/>
        <v>-</v>
      </c>
      <c r="AO546" s="309" t="str">
        <f t="shared" si="264"/>
        <v/>
      </c>
    </row>
    <row r="547" spans="2:41" ht="15.75" hidden="1" outlineLevel="1" thickBot="1">
      <c r="F547" s="761" t="s">
        <v>176</v>
      </c>
      <c r="G547" s="762"/>
      <c r="H547" s="762"/>
      <c r="I547" s="762"/>
      <c r="J547" s="762"/>
      <c r="K547" s="762"/>
      <c r="L547" s="762"/>
      <c r="M547" s="762"/>
      <c r="N547" s="199"/>
      <c r="O547" s="199"/>
      <c r="P547" s="199"/>
      <c r="Q547" s="199"/>
      <c r="R547" s="200"/>
      <c r="S547" s="200"/>
    </row>
    <row r="548" spans="2:41" s="322" customFormat="1" ht="21.75" hidden="1" customHeight="1" outlineLevel="1" thickTop="1">
      <c r="B548" s="320"/>
      <c r="C548" s="321"/>
      <c r="D548" s="321"/>
      <c r="F548" s="328" t="s">
        <v>350</v>
      </c>
      <c r="G548" s="329" t="s">
        <v>248</v>
      </c>
      <c r="H548" s="329" t="s">
        <v>265</v>
      </c>
      <c r="I548" s="329" t="s">
        <v>249</v>
      </c>
      <c r="J548" s="329" t="s">
        <v>250</v>
      </c>
      <c r="K548" s="329" t="s">
        <v>251</v>
      </c>
      <c r="L548" s="329" t="s">
        <v>252</v>
      </c>
      <c r="M548" s="329" t="s">
        <v>253</v>
      </c>
      <c r="N548" s="329" t="s">
        <v>254</v>
      </c>
      <c r="O548" s="329" t="s">
        <v>399</v>
      </c>
      <c r="P548" s="329" t="s">
        <v>400</v>
      </c>
      <c r="Q548" s="329" t="s">
        <v>401</v>
      </c>
      <c r="R548" s="330" t="s">
        <v>264</v>
      </c>
      <c r="S548" s="331" t="s">
        <v>255</v>
      </c>
      <c r="T548" s="331" t="s">
        <v>409</v>
      </c>
      <c r="U548" s="325"/>
      <c r="V548" s="321"/>
      <c r="W548" s="321"/>
      <c r="AG548" s="326"/>
      <c r="AL548" s="325"/>
      <c r="AM548" s="355"/>
      <c r="AN548" s="325"/>
      <c r="AO548" s="327"/>
    </row>
    <row r="549" spans="2:41" s="322" customFormat="1" ht="15" hidden="1" outlineLevel="1">
      <c r="B549" s="320"/>
      <c r="C549" s="321"/>
      <c r="D549" s="321"/>
      <c r="F549" s="332" t="s">
        <v>257</v>
      </c>
      <c r="G549" s="333">
        <f>SUMIF(G502:G546,5)/5</f>
        <v>0</v>
      </c>
      <c r="H549" s="333">
        <f t="shared" ref="H549:S549" si="270">SUMIF(H502:H546,5)/5</f>
        <v>0</v>
      </c>
      <c r="I549" s="333">
        <f t="shared" si="270"/>
        <v>0</v>
      </c>
      <c r="J549" s="333">
        <f t="shared" si="270"/>
        <v>0</v>
      </c>
      <c r="K549" s="333">
        <f t="shared" si="270"/>
        <v>0</v>
      </c>
      <c r="L549" s="333">
        <f t="shared" si="270"/>
        <v>0</v>
      </c>
      <c r="M549" s="333">
        <f t="shared" si="270"/>
        <v>0</v>
      </c>
      <c r="N549" s="333">
        <f t="shared" si="270"/>
        <v>0</v>
      </c>
      <c r="O549" s="333">
        <f>SUMIF(O502:O546,5)/5</f>
        <v>0</v>
      </c>
      <c r="P549" s="333">
        <f>SUMIF(P502:P546,5)/5</f>
        <v>0</v>
      </c>
      <c r="Q549" s="333">
        <f>SUMIF(Q502:Q546,5)/5</f>
        <v>0</v>
      </c>
      <c r="R549" s="333">
        <f t="shared" si="270"/>
        <v>0</v>
      </c>
      <c r="S549" s="334">
        <f t="shared" si="270"/>
        <v>0</v>
      </c>
      <c r="T549" s="362" t="s">
        <v>411</v>
      </c>
      <c r="U549" s="325"/>
      <c r="V549" s="321"/>
      <c r="W549" s="321"/>
      <c r="AG549" s="326"/>
      <c r="AL549" s="325"/>
      <c r="AM549" s="355"/>
      <c r="AN549" s="325"/>
      <c r="AO549" s="327"/>
    </row>
    <row r="550" spans="2:41" s="322" customFormat="1" ht="15" hidden="1" outlineLevel="1">
      <c r="B550" s="320"/>
      <c r="C550" s="321"/>
      <c r="D550" s="321"/>
      <c r="F550" s="335" t="s">
        <v>258</v>
      </c>
      <c r="G550" s="336">
        <f t="shared" ref="G550:S550" si="271">IF(ISERR(G549/SUM(G549,G551,G553,G555)*100),0,G549/SUM(G549,G551,G553,G555)*100)</f>
        <v>0</v>
      </c>
      <c r="H550" s="336">
        <f t="shared" si="271"/>
        <v>0</v>
      </c>
      <c r="I550" s="336">
        <f t="shared" si="271"/>
        <v>0</v>
      </c>
      <c r="J550" s="336">
        <f t="shared" si="271"/>
        <v>0</v>
      </c>
      <c r="K550" s="336">
        <f t="shared" si="271"/>
        <v>0</v>
      </c>
      <c r="L550" s="336">
        <f t="shared" si="271"/>
        <v>0</v>
      </c>
      <c r="M550" s="336">
        <f t="shared" si="271"/>
        <v>0</v>
      </c>
      <c r="N550" s="336">
        <f t="shared" si="271"/>
        <v>0</v>
      </c>
      <c r="O550" s="336">
        <f>IF(ISERR(O549/SUM(O549,O551,O553,O555)*100),0,O549/SUM(O549,O551,O553,O555)*100)</f>
        <v>0</v>
      </c>
      <c r="P550" s="336">
        <f>IF(ISERR(P549/SUM(P549,P551,P553,P555)*100),0,P549/SUM(P549,P551,P553,P555)*100)</f>
        <v>0</v>
      </c>
      <c r="Q550" s="336">
        <f>IF(ISERR(Q549/SUM(Q549,Q551,Q553,Q555)*100),0,Q549/SUM(Q549,Q551,Q553,Q555)*100)</f>
        <v>0</v>
      </c>
      <c r="R550" s="336">
        <f t="shared" si="271"/>
        <v>0</v>
      </c>
      <c r="S550" s="337">
        <f t="shared" si="271"/>
        <v>0</v>
      </c>
      <c r="T550" s="363">
        <f>SUM(V501:W501)</f>
        <v>0</v>
      </c>
      <c r="U550" s="325"/>
      <c r="V550" s="321"/>
      <c r="W550" s="321"/>
      <c r="AG550" s="326"/>
      <c r="AL550" s="325"/>
      <c r="AM550" s="355"/>
      <c r="AN550" s="325"/>
      <c r="AO550" s="327"/>
    </row>
    <row r="551" spans="2:41" s="322" customFormat="1" ht="15" hidden="1" outlineLevel="1">
      <c r="B551" s="320"/>
      <c r="C551" s="321"/>
      <c r="D551" s="321"/>
      <c r="F551" s="332" t="s">
        <v>259</v>
      </c>
      <c r="G551" s="333">
        <f>SUMIF(G502:G546,4)/4</f>
        <v>0</v>
      </c>
      <c r="H551" s="333">
        <f t="shared" ref="H551:S551" si="272">SUMIF(H502:H546,4)/4</f>
        <v>0</v>
      </c>
      <c r="I551" s="333">
        <f t="shared" si="272"/>
        <v>0</v>
      </c>
      <c r="J551" s="333">
        <f t="shared" si="272"/>
        <v>0</v>
      </c>
      <c r="K551" s="333">
        <f t="shared" si="272"/>
        <v>0</v>
      </c>
      <c r="L551" s="333">
        <f t="shared" si="272"/>
        <v>0</v>
      </c>
      <c r="M551" s="333">
        <f t="shared" si="272"/>
        <v>0</v>
      </c>
      <c r="N551" s="333">
        <f t="shared" si="272"/>
        <v>0</v>
      </c>
      <c r="O551" s="333">
        <f>SUMIF(O502:O546,4)/4</f>
        <v>0</v>
      </c>
      <c r="P551" s="333">
        <f>SUMIF(P502:P546,4)/4</f>
        <v>0</v>
      </c>
      <c r="Q551" s="333">
        <f>SUMIF(Q502:Q546,4)/4</f>
        <v>0</v>
      </c>
      <c r="R551" s="333">
        <f t="shared" si="272"/>
        <v>0</v>
      </c>
      <c r="S551" s="334">
        <f t="shared" si="272"/>
        <v>0</v>
      </c>
      <c r="T551" s="364" t="s">
        <v>410</v>
      </c>
      <c r="U551" s="325"/>
      <c r="V551" s="321"/>
      <c r="W551" s="321"/>
      <c r="AG551" s="326"/>
      <c r="AL551" s="325"/>
      <c r="AM551" s="355"/>
      <c r="AN551" s="325"/>
      <c r="AO551" s="327"/>
    </row>
    <row r="552" spans="2:41" s="322" customFormat="1" ht="15" hidden="1" outlineLevel="1">
      <c r="B552" s="320"/>
      <c r="C552" s="321"/>
      <c r="D552" s="321"/>
      <c r="F552" s="335" t="s">
        <v>258</v>
      </c>
      <c r="G552" s="336">
        <f t="shared" ref="G552:S552" si="273">IF(ISERR(G551/SUM(G549,G551,G553,G555)*100),0,G551/SUM(G549,G551,G553,G555)*100)</f>
        <v>0</v>
      </c>
      <c r="H552" s="336">
        <f t="shared" si="273"/>
        <v>0</v>
      </c>
      <c r="I552" s="336">
        <f t="shared" si="273"/>
        <v>0</v>
      </c>
      <c r="J552" s="336">
        <f t="shared" si="273"/>
        <v>0</v>
      </c>
      <c r="K552" s="336">
        <f t="shared" si="273"/>
        <v>0</v>
      </c>
      <c r="L552" s="336">
        <f t="shared" si="273"/>
        <v>0</v>
      </c>
      <c r="M552" s="336">
        <f t="shared" si="273"/>
        <v>0</v>
      </c>
      <c r="N552" s="336">
        <f t="shared" si="273"/>
        <v>0</v>
      </c>
      <c r="O552" s="336">
        <f>IF(ISERR(O551/SUM(O549,O551,O553,O555)*100),0,O551/SUM(O549,O551,O553,O555)*100)</f>
        <v>0</v>
      </c>
      <c r="P552" s="336">
        <f>IF(ISERR(P551/SUM(P549,P551,P553,P555)*100),0,P551/SUM(P549,P551,P553,P555)*100)</f>
        <v>0</v>
      </c>
      <c r="Q552" s="336">
        <f>IF(ISERR(Q551/SUM(Q549,Q551,Q553,Q555)*100),0,Q551/SUM(Q549,Q551,Q553,Q555)*100)</f>
        <v>0</v>
      </c>
      <c r="R552" s="336">
        <f t="shared" si="273"/>
        <v>0</v>
      </c>
      <c r="S552" s="337">
        <f t="shared" si="273"/>
        <v>0</v>
      </c>
      <c r="T552" s="365">
        <f>AM501</f>
        <v>0</v>
      </c>
      <c r="U552" s="325"/>
      <c r="V552" s="321"/>
      <c r="W552" s="321"/>
      <c r="AG552" s="326"/>
      <c r="AL552" s="325"/>
      <c r="AM552" s="355"/>
      <c r="AN552" s="325"/>
      <c r="AO552" s="327"/>
    </row>
    <row r="553" spans="2:41" s="322" customFormat="1" ht="15" hidden="1" outlineLevel="1">
      <c r="B553" s="320"/>
      <c r="C553" s="321"/>
      <c r="D553" s="321"/>
      <c r="F553" s="332" t="s">
        <v>260</v>
      </c>
      <c r="G553" s="333">
        <f>SUMIF(G502:G546,3)/3</f>
        <v>0</v>
      </c>
      <c r="H553" s="333">
        <f t="shared" ref="H553:S553" si="274">SUMIF(H502:H546,3)/3</f>
        <v>0</v>
      </c>
      <c r="I553" s="333">
        <f t="shared" si="274"/>
        <v>0</v>
      </c>
      <c r="J553" s="333">
        <f t="shared" si="274"/>
        <v>0</v>
      </c>
      <c r="K553" s="333">
        <f t="shared" si="274"/>
        <v>0</v>
      </c>
      <c r="L553" s="333">
        <f t="shared" si="274"/>
        <v>0</v>
      </c>
      <c r="M553" s="333">
        <f t="shared" si="274"/>
        <v>0</v>
      </c>
      <c r="N553" s="333">
        <f t="shared" si="274"/>
        <v>0</v>
      </c>
      <c r="O553" s="333">
        <f>SUMIF(O502:O546,3)/3</f>
        <v>0</v>
      </c>
      <c r="P553" s="333">
        <f>SUMIF(P502:P546,3)/3</f>
        <v>0</v>
      </c>
      <c r="Q553" s="333">
        <f>SUMIF(Q502:Q546,3)/3</f>
        <v>0</v>
      </c>
      <c r="R553" s="333">
        <f t="shared" si="274"/>
        <v>0</v>
      </c>
      <c r="S553" s="334">
        <f t="shared" si="274"/>
        <v>0</v>
      </c>
      <c r="T553" s="364" t="s">
        <v>412</v>
      </c>
      <c r="U553" s="325"/>
      <c r="V553" s="321"/>
      <c r="W553" s="321"/>
      <c r="AG553" s="326"/>
      <c r="AL553" s="325"/>
      <c r="AM553" s="355"/>
      <c r="AN553" s="325"/>
      <c r="AO553" s="327"/>
    </row>
    <row r="554" spans="2:41" s="322" customFormat="1" ht="15" hidden="1" outlineLevel="1">
      <c r="B554" s="320"/>
      <c r="C554" s="321"/>
      <c r="D554" s="321"/>
      <c r="F554" s="335" t="s">
        <v>258</v>
      </c>
      <c r="G554" s="336">
        <f t="shared" ref="G554:S554" si="275">IF(ISERR(G553/SUM(G549,G551,G553,G555)*100),0,G553/SUM(G549,G551,G553,G555)*100)</f>
        <v>0</v>
      </c>
      <c r="H554" s="336">
        <f t="shared" si="275"/>
        <v>0</v>
      </c>
      <c r="I554" s="336">
        <f t="shared" si="275"/>
        <v>0</v>
      </c>
      <c r="J554" s="336">
        <f t="shared" si="275"/>
        <v>0</v>
      </c>
      <c r="K554" s="336">
        <f t="shared" si="275"/>
        <v>0</v>
      </c>
      <c r="L554" s="336">
        <f t="shared" si="275"/>
        <v>0</v>
      </c>
      <c r="M554" s="336">
        <f t="shared" si="275"/>
        <v>0</v>
      </c>
      <c r="N554" s="336">
        <f t="shared" si="275"/>
        <v>0</v>
      </c>
      <c r="O554" s="336">
        <f>IF(ISERR(O553/SUM(O549,O551,O553,O555)*100),0,O553/SUM(O549,O551,O553,O555)*100)</f>
        <v>0</v>
      </c>
      <c r="P554" s="336">
        <f>IF(ISERR(P553/SUM(P549,P551,P553,P555)*100),0,P553/SUM(P549,P551,P553,P555)*100)</f>
        <v>0</v>
      </c>
      <c r="Q554" s="336">
        <f>IF(ISERR(Q553/SUM(Q549,Q551,Q553,Q555)*100),0,Q553/SUM(Q549,Q551,Q553,Q555)*100)</f>
        <v>0</v>
      </c>
      <c r="R554" s="336">
        <f t="shared" si="275"/>
        <v>0</v>
      </c>
      <c r="S554" s="337">
        <f t="shared" si="275"/>
        <v>0</v>
      </c>
      <c r="T554" s="366">
        <f>T550-T552</f>
        <v>0</v>
      </c>
      <c r="U554" s="325"/>
      <c r="V554" s="321"/>
      <c r="W554" s="321"/>
      <c r="AG554" s="326"/>
      <c r="AL554" s="325"/>
      <c r="AM554" s="355"/>
      <c r="AN554" s="325"/>
      <c r="AO554" s="327"/>
    </row>
    <row r="555" spans="2:41" s="322" customFormat="1" ht="15" hidden="1" outlineLevel="1">
      <c r="B555" s="320"/>
      <c r="C555" s="321"/>
      <c r="D555" s="321"/>
      <c r="F555" s="332" t="s">
        <v>261</v>
      </c>
      <c r="G555" s="333">
        <f>SUMIF(G502:G546,2)/2</f>
        <v>0</v>
      </c>
      <c r="H555" s="333">
        <f t="shared" ref="H555:S555" si="276">SUMIF(H502:H546,2)/2</f>
        <v>0</v>
      </c>
      <c r="I555" s="333">
        <f t="shared" si="276"/>
        <v>0</v>
      </c>
      <c r="J555" s="333">
        <f t="shared" si="276"/>
        <v>0</v>
      </c>
      <c r="K555" s="333">
        <f t="shared" si="276"/>
        <v>0</v>
      </c>
      <c r="L555" s="333">
        <f t="shared" si="276"/>
        <v>0</v>
      </c>
      <c r="M555" s="333">
        <f t="shared" si="276"/>
        <v>0</v>
      </c>
      <c r="N555" s="333">
        <f t="shared" si="276"/>
        <v>0</v>
      </c>
      <c r="O555" s="333">
        <f>SUMIF(O502:O546,2)/2</f>
        <v>0</v>
      </c>
      <c r="P555" s="333">
        <f>SUMIF(P502:P546,2)/2</f>
        <v>0</v>
      </c>
      <c r="Q555" s="333">
        <f>SUMIF(Q502:Q546,2)/2</f>
        <v>0</v>
      </c>
      <c r="R555" s="333">
        <f t="shared" si="276"/>
        <v>0</v>
      </c>
      <c r="S555" s="334">
        <f t="shared" si="276"/>
        <v>0</v>
      </c>
      <c r="T555" s="1111" t="s">
        <v>413</v>
      </c>
      <c r="U555" s="325"/>
      <c r="V555" s="321"/>
      <c r="W555" s="321"/>
      <c r="AG555" s="326"/>
      <c r="AL555" s="325"/>
      <c r="AM555" s="355"/>
      <c r="AN555" s="325"/>
      <c r="AO555" s="327"/>
    </row>
    <row r="556" spans="2:41" s="322" customFormat="1" ht="15" hidden="1" outlineLevel="1">
      <c r="B556" s="320"/>
      <c r="C556" s="321"/>
      <c r="D556" s="321"/>
      <c r="F556" s="335" t="s">
        <v>258</v>
      </c>
      <c r="G556" s="336">
        <f t="shared" ref="G556:S556" si="277">IF(ISERR(G555/SUM(G549,G551,G553,G555)*100),0,G555/SUM(G549,G551,G553,G555)*100)</f>
        <v>0</v>
      </c>
      <c r="H556" s="336">
        <f t="shared" si="277"/>
        <v>0</v>
      </c>
      <c r="I556" s="336">
        <f t="shared" si="277"/>
        <v>0</v>
      </c>
      <c r="J556" s="336">
        <f t="shared" si="277"/>
        <v>0</v>
      </c>
      <c r="K556" s="336">
        <f t="shared" si="277"/>
        <v>0</v>
      </c>
      <c r="L556" s="336">
        <f t="shared" si="277"/>
        <v>0</v>
      </c>
      <c r="M556" s="336">
        <f t="shared" si="277"/>
        <v>0</v>
      </c>
      <c r="N556" s="336">
        <f t="shared" si="277"/>
        <v>0</v>
      </c>
      <c r="O556" s="336">
        <f>IF(ISERR(O555/SUM(O549,O551,O553,O555)*100),0,O555/SUM(O549,O551,O553,O555)*100)</f>
        <v>0</v>
      </c>
      <c r="P556" s="336">
        <f>IF(ISERR(P555/SUM(P549,P551,P553,P555)*100),0,P555/SUM(P549,P551,P553,P555)*100)</f>
        <v>0</v>
      </c>
      <c r="Q556" s="336">
        <f>IF(ISERR(Q555/SUM(Q549,Q551,Q553,Q555)*100),0,Q555/SUM(Q549,Q551,Q553,Q555)*100)</f>
        <v>0</v>
      </c>
      <c r="R556" s="336">
        <f t="shared" si="277"/>
        <v>0</v>
      </c>
      <c r="S556" s="337">
        <f t="shared" si="277"/>
        <v>0</v>
      </c>
      <c r="T556" s="1112"/>
      <c r="U556" s="325"/>
      <c r="V556" s="321"/>
      <c r="W556" s="321"/>
      <c r="AG556" s="326"/>
      <c r="AL556" s="325"/>
      <c r="AM556" s="355"/>
      <c r="AN556" s="325"/>
      <c r="AO556" s="327"/>
    </row>
    <row r="557" spans="2:41" s="322" customFormat="1" ht="15" hidden="1">
      <c r="B557" s="320"/>
      <c r="C557" s="321"/>
      <c r="D557" s="321"/>
      <c r="F557" s="338" t="s">
        <v>262</v>
      </c>
      <c r="G557" s="339">
        <f>IF(SUM(G549,G551,G553,G555)=0,0,IF(AND(SUM(G550,G552,G554)&gt;=95,G550&gt;=50),5,IF(AND(SUM(G550,G552,G554)&gt;=90,SUM(G550,G552)&gt;=50),4,IF(SUM(G550,G552,G554)&gt;=85,3,2))))</f>
        <v>0</v>
      </c>
      <c r="H557" s="339">
        <f t="shared" ref="H557:S557" si="278">IF(SUM(H549,H551,H553,H555)=0,0,IF(AND(SUM(H550,H552,H554)&gt;=95,H550&gt;=50),5,IF(AND(SUM(H550,H552,H554)&gt;=90,SUM(H550,H552)&gt;=50),4,IF(SUM(H550,H552,H554)&gt;=85,3,2))))</f>
        <v>0</v>
      </c>
      <c r="I557" s="339">
        <f t="shared" si="278"/>
        <v>0</v>
      </c>
      <c r="J557" s="339">
        <f t="shared" si="278"/>
        <v>0</v>
      </c>
      <c r="K557" s="339">
        <f t="shared" si="278"/>
        <v>0</v>
      </c>
      <c r="L557" s="339">
        <f t="shared" si="278"/>
        <v>0</v>
      </c>
      <c r="M557" s="339">
        <f t="shared" si="278"/>
        <v>0</v>
      </c>
      <c r="N557" s="339">
        <f t="shared" si="278"/>
        <v>0</v>
      </c>
      <c r="O557" s="339">
        <f>IF(SUM(O549,O551,O553,O555)=0,0,IF(AND(SUM(O550,O552,O554)&gt;=95,O550&gt;=50),5,IF(AND(SUM(O550,O552,O554)&gt;=90,SUM(O550,O552)&gt;=50),4,IF(SUM(O550,O552,O554)&gt;=85,3,2))))</f>
        <v>0</v>
      </c>
      <c r="P557" s="339">
        <f>IF(SUM(P549,P551,P553,P555)=0,0,IF(AND(SUM(P550,P552,P554)&gt;=95,P550&gt;=50),5,IF(AND(SUM(P550,P552,P554)&gt;=90,SUM(P550,P552)&gt;=50),4,IF(SUM(P550,P552,P554)&gt;=85,3,2))))</f>
        <v>0</v>
      </c>
      <c r="Q557" s="339">
        <f>IF(SUM(Q549,Q551,Q553,Q555)=0,0,IF(AND(SUM(Q550,Q552,Q554)&gt;=95,Q550&gt;=50),5,IF(AND(SUM(Q550,Q552,Q554)&gt;=90,SUM(Q550,Q552)&gt;=50),4,IF(SUM(Q550,Q552,Q554)&gt;=85,3,2))))</f>
        <v>0</v>
      </c>
      <c r="R557" s="339">
        <f t="shared" si="278"/>
        <v>0</v>
      </c>
      <c r="S557" s="340">
        <f t="shared" si="278"/>
        <v>0</v>
      </c>
      <c r="T557" s="367" t="e">
        <f>T552/T550</f>
        <v>#DIV/0!</v>
      </c>
      <c r="U557" s="325"/>
      <c r="V557" s="321"/>
      <c r="W557" s="321"/>
      <c r="AG557" s="326"/>
      <c r="AL557" s="325"/>
      <c r="AM557" s="355"/>
      <c r="AN557" s="325"/>
      <c r="AO557" s="327"/>
    </row>
    <row r="558" spans="2:41" s="322" customFormat="1" ht="15.75" hidden="1" thickBot="1">
      <c r="B558" s="320"/>
      <c r="C558" s="321"/>
      <c r="D558" s="321"/>
      <c r="F558" s="341" t="s">
        <v>263</v>
      </c>
      <c r="G558" s="342">
        <f>IF(SUM(G549,G551,G553,G555)&gt;0,SUM(G549*5,G551*4,G553*3,G555*2)/SUM(G549,G551,G553,G555),0)</f>
        <v>0</v>
      </c>
      <c r="H558" s="342">
        <f t="shared" ref="H558:S558" si="279">IF(SUM(H549,H551,H553,H555)&gt;0,SUM(H549*5,H551*4,H553*3,H555*2)/SUM(H549,H551,H553,H555),0)</f>
        <v>0</v>
      </c>
      <c r="I558" s="342">
        <f t="shared" si="279"/>
        <v>0</v>
      </c>
      <c r="J558" s="342">
        <f t="shared" si="279"/>
        <v>0</v>
      </c>
      <c r="K558" s="342">
        <f t="shared" si="279"/>
        <v>0</v>
      </c>
      <c r="L558" s="342">
        <f t="shared" si="279"/>
        <v>0</v>
      </c>
      <c r="M558" s="342">
        <f t="shared" si="279"/>
        <v>0</v>
      </c>
      <c r="N558" s="342">
        <f t="shared" si="279"/>
        <v>0</v>
      </c>
      <c r="O558" s="342">
        <f>IF(SUM(O549,O551,O553,O555)&gt;0,SUM(O549*5,O551*4,O553*3,O555*2)/SUM(O549,O551,O553,O555),0)</f>
        <v>0</v>
      </c>
      <c r="P558" s="342">
        <f>IF(SUM(P549,P551,P553,P555)&gt;0,SUM(P549*5,P551*4,P553*3,P555*2)/SUM(P549,P551,P553,P555),0)</f>
        <v>0</v>
      </c>
      <c r="Q558" s="342">
        <f>IF(SUM(Q549,Q551,Q553,Q555)&gt;0,SUM(Q549*5,Q551*4,Q553*3,Q555*2)/SUM(Q549,Q551,Q553,Q555),0)</f>
        <v>0</v>
      </c>
      <c r="R558" s="342">
        <f t="shared" si="279"/>
        <v>0</v>
      </c>
      <c r="S558" s="343">
        <f t="shared" si="279"/>
        <v>0</v>
      </c>
      <c r="T558" s="368" t="e">
        <f>T554/T550</f>
        <v>#DIV/0!</v>
      </c>
      <c r="U558" s="325"/>
      <c r="V558" s="321"/>
      <c r="W558" s="321"/>
      <c r="AG558" s="326"/>
      <c r="AL558" s="325"/>
      <c r="AM558" s="355"/>
      <c r="AN558" s="325"/>
      <c r="AO558" s="327"/>
    </row>
    <row r="559" spans="2:41" ht="14.25" hidden="1" thickTop="1" thickBot="1"/>
    <row r="560" spans="2:41" s="159" customFormat="1" ht="16.5" hidden="1" thickBot="1">
      <c r="B560" s="189"/>
      <c r="C560" s="198">
        <v>126</v>
      </c>
      <c r="D560" s="713">
        <f>Главная!B14</f>
        <v>0</v>
      </c>
      <c r="E560" s="175"/>
      <c r="F560" s="175"/>
      <c r="G560" s="175"/>
      <c r="H560" s="175"/>
      <c r="I560" s="175"/>
      <c r="J560" s="175"/>
      <c r="K560" s="175"/>
      <c r="L560" s="175"/>
      <c r="M560" s="175"/>
      <c r="N560" s="176"/>
      <c r="O560" s="176"/>
      <c r="P560" s="176"/>
      <c r="Q560" s="176"/>
      <c r="R560" s="175"/>
      <c r="S560" s="175"/>
      <c r="T560" s="177"/>
      <c r="V560" s="162"/>
      <c r="W560" s="162"/>
      <c r="Y560" s="1117" t="s">
        <v>351</v>
      </c>
      <c r="Z560" s="1117"/>
      <c r="AA560" s="1117"/>
      <c r="AC560" s="1117" t="s">
        <v>352</v>
      </c>
      <c r="AD560" s="1117"/>
      <c r="AE560" s="1117"/>
      <c r="AF560" s="1117"/>
      <c r="AG560" s="162"/>
      <c r="AH560" s="1117" t="s">
        <v>264</v>
      </c>
      <c r="AI560" s="1117"/>
      <c r="AJ560" s="1117"/>
      <c r="AK560" s="1117"/>
      <c r="AM560" s="224" t="s">
        <v>409</v>
      </c>
      <c r="AO560" s="308"/>
    </row>
    <row r="561" spans="2:41" ht="30" hidden="1" customHeight="1" outlineLevel="2" thickBot="1">
      <c r="B561" s="193" t="s">
        <v>348</v>
      </c>
      <c r="C561" s="194" t="s">
        <v>244</v>
      </c>
      <c r="D561" s="194" t="s">
        <v>245</v>
      </c>
      <c r="E561" s="194" t="s">
        <v>78</v>
      </c>
      <c r="F561" s="209" t="s">
        <v>1113</v>
      </c>
      <c r="G561" s="212" t="s">
        <v>248</v>
      </c>
      <c r="H561" s="210" t="s">
        <v>265</v>
      </c>
      <c r="I561" s="212" t="s">
        <v>249</v>
      </c>
      <c r="J561" s="211" t="s">
        <v>250</v>
      </c>
      <c r="K561" s="194" t="s">
        <v>251</v>
      </c>
      <c r="L561" s="194" t="s">
        <v>252</v>
      </c>
      <c r="M561" s="194" t="s">
        <v>253</v>
      </c>
      <c r="N561" s="194" t="s">
        <v>254</v>
      </c>
      <c r="O561" s="194" t="s">
        <v>399</v>
      </c>
      <c r="P561" s="310" t="s">
        <v>400</v>
      </c>
      <c r="Q561" s="194" t="s">
        <v>401</v>
      </c>
      <c r="R561" s="196" t="s">
        <v>264</v>
      </c>
      <c r="S561" s="196" t="s">
        <v>255</v>
      </c>
      <c r="T561" s="204" t="str">
        <f>CONCATENATE("Аттест. - ",SUM(V562:V606)," чел.","                                                 Не Аттест. - ",SUM(W562:W606)," чел.")</f>
        <v>Аттест. - 0 чел.                                                 Не Аттест. - 0 чел.</v>
      </c>
      <c r="V561" s="203">
        <f>SUM(V562:V606)</f>
        <v>0</v>
      </c>
      <c r="W561" s="205">
        <f>SUM(W562:W606)</f>
        <v>0</v>
      </c>
      <c r="Y561" s="206">
        <v>5</v>
      </c>
      <c r="Z561" s="207">
        <v>4</v>
      </c>
      <c r="AA561" s="208">
        <v>3</v>
      </c>
      <c r="AC561" s="178">
        <v>5</v>
      </c>
      <c r="AD561" s="179">
        <v>4</v>
      </c>
      <c r="AE561" s="179">
        <v>3</v>
      </c>
      <c r="AF561" s="180">
        <v>2</v>
      </c>
      <c r="AG561" s="217"/>
      <c r="AH561" s="178">
        <v>5</v>
      </c>
      <c r="AI561" s="179">
        <v>4</v>
      </c>
      <c r="AJ561" s="179">
        <v>3</v>
      </c>
      <c r="AK561" s="180">
        <v>2</v>
      </c>
      <c r="AM561" s="369">
        <f>SUM(AM562:AM606)</f>
        <v>0</v>
      </c>
      <c r="AO561" s="201"/>
    </row>
    <row r="562" spans="2:41" ht="16.5" hidden="1" outlineLevel="2" thickBot="1">
      <c r="B562" s="314">
        <v>1</v>
      </c>
      <c r="C562" s="315">
        <f>C560</f>
        <v>126</v>
      </c>
      <c r="D562" s="315">
        <f>D560</f>
        <v>0</v>
      </c>
      <c r="E562" s="150"/>
      <c r="F562" s="150"/>
      <c r="G562" s="252"/>
      <c r="H562" s="252"/>
      <c r="I562" s="252"/>
      <c r="J562" s="151"/>
      <c r="K562" s="151"/>
      <c r="L562" s="151"/>
      <c r="M562" s="151"/>
      <c r="N562" s="252"/>
      <c r="O562" s="252"/>
      <c r="P562" s="311"/>
      <c r="Q562" s="252"/>
      <c r="R562" s="185" t="str">
        <f>IF(SUM(J562:Q562)&lt;1,"-",IF(AK562&gt;0,2,IF(AND(AH562&gt;=50,AI562=(100-AH562)),5,IF((AH562+AI562)&gt;=70,4,3))))</f>
        <v>-</v>
      </c>
      <c r="S562" s="185" t="str">
        <f>IF(AND(G562&gt;1,I562&gt;1),IF(Y562=5,5,IF(Z562=4,4,IF(AA562=3,3,IF(V562=1,2,"-")))),R562)</f>
        <v>-</v>
      </c>
      <c r="T562" s="152" t="s">
        <v>316</v>
      </c>
      <c r="V562" s="181">
        <f t="shared" ref="V562:V606" si="280">IF(SUM(AH562:AK562)&gt;0,1,0)</f>
        <v>0</v>
      </c>
      <c r="W562" s="202">
        <f t="shared" ref="W562:W606" si="281">IF(IF(ISERR(SEARCH(".",F562)),0,1)=1,IF(V562=1,0,1),0)</f>
        <v>0</v>
      </c>
      <c r="X562" s="149">
        <f t="shared" ref="X562:X606" si="282">SUM(IF(J562&gt;0,1,0),IF(K562&gt;0,1,0),IF(L562&gt;0,1,0),IF(M562&gt;0,1,0),IF($W$2=2,SUM(IF(N562&gt;0,1,0),IF(O562&gt;0,1,0),IF(Q562&gt;0,1,0)),IF($W$2=4,IF(N562&gt;0,1,0))))</f>
        <v>0</v>
      </c>
      <c r="Y562" s="160">
        <f t="shared" ref="Y562:Y606" si="283">IF(AND(G562=5,I562=5),IF(AC562&gt;=50,IF(AND(AE562=0,AF562=0),5,0),0),0)</f>
        <v>0</v>
      </c>
      <c r="Z562" s="160">
        <f t="shared" ref="Z562:Z606" si="284">IF(AND(G562&gt;=4,I562&gt;=4),IF(SUM(AC562:AD562)&gt;=70,IF(AF562=0,4,0),0),0)</f>
        <v>0</v>
      </c>
      <c r="AA562" s="160">
        <f t="shared" ref="AA562:AA606" si="285">IF(AND(G562&gt;=3,I562&gt;=3),IF(AF562=0,3,0),0)</f>
        <v>0</v>
      </c>
      <c r="AC562" s="219">
        <f t="shared" ref="AC562:AC606" si="286">(IF(G562=5,1,0)+IF(I562=5,1,0)+IF(J562=5,1,0)+IF(K562=5,1,0)+IF(L562=5,1,0)+IF(M562=5,1,0)+IF(AND(N562=5,OR($W$2=4,$W$2=2)),1,0)+IF(AND($W$2=2,O562=5),1,0)+IF(AND($W$2=2,Q562=5),1,0))/(X562+2)*100</f>
        <v>0</v>
      </c>
      <c r="AD562" s="218">
        <f t="shared" ref="AD562:AD606" si="287">(IF(G562=4,1,0)+IF(I562=4,1,0)+IF(J562=4,1,0)+IF(K562=4,1,0)+IF(L562=4,1,0)+IF(M562=4,1,0)+IF(AND(N562=4,OR($W$2=4,$W$2=2)),1,0)+IF(AND($W$2=2,O562=4),1,0)+IF(AND($W$2=2,Q562=4),1,0))/(X562+2)*100</f>
        <v>0</v>
      </c>
      <c r="AE562" s="218">
        <f t="shared" ref="AE562:AE606" si="288">(IF(G562=3,1,0)+IF(I562=3,1,0)+IF(J562=3,1,0)+IF(K562=3,1,0)+IF(L562=3,1,0)+IF(M562=3,1,0)+IF(AND(N562=3,(OR($W$2=4,$W$2=2))),1,0)+IF(AND($W$2=2,O562=3),1,0)+IF(AND($W$2=2,Q562=3),1,0))/(X562+2)*100</f>
        <v>0</v>
      </c>
      <c r="AF562" s="220">
        <f t="shared" ref="AF562:AF606" si="289">(IF(G562=2,1,0)+IF(I562=2,1,0)+IF(J562=2,1,0)+IF(K562=2,1,0)+IF(L562=2,1,0)+IF(M562=2,1,0)+IF(AND(OR($W$2=4,$W$2=2),N562=2),1,0)+IF(AND($W$2=2,O562=2),1,0)+IF(AND($W$2=2,Q562=2),1,0))/(X562+2)*100</f>
        <v>0</v>
      </c>
      <c r="AG562" s="162"/>
      <c r="AH562" s="182">
        <f t="shared" ref="AH562:AH606" si="290">(IF(J562=5,1,0)+IF(K562=5,1,0)+IF(L562=5,1,0)+IF(M562=5,1,0)+IF(AND(N562=5,OR($W$2=4,$W$2=2)),1,0)+IF(AND($W$2=2,O562=5),1,0)+IF(AND($W$2=2,Q562=5),1,0))/(IF(X562=0,1,X562))*100</f>
        <v>0</v>
      </c>
      <c r="AI562" s="183">
        <f t="shared" ref="AI562:AI606" si="291">(IF(J562=4,1,0)+IF(K562=4,1,0)+IF(L562=4,1,0)+IF(M562=4,1,0)+IF(AND(N562=4,OR($W$2=4,$W$2=2)),1,0)+IF(AND($W$2=2,O562=4),1,0)+IF(AND($W$2=2,Q562=4),1,0))/(IF(X562=0,1,X562))*100</f>
        <v>0</v>
      </c>
      <c r="AJ562" s="183">
        <f t="shared" ref="AJ562:AJ606" si="292">(IF(J562=3,1,0)+IF(K562=3,1,0)+IF(L562=3,1,0)+IF(M562=3,1,0)+IF(AND(N562=3,(OR($W$2=4,$W$2=2))),1,0)+IF(AND($W$2=2,O562=3),1,0)+IF(AND($W$2=2,Q562=3),1,0))/(IF(X562=0,1,X562))*100</f>
        <v>0</v>
      </c>
      <c r="AK562" s="184">
        <f t="shared" ref="AK562:AK606" si="293">(IF(J562=2,1,0)+IF(K562=2,1,0)+IF(L562=2,1,0)+IF(M562=2,1,0)+IF(AND(OR($W$2=4,$W$2=2),N562=2),1,0)+IF(AND($W$2=2,O562=2),1,0)+IF(AND($W$2=2,Q562=2),1,0))/(IF(X562=0,1,X562))*100</f>
        <v>0</v>
      </c>
      <c r="AM562" s="370" t="str">
        <f>IF(OR(S562=5,S562=4),1,IF(OR(S562=3,S562=2),0,"-"))</f>
        <v>-</v>
      </c>
      <c r="AO562" s="309" t="str">
        <f>IF(AM562=1,"3 КЛ","")</f>
        <v/>
      </c>
    </row>
    <row r="563" spans="2:41" ht="16.5" hidden="1" outlineLevel="2" thickBot="1">
      <c r="B563" s="316">
        <v>2</v>
      </c>
      <c r="C563" s="317">
        <f>C562</f>
        <v>126</v>
      </c>
      <c r="D563" s="317">
        <f>D562</f>
        <v>0</v>
      </c>
      <c r="E563" s="153"/>
      <c r="F563" s="153"/>
      <c r="G563" s="253"/>
      <c r="H563" s="253"/>
      <c r="I563" s="253"/>
      <c r="J563" s="154"/>
      <c r="K563" s="154"/>
      <c r="L563" s="154"/>
      <c r="M563" s="154"/>
      <c r="N563" s="253"/>
      <c r="O563" s="253"/>
      <c r="P563" s="312"/>
      <c r="Q563" s="253"/>
      <c r="R563" s="186" t="str">
        <f>IF(SUM(J563:Q563)&lt;1,"-",IF(AK563&gt;0,2,IF(AND(AH563&gt;=50,AI563=(100-AH563)),5,IF((AH563+AI563)&gt;=70,4,3))))</f>
        <v>-</v>
      </c>
      <c r="S563" s="186" t="str">
        <f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60">
        <f t="shared" si="283"/>
        <v>0</v>
      </c>
      <c r="Z563" s="160">
        <f t="shared" si="284"/>
        <v>0</v>
      </c>
      <c r="AA563" s="160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>IF(OR(S563=5,S563=4),1,IF(OR(S563=3,S563=2),0,"-"))</f>
        <v>-</v>
      </c>
      <c r="AO563" s="309" t="str">
        <f t="shared" ref="AO563:AO606" si="294">IF(AM563=1,"3 КЛ","")</f>
        <v/>
      </c>
    </row>
    <row r="564" spans="2:41" ht="16.5" hidden="1" outlineLevel="2" thickBot="1">
      <c r="B564" s="316">
        <v>3</v>
      </c>
      <c r="C564" s="317">
        <f t="shared" ref="C564:C606" si="295">C563</f>
        <v>126</v>
      </c>
      <c r="D564" s="317">
        <f t="shared" ref="D564:D606" si="296">D563</f>
        <v>0</v>
      </c>
      <c r="E564" s="153"/>
      <c r="F564" s="153"/>
      <c r="G564" s="253"/>
      <c r="H564" s="253"/>
      <c r="I564" s="253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ref="R564:R606" si="297">IF(SUM(J564:Q564)&lt;1,"-",IF(AK564&gt;0,2,IF(AND(AH564&gt;=50,AI564=(100-AH564)),5,IF((AH564+AI564)&gt;=70,4,3))))</f>
        <v>-</v>
      </c>
      <c r="S564" s="186" t="str">
        <f t="shared" ref="S564:S606" si="298">IF(AND(G564&gt;1,I564&gt;1),IF(Y564=5,5,IF(Z564=4,4,IF(AA564=3,3,IF(V564=1,2,"-")))),R564)</f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60">
        <f t="shared" si="283"/>
        <v>0</v>
      </c>
      <c r="Z564" s="160">
        <f t="shared" si="284"/>
        <v>0</v>
      </c>
      <c r="AA564" s="160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ref="AM564:AM606" si="299">IF(OR(S564=5,S564=4),1,IF(OR(S564=3,S564=2),0,"-"))</f>
        <v>-</v>
      </c>
      <c r="AO564" s="309" t="str">
        <f t="shared" si="294"/>
        <v/>
      </c>
    </row>
    <row r="565" spans="2:41" ht="16.5" hidden="1" outlineLevel="2" thickBot="1">
      <c r="B565" s="316">
        <v>4</v>
      </c>
      <c r="C565" s="317">
        <f t="shared" si="295"/>
        <v>126</v>
      </c>
      <c r="D565" s="317">
        <f t="shared" si="296"/>
        <v>0</v>
      </c>
      <c r="E565" s="153"/>
      <c r="F565" s="153"/>
      <c r="G565" s="253"/>
      <c r="H565" s="253"/>
      <c r="I565" s="253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60">
        <f t="shared" si="283"/>
        <v>0</v>
      </c>
      <c r="Z565" s="160">
        <f t="shared" si="284"/>
        <v>0</v>
      </c>
      <c r="AA565" s="160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4"/>
        <v/>
      </c>
    </row>
    <row r="566" spans="2:41" ht="16.5" hidden="1" outlineLevel="2" thickBot="1">
      <c r="B566" s="316">
        <v>5</v>
      </c>
      <c r="C566" s="317">
        <f t="shared" si="295"/>
        <v>126</v>
      </c>
      <c r="D566" s="317">
        <f t="shared" si="296"/>
        <v>0</v>
      </c>
      <c r="E566" s="153"/>
      <c r="F566" s="153"/>
      <c r="G566" s="253"/>
      <c r="H566" s="253"/>
      <c r="I566" s="253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60">
        <f t="shared" si="283"/>
        <v>0</v>
      </c>
      <c r="Z566" s="160">
        <f t="shared" si="284"/>
        <v>0</v>
      </c>
      <c r="AA566" s="160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4"/>
        <v/>
      </c>
    </row>
    <row r="567" spans="2:41" ht="16.5" hidden="1" outlineLevel="2" thickBot="1">
      <c r="B567" s="316">
        <v>6</v>
      </c>
      <c r="C567" s="317">
        <f t="shared" si="295"/>
        <v>126</v>
      </c>
      <c r="D567" s="317">
        <f t="shared" si="296"/>
        <v>0</v>
      </c>
      <c r="E567" s="153"/>
      <c r="F567" s="153"/>
      <c r="G567" s="253"/>
      <c r="H567" s="253"/>
      <c r="I567" s="253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60">
        <f t="shared" si="283"/>
        <v>0</v>
      </c>
      <c r="Z567" s="160">
        <f t="shared" si="284"/>
        <v>0</v>
      </c>
      <c r="AA567" s="160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4"/>
        <v/>
      </c>
    </row>
    <row r="568" spans="2:41" ht="16.5" hidden="1" outlineLevel="2" thickBot="1">
      <c r="B568" s="316">
        <v>7</v>
      </c>
      <c r="C568" s="317">
        <f t="shared" si="295"/>
        <v>126</v>
      </c>
      <c r="D568" s="317">
        <f t="shared" si="296"/>
        <v>0</v>
      </c>
      <c r="E568" s="153"/>
      <c r="F568" s="153"/>
      <c r="G568" s="253"/>
      <c r="H568" s="253"/>
      <c r="I568" s="253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60">
        <f t="shared" si="283"/>
        <v>0</v>
      </c>
      <c r="Z568" s="160">
        <f t="shared" si="284"/>
        <v>0</v>
      </c>
      <c r="AA568" s="160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4"/>
        <v/>
      </c>
    </row>
    <row r="569" spans="2:41" ht="16.5" hidden="1" outlineLevel="2" thickBot="1">
      <c r="B569" s="316">
        <v>8</v>
      </c>
      <c r="C569" s="317">
        <f t="shared" si="295"/>
        <v>126</v>
      </c>
      <c r="D569" s="317">
        <f t="shared" si="296"/>
        <v>0</v>
      </c>
      <c r="E569" s="153"/>
      <c r="F569" s="153"/>
      <c r="G569" s="253"/>
      <c r="H569" s="253"/>
      <c r="I569" s="253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60">
        <f t="shared" si="283"/>
        <v>0</v>
      </c>
      <c r="Z569" s="160">
        <f t="shared" si="284"/>
        <v>0</v>
      </c>
      <c r="AA569" s="160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4"/>
        <v/>
      </c>
    </row>
    <row r="570" spans="2:41" ht="16.5" hidden="1" outlineLevel="2" thickBot="1">
      <c r="B570" s="316">
        <v>9</v>
      </c>
      <c r="C570" s="317">
        <f t="shared" si="295"/>
        <v>126</v>
      </c>
      <c r="D570" s="317">
        <f t="shared" si="296"/>
        <v>0</v>
      </c>
      <c r="E570" s="153"/>
      <c r="F570" s="153"/>
      <c r="G570" s="253"/>
      <c r="H570" s="253"/>
      <c r="I570" s="253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60">
        <f t="shared" si="283"/>
        <v>0</v>
      </c>
      <c r="Z570" s="160">
        <f t="shared" si="284"/>
        <v>0</v>
      </c>
      <c r="AA570" s="160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4"/>
        <v/>
      </c>
    </row>
    <row r="571" spans="2:41" ht="16.5" hidden="1" outlineLevel="2" thickBot="1">
      <c r="B571" s="316">
        <v>10</v>
      </c>
      <c r="C571" s="317">
        <f t="shared" si="295"/>
        <v>126</v>
      </c>
      <c r="D571" s="317">
        <f t="shared" si="296"/>
        <v>0</v>
      </c>
      <c r="E571" s="153"/>
      <c r="F571" s="153"/>
      <c r="G571" s="253"/>
      <c r="H571" s="253"/>
      <c r="I571" s="253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60">
        <f t="shared" si="283"/>
        <v>0</v>
      </c>
      <c r="Z571" s="160">
        <f t="shared" si="284"/>
        <v>0</v>
      </c>
      <c r="AA571" s="160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4"/>
        <v/>
      </c>
    </row>
    <row r="572" spans="2:41" ht="16.5" hidden="1" outlineLevel="2" thickBot="1">
      <c r="B572" s="316">
        <v>11</v>
      </c>
      <c r="C572" s="317">
        <f t="shared" si="295"/>
        <v>126</v>
      </c>
      <c r="D572" s="317">
        <f t="shared" si="296"/>
        <v>0</v>
      </c>
      <c r="E572" s="153"/>
      <c r="F572" s="153"/>
      <c r="G572" s="253"/>
      <c r="H572" s="253"/>
      <c r="I572" s="253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60">
        <f t="shared" si="283"/>
        <v>0</v>
      </c>
      <c r="Z572" s="160">
        <f t="shared" si="284"/>
        <v>0</v>
      </c>
      <c r="AA572" s="160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4"/>
        <v/>
      </c>
    </row>
    <row r="573" spans="2:41" ht="16.5" hidden="1" outlineLevel="2" thickBot="1">
      <c r="B573" s="316">
        <v>12</v>
      </c>
      <c r="C573" s="317">
        <f t="shared" si="295"/>
        <v>126</v>
      </c>
      <c r="D573" s="317">
        <f t="shared" si="296"/>
        <v>0</v>
      </c>
      <c r="E573" s="153"/>
      <c r="F573" s="153"/>
      <c r="G573" s="253"/>
      <c r="H573" s="253"/>
      <c r="I573" s="253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60">
        <f t="shared" si="283"/>
        <v>0</v>
      </c>
      <c r="Z573" s="160">
        <f t="shared" si="284"/>
        <v>0</v>
      </c>
      <c r="AA573" s="160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4"/>
        <v/>
      </c>
    </row>
    <row r="574" spans="2:41" ht="16.5" hidden="1" outlineLevel="2" thickBot="1">
      <c r="B574" s="316">
        <v>13</v>
      </c>
      <c r="C574" s="317">
        <f t="shared" si="295"/>
        <v>126</v>
      </c>
      <c r="D574" s="317">
        <f t="shared" si="296"/>
        <v>0</v>
      </c>
      <c r="E574" s="153"/>
      <c r="F574" s="153"/>
      <c r="G574" s="253"/>
      <c r="H574" s="253"/>
      <c r="I574" s="253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60">
        <f t="shared" si="283"/>
        <v>0</v>
      </c>
      <c r="Z574" s="160">
        <f t="shared" si="284"/>
        <v>0</v>
      </c>
      <c r="AA574" s="160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4"/>
        <v/>
      </c>
    </row>
    <row r="575" spans="2:41" ht="16.5" hidden="1" outlineLevel="2" thickBot="1">
      <c r="B575" s="316">
        <v>14</v>
      </c>
      <c r="C575" s="317">
        <f t="shared" si="295"/>
        <v>126</v>
      </c>
      <c r="D575" s="317">
        <f t="shared" si="296"/>
        <v>0</v>
      </c>
      <c r="E575" s="153"/>
      <c r="F575" s="153"/>
      <c r="G575" s="253"/>
      <c r="H575" s="253"/>
      <c r="I575" s="253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60">
        <f t="shared" si="283"/>
        <v>0</v>
      </c>
      <c r="Z575" s="160">
        <f t="shared" si="284"/>
        <v>0</v>
      </c>
      <c r="AA575" s="160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4"/>
        <v/>
      </c>
    </row>
    <row r="576" spans="2:41" ht="16.5" hidden="1" outlineLevel="2" thickBot="1">
      <c r="B576" s="316">
        <v>15</v>
      </c>
      <c r="C576" s="317">
        <f t="shared" si="295"/>
        <v>126</v>
      </c>
      <c r="D576" s="317">
        <f t="shared" si="296"/>
        <v>0</v>
      </c>
      <c r="E576" s="153"/>
      <c r="F576" s="153"/>
      <c r="G576" s="253"/>
      <c r="H576" s="253"/>
      <c r="I576" s="253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60">
        <f t="shared" si="283"/>
        <v>0</v>
      </c>
      <c r="Z576" s="160">
        <f t="shared" si="284"/>
        <v>0</v>
      </c>
      <c r="AA576" s="160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4"/>
        <v/>
      </c>
    </row>
    <row r="577" spans="2:41" ht="16.5" hidden="1" outlineLevel="2" thickBot="1">
      <c r="B577" s="316">
        <v>16</v>
      </c>
      <c r="C577" s="317">
        <f t="shared" si="295"/>
        <v>126</v>
      </c>
      <c r="D577" s="317">
        <f t="shared" si="296"/>
        <v>0</v>
      </c>
      <c r="E577" s="153"/>
      <c r="F577" s="153"/>
      <c r="G577" s="253"/>
      <c r="H577" s="253"/>
      <c r="I577" s="253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60">
        <f t="shared" si="283"/>
        <v>0</v>
      </c>
      <c r="Z577" s="160">
        <f t="shared" si="284"/>
        <v>0</v>
      </c>
      <c r="AA577" s="160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4"/>
        <v/>
      </c>
    </row>
    <row r="578" spans="2:41" ht="16.5" hidden="1" outlineLevel="2" thickBot="1">
      <c r="B578" s="316">
        <v>17</v>
      </c>
      <c r="C578" s="317">
        <f t="shared" si="295"/>
        <v>126</v>
      </c>
      <c r="D578" s="317">
        <f t="shared" si="296"/>
        <v>0</v>
      </c>
      <c r="E578" s="153"/>
      <c r="F578" s="153"/>
      <c r="G578" s="253"/>
      <c r="H578" s="253"/>
      <c r="I578" s="253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60">
        <f t="shared" si="283"/>
        <v>0</v>
      </c>
      <c r="Z578" s="160">
        <f t="shared" si="284"/>
        <v>0</v>
      </c>
      <c r="AA578" s="160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4"/>
        <v/>
      </c>
    </row>
    <row r="579" spans="2:41" ht="16.5" hidden="1" outlineLevel="2" thickBot="1">
      <c r="B579" s="316">
        <v>18</v>
      </c>
      <c r="C579" s="317">
        <f t="shared" si="295"/>
        <v>126</v>
      </c>
      <c r="D579" s="317">
        <f t="shared" si="296"/>
        <v>0</v>
      </c>
      <c r="E579" s="153"/>
      <c r="F579" s="153"/>
      <c r="G579" s="253"/>
      <c r="H579" s="253"/>
      <c r="I579" s="253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60">
        <f t="shared" si="283"/>
        <v>0</v>
      </c>
      <c r="Z579" s="160">
        <f t="shared" si="284"/>
        <v>0</v>
      </c>
      <c r="AA579" s="160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4"/>
        <v/>
      </c>
    </row>
    <row r="580" spans="2:41" ht="16.5" hidden="1" outlineLevel="2" thickBot="1">
      <c r="B580" s="316">
        <v>19</v>
      </c>
      <c r="C580" s="317">
        <f t="shared" si="295"/>
        <v>126</v>
      </c>
      <c r="D580" s="317">
        <f t="shared" si="296"/>
        <v>0</v>
      </c>
      <c r="E580" s="153"/>
      <c r="F580" s="153"/>
      <c r="G580" s="253"/>
      <c r="H580" s="253"/>
      <c r="I580" s="253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60">
        <f t="shared" si="283"/>
        <v>0</v>
      </c>
      <c r="Z580" s="160">
        <f t="shared" si="284"/>
        <v>0</v>
      </c>
      <c r="AA580" s="160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4"/>
        <v/>
      </c>
    </row>
    <row r="581" spans="2:41" ht="16.5" hidden="1" outlineLevel="2" thickBot="1">
      <c r="B581" s="316">
        <v>20</v>
      </c>
      <c r="C581" s="317">
        <f t="shared" si="295"/>
        <v>126</v>
      </c>
      <c r="D581" s="317">
        <f t="shared" si="296"/>
        <v>0</v>
      </c>
      <c r="E581" s="153"/>
      <c r="F581" s="153"/>
      <c r="G581" s="253"/>
      <c r="H581" s="253"/>
      <c r="I581" s="253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60">
        <f t="shared" si="283"/>
        <v>0</v>
      </c>
      <c r="Z581" s="160">
        <f t="shared" si="284"/>
        <v>0</v>
      </c>
      <c r="AA581" s="160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4"/>
        <v/>
      </c>
    </row>
    <row r="582" spans="2:41" ht="16.5" hidden="1" outlineLevel="2" thickBot="1">
      <c r="B582" s="316">
        <v>21</v>
      </c>
      <c r="C582" s="317">
        <f t="shared" si="295"/>
        <v>126</v>
      </c>
      <c r="D582" s="317">
        <f t="shared" si="296"/>
        <v>0</v>
      </c>
      <c r="E582" s="153"/>
      <c r="F582" s="153"/>
      <c r="G582" s="253"/>
      <c r="H582" s="253"/>
      <c r="I582" s="253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60">
        <f t="shared" si="283"/>
        <v>0</v>
      </c>
      <c r="Z582" s="160">
        <f t="shared" si="284"/>
        <v>0</v>
      </c>
      <c r="AA582" s="160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4"/>
        <v/>
      </c>
    </row>
    <row r="583" spans="2:41" ht="16.5" hidden="1" outlineLevel="2" thickBot="1">
      <c r="B583" s="316">
        <v>22</v>
      </c>
      <c r="C583" s="317">
        <f t="shared" si="295"/>
        <v>126</v>
      </c>
      <c r="D583" s="317">
        <f t="shared" si="296"/>
        <v>0</v>
      </c>
      <c r="E583" s="153"/>
      <c r="F583" s="153"/>
      <c r="G583" s="253"/>
      <c r="H583" s="253"/>
      <c r="I583" s="253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60">
        <f t="shared" si="283"/>
        <v>0</v>
      </c>
      <c r="Z583" s="160">
        <f t="shared" si="284"/>
        <v>0</v>
      </c>
      <c r="AA583" s="160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4"/>
        <v/>
      </c>
    </row>
    <row r="584" spans="2:41" ht="16.5" hidden="1" outlineLevel="2" thickBot="1">
      <c r="B584" s="316">
        <v>23</v>
      </c>
      <c r="C584" s="317">
        <f t="shared" si="295"/>
        <v>126</v>
      </c>
      <c r="D584" s="317">
        <f t="shared" si="296"/>
        <v>0</v>
      </c>
      <c r="E584" s="153"/>
      <c r="F584" s="153"/>
      <c r="G584" s="253"/>
      <c r="H584" s="253"/>
      <c r="I584" s="253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60">
        <f t="shared" si="283"/>
        <v>0</v>
      </c>
      <c r="Z584" s="160">
        <f t="shared" si="284"/>
        <v>0</v>
      </c>
      <c r="AA584" s="160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4"/>
        <v/>
      </c>
    </row>
    <row r="585" spans="2:41" ht="16.5" hidden="1" outlineLevel="2" thickBot="1">
      <c r="B585" s="316">
        <v>24</v>
      </c>
      <c r="C585" s="317">
        <f t="shared" si="295"/>
        <v>126</v>
      </c>
      <c r="D585" s="317">
        <f t="shared" si="296"/>
        <v>0</v>
      </c>
      <c r="E585" s="153"/>
      <c r="F585" s="153"/>
      <c r="G585" s="253"/>
      <c r="H585" s="253"/>
      <c r="I585" s="253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60">
        <f t="shared" si="283"/>
        <v>0</v>
      </c>
      <c r="Z585" s="160">
        <f t="shared" si="284"/>
        <v>0</v>
      </c>
      <c r="AA585" s="160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4"/>
        <v/>
      </c>
    </row>
    <row r="586" spans="2:41" ht="16.5" hidden="1" outlineLevel="2" thickBot="1">
      <c r="B586" s="316">
        <v>25</v>
      </c>
      <c r="C586" s="317">
        <f t="shared" si="295"/>
        <v>126</v>
      </c>
      <c r="D586" s="317">
        <f t="shared" si="296"/>
        <v>0</v>
      </c>
      <c r="E586" s="153"/>
      <c r="F586" s="153"/>
      <c r="G586" s="253"/>
      <c r="H586" s="253"/>
      <c r="I586" s="253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60">
        <f t="shared" si="283"/>
        <v>0</v>
      </c>
      <c r="Z586" s="160">
        <f t="shared" si="284"/>
        <v>0</v>
      </c>
      <c r="AA586" s="160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4"/>
        <v/>
      </c>
    </row>
    <row r="587" spans="2:41" ht="16.5" hidden="1" outlineLevel="2" thickBot="1">
      <c r="B587" s="316">
        <v>26</v>
      </c>
      <c r="C587" s="317">
        <f t="shared" si="295"/>
        <v>126</v>
      </c>
      <c r="D587" s="317">
        <f t="shared" si="296"/>
        <v>0</v>
      </c>
      <c r="E587" s="153"/>
      <c r="F587" s="153"/>
      <c r="G587" s="253"/>
      <c r="H587" s="253"/>
      <c r="I587" s="253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60">
        <f t="shared" si="283"/>
        <v>0</v>
      </c>
      <c r="Z587" s="160">
        <f t="shared" si="284"/>
        <v>0</v>
      </c>
      <c r="AA587" s="160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4"/>
        <v/>
      </c>
    </row>
    <row r="588" spans="2:41" ht="16.5" hidden="1" outlineLevel="2" thickBot="1">
      <c r="B588" s="316">
        <v>27</v>
      </c>
      <c r="C588" s="317">
        <f t="shared" si="295"/>
        <v>126</v>
      </c>
      <c r="D588" s="317">
        <f t="shared" si="296"/>
        <v>0</v>
      </c>
      <c r="E588" s="153"/>
      <c r="F588" s="153"/>
      <c r="G588" s="253"/>
      <c r="H588" s="253"/>
      <c r="I588" s="253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60">
        <f t="shared" si="283"/>
        <v>0</v>
      </c>
      <c r="Z588" s="160">
        <f t="shared" si="284"/>
        <v>0</v>
      </c>
      <c r="AA588" s="160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4"/>
        <v/>
      </c>
    </row>
    <row r="589" spans="2:41" ht="16.5" hidden="1" outlineLevel="2" thickBot="1">
      <c r="B589" s="316">
        <v>28</v>
      </c>
      <c r="C589" s="317">
        <f t="shared" si="295"/>
        <v>126</v>
      </c>
      <c r="D589" s="317">
        <f t="shared" si="296"/>
        <v>0</v>
      </c>
      <c r="E589" s="153"/>
      <c r="F589" s="153"/>
      <c r="G589" s="253"/>
      <c r="H589" s="253"/>
      <c r="I589" s="253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60">
        <f t="shared" si="283"/>
        <v>0</v>
      </c>
      <c r="Z589" s="160">
        <f t="shared" si="284"/>
        <v>0</v>
      </c>
      <c r="AA589" s="160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4"/>
        <v/>
      </c>
    </row>
    <row r="590" spans="2:41" ht="16.5" hidden="1" outlineLevel="2" thickBot="1">
      <c r="B590" s="316">
        <v>29</v>
      </c>
      <c r="C590" s="317">
        <f t="shared" si="295"/>
        <v>126</v>
      </c>
      <c r="D590" s="317">
        <f t="shared" si="296"/>
        <v>0</v>
      </c>
      <c r="E590" s="153"/>
      <c r="F590" s="153"/>
      <c r="G590" s="253"/>
      <c r="H590" s="253"/>
      <c r="I590" s="253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60">
        <f t="shared" si="283"/>
        <v>0</v>
      </c>
      <c r="Z590" s="160">
        <f t="shared" si="284"/>
        <v>0</v>
      </c>
      <c r="AA590" s="160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4"/>
        <v/>
      </c>
    </row>
    <row r="591" spans="2:41" ht="16.5" hidden="1" outlineLevel="2" thickBot="1">
      <c r="B591" s="316">
        <v>30</v>
      </c>
      <c r="C591" s="317">
        <f t="shared" si="295"/>
        <v>126</v>
      </c>
      <c r="D591" s="317">
        <f t="shared" si="296"/>
        <v>0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60">
        <f t="shared" si="283"/>
        <v>0</v>
      </c>
      <c r="Z591" s="160">
        <f t="shared" si="284"/>
        <v>0</v>
      </c>
      <c r="AA591" s="160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4"/>
        <v/>
      </c>
    </row>
    <row r="592" spans="2:41" ht="16.5" hidden="1" outlineLevel="2" thickBot="1">
      <c r="B592" s="316">
        <v>31</v>
      </c>
      <c r="C592" s="317">
        <f t="shared" si="295"/>
        <v>126</v>
      </c>
      <c r="D592" s="317">
        <f t="shared" si="296"/>
        <v>0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60">
        <f t="shared" si="283"/>
        <v>0</v>
      </c>
      <c r="Z592" s="160">
        <f t="shared" si="284"/>
        <v>0</v>
      </c>
      <c r="AA592" s="160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4"/>
        <v/>
      </c>
    </row>
    <row r="593" spans="2:41" ht="16.5" hidden="1" outlineLevel="2" thickBot="1">
      <c r="B593" s="316">
        <v>32</v>
      </c>
      <c r="C593" s="317">
        <f t="shared" si="295"/>
        <v>126</v>
      </c>
      <c r="D593" s="317">
        <f t="shared" si="296"/>
        <v>0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60">
        <f t="shared" si="283"/>
        <v>0</v>
      </c>
      <c r="Z593" s="160">
        <f t="shared" si="284"/>
        <v>0</v>
      </c>
      <c r="AA593" s="160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4"/>
        <v/>
      </c>
    </row>
    <row r="594" spans="2:41" ht="16.5" hidden="1" outlineLevel="2" thickBot="1">
      <c r="B594" s="316">
        <v>33</v>
      </c>
      <c r="C594" s="317">
        <f t="shared" si="295"/>
        <v>126</v>
      </c>
      <c r="D594" s="317">
        <f t="shared" si="296"/>
        <v>0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60">
        <f t="shared" si="283"/>
        <v>0</v>
      </c>
      <c r="Z594" s="160">
        <f t="shared" si="284"/>
        <v>0</v>
      </c>
      <c r="AA594" s="160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4"/>
        <v/>
      </c>
    </row>
    <row r="595" spans="2:41" ht="16.5" hidden="1" outlineLevel="2" thickBot="1">
      <c r="B595" s="316">
        <v>34</v>
      </c>
      <c r="C595" s="317">
        <f t="shared" si="295"/>
        <v>126</v>
      </c>
      <c r="D595" s="317">
        <f t="shared" si="296"/>
        <v>0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60">
        <f t="shared" si="283"/>
        <v>0</v>
      </c>
      <c r="Z595" s="160">
        <f t="shared" si="284"/>
        <v>0</v>
      </c>
      <c r="AA595" s="160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4"/>
        <v/>
      </c>
    </row>
    <row r="596" spans="2:41" ht="16.5" hidden="1" outlineLevel="2" thickBot="1">
      <c r="B596" s="316">
        <v>35</v>
      </c>
      <c r="C596" s="317">
        <f t="shared" si="295"/>
        <v>126</v>
      </c>
      <c r="D596" s="317">
        <f t="shared" si="296"/>
        <v>0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60">
        <f t="shared" si="283"/>
        <v>0</v>
      </c>
      <c r="Z596" s="160">
        <f t="shared" si="284"/>
        <v>0</v>
      </c>
      <c r="AA596" s="160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4"/>
        <v/>
      </c>
    </row>
    <row r="597" spans="2:41" ht="16.5" hidden="1" outlineLevel="2" thickBot="1">
      <c r="B597" s="316">
        <v>36</v>
      </c>
      <c r="C597" s="317">
        <f t="shared" si="295"/>
        <v>126</v>
      </c>
      <c r="D597" s="317">
        <f t="shared" si="296"/>
        <v>0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60">
        <f t="shared" si="283"/>
        <v>0</v>
      </c>
      <c r="Z597" s="160">
        <f t="shared" si="284"/>
        <v>0</v>
      </c>
      <c r="AA597" s="160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4"/>
        <v/>
      </c>
    </row>
    <row r="598" spans="2:41" ht="16.5" hidden="1" outlineLevel="2" thickBot="1">
      <c r="B598" s="316">
        <v>37</v>
      </c>
      <c r="C598" s="317">
        <f t="shared" si="295"/>
        <v>126</v>
      </c>
      <c r="D598" s="317">
        <f t="shared" si="296"/>
        <v>0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60">
        <f t="shared" si="283"/>
        <v>0</v>
      </c>
      <c r="Z598" s="160">
        <f t="shared" si="284"/>
        <v>0</v>
      </c>
      <c r="AA598" s="160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4"/>
        <v/>
      </c>
    </row>
    <row r="599" spans="2:41" ht="16.5" hidden="1" outlineLevel="2" thickBot="1">
      <c r="B599" s="316">
        <v>38</v>
      </c>
      <c r="C599" s="317">
        <f t="shared" si="295"/>
        <v>126</v>
      </c>
      <c r="D599" s="317">
        <f t="shared" si="296"/>
        <v>0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60">
        <f t="shared" si="283"/>
        <v>0</v>
      </c>
      <c r="Z599" s="160">
        <f t="shared" si="284"/>
        <v>0</v>
      </c>
      <c r="AA599" s="160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4"/>
        <v/>
      </c>
    </row>
    <row r="600" spans="2:41" ht="16.5" hidden="1" outlineLevel="2" thickBot="1">
      <c r="B600" s="316">
        <v>39</v>
      </c>
      <c r="C600" s="317">
        <f t="shared" si="295"/>
        <v>126</v>
      </c>
      <c r="D600" s="317">
        <f t="shared" si="296"/>
        <v>0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60">
        <f t="shared" si="283"/>
        <v>0</v>
      </c>
      <c r="Z600" s="160">
        <f t="shared" si="284"/>
        <v>0</v>
      </c>
      <c r="AA600" s="160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4"/>
        <v/>
      </c>
    </row>
    <row r="601" spans="2:41" ht="16.5" hidden="1" outlineLevel="2" thickBot="1">
      <c r="B601" s="316">
        <v>40</v>
      </c>
      <c r="C601" s="317">
        <f t="shared" si="295"/>
        <v>126</v>
      </c>
      <c r="D601" s="317">
        <f t="shared" si="296"/>
        <v>0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60">
        <f t="shared" si="283"/>
        <v>0</v>
      </c>
      <c r="Z601" s="160">
        <f t="shared" si="284"/>
        <v>0</v>
      </c>
      <c r="AA601" s="160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4"/>
        <v/>
      </c>
    </row>
    <row r="602" spans="2:41" ht="16.5" hidden="1" outlineLevel="2" thickBot="1">
      <c r="B602" s="316">
        <v>41</v>
      </c>
      <c r="C602" s="317">
        <f t="shared" si="295"/>
        <v>126</v>
      </c>
      <c r="D602" s="317">
        <f t="shared" si="296"/>
        <v>0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60">
        <f t="shared" si="283"/>
        <v>0</v>
      </c>
      <c r="Z602" s="160">
        <f t="shared" si="284"/>
        <v>0</v>
      </c>
      <c r="AA602" s="160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4"/>
        <v/>
      </c>
    </row>
    <row r="603" spans="2:41" ht="16.5" hidden="1" outlineLevel="2" thickBot="1">
      <c r="B603" s="316">
        <v>42</v>
      </c>
      <c r="C603" s="317">
        <f t="shared" si="295"/>
        <v>126</v>
      </c>
      <c r="D603" s="317">
        <f t="shared" si="296"/>
        <v>0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60">
        <f t="shared" si="283"/>
        <v>0</v>
      </c>
      <c r="Z603" s="160">
        <f t="shared" si="284"/>
        <v>0</v>
      </c>
      <c r="AA603" s="160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4"/>
        <v/>
      </c>
    </row>
    <row r="604" spans="2:41" ht="16.5" hidden="1" outlineLevel="2" thickBot="1">
      <c r="B604" s="316">
        <v>43</v>
      </c>
      <c r="C604" s="317">
        <f t="shared" si="295"/>
        <v>126</v>
      </c>
      <c r="D604" s="317">
        <f t="shared" si="296"/>
        <v>0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60">
        <f t="shared" si="283"/>
        <v>0</v>
      </c>
      <c r="Z604" s="160">
        <f t="shared" si="284"/>
        <v>0</v>
      </c>
      <c r="AA604" s="160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4"/>
        <v/>
      </c>
    </row>
    <row r="605" spans="2:41" ht="16.5" hidden="1" outlineLevel="2" thickBot="1">
      <c r="B605" s="316">
        <v>44</v>
      </c>
      <c r="C605" s="317">
        <f t="shared" si="295"/>
        <v>126</v>
      </c>
      <c r="D605" s="317">
        <f t="shared" si="296"/>
        <v>0</v>
      </c>
      <c r="E605" s="153"/>
      <c r="F605" s="153"/>
      <c r="G605" s="154"/>
      <c r="H605" s="154"/>
      <c r="I605" s="154"/>
      <c r="J605" s="154"/>
      <c r="K605" s="154"/>
      <c r="L605" s="154"/>
      <c r="M605" s="154"/>
      <c r="N605" s="253"/>
      <c r="O605" s="253"/>
      <c r="P605" s="312"/>
      <c r="Q605" s="253"/>
      <c r="R605" s="186" t="str">
        <f t="shared" si="297"/>
        <v>-</v>
      </c>
      <c r="S605" s="186" t="str">
        <f t="shared" si="298"/>
        <v>-</v>
      </c>
      <c r="T605" s="155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60">
        <f t="shared" si="283"/>
        <v>0</v>
      </c>
      <c r="Z605" s="160">
        <f t="shared" si="284"/>
        <v>0</v>
      </c>
      <c r="AA605" s="160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0" t="str">
        <f t="shared" si="299"/>
        <v>-</v>
      </c>
      <c r="AO605" s="309" t="str">
        <f t="shared" si="294"/>
        <v/>
      </c>
    </row>
    <row r="606" spans="2:41" ht="16.5" hidden="1" outlineLevel="2" thickBot="1">
      <c r="B606" s="318">
        <v>45</v>
      </c>
      <c r="C606" s="319">
        <f t="shared" si="295"/>
        <v>126</v>
      </c>
      <c r="D606" s="319">
        <f t="shared" si="296"/>
        <v>0</v>
      </c>
      <c r="E606" s="156"/>
      <c r="F606" s="156"/>
      <c r="G606" s="157"/>
      <c r="H606" s="157"/>
      <c r="I606" s="157"/>
      <c r="J606" s="157"/>
      <c r="K606" s="157"/>
      <c r="L606" s="157"/>
      <c r="M606" s="157"/>
      <c r="N606" s="889"/>
      <c r="O606" s="889"/>
      <c r="P606" s="313"/>
      <c r="Q606" s="889"/>
      <c r="R606" s="187" t="str">
        <f t="shared" si="297"/>
        <v>-</v>
      </c>
      <c r="S606" s="187" t="str">
        <f t="shared" si="298"/>
        <v>-</v>
      </c>
      <c r="T606" s="158" t="s">
        <v>316</v>
      </c>
      <c r="V606" s="181">
        <f t="shared" si="280"/>
        <v>0</v>
      </c>
      <c r="W606" s="202">
        <f t="shared" si="281"/>
        <v>0</v>
      </c>
      <c r="X606" s="149">
        <f t="shared" si="282"/>
        <v>0</v>
      </c>
      <c r="Y606" s="160">
        <f t="shared" si="283"/>
        <v>0</v>
      </c>
      <c r="Z606" s="160">
        <f t="shared" si="284"/>
        <v>0</v>
      </c>
      <c r="AA606" s="160">
        <f t="shared" si="285"/>
        <v>0</v>
      </c>
      <c r="AC606" s="219">
        <f t="shared" si="286"/>
        <v>0</v>
      </c>
      <c r="AD606" s="218">
        <f t="shared" si="287"/>
        <v>0</v>
      </c>
      <c r="AE606" s="218">
        <f t="shared" si="288"/>
        <v>0</v>
      </c>
      <c r="AF606" s="220">
        <f t="shared" si="289"/>
        <v>0</v>
      </c>
      <c r="AG606" s="162"/>
      <c r="AH606" s="182">
        <f t="shared" si="290"/>
        <v>0</v>
      </c>
      <c r="AI606" s="183">
        <f t="shared" si="291"/>
        <v>0</v>
      </c>
      <c r="AJ606" s="183">
        <f t="shared" si="292"/>
        <v>0</v>
      </c>
      <c r="AK606" s="184">
        <f t="shared" si="293"/>
        <v>0</v>
      </c>
      <c r="AM606" s="371" t="str">
        <f t="shared" si="299"/>
        <v>-</v>
      </c>
      <c r="AO606" s="309" t="str">
        <f t="shared" si="294"/>
        <v/>
      </c>
    </row>
    <row r="607" spans="2:41" ht="15.75" hidden="1" outlineLevel="1" thickBot="1">
      <c r="F607" s="761" t="s">
        <v>176</v>
      </c>
      <c r="G607" s="762"/>
      <c r="H607" s="762"/>
      <c r="I607" s="762"/>
      <c r="J607" s="762"/>
      <c r="K607" s="762"/>
      <c r="L607" s="762"/>
      <c r="M607" s="762"/>
      <c r="N607" s="199"/>
      <c r="O607" s="199"/>
      <c r="P607" s="199"/>
      <c r="Q607" s="199"/>
      <c r="R607" s="200"/>
      <c r="S607" s="200"/>
    </row>
    <row r="608" spans="2:41" s="322" customFormat="1" ht="21.75" hidden="1" customHeight="1" outlineLevel="1" thickTop="1">
      <c r="B608" s="320"/>
      <c r="C608" s="321"/>
      <c r="D608" s="321"/>
      <c r="F608" s="328" t="s">
        <v>350</v>
      </c>
      <c r="G608" s="329" t="s">
        <v>248</v>
      </c>
      <c r="H608" s="329" t="s">
        <v>265</v>
      </c>
      <c r="I608" s="329" t="s">
        <v>249</v>
      </c>
      <c r="J608" s="329" t="s">
        <v>250</v>
      </c>
      <c r="K608" s="329" t="s">
        <v>251</v>
      </c>
      <c r="L608" s="329" t="s">
        <v>252</v>
      </c>
      <c r="M608" s="329" t="s">
        <v>253</v>
      </c>
      <c r="N608" s="329" t="s">
        <v>254</v>
      </c>
      <c r="O608" s="329" t="s">
        <v>399</v>
      </c>
      <c r="P608" s="329" t="s">
        <v>400</v>
      </c>
      <c r="Q608" s="329" t="s">
        <v>401</v>
      </c>
      <c r="R608" s="330" t="s">
        <v>264</v>
      </c>
      <c r="S608" s="331" t="s">
        <v>255</v>
      </c>
      <c r="T608" s="331" t="s">
        <v>409</v>
      </c>
      <c r="U608" s="325"/>
      <c r="V608" s="321"/>
      <c r="W608" s="321"/>
      <c r="AG608" s="326"/>
      <c r="AL608" s="325"/>
      <c r="AM608" s="355"/>
      <c r="AN608" s="325"/>
      <c r="AO608" s="327"/>
    </row>
    <row r="609" spans="2:41" s="322" customFormat="1" ht="15" hidden="1" outlineLevel="1">
      <c r="B609" s="320"/>
      <c r="C609" s="321"/>
      <c r="D609" s="321"/>
      <c r="F609" s="332" t="s">
        <v>257</v>
      </c>
      <c r="G609" s="333">
        <f>SUMIF(G562:G606,5)/5</f>
        <v>0</v>
      </c>
      <c r="H609" s="333">
        <f t="shared" ref="H609:S609" si="300">SUMIF(H562:H606,5)/5</f>
        <v>0</v>
      </c>
      <c r="I609" s="333">
        <f t="shared" si="300"/>
        <v>0</v>
      </c>
      <c r="J609" s="333">
        <f t="shared" si="300"/>
        <v>0</v>
      </c>
      <c r="K609" s="333">
        <f t="shared" si="300"/>
        <v>0</v>
      </c>
      <c r="L609" s="333">
        <f t="shared" si="300"/>
        <v>0</v>
      </c>
      <c r="M609" s="333">
        <f t="shared" si="300"/>
        <v>0</v>
      </c>
      <c r="N609" s="333">
        <f t="shared" si="300"/>
        <v>0</v>
      </c>
      <c r="O609" s="333">
        <f>SUMIF(O562:O606,5)/5</f>
        <v>0</v>
      </c>
      <c r="P609" s="333">
        <f>SUMIF(P562:P606,5)/5</f>
        <v>0</v>
      </c>
      <c r="Q609" s="333">
        <f>SUMIF(Q562:Q606,5)/5</f>
        <v>0</v>
      </c>
      <c r="R609" s="333">
        <f t="shared" si="300"/>
        <v>0</v>
      </c>
      <c r="S609" s="334">
        <f t="shared" si="300"/>
        <v>0</v>
      </c>
      <c r="T609" s="362" t="s">
        <v>411</v>
      </c>
      <c r="U609" s="325"/>
      <c r="V609" s="321"/>
      <c r="W609" s="321"/>
      <c r="AG609" s="326"/>
      <c r="AL609" s="325"/>
      <c r="AM609" s="355"/>
      <c r="AN609" s="325"/>
      <c r="AO609" s="327"/>
    </row>
    <row r="610" spans="2:41" s="322" customFormat="1" ht="15" hidden="1" outlineLevel="1">
      <c r="B610" s="320"/>
      <c r="C610" s="321"/>
      <c r="D610" s="321"/>
      <c r="F610" s="335" t="s">
        <v>258</v>
      </c>
      <c r="G610" s="336">
        <f t="shared" ref="G610:S610" si="301">IF(ISERR(G609/SUM(G609,G611,G613,G615)*100),0,G609/SUM(G609,G611,G613,G615)*100)</f>
        <v>0</v>
      </c>
      <c r="H610" s="336">
        <f t="shared" si="301"/>
        <v>0</v>
      </c>
      <c r="I610" s="336">
        <f t="shared" si="301"/>
        <v>0</v>
      </c>
      <c r="J610" s="336">
        <f t="shared" si="301"/>
        <v>0</v>
      </c>
      <c r="K610" s="336">
        <f t="shared" si="301"/>
        <v>0</v>
      </c>
      <c r="L610" s="336">
        <f t="shared" si="301"/>
        <v>0</v>
      </c>
      <c r="M610" s="336">
        <f t="shared" si="301"/>
        <v>0</v>
      </c>
      <c r="N610" s="336">
        <f t="shared" si="301"/>
        <v>0</v>
      </c>
      <c r="O610" s="336">
        <f>IF(ISERR(O609/SUM(O609,O611,O613,O615)*100),0,O609/SUM(O609,O611,O613,O615)*100)</f>
        <v>0</v>
      </c>
      <c r="P610" s="336">
        <f>IF(ISERR(P609/SUM(P609,P611,P613,P615)*100),0,P609/SUM(P609,P611,P613,P615)*100)</f>
        <v>0</v>
      </c>
      <c r="Q610" s="336">
        <f>IF(ISERR(Q609/SUM(Q609,Q611,Q613,Q615)*100),0,Q609/SUM(Q609,Q611,Q613,Q615)*100)</f>
        <v>0</v>
      </c>
      <c r="R610" s="336">
        <f t="shared" si="301"/>
        <v>0</v>
      </c>
      <c r="S610" s="337">
        <f t="shared" si="301"/>
        <v>0</v>
      </c>
      <c r="T610" s="363">
        <f>SUM(V561:W561)</f>
        <v>0</v>
      </c>
      <c r="U610" s="325"/>
      <c r="V610" s="321"/>
      <c r="W610" s="321"/>
      <c r="AG610" s="326"/>
      <c r="AL610" s="325"/>
      <c r="AM610" s="355"/>
      <c r="AN610" s="325"/>
      <c r="AO610" s="327"/>
    </row>
    <row r="611" spans="2:41" s="322" customFormat="1" ht="15" hidden="1" outlineLevel="1">
      <c r="B611" s="320"/>
      <c r="C611" s="321"/>
      <c r="D611" s="321"/>
      <c r="F611" s="332" t="s">
        <v>259</v>
      </c>
      <c r="G611" s="333">
        <f>SUMIF(G562:G606,4)/4</f>
        <v>0</v>
      </c>
      <c r="H611" s="333">
        <f t="shared" ref="H611:S611" si="302">SUMIF(H562:H606,4)/4</f>
        <v>0</v>
      </c>
      <c r="I611" s="333">
        <f t="shared" si="302"/>
        <v>0</v>
      </c>
      <c r="J611" s="333">
        <f t="shared" si="302"/>
        <v>0</v>
      </c>
      <c r="K611" s="333">
        <f t="shared" si="302"/>
        <v>0</v>
      </c>
      <c r="L611" s="333">
        <f t="shared" si="302"/>
        <v>0</v>
      </c>
      <c r="M611" s="333">
        <f t="shared" si="302"/>
        <v>0</v>
      </c>
      <c r="N611" s="333">
        <f t="shared" si="302"/>
        <v>0</v>
      </c>
      <c r="O611" s="333">
        <f>SUMIF(O562:O606,4)/4</f>
        <v>0</v>
      </c>
      <c r="P611" s="333">
        <f>SUMIF(P562:P606,4)/4</f>
        <v>0</v>
      </c>
      <c r="Q611" s="333">
        <f>SUMIF(Q562:Q606,4)/4</f>
        <v>0</v>
      </c>
      <c r="R611" s="333">
        <f t="shared" si="302"/>
        <v>0</v>
      </c>
      <c r="S611" s="334">
        <f t="shared" si="302"/>
        <v>0</v>
      </c>
      <c r="T611" s="364" t="s">
        <v>410</v>
      </c>
      <c r="U611" s="325"/>
      <c r="V611" s="321"/>
      <c r="W611" s="321"/>
      <c r="AG611" s="326"/>
      <c r="AL611" s="325"/>
      <c r="AM611" s="355"/>
      <c r="AN611" s="325"/>
      <c r="AO611" s="327"/>
    </row>
    <row r="612" spans="2:41" s="322" customFormat="1" ht="15" hidden="1" outlineLevel="1">
      <c r="B612" s="320"/>
      <c r="C612" s="321"/>
      <c r="D612" s="321"/>
      <c r="F612" s="335" t="s">
        <v>258</v>
      </c>
      <c r="G612" s="336">
        <f t="shared" ref="G612:S612" si="303">IF(ISERR(G611/SUM(G609,G611,G613,G615)*100),0,G611/SUM(G609,G611,G613,G615)*100)</f>
        <v>0</v>
      </c>
      <c r="H612" s="336">
        <f t="shared" si="303"/>
        <v>0</v>
      </c>
      <c r="I612" s="336">
        <f t="shared" si="303"/>
        <v>0</v>
      </c>
      <c r="J612" s="336">
        <f t="shared" si="303"/>
        <v>0</v>
      </c>
      <c r="K612" s="336">
        <f t="shared" si="303"/>
        <v>0</v>
      </c>
      <c r="L612" s="336">
        <f t="shared" si="303"/>
        <v>0</v>
      </c>
      <c r="M612" s="336">
        <f t="shared" si="303"/>
        <v>0</v>
      </c>
      <c r="N612" s="336">
        <f t="shared" si="303"/>
        <v>0</v>
      </c>
      <c r="O612" s="336">
        <f>IF(ISERR(O611/SUM(O609,O611,O613,O615)*100),0,O611/SUM(O609,O611,O613,O615)*100)</f>
        <v>0</v>
      </c>
      <c r="P612" s="336">
        <f>IF(ISERR(P611/SUM(P609,P611,P613,P615)*100),0,P611/SUM(P609,P611,P613,P615)*100)</f>
        <v>0</v>
      </c>
      <c r="Q612" s="336">
        <f>IF(ISERR(Q611/SUM(Q609,Q611,Q613,Q615)*100),0,Q611/SUM(Q609,Q611,Q613,Q615)*100)</f>
        <v>0</v>
      </c>
      <c r="R612" s="336">
        <f t="shared" si="303"/>
        <v>0</v>
      </c>
      <c r="S612" s="337">
        <f t="shared" si="303"/>
        <v>0</v>
      </c>
      <c r="T612" s="365">
        <f>AM561</f>
        <v>0</v>
      </c>
      <c r="U612" s="325"/>
      <c r="V612" s="321"/>
      <c r="W612" s="321"/>
      <c r="AG612" s="326"/>
      <c r="AL612" s="325"/>
      <c r="AM612" s="355"/>
      <c r="AN612" s="325"/>
      <c r="AO612" s="327"/>
    </row>
    <row r="613" spans="2:41" s="322" customFormat="1" ht="15" hidden="1" outlineLevel="1">
      <c r="B613" s="320"/>
      <c r="C613" s="321"/>
      <c r="D613" s="321"/>
      <c r="F613" s="332" t="s">
        <v>260</v>
      </c>
      <c r="G613" s="333">
        <f>SUMIF(G562:G606,3)/3</f>
        <v>0</v>
      </c>
      <c r="H613" s="333">
        <f t="shared" ref="H613:S613" si="304">SUMIF(H562:H606,3)/3</f>
        <v>0</v>
      </c>
      <c r="I613" s="333">
        <f t="shared" si="304"/>
        <v>0</v>
      </c>
      <c r="J613" s="333">
        <f t="shared" si="304"/>
        <v>0</v>
      </c>
      <c r="K613" s="333">
        <f t="shared" si="304"/>
        <v>0</v>
      </c>
      <c r="L613" s="333">
        <f t="shared" si="304"/>
        <v>0</v>
      </c>
      <c r="M613" s="333">
        <f t="shared" si="304"/>
        <v>0</v>
      </c>
      <c r="N613" s="333">
        <f t="shared" si="304"/>
        <v>0</v>
      </c>
      <c r="O613" s="333">
        <f>SUMIF(O562:O606,3)/3</f>
        <v>0</v>
      </c>
      <c r="P613" s="333">
        <f>SUMIF(P562:P606,3)/3</f>
        <v>0</v>
      </c>
      <c r="Q613" s="333">
        <f>SUMIF(Q562:Q606,3)/3</f>
        <v>0</v>
      </c>
      <c r="R613" s="333">
        <f t="shared" si="304"/>
        <v>0</v>
      </c>
      <c r="S613" s="334">
        <f t="shared" si="304"/>
        <v>0</v>
      </c>
      <c r="T613" s="364" t="s">
        <v>412</v>
      </c>
      <c r="U613" s="325"/>
      <c r="V613" s="321"/>
      <c r="W613" s="321"/>
      <c r="AG613" s="326"/>
      <c r="AL613" s="325"/>
      <c r="AM613" s="355"/>
      <c r="AN613" s="325"/>
      <c r="AO613" s="327"/>
    </row>
    <row r="614" spans="2:41" s="322" customFormat="1" ht="15" hidden="1" outlineLevel="1">
      <c r="B614" s="320"/>
      <c r="C614" s="321"/>
      <c r="D614" s="321"/>
      <c r="F614" s="335" t="s">
        <v>258</v>
      </c>
      <c r="G614" s="336">
        <f t="shared" ref="G614:S614" si="305">IF(ISERR(G613/SUM(G609,G611,G613,G615)*100),0,G613/SUM(G609,G611,G613,G615)*100)</f>
        <v>0</v>
      </c>
      <c r="H614" s="336">
        <f t="shared" si="305"/>
        <v>0</v>
      </c>
      <c r="I614" s="336">
        <f t="shared" si="305"/>
        <v>0</v>
      </c>
      <c r="J614" s="336">
        <f t="shared" si="305"/>
        <v>0</v>
      </c>
      <c r="K614" s="336">
        <f t="shared" si="305"/>
        <v>0</v>
      </c>
      <c r="L614" s="336">
        <f t="shared" si="305"/>
        <v>0</v>
      </c>
      <c r="M614" s="336">
        <f t="shared" si="305"/>
        <v>0</v>
      </c>
      <c r="N614" s="336">
        <f t="shared" si="305"/>
        <v>0</v>
      </c>
      <c r="O614" s="336">
        <f>IF(ISERR(O613/SUM(O609,O611,O613,O615)*100),0,O613/SUM(O609,O611,O613,O615)*100)</f>
        <v>0</v>
      </c>
      <c r="P614" s="336">
        <f>IF(ISERR(P613/SUM(P609,P611,P613,P615)*100),0,P613/SUM(P609,P611,P613,P615)*100)</f>
        <v>0</v>
      </c>
      <c r="Q614" s="336">
        <f>IF(ISERR(Q613/SUM(Q609,Q611,Q613,Q615)*100),0,Q613/SUM(Q609,Q611,Q613,Q615)*100)</f>
        <v>0</v>
      </c>
      <c r="R614" s="336">
        <f t="shared" si="305"/>
        <v>0</v>
      </c>
      <c r="S614" s="337">
        <f t="shared" si="305"/>
        <v>0</v>
      </c>
      <c r="T614" s="366">
        <f>T610-T612</f>
        <v>0</v>
      </c>
      <c r="U614" s="325"/>
      <c r="V614" s="321"/>
      <c r="W614" s="321"/>
      <c r="AG614" s="326"/>
      <c r="AL614" s="325"/>
      <c r="AM614" s="355"/>
      <c r="AN614" s="325"/>
      <c r="AO614" s="327"/>
    </row>
    <row r="615" spans="2:41" s="322" customFormat="1" ht="15" hidden="1" outlineLevel="1">
      <c r="B615" s="320"/>
      <c r="C615" s="321"/>
      <c r="D615" s="321"/>
      <c r="F615" s="332" t="s">
        <v>261</v>
      </c>
      <c r="G615" s="333">
        <f>SUMIF(G562:G606,2)/2</f>
        <v>0</v>
      </c>
      <c r="H615" s="333">
        <f t="shared" ref="H615:S615" si="306">SUMIF(H562:H606,2)/2</f>
        <v>0</v>
      </c>
      <c r="I615" s="333">
        <f t="shared" si="306"/>
        <v>0</v>
      </c>
      <c r="J615" s="333">
        <f t="shared" si="306"/>
        <v>0</v>
      </c>
      <c r="K615" s="333">
        <f t="shared" si="306"/>
        <v>0</v>
      </c>
      <c r="L615" s="333">
        <f t="shared" si="306"/>
        <v>0</v>
      </c>
      <c r="M615" s="333">
        <f t="shared" si="306"/>
        <v>0</v>
      </c>
      <c r="N615" s="333">
        <f t="shared" si="306"/>
        <v>0</v>
      </c>
      <c r="O615" s="333">
        <f>SUMIF(O562:O606,2)/2</f>
        <v>0</v>
      </c>
      <c r="P615" s="333">
        <f>SUMIF(P562:P606,2)/2</f>
        <v>0</v>
      </c>
      <c r="Q615" s="333">
        <f>SUMIF(Q562:Q606,2)/2</f>
        <v>0</v>
      </c>
      <c r="R615" s="333">
        <f t="shared" si="306"/>
        <v>0</v>
      </c>
      <c r="S615" s="334">
        <f t="shared" si="306"/>
        <v>0</v>
      </c>
      <c r="T615" s="1111" t="s">
        <v>413</v>
      </c>
      <c r="U615" s="325"/>
      <c r="V615" s="321"/>
      <c r="W615" s="321"/>
      <c r="AG615" s="326"/>
      <c r="AL615" s="325"/>
      <c r="AM615" s="355"/>
      <c r="AN615" s="325"/>
      <c r="AO615" s="327"/>
    </row>
    <row r="616" spans="2:41" s="322" customFormat="1" ht="15" hidden="1" outlineLevel="1">
      <c r="B616" s="320"/>
      <c r="C616" s="321"/>
      <c r="D616" s="321"/>
      <c r="F616" s="335" t="s">
        <v>258</v>
      </c>
      <c r="G616" s="336">
        <f t="shared" ref="G616:S616" si="307">IF(ISERR(G615/SUM(G609,G611,G613,G615)*100),0,G615/SUM(G609,G611,G613,G615)*100)</f>
        <v>0</v>
      </c>
      <c r="H616" s="336">
        <f t="shared" si="307"/>
        <v>0</v>
      </c>
      <c r="I616" s="336">
        <f t="shared" si="307"/>
        <v>0</v>
      </c>
      <c r="J616" s="336">
        <f t="shared" si="307"/>
        <v>0</v>
      </c>
      <c r="K616" s="336">
        <f t="shared" si="307"/>
        <v>0</v>
      </c>
      <c r="L616" s="336">
        <f t="shared" si="307"/>
        <v>0</v>
      </c>
      <c r="M616" s="336">
        <f t="shared" si="307"/>
        <v>0</v>
      </c>
      <c r="N616" s="336">
        <f t="shared" si="307"/>
        <v>0</v>
      </c>
      <c r="O616" s="336">
        <f>IF(ISERR(O615/SUM(O609,O611,O613,O615)*100),0,O615/SUM(O609,O611,O613,O615)*100)</f>
        <v>0</v>
      </c>
      <c r="P616" s="336">
        <f>IF(ISERR(P615/SUM(P609,P611,P613,P615)*100),0,P615/SUM(P609,P611,P613,P615)*100)</f>
        <v>0</v>
      </c>
      <c r="Q616" s="336">
        <f>IF(ISERR(Q615/SUM(Q609,Q611,Q613,Q615)*100),0,Q615/SUM(Q609,Q611,Q613,Q615)*100)</f>
        <v>0</v>
      </c>
      <c r="R616" s="336">
        <f t="shared" si="307"/>
        <v>0</v>
      </c>
      <c r="S616" s="337">
        <f t="shared" si="307"/>
        <v>0</v>
      </c>
      <c r="T616" s="1112"/>
      <c r="U616" s="325"/>
      <c r="V616" s="321"/>
      <c r="W616" s="321"/>
      <c r="AG616" s="326"/>
      <c r="AL616" s="325"/>
      <c r="AM616" s="355"/>
      <c r="AN616" s="325"/>
      <c r="AO616" s="327"/>
    </row>
    <row r="617" spans="2:41" s="322" customFormat="1" ht="15" hidden="1">
      <c r="B617" s="320"/>
      <c r="C617" s="321"/>
      <c r="D617" s="321"/>
      <c r="F617" s="338" t="s">
        <v>262</v>
      </c>
      <c r="G617" s="339">
        <f>IF(SUM(G609,G611,G613,G615)=0,0,IF(AND(SUM(G610,G612,G614)&gt;=95,G610&gt;=50),5,IF(AND(SUM(G610,G612,G614)&gt;=90,SUM(G610,G612)&gt;=50),4,IF(SUM(G610,G612,G614)&gt;=85,3,2))))</f>
        <v>0</v>
      </c>
      <c r="H617" s="339">
        <f t="shared" ref="H617:S617" si="308">IF(SUM(H609,H611,H613,H615)=0,0,IF(AND(SUM(H610,H612,H614)&gt;=95,H610&gt;=50),5,IF(AND(SUM(H610,H612,H614)&gt;=90,SUM(H610,H612)&gt;=50),4,IF(SUM(H610,H612,H614)&gt;=85,3,2))))</f>
        <v>0</v>
      </c>
      <c r="I617" s="339">
        <f t="shared" si="308"/>
        <v>0</v>
      </c>
      <c r="J617" s="339">
        <f t="shared" si="308"/>
        <v>0</v>
      </c>
      <c r="K617" s="339">
        <f t="shared" si="308"/>
        <v>0</v>
      </c>
      <c r="L617" s="339">
        <f t="shared" si="308"/>
        <v>0</v>
      </c>
      <c r="M617" s="339">
        <f t="shared" si="308"/>
        <v>0</v>
      </c>
      <c r="N617" s="339">
        <f t="shared" si="308"/>
        <v>0</v>
      </c>
      <c r="O617" s="339">
        <f>IF(SUM(O609,O611,O613,O615)=0,0,IF(AND(SUM(O610,O612,O614)&gt;=95,O610&gt;=50),5,IF(AND(SUM(O610,O612,O614)&gt;=90,SUM(O610,O612)&gt;=50),4,IF(SUM(O610,O612,O614)&gt;=85,3,2))))</f>
        <v>0</v>
      </c>
      <c r="P617" s="339">
        <f>IF(SUM(P609,P611,P613,P615)=0,0,IF(AND(SUM(P610,P612,P614)&gt;=95,P610&gt;=50),5,IF(AND(SUM(P610,P612,P614)&gt;=90,SUM(P610,P612)&gt;=50),4,IF(SUM(P610,P612,P614)&gt;=85,3,2))))</f>
        <v>0</v>
      </c>
      <c r="Q617" s="339">
        <f>IF(SUM(Q609,Q611,Q613,Q615)=0,0,IF(AND(SUM(Q610,Q612,Q614)&gt;=95,Q610&gt;=50),5,IF(AND(SUM(Q610,Q612,Q614)&gt;=90,SUM(Q610,Q612)&gt;=50),4,IF(SUM(Q610,Q612,Q614)&gt;=85,3,2))))</f>
        <v>0</v>
      </c>
      <c r="R617" s="339">
        <f t="shared" si="308"/>
        <v>0</v>
      </c>
      <c r="S617" s="340">
        <f t="shared" si="308"/>
        <v>0</v>
      </c>
      <c r="T617" s="367" t="e">
        <f>T612/T610</f>
        <v>#DIV/0!</v>
      </c>
      <c r="U617" s="325"/>
      <c r="V617" s="321"/>
      <c r="W617" s="321"/>
      <c r="AG617" s="326"/>
      <c r="AL617" s="325"/>
      <c r="AM617" s="355"/>
      <c r="AN617" s="325"/>
      <c r="AO617" s="327"/>
    </row>
    <row r="618" spans="2:41" s="322" customFormat="1" ht="15.75" hidden="1" thickBot="1">
      <c r="B618" s="320"/>
      <c r="C618" s="321"/>
      <c r="D618" s="321"/>
      <c r="F618" s="341" t="s">
        <v>263</v>
      </c>
      <c r="G618" s="342">
        <f>IF(SUM(G609,G611,G613,G615)&gt;0,SUM(G609*5,G611*4,G613*3,G615*2)/SUM(G609,G611,G613,G615),0)</f>
        <v>0</v>
      </c>
      <c r="H618" s="342">
        <f t="shared" ref="H618:S618" si="309">IF(SUM(H609,H611,H613,H615)&gt;0,SUM(H609*5,H611*4,H613*3,H615*2)/SUM(H609,H611,H613,H615),0)</f>
        <v>0</v>
      </c>
      <c r="I618" s="342">
        <f t="shared" si="309"/>
        <v>0</v>
      </c>
      <c r="J618" s="342">
        <f t="shared" si="309"/>
        <v>0</v>
      </c>
      <c r="K618" s="342">
        <f t="shared" si="309"/>
        <v>0</v>
      </c>
      <c r="L618" s="342">
        <f t="shared" si="309"/>
        <v>0</v>
      </c>
      <c r="M618" s="342">
        <f t="shared" si="309"/>
        <v>0</v>
      </c>
      <c r="N618" s="342">
        <f t="shared" si="309"/>
        <v>0</v>
      </c>
      <c r="O618" s="342">
        <f>IF(SUM(O609,O611,O613,O615)&gt;0,SUM(O609*5,O611*4,O613*3,O615*2)/SUM(O609,O611,O613,O615),0)</f>
        <v>0</v>
      </c>
      <c r="P618" s="342">
        <f>IF(SUM(P609,P611,P613,P615)&gt;0,SUM(P609*5,P611*4,P613*3,P615*2)/SUM(P609,P611,P613,P615),0)</f>
        <v>0</v>
      </c>
      <c r="Q618" s="342">
        <f>IF(SUM(Q609,Q611,Q613,Q615)&gt;0,SUM(Q609*5,Q611*4,Q613*3,Q615*2)/SUM(Q609,Q611,Q613,Q615),0)</f>
        <v>0</v>
      </c>
      <c r="R618" s="342">
        <f t="shared" si="309"/>
        <v>0</v>
      </c>
      <c r="S618" s="343">
        <f t="shared" si="309"/>
        <v>0</v>
      </c>
      <c r="T618" s="368" t="e">
        <f>T614/T610</f>
        <v>#DIV/0!</v>
      </c>
      <c r="U618" s="325"/>
      <c r="V618" s="321"/>
      <c r="W618" s="321"/>
      <c r="AG618" s="326"/>
      <c r="AL618" s="325"/>
      <c r="AM618" s="355"/>
      <c r="AN618" s="325"/>
      <c r="AO618" s="327"/>
    </row>
    <row r="619" spans="2:41" ht="16.5" hidden="1" thickTop="1" thickBot="1">
      <c r="B619" s="225"/>
      <c r="C619" s="226"/>
      <c r="D619" s="226"/>
      <c r="E619" s="227"/>
      <c r="F619" s="228"/>
      <c r="G619" s="229"/>
      <c r="H619" s="229"/>
      <c r="I619" s="229"/>
      <c r="J619" s="229"/>
      <c r="K619" s="229"/>
      <c r="L619" s="229"/>
      <c r="M619" s="229"/>
      <c r="N619" s="229"/>
      <c r="O619" s="229"/>
      <c r="P619" s="229"/>
      <c r="Q619" s="229"/>
      <c r="R619" s="230"/>
      <c r="S619" s="229"/>
      <c r="T619" s="227"/>
    </row>
    <row r="620" spans="2:41" ht="28.5" thickBot="1">
      <c r="B620" s="1116" t="s">
        <v>358</v>
      </c>
      <c r="C620" s="1116"/>
      <c r="D620" s="1116"/>
      <c r="E620" s="1116"/>
      <c r="F620" s="1116"/>
      <c r="G620" s="1116"/>
      <c r="H620" s="1116"/>
      <c r="I620" s="1116"/>
      <c r="J620" s="1116"/>
      <c r="K620" s="1116"/>
      <c r="L620" s="1116"/>
      <c r="M620" s="1116"/>
      <c r="N620" s="1116"/>
      <c r="O620" s="1116"/>
      <c r="P620" s="1116"/>
      <c r="Q620" s="1116"/>
      <c r="R620" s="1116"/>
      <c r="S620" s="1116"/>
      <c r="T620" s="1116"/>
    </row>
    <row r="621" spans="2:41" s="322" customFormat="1" ht="15.75" thickTop="1">
      <c r="B621" s="320"/>
      <c r="C621" s="321"/>
      <c r="D621" s="321"/>
      <c r="F621" s="328" t="s">
        <v>350</v>
      </c>
      <c r="G621" s="329" t="s">
        <v>248</v>
      </c>
      <c r="H621" s="329" t="s">
        <v>265</v>
      </c>
      <c r="I621" s="329" t="s">
        <v>249</v>
      </c>
      <c r="J621" s="329" t="s">
        <v>250</v>
      </c>
      <c r="K621" s="329" t="s">
        <v>251</v>
      </c>
      <c r="L621" s="329" t="s">
        <v>252</v>
      </c>
      <c r="M621" s="329" t="s">
        <v>253</v>
      </c>
      <c r="N621" s="329" t="s">
        <v>254</v>
      </c>
      <c r="O621" s="329" t="s">
        <v>399</v>
      </c>
      <c r="P621" s="329" t="s">
        <v>400</v>
      </c>
      <c r="Q621" s="329" t="s">
        <v>401</v>
      </c>
      <c r="R621" s="330" t="s">
        <v>264</v>
      </c>
      <c r="S621" s="331" t="s">
        <v>255</v>
      </c>
      <c r="T621" s="331" t="s">
        <v>409</v>
      </c>
      <c r="U621" s="325"/>
      <c r="V621" s="321"/>
      <c r="W621" s="321"/>
      <c r="AG621" s="326"/>
      <c r="AL621" s="325"/>
      <c r="AM621" s="355"/>
      <c r="AN621" s="325"/>
      <c r="AO621" s="327"/>
    </row>
    <row r="622" spans="2:41" s="322" customFormat="1" ht="15" outlineLevel="1">
      <c r="B622" s="320"/>
      <c r="C622" s="321"/>
      <c r="D622" s="321"/>
      <c r="F622" s="332" t="s">
        <v>257</v>
      </c>
      <c r="G622" s="333">
        <f>SUM(G609,G549,G489,G429,G369,G309)</f>
        <v>0</v>
      </c>
      <c r="H622" s="333">
        <f t="shared" ref="H622:S622" si="310">SUM(H609,H549,H489,H429,H369,H309)</f>
        <v>0</v>
      </c>
      <c r="I622" s="333">
        <f t="shared" si="310"/>
        <v>0</v>
      </c>
      <c r="J622" s="333">
        <f t="shared" si="310"/>
        <v>0</v>
      </c>
      <c r="K622" s="333">
        <f t="shared" si="310"/>
        <v>0</v>
      </c>
      <c r="L622" s="333">
        <f t="shared" si="310"/>
        <v>0</v>
      </c>
      <c r="M622" s="333">
        <f t="shared" si="310"/>
        <v>0</v>
      </c>
      <c r="N622" s="333">
        <f t="shared" si="310"/>
        <v>0</v>
      </c>
      <c r="O622" s="333">
        <f>SUM(O609,O549,O489,O429,O369,O309)</f>
        <v>0</v>
      </c>
      <c r="P622" s="333">
        <f>SUM(P609,P549,P489,P429,P369,P309)</f>
        <v>0</v>
      </c>
      <c r="Q622" s="333">
        <f>SUM(Q609,Q549,Q489,Q429,Q369,Q309)</f>
        <v>0</v>
      </c>
      <c r="R622" s="333">
        <f t="shared" si="310"/>
        <v>0</v>
      </c>
      <c r="S622" s="334">
        <f t="shared" si="310"/>
        <v>0</v>
      </c>
      <c r="T622" s="362" t="s">
        <v>411</v>
      </c>
      <c r="U622" s="325"/>
      <c r="V622" s="321"/>
      <c r="W622" s="321"/>
      <c r="AG622" s="326"/>
      <c r="AL622" s="325"/>
      <c r="AM622" s="355"/>
      <c r="AN622" s="325"/>
      <c r="AO622" s="327"/>
    </row>
    <row r="623" spans="2:41" s="322" customFormat="1" ht="15" outlineLevel="1">
      <c r="B623" s="320"/>
      <c r="C623" s="321"/>
      <c r="D623" s="321"/>
      <c r="F623" s="335" t="s">
        <v>258</v>
      </c>
      <c r="G623" s="336">
        <f t="shared" ref="G623:S623" si="311">IF(ISERR(G622/SUM(G622,G624,G626,G628)*100),0,G622/SUM(G622,G624,G626,G628)*100)</f>
        <v>0</v>
      </c>
      <c r="H623" s="336">
        <f t="shared" si="311"/>
        <v>0</v>
      </c>
      <c r="I623" s="336">
        <f t="shared" si="311"/>
        <v>0</v>
      </c>
      <c r="J623" s="336">
        <f t="shared" si="311"/>
        <v>0</v>
      </c>
      <c r="K623" s="336">
        <f t="shared" si="311"/>
        <v>0</v>
      </c>
      <c r="L623" s="336">
        <f t="shared" si="311"/>
        <v>0</v>
      </c>
      <c r="M623" s="336">
        <f t="shared" si="311"/>
        <v>0</v>
      </c>
      <c r="N623" s="336">
        <f t="shared" si="311"/>
        <v>0</v>
      </c>
      <c r="O623" s="336">
        <f>IF(ISERR(O622/SUM(O622,O624,O626,O628)*100),0,O622/SUM(O622,O624,O626,O628)*100)</f>
        <v>0</v>
      </c>
      <c r="P623" s="336">
        <f>IF(ISERR(P622/SUM(P622,P624,P626,P628)*100),0,P622/SUM(P622,P624,P626,P628)*100)</f>
        <v>0</v>
      </c>
      <c r="Q623" s="336">
        <f>IF(ISERR(Q622/SUM(Q622,Q624,Q626,Q628)*100),0,Q622/SUM(Q622,Q624,Q626,Q628)*100)</f>
        <v>0</v>
      </c>
      <c r="R623" s="336">
        <f t="shared" si="311"/>
        <v>0</v>
      </c>
      <c r="S623" s="337">
        <f t="shared" si="311"/>
        <v>0</v>
      </c>
      <c r="T623" s="363">
        <f>SUM(T310,T370,T430,T490,T550,T610)</f>
        <v>0</v>
      </c>
      <c r="U623" s="325"/>
      <c r="V623" s="321"/>
      <c r="W623" s="321"/>
      <c r="AG623" s="326"/>
      <c r="AL623" s="325"/>
      <c r="AM623" s="355"/>
      <c r="AN623" s="325"/>
      <c r="AO623" s="327"/>
    </row>
    <row r="624" spans="2:41" s="322" customFormat="1" ht="15" outlineLevel="1">
      <c r="B624" s="320"/>
      <c r="C624" s="321"/>
      <c r="D624" s="321"/>
      <c r="F624" s="332" t="s">
        <v>259</v>
      </c>
      <c r="G624" s="333">
        <f>SUM(G611,G551,G491,G431,G371,G311)</f>
        <v>0</v>
      </c>
      <c r="H624" s="333">
        <f t="shared" ref="H624:S624" si="312">SUM(H611,H551,H491,H431,H371,H311)</f>
        <v>0</v>
      </c>
      <c r="I624" s="333">
        <f t="shared" si="312"/>
        <v>0</v>
      </c>
      <c r="J624" s="333">
        <f t="shared" si="312"/>
        <v>0</v>
      </c>
      <c r="K624" s="333">
        <f t="shared" si="312"/>
        <v>0</v>
      </c>
      <c r="L624" s="333">
        <f t="shared" si="312"/>
        <v>0</v>
      </c>
      <c r="M624" s="333">
        <f t="shared" si="312"/>
        <v>0</v>
      </c>
      <c r="N624" s="333">
        <f t="shared" si="312"/>
        <v>0</v>
      </c>
      <c r="O624" s="333">
        <f>SUM(O611,O551,O491,O431,O371,O311)</f>
        <v>0</v>
      </c>
      <c r="P624" s="333">
        <f>SUM(P611,P551,P491,P431,P371,P311)</f>
        <v>0</v>
      </c>
      <c r="Q624" s="333">
        <f>SUM(Q611,Q551,Q491,Q431,Q371,Q311)</f>
        <v>0</v>
      </c>
      <c r="R624" s="333">
        <f t="shared" si="312"/>
        <v>0</v>
      </c>
      <c r="S624" s="334">
        <f t="shared" si="312"/>
        <v>0</v>
      </c>
      <c r="T624" s="364" t="s">
        <v>410</v>
      </c>
      <c r="U624" s="325"/>
      <c r="V624" s="321"/>
      <c r="W624" s="321"/>
      <c r="AG624" s="326"/>
      <c r="AL624" s="325"/>
      <c r="AM624" s="355"/>
      <c r="AN624" s="325"/>
      <c r="AO624" s="327"/>
    </row>
    <row r="625" spans="2:41" s="322" customFormat="1" ht="15" outlineLevel="1">
      <c r="B625" s="320"/>
      <c r="C625" s="321"/>
      <c r="D625" s="321"/>
      <c r="F625" s="335" t="s">
        <v>258</v>
      </c>
      <c r="G625" s="336">
        <f t="shared" ref="G625:S625" si="313">IF(ISERR(G624/SUM(G622,G624,G626,G628)*100),0,G624/SUM(G622,G624,G626,G628)*100)</f>
        <v>0</v>
      </c>
      <c r="H625" s="336">
        <f t="shared" si="313"/>
        <v>0</v>
      </c>
      <c r="I625" s="336">
        <f t="shared" si="313"/>
        <v>0</v>
      </c>
      <c r="J625" s="336">
        <f t="shared" si="313"/>
        <v>0</v>
      </c>
      <c r="K625" s="336">
        <f t="shared" si="313"/>
        <v>0</v>
      </c>
      <c r="L625" s="336">
        <f t="shared" si="313"/>
        <v>0</v>
      </c>
      <c r="M625" s="336">
        <f t="shared" si="313"/>
        <v>0</v>
      </c>
      <c r="N625" s="336">
        <f t="shared" si="313"/>
        <v>0</v>
      </c>
      <c r="O625" s="336">
        <f>IF(ISERR(O624/SUM(O622,O624,O626,O628)*100),0,O624/SUM(O622,O624,O626,O628)*100)</f>
        <v>0</v>
      </c>
      <c r="P625" s="336">
        <f>IF(ISERR(P624/SUM(P622,P624,P626,P628)*100),0,P624/SUM(P622,P624,P626,P628)*100)</f>
        <v>0</v>
      </c>
      <c r="Q625" s="336">
        <f>IF(ISERR(Q624/SUM(Q622,Q624,Q626,Q628)*100),0,Q624/SUM(Q622,Q624,Q626,Q628)*100)</f>
        <v>0</v>
      </c>
      <c r="R625" s="336">
        <f t="shared" si="313"/>
        <v>0</v>
      </c>
      <c r="S625" s="337">
        <f t="shared" si="313"/>
        <v>0</v>
      </c>
      <c r="T625" s="365">
        <f>SUM(T312,T372,T432,T492,T552,T612)</f>
        <v>0</v>
      </c>
      <c r="U625" s="325"/>
      <c r="V625" s="321"/>
      <c r="W625" s="321"/>
      <c r="AG625" s="326"/>
      <c r="AL625" s="325"/>
      <c r="AM625" s="355"/>
      <c r="AN625" s="325"/>
      <c r="AO625" s="327"/>
    </row>
    <row r="626" spans="2:41" s="322" customFormat="1" ht="15" outlineLevel="1">
      <c r="B626" s="320"/>
      <c r="C626" s="321"/>
      <c r="D626" s="321"/>
      <c r="F626" s="332" t="s">
        <v>260</v>
      </c>
      <c r="G626" s="333">
        <f>SUM(G613,G553,G493,G433,G373,G313)</f>
        <v>0</v>
      </c>
      <c r="H626" s="333">
        <f t="shared" ref="H626:S626" si="314">SUM(H613,H553,H493,H433,H373,H313)</f>
        <v>0</v>
      </c>
      <c r="I626" s="333">
        <f t="shared" si="314"/>
        <v>0</v>
      </c>
      <c r="J626" s="333">
        <f t="shared" si="314"/>
        <v>0</v>
      </c>
      <c r="K626" s="333">
        <f t="shared" si="314"/>
        <v>0</v>
      </c>
      <c r="L626" s="333">
        <f t="shared" si="314"/>
        <v>0</v>
      </c>
      <c r="M626" s="333">
        <f t="shared" si="314"/>
        <v>0</v>
      </c>
      <c r="N626" s="333">
        <f t="shared" si="314"/>
        <v>0</v>
      </c>
      <c r="O626" s="333">
        <f>SUM(O613,O553,O493,O433,O373,O313)</f>
        <v>0</v>
      </c>
      <c r="P626" s="333">
        <f>SUM(P613,P553,P493,P433,P373,P313)</f>
        <v>0</v>
      </c>
      <c r="Q626" s="333">
        <f>SUM(Q613,Q553,Q493,Q433,Q373,Q313)</f>
        <v>0</v>
      </c>
      <c r="R626" s="333">
        <f t="shared" si="314"/>
        <v>0</v>
      </c>
      <c r="S626" s="334">
        <f t="shared" si="314"/>
        <v>0</v>
      </c>
      <c r="T626" s="364" t="s">
        <v>412</v>
      </c>
      <c r="U626" s="325"/>
      <c r="V626" s="321"/>
      <c r="W626" s="321"/>
      <c r="AG626" s="326"/>
      <c r="AL626" s="325"/>
      <c r="AM626" s="355"/>
      <c r="AN626" s="325"/>
      <c r="AO626" s="327"/>
    </row>
    <row r="627" spans="2:41" s="322" customFormat="1" ht="15" outlineLevel="1">
      <c r="B627" s="320"/>
      <c r="C627" s="321"/>
      <c r="D627" s="321"/>
      <c r="F627" s="335" t="s">
        <v>258</v>
      </c>
      <c r="G627" s="336">
        <f t="shared" ref="G627:S627" si="315">IF(ISERR(G626/SUM(G622,G624,G626,G628)*100),0,G626/SUM(G622,G624,G626,G628)*100)</f>
        <v>0</v>
      </c>
      <c r="H627" s="336">
        <f t="shared" si="315"/>
        <v>0</v>
      </c>
      <c r="I627" s="336">
        <f t="shared" si="315"/>
        <v>0</v>
      </c>
      <c r="J627" s="336">
        <f t="shared" si="315"/>
        <v>0</v>
      </c>
      <c r="K627" s="336">
        <f t="shared" si="315"/>
        <v>0</v>
      </c>
      <c r="L627" s="336">
        <f t="shared" si="315"/>
        <v>0</v>
      </c>
      <c r="M627" s="336">
        <f t="shared" si="315"/>
        <v>0</v>
      </c>
      <c r="N627" s="336">
        <f t="shared" si="315"/>
        <v>0</v>
      </c>
      <c r="O627" s="336">
        <f>IF(ISERR(O626/SUM(O622,O624,O626,O628)*100),0,O626/SUM(O622,O624,O626,O628)*100)</f>
        <v>0</v>
      </c>
      <c r="P627" s="336">
        <f>IF(ISERR(P626/SUM(P622,P624,P626,P628)*100),0,P626/SUM(P622,P624,P626,P628)*100)</f>
        <v>0</v>
      </c>
      <c r="Q627" s="336">
        <f>IF(ISERR(Q626/SUM(Q622,Q624,Q626,Q628)*100),0,Q626/SUM(Q622,Q624,Q626,Q628)*100)</f>
        <v>0</v>
      </c>
      <c r="R627" s="336">
        <f t="shared" si="315"/>
        <v>0</v>
      </c>
      <c r="S627" s="337">
        <f t="shared" si="315"/>
        <v>0</v>
      </c>
      <c r="T627" s="366">
        <f>T623-T625</f>
        <v>0</v>
      </c>
      <c r="U627" s="325"/>
      <c r="V627" s="321"/>
      <c r="W627" s="321"/>
      <c r="AG627" s="326"/>
      <c r="AL627" s="325"/>
      <c r="AM627" s="355"/>
      <c r="AN627" s="325"/>
      <c r="AO627" s="327"/>
    </row>
    <row r="628" spans="2:41" s="322" customFormat="1" ht="15" outlineLevel="1">
      <c r="B628" s="320"/>
      <c r="C628" s="321"/>
      <c r="D628" s="321"/>
      <c r="F628" s="332" t="s">
        <v>261</v>
      </c>
      <c r="G628" s="333">
        <f>SUM(G615,G555,G495,G435,G375,G315)</f>
        <v>0</v>
      </c>
      <c r="H628" s="333">
        <f t="shared" ref="H628:S628" si="316">SUM(H615,H555,H495,H435,H375,H315)</f>
        <v>0</v>
      </c>
      <c r="I628" s="333">
        <f t="shared" si="316"/>
        <v>0</v>
      </c>
      <c r="J628" s="333">
        <f t="shared" si="316"/>
        <v>0</v>
      </c>
      <c r="K628" s="333">
        <f t="shared" si="316"/>
        <v>0</v>
      </c>
      <c r="L628" s="333">
        <f t="shared" si="316"/>
        <v>0</v>
      </c>
      <c r="M628" s="333">
        <f t="shared" si="316"/>
        <v>0</v>
      </c>
      <c r="N628" s="333">
        <f t="shared" si="316"/>
        <v>0</v>
      </c>
      <c r="O628" s="333">
        <f>SUM(O615,O555,O495,O435,O375,O315)</f>
        <v>0</v>
      </c>
      <c r="P628" s="333">
        <f>SUM(P615,P555,P495,P435,P375,P315)</f>
        <v>0</v>
      </c>
      <c r="Q628" s="333">
        <f>SUM(Q615,Q555,Q495,Q435,Q375,Q315)</f>
        <v>0</v>
      </c>
      <c r="R628" s="333">
        <f t="shared" si="316"/>
        <v>0</v>
      </c>
      <c r="S628" s="334">
        <f t="shared" si="316"/>
        <v>0</v>
      </c>
      <c r="T628" s="1111" t="s">
        <v>413</v>
      </c>
      <c r="U628" s="325"/>
      <c r="V628" s="321"/>
      <c r="W628" s="321"/>
      <c r="AG628" s="326"/>
      <c r="AL628" s="325"/>
      <c r="AM628" s="355"/>
      <c r="AN628" s="325"/>
      <c r="AO628" s="327"/>
    </row>
    <row r="629" spans="2:41" s="322" customFormat="1" ht="15" outlineLevel="1">
      <c r="B629" s="320"/>
      <c r="C629" s="321"/>
      <c r="D629" s="321"/>
      <c r="F629" s="335" t="s">
        <v>258</v>
      </c>
      <c r="G629" s="336">
        <f t="shared" ref="G629:S629" si="317">IF(ISERR(G628/SUM(G622,G624,G626,G628)*100),0,G628/SUM(G622,G624,G626,G628)*100)</f>
        <v>0</v>
      </c>
      <c r="H629" s="336">
        <f t="shared" si="317"/>
        <v>0</v>
      </c>
      <c r="I629" s="336">
        <f t="shared" si="317"/>
        <v>0</v>
      </c>
      <c r="J629" s="336">
        <f t="shared" si="317"/>
        <v>0</v>
      </c>
      <c r="K629" s="336">
        <f t="shared" si="317"/>
        <v>0</v>
      </c>
      <c r="L629" s="336">
        <f t="shared" si="317"/>
        <v>0</v>
      </c>
      <c r="M629" s="336">
        <f t="shared" si="317"/>
        <v>0</v>
      </c>
      <c r="N629" s="336">
        <f t="shared" si="317"/>
        <v>0</v>
      </c>
      <c r="O629" s="336">
        <f>IF(ISERR(O628/SUM(O622,O624,O626,O628)*100),0,O628/SUM(O622,O624,O626,O628)*100)</f>
        <v>0</v>
      </c>
      <c r="P629" s="336">
        <f>IF(ISERR(P628/SUM(P622,P624,P626,P628)*100),0,P628/SUM(P622,P624,P626,P628)*100)</f>
        <v>0</v>
      </c>
      <c r="Q629" s="336">
        <f>IF(ISERR(Q628/SUM(Q622,Q624,Q626,Q628)*100),0,Q628/SUM(Q622,Q624,Q626,Q628)*100)</f>
        <v>0</v>
      </c>
      <c r="R629" s="336">
        <f t="shared" si="317"/>
        <v>0</v>
      </c>
      <c r="S629" s="337">
        <f t="shared" si="317"/>
        <v>0</v>
      </c>
      <c r="T629" s="1112"/>
      <c r="U629" s="325"/>
      <c r="V629" s="321"/>
      <c r="W629" s="321"/>
      <c r="AG629" s="326"/>
      <c r="AL629" s="325"/>
      <c r="AM629" s="355"/>
      <c r="AN629" s="325"/>
      <c r="AO629" s="327"/>
    </row>
    <row r="630" spans="2:41" s="322" customFormat="1" ht="15">
      <c r="B630" s="320"/>
      <c r="C630" s="321"/>
      <c r="D630" s="321"/>
      <c r="F630" s="338" t="s">
        <v>262</v>
      </c>
      <c r="G630" s="339">
        <f>IF(SUM(G622,G624,G626,G628)=0,0,IF(AND(SUM(G623,G625,G627)&gt;=95,G623&gt;=50),5,IF(AND(SUM(G623,G625,G627)&gt;=90,SUM(G623,G625)&gt;=50),4,IF(SUM(G623,G625,G627)&gt;=85,3,2))))</f>
        <v>0</v>
      </c>
      <c r="H630" s="339">
        <f t="shared" ref="H630:S630" si="318">IF(SUM(H622,H624,H626,H628)=0,0,IF(AND(SUM(H623,H625,H627)&gt;=95,H623&gt;=50),5,IF(AND(SUM(H623,H625,H627)&gt;=90,SUM(H623,H625)&gt;=50),4,IF(SUM(H623,H625,H627)&gt;=85,3,2))))</f>
        <v>0</v>
      </c>
      <c r="I630" s="339">
        <f t="shared" si="318"/>
        <v>0</v>
      </c>
      <c r="J630" s="339">
        <f t="shared" si="318"/>
        <v>0</v>
      </c>
      <c r="K630" s="339">
        <f t="shared" si="318"/>
        <v>0</v>
      </c>
      <c r="L630" s="339">
        <f t="shared" si="318"/>
        <v>0</v>
      </c>
      <c r="M630" s="339">
        <f t="shared" si="318"/>
        <v>0</v>
      </c>
      <c r="N630" s="339">
        <f t="shared" si="318"/>
        <v>0</v>
      </c>
      <c r="O630" s="339">
        <f>IF(SUM(O622,O624,O626,O628)=0,0,IF(AND(SUM(O623,O625,O627)&gt;=95,O623&gt;=50),5,IF(AND(SUM(O623,O625,O627)&gt;=90,SUM(O623,O625)&gt;=50),4,IF(SUM(O623,O625,O627)&gt;=85,3,2))))</f>
        <v>0</v>
      </c>
      <c r="P630" s="339">
        <f>IF(SUM(P622,P624,P626,P628)=0,0,IF(AND(SUM(P623,P625,P627)&gt;=95,P623&gt;=50),5,IF(AND(SUM(P623,P625,P627)&gt;=90,SUM(P623,P625)&gt;=50),4,IF(SUM(P623,P625,P627)&gt;=85,3,2))))</f>
        <v>0</v>
      </c>
      <c r="Q630" s="339">
        <f>IF(SUM(Q622,Q624,Q626,Q628)=0,0,IF(AND(SUM(Q623,Q625,Q627)&gt;=95,Q623&gt;=50),5,IF(AND(SUM(Q623,Q625,Q627)&gt;=90,SUM(Q623,Q625)&gt;=50),4,IF(SUM(Q623,Q625,Q627)&gt;=85,3,2))))</f>
        <v>0</v>
      </c>
      <c r="R630" s="339">
        <f t="shared" si="318"/>
        <v>0</v>
      </c>
      <c r="S630" s="340">
        <f t="shared" si="318"/>
        <v>0</v>
      </c>
      <c r="T630" s="367" t="e">
        <f>T625/T623</f>
        <v>#DIV/0!</v>
      </c>
      <c r="U630" s="325"/>
      <c r="V630" s="321"/>
      <c r="W630" s="321"/>
      <c r="AG630" s="326"/>
      <c r="AL630" s="325"/>
      <c r="AM630" s="355"/>
      <c r="AN630" s="325"/>
      <c r="AO630" s="327"/>
    </row>
    <row r="631" spans="2:41" s="322" customFormat="1" ht="15.75" thickBot="1">
      <c r="B631" s="320"/>
      <c r="C631" s="321"/>
      <c r="D631" s="321"/>
      <c r="F631" s="341" t="s">
        <v>263</v>
      </c>
      <c r="G631" s="342">
        <f>IF(SUM(G622,G624,G626,G628)&gt;0,SUM(G622*5,G624*4,G626*3,G628*2)/SUM(G622,G624,G626,G628),0)</f>
        <v>0</v>
      </c>
      <c r="H631" s="342">
        <f t="shared" ref="H631:S631" si="319">IF(SUM(H622,H624,H626,H628)&gt;0,SUM(H622*5,H624*4,H626*3,H628*2)/SUM(H622,H624,H626,H628),0)</f>
        <v>0</v>
      </c>
      <c r="I631" s="342">
        <f t="shared" si="319"/>
        <v>0</v>
      </c>
      <c r="J631" s="342">
        <f t="shared" si="319"/>
        <v>0</v>
      </c>
      <c r="K631" s="342">
        <f t="shared" si="319"/>
        <v>0</v>
      </c>
      <c r="L631" s="342">
        <f t="shared" si="319"/>
        <v>0</v>
      </c>
      <c r="M631" s="342">
        <f t="shared" si="319"/>
        <v>0</v>
      </c>
      <c r="N631" s="342">
        <f t="shared" si="319"/>
        <v>0</v>
      </c>
      <c r="O631" s="342">
        <f>IF(SUM(O622,O624,O626,O628)&gt;0,SUM(O622*5,O624*4,O626*3,O628*2)/SUM(O622,O624,O626,O628),0)</f>
        <v>0</v>
      </c>
      <c r="P631" s="342">
        <f>IF(SUM(P622,P624,P626,P628)&gt;0,SUM(P622*5,P624*4,P626*3,P628*2)/SUM(P622,P624,P626,P628),0)</f>
        <v>0</v>
      </c>
      <c r="Q631" s="342">
        <f>IF(SUM(Q622,Q624,Q626,Q628)&gt;0,SUM(Q622*5,Q624*4,Q626*3,Q628*2)/SUM(Q622,Q624,Q626,Q628),0)</f>
        <v>0</v>
      </c>
      <c r="R631" s="342">
        <f t="shared" si="319"/>
        <v>0</v>
      </c>
      <c r="S631" s="343">
        <f t="shared" si="319"/>
        <v>0</v>
      </c>
      <c r="T631" s="368" t="e">
        <f>T627/T623</f>
        <v>#DIV/0!</v>
      </c>
      <c r="U631" s="325"/>
      <c r="V631" s="321"/>
      <c r="W631" s="321"/>
      <c r="AG631" s="326"/>
      <c r="AL631" s="325"/>
      <c r="AM631" s="355"/>
      <c r="AN631" s="325"/>
      <c r="AO631" s="327"/>
    </row>
    <row r="632" spans="2:41" ht="14.25" thickTop="1" thickBot="1"/>
    <row r="633" spans="2:41" s="159" customFormat="1" ht="28.5" thickBot="1">
      <c r="B633" s="1125" t="s">
        <v>355</v>
      </c>
      <c r="C633" s="1126"/>
      <c r="D633" s="1126"/>
      <c r="E633" s="1126"/>
      <c r="F633" s="1126"/>
      <c r="G633" s="1126"/>
      <c r="H633" s="1126"/>
      <c r="I633" s="1126"/>
      <c r="J633" s="1126"/>
      <c r="K633" s="1126"/>
      <c r="L633" s="1126"/>
      <c r="M633" s="1126"/>
      <c r="N633" s="1126"/>
      <c r="O633" s="1126"/>
      <c r="P633" s="1126"/>
      <c r="Q633" s="1126"/>
      <c r="R633" s="1126"/>
      <c r="S633" s="1126"/>
      <c r="T633" s="1127"/>
      <c r="V633" s="162"/>
      <c r="W633" s="162"/>
      <c r="AM633" s="356"/>
      <c r="AO633" s="308"/>
    </row>
    <row r="634" spans="2:41" s="159" customFormat="1" ht="16.5" thickBot="1">
      <c r="B634" s="189"/>
      <c r="C634" s="198">
        <v>131</v>
      </c>
      <c r="D634" s="713">
        <f>Главная!B15</f>
        <v>477</v>
      </c>
      <c r="E634" s="175"/>
      <c r="F634" s="175"/>
      <c r="G634" s="175"/>
      <c r="H634" s="175"/>
      <c r="I634" s="175"/>
      <c r="J634" s="175"/>
      <c r="K634" s="175"/>
      <c r="L634" s="175"/>
      <c r="M634" s="175"/>
      <c r="N634" s="176"/>
      <c r="O634" s="176"/>
      <c r="P634" s="176"/>
      <c r="Q634" s="176"/>
      <c r="R634" s="175"/>
      <c r="S634" s="175"/>
      <c r="T634" s="177"/>
      <c r="V634" s="162"/>
      <c r="W634" s="162"/>
      <c r="Y634" s="1118" t="s">
        <v>351</v>
      </c>
      <c r="Z634" s="1118"/>
      <c r="AA634" s="1118"/>
      <c r="AB634" s="223"/>
      <c r="AC634" s="1118" t="s">
        <v>352</v>
      </c>
      <c r="AD634" s="1118"/>
      <c r="AE634" s="1118"/>
      <c r="AF634" s="1118"/>
      <c r="AG634" s="224"/>
      <c r="AH634" s="1118" t="s">
        <v>264</v>
      </c>
      <c r="AI634" s="1118"/>
      <c r="AJ634" s="1118"/>
      <c r="AK634" s="1118"/>
      <c r="AM634" s="224" t="s">
        <v>409</v>
      </c>
      <c r="AO634" s="308"/>
    </row>
    <row r="635" spans="2:41" ht="30" customHeight="1" outlineLevel="2" thickBot="1">
      <c r="B635" s="193" t="s">
        <v>348</v>
      </c>
      <c r="C635" s="194" t="s">
        <v>244</v>
      </c>
      <c r="D635" s="194" t="s">
        <v>245</v>
      </c>
      <c r="E635" s="194" t="s">
        <v>246</v>
      </c>
      <c r="F635" s="209" t="s">
        <v>319</v>
      </c>
      <c r="G635" s="212" t="s">
        <v>248</v>
      </c>
      <c r="H635" s="210" t="s">
        <v>265</v>
      </c>
      <c r="I635" s="212" t="s">
        <v>249</v>
      </c>
      <c r="J635" s="211" t="s">
        <v>250</v>
      </c>
      <c r="K635" s="194" t="s">
        <v>251</v>
      </c>
      <c r="L635" s="194" t="s">
        <v>252</v>
      </c>
      <c r="M635" s="194" t="s">
        <v>253</v>
      </c>
      <c r="N635" s="194" t="s">
        <v>254</v>
      </c>
      <c r="O635" s="194" t="s">
        <v>399</v>
      </c>
      <c r="P635" s="310" t="s">
        <v>400</v>
      </c>
      <c r="Q635" s="194" t="s">
        <v>401</v>
      </c>
      <c r="R635" s="196" t="s">
        <v>264</v>
      </c>
      <c r="S635" s="196" t="s">
        <v>255</v>
      </c>
      <c r="T635" s="204" t="str">
        <f>CONCATENATE("Аттест. - ",SUM(V636:V680)," чел.","                                                 Не Аттест. - ",SUM(W636:W680)," чел.")</f>
        <v>Аттест. - 0 чел.                                                 Не Аттест. - 0 чел.</v>
      </c>
      <c r="V635" s="222">
        <f>SUM(V636:V680)</f>
        <v>0</v>
      </c>
      <c r="W635" s="221">
        <f>SUM(W636:W680)</f>
        <v>0</v>
      </c>
      <c r="Y635" s="206">
        <v>5</v>
      </c>
      <c r="Z635" s="207">
        <v>4</v>
      </c>
      <c r="AA635" s="208">
        <v>3</v>
      </c>
      <c r="AC635" s="178">
        <v>5</v>
      </c>
      <c r="AD635" s="179">
        <v>4</v>
      </c>
      <c r="AE635" s="179">
        <v>3</v>
      </c>
      <c r="AF635" s="180">
        <v>2</v>
      </c>
      <c r="AG635" s="217"/>
      <c r="AH635" s="178">
        <v>5</v>
      </c>
      <c r="AI635" s="179">
        <v>4</v>
      </c>
      <c r="AJ635" s="179">
        <v>3</v>
      </c>
      <c r="AK635" s="180">
        <v>2</v>
      </c>
      <c r="AM635" s="369">
        <f>SUM(AM636:AM680)</f>
        <v>0</v>
      </c>
      <c r="AO635" s="201"/>
    </row>
    <row r="636" spans="2:41" ht="16.5" outlineLevel="2" thickBot="1">
      <c r="B636" s="314">
        <v>1</v>
      </c>
      <c r="C636" s="315">
        <f>C634</f>
        <v>131</v>
      </c>
      <c r="D636" s="315">
        <f>D634</f>
        <v>477</v>
      </c>
      <c r="E636" s="150"/>
      <c r="F636" s="150"/>
      <c r="G636" s="253"/>
      <c r="H636" s="253"/>
      <c r="I636" s="253"/>
      <c r="J636" s="151"/>
      <c r="K636" s="151"/>
      <c r="L636" s="151"/>
      <c r="M636" s="151"/>
      <c r="N636" s="252"/>
      <c r="O636" s="252"/>
      <c r="P636" s="311"/>
      <c r="Q636" s="252"/>
      <c r="R636" s="185" t="str">
        <f>IF(SUM(J636:Q636)&lt;1,"-",IF(AK636&gt;0,2,IF(AND(AH636&gt;=50,AI636=(100-AH636)),5,IF((AH636+AI636)&gt;=70,4,3))))</f>
        <v>-</v>
      </c>
      <c r="S636" s="185" t="str">
        <f>IF(AND(G636&gt;1,I636&gt;1),IF(Y636=5,5,IF(Z636=4,4,IF(AA636=3,3,IF(V636=1,2,"-")))),R636)</f>
        <v>-</v>
      </c>
      <c r="T636" s="152" t="s">
        <v>316</v>
      </c>
      <c r="V636" s="181">
        <f t="shared" ref="V636:V680" si="320">IF(SUM(AH636:AK636)&gt;0,1,0)</f>
        <v>0</v>
      </c>
      <c r="W636" s="202">
        <f t="shared" ref="W636:W680" si="321">IF(IF(ISERR(SEARCH(".",F636)),0,1)=1,IF(V636=1,0,1),0)</f>
        <v>0</v>
      </c>
      <c r="X636" s="149">
        <f t="shared" ref="X636:X680" si="322">SUM(IF(J636&gt;0,1,0),IF(K636&gt;0,1,0),IF(L636&gt;0,1,0),IF(M636&gt;0,1,0),IF($W$2=2,SUM(IF(N636&gt;0,1,0),IF(O636&gt;0,1,0),IF(Q636&gt;0,1,0)),IF($W$2=4,IF(N636&gt;0,1,0))))</f>
        <v>0</v>
      </c>
      <c r="Y636" s="160">
        <f t="shared" ref="Y636:Y680" si="323">IF(AND(G636=5,I636=5),IF(AC636&gt;=50,IF(AND(AE636=0,AF636=0),5,0),0),0)</f>
        <v>0</v>
      </c>
      <c r="Z636" s="160">
        <f t="shared" ref="Z636:Z680" si="324">IF(AND(G636&gt;=4,I636&gt;=4),IF(SUM(AC636:AD636)&gt;=70,IF(AF636=0,4,0),0),0)</f>
        <v>0</v>
      </c>
      <c r="AA636" s="160">
        <f t="shared" ref="AA636:AA680" si="325">IF(AND(G636&gt;=3,I636&gt;=3),IF(AF636=0,3,0),0)</f>
        <v>0</v>
      </c>
      <c r="AC636" s="219">
        <f t="shared" ref="AC636:AC680" si="326">(IF(G636=5,1,0)+IF(I636=5,1,0)+IF(J636=5,1,0)+IF(K636=5,1,0)+IF(L636=5,1,0)+IF(M636=5,1,0)+IF(AND(N636=5,OR($W$2=4,$W$2=2)),1,0)+IF(AND($W$2=2,O636=5),1,0)+IF(AND($W$2=2,Q636=5),1,0))/(X636+2)*100</f>
        <v>0</v>
      </c>
      <c r="AD636" s="218">
        <f t="shared" ref="AD636:AD680" si="327">(IF(G636=4,1,0)+IF(I636=4,1,0)+IF(J636=4,1,0)+IF(K636=4,1,0)+IF(L636=4,1,0)+IF(M636=4,1,0)+IF(AND(N636=4,OR($W$2=4,$W$2=2)),1,0)+IF(AND($W$2=2,O636=4),1,0)+IF(AND($W$2=2,Q636=4),1,0))/(X636+2)*100</f>
        <v>0</v>
      </c>
      <c r="AE636" s="218">
        <f t="shared" ref="AE636:AE680" si="328">(IF(G636=3,1,0)+IF(I636=3,1,0)+IF(J636=3,1,0)+IF(K636=3,1,0)+IF(L636=3,1,0)+IF(M636=3,1,0)+IF(AND(N636=3,(OR($W$2=4,$W$2=2))),1,0)+IF(AND($W$2=2,O636=3),1,0)+IF(AND($W$2=2,Q636=3),1,0))/(X636+2)*100</f>
        <v>0</v>
      </c>
      <c r="AF636" s="220">
        <f t="shared" ref="AF636:AF680" si="329">(IF(G636=2,1,0)+IF(I636=2,1,0)+IF(J636=2,1,0)+IF(K636=2,1,0)+IF(L636=2,1,0)+IF(M636=2,1,0)+IF(AND(OR($W$2=4,$W$2=2),N636=2),1,0)+IF(AND($W$2=2,O636=2),1,0)+IF(AND($W$2=2,Q636=2),1,0))/(X636+2)*100</f>
        <v>0</v>
      </c>
      <c r="AG636" s="162"/>
      <c r="AH636" s="182">
        <f t="shared" ref="AH636:AH680" si="330">(IF(J636=5,1,0)+IF(K636=5,1,0)+IF(L636=5,1,0)+IF(M636=5,1,0)+IF(AND(N636=5,OR($W$2=4,$W$2=2)),1,0)+IF(AND($W$2=2,O636=5),1,0)+IF(AND($W$2=2,Q636=5),1,0))/(IF(X636=0,1,X636))*100</f>
        <v>0</v>
      </c>
      <c r="AI636" s="183">
        <f t="shared" ref="AI636:AI680" si="331">(IF(J636=4,1,0)+IF(K636=4,1,0)+IF(L636=4,1,0)+IF(M636=4,1,0)+IF(AND(N636=4,OR($W$2=4,$W$2=2)),1,0)+IF(AND($W$2=2,O636=4),1,0)+IF(AND($W$2=2,Q636=4),1,0))/(IF(X636=0,1,X636))*100</f>
        <v>0</v>
      </c>
      <c r="AJ636" s="183">
        <f t="shared" ref="AJ636:AJ680" si="332">(IF(J636=3,1,0)+IF(K636=3,1,0)+IF(L636=3,1,0)+IF(M636=3,1,0)+IF(AND(N636=3,(OR($W$2=4,$W$2=2))),1,0)+IF(AND($W$2=2,O636=3),1,0)+IF(AND($W$2=2,Q636=3),1,0))/(IF(X636=0,1,X636))*100</f>
        <v>0</v>
      </c>
      <c r="AK636" s="184">
        <f t="shared" ref="AK636:AK680" si="333">(IF(J636=2,1,0)+IF(K636=2,1,0)+IF(L636=2,1,0)+IF(M636=2,1,0)+IF(AND(OR($W$2=4,$W$2=2),N636=2),1,0)+IF(AND($W$2=2,O636=2),1,0)+IF(AND($W$2=2,Q636=2),1,0))/(IF(X636=0,1,X636))*100</f>
        <v>0</v>
      </c>
      <c r="AM636" s="370" t="str">
        <f>IF(OR(S636=5,S636=4),1,IF(OR(S636=3,S636=2),0,"-"))</f>
        <v>-</v>
      </c>
      <c r="AO636" s="309" t="str">
        <f>IF(AM636=1,"3 КЛ","")</f>
        <v/>
      </c>
    </row>
    <row r="637" spans="2:41" ht="16.5" outlineLevel="2" thickBot="1">
      <c r="B637" s="316">
        <v>2</v>
      </c>
      <c r="C637" s="317">
        <f>C636</f>
        <v>131</v>
      </c>
      <c r="D637" s="317">
        <f>D636</f>
        <v>477</v>
      </c>
      <c r="E637" s="153"/>
      <c r="F637" s="153"/>
      <c r="G637" s="253"/>
      <c r="H637" s="253"/>
      <c r="I637" s="253"/>
      <c r="J637" s="154"/>
      <c r="K637" s="154"/>
      <c r="L637" s="154"/>
      <c r="M637" s="154"/>
      <c r="N637" s="253"/>
      <c r="O637" s="253"/>
      <c r="P637" s="312"/>
      <c r="Q637" s="253"/>
      <c r="R637" s="186" t="str">
        <f>IF(SUM(J637:Q637)&lt;1,"-",IF(AK637&gt;0,2,IF(AND(AH637&gt;=50,AI637=(100-AH637)),5,IF((AH637+AI637)&gt;=70,4,3))))</f>
        <v>-</v>
      </c>
      <c r="S637" s="186" t="str">
        <f>IF(AND(G637&gt;1,I637&gt;1),IF(Y637=5,5,IF(Z637=4,4,IF(AA637=3,3,IF(V637=1,2,"-")))),R637)</f>
        <v>-</v>
      </c>
      <c r="T637" s="155" t="s">
        <v>316</v>
      </c>
      <c r="V637" s="181">
        <f t="shared" si="320"/>
        <v>0</v>
      </c>
      <c r="W637" s="202">
        <f t="shared" si="321"/>
        <v>0</v>
      </c>
      <c r="X637" s="149">
        <f t="shared" si="322"/>
        <v>0</v>
      </c>
      <c r="Y637" s="160">
        <f t="shared" si="323"/>
        <v>0</v>
      </c>
      <c r="Z637" s="160">
        <f t="shared" si="324"/>
        <v>0</v>
      </c>
      <c r="AA637" s="160">
        <f t="shared" si="325"/>
        <v>0</v>
      </c>
      <c r="AC637" s="219">
        <f t="shared" si="326"/>
        <v>0</v>
      </c>
      <c r="AD637" s="218">
        <f t="shared" si="327"/>
        <v>0</v>
      </c>
      <c r="AE637" s="218">
        <f t="shared" si="328"/>
        <v>0</v>
      </c>
      <c r="AF637" s="220">
        <f t="shared" si="329"/>
        <v>0</v>
      </c>
      <c r="AG637" s="162"/>
      <c r="AH637" s="182">
        <f t="shared" si="330"/>
        <v>0</v>
      </c>
      <c r="AI637" s="183">
        <f t="shared" si="331"/>
        <v>0</v>
      </c>
      <c r="AJ637" s="183">
        <f t="shared" si="332"/>
        <v>0</v>
      </c>
      <c r="AK637" s="184">
        <f t="shared" si="333"/>
        <v>0</v>
      </c>
      <c r="AM637" s="370" t="str">
        <f>IF(OR(S637=5,S637=4),1,IF(OR(S637=3,S637=2),0,"-"))</f>
        <v>-</v>
      </c>
      <c r="AO637" s="309" t="str">
        <f t="shared" ref="AO637:AO680" si="334">IF(AM637=1,"3 КЛ","")</f>
        <v/>
      </c>
    </row>
    <row r="638" spans="2:41" ht="16.5" outlineLevel="2" thickBot="1">
      <c r="B638" s="316">
        <v>3</v>
      </c>
      <c r="C638" s="317">
        <f t="shared" ref="C638:C680" si="335">C637</f>
        <v>131</v>
      </c>
      <c r="D638" s="317">
        <f t="shared" ref="D638:D680" si="336">D637</f>
        <v>477</v>
      </c>
      <c r="E638" s="153"/>
      <c r="F638" s="153"/>
      <c r="G638" s="253"/>
      <c r="H638" s="253"/>
      <c r="I638" s="253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ref="R638:R680" si="337">IF(SUM(J638:Q638)&lt;1,"-",IF(AK638&gt;0,2,IF(AND(AH638&gt;=50,AI638=(100-AH638)),5,IF((AH638+AI638)&gt;=70,4,3))))</f>
        <v>-</v>
      </c>
      <c r="S638" s="186" t="str">
        <f t="shared" ref="S638:S680" si="338">IF(AND(G638&gt;1,I638&gt;1),IF(Y638=5,5,IF(Z638=4,4,IF(AA638=3,3,IF(V638=1,2,"-")))),R638)</f>
        <v>-</v>
      </c>
      <c r="T638" s="155" t="s">
        <v>316</v>
      </c>
      <c r="V638" s="181">
        <f t="shared" si="320"/>
        <v>0</v>
      </c>
      <c r="W638" s="202">
        <f t="shared" si="321"/>
        <v>0</v>
      </c>
      <c r="X638" s="149">
        <f t="shared" si="322"/>
        <v>0</v>
      </c>
      <c r="Y638" s="160">
        <f t="shared" si="323"/>
        <v>0</v>
      </c>
      <c r="Z638" s="160">
        <f t="shared" si="324"/>
        <v>0</v>
      </c>
      <c r="AA638" s="160">
        <f t="shared" si="325"/>
        <v>0</v>
      </c>
      <c r="AC638" s="219">
        <f t="shared" si="326"/>
        <v>0</v>
      </c>
      <c r="AD638" s="218">
        <f t="shared" si="327"/>
        <v>0</v>
      </c>
      <c r="AE638" s="218">
        <f t="shared" si="328"/>
        <v>0</v>
      </c>
      <c r="AF638" s="220">
        <f t="shared" si="329"/>
        <v>0</v>
      </c>
      <c r="AG638" s="162"/>
      <c r="AH638" s="182">
        <f t="shared" si="330"/>
        <v>0</v>
      </c>
      <c r="AI638" s="183">
        <f t="shared" si="331"/>
        <v>0</v>
      </c>
      <c r="AJ638" s="183">
        <f t="shared" si="332"/>
        <v>0</v>
      </c>
      <c r="AK638" s="184">
        <f t="shared" si="333"/>
        <v>0</v>
      </c>
      <c r="AM638" s="370" t="str">
        <f t="shared" ref="AM638:AM680" si="339">IF(OR(S638=5,S638=4),1,IF(OR(S638=3,S638=2),0,"-"))</f>
        <v>-</v>
      </c>
      <c r="AO638" s="309" t="str">
        <f t="shared" si="334"/>
        <v/>
      </c>
    </row>
    <row r="639" spans="2:41" ht="16.5" outlineLevel="2" thickBot="1">
      <c r="B639" s="316">
        <v>4</v>
      </c>
      <c r="C639" s="317">
        <f t="shared" si="335"/>
        <v>131</v>
      </c>
      <c r="D639" s="317">
        <f t="shared" si="336"/>
        <v>477</v>
      </c>
      <c r="E639" s="153"/>
      <c r="F639" s="153"/>
      <c r="G639" s="253"/>
      <c r="H639" s="253"/>
      <c r="I639" s="253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37"/>
        <v>-</v>
      </c>
      <c r="S639" s="186" t="str">
        <f t="shared" si="338"/>
        <v>-</v>
      </c>
      <c r="T639" s="155" t="s">
        <v>316</v>
      </c>
      <c r="V639" s="181">
        <f t="shared" si="320"/>
        <v>0</v>
      </c>
      <c r="W639" s="202">
        <f t="shared" si="321"/>
        <v>0</v>
      </c>
      <c r="X639" s="149">
        <f t="shared" si="322"/>
        <v>0</v>
      </c>
      <c r="Y639" s="160">
        <f t="shared" si="323"/>
        <v>0</v>
      </c>
      <c r="Z639" s="160">
        <f t="shared" si="324"/>
        <v>0</v>
      </c>
      <c r="AA639" s="160">
        <f t="shared" si="325"/>
        <v>0</v>
      </c>
      <c r="AC639" s="219">
        <f t="shared" si="326"/>
        <v>0</v>
      </c>
      <c r="AD639" s="218">
        <f t="shared" si="327"/>
        <v>0</v>
      </c>
      <c r="AE639" s="218">
        <f t="shared" si="328"/>
        <v>0</v>
      </c>
      <c r="AF639" s="220">
        <f t="shared" si="329"/>
        <v>0</v>
      </c>
      <c r="AG639" s="162"/>
      <c r="AH639" s="182">
        <f t="shared" si="330"/>
        <v>0</v>
      </c>
      <c r="AI639" s="183">
        <f t="shared" si="331"/>
        <v>0</v>
      </c>
      <c r="AJ639" s="183">
        <f t="shared" si="332"/>
        <v>0</v>
      </c>
      <c r="AK639" s="184">
        <f t="shared" si="333"/>
        <v>0</v>
      </c>
      <c r="AM639" s="370" t="str">
        <f t="shared" si="339"/>
        <v>-</v>
      </c>
      <c r="AO639" s="309" t="str">
        <f t="shared" si="334"/>
        <v/>
      </c>
    </row>
    <row r="640" spans="2:41" ht="16.5" outlineLevel="2" thickBot="1">
      <c r="B640" s="316">
        <v>5</v>
      </c>
      <c r="C640" s="317">
        <f t="shared" si="335"/>
        <v>131</v>
      </c>
      <c r="D640" s="317">
        <f t="shared" si="336"/>
        <v>477</v>
      </c>
      <c r="E640" s="153"/>
      <c r="F640" s="153"/>
      <c r="G640" s="253"/>
      <c r="H640" s="253"/>
      <c r="I640" s="253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37"/>
        <v>-</v>
      </c>
      <c r="S640" s="186" t="str">
        <f t="shared" si="338"/>
        <v>-</v>
      </c>
      <c r="T640" s="155" t="s">
        <v>316</v>
      </c>
      <c r="V640" s="181">
        <f t="shared" si="320"/>
        <v>0</v>
      </c>
      <c r="W640" s="202">
        <f t="shared" si="321"/>
        <v>0</v>
      </c>
      <c r="X640" s="149">
        <f t="shared" si="322"/>
        <v>0</v>
      </c>
      <c r="Y640" s="160">
        <f t="shared" si="323"/>
        <v>0</v>
      </c>
      <c r="Z640" s="160">
        <f t="shared" si="324"/>
        <v>0</v>
      </c>
      <c r="AA640" s="160">
        <f t="shared" si="325"/>
        <v>0</v>
      </c>
      <c r="AC640" s="219">
        <f t="shared" si="326"/>
        <v>0</v>
      </c>
      <c r="AD640" s="218">
        <f t="shared" si="327"/>
        <v>0</v>
      </c>
      <c r="AE640" s="218">
        <f t="shared" si="328"/>
        <v>0</v>
      </c>
      <c r="AF640" s="220">
        <f t="shared" si="329"/>
        <v>0</v>
      </c>
      <c r="AG640" s="162"/>
      <c r="AH640" s="182">
        <f t="shared" si="330"/>
        <v>0</v>
      </c>
      <c r="AI640" s="183">
        <f t="shared" si="331"/>
        <v>0</v>
      </c>
      <c r="AJ640" s="183">
        <f t="shared" si="332"/>
        <v>0</v>
      </c>
      <c r="AK640" s="184">
        <f t="shared" si="333"/>
        <v>0</v>
      </c>
      <c r="AM640" s="370" t="str">
        <f t="shared" si="339"/>
        <v>-</v>
      </c>
      <c r="AO640" s="309" t="str">
        <f t="shared" si="334"/>
        <v/>
      </c>
    </row>
    <row r="641" spans="2:41" ht="16.5" outlineLevel="2" thickBot="1">
      <c r="B641" s="316">
        <v>6</v>
      </c>
      <c r="C641" s="317">
        <f t="shared" si="335"/>
        <v>131</v>
      </c>
      <c r="D641" s="317">
        <f t="shared" si="336"/>
        <v>477</v>
      </c>
      <c r="E641" s="153"/>
      <c r="F641" s="153"/>
      <c r="G641" s="253"/>
      <c r="H641" s="253"/>
      <c r="I641" s="253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37"/>
        <v>-</v>
      </c>
      <c r="S641" s="186" t="str">
        <f t="shared" si="338"/>
        <v>-</v>
      </c>
      <c r="T641" s="155" t="s">
        <v>316</v>
      </c>
      <c r="V641" s="181">
        <f t="shared" si="320"/>
        <v>0</v>
      </c>
      <c r="W641" s="202">
        <f t="shared" si="321"/>
        <v>0</v>
      </c>
      <c r="X641" s="149">
        <f t="shared" si="322"/>
        <v>0</v>
      </c>
      <c r="Y641" s="160">
        <f t="shared" si="323"/>
        <v>0</v>
      </c>
      <c r="Z641" s="160">
        <f t="shared" si="324"/>
        <v>0</v>
      </c>
      <c r="AA641" s="160">
        <f t="shared" si="325"/>
        <v>0</v>
      </c>
      <c r="AC641" s="219">
        <f t="shared" si="326"/>
        <v>0</v>
      </c>
      <c r="AD641" s="218">
        <f t="shared" si="327"/>
        <v>0</v>
      </c>
      <c r="AE641" s="218">
        <f t="shared" si="328"/>
        <v>0</v>
      </c>
      <c r="AF641" s="220">
        <f t="shared" si="329"/>
        <v>0</v>
      </c>
      <c r="AG641" s="162"/>
      <c r="AH641" s="182">
        <f t="shared" si="330"/>
        <v>0</v>
      </c>
      <c r="AI641" s="183">
        <f t="shared" si="331"/>
        <v>0</v>
      </c>
      <c r="AJ641" s="183">
        <f t="shared" si="332"/>
        <v>0</v>
      </c>
      <c r="AK641" s="184">
        <f t="shared" si="333"/>
        <v>0</v>
      </c>
      <c r="AM641" s="370" t="str">
        <f t="shared" si="339"/>
        <v>-</v>
      </c>
      <c r="AO641" s="309" t="str">
        <f t="shared" si="334"/>
        <v/>
      </c>
    </row>
    <row r="642" spans="2:41" ht="16.5" outlineLevel="2" thickBot="1">
      <c r="B642" s="316">
        <v>7</v>
      </c>
      <c r="C642" s="317">
        <f t="shared" si="335"/>
        <v>131</v>
      </c>
      <c r="D642" s="317">
        <f t="shared" si="336"/>
        <v>477</v>
      </c>
      <c r="E642" s="153"/>
      <c r="F642" s="153"/>
      <c r="G642" s="253"/>
      <c r="H642" s="253"/>
      <c r="I642" s="253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37"/>
        <v>-</v>
      </c>
      <c r="S642" s="186" t="str">
        <f t="shared" si="338"/>
        <v>-</v>
      </c>
      <c r="T642" s="155" t="s">
        <v>316</v>
      </c>
      <c r="V642" s="181">
        <f t="shared" si="320"/>
        <v>0</v>
      </c>
      <c r="W642" s="202">
        <f t="shared" si="321"/>
        <v>0</v>
      </c>
      <c r="X642" s="149">
        <f t="shared" si="322"/>
        <v>0</v>
      </c>
      <c r="Y642" s="160">
        <f t="shared" si="323"/>
        <v>0</v>
      </c>
      <c r="Z642" s="160">
        <f t="shared" si="324"/>
        <v>0</v>
      </c>
      <c r="AA642" s="160">
        <f t="shared" si="325"/>
        <v>0</v>
      </c>
      <c r="AC642" s="219">
        <f t="shared" si="326"/>
        <v>0</v>
      </c>
      <c r="AD642" s="218">
        <f t="shared" si="327"/>
        <v>0</v>
      </c>
      <c r="AE642" s="218">
        <f t="shared" si="328"/>
        <v>0</v>
      </c>
      <c r="AF642" s="220">
        <f t="shared" si="329"/>
        <v>0</v>
      </c>
      <c r="AG642" s="162"/>
      <c r="AH642" s="182">
        <f t="shared" si="330"/>
        <v>0</v>
      </c>
      <c r="AI642" s="183">
        <f t="shared" si="331"/>
        <v>0</v>
      </c>
      <c r="AJ642" s="183">
        <f t="shared" si="332"/>
        <v>0</v>
      </c>
      <c r="AK642" s="184">
        <f t="shared" si="333"/>
        <v>0</v>
      </c>
      <c r="AM642" s="370" t="str">
        <f t="shared" si="339"/>
        <v>-</v>
      </c>
      <c r="AO642" s="309" t="str">
        <f t="shared" si="334"/>
        <v/>
      </c>
    </row>
    <row r="643" spans="2:41" ht="16.5" outlineLevel="2" thickBot="1">
      <c r="B643" s="316">
        <v>8</v>
      </c>
      <c r="C643" s="317">
        <f t="shared" si="335"/>
        <v>131</v>
      </c>
      <c r="D643" s="317">
        <f t="shared" si="336"/>
        <v>477</v>
      </c>
      <c r="E643" s="153"/>
      <c r="F643" s="153"/>
      <c r="G643" s="253"/>
      <c r="H643" s="253"/>
      <c r="I643" s="253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37"/>
        <v>-</v>
      </c>
      <c r="S643" s="186" t="str">
        <f t="shared" si="338"/>
        <v>-</v>
      </c>
      <c r="T643" s="155" t="s">
        <v>316</v>
      </c>
      <c r="V643" s="181">
        <f t="shared" si="320"/>
        <v>0</v>
      </c>
      <c r="W643" s="202">
        <f t="shared" si="321"/>
        <v>0</v>
      </c>
      <c r="X643" s="149">
        <f t="shared" si="322"/>
        <v>0</v>
      </c>
      <c r="Y643" s="160">
        <f t="shared" si="323"/>
        <v>0</v>
      </c>
      <c r="Z643" s="160">
        <f t="shared" si="324"/>
        <v>0</v>
      </c>
      <c r="AA643" s="160">
        <f t="shared" si="325"/>
        <v>0</v>
      </c>
      <c r="AC643" s="219">
        <f t="shared" si="326"/>
        <v>0</v>
      </c>
      <c r="AD643" s="218">
        <f t="shared" si="327"/>
        <v>0</v>
      </c>
      <c r="AE643" s="218">
        <f t="shared" si="328"/>
        <v>0</v>
      </c>
      <c r="AF643" s="220">
        <f t="shared" si="329"/>
        <v>0</v>
      </c>
      <c r="AG643" s="162"/>
      <c r="AH643" s="182">
        <f t="shared" si="330"/>
        <v>0</v>
      </c>
      <c r="AI643" s="183">
        <f t="shared" si="331"/>
        <v>0</v>
      </c>
      <c r="AJ643" s="183">
        <f t="shared" si="332"/>
        <v>0</v>
      </c>
      <c r="AK643" s="184">
        <f t="shared" si="333"/>
        <v>0</v>
      </c>
      <c r="AM643" s="370" t="str">
        <f t="shared" si="339"/>
        <v>-</v>
      </c>
      <c r="AO643" s="309" t="str">
        <f t="shared" si="334"/>
        <v/>
      </c>
    </row>
    <row r="644" spans="2:41" ht="16.5" outlineLevel="2" thickBot="1">
      <c r="B644" s="316">
        <v>9</v>
      </c>
      <c r="C644" s="317">
        <f t="shared" si="335"/>
        <v>131</v>
      </c>
      <c r="D644" s="317">
        <f t="shared" si="336"/>
        <v>477</v>
      </c>
      <c r="E644" s="153"/>
      <c r="F644" s="153"/>
      <c r="G644" s="253"/>
      <c r="H644" s="253"/>
      <c r="I644" s="253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37"/>
        <v>-</v>
      </c>
      <c r="S644" s="186" t="str">
        <f t="shared" si="338"/>
        <v>-</v>
      </c>
      <c r="T644" s="155" t="s">
        <v>316</v>
      </c>
      <c r="V644" s="181">
        <f t="shared" si="320"/>
        <v>0</v>
      </c>
      <c r="W644" s="202">
        <f t="shared" si="321"/>
        <v>0</v>
      </c>
      <c r="X644" s="149">
        <f t="shared" si="322"/>
        <v>0</v>
      </c>
      <c r="Y644" s="160">
        <f t="shared" si="323"/>
        <v>0</v>
      </c>
      <c r="Z644" s="160">
        <f t="shared" si="324"/>
        <v>0</v>
      </c>
      <c r="AA644" s="160">
        <f t="shared" si="325"/>
        <v>0</v>
      </c>
      <c r="AC644" s="219">
        <f t="shared" si="326"/>
        <v>0</v>
      </c>
      <c r="AD644" s="218">
        <f t="shared" si="327"/>
        <v>0</v>
      </c>
      <c r="AE644" s="218">
        <f t="shared" si="328"/>
        <v>0</v>
      </c>
      <c r="AF644" s="220">
        <f t="shared" si="329"/>
        <v>0</v>
      </c>
      <c r="AG644" s="162"/>
      <c r="AH644" s="182">
        <f t="shared" si="330"/>
        <v>0</v>
      </c>
      <c r="AI644" s="183">
        <f t="shared" si="331"/>
        <v>0</v>
      </c>
      <c r="AJ644" s="183">
        <f t="shared" si="332"/>
        <v>0</v>
      </c>
      <c r="AK644" s="184">
        <f t="shared" si="333"/>
        <v>0</v>
      </c>
      <c r="AM644" s="370" t="str">
        <f t="shared" si="339"/>
        <v>-</v>
      </c>
      <c r="AO644" s="309" t="str">
        <f t="shared" si="334"/>
        <v/>
      </c>
    </row>
    <row r="645" spans="2:41" ht="16.5" outlineLevel="2" thickBot="1">
      <c r="B645" s="316">
        <v>10</v>
      </c>
      <c r="C645" s="317">
        <f t="shared" si="335"/>
        <v>131</v>
      </c>
      <c r="D645" s="317">
        <f t="shared" si="336"/>
        <v>477</v>
      </c>
      <c r="E645" s="153"/>
      <c r="F645" s="153"/>
      <c r="G645" s="253"/>
      <c r="H645" s="253"/>
      <c r="I645" s="253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37"/>
        <v>-</v>
      </c>
      <c r="S645" s="186" t="str">
        <f t="shared" si="338"/>
        <v>-</v>
      </c>
      <c r="T645" s="155" t="s">
        <v>316</v>
      </c>
      <c r="V645" s="181">
        <f t="shared" si="320"/>
        <v>0</v>
      </c>
      <c r="W645" s="202">
        <f t="shared" si="321"/>
        <v>0</v>
      </c>
      <c r="X645" s="149">
        <f t="shared" si="322"/>
        <v>0</v>
      </c>
      <c r="Y645" s="160">
        <f t="shared" si="323"/>
        <v>0</v>
      </c>
      <c r="Z645" s="160">
        <f t="shared" si="324"/>
        <v>0</v>
      </c>
      <c r="AA645" s="160">
        <f t="shared" si="325"/>
        <v>0</v>
      </c>
      <c r="AC645" s="219">
        <f t="shared" si="326"/>
        <v>0</v>
      </c>
      <c r="AD645" s="218">
        <f t="shared" si="327"/>
        <v>0</v>
      </c>
      <c r="AE645" s="218">
        <f t="shared" si="328"/>
        <v>0</v>
      </c>
      <c r="AF645" s="220">
        <f t="shared" si="329"/>
        <v>0</v>
      </c>
      <c r="AG645" s="162"/>
      <c r="AH645" s="182">
        <f t="shared" si="330"/>
        <v>0</v>
      </c>
      <c r="AI645" s="183">
        <f t="shared" si="331"/>
        <v>0</v>
      </c>
      <c r="AJ645" s="183">
        <f t="shared" si="332"/>
        <v>0</v>
      </c>
      <c r="AK645" s="184">
        <f t="shared" si="333"/>
        <v>0</v>
      </c>
      <c r="AM645" s="370" t="str">
        <f t="shared" si="339"/>
        <v>-</v>
      </c>
      <c r="AO645" s="309" t="str">
        <f t="shared" si="334"/>
        <v/>
      </c>
    </row>
    <row r="646" spans="2:41" ht="16.5" outlineLevel="2" thickBot="1">
      <c r="B646" s="316">
        <v>11</v>
      </c>
      <c r="C646" s="317">
        <f t="shared" si="335"/>
        <v>131</v>
      </c>
      <c r="D646" s="317">
        <f t="shared" si="336"/>
        <v>477</v>
      </c>
      <c r="E646" s="153"/>
      <c r="F646" s="153"/>
      <c r="G646" s="253"/>
      <c r="H646" s="253"/>
      <c r="I646" s="253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37"/>
        <v>-</v>
      </c>
      <c r="S646" s="186" t="str">
        <f t="shared" si="338"/>
        <v>-</v>
      </c>
      <c r="T646" s="155" t="s">
        <v>316</v>
      </c>
      <c r="V646" s="181">
        <f t="shared" si="320"/>
        <v>0</v>
      </c>
      <c r="W646" s="202">
        <f t="shared" si="321"/>
        <v>0</v>
      </c>
      <c r="X646" s="149">
        <f t="shared" si="322"/>
        <v>0</v>
      </c>
      <c r="Y646" s="160">
        <f t="shared" si="323"/>
        <v>0</v>
      </c>
      <c r="Z646" s="160">
        <f t="shared" si="324"/>
        <v>0</v>
      </c>
      <c r="AA646" s="160">
        <f t="shared" si="325"/>
        <v>0</v>
      </c>
      <c r="AC646" s="219">
        <f t="shared" si="326"/>
        <v>0</v>
      </c>
      <c r="AD646" s="218">
        <f t="shared" si="327"/>
        <v>0</v>
      </c>
      <c r="AE646" s="218">
        <f t="shared" si="328"/>
        <v>0</v>
      </c>
      <c r="AF646" s="220">
        <f t="shared" si="329"/>
        <v>0</v>
      </c>
      <c r="AG646" s="162"/>
      <c r="AH646" s="182">
        <f t="shared" si="330"/>
        <v>0</v>
      </c>
      <c r="AI646" s="183">
        <f t="shared" si="331"/>
        <v>0</v>
      </c>
      <c r="AJ646" s="183">
        <f t="shared" si="332"/>
        <v>0</v>
      </c>
      <c r="AK646" s="184">
        <f t="shared" si="333"/>
        <v>0</v>
      </c>
      <c r="AM646" s="370" t="str">
        <f t="shared" si="339"/>
        <v>-</v>
      </c>
      <c r="AO646" s="309" t="str">
        <f t="shared" si="334"/>
        <v/>
      </c>
    </row>
    <row r="647" spans="2:41" ht="16.5" outlineLevel="2" thickBot="1">
      <c r="B647" s="316">
        <v>12</v>
      </c>
      <c r="C647" s="317">
        <f t="shared" si="335"/>
        <v>131</v>
      </c>
      <c r="D647" s="317">
        <f t="shared" si="336"/>
        <v>477</v>
      </c>
      <c r="E647" s="153"/>
      <c r="F647" s="153"/>
      <c r="G647" s="253"/>
      <c r="H647" s="253"/>
      <c r="I647" s="253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37"/>
        <v>-</v>
      </c>
      <c r="S647" s="186" t="str">
        <f t="shared" si="338"/>
        <v>-</v>
      </c>
      <c r="T647" s="155" t="s">
        <v>316</v>
      </c>
      <c r="V647" s="181">
        <f t="shared" si="320"/>
        <v>0</v>
      </c>
      <c r="W647" s="202">
        <f t="shared" si="321"/>
        <v>0</v>
      </c>
      <c r="X647" s="149">
        <f t="shared" si="322"/>
        <v>0</v>
      </c>
      <c r="Y647" s="160">
        <f t="shared" si="323"/>
        <v>0</v>
      </c>
      <c r="Z647" s="160">
        <f t="shared" si="324"/>
        <v>0</v>
      </c>
      <c r="AA647" s="160">
        <f t="shared" si="325"/>
        <v>0</v>
      </c>
      <c r="AC647" s="219">
        <f t="shared" si="326"/>
        <v>0</v>
      </c>
      <c r="AD647" s="218">
        <f t="shared" si="327"/>
        <v>0</v>
      </c>
      <c r="AE647" s="218">
        <f t="shared" si="328"/>
        <v>0</v>
      </c>
      <c r="AF647" s="220">
        <f t="shared" si="329"/>
        <v>0</v>
      </c>
      <c r="AG647" s="162"/>
      <c r="AH647" s="182">
        <f t="shared" si="330"/>
        <v>0</v>
      </c>
      <c r="AI647" s="183">
        <f t="shared" si="331"/>
        <v>0</v>
      </c>
      <c r="AJ647" s="183">
        <f t="shared" si="332"/>
        <v>0</v>
      </c>
      <c r="AK647" s="184">
        <f t="shared" si="333"/>
        <v>0</v>
      </c>
      <c r="AM647" s="370" t="str">
        <f t="shared" si="339"/>
        <v>-</v>
      </c>
      <c r="AO647" s="309" t="str">
        <f t="shared" si="334"/>
        <v/>
      </c>
    </row>
    <row r="648" spans="2:41" ht="16.5" outlineLevel="2" thickBot="1">
      <c r="B648" s="316">
        <v>13</v>
      </c>
      <c r="C648" s="317">
        <f t="shared" si="335"/>
        <v>131</v>
      </c>
      <c r="D648" s="317">
        <f t="shared" si="336"/>
        <v>477</v>
      </c>
      <c r="E648" s="153"/>
      <c r="F648" s="153"/>
      <c r="G648" s="253"/>
      <c r="H648" s="253"/>
      <c r="I648" s="253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37"/>
        <v>-</v>
      </c>
      <c r="S648" s="186" t="str">
        <f t="shared" si="338"/>
        <v>-</v>
      </c>
      <c r="T648" s="155" t="s">
        <v>316</v>
      </c>
      <c r="V648" s="181">
        <f t="shared" si="320"/>
        <v>0</v>
      </c>
      <c r="W648" s="202">
        <f t="shared" si="321"/>
        <v>0</v>
      </c>
      <c r="X648" s="149">
        <f t="shared" si="322"/>
        <v>0</v>
      </c>
      <c r="Y648" s="160">
        <f t="shared" si="323"/>
        <v>0</v>
      </c>
      <c r="Z648" s="160">
        <f t="shared" si="324"/>
        <v>0</v>
      </c>
      <c r="AA648" s="160">
        <f t="shared" si="325"/>
        <v>0</v>
      </c>
      <c r="AC648" s="219">
        <f t="shared" si="326"/>
        <v>0</v>
      </c>
      <c r="AD648" s="218">
        <f t="shared" si="327"/>
        <v>0</v>
      </c>
      <c r="AE648" s="218">
        <f t="shared" si="328"/>
        <v>0</v>
      </c>
      <c r="AF648" s="220">
        <f t="shared" si="329"/>
        <v>0</v>
      </c>
      <c r="AG648" s="162"/>
      <c r="AH648" s="182">
        <f t="shared" si="330"/>
        <v>0</v>
      </c>
      <c r="AI648" s="183">
        <f t="shared" si="331"/>
        <v>0</v>
      </c>
      <c r="AJ648" s="183">
        <f t="shared" si="332"/>
        <v>0</v>
      </c>
      <c r="AK648" s="184">
        <f t="shared" si="333"/>
        <v>0</v>
      </c>
      <c r="AM648" s="370" t="str">
        <f t="shared" si="339"/>
        <v>-</v>
      </c>
      <c r="AO648" s="309" t="str">
        <f t="shared" si="334"/>
        <v/>
      </c>
    </row>
    <row r="649" spans="2:41" ht="16.5" outlineLevel="2" thickBot="1">
      <c r="B649" s="316">
        <v>14</v>
      </c>
      <c r="C649" s="317">
        <f t="shared" si="335"/>
        <v>131</v>
      </c>
      <c r="D649" s="317">
        <f t="shared" si="336"/>
        <v>477</v>
      </c>
      <c r="E649" s="153"/>
      <c r="F649" s="153"/>
      <c r="G649" s="253"/>
      <c r="H649" s="253"/>
      <c r="I649" s="253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37"/>
        <v>-</v>
      </c>
      <c r="S649" s="186" t="str">
        <f t="shared" si="338"/>
        <v>-</v>
      </c>
      <c r="T649" s="155" t="s">
        <v>316</v>
      </c>
      <c r="V649" s="181">
        <f t="shared" si="320"/>
        <v>0</v>
      </c>
      <c r="W649" s="202">
        <f t="shared" si="321"/>
        <v>0</v>
      </c>
      <c r="X649" s="149">
        <f t="shared" si="322"/>
        <v>0</v>
      </c>
      <c r="Y649" s="160">
        <f t="shared" si="323"/>
        <v>0</v>
      </c>
      <c r="Z649" s="160">
        <f t="shared" si="324"/>
        <v>0</v>
      </c>
      <c r="AA649" s="160">
        <f t="shared" si="325"/>
        <v>0</v>
      </c>
      <c r="AC649" s="219">
        <f t="shared" si="326"/>
        <v>0</v>
      </c>
      <c r="AD649" s="218">
        <f t="shared" si="327"/>
        <v>0</v>
      </c>
      <c r="AE649" s="218">
        <f t="shared" si="328"/>
        <v>0</v>
      </c>
      <c r="AF649" s="220">
        <f t="shared" si="329"/>
        <v>0</v>
      </c>
      <c r="AG649" s="162"/>
      <c r="AH649" s="182">
        <f t="shared" si="330"/>
        <v>0</v>
      </c>
      <c r="AI649" s="183">
        <f t="shared" si="331"/>
        <v>0</v>
      </c>
      <c r="AJ649" s="183">
        <f t="shared" si="332"/>
        <v>0</v>
      </c>
      <c r="AK649" s="184">
        <f t="shared" si="333"/>
        <v>0</v>
      </c>
      <c r="AM649" s="370" t="str">
        <f t="shared" si="339"/>
        <v>-</v>
      </c>
      <c r="AO649" s="309" t="str">
        <f t="shared" si="334"/>
        <v/>
      </c>
    </row>
    <row r="650" spans="2:41" ht="16.5" outlineLevel="2" thickBot="1">
      <c r="B650" s="316">
        <v>15</v>
      </c>
      <c r="C650" s="317">
        <f t="shared" si="335"/>
        <v>131</v>
      </c>
      <c r="D650" s="317">
        <f t="shared" si="336"/>
        <v>477</v>
      </c>
      <c r="E650" s="153"/>
      <c r="F650" s="153"/>
      <c r="G650" s="253"/>
      <c r="H650" s="253"/>
      <c r="I650" s="253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37"/>
        <v>-</v>
      </c>
      <c r="S650" s="186" t="str">
        <f t="shared" si="338"/>
        <v>-</v>
      </c>
      <c r="T650" s="155" t="s">
        <v>316</v>
      </c>
      <c r="V650" s="181">
        <f t="shared" si="320"/>
        <v>0</v>
      </c>
      <c r="W650" s="202">
        <f t="shared" si="321"/>
        <v>0</v>
      </c>
      <c r="X650" s="149">
        <f t="shared" si="322"/>
        <v>0</v>
      </c>
      <c r="Y650" s="160">
        <f t="shared" si="323"/>
        <v>0</v>
      </c>
      <c r="Z650" s="160">
        <f t="shared" si="324"/>
        <v>0</v>
      </c>
      <c r="AA650" s="160">
        <f t="shared" si="325"/>
        <v>0</v>
      </c>
      <c r="AC650" s="219">
        <f t="shared" si="326"/>
        <v>0</v>
      </c>
      <c r="AD650" s="218">
        <f t="shared" si="327"/>
        <v>0</v>
      </c>
      <c r="AE650" s="218">
        <f t="shared" si="328"/>
        <v>0</v>
      </c>
      <c r="AF650" s="220">
        <f t="shared" si="329"/>
        <v>0</v>
      </c>
      <c r="AG650" s="162"/>
      <c r="AH650" s="182">
        <f t="shared" si="330"/>
        <v>0</v>
      </c>
      <c r="AI650" s="183">
        <f t="shared" si="331"/>
        <v>0</v>
      </c>
      <c r="AJ650" s="183">
        <f t="shared" si="332"/>
        <v>0</v>
      </c>
      <c r="AK650" s="184">
        <f t="shared" si="333"/>
        <v>0</v>
      </c>
      <c r="AM650" s="370" t="str">
        <f t="shared" si="339"/>
        <v>-</v>
      </c>
      <c r="AO650" s="309" t="str">
        <f t="shared" si="334"/>
        <v/>
      </c>
    </row>
    <row r="651" spans="2:41" ht="16.5" outlineLevel="2" thickBot="1">
      <c r="B651" s="316">
        <v>16</v>
      </c>
      <c r="C651" s="317">
        <f t="shared" si="335"/>
        <v>131</v>
      </c>
      <c r="D651" s="317">
        <f t="shared" si="336"/>
        <v>477</v>
      </c>
      <c r="E651" s="153"/>
      <c r="F651" s="153"/>
      <c r="G651" s="253"/>
      <c r="H651" s="253"/>
      <c r="I651" s="253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37"/>
        <v>-</v>
      </c>
      <c r="S651" s="186" t="str">
        <f t="shared" si="338"/>
        <v>-</v>
      </c>
      <c r="T651" s="155" t="s">
        <v>316</v>
      </c>
      <c r="V651" s="181">
        <f t="shared" si="320"/>
        <v>0</v>
      </c>
      <c r="W651" s="202">
        <f t="shared" si="321"/>
        <v>0</v>
      </c>
      <c r="X651" s="149">
        <f t="shared" si="322"/>
        <v>0</v>
      </c>
      <c r="Y651" s="160">
        <f t="shared" si="323"/>
        <v>0</v>
      </c>
      <c r="Z651" s="160">
        <f t="shared" si="324"/>
        <v>0</v>
      </c>
      <c r="AA651" s="160">
        <f t="shared" si="325"/>
        <v>0</v>
      </c>
      <c r="AC651" s="219">
        <f t="shared" si="326"/>
        <v>0</v>
      </c>
      <c r="AD651" s="218">
        <f t="shared" si="327"/>
        <v>0</v>
      </c>
      <c r="AE651" s="218">
        <f t="shared" si="328"/>
        <v>0</v>
      </c>
      <c r="AF651" s="220">
        <f t="shared" si="329"/>
        <v>0</v>
      </c>
      <c r="AG651" s="162"/>
      <c r="AH651" s="182">
        <f t="shared" si="330"/>
        <v>0</v>
      </c>
      <c r="AI651" s="183">
        <f t="shared" si="331"/>
        <v>0</v>
      </c>
      <c r="AJ651" s="183">
        <f t="shared" si="332"/>
        <v>0</v>
      </c>
      <c r="AK651" s="184">
        <f t="shared" si="333"/>
        <v>0</v>
      </c>
      <c r="AM651" s="370" t="str">
        <f t="shared" si="339"/>
        <v>-</v>
      </c>
      <c r="AO651" s="309" t="str">
        <f t="shared" si="334"/>
        <v/>
      </c>
    </row>
    <row r="652" spans="2:41" ht="16.5" outlineLevel="2" thickBot="1">
      <c r="B652" s="316">
        <v>17</v>
      </c>
      <c r="C652" s="317">
        <f t="shared" si="335"/>
        <v>131</v>
      </c>
      <c r="D652" s="317">
        <f t="shared" si="336"/>
        <v>477</v>
      </c>
      <c r="E652" s="153"/>
      <c r="F652" s="153"/>
      <c r="G652" s="253"/>
      <c r="H652" s="253"/>
      <c r="I652" s="253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37"/>
        <v>-</v>
      </c>
      <c r="S652" s="186" t="str">
        <f t="shared" si="338"/>
        <v>-</v>
      </c>
      <c r="T652" s="155" t="s">
        <v>316</v>
      </c>
      <c r="V652" s="181">
        <f t="shared" si="320"/>
        <v>0</v>
      </c>
      <c r="W652" s="202">
        <f t="shared" si="321"/>
        <v>0</v>
      </c>
      <c r="X652" s="149">
        <f t="shared" si="322"/>
        <v>0</v>
      </c>
      <c r="Y652" s="160">
        <f t="shared" si="323"/>
        <v>0</v>
      </c>
      <c r="Z652" s="160">
        <f t="shared" si="324"/>
        <v>0</v>
      </c>
      <c r="AA652" s="160">
        <f t="shared" si="325"/>
        <v>0</v>
      </c>
      <c r="AC652" s="219">
        <f t="shared" si="326"/>
        <v>0</v>
      </c>
      <c r="AD652" s="218">
        <f t="shared" si="327"/>
        <v>0</v>
      </c>
      <c r="AE652" s="218">
        <f t="shared" si="328"/>
        <v>0</v>
      </c>
      <c r="AF652" s="220">
        <f t="shared" si="329"/>
        <v>0</v>
      </c>
      <c r="AG652" s="162"/>
      <c r="AH652" s="182">
        <f t="shared" si="330"/>
        <v>0</v>
      </c>
      <c r="AI652" s="183">
        <f t="shared" si="331"/>
        <v>0</v>
      </c>
      <c r="AJ652" s="183">
        <f t="shared" si="332"/>
        <v>0</v>
      </c>
      <c r="AK652" s="184">
        <f t="shared" si="333"/>
        <v>0</v>
      </c>
      <c r="AM652" s="370" t="str">
        <f t="shared" si="339"/>
        <v>-</v>
      </c>
      <c r="AO652" s="309" t="str">
        <f t="shared" si="334"/>
        <v/>
      </c>
    </row>
    <row r="653" spans="2:41" ht="16.5" outlineLevel="2" thickBot="1">
      <c r="B653" s="316">
        <v>18</v>
      </c>
      <c r="C653" s="317">
        <f t="shared" si="335"/>
        <v>131</v>
      </c>
      <c r="D653" s="317">
        <f t="shared" si="336"/>
        <v>477</v>
      </c>
      <c r="E653" s="153"/>
      <c r="F653" s="153"/>
      <c r="G653" s="253"/>
      <c r="H653" s="253"/>
      <c r="I653" s="253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37"/>
        <v>-</v>
      </c>
      <c r="S653" s="186" t="str">
        <f t="shared" si="338"/>
        <v>-</v>
      </c>
      <c r="T653" s="155" t="s">
        <v>316</v>
      </c>
      <c r="V653" s="181">
        <f t="shared" si="320"/>
        <v>0</v>
      </c>
      <c r="W653" s="202">
        <f t="shared" si="321"/>
        <v>0</v>
      </c>
      <c r="X653" s="149">
        <f t="shared" si="322"/>
        <v>0</v>
      </c>
      <c r="Y653" s="160">
        <f t="shared" si="323"/>
        <v>0</v>
      </c>
      <c r="Z653" s="160">
        <f t="shared" si="324"/>
        <v>0</v>
      </c>
      <c r="AA653" s="160">
        <f t="shared" si="325"/>
        <v>0</v>
      </c>
      <c r="AC653" s="219">
        <f t="shared" si="326"/>
        <v>0</v>
      </c>
      <c r="AD653" s="218">
        <f t="shared" si="327"/>
        <v>0</v>
      </c>
      <c r="AE653" s="218">
        <f t="shared" si="328"/>
        <v>0</v>
      </c>
      <c r="AF653" s="220">
        <f t="shared" si="329"/>
        <v>0</v>
      </c>
      <c r="AG653" s="162"/>
      <c r="AH653" s="182">
        <f t="shared" si="330"/>
        <v>0</v>
      </c>
      <c r="AI653" s="183">
        <f t="shared" si="331"/>
        <v>0</v>
      </c>
      <c r="AJ653" s="183">
        <f t="shared" si="332"/>
        <v>0</v>
      </c>
      <c r="AK653" s="184">
        <f t="shared" si="333"/>
        <v>0</v>
      </c>
      <c r="AM653" s="370" t="str">
        <f t="shared" si="339"/>
        <v>-</v>
      </c>
      <c r="AO653" s="309" t="str">
        <f t="shared" si="334"/>
        <v/>
      </c>
    </row>
    <row r="654" spans="2:41" ht="16.5" outlineLevel="2" thickBot="1">
      <c r="B654" s="316">
        <v>19</v>
      </c>
      <c r="C654" s="317">
        <f t="shared" si="335"/>
        <v>131</v>
      </c>
      <c r="D654" s="317">
        <f t="shared" si="336"/>
        <v>477</v>
      </c>
      <c r="E654" s="153"/>
      <c r="F654" s="153"/>
      <c r="G654" s="253"/>
      <c r="H654" s="253"/>
      <c r="I654" s="253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37"/>
        <v>-</v>
      </c>
      <c r="S654" s="186" t="str">
        <f t="shared" si="338"/>
        <v>-</v>
      </c>
      <c r="T654" s="155" t="s">
        <v>316</v>
      </c>
      <c r="V654" s="181">
        <f t="shared" si="320"/>
        <v>0</v>
      </c>
      <c r="W654" s="202">
        <f t="shared" si="321"/>
        <v>0</v>
      </c>
      <c r="X654" s="149">
        <f t="shared" si="322"/>
        <v>0</v>
      </c>
      <c r="Y654" s="160">
        <f t="shared" si="323"/>
        <v>0</v>
      </c>
      <c r="Z654" s="160">
        <f t="shared" si="324"/>
        <v>0</v>
      </c>
      <c r="AA654" s="160">
        <f t="shared" si="325"/>
        <v>0</v>
      </c>
      <c r="AC654" s="219">
        <f t="shared" si="326"/>
        <v>0</v>
      </c>
      <c r="AD654" s="218">
        <f t="shared" si="327"/>
        <v>0</v>
      </c>
      <c r="AE654" s="218">
        <f t="shared" si="328"/>
        <v>0</v>
      </c>
      <c r="AF654" s="220">
        <f t="shared" si="329"/>
        <v>0</v>
      </c>
      <c r="AG654" s="162"/>
      <c r="AH654" s="182">
        <f t="shared" si="330"/>
        <v>0</v>
      </c>
      <c r="AI654" s="183">
        <f t="shared" si="331"/>
        <v>0</v>
      </c>
      <c r="AJ654" s="183">
        <f t="shared" si="332"/>
        <v>0</v>
      </c>
      <c r="AK654" s="184">
        <f t="shared" si="333"/>
        <v>0</v>
      </c>
      <c r="AM654" s="370" t="str">
        <f t="shared" si="339"/>
        <v>-</v>
      </c>
      <c r="AO654" s="309" t="str">
        <f t="shared" si="334"/>
        <v/>
      </c>
    </row>
    <row r="655" spans="2:41" ht="16.5" outlineLevel="2" thickBot="1">
      <c r="B655" s="316">
        <v>20</v>
      </c>
      <c r="C655" s="317">
        <f t="shared" si="335"/>
        <v>131</v>
      </c>
      <c r="D655" s="317">
        <f t="shared" si="336"/>
        <v>477</v>
      </c>
      <c r="E655" s="153"/>
      <c r="F655" s="153"/>
      <c r="G655" s="253"/>
      <c r="H655" s="253"/>
      <c r="I655" s="253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37"/>
        <v>-</v>
      </c>
      <c r="S655" s="186" t="str">
        <f t="shared" si="338"/>
        <v>-</v>
      </c>
      <c r="T655" s="155" t="s">
        <v>316</v>
      </c>
      <c r="V655" s="181">
        <f t="shared" si="320"/>
        <v>0</v>
      </c>
      <c r="W655" s="202">
        <f t="shared" si="321"/>
        <v>0</v>
      </c>
      <c r="X655" s="149">
        <f t="shared" si="322"/>
        <v>0</v>
      </c>
      <c r="Y655" s="160">
        <f t="shared" si="323"/>
        <v>0</v>
      </c>
      <c r="Z655" s="160">
        <f t="shared" si="324"/>
        <v>0</v>
      </c>
      <c r="AA655" s="160">
        <f t="shared" si="325"/>
        <v>0</v>
      </c>
      <c r="AC655" s="219">
        <f t="shared" si="326"/>
        <v>0</v>
      </c>
      <c r="AD655" s="218">
        <f t="shared" si="327"/>
        <v>0</v>
      </c>
      <c r="AE655" s="218">
        <f t="shared" si="328"/>
        <v>0</v>
      </c>
      <c r="AF655" s="220">
        <f t="shared" si="329"/>
        <v>0</v>
      </c>
      <c r="AG655" s="162"/>
      <c r="AH655" s="182">
        <f t="shared" si="330"/>
        <v>0</v>
      </c>
      <c r="AI655" s="183">
        <f t="shared" si="331"/>
        <v>0</v>
      </c>
      <c r="AJ655" s="183">
        <f t="shared" si="332"/>
        <v>0</v>
      </c>
      <c r="AK655" s="184">
        <f t="shared" si="333"/>
        <v>0</v>
      </c>
      <c r="AM655" s="370" t="str">
        <f t="shared" si="339"/>
        <v>-</v>
      </c>
      <c r="AO655" s="309" t="str">
        <f t="shared" si="334"/>
        <v/>
      </c>
    </row>
    <row r="656" spans="2:41" ht="16.5" outlineLevel="2" thickBot="1">
      <c r="B656" s="316">
        <v>21</v>
      </c>
      <c r="C656" s="317">
        <f t="shared" si="335"/>
        <v>131</v>
      </c>
      <c r="D656" s="317">
        <f t="shared" si="336"/>
        <v>477</v>
      </c>
      <c r="E656" s="153"/>
      <c r="F656" s="153"/>
      <c r="G656" s="253"/>
      <c r="H656" s="253"/>
      <c r="I656" s="253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37"/>
        <v>-</v>
      </c>
      <c r="S656" s="186" t="str">
        <f t="shared" si="338"/>
        <v>-</v>
      </c>
      <c r="T656" s="155" t="s">
        <v>316</v>
      </c>
      <c r="V656" s="181">
        <f t="shared" si="320"/>
        <v>0</v>
      </c>
      <c r="W656" s="202">
        <f t="shared" si="321"/>
        <v>0</v>
      </c>
      <c r="X656" s="149">
        <f t="shared" si="322"/>
        <v>0</v>
      </c>
      <c r="Y656" s="160">
        <f t="shared" si="323"/>
        <v>0</v>
      </c>
      <c r="Z656" s="160">
        <f t="shared" si="324"/>
        <v>0</v>
      </c>
      <c r="AA656" s="160">
        <f t="shared" si="325"/>
        <v>0</v>
      </c>
      <c r="AC656" s="219">
        <f t="shared" si="326"/>
        <v>0</v>
      </c>
      <c r="AD656" s="218">
        <f t="shared" si="327"/>
        <v>0</v>
      </c>
      <c r="AE656" s="218">
        <f t="shared" si="328"/>
        <v>0</v>
      </c>
      <c r="AF656" s="220">
        <f t="shared" si="329"/>
        <v>0</v>
      </c>
      <c r="AG656" s="162"/>
      <c r="AH656" s="182">
        <f t="shared" si="330"/>
        <v>0</v>
      </c>
      <c r="AI656" s="183">
        <f t="shared" si="331"/>
        <v>0</v>
      </c>
      <c r="AJ656" s="183">
        <f t="shared" si="332"/>
        <v>0</v>
      </c>
      <c r="AK656" s="184">
        <f t="shared" si="333"/>
        <v>0</v>
      </c>
      <c r="AM656" s="370" t="str">
        <f t="shared" si="339"/>
        <v>-</v>
      </c>
      <c r="AO656" s="309" t="str">
        <f t="shared" si="334"/>
        <v/>
      </c>
    </row>
    <row r="657" spans="2:41" ht="16.5" outlineLevel="2" thickBot="1">
      <c r="B657" s="316">
        <v>22</v>
      </c>
      <c r="C657" s="317">
        <f t="shared" si="335"/>
        <v>131</v>
      </c>
      <c r="D657" s="317">
        <f t="shared" si="336"/>
        <v>477</v>
      </c>
      <c r="E657" s="153"/>
      <c r="F657" s="575"/>
      <c r="G657" s="253"/>
      <c r="H657" s="253"/>
      <c r="I657" s="253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37"/>
        <v>-</v>
      </c>
      <c r="S657" s="186" t="str">
        <f t="shared" si="338"/>
        <v>-</v>
      </c>
      <c r="T657" s="155" t="s">
        <v>316</v>
      </c>
      <c r="V657" s="181">
        <f t="shared" si="320"/>
        <v>0</v>
      </c>
      <c r="W657" s="202">
        <f t="shared" si="321"/>
        <v>0</v>
      </c>
      <c r="X657" s="149">
        <f t="shared" si="322"/>
        <v>0</v>
      </c>
      <c r="Y657" s="160">
        <f t="shared" si="323"/>
        <v>0</v>
      </c>
      <c r="Z657" s="160">
        <f t="shared" si="324"/>
        <v>0</v>
      </c>
      <c r="AA657" s="160">
        <f t="shared" si="325"/>
        <v>0</v>
      </c>
      <c r="AC657" s="219">
        <f t="shared" si="326"/>
        <v>0</v>
      </c>
      <c r="AD657" s="218">
        <f t="shared" si="327"/>
        <v>0</v>
      </c>
      <c r="AE657" s="218">
        <f t="shared" si="328"/>
        <v>0</v>
      </c>
      <c r="AF657" s="220">
        <f t="shared" si="329"/>
        <v>0</v>
      </c>
      <c r="AG657" s="162"/>
      <c r="AH657" s="182">
        <f t="shared" si="330"/>
        <v>0</v>
      </c>
      <c r="AI657" s="183">
        <f t="shared" si="331"/>
        <v>0</v>
      </c>
      <c r="AJ657" s="183">
        <f t="shared" si="332"/>
        <v>0</v>
      </c>
      <c r="AK657" s="184">
        <f t="shared" si="333"/>
        <v>0</v>
      </c>
      <c r="AM657" s="370" t="str">
        <f t="shared" si="339"/>
        <v>-</v>
      </c>
      <c r="AO657" s="309" t="str">
        <f t="shared" si="334"/>
        <v/>
      </c>
    </row>
    <row r="658" spans="2:41" ht="16.5" outlineLevel="2" thickBot="1">
      <c r="B658" s="316">
        <v>23</v>
      </c>
      <c r="C658" s="317">
        <f t="shared" si="335"/>
        <v>131</v>
      </c>
      <c r="D658" s="317">
        <f t="shared" si="336"/>
        <v>477</v>
      </c>
      <c r="E658" s="153"/>
      <c r="F658" s="575"/>
      <c r="G658" s="253"/>
      <c r="H658" s="253"/>
      <c r="I658" s="253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37"/>
        <v>-</v>
      </c>
      <c r="S658" s="186" t="str">
        <f t="shared" si="338"/>
        <v>-</v>
      </c>
      <c r="T658" s="155" t="s">
        <v>316</v>
      </c>
      <c r="V658" s="181">
        <f t="shared" si="320"/>
        <v>0</v>
      </c>
      <c r="W658" s="202">
        <f t="shared" si="321"/>
        <v>0</v>
      </c>
      <c r="X658" s="149">
        <f t="shared" si="322"/>
        <v>0</v>
      </c>
      <c r="Y658" s="160">
        <f t="shared" si="323"/>
        <v>0</v>
      </c>
      <c r="Z658" s="160">
        <f t="shared" si="324"/>
        <v>0</v>
      </c>
      <c r="AA658" s="160">
        <f t="shared" si="325"/>
        <v>0</v>
      </c>
      <c r="AC658" s="219">
        <f t="shared" si="326"/>
        <v>0</v>
      </c>
      <c r="AD658" s="218">
        <f t="shared" si="327"/>
        <v>0</v>
      </c>
      <c r="AE658" s="218">
        <f t="shared" si="328"/>
        <v>0</v>
      </c>
      <c r="AF658" s="220">
        <f t="shared" si="329"/>
        <v>0</v>
      </c>
      <c r="AG658" s="162"/>
      <c r="AH658" s="182">
        <f t="shared" si="330"/>
        <v>0</v>
      </c>
      <c r="AI658" s="183">
        <f t="shared" si="331"/>
        <v>0</v>
      </c>
      <c r="AJ658" s="183">
        <f t="shared" si="332"/>
        <v>0</v>
      </c>
      <c r="AK658" s="184">
        <f t="shared" si="333"/>
        <v>0</v>
      </c>
      <c r="AM658" s="370" t="str">
        <f t="shared" si="339"/>
        <v>-</v>
      </c>
      <c r="AO658" s="309" t="str">
        <f t="shared" si="334"/>
        <v/>
      </c>
    </row>
    <row r="659" spans="2:41" ht="16.5" outlineLevel="2" thickBot="1">
      <c r="B659" s="316">
        <v>24</v>
      </c>
      <c r="C659" s="317">
        <f t="shared" si="335"/>
        <v>131</v>
      </c>
      <c r="D659" s="317">
        <f t="shared" si="336"/>
        <v>477</v>
      </c>
      <c r="E659" s="153"/>
      <c r="F659" s="575"/>
      <c r="G659" s="253"/>
      <c r="H659" s="253"/>
      <c r="I659" s="253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37"/>
        <v>-</v>
      </c>
      <c r="S659" s="186" t="str">
        <f t="shared" si="338"/>
        <v>-</v>
      </c>
      <c r="T659" s="155" t="s">
        <v>316</v>
      </c>
      <c r="V659" s="181">
        <f t="shared" si="320"/>
        <v>0</v>
      </c>
      <c r="W659" s="202">
        <f t="shared" si="321"/>
        <v>0</v>
      </c>
      <c r="X659" s="149">
        <f t="shared" si="322"/>
        <v>0</v>
      </c>
      <c r="Y659" s="160">
        <f t="shared" si="323"/>
        <v>0</v>
      </c>
      <c r="Z659" s="160">
        <f t="shared" si="324"/>
        <v>0</v>
      </c>
      <c r="AA659" s="160">
        <f t="shared" si="325"/>
        <v>0</v>
      </c>
      <c r="AC659" s="219">
        <f t="shared" si="326"/>
        <v>0</v>
      </c>
      <c r="AD659" s="218">
        <f t="shared" si="327"/>
        <v>0</v>
      </c>
      <c r="AE659" s="218">
        <f t="shared" si="328"/>
        <v>0</v>
      </c>
      <c r="AF659" s="220">
        <f t="shared" si="329"/>
        <v>0</v>
      </c>
      <c r="AG659" s="162"/>
      <c r="AH659" s="182">
        <f t="shared" si="330"/>
        <v>0</v>
      </c>
      <c r="AI659" s="183">
        <f t="shared" si="331"/>
        <v>0</v>
      </c>
      <c r="AJ659" s="183">
        <f t="shared" si="332"/>
        <v>0</v>
      </c>
      <c r="AK659" s="184">
        <f t="shared" si="333"/>
        <v>0</v>
      </c>
      <c r="AM659" s="370" t="str">
        <f t="shared" si="339"/>
        <v>-</v>
      </c>
      <c r="AO659" s="309" t="str">
        <f t="shared" si="334"/>
        <v/>
      </c>
    </row>
    <row r="660" spans="2:41" ht="16.5" outlineLevel="2" thickBot="1">
      <c r="B660" s="316">
        <v>25</v>
      </c>
      <c r="C660" s="317">
        <f t="shared" si="335"/>
        <v>131</v>
      </c>
      <c r="D660" s="317">
        <f t="shared" si="336"/>
        <v>477</v>
      </c>
      <c r="E660" s="153"/>
      <c r="F660" s="575"/>
      <c r="G660" s="253"/>
      <c r="H660" s="253"/>
      <c r="I660" s="253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37"/>
        <v>-</v>
      </c>
      <c r="S660" s="186" t="str">
        <f t="shared" si="338"/>
        <v>-</v>
      </c>
      <c r="T660" s="155" t="s">
        <v>316</v>
      </c>
      <c r="V660" s="181">
        <f t="shared" si="320"/>
        <v>0</v>
      </c>
      <c r="W660" s="202">
        <f t="shared" si="321"/>
        <v>0</v>
      </c>
      <c r="X660" s="149">
        <f t="shared" si="322"/>
        <v>0</v>
      </c>
      <c r="Y660" s="160">
        <f t="shared" si="323"/>
        <v>0</v>
      </c>
      <c r="Z660" s="160">
        <f t="shared" si="324"/>
        <v>0</v>
      </c>
      <c r="AA660" s="160">
        <f t="shared" si="325"/>
        <v>0</v>
      </c>
      <c r="AC660" s="219">
        <f t="shared" si="326"/>
        <v>0</v>
      </c>
      <c r="AD660" s="218">
        <f t="shared" si="327"/>
        <v>0</v>
      </c>
      <c r="AE660" s="218">
        <f t="shared" si="328"/>
        <v>0</v>
      </c>
      <c r="AF660" s="220">
        <f t="shared" si="329"/>
        <v>0</v>
      </c>
      <c r="AG660" s="162"/>
      <c r="AH660" s="182">
        <f t="shared" si="330"/>
        <v>0</v>
      </c>
      <c r="AI660" s="183">
        <f t="shared" si="331"/>
        <v>0</v>
      </c>
      <c r="AJ660" s="183">
        <f t="shared" si="332"/>
        <v>0</v>
      </c>
      <c r="AK660" s="184">
        <f t="shared" si="333"/>
        <v>0</v>
      </c>
      <c r="AM660" s="370" t="str">
        <f t="shared" si="339"/>
        <v>-</v>
      </c>
      <c r="AO660" s="309" t="str">
        <f t="shared" si="334"/>
        <v/>
      </c>
    </row>
    <row r="661" spans="2:41" ht="16.5" outlineLevel="2" thickBot="1">
      <c r="B661" s="316">
        <v>26</v>
      </c>
      <c r="C661" s="317">
        <f t="shared" si="335"/>
        <v>131</v>
      </c>
      <c r="D661" s="317">
        <f t="shared" si="336"/>
        <v>477</v>
      </c>
      <c r="E661" s="153"/>
      <c r="F661" s="575"/>
      <c r="G661" s="253"/>
      <c r="H661" s="253"/>
      <c r="I661" s="253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37"/>
        <v>-</v>
      </c>
      <c r="S661" s="186" t="str">
        <f t="shared" si="338"/>
        <v>-</v>
      </c>
      <c r="T661" s="155" t="s">
        <v>316</v>
      </c>
      <c r="V661" s="181">
        <f t="shared" si="320"/>
        <v>0</v>
      </c>
      <c r="W661" s="202">
        <f t="shared" si="321"/>
        <v>0</v>
      </c>
      <c r="X661" s="149">
        <f t="shared" si="322"/>
        <v>0</v>
      </c>
      <c r="Y661" s="160">
        <f t="shared" si="323"/>
        <v>0</v>
      </c>
      <c r="Z661" s="160">
        <f t="shared" si="324"/>
        <v>0</v>
      </c>
      <c r="AA661" s="160">
        <f t="shared" si="325"/>
        <v>0</v>
      </c>
      <c r="AC661" s="219">
        <f t="shared" si="326"/>
        <v>0</v>
      </c>
      <c r="AD661" s="218">
        <f t="shared" si="327"/>
        <v>0</v>
      </c>
      <c r="AE661" s="218">
        <f t="shared" si="328"/>
        <v>0</v>
      </c>
      <c r="AF661" s="220">
        <f t="shared" si="329"/>
        <v>0</v>
      </c>
      <c r="AG661" s="162"/>
      <c r="AH661" s="182">
        <f t="shared" si="330"/>
        <v>0</v>
      </c>
      <c r="AI661" s="183">
        <f t="shared" si="331"/>
        <v>0</v>
      </c>
      <c r="AJ661" s="183">
        <f t="shared" si="332"/>
        <v>0</v>
      </c>
      <c r="AK661" s="184">
        <f t="shared" si="333"/>
        <v>0</v>
      </c>
      <c r="AM661" s="370" t="str">
        <f t="shared" si="339"/>
        <v>-</v>
      </c>
      <c r="AO661" s="309" t="str">
        <f t="shared" si="334"/>
        <v/>
      </c>
    </row>
    <row r="662" spans="2:41" ht="16.5" outlineLevel="2" thickBot="1">
      <c r="B662" s="316">
        <v>27</v>
      </c>
      <c r="C662" s="317">
        <f t="shared" si="335"/>
        <v>131</v>
      </c>
      <c r="D662" s="317">
        <f t="shared" si="336"/>
        <v>477</v>
      </c>
      <c r="E662" s="153"/>
      <c r="F662" s="575"/>
      <c r="G662" s="253"/>
      <c r="H662" s="253"/>
      <c r="I662" s="253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37"/>
        <v>-</v>
      </c>
      <c r="S662" s="186" t="str">
        <f t="shared" si="338"/>
        <v>-</v>
      </c>
      <c r="T662" s="155" t="s">
        <v>316</v>
      </c>
      <c r="V662" s="181">
        <f t="shared" si="320"/>
        <v>0</v>
      </c>
      <c r="W662" s="202">
        <f t="shared" si="321"/>
        <v>0</v>
      </c>
      <c r="X662" s="149">
        <f t="shared" si="322"/>
        <v>0</v>
      </c>
      <c r="Y662" s="160">
        <f t="shared" si="323"/>
        <v>0</v>
      </c>
      <c r="Z662" s="160">
        <f t="shared" si="324"/>
        <v>0</v>
      </c>
      <c r="AA662" s="160">
        <f t="shared" si="325"/>
        <v>0</v>
      </c>
      <c r="AC662" s="219">
        <f t="shared" si="326"/>
        <v>0</v>
      </c>
      <c r="AD662" s="218">
        <f t="shared" si="327"/>
        <v>0</v>
      </c>
      <c r="AE662" s="218">
        <f t="shared" si="328"/>
        <v>0</v>
      </c>
      <c r="AF662" s="220">
        <f t="shared" si="329"/>
        <v>0</v>
      </c>
      <c r="AG662" s="162"/>
      <c r="AH662" s="182">
        <f t="shared" si="330"/>
        <v>0</v>
      </c>
      <c r="AI662" s="183">
        <f t="shared" si="331"/>
        <v>0</v>
      </c>
      <c r="AJ662" s="183">
        <f t="shared" si="332"/>
        <v>0</v>
      </c>
      <c r="AK662" s="184">
        <f t="shared" si="333"/>
        <v>0</v>
      </c>
      <c r="AM662" s="370" t="str">
        <f t="shared" si="339"/>
        <v>-</v>
      </c>
      <c r="AO662" s="309" t="str">
        <f t="shared" si="334"/>
        <v/>
      </c>
    </row>
    <row r="663" spans="2:41" ht="16.5" outlineLevel="2" thickBot="1">
      <c r="B663" s="316">
        <v>28</v>
      </c>
      <c r="C663" s="317">
        <f t="shared" si="335"/>
        <v>131</v>
      </c>
      <c r="D663" s="317">
        <f t="shared" si="336"/>
        <v>477</v>
      </c>
      <c r="E663" s="153"/>
      <c r="F663" s="575"/>
      <c r="G663" s="253"/>
      <c r="H663" s="253"/>
      <c r="I663" s="253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37"/>
        <v>-</v>
      </c>
      <c r="S663" s="186" t="str">
        <f t="shared" si="338"/>
        <v>-</v>
      </c>
      <c r="T663" s="155" t="s">
        <v>316</v>
      </c>
      <c r="V663" s="181">
        <f t="shared" si="320"/>
        <v>0</v>
      </c>
      <c r="W663" s="202">
        <f t="shared" si="321"/>
        <v>0</v>
      </c>
      <c r="X663" s="149">
        <f t="shared" si="322"/>
        <v>0</v>
      </c>
      <c r="Y663" s="160">
        <f t="shared" si="323"/>
        <v>0</v>
      </c>
      <c r="Z663" s="160">
        <f t="shared" si="324"/>
        <v>0</v>
      </c>
      <c r="AA663" s="160">
        <f t="shared" si="325"/>
        <v>0</v>
      </c>
      <c r="AC663" s="219">
        <f t="shared" si="326"/>
        <v>0</v>
      </c>
      <c r="AD663" s="218">
        <f t="shared" si="327"/>
        <v>0</v>
      </c>
      <c r="AE663" s="218">
        <f t="shared" si="328"/>
        <v>0</v>
      </c>
      <c r="AF663" s="220">
        <f t="shared" si="329"/>
        <v>0</v>
      </c>
      <c r="AG663" s="162"/>
      <c r="AH663" s="182">
        <f t="shared" si="330"/>
        <v>0</v>
      </c>
      <c r="AI663" s="183">
        <f t="shared" si="331"/>
        <v>0</v>
      </c>
      <c r="AJ663" s="183">
        <f t="shared" si="332"/>
        <v>0</v>
      </c>
      <c r="AK663" s="184">
        <f t="shared" si="333"/>
        <v>0</v>
      </c>
      <c r="AM663" s="370" t="str">
        <f t="shared" si="339"/>
        <v>-</v>
      </c>
      <c r="AO663" s="309" t="str">
        <f t="shared" si="334"/>
        <v/>
      </c>
    </row>
    <row r="664" spans="2:41" ht="16.5" outlineLevel="2" thickBot="1">
      <c r="B664" s="316">
        <v>29</v>
      </c>
      <c r="C664" s="317">
        <f t="shared" si="335"/>
        <v>131</v>
      </c>
      <c r="D664" s="317">
        <f t="shared" si="336"/>
        <v>477</v>
      </c>
      <c r="E664" s="153"/>
      <c r="F664" s="575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37"/>
        <v>-</v>
      </c>
      <c r="S664" s="186" t="str">
        <f t="shared" si="338"/>
        <v>-</v>
      </c>
      <c r="T664" s="155" t="s">
        <v>316</v>
      </c>
      <c r="V664" s="181">
        <f t="shared" si="320"/>
        <v>0</v>
      </c>
      <c r="W664" s="202">
        <f t="shared" si="321"/>
        <v>0</v>
      </c>
      <c r="X664" s="149">
        <f t="shared" si="322"/>
        <v>0</v>
      </c>
      <c r="Y664" s="160">
        <f t="shared" si="323"/>
        <v>0</v>
      </c>
      <c r="Z664" s="160">
        <f t="shared" si="324"/>
        <v>0</v>
      </c>
      <c r="AA664" s="160">
        <f t="shared" si="325"/>
        <v>0</v>
      </c>
      <c r="AC664" s="219">
        <f t="shared" si="326"/>
        <v>0</v>
      </c>
      <c r="AD664" s="218">
        <f t="shared" si="327"/>
        <v>0</v>
      </c>
      <c r="AE664" s="218">
        <f t="shared" si="328"/>
        <v>0</v>
      </c>
      <c r="AF664" s="220">
        <f t="shared" si="329"/>
        <v>0</v>
      </c>
      <c r="AG664" s="162"/>
      <c r="AH664" s="182">
        <f t="shared" si="330"/>
        <v>0</v>
      </c>
      <c r="AI664" s="183">
        <f t="shared" si="331"/>
        <v>0</v>
      </c>
      <c r="AJ664" s="183">
        <f t="shared" si="332"/>
        <v>0</v>
      </c>
      <c r="AK664" s="184">
        <f t="shared" si="333"/>
        <v>0</v>
      </c>
      <c r="AM664" s="370" t="str">
        <f t="shared" si="339"/>
        <v>-</v>
      </c>
      <c r="AO664" s="309" t="str">
        <f t="shared" si="334"/>
        <v/>
      </c>
    </row>
    <row r="665" spans="2:41" ht="16.5" outlineLevel="2" thickBot="1">
      <c r="B665" s="316">
        <v>30</v>
      </c>
      <c r="C665" s="317">
        <f t="shared" si="335"/>
        <v>131</v>
      </c>
      <c r="D665" s="317">
        <f t="shared" si="336"/>
        <v>477</v>
      </c>
      <c r="E665" s="153"/>
      <c r="F665" s="575"/>
      <c r="G665" s="154"/>
      <c r="H665" s="154"/>
      <c r="I665" s="154"/>
      <c r="J665" s="154"/>
      <c r="K665" s="154"/>
      <c r="L665" s="154"/>
      <c r="M665" s="154"/>
      <c r="N665" s="253"/>
      <c r="O665" s="253"/>
      <c r="P665" s="312"/>
      <c r="Q665" s="253"/>
      <c r="R665" s="186" t="str">
        <f t="shared" si="337"/>
        <v>-</v>
      </c>
      <c r="S665" s="186" t="str">
        <f t="shared" si="338"/>
        <v>-</v>
      </c>
      <c r="T665" s="155" t="s">
        <v>316</v>
      </c>
      <c r="V665" s="181">
        <f t="shared" si="320"/>
        <v>0</v>
      </c>
      <c r="W665" s="202">
        <f t="shared" si="321"/>
        <v>0</v>
      </c>
      <c r="X665" s="149">
        <f t="shared" si="322"/>
        <v>0</v>
      </c>
      <c r="Y665" s="160">
        <f t="shared" si="323"/>
        <v>0</v>
      </c>
      <c r="Z665" s="160">
        <f t="shared" si="324"/>
        <v>0</v>
      </c>
      <c r="AA665" s="160">
        <f t="shared" si="325"/>
        <v>0</v>
      </c>
      <c r="AC665" s="219">
        <f t="shared" si="326"/>
        <v>0</v>
      </c>
      <c r="AD665" s="218">
        <f t="shared" si="327"/>
        <v>0</v>
      </c>
      <c r="AE665" s="218">
        <f t="shared" si="328"/>
        <v>0</v>
      </c>
      <c r="AF665" s="220">
        <f t="shared" si="329"/>
        <v>0</v>
      </c>
      <c r="AG665" s="162"/>
      <c r="AH665" s="182">
        <f t="shared" si="330"/>
        <v>0</v>
      </c>
      <c r="AI665" s="183">
        <f t="shared" si="331"/>
        <v>0</v>
      </c>
      <c r="AJ665" s="183">
        <f t="shared" si="332"/>
        <v>0</v>
      </c>
      <c r="AK665" s="184">
        <f t="shared" si="333"/>
        <v>0</v>
      </c>
      <c r="AM665" s="370" t="str">
        <f t="shared" si="339"/>
        <v>-</v>
      </c>
      <c r="AO665" s="309" t="str">
        <f t="shared" si="334"/>
        <v/>
      </c>
    </row>
    <row r="666" spans="2:41" ht="16.5" outlineLevel="2" thickBot="1">
      <c r="B666" s="316">
        <v>31</v>
      </c>
      <c r="C666" s="317">
        <f t="shared" si="335"/>
        <v>131</v>
      </c>
      <c r="D666" s="317">
        <f t="shared" si="336"/>
        <v>477</v>
      </c>
      <c r="E666" s="153"/>
      <c r="F666" s="575"/>
      <c r="G666" s="154"/>
      <c r="H666" s="154"/>
      <c r="I666" s="154"/>
      <c r="J666" s="154"/>
      <c r="K666" s="154"/>
      <c r="L666" s="154"/>
      <c r="M666" s="154"/>
      <c r="N666" s="253"/>
      <c r="O666" s="253"/>
      <c r="P666" s="312"/>
      <c r="Q666" s="253"/>
      <c r="R666" s="186" t="str">
        <f t="shared" si="337"/>
        <v>-</v>
      </c>
      <c r="S666" s="186" t="str">
        <f t="shared" si="338"/>
        <v>-</v>
      </c>
      <c r="T666" s="155" t="s">
        <v>316</v>
      </c>
      <c r="V666" s="181">
        <f t="shared" si="320"/>
        <v>0</v>
      </c>
      <c r="W666" s="202">
        <f t="shared" si="321"/>
        <v>0</v>
      </c>
      <c r="X666" s="149">
        <f t="shared" si="322"/>
        <v>0</v>
      </c>
      <c r="Y666" s="160">
        <f t="shared" si="323"/>
        <v>0</v>
      </c>
      <c r="Z666" s="160">
        <f t="shared" si="324"/>
        <v>0</v>
      </c>
      <c r="AA666" s="160">
        <f t="shared" si="325"/>
        <v>0</v>
      </c>
      <c r="AC666" s="219">
        <f t="shared" si="326"/>
        <v>0</v>
      </c>
      <c r="AD666" s="218">
        <f t="shared" si="327"/>
        <v>0</v>
      </c>
      <c r="AE666" s="218">
        <f t="shared" si="328"/>
        <v>0</v>
      </c>
      <c r="AF666" s="220">
        <f t="shared" si="329"/>
        <v>0</v>
      </c>
      <c r="AG666" s="162"/>
      <c r="AH666" s="182">
        <f t="shared" si="330"/>
        <v>0</v>
      </c>
      <c r="AI666" s="183">
        <f t="shared" si="331"/>
        <v>0</v>
      </c>
      <c r="AJ666" s="183">
        <f t="shared" si="332"/>
        <v>0</v>
      </c>
      <c r="AK666" s="184">
        <f t="shared" si="333"/>
        <v>0</v>
      </c>
      <c r="AM666" s="370" t="str">
        <f t="shared" si="339"/>
        <v>-</v>
      </c>
      <c r="AO666" s="309" t="str">
        <f t="shared" si="334"/>
        <v/>
      </c>
    </row>
    <row r="667" spans="2:41" ht="16.5" outlineLevel="2" thickBot="1">
      <c r="B667" s="316">
        <v>32</v>
      </c>
      <c r="C667" s="317">
        <f t="shared" si="335"/>
        <v>131</v>
      </c>
      <c r="D667" s="317">
        <f t="shared" si="336"/>
        <v>477</v>
      </c>
      <c r="E667" s="153"/>
      <c r="F667" s="575"/>
      <c r="G667" s="154"/>
      <c r="H667" s="154"/>
      <c r="I667" s="154"/>
      <c r="J667" s="154"/>
      <c r="K667" s="154"/>
      <c r="L667" s="154"/>
      <c r="M667" s="154"/>
      <c r="N667" s="253"/>
      <c r="O667" s="253"/>
      <c r="P667" s="312"/>
      <c r="Q667" s="253"/>
      <c r="R667" s="186" t="str">
        <f t="shared" si="337"/>
        <v>-</v>
      </c>
      <c r="S667" s="186" t="str">
        <f t="shared" si="338"/>
        <v>-</v>
      </c>
      <c r="T667" s="155" t="s">
        <v>316</v>
      </c>
      <c r="V667" s="181">
        <f t="shared" si="320"/>
        <v>0</v>
      </c>
      <c r="W667" s="202">
        <f t="shared" si="321"/>
        <v>0</v>
      </c>
      <c r="X667" s="149">
        <f t="shared" si="322"/>
        <v>0</v>
      </c>
      <c r="Y667" s="160">
        <f t="shared" si="323"/>
        <v>0</v>
      </c>
      <c r="Z667" s="160">
        <f t="shared" si="324"/>
        <v>0</v>
      </c>
      <c r="AA667" s="160">
        <f t="shared" si="325"/>
        <v>0</v>
      </c>
      <c r="AC667" s="219">
        <f t="shared" si="326"/>
        <v>0</v>
      </c>
      <c r="AD667" s="218">
        <f t="shared" si="327"/>
        <v>0</v>
      </c>
      <c r="AE667" s="218">
        <f t="shared" si="328"/>
        <v>0</v>
      </c>
      <c r="AF667" s="220">
        <f t="shared" si="329"/>
        <v>0</v>
      </c>
      <c r="AG667" s="162"/>
      <c r="AH667" s="182">
        <f t="shared" si="330"/>
        <v>0</v>
      </c>
      <c r="AI667" s="183">
        <f t="shared" si="331"/>
        <v>0</v>
      </c>
      <c r="AJ667" s="183">
        <f t="shared" si="332"/>
        <v>0</v>
      </c>
      <c r="AK667" s="184">
        <f t="shared" si="333"/>
        <v>0</v>
      </c>
      <c r="AM667" s="370" t="str">
        <f t="shared" si="339"/>
        <v>-</v>
      </c>
      <c r="AO667" s="309" t="str">
        <f t="shared" si="334"/>
        <v/>
      </c>
    </row>
    <row r="668" spans="2:41" ht="16.5" outlineLevel="2" thickBot="1">
      <c r="B668" s="316">
        <v>33</v>
      </c>
      <c r="C668" s="317">
        <f t="shared" si="335"/>
        <v>131</v>
      </c>
      <c r="D668" s="317">
        <f t="shared" si="336"/>
        <v>477</v>
      </c>
      <c r="E668" s="153"/>
      <c r="F668" s="575"/>
      <c r="G668" s="154"/>
      <c r="H668" s="154"/>
      <c r="I668" s="154"/>
      <c r="J668" s="154"/>
      <c r="K668" s="154"/>
      <c r="L668" s="154"/>
      <c r="M668" s="154"/>
      <c r="N668" s="253"/>
      <c r="O668" s="253"/>
      <c r="P668" s="312"/>
      <c r="Q668" s="253"/>
      <c r="R668" s="186" t="str">
        <f t="shared" si="337"/>
        <v>-</v>
      </c>
      <c r="S668" s="186" t="str">
        <f t="shared" si="338"/>
        <v>-</v>
      </c>
      <c r="T668" s="155" t="s">
        <v>316</v>
      </c>
      <c r="V668" s="181">
        <f t="shared" si="320"/>
        <v>0</v>
      </c>
      <c r="W668" s="202">
        <f t="shared" si="321"/>
        <v>0</v>
      </c>
      <c r="X668" s="149">
        <f t="shared" si="322"/>
        <v>0</v>
      </c>
      <c r="Y668" s="160">
        <f t="shared" si="323"/>
        <v>0</v>
      </c>
      <c r="Z668" s="160">
        <f t="shared" si="324"/>
        <v>0</v>
      </c>
      <c r="AA668" s="160">
        <f t="shared" si="325"/>
        <v>0</v>
      </c>
      <c r="AC668" s="219">
        <f t="shared" si="326"/>
        <v>0</v>
      </c>
      <c r="AD668" s="218">
        <f t="shared" si="327"/>
        <v>0</v>
      </c>
      <c r="AE668" s="218">
        <f t="shared" si="328"/>
        <v>0</v>
      </c>
      <c r="AF668" s="220">
        <f t="shared" si="329"/>
        <v>0</v>
      </c>
      <c r="AG668" s="162"/>
      <c r="AH668" s="182">
        <f t="shared" si="330"/>
        <v>0</v>
      </c>
      <c r="AI668" s="183">
        <f t="shared" si="331"/>
        <v>0</v>
      </c>
      <c r="AJ668" s="183">
        <f t="shared" si="332"/>
        <v>0</v>
      </c>
      <c r="AK668" s="184">
        <f t="shared" si="333"/>
        <v>0</v>
      </c>
      <c r="AM668" s="370" t="str">
        <f t="shared" si="339"/>
        <v>-</v>
      </c>
      <c r="AO668" s="309" t="str">
        <f t="shared" si="334"/>
        <v/>
      </c>
    </row>
    <row r="669" spans="2:41" ht="16.5" outlineLevel="2" thickBot="1">
      <c r="B669" s="316">
        <v>34</v>
      </c>
      <c r="C669" s="317">
        <f t="shared" si="335"/>
        <v>131</v>
      </c>
      <c r="D669" s="317">
        <f t="shared" si="336"/>
        <v>477</v>
      </c>
      <c r="E669" s="153"/>
      <c r="F669" s="575"/>
      <c r="G669" s="154"/>
      <c r="H669" s="154"/>
      <c r="I669" s="154"/>
      <c r="J669" s="154"/>
      <c r="K669" s="154"/>
      <c r="L669" s="154"/>
      <c r="M669" s="154"/>
      <c r="N669" s="253"/>
      <c r="O669" s="253"/>
      <c r="P669" s="312"/>
      <c r="Q669" s="253"/>
      <c r="R669" s="186" t="str">
        <f t="shared" si="337"/>
        <v>-</v>
      </c>
      <c r="S669" s="186" t="str">
        <f t="shared" si="338"/>
        <v>-</v>
      </c>
      <c r="T669" s="155" t="s">
        <v>316</v>
      </c>
      <c r="V669" s="181">
        <f t="shared" si="320"/>
        <v>0</v>
      </c>
      <c r="W669" s="202">
        <f t="shared" si="321"/>
        <v>0</v>
      </c>
      <c r="X669" s="149">
        <f t="shared" si="322"/>
        <v>0</v>
      </c>
      <c r="Y669" s="160">
        <f t="shared" si="323"/>
        <v>0</v>
      </c>
      <c r="Z669" s="160">
        <f t="shared" si="324"/>
        <v>0</v>
      </c>
      <c r="AA669" s="160">
        <f t="shared" si="325"/>
        <v>0</v>
      </c>
      <c r="AC669" s="219">
        <f t="shared" si="326"/>
        <v>0</v>
      </c>
      <c r="AD669" s="218">
        <f t="shared" si="327"/>
        <v>0</v>
      </c>
      <c r="AE669" s="218">
        <f t="shared" si="328"/>
        <v>0</v>
      </c>
      <c r="AF669" s="220">
        <f t="shared" si="329"/>
        <v>0</v>
      </c>
      <c r="AG669" s="162"/>
      <c r="AH669" s="182">
        <f t="shared" si="330"/>
        <v>0</v>
      </c>
      <c r="AI669" s="183">
        <f t="shared" si="331"/>
        <v>0</v>
      </c>
      <c r="AJ669" s="183">
        <f t="shared" si="332"/>
        <v>0</v>
      </c>
      <c r="AK669" s="184">
        <f t="shared" si="333"/>
        <v>0</v>
      </c>
      <c r="AM669" s="370" t="str">
        <f t="shared" si="339"/>
        <v>-</v>
      </c>
      <c r="AO669" s="309" t="str">
        <f t="shared" si="334"/>
        <v/>
      </c>
    </row>
    <row r="670" spans="2:41" ht="16.5" outlineLevel="2" thickBot="1">
      <c r="B670" s="316">
        <v>35</v>
      </c>
      <c r="C670" s="317">
        <f t="shared" si="335"/>
        <v>131</v>
      </c>
      <c r="D670" s="317">
        <f t="shared" si="336"/>
        <v>477</v>
      </c>
      <c r="E670" s="153"/>
      <c r="F670" s="575"/>
      <c r="G670" s="154"/>
      <c r="H670" s="154"/>
      <c r="I670" s="154"/>
      <c r="J670" s="154"/>
      <c r="K670" s="154"/>
      <c r="L670" s="154"/>
      <c r="M670" s="154"/>
      <c r="N670" s="253"/>
      <c r="O670" s="253"/>
      <c r="P670" s="312"/>
      <c r="Q670" s="253"/>
      <c r="R670" s="186" t="str">
        <f t="shared" si="337"/>
        <v>-</v>
      </c>
      <c r="S670" s="186" t="str">
        <f t="shared" si="338"/>
        <v>-</v>
      </c>
      <c r="T670" s="155" t="s">
        <v>316</v>
      </c>
      <c r="V670" s="181">
        <f t="shared" si="320"/>
        <v>0</v>
      </c>
      <c r="W670" s="202">
        <f t="shared" si="321"/>
        <v>0</v>
      </c>
      <c r="X670" s="149">
        <f t="shared" si="322"/>
        <v>0</v>
      </c>
      <c r="Y670" s="160">
        <f t="shared" si="323"/>
        <v>0</v>
      </c>
      <c r="Z670" s="160">
        <f t="shared" si="324"/>
        <v>0</v>
      </c>
      <c r="AA670" s="160">
        <f t="shared" si="325"/>
        <v>0</v>
      </c>
      <c r="AC670" s="219">
        <f t="shared" si="326"/>
        <v>0</v>
      </c>
      <c r="AD670" s="218">
        <f t="shared" si="327"/>
        <v>0</v>
      </c>
      <c r="AE670" s="218">
        <f t="shared" si="328"/>
        <v>0</v>
      </c>
      <c r="AF670" s="220">
        <f t="shared" si="329"/>
        <v>0</v>
      </c>
      <c r="AG670" s="162"/>
      <c r="AH670" s="182">
        <f t="shared" si="330"/>
        <v>0</v>
      </c>
      <c r="AI670" s="183">
        <f t="shared" si="331"/>
        <v>0</v>
      </c>
      <c r="AJ670" s="183">
        <f t="shared" si="332"/>
        <v>0</v>
      </c>
      <c r="AK670" s="184">
        <f t="shared" si="333"/>
        <v>0</v>
      </c>
      <c r="AM670" s="370" t="str">
        <f t="shared" si="339"/>
        <v>-</v>
      </c>
      <c r="AO670" s="309" t="str">
        <f t="shared" si="334"/>
        <v/>
      </c>
    </row>
    <row r="671" spans="2:41" ht="16.5" outlineLevel="2" thickBot="1">
      <c r="B671" s="316">
        <v>36</v>
      </c>
      <c r="C671" s="317">
        <f t="shared" si="335"/>
        <v>131</v>
      </c>
      <c r="D671" s="317">
        <f t="shared" si="336"/>
        <v>477</v>
      </c>
      <c r="E671" s="153"/>
      <c r="F671" s="575"/>
      <c r="G671" s="154"/>
      <c r="H671" s="154"/>
      <c r="I671" s="154"/>
      <c r="J671" s="154"/>
      <c r="K671" s="154"/>
      <c r="L671" s="154"/>
      <c r="M671" s="154"/>
      <c r="N671" s="253"/>
      <c r="O671" s="253"/>
      <c r="P671" s="312"/>
      <c r="Q671" s="253"/>
      <c r="R671" s="186" t="str">
        <f t="shared" si="337"/>
        <v>-</v>
      </c>
      <c r="S671" s="186" t="str">
        <f t="shared" si="338"/>
        <v>-</v>
      </c>
      <c r="T671" s="155" t="s">
        <v>316</v>
      </c>
      <c r="V671" s="181">
        <f t="shared" si="320"/>
        <v>0</v>
      </c>
      <c r="W671" s="202">
        <f t="shared" si="321"/>
        <v>0</v>
      </c>
      <c r="X671" s="149">
        <f t="shared" si="322"/>
        <v>0</v>
      </c>
      <c r="Y671" s="160">
        <f t="shared" si="323"/>
        <v>0</v>
      </c>
      <c r="Z671" s="160">
        <f t="shared" si="324"/>
        <v>0</v>
      </c>
      <c r="AA671" s="160">
        <f t="shared" si="325"/>
        <v>0</v>
      </c>
      <c r="AC671" s="219">
        <f t="shared" si="326"/>
        <v>0</v>
      </c>
      <c r="AD671" s="218">
        <f t="shared" si="327"/>
        <v>0</v>
      </c>
      <c r="AE671" s="218">
        <f t="shared" si="328"/>
        <v>0</v>
      </c>
      <c r="AF671" s="220">
        <f t="shared" si="329"/>
        <v>0</v>
      </c>
      <c r="AG671" s="162"/>
      <c r="AH671" s="182">
        <f t="shared" si="330"/>
        <v>0</v>
      </c>
      <c r="AI671" s="183">
        <f t="shared" si="331"/>
        <v>0</v>
      </c>
      <c r="AJ671" s="183">
        <f t="shared" si="332"/>
        <v>0</v>
      </c>
      <c r="AK671" s="184">
        <f t="shared" si="333"/>
        <v>0</v>
      </c>
      <c r="AM671" s="370" t="str">
        <f t="shared" si="339"/>
        <v>-</v>
      </c>
      <c r="AO671" s="309" t="str">
        <f t="shared" si="334"/>
        <v/>
      </c>
    </row>
    <row r="672" spans="2:41" ht="16.5" outlineLevel="2" thickBot="1">
      <c r="B672" s="316">
        <v>37</v>
      </c>
      <c r="C672" s="317">
        <f t="shared" si="335"/>
        <v>131</v>
      </c>
      <c r="D672" s="317">
        <f t="shared" si="336"/>
        <v>477</v>
      </c>
      <c r="E672" s="153"/>
      <c r="F672" s="575"/>
      <c r="G672" s="154"/>
      <c r="H672" s="154"/>
      <c r="I672" s="154"/>
      <c r="J672" s="154"/>
      <c r="K672" s="154"/>
      <c r="L672" s="154"/>
      <c r="M672" s="154"/>
      <c r="N672" s="253"/>
      <c r="O672" s="253"/>
      <c r="P672" s="312"/>
      <c r="Q672" s="253"/>
      <c r="R672" s="186" t="str">
        <f t="shared" si="337"/>
        <v>-</v>
      </c>
      <c r="S672" s="186" t="str">
        <f t="shared" si="338"/>
        <v>-</v>
      </c>
      <c r="T672" s="155" t="s">
        <v>316</v>
      </c>
      <c r="V672" s="181">
        <f t="shared" si="320"/>
        <v>0</v>
      </c>
      <c r="W672" s="202">
        <f t="shared" si="321"/>
        <v>0</v>
      </c>
      <c r="X672" s="149">
        <f t="shared" si="322"/>
        <v>0</v>
      </c>
      <c r="Y672" s="160">
        <f t="shared" si="323"/>
        <v>0</v>
      </c>
      <c r="Z672" s="160">
        <f t="shared" si="324"/>
        <v>0</v>
      </c>
      <c r="AA672" s="160">
        <f t="shared" si="325"/>
        <v>0</v>
      </c>
      <c r="AC672" s="219">
        <f t="shared" si="326"/>
        <v>0</v>
      </c>
      <c r="AD672" s="218">
        <f t="shared" si="327"/>
        <v>0</v>
      </c>
      <c r="AE672" s="218">
        <f t="shared" si="328"/>
        <v>0</v>
      </c>
      <c r="AF672" s="220">
        <f t="shared" si="329"/>
        <v>0</v>
      </c>
      <c r="AG672" s="162"/>
      <c r="AH672" s="182">
        <f t="shared" si="330"/>
        <v>0</v>
      </c>
      <c r="AI672" s="183">
        <f t="shared" si="331"/>
        <v>0</v>
      </c>
      <c r="AJ672" s="183">
        <f t="shared" si="332"/>
        <v>0</v>
      </c>
      <c r="AK672" s="184">
        <f t="shared" si="333"/>
        <v>0</v>
      </c>
      <c r="AM672" s="370" t="str">
        <f t="shared" si="339"/>
        <v>-</v>
      </c>
      <c r="AO672" s="309" t="str">
        <f t="shared" si="334"/>
        <v/>
      </c>
    </row>
    <row r="673" spans="2:41" ht="16.5" outlineLevel="2" thickBot="1">
      <c r="B673" s="316">
        <v>38</v>
      </c>
      <c r="C673" s="317">
        <f t="shared" si="335"/>
        <v>131</v>
      </c>
      <c r="D673" s="317">
        <f t="shared" si="336"/>
        <v>477</v>
      </c>
      <c r="E673" s="153"/>
      <c r="F673" s="575"/>
      <c r="G673" s="154"/>
      <c r="H673" s="154"/>
      <c r="I673" s="154"/>
      <c r="J673" s="154"/>
      <c r="K673" s="154"/>
      <c r="L673" s="154"/>
      <c r="M673" s="154"/>
      <c r="N673" s="253"/>
      <c r="O673" s="253"/>
      <c r="P673" s="312"/>
      <c r="Q673" s="253"/>
      <c r="R673" s="186" t="str">
        <f t="shared" si="337"/>
        <v>-</v>
      </c>
      <c r="S673" s="186" t="str">
        <f t="shared" si="338"/>
        <v>-</v>
      </c>
      <c r="T673" s="155" t="s">
        <v>316</v>
      </c>
      <c r="V673" s="181">
        <f t="shared" si="320"/>
        <v>0</v>
      </c>
      <c r="W673" s="202">
        <f t="shared" si="321"/>
        <v>0</v>
      </c>
      <c r="X673" s="149">
        <f t="shared" si="322"/>
        <v>0</v>
      </c>
      <c r="Y673" s="160">
        <f t="shared" si="323"/>
        <v>0</v>
      </c>
      <c r="Z673" s="160">
        <f t="shared" si="324"/>
        <v>0</v>
      </c>
      <c r="AA673" s="160">
        <f t="shared" si="325"/>
        <v>0</v>
      </c>
      <c r="AC673" s="219">
        <f t="shared" si="326"/>
        <v>0</v>
      </c>
      <c r="AD673" s="218">
        <f t="shared" si="327"/>
        <v>0</v>
      </c>
      <c r="AE673" s="218">
        <f t="shared" si="328"/>
        <v>0</v>
      </c>
      <c r="AF673" s="220">
        <f t="shared" si="329"/>
        <v>0</v>
      </c>
      <c r="AG673" s="162"/>
      <c r="AH673" s="182">
        <f t="shared" si="330"/>
        <v>0</v>
      </c>
      <c r="AI673" s="183">
        <f t="shared" si="331"/>
        <v>0</v>
      </c>
      <c r="AJ673" s="183">
        <f t="shared" si="332"/>
        <v>0</v>
      </c>
      <c r="AK673" s="184">
        <f t="shared" si="333"/>
        <v>0</v>
      </c>
      <c r="AM673" s="370" t="str">
        <f t="shared" si="339"/>
        <v>-</v>
      </c>
      <c r="AO673" s="309" t="str">
        <f t="shared" si="334"/>
        <v/>
      </c>
    </row>
    <row r="674" spans="2:41" ht="16.5" outlineLevel="2" thickBot="1">
      <c r="B674" s="316">
        <v>39</v>
      </c>
      <c r="C674" s="317">
        <f t="shared" si="335"/>
        <v>131</v>
      </c>
      <c r="D674" s="317">
        <f t="shared" si="336"/>
        <v>477</v>
      </c>
      <c r="E674" s="153"/>
      <c r="F674" s="575"/>
      <c r="G674" s="154"/>
      <c r="H674" s="154"/>
      <c r="I674" s="154"/>
      <c r="J674" s="154"/>
      <c r="K674" s="154"/>
      <c r="L674" s="154"/>
      <c r="M674" s="154"/>
      <c r="N674" s="253"/>
      <c r="O674" s="253"/>
      <c r="P674" s="312"/>
      <c r="Q674" s="253"/>
      <c r="R674" s="186" t="str">
        <f t="shared" si="337"/>
        <v>-</v>
      </c>
      <c r="S674" s="186" t="str">
        <f t="shared" si="338"/>
        <v>-</v>
      </c>
      <c r="T674" s="155" t="s">
        <v>316</v>
      </c>
      <c r="V674" s="181">
        <f t="shared" si="320"/>
        <v>0</v>
      </c>
      <c r="W674" s="202">
        <f t="shared" si="321"/>
        <v>0</v>
      </c>
      <c r="X674" s="149">
        <f t="shared" si="322"/>
        <v>0</v>
      </c>
      <c r="Y674" s="160">
        <f t="shared" si="323"/>
        <v>0</v>
      </c>
      <c r="Z674" s="160">
        <f t="shared" si="324"/>
        <v>0</v>
      </c>
      <c r="AA674" s="160">
        <f t="shared" si="325"/>
        <v>0</v>
      </c>
      <c r="AC674" s="219">
        <f t="shared" si="326"/>
        <v>0</v>
      </c>
      <c r="AD674" s="218">
        <f t="shared" si="327"/>
        <v>0</v>
      </c>
      <c r="AE674" s="218">
        <f t="shared" si="328"/>
        <v>0</v>
      </c>
      <c r="AF674" s="220">
        <f t="shared" si="329"/>
        <v>0</v>
      </c>
      <c r="AG674" s="162"/>
      <c r="AH674" s="182">
        <f t="shared" si="330"/>
        <v>0</v>
      </c>
      <c r="AI674" s="183">
        <f t="shared" si="331"/>
        <v>0</v>
      </c>
      <c r="AJ674" s="183">
        <f t="shared" si="332"/>
        <v>0</v>
      </c>
      <c r="AK674" s="184">
        <f t="shared" si="333"/>
        <v>0</v>
      </c>
      <c r="AM674" s="370" t="str">
        <f t="shared" si="339"/>
        <v>-</v>
      </c>
      <c r="AO674" s="309" t="str">
        <f t="shared" si="334"/>
        <v/>
      </c>
    </row>
    <row r="675" spans="2:41" ht="16.5" outlineLevel="2" thickBot="1">
      <c r="B675" s="316">
        <v>40</v>
      </c>
      <c r="C675" s="317">
        <f t="shared" si="335"/>
        <v>131</v>
      </c>
      <c r="D675" s="317">
        <f t="shared" si="336"/>
        <v>477</v>
      </c>
      <c r="E675" s="153"/>
      <c r="F675" s="575"/>
      <c r="G675" s="154"/>
      <c r="H675" s="154"/>
      <c r="I675" s="154"/>
      <c r="J675" s="154"/>
      <c r="K675" s="154"/>
      <c r="L675" s="154"/>
      <c r="M675" s="154"/>
      <c r="N675" s="253"/>
      <c r="O675" s="253"/>
      <c r="P675" s="312"/>
      <c r="Q675" s="253"/>
      <c r="R675" s="186" t="str">
        <f t="shared" si="337"/>
        <v>-</v>
      </c>
      <c r="S675" s="186" t="str">
        <f t="shared" si="338"/>
        <v>-</v>
      </c>
      <c r="T675" s="155" t="s">
        <v>316</v>
      </c>
      <c r="V675" s="181">
        <f t="shared" si="320"/>
        <v>0</v>
      </c>
      <c r="W675" s="202">
        <f t="shared" si="321"/>
        <v>0</v>
      </c>
      <c r="X675" s="149">
        <f t="shared" si="322"/>
        <v>0</v>
      </c>
      <c r="Y675" s="160">
        <f t="shared" si="323"/>
        <v>0</v>
      </c>
      <c r="Z675" s="160">
        <f t="shared" si="324"/>
        <v>0</v>
      </c>
      <c r="AA675" s="160">
        <f t="shared" si="325"/>
        <v>0</v>
      </c>
      <c r="AC675" s="219">
        <f t="shared" si="326"/>
        <v>0</v>
      </c>
      <c r="AD675" s="218">
        <f t="shared" si="327"/>
        <v>0</v>
      </c>
      <c r="AE675" s="218">
        <f t="shared" si="328"/>
        <v>0</v>
      </c>
      <c r="AF675" s="220">
        <f t="shared" si="329"/>
        <v>0</v>
      </c>
      <c r="AG675" s="162"/>
      <c r="AH675" s="182">
        <f t="shared" si="330"/>
        <v>0</v>
      </c>
      <c r="AI675" s="183">
        <f t="shared" si="331"/>
        <v>0</v>
      </c>
      <c r="AJ675" s="183">
        <f t="shared" si="332"/>
        <v>0</v>
      </c>
      <c r="AK675" s="184">
        <f t="shared" si="333"/>
        <v>0</v>
      </c>
      <c r="AM675" s="370" t="str">
        <f t="shared" si="339"/>
        <v>-</v>
      </c>
      <c r="AO675" s="309" t="str">
        <f t="shared" si="334"/>
        <v/>
      </c>
    </row>
    <row r="676" spans="2:41" ht="16.5" outlineLevel="2" thickBot="1">
      <c r="B676" s="316">
        <v>41</v>
      </c>
      <c r="C676" s="317">
        <f t="shared" si="335"/>
        <v>131</v>
      </c>
      <c r="D676" s="317">
        <f t="shared" si="336"/>
        <v>477</v>
      </c>
      <c r="E676" s="153"/>
      <c r="F676" s="575"/>
      <c r="G676" s="154"/>
      <c r="H676" s="154"/>
      <c r="I676" s="154"/>
      <c r="J676" s="154"/>
      <c r="K676" s="154"/>
      <c r="L676" s="154"/>
      <c r="M676" s="154"/>
      <c r="N676" s="253"/>
      <c r="O676" s="253"/>
      <c r="P676" s="312"/>
      <c r="Q676" s="253"/>
      <c r="R676" s="186" t="str">
        <f t="shared" si="337"/>
        <v>-</v>
      </c>
      <c r="S676" s="186" t="str">
        <f t="shared" si="338"/>
        <v>-</v>
      </c>
      <c r="T676" s="155" t="s">
        <v>316</v>
      </c>
      <c r="V676" s="181">
        <f t="shared" si="320"/>
        <v>0</v>
      </c>
      <c r="W676" s="202">
        <f t="shared" si="321"/>
        <v>0</v>
      </c>
      <c r="X676" s="149">
        <f t="shared" si="322"/>
        <v>0</v>
      </c>
      <c r="Y676" s="160">
        <f t="shared" si="323"/>
        <v>0</v>
      </c>
      <c r="Z676" s="160">
        <f t="shared" si="324"/>
        <v>0</v>
      </c>
      <c r="AA676" s="160">
        <f t="shared" si="325"/>
        <v>0</v>
      </c>
      <c r="AC676" s="219">
        <f t="shared" si="326"/>
        <v>0</v>
      </c>
      <c r="AD676" s="218">
        <f t="shared" si="327"/>
        <v>0</v>
      </c>
      <c r="AE676" s="218">
        <f t="shared" si="328"/>
        <v>0</v>
      </c>
      <c r="AF676" s="220">
        <f t="shared" si="329"/>
        <v>0</v>
      </c>
      <c r="AG676" s="162"/>
      <c r="AH676" s="182">
        <f t="shared" si="330"/>
        <v>0</v>
      </c>
      <c r="AI676" s="183">
        <f t="shared" si="331"/>
        <v>0</v>
      </c>
      <c r="AJ676" s="183">
        <f t="shared" si="332"/>
        <v>0</v>
      </c>
      <c r="AK676" s="184">
        <f t="shared" si="333"/>
        <v>0</v>
      </c>
      <c r="AM676" s="370" t="str">
        <f t="shared" si="339"/>
        <v>-</v>
      </c>
      <c r="AO676" s="309" t="str">
        <f t="shared" si="334"/>
        <v/>
      </c>
    </row>
    <row r="677" spans="2:41" ht="16.5" outlineLevel="2" thickBot="1">
      <c r="B677" s="316">
        <v>42</v>
      </c>
      <c r="C677" s="317">
        <f t="shared" si="335"/>
        <v>131</v>
      </c>
      <c r="D677" s="317">
        <f t="shared" si="336"/>
        <v>477</v>
      </c>
      <c r="E677" s="153"/>
      <c r="F677" s="575"/>
      <c r="G677" s="154"/>
      <c r="H677" s="154"/>
      <c r="I677" s="154"/>
      <c r="J677" s="154"/>
      <c r="K677" s="154"/>
      <c r="L677" s="154"/>
      <c r="M677" s="154"/>
      <c r="N677" s="253"/>
      <c r="O677" s="253"/>
      <c r="P677" s="312"/>
      <c r="Q677" s="253"/>
      <c r="R677" s="186" t="str">
        <f t="shared" si="337"/>
        <v>-</v>
      </c>
      <c r="S677" s="186" t="str">
        <f t="shared" si="338"/>
        <v>-</v>
      </c>
      <c r="T677" s="155" t="s">
        <v>316</v>
      </c>
      <c r="V677" s="181">
        <f t="shared" si="320"/>
        <v>0</v>
      </c>
      <c r="W677" s="202">
        <f t="shared" si="321"/>
        <v>0</v>
      </c>
      <c r="X677" s="149">
        <f t="shared" si="322"/>
        <v>0</v>
      </c>
      <c r="Y677" s="160">
        <f t="shared" si="323"/>
        <v>0</v>
      </c>
      <c r="Z677" s="160">
        <f t="shared" si="324"/>
        <v>0</v>
      </c>
      <c r="AA677" s="160">
        <f t="shared" si="325"/>
        <v>0</v>
      </c>
      <c r="AC677" s="219">
        <f t="shared" si="326"/>
        <v>0</v>
      </c>
      <c r="AD677" s="218">
        <f t="shared" si="327"/>
        <v>0</v>
      </c>
      <c r="AE677" s="218">
        <f t="shared" si="328"/>
        <v>0</v>
      </c>
      <c r="AF677" s="220">
        <f t="shared" si="329"/>
        <v>0</v>
      </c>
      <c r="AG677" s="162"/>
      <c r="AH677" s="182">
        <f t="shared" si="330"/>
        <v>0</v>
      </c>
      <c r="AI677" s="183">
        <f t="shared" si="331"/>
        <v>0</v>
      </c>
      <c r="AJ677" s="183">
        <f t="shared" si="332"/>
        <v>0</v>
      </c>
      <c r="AK677" s="184">
        <f t="shared" si="333"/>
        <v>0</v>
      </c>
      <c r="AM677" s="370" t="str">
        <f t="shared" si="339"/>
        <v>-</v>
      </c>
      <c r="AO677" s="309" t="str">
        <f t="shared" si="334"/>
        <v/>
      </c>
    </row>
    <row r="678" spans="2:41" ht="16.5" outlineLevel="2" thickBot="1">
      <c r="B678" s="316">
        <v>43</v>
      </c>
      <c r="C678" s="317">
        <f t="shared" si="335"/>
        <v>131</v>
      </c>
      <c r="D678" s="317">
        <f t="shared" si="336"/>
        <v>477</v>
      </c>
      <c r="E678" s="153"/>
      <c r="F678" s="575"/>
      <c r="G678" s="154"/>
      <c r="H678" s="154"/>
      <c r="I678" s="154"/>
      <c r="J678" s="154"/>
      <c r="K678" s="154"/>
      <c r="L678" s="154"/>
      <c r="M678" s="154"/>
      <c r="N678" s="253"/>
      <c r="O678" s="253"/>
      <c r="P678" s="312"/>
      <c r="Q678" s="253"/>
      <c r="R678" s="186" t="str">
        <f t="shared" si="337"/>
        <v>-</v>
      </c>
      <c r="S678" s="186" t="str">
        <f t="shared" si="338"/>
        <v>-</v>
      </c>
      <c r="T678" s="155" t="s">
        <v>316</v>
      </c>
      <c r="V678" s="181">
        <f t="shared" si="320"/>
        <v>0</v>
      </c>
      <c r="W678" s="202">
        <f t="shared" si="321"/>
        <v>0</v>
      </c>
      <c r="X678" s="149">
        <f t="shared" si="322"/>
        <v>0</v>
      </c>
      <c r="Y678" s="160">
        <f t="shared" si="323"/>
        <v>0</v>
      </c>
      <c r="Z678" s="160">
        <f t="shared" si="324"/>
        <v>0</v>
      </c>
      <c r="AA678" s="160">
        <f t="shared" si="325"/>
        <v>0</v>
      </c>
      <c r="AC678" s="219">
        <f t="shared" si="326"/>
        <v>0</v>
      </c>
      <c r="AD678" s="218">
        <f t="shared" si="327"/>
        <v>0</v>
      </c>
      <c r="AE678" s="218">
        <f t="shared" si="328"/>
        <v>0</v>
      </c>
      <c r="AF678" s="220">
        <f t="shared" si="329"/>
        <v>0</v>
      </c>
      <c r="AG678" s="162"/>
      <c r="AH678" s="182">
        <f t="shared" si="330"/>
        <v>0</v>
      </c>
      <c r="AI678" s="183">
        <f t="shared" si="331"/>
        <v>0</v>
      </c>
      <c r="AJ678" s="183">
        <f t="shared" si="332"/>
        <v>0</v>
      </c>
      <c r="AK678" s="184">
        <f t="shared" si="333"/>
        <v>0</v>
      </c>
      <c r="AM678" s="370" t="str">
        <f t="shared" si="339"/>
        <v>-</v>
      </c>
      <c r="AO678" s="309" t="str">
        <f t="shared" si="334"/>
        <v/>
      </c>
    </row>
    <row r="679" spans="2:41" ht="16.5" outlineLevel="2" thickBot="1">
      <c r="B679" s="316">
        <v>44</v>
      </c>
      <c r="C679" s="317">
        <f t="shared" si="335"/>
        <v>131</v>
      </c>
      <c r="D679" s="317">
        <f t="shared" si="336"/>
        <v>477</v>
      </c>
      <c r="E679" s="153"/>
      <c r="F679" s="575"/>
      <c r="G679" s="154"/>
      <c r="H679" s="154"/>
      <c r="I679" s="154"/>
      <c r="J679" s="154"/>
      <c r="K679" s="154"/>
      <c r="L679" s="154"/>
      <c r="M679" s="154"/>
      <c r="N679" s="253"/>
      <c r="O679" s="253"/>
      <c r="P679" s="312"/>
      <c r="Q679" s="253"/>
      <c r="R679" s="186" t="str">
        <f t="shared" si="337"/>
        <v>-</v>
      </c>
      <c r="S679" s="186" t="str">
        <f t="shared" si="338"/>
        <v>-</v>
      </c>
      <c r="T679" s="155" t="s">
        <v>316</v>
      </c>
      <c r="V679" s="181">
        <f t="shared" si="320"/>
        <v>0</v>
      </c>
      <c r="W679" s="202">
        <f t="shared" si="321"/>
        <v>0</v>
      </c>
      <c r="X679" s="149">
        <f t="shared" si="322"/>
        <v>0</v>
      </c>
      <c r="Y679" s="160">
        <f t="shared" si="323"/>
        <v>0</v>
      </c>
      <c r="Z679" s="160">
        <f t="shared" si="324"/>
        <v>0</v>
      </c>
      <c r="AA679" s="160">
        <f t="shared" si="325"/>
        <v>0</v>
      </c>
      <c r="AC679" s="219">
        <f t="shared" si="326"/>
        <v>0</v>
      </c>
      <c r="AD679" s="218">
        <f t="shared" si="327"/>
        <v>0</v>
      </c>
      <c r="AE679" s="218">
        <f t="shared" si="328"/>
        <v>0</v>
      </c>
      <c r="AF679" s="220">
        <f t="shared" si="329"/>
        <v>0</v>
      </c>
      <c r="AG679" s="162"/>
      <c r="AH679" s="182">
        <f t="shared" si="330"/>
        <v>0</v>
      </c>
      <c r="AI679" s="183">
        <f t="shared" si="331"/>
        <v>0</v>
      </c>
      <c r="AJ679" s="183">
        <f t="shared" si="332"/>
        <v>0</v>
      </c>
      <c r="AK679" s="184">
        <f t="shared" si="333"/>
        <v>0</v>
      </c>
      <c r="AM679" s="370" t="str">
        <f t="shared" si="339"/>
        <v>-</v>
      </c>
      <c r="AO679" s="309" t="str">
        <f t="shared" si="334"/>
        <v/>
      </c>
    </row>
    <row r="680" spans="2:41" ht="16.5" outlineLevel="2" thickBot="1">
      <c r="B680" s="318">
        <v>45</v>
      </c>
      <c r="C680" s="319">
        <f t="shared" si="335"/>
        <v>131</v>
      </c>
      <c r="D680" s="319">
        <f t="shared" si="336"/>
        <v>477</v>
      </c>
      <c r="E680" s="156"/>
      <c r="F680" s="156"/>
      <c r="G680" s="157"/>
      <c r="H680" s="157"/>
      <c r="I680" s="157"/>
      <c r="J680" s="157"/>
      <c r="K680" s="157"/>
      <c r="L680" s="157"/>
      <c r="M680" s="157"/>
      <c r="N680" s="889"/>
      <c r="O680" s="889"/>
      <c r="P680" s="313"/>
      <c r="Q680" s="889"/>
      <c r="R680" s="187" t="str">
        <f t="shared" si="337"/>
        <v>-</v>
      </c>
      <c r="S680" s="187" t="str">
        <f t="shared" si="338"/>
        <v>-</v>
      </c>
      <c r="T680" s="158" t="s">
        <v>316</v>
      </c>
      <c r="V680" s="181">
        <f t="shared" si="320"/>
        <v>0</v>
      </c>
      <c r="W680" s="202">
        <f t="shared" si="321"/>
        <v>0</v>
      </c>
      <c r="X680" s="149">
        <f t="shared" si="322"/>
        <v>0</v>
      </c>
      <c r="Y680" s="160">
        <f t="shared" si="323"/>
        <v>0</v>
      </c>
      <c r="Z680" s="160">
        <f t="shared" si="324"/>
        <v>0</v>
      </c>
      <c r="AA680" s="160">
        <f t="shared" si="325"/>
        <v>0</v>
      </c>
      <c r="AC680" s="219">
        <f t="shared" si="326"/>
        <v>0</v>
      </c>
      <c r="AD680" s="218">
        <f t="shared" si="327"/>
        <v>0</v>
      </c>
      <c r="AE680" s="218">
        <f t="shared" si="328"/>
        <v>0</v>
      </c>
      <c r="AF680" s="220">
        <f t="shared" si="329"/>
        <v>0</v>
      </c>
      <c r="AG680" s="162"/>
      <c r="AH680" s="182">
        <f t="shared" si="330"/>
        <v>0</v>
      </c>
      <c r="AI680" s="183">
        <f t="shared" si="331"/>
        <v>0</v>
      </c>
      <c r="AJ680" s="183">
        <f t="shared" si="332"/>
        <v>0</v>
      </c>
      <c r="AK680" s="184">
        <f t="shared" si="333"/>
        <v>0</v>
      </c>
      <c r="AM680" s="371" t="str">
        <f t="shared" si="339"/>
        <v>-</v>
      </c>
      <c r="AO680" s="309" t="str">
        <f t="shared" si="334"/>
        <v/>
      </c>
    </row>
    <row r="681" spans="2:41" ht="15.75" outlineLevel="1" thickBot="1">
      <c r="F681" s="761" t="s">
        <v>176</v>
      </c>
      <c r="G681" s="762"/>
      <c r="H681" s="762"/>
      <c r="I681" s="762"/>
      <c r="J681" s="762"/>
      <c r="K681" s="762"/>
      <c r="L681" s="762"/>
      <c r="M681" s="762"/>
      <c r="N681" s="199"/>
      <c r="O681" s="199"/>
      <c r="P681" s="199"/>
      <c r="Q681" s="199"/>
      <c r="R681" s="763"/>
      <c r="S681" s="763"/>
    </row>
    <row r="682" spans="2:41" s="322" customFormat="1" ht="21.75" customHeight="1" outlineLevel="1" thickTop="1">
      <c r="B682" s="320"/>
      <c r="C682" s="321"/>
      <c r="D682" s="321"/>
      <c r="F682" s="328" t="s">
        <v>350</v>
      </c>
      <c r="G682" s="329" t="s">
        <v>248</v>
      </c>
      <c r="H682" s="329" t="s">
        <v>265</v>
      </c>
      <c r="I682" s="329" t="s">
        <v>249</v>
      </c>
      <c r="J682" s="329" t="s">
        <v>250</v>
      </c>
      <c r="K682" s="329" t="s">
        <v>251</v>
      </c>
      <c r="L682" s="329" t="s">
        <v>252</v>
      </c>
      <c r="M682" s="329" t="s">
        <v>253</v>
      </c>
      <c r="N682" s="329" t="s">
        <v>254</v>
      </c>
      <c r="O682" s="329" t="s">
        <v>399</v>
      </c>
      <c r="P682" s="329" t="s">
        <v>400</v>
      </c>
      <c r="Q682" s="329" t="s">
        <v>401</v>
      </c>
      <c r="R682" s="330" t="s">
        <v>264</v>
      </c>
      <c r="S682" s="331" t="s">
        <v>255</v>
      </c>
      <c r="T682" s="331" t="s">
        <v>409</v>
      </c>
      <c r="U682" s="325"/>
      <c r="V682" s="321"/>
      <c r="W682" s="321"/>
      <c r="AG682" s="326"/>
      <c r="AL682" s="325"/>
      <c r="AM682" s="355"/>
      <c r="AN682" s="325"/>
      <c r="AO682" s="327"/>
    </row>
    <row r="683" spans="2:41" s="322" customFormat="1" ht="15" outlineLevel="1">
      <c r="B683" s="320"/>
      <c r="C683" s="321"/>
      <c r="D683" s="321"/>
      <c r="F683" s="332" t="s">
        <v>257</v>
      </c>
      <c r="G683" s="333">
        <f>SUMIF(G636:G680,5)/5</f>
        <v>0</v>
      </c>
      <c r="H683" s="333">
        <f t="shared" ref="H683:S683" si="340">SUMIF(H636:H680,5)/5</f>
        <v>0</v>
      </c>
      <c r="I683" s="333">
        <f t="shared" si="340"/>
        <v>0</v>
      </c>
      <c r="J683" s="333">
        <f t="shared" si="340"/>
        <v>0</v>
      </c>
      <c r="K683" s="333">
        <f t="shared" si="340"/>
        <v>0</v>
      </c>
      <c r="L683" s="333">
        <f t="shared" si="340"/>
        <v>0</v>
      </c>
      <c r="M683" s="333">
        <f t="shared" si="340"/>
        <v>0</v>
      </c>
      <c r="N683" s="333">
        <f t="shared" si="340"/>
        <v>0</v>
      </c>
      <c r="O683" s="333">
        <f>SUMIF(O636:O680,5)/5</f>
        <v>0</v>
      </c>
      <c r="P683" s="333">
        <f>SUMIF(P636:P680,5)/5</f>
        <v>0</v>
      </c>
      <c r="Q683" s="333">
        <f>SUMIF(Q636:Q680,5)/5</f>
        <v>0</v>
      </c>
      <c r="R683" s="333">
        <f t="shared" si="340"/>
        <v>0</v>
      </c>
      <c r="S683" s="334">
        <f t="shared" si="340"/>
        <v>0</v>
      </c>
      <c r="T683" s="362" t="s">
        <v>411</v>
      </c>
      <c r="U683" s="325"/>
      <c r="V683" s="321"/>
      <c r="W683" s="321"/>
      <c r="AG683" s="326"/>
      <c r="AL683" s="325"/>
      <c r="AM683" s="355"/>
      <c r="AN683" s="325"/>
      <c r="AO683" s="327"/>
    </row>
    <row r="684" spans="2:41" s="322" customFormat="1" ht="15" outlineLevel="1">
      <c r="B684" s="320"/>
      <c r="C684" s="321"/>
      <c r="D684" s="321"/>
      <c r="F684" s="335" t="s">
        <v>258</v>
      </c>
      <c r="G684" s="336">
        <f t="shared" ref="G684:S684" si="341">IF(ISERR(G683/SUM(G683,G685,G687,G689)*100),0,G683/SUM(G683,G685,G687,G689)*100)</f>
        <v>0</v>
      </c>
      <c r="H684" s="336">
        <f t="shared" si="341"/>
        <v>0</v>
      </c>
      <c r="I684" s="336">
        <f t="shared" si="341"/>
        <v>0</v>
      </c>
      <c r="J684" s="336">
        <f t="shared" si="341"/>
        <v>0</v>
      </c>
      <c r="K684" s="336">
        <f t="shared" si="341"/>
        <v>0</v>
      </c>
      <c r="L684" s="336">
        <f t="shared" si="341"/>
        <v>0</v>
      </c>
      <c r="M684" s="336">
        <f t="shared" si="341"/>
        <v>0</v>
      </c>
      <c r="N684" s="336">
        <f t="shared" si="341"/>
        <v>0</v>
      </c>
      <c r="O684" s="336">
        <f>IF(ISERR(O683/SUM(O683,O685,O687,O689)*100),0,O683/SUM(O683,O685,O687,O689)*100)</f>
        <v>0</v>
      </c>
      <c r="P684" s="336">
        <f>IF(ISERR(P683/SUM(P683,P685,P687,P689)*100),0,P683/SUM(P683,P685,P687,P689)*100)</f>
        <v>0</v>
      </c>
      <c r="Q684" s="336">
        <f>IF(ISERR(Q683/SUM(Q683,Q685,Q687,Q689)*100),0,Q683/SUM(Q683,Q685,Q687,Q689)*100)</f>
        <v>0</v>
      </c>
      <c r="R684" s="336">
        <f t="shared" si="341"/>
        <v>0</v>
      </c>
      <c r="S684" s="337">
        <f t="shared" si="341"/>
        <v>0</v>
      </c>
      <c r="T684" s="363">
        <f>SUM(V635:W635)</f>
        <v>0</v>
      </c>
      <c r="U684" s="325"/>
      <c r="V684" s="321"/>
      <c r="W684" s="321"/>
      <c r="AG684" s="326"/>
      <c r="AL684" s="325"/>
      <c r="AM684" s="355"/>
      <c r="AN684" s="325"/>
      <c r="AO684" s="327"/>
    </row>
    <row r="685" spans="2:41" s="322" customFormat="1" ht="15" outlineLevel="1">
      <c r="B685" s="320"/>
      <c r="C685" s="321"/>
      <c r="D685" s="321"/>
      <c r="F685" s="332" t="s">
        <v>259</v>
      </c>
      <c r="G685" s="333">
        <f>SUMIF(G636:G680,4)/4</f>
        <v>0</v>
      </c>
      <c r="H685" s="333">
        <f t="shared" ref="H685:S685" si="342">SUMIF(H636:H680,4)/4</f>
        <v>0</v>
      </c>
      <c r="I685" s="333">
        <f t="shared" si="342"/>
        <v>0</v>
      </c>
      <c r="J685" s="333">
        <f t="shared" si="342"/>
        <v>0</v>
      </c>
      <c r="K685" s="333">
        <f t="shared" si="342"/>
        <v>0</v>
      </c>
      <c r="L685" s="333">
        <f t="shared" si="342"/>
        <v>0</v>
      </c>
      <c r="M685" s="333">
        <f t="shared" si="342"/>
        <v>0</v>
      </c>
      <c r="N685" s="333">
        <f t="shared" si="342"/>
        <v>0</v>
      </c>
      <c r="O685" s="333">
        <f>SUMIF(O636:O680,4)/4</f>
        <v>0</v>
      </c>
      <c r="P685" s="333">
        <f>SUMIF(P636:P680,4)/4</f>
        <v>0</v>
      </c>
      <c r="Q685" s="333">
        <f>SUMIF(Q636:Q680,4)/4</f>
        <v>0</v>
      </c>
      <c r="R685" s="333">
        <f t="shared" si="342"/>
        <v>0</v>
      </c>
      <c r="S685" s="334">
        <f t="shared" si="342"/>
        <v>0</v>
      </c>
      <c r="T685" s="364" t="s">
        <v>410</v>
      </c>
      <c r="U685" s="325"/>
      <c r="V685" s="321"/>
      <c r="W685" s="321"/>
      <c r="AG685" s="326"/>
      <c r="AL685" s="325"/>
      <c r="AM685" s="355"/>
      <c r="AN685" s="325"/>
      <c r="AO685" s="327"/>
    </row>
    <row r="686" spans="2:41" s="322" customFormat="1" ht="15" outlineLevel="1">
      <c r="B686" s="320"/>
      <c r="C686" s="321"/>
      <c r="D686" s="321"/>
      <c r="F686" s="335" t="s">
        <v>258</v>
      </c>
      <c r="G686" s="336">
        <f t="shared" ref="G686:S686" si="343">IF(ISERR(G685/SUM(G683,G685,G687,G689)*100),0,G685/SUM(G683,G685,G687,G689)*100)</f>
        <v>0</v>
      </c>
      <c r="H686" s="336">
        <f t="shared" si="343"/>
        <v>0</v>
      </c>
      <c r="I686" s="336">
        <f t="shared" si="343"/>
        <v>0</v>
      </c>
      <c r="J686" s="336">
        <f t="shared" si="343"/>
        <v>0</v>
      </c>
      <c r="K686" s="336">
        <f t="shared" si="343"/>
        <v>0</v>
      </c>
      <c r="L686" s="336">
        <f t="shared" si="343"/>
        <v>0</v>
      </c>
      <c r="M686" s="336">
        <f t="shared" si="343"/>
        <v>0</v>
      </c>
      <c r="N686" s="336">
        <f t="shared" si="343"/>
        <v>0</v>
      </c>
      <c r="O686" s="336">
        <f>IF(ISERR(O685/SUM(O683,O685,O687,O689)*100),0,O685/SUM(O683,O685,O687,O689)*100)</f>
        <v>0</v>
      </c>
      <c r="P686" s="336">
        <f>IF(ISERR(P685/SUM(P683,P685,P687,P689)*100),0,P685/SUM(P683,P685,P687,P689)*100)</f>
        <v>0</v>
      </c>
      <c r="Q686" s="336">
        <f>IF(ISERR(Q685/SUM(Q683,Q685,Q687,Q689)*100),0,Q685/SUM(Q683,Q685,Q687,Q689)*100)</f>
        <v>0</v>
      </c>
      <c r="R686" s="336">
        <f t="shared" si="343"/>
        <v>0</v>
      </c>
      <c r="S686" s="337">
        <f t="shared" si="343"/>
        <v>0</v>
      </c>
      <c r="T686" s="365">
        <f>AM635</f>
        <v>0</v>
      </c>
      <c r="U686" s="325"/>
      <c r="V686" s="321"/>
      <c r="W686" s="321"/>
      <c r="AG686" s="326"/>
      <c r="AL686" s="325"/>
      <c r="AM686" s="355"/>
      <c r="AN686" s="325"/>
      <c r="AO686" s="327"/>
    </row>
    <row r="687" spans="2:41" s="322" customFormat="1" ht="15" outlineLevel="1">
      <c r="B687" s="320"/>
      <c r="C687" s="321"/>
      <c r="D687" s="321"/>
      <c r="F687" s="332" t="s">
        <v>260</v>
      </c>
      <c r="G687" s="333">
        <f>SUMIF(G636:G680,3)/3</f>
        <v>0</v>
      </c>
      <c r="H687" s="333">
        <f t="shared" ref="H687:S687" si="344">SUMIF(H636:H680,3)/3</f>
        <v>0</v>
      </c>
      <c r="I687" s="333">
        <f t="shared" si="344"/>
        <v>0</v>
      </c>
      <c r="J687" s="333">
        <f t="shared" si="344"/>
        <v>0</v>
      </c>
      <c r="K687" s="333">
        <f t="shared" si="344"/>
        <v>0</v>
      </c>
      <c r="L687" s="333">
        <f t="shared" si="344"/>
        <v>0</v>
      </c>
      <c r="M687" s="333">
        <f t="shared" si="344"/>
        <v>0</v>
      </c>
      <c r="N687" s="333">
        <f t="shared" si="344"/>
        <v>0</v>
      </c>
      <c r="O687" s="333">
        <f>SUMIF(O636:O680,3)/3</f>
        <v>0</v>
      </c>
      <c r="P687" s="333">
        <f>SUMIF(P636:P680,3)/3</f>
        <v>0</v>
      </c>
      <c r="Q687" s="333">
        <f>SUMIF(Q636:Q680,3)/3</f>
        <v>0</v>
      </c>
      <c r="R687" s="333">
        <f t="shared" si="344"/>
        <v>0</v>
      </c>
      <c r="S687" s="334">
        <f t="shared" si="344"/>
        <v>0</v>
      </c>
      <c r="T687" s="364" t="s">
        <v>412</v>
      </c>
      <c r="U687" s="325"/>
      <c r="V687" s="321"/>
      <c r="W687" s="321"/>
      <c r="AG687" s="326"/>
      <c r="AL687" s="325"/>
      <c r="AM687" s="355"/>
      <c r="AN687" s="325"/>
      <c r="AO687" s="327"/>
    </row>
    <row r="688" spans="2:41" s="322" customFormat="1" ht="15" outlineLevel="1">
      <c r="B688" s="320"/>
      <c r="C688" s="321"/>
      <c r="D688" s="321"/>
      <c r="F688" s="335" t="s">
        <v>258</v>
      </c>
      <c r="G688" s="336">
        <f t="shared" ref="G688:S688" si="345">IF(ISERR(G687/SUM(G683,G685,G687,G689)*100),0,G687/SUM(G683,G685,G687,G689)*100)</f>
        <v>0</v>
      </c>
      <c r="H688" s="336">
        <f t="shared" si="345"/>
        <v>0</v>
      </c>
      <c r="I688" s="336">
        <f t="shared" si="345"/>
        <v>0</v>
      </c>
      <c r="J688" s="336">
        <f t="shared" si="345"/>
        <v>0</v>
      </c>
      <c r="K688" s="336">
        <f t="shared" si="345"/>
        <v>0</v>
      </c>
      <c r="L688" s="336">
        <f t="shared" si="345"/>
        <v>0</v>
      </c>
      <c r="M688" s="336">
        <f t="shared" si="345"/>
        <v>0</v>
      </c>
      <c r="N688" s="336">
        <f t="shared" si="345"/>
        <v>0</v>
      </c>
      <c r="O688" s="336">
        <f>IF(ISERR(O687/SUM(O683,O685,O687,O689)*100),0,O687/SUM(O683,O685,O687,O689)*100)</f>
        <v>0</v>
      </c>
      <c r="P688" s="336">
        <f>IF(ISERR(P687/SUM(P683,P685,P687,P689)*100),0,P687/SUM(P683,P685,P687,P689)*100)</f>
        <v>0</v>
      </c>
      <c r="Q688" s="336">
        <f>IF(ISERR(Q687/SUM(Q683,Q685,Q687,Q689)*100),0,Q687/SUM(Q683,Q685,Q687,Q689)*100)</f>
        <v>0</v>
      </c>
      <c r="R688" s="336">
        <f t="shared" si="345"/>
        <v>0</v>
      </c>
      <c r="S688" s="337">
        <f t="shared" si="345"/>
        <v>0</v>
      </c>
      <c r="T688" s="366">
        <f>T684-T686</f>
        <v>0</v>
      </c>
      <c r="U688" s="325"/>
      <c r="V688" s="321"/>
      <c r="W688" s="321"/>
      <c r="AG688" s="326"/>
      <c r="AL688" s="325"/>
      <c r="AM688" s="355"/>
      <c r="AN688" s="325"/>
      <c r="AO688" s="327"/>
    </row>
    <row r="689" spans="2:41" s="322" customFormat="1" ht="15" outlineLevel="1">
      <c r="B689" s="320"/>
      <c r="C689" s="321"/>
      <c r="D689" s="321"/>
      <c r="F689" s="332" t="s">
        <v>261</v>
      </c>
      <c r="G689" s="333">
        <f>SUMIF(G636:G680,2)/2</f>
        <v>0</v>
      </c>
      <c r="H689" s="333">
        <f t="shared" ref="H689:S689" si="346">SUMIF(H636:H680,2)/2</f>
        <v>0</v>
      </c>
      <c r="I689" s="333">
        <f t="shared" si="346"/>
        <v>0</v>
      </c>
      <c r="J689" s="333">
        <f t="shared" si="346"/>
        <v>0</v>
      </c>
      <c r="K689" s="333">
        <f t="shared" si="346"/>
        <v>0</v>
      </c>
      <c r="L689" s="333">
        <f t="shared" si="346"/>
        <v>0</v>
      </c>
      <c r="M689" s="333">
        <f t="shared" si="346"/>
        <v>0</v>
      </c>
      <c r="N689" s="333">
        <f t="shared" si="346"/>
        <v>0</v>
      </c>
      <c r="O689" s="333">
        <f>SUMIF(O636:O680,2)/2</f>
        <v>0</v>
      </c>
      <c r="P689" s="333">
        <f>SUMIF(P636:P680,2)/2</f>
        <v>0</v>
      </c>
      <c r="Q689" s="333">
        <f>SUMIF(Q636:Q680,2)/2</f>
        <v>0</v>
      </c>
      <c r="R689" s="333">
        <f t="shared" si="346"/>
        <v>0</v>
      </c>
      <c r="S689" s="334">
        <f t="shared" si="346"/>
        <v>0</v>
      </c>
      <c r="T689" s="1111" t="s">
        <v>413</v>
      </c>
      <c r="U689" s="325"/>
      <c r="V689" s="321"/>
      <c r="W689" s="321"/>
      <c r="AG689" s="326"/>
      <c r="AL689" s="325"/>
      <c r="AM689" s="355"/>
      <c r="AN689" s="325"/>
      <c r="AO689" s="327"/>
    </row>
    <row r="690" spans="2:41" s="322" customFormat="1" ht="15" outlineLevel="1">
      <c r="B690" s="320"/>
      <c r="C690" s="321"/>
      <c r="D690" s="321"/>
      <c r="F690" s="335" t="s">
        <v>258</v>
      </c>
      <c r="G690" s="336">
        <f t="shared" ref="G690:S690" si="347">IF(ISERR(G689/SUM(G683,G685,G687,G689)*100),0,G689/SUM(G683,G685,G687,G689)*100)</f>
        <v>0</v>
      </c>
      <c r="H690" s="336">
        <f t="shared" si="347"/>
        <v>0</v>
      </c>
      <c r="I690" s="336">
        <f t="shared" si="347"/>
        <v>0</v>
      </c>
      <c r="J690" s="336">
        <f t="shared" si="347"/>
        <v>0</v>
      </c>
      <c r="K690" s="336">
        <f t="shared" si="347"/>
        <v>0</v>
      </c>
      <c r="L690" s="336">
        <f t="shared" si="347"/>
        <v>0</v>
      </c>
      <c r="M690" s="336">
        <f t="shared" si="347"/>
        <v>0</v>
      </c>
      <c r="N690" s="336">
        <f t="shared" si="347"/>
        <v>0</v>
      </c>
      <c r="O690" s="336">
        <f>IF(ISERR(O689/SUM(O683,O685,O687,O689)*100),0,O689/SUM(O683,O685,O687,O689)*100)</f>
        <v>0</v>
      </c>
      <c r="P690" s="336">
        <f>IF(ISERR(P689/SUM(P683,P685,P687,P689)*100),0,P689/SUM(P683,P685,P687,P689)*100)</f>
        <v>0</v>
      </c>
      <c r="Q690" s="336">
        <f>IF(ISERR(Q689/SUM(Q683,Q685,Q687,Q689)*100),0,Q689/SUM(Q683,Q685,Q687,Q689)*100)</f>
        <v>0</v>
      </c>
      <c r="R690" s="336">
        <f t="shared" si="347"/>
        <v>0</v>
      </c>
      <c r="S690" s="337">
        <f t="shared" si="347"/>
        <v>0</v>
      </c>
      <c r="T690" s="1112"/>
      <c r="U690" s="325"/>
      <c r="V690" s="321"/>
      <c r="W690" s="321"/>
      <c r="AG690" s="326"/>
      <c r="AL690" s="325"/>
      <c r="AM690" s="355"/>
      <c r="AN690" s="325"/>
      <c r="AO690" s="327"/>
    </row>
    <row r="691" spans="2:41" s="322" customFormat="1" ht="15">
      <c r="B691" s="320"/>
      <c r="C691" s="321"/>
      <c r="D691" s="321"/>
      <c r="F691" s="338" t="s">
        <v>262</v>
      </c>
      <c r="G691" s="339">
        <f>IF(SUM(G683,G685,G687,G689)=0,0,IF(AND(SUM(G684,G686,G688)&gt;=95,G684&gt;=50),5,IF(AND(SUM(G684,G686,G688)&gt;=90,SUM(G684,G686)&gt;=50),4,IF(SUM(G684,G686,G688)&gt;=85,3,2))))</f>
        <v>0</v>
      </c>
      <c r="H691" s="339">
        <f t="shared" ref="H691:S691" si="348">IF(SUM(H683,H685,H687,H689)=0,0,IF(AND(SUM(H684,H686,H688)&gt;=95,H684&gt;=50),5,IF(AND(SUM(H684,H686,H688)&gt;=90,SUM(H684,H686)&gt;=50),4,IF(SUM(H684,H686,H688)&gt;=85,3,2))))</f>
        <v>0</v>
      </c>
      <c r="I691" s="339">
        <f t="shared" si="348"/>
        <v>0</v>
      </c>
      <c r="J691" s="339">
        <f t="shared" si="348"/>
        <v>0</v>
      </c>
      <c r="K691" s="339">
        <f t="shared" si="348"/>
        <v>0</v>
      </c>
      <c r="L691" s="339">
        <f t="shared" si="348"/>
        <v>0</v>
      </c>
      <c r="M691" s="339">
        <f t="shared" si="348"/>
        <v>0</v>
      </c>
      <c r="N691" s="339">
        <f t="shared" si="348"/>
        <v>0</v>
      </c>
      <c r="O691" s="339">
        <f>IF(SUM(O683,O685,O687,O689)=0,0,IF(AND(SUM(O684,O686,O688)&gt;=95,O684&gt;=50),5,IF(AND(SUM(O684,O686,O688)&gt;=90,SUM(O684,O686)&gt;=50),4,IF(SUM(O684,O686,O688)&gt;=85,3,2))))</f>
        <v>0</v>
      </c>
      <c r="P691" s="339">
        <f>IF(SUM(P683,P685,P687,P689)=0,0,IF(AND(SUM(P684,P686,P688)&gt;=95,P684&gt;=50),5,IF(AND(SUM(P684,P686,P688)&gt;=90,SUM(P684,P686)&gt;=50),4,IF(SUM(P684,P686,P688)&gt;=85,3,2))))</f>
        <v>0</v>
      </c>
      <c r="Q691" s="339">
        <f>IF(SUM(Q683,Q685,Q687,Q689)=0,0,IF(AND(SUM(Q684,Q686,Q688)&gt;=95,Q684&gt;=50),5,IF(AND(SUM(Q684,Q686,Q688)&gt;=90,SUM(Q684,Q686)&gt;=50),4,IF(SUM(Q684,Q686,Q688)&gt;=85,3,2))))</f>
        <v>0</v>
      </c>
      <c r="R691" s="339">
        <f t="shared" si="348"/>
        <v>0</v>
      </c>
      <c r="S691" s="340">
        <f t="shared" si="348"/>
        <v>0</v>
      </c>
      <c r="T691" s="367" t="e">
        <f>T686/T684</f>
        <v>#DIV/0!</v>
      </c>
      <c r="U691" s="325"/>
      <c r="V691" s="321"/>
      <c r="W691" s="321"/>
      <c r="AG691" s="326"/>
      <c r="AL691" s="325"/>
      <c r="AM691" s="355"/>
      <c r="AN691" s="325"/>
      <c r="AO691" s="327"/>
    </row>
    <row r="692" spans="2:41" s="322" customFormat="1" ht="15.75" thickBot="1">
      <c r="B692" s="320"/>
      <c r="C692" s="321"/>
      <c r="D692" s="321"/>
      <c r="F692" s="341" t="s">
        <v>263</v>
      </c>
      <c r="G692" s="342">
        <f>IF(SUM(G683,G685,G687,G689)&gt;0,SUM(G683*5,G685*4,G687*3,G689*2)/SUM(G683,G685,G687,G689),0)</f>
        <v>0</v>
      </c>
      <c r="H692" s="342">
        <f t="shared" ref="H692:S692" si="349">IF(SUM(H683,H685,H687,H689)&gt;0,SUM(H683*5,H685*4,H687*3,H689*2)/SUM(H683,H685,H687,H689),0)</f>
        <v>0</v>
      </c>
      <c r="I692" s="342">
        <f t="shared" si="349"/>
        <v>0</v>
      </c>
      <c r="J692" s="342">
        <f t="shared" si="349"/>
        <v>0</v>
      </c>
      <c r="K692" s="342">
        <f t="shared" si="349"/>
        <v>0</v>
      </c>
      <c r="L692" s="342">
        <f t="shared" si="349"/>
        <v>0</v>
      </c>
      <c r="M692" s="342">
        <f t="shared" si="349"/>
        <v>0</v>
      </c>
      <c r="N692" s="342">
        <f t="shared" si="349"/>
        <v>0</v>
      </c>
      <c r="O692" s="342">
        <f>IF(SUM(O683,O685,O687,O689)&gt;0,SUM(O683*5,O685*4,O687*3,O689*2)/SUM(O683,O685,O687,O689),0)</f>
        <v>0</v>
      </c>
      <c r="P692" s="342">
        <f>IF(SUM(P683,P685,P687,P689)&gt;0,SUM(P683*5,P685*4,P687*3,P689*2)/SUM(P683,P685,P687,P689),0)</f>
        <v>0</v>
      </c>
      <c r="Q692" s="342">
        <f>IF(SUM(Q683,Q685,Q687,Q689)&gt;0,SUM(Q683*5,Q685*4,Q687*3,Q689*2)/SUM(Q683,Q685,Q687,Q689),0)</f>
        <v>0</v>
      </c>
      <c r="R692" s="342">
        <f t="shared" si="349"/>
        <v>0</v>
      </c>
      <c r="S692" s="343">
        <f t="shared" si="349"/>
        <v>0</v>
      </c>
      <c r="T692" s="368" t="e">
        <f>T688/T684</f>
        <v>#DIV/0!</v>
      </c>
      <c r="U692" s="325"/>
      <c r="V692" s="321"/>
      <c r="W692" s="321"/>
      <c r="AG692" s="326"/>
      <c r="AL692" s="325"/>
      <c r="AM692" s="355"/>
      <c r="AN692" s="325"/>
      <c r="AO692" s="327"/>
    </row>
    <row r="693" spans="2:41" ht="14.25" thickTop="1" thickBot="1"/>
    <row r="694" spans="2:41" s="159" customFormat="1" ht="16.5" thickBot="1">
      <c r="B694" s="189"/>
      <c r="C694" s="198">
        <v>132</v>
      </c>
      <c r="D694" s="713">
        <f>Главная!B16</f>
        <v>477</v>
      </c>
      <c r="E694" s="175"/>
      <c r="F694" s="175"/>
      <c r="G694" s="175"/>
      <c r="H694" s="175"/>
      <c r="I694" s="175"/>
      <c r="J694" s="175"/>
      <c r="K694" s="175"/>
      <c r="L694" s="175"/>
      <c r="M694" s="175"/>
      <c r="N694" s="176"/>
      <c r="O694" s="176"/>
      <c r="P694" s="176"/>
      <c r="Q694" s="176"/>
      <c r="R694" s="175"/>
      <c r="S694" s="175"/>
      <c r="T694" s="177"/>
      <c r="V694" s="162"/>
      <c r="W694" s="162"/>
      <c r="Y694" s="1117" t="s">
        <v>351</v>
      </c>
      <c r="Z694" s="1117"/>
      <c r="AA694" s="1117"/>
      <c r="AC694" s="1117" t="s">
        <v>352</v>
      </c>
      <c r="AD694" s="1117"/>
      <c r="AE694" s="1117"/>
      <c r="AF694" s="1117"/>
      <c r="AG694" s="162"/>
      <c r="AH694" s="1117" t="s">
        <v>264</v>
      </c>
      <c r="AI694" s="1117"/>
      <c r="AJ694" s="1117"/>
      <c r="AK694" s="1117"/>
      <c r="AM694" s="224" t="s">
        <v>409</v>
      </c>
      <c r="AO694" s="308"/>
    </row>
    <row r="695" spans="2:41" ht="30" customHeight="1" outlineLevel="2" thickBot="1">
      <c r="B695" s="193" t="s">
        <v>348</v>
      </c>
      <c r="C695" s="194" t="s">
        <v>244</v>
      </c>
      <c r="D695" s="194" t="s">
        <v>245</v>
      </c>
      <c r="E695" s="194" t="s">
        <v>246</v>
      </c>
      <c r="F695" s="209" t="s">
        <v>319</v>
      </c>
      <c r="G695" s="212" t="s">
        <v>248</v>
      </c>
      <c r="H695" s="210" t="s">
        <v>265</v>
      </c>
      <c r="I695" s="212" t="s">
        <v>249</v>
      </c>
      <c r="J695" s="211" t="s">
        <v>250</v>
      </c>
      <c r="K695" s="194" t="s">
        <v>251</v>
      </c>
      <c r="L695" s="194" t="s">
        <v>252</v>
      </c>
      <c r="M695" s="194" t="s">
        <v>253</v>
      </c>
      <c r="N695" s="194" t="s">
        <v>254</v>
      </c>
      <c r="O695" s="194" t="s">
        <v>399</v>
      </c>
      <c r="P695" s="310" t="s">
        <v>400</v>
      </c>
      <c r="Q695" s="194" t="s">
        <v>401</v>
      </c>
      <c r="R695" s="196" t="s">
        <v>264</v>
      </c>
      <c r="S695" s="196" t="s">
        <v>255</v>
      </c>
      <c r="T695" s="204" t="str">
        <f>CONCATENATE("Аттест. - ",SUM(V696:V740)," чел.","                                                 Не Аттест. - ",SUM(W696:W740)," чел.")</f>
        <v>Аттест. - 0 чел.                                                 Не Аттест. - 0 чел.</v>
      </c>
      <c r="V695" s="203">
        <f>SUM(V696:V740)</f>
        <v>0</v>
      </c>
      <c r="W695" s="205">
        <f>SUM(W696:W740)</f>
        <v>0</v>
      </c>
      <c r="Y695" s="206">
        <v>5</v>
      </c>
      <c r="Z695" s="207">
        <v>4</v>
      </c>
      <c r="AA695" s="208">
        <v>3</v>
      </c>
      <c r="AC695" s="178">
        <v>5</v>
      </c>
      <c r="AD695" s="179">
        <v>4</v>
      </c>
      <c r="AE695" s="179">
        <v>3</v>
      </c>
      <c r="AF695" s="180">
        <v>2</v>
      </c>
      <c r="AG695" s="217"/>
      <c r="AH695" s="178">
        <v>5</v>
      </c>
      <c r="AI695" s="179">
        <v>4</v>
      </c>
      <c r="AJ695" s="179">
        <v>3</v>
      </c>
      <c r="AK695" s="180">
        <v>2</v>
      </c>
      <c r="AM695" s="369">
        <f>SUM(AM696:AM740)</f>
        <v>0</v>
      </c>
      <c r="AO695" s="201"/>
    </row>
    <row r="696" spans="2:41" ht="16.5" outlineLevel="2" thickBot="1">
      <c r="B696" s="314">
        <v>1</v>
      </c>
      <c r="C696" s="315">
        <f>C694</f>
        <v>132</v>
      </c>
      <c r="D696" s="315">
        <f>D694</f>
        <v>477</v>
      </c>
      <c r="E696" s="349"/>
      <c r="F696" s="349"/>
      <c r="G696" s="252"/>
      <c r="H696" s="252"/>
      <c r="I696" s="252"/>
      <c r="J696" s="151"/>
      <c r="K696" s="151"/>
      <c r="L696" s="151"/>
      <c r="M696" s="151"/>
      <c r="N696" s="252"/>
      <c r="O696" s="252"/>
      <c r="P696" s="311"/>
      <c r="Q696" s="252"/>
      <c r="R696" s="185" t="str">
        <f>IF(SUM(J696:Q696)&lt;1,"-",IF(AK696&gt;0,2,IF(AND(AH696&gt;=50,AI696=(100-AH696)),5,IF((AH696+AI696)&gt;=70,4,3))))</f>
        <v>-</v>
      </c>
      <c r="S696" s="185" t="str">
        <f>IF(AND(G696&gt;1,I696&gt;1),IF(Y696=5,5,IF(Z696=4,4,IF(AA696=3,3,IF(V696=1,2,"-")))),R696)</f>
        <v>-</v>
      </c>
      <c r="T696" s="152" t="s">
        <v>316</v>
      </c>
      <c r="V696" s="181">
        <f t="shared" ref="V696:V740" si="350">IF(SUM(AH696:AK696)&gt;0,1,0)</f>
        <v>0</v>
      </c>
      <c r="W696" s="202">
        <f t="shared" ref="W696:W740" si="351">IF(IF(ISERR(SEARCH(".",F696)),0,1)=1,IF(V696=1,0,1),0)</f>
        <v>0</v>
      </c>
      <c r="X696" s="149">
        <f t="shared" ref="X696:X740" si="352">SUM(IF(J696&gt;0,1,0),IF(K696&gt;0,1,0),IF(L696&gt;0,1,0),IF(M696&gt;0,1,0),IF($W$2=2,SUM(IF(N696&gt;0,1,0),IF(O696&gt;0,1,0),IF(Q696&gt;0,1,0)),IF($W$2=4,IF(N696&gt;0,1,0))))</f>
        <v>0</v>
      </c>
      <c r="Y696" s="160">
        <f t="shared" ref="Y696:Y740" si="353">IF(AND(G696=5,I696=5),IF(AC696&gt;=50,IF(AND(AE696=0,AF696=0),5,0),0),0)</f>
        <v>0</v>
      </c>
      <c r="Z696" s="160">
        <f t="shared" ref="Z696:Z740" si="354">IF(AND(G696&gt;=4,I696&gt;=4),IF(SUM(AC696:AD696)&gt;=70,IF(AF696=0,4,0),0),0)</f>
        <v>0</v>
      </c>
      <c r="AA696" s="160">
        <f t="shared" ref="AA696:AA740" si="355">IF(AND(G696&gt;=3,I696&gt;=3),IF(AF696=0,3,0),0)</f>
        <v>0</v>
      </c>
      <c r="AC696" s="219">
        <f t="shared" ref="AC696:AC740" si="356">(IF(G696=5,1,0)+IF(I696=5,1,0)+IF(J696=5,1,0)+IF(K696=5,1,0)+IF(L696=5,1,0)+IF(M696=5,1,0)+IF(AND(N696=5,OR($W$2=4,$W$2=2)),1,0)+IF(AND($W$2=2,O696=5),1,0)+IF(AND($W$2=2,Q696=5),1,0))/(X696+2)*100</f>
        <v>0</v>
      </c>
      <c r="AD696" s="218">
        <f t="shared" ref="AD696:AD740" si="357">(IF(G696=4,1,0)+IF(I696=4,1,0)+IF(J696=4,1,0)+IF(K696=4,1,0)+IF(L696=4,1,0)+IF(M696=4,1,0)+IF(AND(N696=4,OR($W$2=4,$W$2=2)),1,0)+IF(AND($W$2=2,O696=4),1,0)+IF(AND($W$2=2,Q696=4),1,0))/(X696+2)*100</f>
        <v>0</v>
      </c>
      <c r="AE696" s="218">
        <f t="shared" ref="AE696:AE740" si="358">(IF(G696=3,1,0)+IF(I696=3,1,0)+IF(J696=3,1,0)+IF(K696=3,1,0)+IF(L696=3,1,0)+IF(M696=3,1,0)+IF(AND(N696=3,(OR($W$2=4,$W$2=2))),1,0)+IF(AND($W$2=2,O696=3),1,0)+IF(AND($W$2=2,Q696=3),1,0))/(X696+2)*100</f>
        <v>0</v>
      </c>
      <c r="AF696" s="220">
        <f t="shared" ref="AF696:AF740" si="359">(IF(G696=2,1,0)+IF(I696=2,1,0)+IF(J696=2,1,0)+IF(K696=2,1,0)+IF(L696=2,1,0)+IF(M696=2,1,0)+IF(AND(OR($W$2=4,$W$2=2),N696=2),1,0)+IF(AND($W$2=2,O696=2),1,0)+IF(AND($W$2=2,Q696=2),1,0))/(X696+2)*100</f>
        <v>0</v>
      </c>
      <c r="AG696" s="162"/>
      <c r="AH696" s="182">
        <f t="shared" ref="AH696:AH740" si="360">(IF(J696=5,1,0)+IF(K696=5,1,0)+IF(L696=5,1,0)+IF(M696=5,1,0)+IF(AND(N696=5,OR($W$2=4,$W$2=2)),1,0)+IF(AND($W$2=2,O696=5),1,0)+IF(AND($W$2=2,Q696=5),1,0))/(IF(X696=0,1,X696))*100</f>
        <v>0</v>
      </c>
      <c r="AI696" s="183">
        <f t="shared" ref="AI696:AI740" si="361">(IF(J696=4,1,0)+IF(K696=4,1,0)+IF(L696=4,1,0)+IF(M696=4,1,0)+IF(AND(N696=4,OR($W$2=4,$W$2=2)),1,0)+IF(AND($W$2=2,O696=4),1,0)+IF(AND($W$2=2,Q696=4),1,0))/(IF(X696=0,1,X696))*100</f>
        <v>0</v>
      </c>
      <c r="AJ696" s="183">
        <f t="shared" ref="AJ696:AJ740" si="362">(IF(J696=3,1,0)+IF(K696=3,1,0)+IF(L696=3,1,0)+IF(M696=3,1,0)+IF(AND(N696=3,(OR($W$2=4,$W$2=2))),1,0)+IF(AND($W$2=2,O696=3),1,0)+IF(AND($W$2=2,Q696=3),1,0))/(IF(X696=0,1,X696))*100</f>
        <v>0</v>
      </c>
      <c r="AK696" s="184">
        <f t="shared" ref="AK696:AK740" si="363">(IF(J696=2,1,0)+IF(K696=2,1,0)+IF(L696=2,1,0)+IF(M696=2,1,0)+IF(AND(OR($W$2=4,$W$2=2),N696=2),1,0)+IF(AND($W$2=2,O696=2),1,0)+IF(AND($W$2=2,Q696=2),1,0))/(IF(X696=0,1,X696))*100</f>
        <v>0</v>
      </c>
      <c r="AM696" s="370" t="str">
        <f>IF(OR(S696=5,S696=4),1,IF(OR(S696=3,S696=2),0,"-"))</f>
        <v>-</v>
      </c>
      <c r="AO696" s="309" t="str">
        <f>IF(AM696=1,"3 КЛ","")</f>
        <v/>
      </c>
    </row>
    <row r="697" spans="2:41" ht="16.5" outlineLevel="2" thickBot="1">
      <c r="B697" s="316">
        <v>2</v>
      </c>
      <c r="C697" s="317">
        <f>C696</f>
        <v>132</v>
      </c>
      <c r="D697" s="317">
        <f>D696</f>
        <v>477</v>
      </c>
      <c r="E697" s="350"/>
      <c r="F697" s="350"/>
      <c r="G697" s="253"/>
      <c r="H697" s="253"/>
      <c r="I697" s="253"/>
      <c r="J697" s="154"/>
      <c r="K697" s="154"/>
      <c r="L697" s="154"/>
      <c r="M697" s="154"/>
      <c r="N697" s="253"/>
      <c r="O697" s="253"/>
      <c r="P697" s="312"/>
      <c r="Q697" s="253"/>
      <c r="R697" s="186" t="str">
        <f>IF(SUM(J697:Q697)&lt;1,"-",IF(AK697&gt;0,2,IF(AND(AH697&gt;=50,AI697=(100-AH697)),5,IF((AH697+AI697)&gt;=70,4,3))))</f>
        <v>-</v>
      </c>
      <c r="S697" s="186" t="str">
        <f>IF(AND(G697&gt;1,I697&gt;1),IF(Y697=5,5,IF(Z697=4,4,IF(AA697=3,3,IF(V697=1,2,"-")))),R697)</f>
        <v>-</v>
      </c>
      <c r="T697" s="155" t="s">
        <v>316</v>
      </c>
      <c r="V697" s="181">
        <f t="shared" si="350"/>
        <v>0</v>
      </c>
      <c r="W697" s="202">
        <f t="shared" si="351"/>
        <v>0</v>
      </c>
      <c r="X697" s="149">
        <f t="shared" si="352"/>
        <v>0</v>
      </c>
      <c r="Y697" s="160">
        <f t="shared" si="353"/>
        <v>0</v>
      </c>
      <c r="Z697" s="160">
        <f t="shared" si="354"/>
        <v>0</v>
      </c>
      <c r="AA697" s="160">
        <f t="shared" si="355"/>
        <v>0</v>
      </c>
      <c r="AC697" s="219">
        <f t="shared" si="356"/>
        <v>0</v>
      </c>
      <c r="AD697" s="218">
        <f t="shared" si="357"/>
        <v>0</v>
      </c>
      <c r="AE697" s="218">
        <f t="shared" si="358"/>
        <v>0</v>
      </c>
      <c r="AF697" s="220">
        <f t="shared" si="359"/>
        <v>0</v>
      </c>
      <c r="AG697" s="162"/>
      <c r="AH697" s="182">
        <f t="shared" si="360"/>
        <v>0</v>
      </c>
      <c r="AI697" s="183">
        <f t="shared" si="361"/>
        <v>0</v>
      </c>
      <c r="AJ697" s="183">
        <f t="shared" si="362"/>
        <v>0</v>
      </c>
      <c r="AK697" s="184">
        <f t="shared" si="363"/>
        <v>0</v>
      </c>
      <c r="AM697" s="370" t="str">
        <f>IF(OR(S697=5,S697=4),1,IF(OR(S697=3,S697=2),0,"-"))</f>
        <v>-</v>
      </c>
      <c r="AO697" s="309" t="str">
        <f t="shared" ref="AO697:AO740" si="364">IF(AM697=1,"3 КЛ","")</f>
        <v/>
      </c>
    </row>
    <row r="698" spans="2:41" ht="16.5" outlineLevel="2" thickBot="1">
      <c r="B698" s="316">
        <v>3</v>
      </c>
      <c r="C698" s="317">
        <f t="shared" ref="C698:C740" si="365">C697</f>
        <v>132</v>
      </c>
      <c r="D698" s="317">
        <f t="shared" ref="D698:D740" si="366">D697</f>
        <v>477</v>
      </c>
      <c r="E698" s="350"/>
      <c r="F698" s="350"/>
      <c r="G698" s="253"/>
      <c r="H698" s="253"/>
      <c r="I698" s="253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ref="R698:R740" si="367">IF(SUM(J698:Q698)&lt;1,"-",IF(AK698&gt;0,2,IF(AND(AH698&gt;=50,AI698=(100-AH698)),5,IF((AH698+AI698)&gt;=70,4,3))))</f>
        <v>-</v>
      </c>
      <c r="S698" s="186" t="str">
        <f t="shared" ref="S698:S740" si="368">IF(AND(G698&gt;1,I698&gt;1),IF(Y698=5,5,IF(Z698=4,4,IF(AA698=3,3,IF(V698=1,2,"-")))),R698)</f>
        <v>-</v>
      </c>
      <c r="T698" s="155" t="s">
        <v>316</v>
      </c>
      <c r="V698" s="181">
        <f t="shared" si="350"/>
        <v>0</v>
      </c>
      <c r="W698" s="202">
        <f t="shared" si="351"/>
        <v>0</v>
      </c>
      <c r="X698" s="149">
        <f t="shared" si="352"/>
        <v>0</v>
      </c>
      <c r="Y698" s="160">
        <f t="shared" si="353"/>
        <v>0</v>
      </c>
      <c r="Z698" s="160">
        <f t="shared" si="354"/>
        <v>0</v>
      </c>
      <c r="AA698" s="160">
        <f t="shared" si="355"/>
        <v>0</v>
      </c>
      <c r="AC698" s="219">
        <f t="shared" si="356"/>
        <v>0</v>
      </c>
      <c r="AD698" s="218">
        <f t="shared" si="357"/>
        <v>0</v>
      </c>
      <c r="AE698" s="218">
        <f t="shared" si="358"/>
        <v>0</v>
      </c>
      <c r="AF698" s="220">
        <f t="shared" si="359"/>
        <v>0</v>
      </c>
      <c r="AG698" s="162"/>
      <c r="AH698" s="182">
        <f t="shared" si="360"/>
        <v>0</v>
      </c>
      <c r="AI698" s="183">
        <f t="shared" si="361"/>
        <v>0</v>
      </c>
      <c r="AJ698" s="183">
        <f t="shared" si="362"/>
        <v>0</v>
      </c>
      <c r="AK698" s="184">
        <f t="shared" si="363"/>
        <v>0</v>
      </c>
      <c r="AM698" s="370" t="str">
        <f t="shared" ref="AM698:AM740" si="369">IF(OR(S698=5,S698=4),1,IF(OR(S698=3,S698=2),0,"-"))</f>
        <v>-</v>
      </c>
      <c r="AO698" s="309" t="str">
        <f t="shared" si="364"/>
        <v/>
      </c>
    </row>
    <row r="699" spans="2:41" ht="16.5" outlineLevel="2" thickBot="1">
      <c r="B699" s="316">
        <v>4</v>
      </c>
      <c r="C699" s="317">
        <f t="shared" si="365"/>
        <v>132</v>
      </c>
      <c r="D699" s="317">
        <f t="shared" si="366"/>
        <v>477</v>
      </c>
      <c r="E699" s="350"/>
      <c r="F699" s="350"/>
      <c r="G699" s="253"/>
      <c r="H699" s="253"/>
      <c r="I699" s="253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67"/>
        <v>-</v>
      </c>
      <c r="S699" s="186" t="str">
        <f t="shared" si="368"/>
        <v>-</v>
      </c>
      <c r="T699" s="155" t="s">
        <v>316</v>
      </c>
      <c r="V699" s="181">
        <f t="shared" si="350"/>
        <v>0</v>
      </c>
      <c r="W699" s="202">
        <f t="shared" si="351"/>
        <v>0</v>
      </c>
      <c r="X699" s="149">
        <f t="shared" si="352"/>
        <v>0</v>
      </c>
      <c r="Y699" s="160">
        <f t="shared" si="353"/>
        <v>0</v>
      </c>
      <c r="Z699" s="160">
        <f t="shared" si="354"/>
        <v>0</v>
      </c>
      <c r="AA699" s="160">
        <f t="shared" si="355"/>
        <v>0</v>
      </c>
      <c r="AC699" s="219">
        <f t="shared" si="356"/>
        <v>0</v>
      </c>
      <c r="AD699" s="218">
        <f t="shared" si="357"/>
        <v>0</v>
      </c>
      <c r="AE699" s="218">
        <f t="shared" si="358"/>
        <v>0</v>
      </c>
      <c r="AF699" s="220">
        <f t="shared" si="359"/>
        <v>0</v>
      </c>
      <c r="AG699" s="162"/>
      <c r="AH699" s="182">
        <f t="shared" si="360"/>
        <v>0</v>
      </c>
      <c r="AI699" s="183">
        <f t="shared" si="361"/>
        <v>0</v>
      </c>
      <c r="AJ699" s="183">
        <f t="shared" si="362"/>
        <v>0</v>
      </c>
      <c r="AK699" s="184">
        <f t="shared" si="363"/>
        <v>0</v>
      </c>
      <c r="AM699" s="370" t="str">
        <f t="shared" si="369"/>
        <v>-</v>
      </c>
      <c r="AO699" s="309" t="str">
        <f t="shared" si="364"/>
        <v/>
      </c>
    </row>
    <row r="700" spans="2:41" ht="16.5" outlineLevel="2" thickBot="1">
      <c r="B700" s="316">
        <v>5</v>
      </c>
      <c r="C700" s="317">
        <f t="shared" si="365"/>
        <v>132</v>
      </c>
      <c r="D700" s="317">
        <f t="shared" si="366"/>
        <v>477</v>
      </c>
      <c r="E700" s="350"/>
      <c r="F700" s="350"/>
      <c r="G700" s="253"/>
      <c r="H700" s="253"/>
      <c r="I700" s="253"/>
      <c r="J700" s="253"/>
      <c r="K700" s="253"/>
      <c r="L700" s="253"/>
      <c r="M700" s="154"/>
      <c r="N700" s="253"/>
      <c r="O700" s="253"/>
      <c r="P700" s="312"/>
      <c r="Q700" s="253"/>
      <c r="R700" s="186" t="str">
        <f t="shared" si="367"/>
        <v>-</v>
      </c>
      <c r="S700" s="186" t="str">
        <f t="shared" si="368"/>
        <v>-</v>
      </c>
      <c r="T700" s="155" t="s">
        <v>316</v>
      </c>
      <c r="V700" s="181">
        <f t="shared" si="350"/>
        <v>0</v>
      </c>
      <c r="W700" s="202">
        <f t="shared" si="351"/>
        <v>0</v>
      </c>
      <c r="X700" s="149">
        <f t="shared" si="352"/>
        <v>0</v>
      </c>
      <c r="Y700" s="160">
        <f t="shared" si="353"/>
        <v>0</v>
      </c>
      <c r="Z700" s="160">
        <f t="shared" si="354"/>
        <v>0</v>
      </c>
      <c r="AA700" s="160">
        <f t="shared" si="355"/>
        <v>0</v>
      </c>
      <c r="AC700" s="219">
        <f t="shared" si="356"/>
        <v>0</v>
      </c>
      <c r="AD700" s="218">
        <f t="shared" si="357"/>
        <v>0</v>
      </c>
      <c r="AE700" s="218">
        <f t="shared" si="358"/>
        <v>0</v>
      </c>
      <c r="AF700" s="220">
        <f t="shared" si="359"/>
        <v>0</v>
      </c>
      <c r="AG700" s="162"/>
      <c r="AH700" s="182">
        <f t="shared" si="360"/>
        <v>0</v>
      </c>
      <c r="AI700" s="183">
        <f t="shared" si="361"/>
        <v>0</v>
      </c>
      <c r="AJ700" s="183">
        <f t="shared" si="362"/>
        <v>0</v>
      </c>
      <c r="AK700" s="184">
        <f t="shared" si="363"/>
        <v>0</v>
      </c>
      <c r="AM700" s="370" t="str">
        <f t="shared" si="369"/>
        <v>-</v>
      </c>
      <c r="AO700" s="309" t="str">
        <f t="shared" si="364"/>
        <v/>
      </c>
    </row>
    <row r="701" spans="2:41" ht="16.5" outlineLevel="2" thickBot="1">
      <c r="B701" s="316">
        <v>6</v>
      </c>
      <c r="C701" s="317">
        <f t="shared" si="365"/>
        <v>132</v>
      </c>
      <c r="D701" s="317">
        <f t="shared" si="366"/>
        <v>477</v>
      </c>
      <c r="E701" s="350"/>
      <c r="F701" s="350"/>
      <c r="G701" s="253"/>
      <c r="H701" s="253"/>
      <c r="I701" s="253"/>
      <c r="J701" s="253"/>
      <c r="K701" s="253"/>
      <c r="L701" s="253"/>
      <c r="M701" s="154"/>
      <c r="N701" s="253"/>
      <c r="O701" s="253"/>
      <c r="P701" s="312"/>
      <c r="Q701" s="253"/>
      <c r="R701" s="186" t="str">
        <f t="shared" si="367"/>
        <v>-</v>
      </c>
      <c r="S701" s="186" t="str">
        <f t="shared" si="368"/>
        <v>-</v>
      </c>
      <c r="T701" s="155" t="s">
        <v>316</v>
      </c>
      <c r="V701" s="181">
        <f t="shared" si="350"/>
        <v>0</v>
      </c>
      <c r="W701" s="202">
        <f t="shared" si="351"/>
        <v>0</v>
      </c>
      <c r="X701" s="149">
        <f t="shared" si="352"/>
        <v>0</v>
      </c>
      <c r="Y701" s="160">
        <f t="shared" si="353"/>
        <v>0</v>
      </c>
      <c r="Z701" s="160">
        <f t="shared" si="354"/>
        <v>0</v>
      </c>
      <c r="AA701" s="160">
        <f t="shared" si="355"/>
        <v>0</v>
      </c>
      <c r="AC701" s="219">
        <f t="shared" si="356"/>
        <v>0</v>
      </c>
      <c r="AD701" s="218">
        <f t="shared" si="357"/>
        <v>0</v>
      </c>
      <c r="AE701" s="218">
        <f t="shared" si="358"/>
        <v>0</v>
      </c>
      <c r="AF701" s="220">
        <f t="shared" si="359"/>
        <v>0</v>
      </c>
      <c r="AG701" s="162"/>
      <c r="AH701" s="182">
        <f t="shared" si="360"/>
        <v>0</v>
      </c>
      <c r="AI701" s="183">
        <f t="shared" si="361"/>
        <v>0</v>
      </c>
      <c r="AJ701" s="183">
        <f t="shared" si="362"/>
        <v>0</v>
      </c>
      <c r="AK701" s="184">
        <f t="shared" si="363"/>
        <v>0</v>
      </c>
      <c r="AM701" s="370" t="str">
        <f t="shared" si="369"/>
        <v>-</v>
      </c>
      <c r="AO701" s="309" t="str">
        <f t="shared" si="364"/>
        <v/>
      </c>
    </row>
    <row r="702" spans="2:41" ht="16.5" outlineLevel="2" thickBot="1">
      <c r="B702" s="316">
        <v>7</v>
      </c>
      <c r="C702" s="317">
        <f t="shared" si="365"/>
        <v>132</v>
      </c>
      <c r="D702" s="317">
        <f t="shared" si="366"/>
        <v>477</v>
      </c>
      <c r="E702" s="350"/>
      <c r="F702" s="350"/>
      <c r="G702" s="253"/>
      <c r="H702" s="253"/>
      <c r="I702" s="253"/>
      <c r="J702" s="253"/>
      <c r="K702" s="253"/>
      <c r="L702" s="253"/>
      <c r="M702" s="154"/>
      <c r="N702" s="253"/>
      <c r="O702" s="253"/>
      <c r="P702" s="312"/>
      <c r="Q702" s="253"/>
      <c r="R702" s="186" t="str">
        <f t="shared" si="367"/>
        <v>-</v>
      </c>
      <c r="S702" s="186" t="str">
        <f t="shared" si="368"/>
        <v>-</v>
      </c>
      <c r="T702" s="155" t="s">
        <v>316</v>
      </c>
      <c r="V702" s="181">
        <f t="shared" si="350"/>
        <v>0</v>
      </c>
      <c r="W702" s="202">
        <f t="shared" si="351"/>
        <v>0</v>
      </c>
      <c r="X702" s="149">
        <f t="shared" si="352"/>
        <v>0</v>
      </c>
      <c r="Y702" s="160">
        <f t="shared" si="353"/>
        <v>0</v>
      </c>
      <c r="Z702" s="160">
        <f t="shared" si="354"/>
        <v>0</v>
      </c>
      <c r="AA702" s="160">
        <f t="shared" si="355"/>
        <v>0</v>
      </c>
      <c r="AC702" s="219">
        <f t="shared" si="356"/>
        <v>0</v>
      </c>
      <c r="AD702" s="218">
        <f t="shared" si="357"/>
        <v>0</v>
      </c>
      <c r="AE702" s="218">
        <f t="shared" si="358"/>
        <v>0</v>
      </c>
      <c r="AF702" s="220">
        <f t="shared" si="359"/>
        <v>0</v>
      </c>
      <c r="AG702" s="162"/>
      <c r="AH702" s="182">
        <f t="shared" si="360"/>
        <v>0</v>
      </c>
      <c r="AI702" s="183">
        <f t="shared" si="361"/>
        <v>0</v>
      </c>
      <c r="AJ702" s="183">
        <f t="shared" si="362"/>
        <v>0</v>
      </c>
      <c r="AK702" s="184">
        <f t="shared" si="363"/>
        <v>0</v>
      </c>
      <c r="AM702" s="370" t="str">
        <f t="shared" si="369"/>
        <v>-</v>
      </c>
      <c r="AO702" s="309" t="str">
        <f t="shared" si="364"/>
        <v/>
      </c>
    </row>
    <row r="703" spans="2:41" ht="16.5" outlineLevel="2" thickBot="1">
      <c r="B703" s="316">
        <v>8</v>
      </c>
      <c r="C703" s="317">
        <f t="shared" si="365"/>
        <v>132</v>
      </c>
      <c r="D703" s="317">
        <f t="shared" si="366"/>
        <v>477</v>
      </c>
      <c r="E703" s="350"/>
      <c r="F703" s="350"/>
      <c r="G703" s="253"/>
      <c r="H703" s="253"/>
      <c r="I703" s="253"/>
      <c r="J703" s="253"/>
      <c r="K703" s="253"/>
      <c r="L703" s="253"/>
      <c r="M703" s="154"/>
      <c r="N703" s="253"/>
      <c r="O703" s="253"/>
      <c r="P703" s="312"/>
      <c r="Q703" s="253"/>
      <c r="R703" s="186" t="str">
        <f t="shared" si="367"/>
        <v>-</v>
      </c>
      <c r="S703" s="186" t="str">
        <f t="shared" si="368"/>
        <v>-</v>
      </c>
      <c r="T703" s="155" t="s">
        <v>316</v>
      </c>
      <c r="V703" s="181">
        <f t="shared" si="350"/>
        <v>0</v>
      </c>
      <c r="W703" s="202">
        <f t="shared" si="351"/>
        <v>0</v>
      </c>
      <c r="X703" s="149">
        <f t="shared" si="352"/>
        <v>0</v>
      </c>
      <c r="Y703" s="160">
        <f t="shared" si="353"/>
        <v>0</v>
      </c>
      <c r="Z703" s="160">
        <f t="shared" si="354"/>
        <v>0</v>
      </c>
      <c r="AA703" s="160">
        <f t="shared" si="355"/>
        <v>0</v>
      </c>
      <c r="AC703" s="219">
        <f t="shared" si="356"/>
        <v>0</v>
      </c>
      <c r="AD703" s="218">
        <f t="shared" si="357"/>
        <v>0</v>
      </c>
      <c r="AE703" s="218">
        <f t="shared" si="358"/>
        <v>0</v>
      </c>
      <c r="AF703" s="220">
        <f t="shared" si="359"/>
        <v>0</v>
      </c>
      <c r="AG703" s="162"/>
      <c r="AH703" s="182">
        <f t="shared" si="360"/>
        <v>0</v>
      </c>
      <c r="AI703" s="183">
        <f t="shared" si="361"/>
        <v>0</v>
      </c>
      <c r="AJ703" s="183">
        <f t="shared" si="362"/>
        <v>0</v>
      </c>
      <c r="AK703" s="184">
        <f t="shared" si="363"/>
        <v>0</v>
      </c>
      <c r="AM703" s="370" t="str">
        <f t="shared" si="369"/>
        <v>-</v>
      </c>
      <c r="AO703" s="309" t="str">
        <f t="shared" si="364"/>
        <v/>
      </c>
    </row>
    <row r="704" spans="2:41" ht="16.5" outlineLevel="2" thickBot="1">
      <c r="B704" s="316">
        <v>9</v>
      </c>
      <c r="C704" s="317">
        <f t="shared" si="365"/>
        <v>132</v>
      </c>
      <c r="D704" s="317">
        <f t="shared" si="366"/>
        <v>477</v>
      </c>
      <c r="E704" s="350"/>
      <c r="F704" s="350"/>
      <c r="G704" s="253"/>
      <c r="H704" s="253"/>
      <c r="I704" s="253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67"/>
        <v>-</v>
      </c>
      <c r="S704" s="186" t="str">
        <f t="shared" si="368"/>
        <v>-</v>
      </c>
      <c r="T704" s="155" t="s">
        <v>316</v>
      </c>
      <c r="V704" s="181">
        <f t="shared" si="350"/>
        <v>0</v>
      </c>
      <c r="W704" s="202">
        <f t="shared" si="351"/>
        <v>0</v>
      </c>
      <c r="X704" s="149">
        <f t="shared" si="352"/>
        <v>0</v>
      </c>
      <c r="Y704" s="160">
        <f t="shared" si="353"/>
        <v>0</v>
      </c>
      <c r="Z704" s="160">
        <f t="shared" si="354"/>
        <v>0</v>
      </c>
      <c r="AA704" s="160">
        <f t="shared" si="355"/>
        <v>0</v>
      </c>
      <c r="AC704" s="219">
        <f t="shared" si="356"/>
        <v>0</v>
      </c>
      <c r="AD704" s="218">
        <f t="shared" si="357"/>
        <v>0</v>
      </c>
      <c r="AE704" s="218">
        <f t="shared" si="358"/>
        <v>0</v>
      </c>
      <c r="AF704" s="220">
        <f t="shared" si="359"/>
        <v>0</v>
      </c>
      <c r="AG704" s="162"/>
      <c r="AH704" s="182">
        <f t="shared" si="360"/>
        <v>0</v>
      </c>
      <c r="AI704" s="183">
        <f t="shared" si="361"/>
        <v>0</v>
      </c>
      <c r="AJ704" s="183">
        <f t="shared" si="362"/>
        <v>0</v>
      </c>
      <c r="AK704" s="184">
        <f t="shared" si="363"/>
        <v>0</v>
      </c>
      <c r="AM704" s="370" t="str">
        <f t="shared" si="369"/>
        <v>-</v>
      </c>
      <c r="AO704" s="309" t="str">
        <f t="shared" si="364"/>
        <v/>
      </c>
    </row>
    <row r="705" spans="2:41" ht="16.5" outlineLevel="2" thickBot="1">
      <c r="B705" s="316">
        <v>10</v>
      </c>
      <c r="C705" s="317">
        <f t="shared" si="365"/>
        <v>132</v>
      </c>
      <c r="D705" s="317">
        <f t="shared" si="366"/>
        <v>477</v>
      </c>
      <c r="E705" s="350"/>
      <c r="F705" s="350"/>
      <c r="G705" s="253"/>
      <c r="H705" s="253"/>
      <c r="I705" s="253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67"/>
        <v>-</v>
      </c>
      <c r="S705" s="186" t="str">
        <f t="shared" si="368"/>
        <v>-</v>
      </c>
      <c r="T705" s="155" t="s">
        <v>316</v>
      </c>
      <c r="V705" s="181">
        <f t="shared" si="350"/>
        <v>0</v>
      </c>
      <c r="W705" s="202">
        <f t="shared" si="351"/>
        <v>0</v>
      </c>
      <c r="X705" s="149">
        <f t="shared" si="352"/>
        <v>0</v>
      </c>
      <c r="Y705" s="160">
        <f t="shared" si="353"/>
        <v>0</v>
      </c>
      <c r="Z705" s="160">
        <f t="shared" si="354"/>
        <v>0</v>
      </c>
      <c r="AA705" s="160">
        <f t="shared" si="355"/>
        <v>0</v>
      </c>
      <c r="AC705" s="219">
        <f t="shared" si="356"/>
        <v>0</v>
      </c>
      <c r="AD705" s="218">
        <f t="shared" si="357"/>
        <v>0</v>
      </c>
      <c r="AE705" s="218">
        <f t="shared" si="358"/>
        <v>0</v>
      </c>
      <c r="AF705" s="220">
        <f t="shared" si="359"/>
        <v>0</v>
      </c>
      <c r="AG705" s="162"/>
      <c r="AH705" s="182">
        <f t="shared" si="360"/>
        <v>0</v>
      </c>
      <c r="AI705" s="183">
        <f t="shared" si="361"/>
        <v>0</v>
      </c>
      <c r="AJ705" s="183">
        <f t="shared" si="362"/>
        <v>0</v>
      </c>
      <c r="AK705" s="184">
        <f t="shared" si="363"/>
        <v>0</v>
      </c>
      <c r="AM705" s="370" t="str">
        <f t="shared" si="369"/>
        <v>-</v>
      </c>
      <c r="AO705" s="309" t="str">
        <f t="shared" si="364"/>
        <v/>
      </c>
    </row>
    <row r="706" spans="2:41" ht="16.5" outlineLevel="2" thickBot="1">
      <c r="B706" s="316">
        <v>11</v>
      </c>
      <c r="C706" s="317">
        <f t="shared" si="365"/>
        <v>132</v>
      </c>
      <c r="D706" s="317">
        <f t="shared" si="366"/>
        <v>477</v>
      </c>
      <c r="E706" s="350"/>
      <c r="F706" s="350"/>
      <c r="G706" s="253"/>
      <c r="H706" s="253"/>
      <c r="I706" s="253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67"/>
        <v>-</v>
      </c>
      <c r="S706" s="186" t="str">
        <f t="shared" si="368"/>
        <v>-</v>
      </c>
      <c r="T706" s="155" t="s">
        <v>316</v>
      </c>
      <c r="V706" s="181">
        <f t="shared" si="350"/>
        <v>0</v>
      </c>
      <c r="W706" s="202">
        <f t="shared" si="351"/>
        <v>0</v>
      </c>
      <c r="X706" s="149">
        <f t="shared" si="352"/>
        <v>0</v>
      </c>
      <c r="Y706" s="160">
        <f t="shared" si="353"/>
        <v>0</v>
      </c>
      <c r="Z706" s="160">
        <f t="shared" si="354"/>
        <v>0</v>
      </c>
      <c r="AA706" s="160">
        <f t="shared" si="355"/>
        <v>0</v>
      </c>
      <c r="AC706" s="219">
        <f t="shared" si="356"/>
        <v>0</v>
      </c>
      <c r="AD706" s="218">
        <f t="shared" si="357"/>
        <v>0</v>
      </c>
      <c r="AE706" s="218">
        <f t="shared" si="358"/>
        <v>0</v>
      </c>
      <c r="AF706" s="220">
        <f t="shared" si="359"/>
        <v>0</v>
      </c>
      <c r="AG706" s="162"/>
      <c r="AH706" s="182">
        <f t="shared" si="360"/>
        <v>0</v>
      </c>
      <c r="AI706" s="183">
        <f t="shared" si="361"/>
        <v>0</v>
      </c>
      <c r="AJ706" s="183">
        <f t="shared" si="362"/>
        <v>0</v>
      </c>
      <c r="AK706" s="184">
        <f t="shared" si="363"/>
        <v>0</v>
      </c>
      <c r="AM706" s="370" t="str">
        <f t="shared" si="369"/>
        <v>-</v>
      </c>
      <c r="AO706" s="309" t="str">
        <f t="shared" si="364"/>
        <v/>
      </c>
    </row>
    <row r="707" spans="2:41" ht="16.5" outlineLevel="2" thickBot="1">
      <c r="B707" s="316">
        <v>12</v>
      </c>
      <c r="C707" s="317">
        <f t="shared" si="365"/>
        <v>132</v>
      </c>
      <c r="D707" s="317">
        <f t="shared" si="366"/>
        <v>477</v>
      </c>
      <c r="E707" s="350"/>
      <c r="F707" s="350"/>
      <c r="G707" s="253"/>
      <c r="H707" s="253"/>
      <c r="I707" s="253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67"/>
        <v>-</v>
      </c>
      <c r="S707" s="186" t="str">
        <f t="shared" si="368"/>
        <v>-</v>
      </c>
      <c r="T707" s="155" t="s">
        <v>316</v>
      </c>
      <c r="V707" s="181">
        <f t="shared" si="350"/>
        <v>0</v>
      </c>
      <c r="W707" s="202">
        <f t="shared" si="351"/>
        <v>0</v>
      </c>
      <c r="X707" s="149">
        <f t="shared" si="352"/>
        <v>0</v>
      </c>
      <c r="Y707" s="160">
        <f t="shared" si="353"/>
        <v>0</v>
      </c>
      <c r="Z707" s="160">
        <f t="shared" si="354"/>
        <v>0</v>
      </c>
      <c r="AA707" s="160">
        <f t="shared" si="355"/>
        <v>0</v>
      </c>
      <c r="AC707" s="219">
        <f t="shared" si="356"/>
        <v>0</v>
      </c>
      <c r="AD707" s="218">
        <f t="shared" si="357"/>
        <v>0</v>
      </c>
      <c r="AE707" s="218">
        <f t="shared" si="358"/>
        <v>0</v>
      </c>
      <c r="AF707" s="220">
        <f t="shared" si="359"/>
        <v>0</v>
      </c>
      <c r="AG707" s="162"/>
      <c r="AH707" s="182">
        <f t="shared" si="360"/>
        <v>0</v>
      </c>
      <c r="AI707" s="183">
        <f t="shared" si="361"/>
        <v>0</v>
      </c>
      <c r="AJ707" s="183">
        <f t="shared" si="362"/>
        <v>0</v>
      </c>
      <c r="AK707" s="184">
        <f t="shared" si="363"/>
        <v>0</v>
      </c>
      <c r="AM707" s="370" t="str">
        <f t="shared" si="369"/>
        <v>-</v>
      </c>
      <c r="AO707" s="309" t="str">
        <f t="shared" si="364"/>
        <v/>
      </c>
    </row>
    <row r="708" spans="2:41" ht="16.5" outlineLevel="2" thickBot="1">
      <c r="B708" s="316">
        <v>13</v>
      </c>
      <c r="C708" s="317">
        <f t="shared" si="365"/>
        <v>132</v>
      </c>
      <c r="D708" s="317">
        <f t="shared" si="366"/>
        <v>477</v>
      </c>
      <c r="E708" s="350"/>
      <c r="F708" s="350"/>
      <c r="G708" s="253"/>
      <c r="H708" s="253"/>
      <c r="I708" s="253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67"/>
        <v>-</v>
      </c>
      <c r="S708" s="186" t="str">
        <f t="shared" si="368"/>
        <v>-</v>
      </c>
      <c r="T708" s="155" t="s">
        <v>316</v>
      </c>
      <c r="V708" s="181">
        <f t="shared" si="350"/>
        <v>0</v>
      </c>
      <c r="W708" s="202">
        <f t="shared" si="351"/>
        <v>0</v>
      </c>
      <c r="X708" s="149">
        <f t="shared" si="352"/>
        <v>0</v>
      </c>
      <c r="Y708" s="160">
        <f t="shared" si="353"/>
        <v>0</v>
      </c>
      <c r="Z708" s="160">
        <f t="shared" si="354"/>
        <v>0</v>
      </c>
      <c r="AA708" s="160">
        <f t="shared" si="355"/>
        <v>0</v>
      </c>
      <c r="AC708" s="219">
        <f t="shared" si="356"/>
        <v>0</v>
      </c>
      <c r="AD708" s="218">
        <f t="shared" si="357"/>
        <v>0</v>
      </c>
      <c r="AE708" s="218">
        <f t="shared" si="358"/>
        <v>0</v>
      </c>
      <c r="AF708" s="220">
        <f t="shared" si="359"/>
        <v>0</v>
      </c>
      <c r="AG708" s="162"/>
      <c r="AH708" s="182">
        <f t="shared" si="360"/>
        <v>0</v>
      </c>
      <c r="AI708" s="183">
        <f t="shared" si="361"/>
        <v>0</v>
      </c>
      <c r="AJ708" s="183">
        <f t="shared" si="362"/>
        <v>0</v>
      </c>
      <c r="AK708" s="184">
        <f t="shared" si="363"/>
        <v>0</v>
      </c>
      <c r="AM708" s="370" t="str">
        <f t="shared" si="369"/>
        <v>-</v>
      </c>
      <c r="AO708" s="309" t="str">
        <f t="shared" si="364"/>
        <v/>
      </c>
    </row>
    <row r="709" spans="2:41" ht="16.5" outlineLevel="2" thickBot="1">
      <c r="B709" s="316">
        <v>14</v>
      </c>
      <c r="C709" s="317">
        <f t="shared" si="365"/>
        <v>132</v>
      </c>
      <c r="D709" s="317">
        <f t="shared" si="366"/>
        <v>477</v>
      </c>
      <c r="E709" s="350"/>
      <c r="F709" s="350"/>
      <c r="G709" s="253"/>
      <c r="H709" s="253"/>
      <c r="I709" s="253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67"/>
        <v>-</v>
      </c>
      <c r="S709" s="186" t="str">
        <f t="shared" si="368"/>
        <v>-</v>
      </c>
      <c r="T709" s="155" t="s">
        <v>316</v>
      </c>
      <c r="V709" s="181">
        <f t="shared" si="350"/>
        <v>0</v>
      </c>
      <c r="W709" s="202">
        <f t="shared" si="351"/>
        <v>0</v>
      </c>
      <c r="X709" s="149">
        <f t="shared" si="352"/>
        <v>0</v>
      </c>
      <c r="Y709" s="160">
        <f t="shared" si="353"/>
        <v>0</v>
      </c>
      <c r="Z709" s="160">
        <f t="shared" si="354"/>
        <v>0</v>
      </c>
      <c r="AA709" s="160">
        <f t="shared" si="355"/>
        <v>0</v>
      </c>
      <c r="AC709" s="219">
        <f t="shared" si="356"/>
        <v>0</v>
      </c>
      <c r="AD709" s="218">
        <f t="shared" si="357"/>
        <v>0</v>
      </c>
      <c r="AE709" s="218">
        <f t="shared" si="358"/>
        <v>0</v>
      </c>
      <c r="AF709" s="220">
        <f t="shared" si="359"/>
        <v>0</v>
      </c>
      <c r="AG709" s="162"/>
      <c r="AH709" s="182">
        <f t="shared" si="360"/>
        <v>0</v>
      </c>
      <c r="AI709" s="183">
        <f t="shared" si="361"/>
        <v>0</v>
      </c>
      <c r="AJ709" s="183">
        <f t="shared" si="362"/>
        <v>0</v>
      </c>
      <c r="AK709" s="184">
        <f t="shared" si="363"/>
        <v>0</v>
      </c>
      <c r="AM709" s="370" t="str">
        <f t="shared" si="369"/>
        <v>-</v>
      </c>
      <c r="AO709" s="309" t="str">
        <f t="shared" si="364"/>
        <v/>
      </c>
    </row>
    <row r="710" spans="2:41" ht="16.5" outlineLevel="2" thickBot="1">
      <c r="B710" s="316">
        <v>15</v>
      </c>
      <c r="C710" s="317">
        <f t="shared" si="365"/>
        <v>132</v>
      </c>
      <c r="D710" s="317">
        <f t="shared" si="366"/>
        <v>477</v>
      </c>
      <c r="E710" s="350"/>
      <c r="F710" s="350"/>
      <c r="G710" s="253"/>
      <c r="H710" s="253"/>
      <c r="I710" s="253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67"/>
        <v>-</v>
      </c>
      <c r="S710" s="186" t="str">
        <f t="shared" si="368"/>
        <v>-</v>
      </c>
      <c r="T710" s="155" t="s">
        <v>316</v>
      </c>
      <c r="V710" s="181">
        <f t="shared" si="350"/>
        <v>0</v>
      </c>
      <c r="W710" s="202">
        <f t="shared" si="351"/>
        <v>0</v>
      </c>
      <c r="X710" s="149">
        <f t="shared" si="352"/>
        <v>0</v>
      </c>
      <c r="Y710" s="160">
        <f t="shared" si="353"/>
        <v>0</v>
      </c>
      <c r="Z710" s="160">
        <f t="shared" si="354"/>
        <v>0</v>
      </c>
      <c r="AA710" s="160">
        <f t="shared" si="355"/>
        <v>0</v>
      </c>
      <c r="AC710" s="219">
        <f t="shared" si="356"/>
        <v>0</v>
      </c>
      <c r="AD710" s="218">
        <f t="shared" si="357"/>
        <v>0</v>
      </c>
      <c r="AE710" s="218">
        <f t="shared" si="358"/>
        <v>0</v>
      </c>
      <c r="AF710" s="220">
        <f t="shared" si="359"/>
        <v>0</v>
      </c>
      <c r="AG710" s="162"/>
      <c r="AH710" s="182">
        <f t="shared" si="360"/>
        <v>0</v>
      </c>
      <c r="AI710" s="183">
        <f t="shared" si="361"/>
        <v>0</v>
      </c>
      <c r="AJ710" s="183">
        <f t="shared" si="362"/>
        <v>0</v>
      </c>
      <c r="AK710" s="184">
        <f t="shared" si="363"/>
        <v>0</v>
      </c>
      <c r="AM710" s="370" t="str">
        <f t="shared" si="369"/>
        <v>-</v>
      </c>
      <c r="AO710" s="309" t="str">
        <f t="shared" si="364"/>
        <v/>
      </c>
    </row>
    <row r="711" spans="2:41" ht="16.5" outlineLevel="2" thickBot="1">
      <c r="B711" s="316">
        <v>16</v>
      </c>
      <c r="C711" s="317">
        <f t="shared" si="365"/>
        <v>132</v>
      </c>
      <c r="D711" s="317">
        <f t="shared" si="366"/>
        <v>477</v>
      </c>
      <c r="E711" s="350"/>
      <c r="F711" s="350"/>
      <c r="G711" s="253"/>
      <c r="H711" s="253"/>
      <c r="I711" s="253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67"/>
        <v>-</v>
      </c>
      <c r="S711" s="186" t="str">
        <f t="shared" si="368"/>
        <v>-</v>
      </c>
      <c r="T711" s="155" t="s">
        <v>316</v>
      </c>
      <c r="V711" s="181">
        <f t="shared" si="350"/>
        <v>0</v>
      </c>
      <c r="W711" s="202">
        <f t="shared" si="351"/>
        <v>0</v>
      </c>
      <c r="X711" s="149">
        <f t="shared" si="352"/>
        <v>0</v>
      </c>
      <c r="Y711" s="160">
        <f t="shared" si="353"/>
        <v>0</v>
      </c>
      <c r="Z711" s="160">
        <f t="shared" si="354"/>
        <v>0</v>
      </c>
      <c r="AA711" s="160">
        <f t="shared" si="355"/>
        <v>0</v>
      </c>
      <c r="AC711" s="219">
        <f t="shared" si="356"/>
        <v>0</v>
      </c>
      <c r="AD711" s="218">
        <f t="shared" si="357"/>
        <v>0</v>
      </c>
      <c r="AE711" s="218">
        <f t="shared" si="358"/>
        <v>0</v>
      </c>
      <c r="AF711" s="220">
        <f t="shared" si="359"/>
        <v>0</v>
      </c>
      <c r="AG711" s="162"/>
      <c r="AH711" s="182">
        <f t="shared" si="360"/>
        <v>0</v>
      </c>
      <c r="AI711" s="183">
        <f t="shared" si="361"/>
        <v>0</v>
      </c>
      <c r="AJ711" s="183">
        <f t="shared" si="362"/>
        <v>0</v>
      </c>
      <c r="AK711" s="184">
        <f t="shared" si="363"/>
        <v>0</v>
      </c>
      <c r="AM711" s="370" t="str">
        <f t="shared" si="369"/>
        <v>-</v>
      </c>
      <c r="AO711" s="309" t="str">
        <f t="shared" si="364"/>
        <v/>
      </c>
    </row>
    <row r="712" spans="2:41" ht="16.5" outlineLevel="2" thickBot="1">
      <c r="B712" s="316">
        <v>17</v>
      </c>
      <c r="C712" s="317">
        <f t="shared" si="365"/>
        <v>132</v>
      </c>
      <c r="D712" s="317">
        <f t="shared" si="366"/>
        <v>477</v>
      </c>
      <c r="E712" s="350"/>
      <c r="F712" s="350"/>
      <c r="G712" s="253"/>
      <c r="H712" s="253"/>
      <c r="I712" s="253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67"/>
        <v>-</v>
      </c>
      <c r="S712" s="186" t="str">
        <f t="shared" si="368"/>
        <v>-</v>
      </c>
      <c r="T712" s="155" t="s">
        <v>316</v>
      </c>
      <c r="V712" s="181">
        <f t="shared" si="350"/>
        <v>0</v>
      </c>
      <c r="W712" s="202">
        <f t="shared" si="351"/>
        <v>0</v>
      </c>
      <c r="X712" s="149">
        <f t="shared" si="352"/>
        <v>0</v>
      </c>
      <c r="Y712" s="160">
        <f t="shared" si="353"/>
        <v>0</v>
      </c>
      <c r="Z712" s="160">
        <f t="shared" si="354"/>
        <v>0</v>
      </c>
      <c r="AA712" s="160">
        <f t="shared" si="355"/>
        <v>0</v>
      </c>
      <c r="AC712" s="219">
        <f t="shared" si="356"/>
        <v>0</v>
      </c>
      <c r="AD712" s="218">
        <f t="shared" si="357"/>
        <v>0</v>
      </c>
      <c r="AE712" s="218">
        <f t="shared" si="358"/>
        <v>0</v>
      </c>
      <c r="AF712" s="220">
        <f t="shared" si="359"/>
        <v>0</v>
      </c>
      <c r="AG712" s="162"/>
      <c r="AH712" s="182">
        <f t="shared" si="360"/>
        <v>0</v>
      </c>
      <c r="AI712" s="183">
        <f t="shared" si="361"/>
        <v>0</v>
      </c>
      <c r="AJ712" s="183">
        <f t="shared" si="362"/>
        <v>0</v>
      </c>
      <c r="AK712" s="184">
        <f t="shared" si="363"/>
        <v>0</v>
      </c>
      <c r="AM712" s="370" t="str">
        <f t="shared" si="369"/>
        <v>-</v>
      </c>
      <c r="AO712" s="309" t="str">
        <f t="shared" si="364"/>
        <v/>
      </c>
    </row>
    <row r="713" spans="2:41" ht="16.5" outlineLevel="2" thickBot="1">
      <c r="B713" s="316">
        <v>18</v>
      </c>
      <c r="C713" s="317">
        <f t="shared" si="365"/>
        <v>132</v>
      </c>
      <c r="D713" s="317">
        <f t="shared" si="366"/>
        <v>477</v>
      </c>
      <c r="E713" s="350"/>
      <c r="F713" s="350"/>
      <c r="G713" s="253"/>
      <c r="H713" s="253"/>
      <c r="I713" s="253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67"/>
        <v>-</v>
      </c>
      <c r="S713" s="186" t="str">
        <f t="shared" si="368"/>
        <v>-</v>
      </c>
      <c r="T713" s="155" t="s">
        <v>316</v>
      </c>
      <c r="V713" s="181">
        <f t="shared" si="350"/>
        <v>0</v>
      </c>
      <c r="W713" s="202">
        <f t="shared" si="351"/>
        <v>0</v>
      </c>
      <c r="X713" s="149">
        <f t="shared" si="352"/>
        <v>0</v>
      </c>
      <c r="Y713" s="160">
        <f t="shared" si="353"/>
        <v>0</v>
      </c>
      <c r="Z713" s="160">
        <f t="shared" si="354"/>
        <v>0</v>
      </c>
      <c r="AA713" s="160">
        <f t="shared" si="355"/>
        <v>0</v>
      </c>
      <c r="AC713" s="219">
        <f t="shared" si="356"/>
        <v>0</v>
      </c>
      <c r="AD713" s="218">
        <f t="shared" si="357"/>
        <v>0</v>
      </c>
      <c r="AE713" s="218">
        <f t="shared" si="358"/>
        <v>0</v>
      </c>
      <c r="AF713" s="220">
        <f t="shared" si="359"/>
        <v>0</v>
      </c>
      <c r="AG713" s="162"/>
      <c r="AH713" s="182">
        <f t="shared" si="360"/>
        <v>0</v>
      </c>
      <c r="AI713" s="183">
        <f t="shared" si="361"/>
        <v>0</v>
      </c>
      <c r="AJ713" s="183">
        <f t="shared" si="362"/>
        <v>0</v>
      </c>
      <c r="AK713" s="184">
        <f t="shared" si="363"/>
        <v>0</v>
      </c>
      <c r="AM713" s="370" t="str">
        <f t="shared" si="369"/>
        <v>-</v>
      </c>
      <c r="AO713" s="309" t="str">
        <f t="shared" si="364"/>
        <v/>
      </c>
    </row>
    <row r="714" spans="2:41" ht="16.5" outlineLevel="2" thickBot="1">
      <c r="B714" s="316">
        <v>19</v>
      </c>
      <c r="C714" s="317">
        <f t="shared" si="365"/>
        <v>132</v>
      </c>
      <c r="D714" s="317">
        <f t="shared" si="366"/>
        <v>477</v>
      </c>
      <c r="E714" s="350"/>
      <c r="F714" s="350"/>
      <c r="G714" s="253"/>
      <c r="H714" s="253"/>
      <c r="I714" s="253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67"/>
        <v>-</v>
      </c>
      <c r="S714" s="186" t="str">
        <f t="shared" si="368"/>
        <v>-</v>
      </c>
      <c r="T714" s="155" t="s">
        <v>316</v>
      </c>
      <c r="V714" s="181">
        <f t="shared" si="350"/>
        <v>0</v>
      </c>
      <c r="W714" s="202">
        <f t="shared" si="351"/>
        <v>0</v>
      </c>
      <c r="X714" s="149">
        <f t="shared" si="352"/>
        <v>0</v>
      </c>
      <c r="Y714" s="160">
        <f t="shared" si="353"/>
        <v>0</v>
      </c>
      <c r="Z714" s="160">
        <f t="shared" si="354"/>
        <v>0</v>
      </c>
      <c r="AA714" s="160">
        <f t="shared" si="355"/>
        <v>0</v>
      </c>
      <c r="AC714" s="219">
        <f t="shared" si="356"/>
        <v>0</v>
      </c>
      <c r="AD714" s="218">
        <f t="shared" si="357"/>
        <v>0</v>
      </c>
      <c r="AE714" s="218">
        <f t="shared" si="358"/>
        <v>0</v>
      </c>
      <c r="AF714" s="220">
        <f t="shared" si="359"/>
        <v>0</v>
      </c>
      <c r="AG714" s="162"/>
      <c r="AH714" s="182">
        <f t="shared" si="360"/>
        <v>0</v>
      </c>
      <c r="AI714" s="183">
        <f t="shared" si="361"/>
        <v>0</v>
      </c>
      <c r="AJ714" s="183">
        <f t="shared" si="362"/>
        <v>0</v>
      </c>
      <c r="AK714" s="184">
        <f t="shared" si="363"/>
        <v>0</v>
      </c>
      <c r="AM714" s="370" t="str">
        <f t="shared" si="369"/>
        <v>-</v>
      </c>
      <c r="AO714" s="309" t="str">
        <f t="shared" si="364"/>
        <v/>
      </c>
    </row>
    <row r="715" spans="2:41" ht="16.5" outlineLevel="2" thickBot="1">
      <c r="B715" s="316">
        <v>20</v>
      </c>
      <c r="C715" s="317">
        <f t="shared" si="365"/>
        <v>132</v>
      </c>
      <c r="D715" s="317">
        <f t="shared" si="366"/>
        <v>477</v>
      </c>
      <c r="E715" s="350"/>
      <c r="F715" s="350"/>
      <c r="G715" s="253"/>
      <c r="H715" s="253"/>
      <c r="I715" s="253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67"/>
        <v>-</v>
      </c>
      <c r="S715" s="186" t="str">
        <f t="shared" si="368"/>
        <v>-</v>
      </c>
      <c r="T715" s="155" t="s">
        <v>316</v>
      </c>
      <c r="V715" s="181">
        <f t="shared" si="350"/>
        <v>0</v>
      </c>
      <c r="W715" s="202">
        <f t="shared" si="351"/>
        <v>0</v>
      </c>
      <c r="X715" s="149">
        <f t="shared" si="352"/>
        <v>0</v>
      </c>
      <c r="Y715" s="160">
        <f t="shared" si="353"/>
        <v>0</v>
      </c>
      <c r="Z715" s="160">
        <f t="shared" si="354"/>
        <v>0</v>
      </c>
      <c r="AA715" s="160">
        <f t="shared" si="355"/>
        <v>0</v>
      </c>
      <c r="AC715" s="219">
        <f t="shared" si="356"/>
        <v>0</v>
      </c>
      <c r="AD715" s="218">
        <f t="shared" si="357"/>
        <v>0</v>
      </c>
      <c r="AE715" s="218">
        <f t="shared" si="358"/>
        <v>0</v>
      </c>
      <c r="AF715" s="220">
        <f t="shared" si="359"/>
        <v>0</v>
      </c>
      <c r="AG715" s="162"/>
      <c r="AH715" s="182">
        <f t="shared" si="360"/>
        <v>0</v>
      </c>
      <c r="AI715" s="183">
        <f t="shared" si="361"/>
        <v>0</v>
      </c>
      <c r="AJ715" s="183">
        <f t="shared" si="362"/>
        <v>0</v>
      </c>
      <c r="AK715" s="184">
        <f t="shared" si="363"/>
        <v>0</v>
      </c>
      <c r="AM715" s="370" t="str">
        <f t="shared" si="369"/>
        <v>-</v>
      </c>
      <c r="AO715" s="309" t="str">
        <f t="shared" si="364"/>
        <v/>
      </c>
    </row>
    <row r="716" spans="2:41" ht="16.5" outlineLevel="2" thickBot="1">
      <c r="B716" s="316">
        <v>21</v>
      </c>
      <c r="C716" s="317">
        <f t="shared" si="365"/>
        <v>132</v>
      </c>
      <c r="D716" s="317">
        <f t="shared" si="366"/>
        <v>477</v>
      </c>
      <c r="E716" s="350"/>
      <c r="F716" s="350"/>
      <c r="G716" s="253"/>
      <c r="H716" s="253"/>
      <c r="I716" s="253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67"/>
        <v>-</v>
      </c>
      <c r="S716" s="186" t="str">
        <f t="shared" si="368"/>
        <v>-</v>
      </c>
      <c r="T716" s="155" t="s">
        <v>316</v>
      </c>
      <c r="V716" s="181">
        <f t="shared" si="350"/>
        <v>0</v>
      </c>
      <c r="W716" s="202">
        <f t="shared" si="351"/>
        <v>0</v>
      </c>
      <c r="X716" s="149">
        <f t="shared" si="352"/>
        <v>0</v>
      </c>
      <c r="Y716" s="160">
        <f t="shared" si="353"/>
        <v>0</v>
      </c>
      <c r="Z716" s="160">
        <f t="shared" si="354"/>
        <v>0</v>
      </c>
      <c r="AA716" s="160">
        <f t="shared" si="355"/>
        <v>0</v>
      </c>
      <c r="AC716" s="219">
        <f t="shared" si="356"/>
        <v>0</v>
      </c>
      <c r="AD716" s="218">
        <f t="shared" si="357"/>
        <v>0</v>
      </c>
      <c r="AE716" s="218">
        <f t="shared" si="358"/>
        <v>0</v>
      </c>
      <c r="AF716" s="220">
        <f t="shared" si="359"/>
        <v>0</v>
      </c>
      <c r="AG716" s="162"/>
      <c r="AH716" s="182">
        <f t="shared" si="360"/>
        <v>0</v>
      </c>
      <c r="AI716" s="183">
        <f t="shared" si="361"/>
        <v>0</v>
      </c>
      <c r="AJ716" s="183">
        <f t="shared" si="362"/>
        <v>0</v>
      </c>
      <c r="AK716" s="184">
        <f t="shared" si="363"/>
        <v>0</v>
      </c>
      <c r="AM716" s="370" t="str">
        <f t="shared" si="369"/>
        <v>-</v>
      </c>
      <c r="AO716" s="309" t="str">
        <f t="shared" si="364"/>
        <v/>
      </c>
    </row>
    <row r="717" spans="2:41" ht="16.5" outlineLevel="2" thickBot="1">
      <c r="B717" s="316">
        <v>22</v>
      </c>
      <c r="C717" s="317">
        <f t="shared" si="365"/>
        <v>132</v>
      </c>
      <c r="D717" s="317">
        <f t="shared" si="366"/>
        <v>477</v>
      </c>
      <c r="E717" s="350"/>
      <c r="F717" s="350"/>
      <c r="G717" s="253"/>
      <c r="H717" s="253"/>
      <c r="I717" s="253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67"/>
        <v>-</v>
      </c>
      <c r="S717" s="186" t="str">
        <f t="shared" si="368"/>
        <v>-</v>
      </c>
      <c r="T717" s="155" t="s">
        <v>316</v>
      </c>
      <c r="V717" s="181">
        <f t="shared" si="350"/>
        <v>0</v>
      </c>
      <c r="W717" s="202">
        <f t="shared" si="351"/>
        <v>0</v>
      </c>
      <c r="X717" s="149">
        <f t="shared" si="352"/>
        <v>0</v>
      </c>
      <c r="Y717" s="160">
        <f t="shared" si="353"/>
        <v>0</v>
      </c>
      <c r="Z717" s="160">
        <f t="shared" si="354"/>
        <v>0</v>
      </c>
      <c r="AA717" s="160">
        <f t="shared" si="355"/>
        <v>0</v>
      </c>
      <c r="AC717" s="219">
        <f t="shared" si="356"/>
        <v>0</v>
      </c>
      <c r="AD717" s="218">
        <f t="shared" si="357"/>
        <v>0</v>
      </c>
      <c r="AE717" s="218">
        <f t="shared" si="358"/>
        <v>0</v>
      </c>
      <c r="AF717" s="220">
        <f t="shared" si="359"/>
        <v>0</v>
      </c>
      <c r="AG717" s="162"/>
      <c r="AH717" s="182">
        <f t="shared" si="360"/>
        <v>0</v>
      </c>
      <c r="AI717" s="183">
        <f t="shared" si="361"/>
        <v>0</v>
      </c>
      <c r="AJ717" s="183">
        <f t="shared" si="362"/>
        <v>0</v>
      </c>
      <c r="AK717" s="184">
        <f t="shared" si="363"/>
        <v>0</v>
      </c>
      <c r="AM717" s="370" t="str">
        <f t="shared" si="369"/>
        <v>-</v>
      </c>
      <c r="AO717" s="309" t="str">
        <f t="shared" si="364"/>
        <v/>
      </c>
    </row>
    <row r="718" spans="2:41" ht="16.5" outlineLevel="2" thickBot="1">
      <c r="B718" s="316">
        <v>23</v>
      </c>
      <c r="C718" s="317">
        <f t="shared" si="365"/>
        <v>132</v>
      </c>
      <c r="D718" s="317">
        <f t="shared" si="366"/>
        <v>477</v>
      </c>
      <c r="E718" s="350"/>
      <c r="F718" s="350"/>
      <c r="G718" s="253"/>
      <c r="H718" s="253"/>
      <c r="I718" s="253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67"/>
        <v>-</v>
      </c>
      <c r="S718" s="186" t="str">
        <f t="shared" si="368"/>
        <v>-</v>
      </c>
      <c r="T718" s="155" t="s">
        <v>316</v>
      </c>
      <c r="V718" s="181">
        <f t="shared" si="350"/>
        <v>0</v>
      </c>
      <c r="W718" s="202">
        <f t="shared" si="351"/>
        <v>0</v>
      </c>
      <c r="X718" s="149">
        <f t="shared" si="352"/>
        <v>0</v>
      </c>
      <c r="Y718" s="160">
        <f t="shared" si="353"/>
        <v>0</v>
      </c>
      <c r="Z718" s="160">
        <f t="shared" si="354"/>
        <v>0</v>
      </c>
      <c r="AA718" s="160">
        <f t="shared" si="355"/>
        <v>0</v>
      </c>
      <c r="AC718" s="219">
        <f t="shared" si="356"/>
        <v>0</v>
      </c>
      <c r="AD718" s="218">
        <f t="shared" si="357"/>
        <v>0</v>
      </c>
      <c r="AE718" s="218">
        <f t="shared" si="358"/>
        <v>0</v>
      </c>
      <c r="AF718" s="220">
        <f t="shared" si="359"/>
        <v>0</v>
      </c>
      <c r="AG718" s="162"/>
      <c r="AH718" s="182">
        <f t="shared" si="360"/>
        <v>0</v>
      </c>
      <c r="AI718" s="183">
        <f t="shared" si="361"/>
        <v>0</v>
      </c>
      <c r="AJ718" s="183">
        <f t="shared" si="362"/>
        <v>0</v>
      </c>
      <c r="AK718" s="184">
        <f t="shared" si="363"/>
        <v>0</v>
      </c>
      <c r="AM718" s="370" t="str">
        <f t="shared" si="369"/>
        <v>-</v>
      </c>
      <c r="AO718" s="309" t="str">
        <f t="shared" si="364"/>
        <v/>
      </c>
    </row>
    <row r="719" spans="2:41" ht="16.5" outlineLevel="2" thickBot="1">
      <c r="B719" s="316">
        <v>24</v>
      </c>
      <c r="C719" s="317">
        <f t="shared" si="365"/>
        <v>132</v>
      </c>
      <c r="D719" s="317">
        <f t="shared" si="366"/>
        <v>477</v>
      </c>
      <c r="E719" s="350"/>
      <c r="F719" s="350"/>
      <c r="G719" s="253"/>
      <c r="H719" s="253"/>
      <c r="I719" s="253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67"/>
        <v>-</v>
      </c>
      <c r="S719" s="186" t="str">
        <f t="shared" si="368"/>
        <v>-</v>
      </c>
      <c r="T719" s="155" t="s">
        <v>316</v>
      </c>
      <c r="V719" s="181">
        <f t="shared" si="350"/>
        <v>0</v>
      </c>
      <c r="W719" s="202">
        <f t="shared" si="351"/>
        <v>0</v>
      </c>
      <c r="X719" s="149">
        <f t="shared" si="352"/>
        <v>0</v>
      </c>
      <c r="Y719" s="160">
        <f t="shared" si="353"/>
        <v>0</v>
      </c>
      <c r="Z719" s="160">
        <f t="shared" si="354"/>
        <v>0</v>
      </c>
      <c r="AA719" s="160">
        <f t="shared" si="355"/>
        <v>0</v>
      </c>
      <c r="AC719" s="219">
        <f t="shared" si="356"/>
        <v>0</v>
      </c>
      <c r="AD719" s="218">
        <f t="shared" si="357"/>
        <v>0</v>
      </c>
      <c r="AE719" s="218">
        <f t="shared" si="358"/>
        <v>0</v>
      </c>
      <c r="AF719" s="220">
        <f t="shared" si="359"/>
        <v>0</v>
      </c>
      <c r="AG719" s="162"/>
      <c r="AH719" s="182">
        <f t="shared" si="360"/>
        <v>0</v>
      </c>
      <c r="AI719" s="183">
        <f t="shared" si="361"/>
        <v>0</v>
      </c>
      <c r="AJ719" s="183">
        <f t="shared" si="362"/>
        <v>0</v>
      </c>
      <c r="AK719" s="184">
        <f t="shared" si="363"/>
        <v>0</v>
      </c>
      <c r="AM719" s="370" t="str">
        <f t="shared" si="369"/>
        <v>-</v>
      </c>
      <c r="AO719" s="309" t="str">
        <f t="shared" si="364"/>
        <v/>
      </c>
    </row>
    <row r="720" spans="2:41" ht="16.5" outlineLevel="2" thickBot="1">
      <c r="B720" s="316">
        <v>25</v>
      </c>
      <c r="C720" s="317">
        <f t="shared" si="365"/>
        <v>132</v>
      </c>
      <c r="D720" s="317">
        <f t="shared" si="366"/>
        <v>477</v>
      </c>
      <c r="E720" s="350"/>
      <c r="F720" s="350"/>
      <c r="G720" s="253"/>
      <c r="H720" s="253"/>
      <c r="I720" s="253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67"/>
        <v>-</v>
      </c>
      <c r="S720" s="186" t="str">
        <f t="shared" si="368"/>
        <v>-</v>
      </c>
      <c r="T720" s="155" t="s">
        <v>316</v>
      </c>
      <c r="V720" s="181">
        <f t="shared" si="350"/>
        <v>0</v>
      </c>
      <c r="W720" s="202">
        <f t="shared" si="351"/>
        <v>0</v>
      </c>
      <c r="X720" s="149">
        <f t="shared" si="352"/>
        <v>0</v>
      </c>
      <c r="Y720" s="160">
        <f t="shared" si="353"/>
        <v>0</v>
      </c>
      <c r="Z720" s="160">
        <f t="shared" si="354"/>
        <v>0</v>
      </c>
      <c r="AA720" s="160">
        <f t="shared" si="355"/>
        <v>0</v>
      </c>
      <c r="AC720" s="219">
        <f t="shared" si="356"/>
        <v>0</v>
      </c>
      <c r="AD720" s="218">
        <f t="shared" si="357"/>
        <v>0</v>
      </c>
      <c r="AE720" s="218">
        <f t="shared" si="358"/>
        <v>0</v>
      </c>
      <c r="AF720" s="220">
        <f t="shared" si="359"/>
        <v>0</v>
      </c>
      <c r="AG720" s="162"/>
      <c r="AH720" s="182">
        <f t="shared" si="360"/>
        <v>0</v>
      </c>
      <c r="AI720" s="183">
        <f t="shared" si="361"/>
        <v>0</v>
      </c>
      <c r="AJ720" s="183">
        <f t="shared" si="362"/>
        <v>0</v>
      </c>
      <c r="AK720" s="184">
        <f t="shared" si="363"/>
        <v>0</v>
      </c>
      <c r="AM720" s="370" t="str">
        <f t="shared" si="369"/>
        <v>-</v>
      </c>
      <c r="AO720" s="309" t="str">
        <f t="shared" si="364"/>
        <v/>
      </c>
    </row>
    <row r="721" spans="2:41" ht="16.5" outlineLevel="2" thickBot="1">
      <c r="B721" s="316">
        <v>26</v>
      </c>
      <c r="C721" s="317">
        <f t="shared" si="365"/>
        <v>132</v>
      </c>
      <c r="D721" s="317">
        <f t="shared" si="366"/>
        <v>477</v>
      </c>
      <c r="E721" s="350"/>
      <c r="F721" s="153"/>
      <c r="G721" s="253"/>
      <c r="H721" s="253"/>
      <c r="I721" s="253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67"/>
        <v>-</v>
      </c>
      <c r="S721" s="186" t="str">
        <f t="shared" si="368"/>
        <v>-</v>
      </c>
      <c r="T721" s="155" t="s">
        <v>316</v>
      </c>
      <c r="V721" s="181">
        <f t="shared" si="350"/>
        <v>0</v>
      </c>
      <c r="W721" s="202">
        <f t="shared" si="351"/>
        <v>0</v>
      </c>
      <c r="X721" s="149">
        <f t="shared" si="352"/>
        <v>0</v>
      </c>
      <c r="Y721" s="160">
        <f t="shared" si="353"/>
        <v>0</v>
      </c>
      <c r="Z721" s="160">
        <f t="shared" si="354"/>
        <v>0</v>
      </c>
      <c r="AA721" s="160">
        <f t="shared" si="355"/>
        <v>0</v>
      </c>
      <c r="AC721" s="219">
        <f t="shared" si="356"/>
        <v>0</v>
      </c>
      <c r="AD721" s="218">
        <f t="shared" si="357"/>
        <v>0</v>
      </c>
      <c r="AE721" s="218">
        <f t="shared" si="358"/>
        <v>0</v>
      </c>
      <c r="AF721" s="220">
        <f t="shared" si="359"/>
        <v>0</v>
      </c>
      <c r="AG721" s="162"/>
      <c r="AH721" s="182">
        <f t="shared" si="360"/>
        <v>0</v>
      </c>
      <c r="AI721" s="183">
        <f t="shared" si="361"/>
        <v>0</v>
      </c>
      <c r="AJ721" s="183">
        <f t="shared" si="362"/>
        <v>0</v>
      </c>
      <c r="AK721" s="184">
        <f t="shared" si="363"/>
        <v>0</v>
      </c>
      <c r="AM721" s="370" t="str">
        <f t="shared" si="369"/>
        <v>-</v>
      </c>
      <c r="AO721" s="309" t="str">
        <f t="shared" si="364"/>
        <v/>
      </c>
    </row>
    <row r="722" spans="2:41" ht="16.5" outlineLevel="2" thickBot="1">
      <c r="B722" s="316">
        <v>27</v>
      </c>
      <c r="C722" s="317">
        <f t="shared" si="365"/>
        <v>132</v>
      </c>
      <c r="D722" s="317">
        <f t="shared" si="366"/>
        <v>477</v>
      </c>
      <c r="E722" s="350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67"/>
        <v>-</v>
      </c>
      <c r="S722" s="186" t="str">
        <f t="shared" si="368"/>
        <v>-</v>
      </c>
      <c r="T722" s="155" t="s">
        <v>316</v>
      </c>
      <c r="V722" s="181">
        <f t="shared" si="350"/>
        <v>0</v>
      </c>
      <c r="W722" s="202">
        <f t="shared" si="351"/>
        <v>0</v>
      </c>
      <c r="X722" s="149">
        <f t="shared" si="352"/>
        <v>0</v>
      </c>
      <c r="Y722" s="160">
        <f t="shared" si="353"/>
        <v>0</v>
      </c>
      <c r="Z722" s="160">
        <f t="shared" si="354"/>
        <v>0</v>
      </c>
      <c r="AA722" s="160">
        <f t="shared" si="355"/>
        <v>0</v>
      </c>
      <c r="AC722" s="219">
        <f t="shared" si="356"/>
        <v>0</v>
      </c>
      <c r="AD722" s="218">
        <f t="shared" si="357"/>
        <v>0</v>
      </c>
      <c r="AE722" s="218">
        <f t="shared" si="358"/>
        <v>0</v>
      </c>
      <c r="AF722" s="220">
        <f t="shared" si="359"/>
        <v>0</v>
      </c>
      <c r="AG722" s="162"/>
      <c r="AH722" s="182">
        <f t="shared" si="360"/>
        <v>0</v>
      </c>
      <c r="AI722" s="183">
        <f t="shared" si="361"/>
        <v>0</v>
      </c>
      <c r="AJ722" s="183">
        <f t="shared" si="362"/>
        <v>0</v>
      </c>
      <c r="AK722" s="184">
        <f t="shared" si="363"/>
        <v>0</v>
      </c>
      <c r="AM722" s="370" t="str">
        <f t="shared" si="369"/>
        <v>-</v>
      </c>
      <c r="AO722" s="309" t="str">
        <f t="shared" si="364"/>
        <v/>
      </c>
    </row>
    <row r="723" spans="2:41" ht="16.5" outlineLevel="2" thickBot="1">
      <c r="B723" s="316">
        <v>28</v>
      </c>
      <c r="C723" s="317">
        <f t="shared" si="365"/>
        <v>132</v>
      </c>
      <c r="D723" s="317">
        <f t="shared" si="366"/>
        <v>477</v>
      </c>
      <c r="E723" s="350"/>
      <c r="F723" s="350"/>
      <c r="G723" s="253"/>
      <c r="H723" s="253"/>
      <c r="I723" s="253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67"/>
        <v>-</v>
      </c>
      <c r="S723" s="186" t="str">
        <f t="shared" si="368"/>
        <v>-</v>
      </c>
      <c r="T723" s="155" t="s">
        <v>316</v>
      </c>
      <c r="V723" s="181">
        <f t="shared" si="350"/>
        <v>0</v>
      </c>
      <c r="W723" s="202">
        <f t="shared" si="351"/>
        <v>0</v>
      </c>
      <c r="X723" s="149">
        <f t="shared" si="352"/>
        <v>0</v>
      </c>
      <c r="Y723" s="160">
        <f t="shared" si="353"/>
        <v>0</v>
      </c>
      <c r="Z723" s="160">
        <f t="shared" si="354"/>
        <v>0</v>
      </c>
      <c r="AA723" s="160">
        <f t="shared" si="355"/>
        <v>0</v>
      </c>
      <c r="AC723" s="219">
        <f t="shared" si="356"/>
        <v>0</v>
      </c>
      <c r="AD723" s="218">
        <f t="shared" si="357"/>
        <v>0</v>
      </c>
      <c r="AE723" s="218">
        <f t="shared" si="358"/>
        <v>0</v>
      </c>
      <c r="AF723" s="220">
        <f t="shared" si="359"/>
        <v>0</v>
      </c>
      <c r="AG723" s="162"/>
      <c r="AH723" s="182">
        <f t="shared" si="360"/>
        <v>0</v>
      </c>
      <c r="AI723" s="183">
        <f t="shared" si="361"/>
        <v>0</v>
      </c>
      <c r="AJ723" s="183">
        <f t="shared" si="362"/>
        <v>0</v>
      </c>
      <c r="AK723" s="184">
        <f t="shared" si="363"/>
        <v>0</v>
      </c>
      <c r="AM723" s="370" t="str">
        <f t="shared" si="369"/>
        <v>-</v>
      </c>
      <c r="AO723" s="309" t="str">
        <f t="shared" si="364"/>
        <v/>
      </c>
    </row>
    <row r="724" spans="2:41" ht="16.5" outlineLevel="2" thickBot="1">
      <c r="B724" s="316">
        <v>29</v>
      </c>
      <c r="C724" s="317">
        <f t="shared" si="365"/>
        <v>132</v>
      </c>
      <c r="D724" s="317">
        <f t="shared" si="366"/>
        <v>477</v>
      </c>
      <c r="E724" s="350"/>
      <c r="F724" s="153"/>
      <c r="G724" s="253"/>
      <c r="H724" s="253"/>
      <c r="I724" s="253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67"/>
        <v>-</v>
      </c>
      <c r="S724" s="186" t="str">
        <f t="shared" si="368"/>
        <v>-</v>
      </c>
      <c r="T724" s="155" t="s">
        <v>316</v>
      </c>
      <c r="V724" s="181">
        <f t="shared" si="350"/>
        <v>0</v>
      </c>
      <c r="W724" s="202">
        <f t="shared" si="351"/>
        <v>0</v>
      </c>
      <c r="X724" s="149">
        <f t="shared" si="352"/>
        <v>0</v>
      </c>
      <c r="Y724" s="160">
        <f t="shared" si="353"/>
        <v>0</v>
      </c>
      <c r="Z724" s="160">
        <f t="shared" si="354"/>
        <v>0</v>
      </c>
      <c r="AA724" s="160">
        <f t="shared" si="355"/>
        <v>0</v>
      </c>
      <c r="AC724" s="219">
        <f t="shared" si="356"/>
        <v>0</v>
      </c>
      <c r="AD724" s="218">
        <f t="shared" si="357"/>
        <v>0</v>
      </c>
      <c r="AE724" s="218">
        <f t="shared" si="358"/>
        <v>0</v>
      </c>
      <c r="AF724" s="220">
        <f t="shared" si="359"/>
        <v>0</v>
      </c>
      <c r="AG724" s="162"/>
      <c r="AH724" s="182">
        <f t="shared" si="360"/>
        <v>0</v>
      </c>
      <c r="AI724" s="183">
        <f t="shared" si="361"/>
        <v>0</v>
      </c>
      <c r="AJ724" s="183">
        <f t="shared" si="362"/>
        <v>0</v>
      </c>
      <c r="AK724" s="184">
        <f t="shared" si="363"/>
        <v>0</v>
      </c>
      <c r="AM724" s="370" t="str">
        <f t="shared" si="369"/>
        <v>-</v>
      </c>
      <c r="AO724" s="309" t="str">
        <f t="shared" si="364"/>
        <v/>
      </c>
    </row>
    <row r="725" spans="2:41" ht="16.5" outlineLevel="2" thickBot="1">
      <c r="B725" s="316">
        <v>30</v>
      </c>
      <c r="C725" s="317">
        <f t="shared" si="365"/>
        <v>132</v>
      </c>
      <c r="D725" s="317">
        <f t="shared" si="366"/>
        <v>477</v>
      </c>
      <c r="E725" s="350"/>
      <c r="F725" s="153"/>
      <c r="G725" s="154"/>
      <c r="H725" s="154"/>
      <c r="I725" s="154"/>
      <c r="J725" s="154"/>
      <c r="K725" s="154"/>
      <c r="L725" s="154"/>
      <c r="M725" s="154"/>
      <c r="N725" s="253"/>
      <c r="O725" s="253"/>
      <c r="P725" s="312"/>
      <c r="Q725" s="253"/>
      <c r="R725" s="186" t="str">
        <f t="shared" si="367"/>
        <v>-</v>
      </c>
      <c r="S725" s="186" t="str">
        <f t="shared" si="368"/>
        <v>-</v>
      </c>
      <c r="T725" s="155" t="s">
        <v>316</v>
      </c>
      <c r="V725" s="181">
        <f t="shared" si="350"/>
        <v>0</v>
      </c>
      <c r="W725" s="202">
        <f t="shared" si="351"/>
        <v>0</v>
      </c>
      <c r="X725" s="149">
        <f t="shared" si="352"/>
        <v>0</v>
      </c>
      <c r="Y725" s="160">
        <f t="shared" si="353"/>
        <v>0</v>
      </c>
      <c r="Z725" s="160">
        <f t="shared" si="354"/>
        <v>0</v>
      </c>
      <c r="AA725" s="160">
        <f t="shared" si="355"/>
        <v>0</v>
      </c>
      <c r="AC725" s="219">
        <f t="shared" si="356"/>
        <v>0</v>
      </c>
      <c r="AD725" s="218">
        <f t="shared" si="357"/>
        <v>0</v>
      </c>
      <c r="AE725" s="218">
        <f t="shared" si="358"/>
        <v>0</v>
      </c>
      <c r="AF725" s="220">
        <f t="shared" si="359"/>
        <v>0</v>
      </c>
      <c r="AG725" s="162"/>
      <c r="AH725" s="182">
        <f t="shared" si="360"/>
        <v>0</v>
      </c>
      <c r="AI725" s="183">
        <f t="shared" si="361"/>
        <v>0</v>
      </c>
      <c r="AJ725" s="183">
        <f t="shared" si="362"/>
        <v>0</v>
      </c>
      <c r="AK725" s="184">
        <f t="shared" si="363"/>
        <v>0</v>
      </c>
      <c r="AM725" s="370" t="str">
        <f t="shared" si="369"/>
        <v>-</v>
      </c>
      <c r="AO725" s="309" t="str">
        <f t="shared" si="364"/>
        <v/>
      </c>
    </row>
    <row r="726" spans="2:41" ht="16.5" outlineLevel="2" thickBot="1">
      <c r="B726" s="316">
        <v>31</v>
      </c>
      <c r="C726" s="317">
        <f t="shared" si="365"/>
        <v>132</v>
      </c>
      <c r="D726" s="317">
        <f t="shared" si="366"/>
        <v>477</v>
      </c>
      <c r="E726" s="350"/>
      <c r="F726" s="153"/>
      <c r="G726" s="154"/>
      <c r="H726" s="154"/>
      <c r="I726" s="154"/>
      <c r="J726" s="154"/>
      <c r="K726" s="154"/>
      <c r="L726" s="154"/>
      <c r="M726" s="154"/>
      <c r="N726" s="253"/>
      <c r="O726" s="253"/>
      <c r="P726" s="312"/>
      <c r="Q726" s="253"/>
      <c r="R726" s="186" t="str">
        <f t="shared" si="367"/>
        <v>-</v>
      </c>
      <c r="S726" s="186" t="str">
        <f t="shared" si="368"/>
        <v>-</v>
      </c>
      <c r="T726" s="155" t="s">
        <v>316</v>
      </c>
      <c r="V726" s="181">
        <f t="shared" si="350"/>
        <v>0</v>
      </c>
      <c r="W726" s="202">
        <f t="shared" si="351"/>
        <v>0</v>
      </c>
      <c r="X726" s="149">
        <f t="shared" si="352"/>
        <v>0</v>
      </c>
      <c r="Y726" s="160">
        <f t="shared" si="353"/>
        <v>0</v>
      </c>
      <c r="Z726" s="160">
        <f t="shared" si="354"/>
        <v>0</v>
      </c>
      <c r="AA726" s="160">
        <f t="shared" si="355"/>
        <v>0</v>
      </c>
      <c r="AC726" s="219">
        <f t="shared" si="356"/>
        <v>0</v>
      </c>
      <c r="AD726" s="218">
        <f t="shared" si="357"/>
        <v>0</v>
      </c>
      <c r="AE726" s="218">
        <f t="shared" si="358"/>
        <v>0</v>
      </c>
      <c r="AF726" s="220">
        <f t="shared" si="359"/>
        <v>0</v>
      </c>
      <c r="AG726" s="162"/>
      <c r="AH726" s="182">
        <f t="shared" si="360"/>
        <v>0</v>
      </c>
      <c r="AI726" s="183">
        <f t="shared" si="361"/>
        <v>0</v>
      </c>
      <c r="AJ726" s="183">
        <f t="shared" si="362"/>
        <v>0</v>
      </c>
      <c r="AK726" s="184">
        <f t="shared" si="363"/>
        <v>0</v>
      </c>
      <c r="AM726" s="370" t="str">
        <f t="shared" si="369"/>
        <v>-</v>
      </c>
      <c r="AO726" s="309" t="str">
        <f t="shared" si="364"/>
        <v/>
      </c>
    </row>
    <row r="727" spans="2:41" ht="16.5" outlineLevel="2" thickBot="1">
      <c r="B727" s="316">
        <v>32</v>
      </c>
      <c r="C727" s="317">
        <f t="shared" si="365"/>
        <v>132</v>
      </c>
      <c r="D727" s="317">
        <f t="shared" si="366"/>
        <v>477</v>
      </c>
      <c r="E727" s="350"/>
      <c r="F727" s="153"/>
      <c r="G727" s="154"/>
      <c r="H727" s="154"/>
      <c r="I727" s="154"/>
      <c r="J727" s="154"/>
      <c r="K727" s="154"/>
      <c r="L727" s="154"/>
      <c r="M727" s="154"/>
      <c r="N727" s="253"/>
      <c r="O727" s="253"/>
      <c r="P727" s="312"/>
      <c r="Q727" s="253"/>
      <c r="R727" s="186" t="str">
        <f t="shared" si="367"/>
        <v>-</v>
      </c>
      <c r="S727" s="186" t="str">
        <f t="shared" si="368"/>
        <v>-</v>
      </c>
      <c r="T727" s="155" t="s">
        <v>316</v>
      </c>
      <c r="V727" s="181">
        <f t="shared" si="350"/>
        <v>0</v>
      </c>
      <c r="W727" s="202">
        <f t="shared" si="351"/>
        <v>0</v>
      </c>
      <c r="X727" s="149">
        <f t="shared" si="352"/>
        <v>0</v>
      </c>
      <c r="Y727" s="160">
        <f t="shared" si="353"/>
        <v>0</v>
      </c>
      <c r="Z727" s="160">
        <f t="shared" si="354"/>
        <v>0</v>
      </c>
      <c r="AA727" s="160">
        <f t="shared" si="355"/>
        <v>0</v>
      </c>
      <c r="AC727" s="219">
        <f t="shared" si="356"/>
        <v>0</v>
      </c>
      <c r="AD727" s="218">
        <f t="shared" si="357"/>
        <v>0</v>
      </c>
      <c r="AE727" s="218">
        <f t="shared" si="358"/>
        <v>0</v>
      </c>
      <c r="AF727" s="220">
        <f t="shared" si="359"/>
        <v>0</v>
      </c>
      <c r="AG727" s="162"/>
      <c r="AH727" s="182">
        <f t="shared" si="360"/>
        <v>0</v>
      </c>
      <c r="AI727" s="183">
        <f t="shared" si="361"/>
        <v>0</v>
      </c>
      <c r="AJ727" s="183">
        <f t="shared" si="362"/>
        <v>0</v>
      </c>
      <c r="AK727" s="184">
        <f t="shared" si="363"/>
        <v>0</v>
      </c>
      <c r="AM727" s="370" t="str">
        <f t="shared" si="369"/>
        <v>-</v>
      </c>
      <c r="AO727" s="309" t="str">
        <f t="shared" si="364"/>
        <v/>
      </c>
    </row>
    <row r="728" spans="2:41" ht="16.5" outlineLevel="2" thickBot="1">
      <c r="B728" s="316">
        <v>33</v>
      </c>
      <c r="C728" s="317">
        <f t="shared" si="365"/>
        <v>132</v>
      </c>
      <c r="D728" s="317">
        <f t="shared" si="366"/>
        <v>477</v>
      </c>
      <c r="E728" s="350"/>
      <c r="F728" s="153"/>
      <c r="G728" s="154"/>
      <c r="H728" s="154"/>
      <c r="I728" s="154"/>
      <c r="J728" s="154"/>
      <c r="K728" s="154"/>
      <c r="L728" s="154"/>
      <c r="M728" s="154"/>
      <c r="N728" s="253"/>
      <c r="O728" s="253"/>
      <c r="P728" s="312"/>
      <c r="Q728" s="253"/>
      <c r="R728" s="186" t="str">
        <f t="shared" si="367"/>
        <v>-</v>
      </c>
      <c r="S728" s="186" t="str">
        <f t="shared" si="368"/>
        <v>-</v>
      </c>
      <c r="T728" s="155" t="s">
        <v>316</v>
      </c>
      <c r="V728" s="181">
        <f t="shared" si="350"/>
        <v>0</v>
      </c>
      <c r="W728" s="202">
        <f t="shared" si="351"/>
        <v>0</v>
      </c>
      <c r="X728" s="149">
        <f t="shared" si="352"/>
        <v>0</v>
      </c>
      <c r="Y728" s="160">
        <f t="shared" si="353"/>
        <v>0</v>
      </c>
      <c r="Z728" s="160">
        <f t="shared" si="354"/>
        <v>0</v>
      </c>
      <c r="AA728" s="160">
        <f t="shared" si="355"/>
        <v>0</v>
      </c>
      <c r="AC728" s="219">
        <f t="shared" si="356"/>
        <v>0</v>
      </c>
      <c r="AD728" s="218">
        <f t="shared" si="357"/>
        <v>0</v>
      </c>
      <c r="AE728" s="218">
        <f t="shared" si="358"/>
        <v>0</v>
      </c>
      <c r="AF728" s="220">
        <f t="shared" si="359"/>
        <v>0</v>
      </c>
      <c r="AG728" s="162"/>
      <c r="AH728" s="182">
        <f t="shared" si="360"/>
        <v>0</v>
      </c>
      <c r="AI728" s="183">
        <f t="shared" si="361"/>
        <v>0</v>
      </c>
      <c r="AJ728" s="183">
        <f t="shared" si="362"/>
        <v>0</v>
      </c>
      <c r="AK728" s="184">
        <f t="shared" si="363"/>
        <v>0</v>
      </c>
      <c r="AM728" s="370" t="str">
        <f t="shared" si="369"/>
        <v>-</v>
      </c>
      <c r="AO728" s="309" t="str">
        <f t="shared" si="364"/>
        <v/>
      </c>
    </row>
    <row r="729" spans="2:41" ht="16.5" outlineLevel="2" thickBot="1">
      <c r="B729" s="316">
        <v>34</v>
      </c>
      <c r="C729" s="317">
        <f t="shared" si="365"/>
        <v>132</v>
      </c>
      <c r="D729" s="317">
        <f t="shared" si="366"/>
        <v>477</v>
      </c>
      <c r="E729" s="350"/>
      <c r="F729" s="153"/>
      <c r="G729" s="154"/>
      <c r="H729" s="154"/>
      <c r="I729" s="154"/>
      <c r="J729" s="154"/>
      <c r="K729" s="154"/>
      <c r="L729" s="154"/>
      <c r="M729" s="154"/>
      <c r="N729" s="253"/>
      <c r="O729" s="253"/>
      <c r="P729" s="312"/>
      <c r="Q729" s="253"/>
      <c r="R729" s="186" t="str">
        <f t="shared" si="367"/>
        <v>-</v>
      </c>
      <c r="S729" s="186" t="str">
        <f t="shared" si="368"/>
        <v>-</v>
      </c>
      <c r="T729" s="155" t="s">
        <v>316</v>
      </c>
      <c r="V729" s="181">
        <f t="shared" si="350"/>
        <v>0</v>
      </c>
      <c r="W729" s="202">
        <f t="shared" si="351"/>
        <v>0</v>
      </c>
      <c r="X729" s="149">
        <f t="shared" si="352"/>
        <v>0</v>
      </c>
      <c r="Y729" s="160">
        <f t="shared" si="353"/>
        <v>0</v>
      </c>
      <c r="Z729" s="160">
        <f t="shared" si="354"/>
        <v>0</v>
      </c>
      <c r="AA729" s="160">
        <f t="shared" si="355"/>
        <v>0</v>
      </c>
      <c r="AC729" s="219">
        <f t="shared" si="356"/>
        <v>0</v>
      </c>
      <c r="AD729" s="218">
        <f t="shared" si="357"/>
        <v>0</v>
      </c>
      <c r="AE729" s="218">
        <f t="shared" si="358"/>
        <v>0</v>
      </c>
      <c r="AF729" s="220">
        <f t="shared" si="359"/>
        <v>0</v>
      </c>
      <c r="AG729" s="162"/>
      <c r="AH729" s="182">
        <f t="shared" si="360"/>
        <v>0</v>
      </c>
      <c r="AI729" s="183">
        <f t="shared" si="361"/>
        <v>0</v>
      </c>
      <c r="AJ729" s="183">
        <f t="shared" si="362"/>
        <v>0</v>
      </c>
      <c r="AK729" s="184">
        <f t="shared" si="363"/>
        <v>0</v>
      </c>
      <c r="AM729" s="370" t="str">
        <f t="shared" si="369"/>
        <v>-</v>
      </c>
      <c r="AO729" s="309" t="str">
        <f t="shared" si="364"/>
        <v/>
      </c>
    </row>
    <row r="730" spans="2:41" ht="16.5" outlineLevel="2" thickBot="1">
      <c r="B730" s="316">
        <v>35</v>
      </c>
      <c r="C730" s="317">
        <f t="shared" si="365"/>
        <v>132</v>
      </c>
      <c r="D730" s="317">
        <f t="shared" si="366"/>
        <v>477</v>
      </c>
      <c r="E730" s="350"/>
      <c r="F730" s="153"/>
      <c r="G730" s="154"/>
      <c r="H730" s="154"/>
      <c r="I730" s="154"/>
      <c r="J730" s="154"/>
      <c r="K730" s="154"/>
      <c r="L730" s="154"/>
      <c r="M730" s="154"/>
      <c r="N730" s="253"/>
      <c r="O730" s="253"/>
      <c r="P730" s="312"/>
      <c r="Q730" s="253"/>
      <c r="R730" s="186" t="str">
        <f t="shared" si="367"/>
        <v>-</v>
      </c>
      <c r="S730" s="186" t="str">
        <f t="shared" si="368"/>
        <v>-</v>
      </c>
      <c r="T730" s="155" t="s">
        <v>316</v>
      </c>
      <c r="V730" s="181">
        <f t="shared" si="350"/>
        <v>0</v>
      </c>
      <c r="W730" s="202">
        <f t="shared" si="351"/>
        <v>0</v>
      </c>
      <c r="X730" s="149">
        <f t="shared" si="352"/>
        <v>0</v>
      </c>
      <c r="Y730" s="160">
        <f t="shared" si="353"/>
        <v>0</v>
      </c>
      <c r="Z730" s="160">
        <f t="shared" si="354"/>
        <v>0</v>
      </c>
      <c r="AA730" s="160">
        <f t="shared" si="355"/>
        <v>0</v>
      </c>
      <c r="AC730" s="219">
        <f t="shared" si="356"/>
        <v>0</v>
      </c>
      <c r="AD730" s="218">
        <f t="shared" si="357"/>
        <v>0</v>
      </c>
      <c r="AE730" s="218">
        <f t="shared" si="358"/>
        <v>0</v>
      </c>
      <c r="AF730" s="220">
        <f t="shared" si="359"/>
        <v>0</v>
      </c>
      <c r="AG730" s="162"/>
      <c r="AH730" s="182">
        <f t="shared" si="360"/>
        <v>0</v>
      </c>
      <c r="AI730" s="183">
        <f t="shared" si="361"/>
        <v>0</v>
      </c>
      <c r="AJ730" s="183">
        <f t="shared" si="362"/>
        <v>0</v>
      </c>
      <c r="AK730" s="184">
        <f t="shared" si="363"/>
        <v>0</v>
      </c>
      <c r="AM730" s="370" t="str">
        <f t="shared" si="369"/>
        <v>-</v>
      </c>
      <c r="AO730" s="309" t="str">
        <f t="shared" si="364"/>
        <v/>
      </c>
    </row>
    <row r="731" spans="2:41" ht="16.5" outlineLevel="2" thickBot="1">
      <c r="B731" s="316">
        <v>36</v>
      </c>
      <c r="C731" s="317">
        <f t="shared" si="365"/>
        <v>132</v>
      </c>
      <c r="D731" s="317">
        <f t="shared" si="366"/>
        <v>477</v>
      </c>
      <c r="E731" s="350"/>
      <c r="F731" s="153"/>
      <c r="G731" s="154"/>
      <c r="H731" s="154"/>
      <c r="I731" s="154"/>
      <c r="J731" s="154"/>
      <c r="K731" s="154"/>
      <c r="L731" s="154"/>
      <c r="M731" s="154"/>
      <c r="N731" s="253"/>
      <c r="O731" s="253"/>
      <c r="P731" s="312"/>
      <c r="Q731" s="253"/>
      <c r="R731" s="186" t="str">
        <f t="shared" si="367"/>
        <v>-</v>
      </c>
      <c r="S731" s="186" t="str">
        <f t="shared" si="368"/>
        <v>-</v>
      </c>
      <c r="T731" s="155" t="s">
        <v>316</v>
      </c>
      <c r="V731" s="181">
        <f t="shared" si="350"/>
        <v>0</v>
      </c>
      <c r="W731" s="202">
        <f t="shared" si="351"/>
        <v>0</v>
      </c>
      <c r="X731" s="149">
        <f t="shared" si="352"/>
        <v>0</v>
      </c>
      <c r="Y731" s="160">
        <f t="shared" si="353"/>
        <v>0</v>
      </c>
      <c r="Z731" s="160">
        <f t="shared" si="354"/>
        <v>0</v>
      </c>
      <c r="AA731" s="160">
        <f t="shared" si="355"/>
        <v>0</v>
      </c>
      <c r="AC731" s="219">
        <f t="shared" si="356"/>
        <v>0</v>
      </c>
      <c r="AD731" s="218">
        <f t="shared" si="357"/>
        <v>0</v>
      </c>
      <c r="AE731" s="218">
        <f t="shared" si="358"/>
        <v>0</v>
      </c>
      <c r="AF731" s="220">
        <f t="shared" si="359"/>
        <v>0</v>
      </c>
      <c r="AG731" s="162"/>
      <c r="AH731" s="182">
        <f t="shared" si="360"/>
        <v>0</v>
      </c>
      <c r="AI731" s="183">
        <f t="shared" si="361"/>
        <v>0</v>
      </c>
      <c r="AJ731" s="183">
        <f t="shared" si="362"/>
        <v>0</v>
      </c>
      <c r="AK731" s="184">
        <f t="shared" si="363"/>
        <v>0</v>
      </c>
      <c r="AM731" s="370" t="str">
        <f t="shared" si="369"/>
        <v>-</v>
      </c>
      <c r="AO731" s="309" t="str">
        <f t="shared" si="364"/>
        <v/>
      </c>
    </row>
    <row r="732" spans="2:41" ht="16.5" outlineLevel="2" thickBot="1">
      <c r="B732" s="316">
        <v>37</v>
      </c>
      <c r="C732" s="317">
        <f t="shared" si="365"/>
        <v>132</v>
      </c>
      <c r="D732" s="317">
        <f t="shared" si="366"/>
        <v>477</v>
      </c>
      <c r="E732" s="350"/>
      <c r="F732" s="153"/>
      <c r="G732" s="154"/>
      <c r="H732" s="154"/>
      <c r="I732" s="154"/>
      <c r="J732" s="154"/>
      <c r="K732" s="154"/>
      <c r="L732" s="154"/>
      <c r="M732" s="154"/>
      <c r="N732" s="253"/>
      <c r="O732" s="253"/>
      <c r="P732" s="312"/>
      <c r="Q732" s="253"/>
      <c r="R732" s="186" t="str">
        <f t="shared" si="367"/>
        <v>-</v>
      </c>
      <c r="S732" s="186" t="str">
        <f t="shared" si="368"/>
        <v>-</v>
      </c>
      <c r="T732" s="155" t="s">
        <v>316</v>
      </c>
      <c r="V732" s="181">
        <f t="shared" si="350"/>
        <v>0</v>
      </c>
      <c r="W732" s="202">
        <f t="shared" si="351"/>
        <v>0</v>
      </c>
      <c r="X732" s="149">
        <f t="shared" si="352"/>
        <v>0</v>
      </c>
      <c r="Y732" s="160">
        <f t="shared" si="353"/>
        <v>0</v>
      </c>
      <c r="Z732" s="160">
        <f t="shared" si="354"/>
        <v>0</v>
      </c>
      <c r="AA732" s="160">
        <f t="shared" si="355"/>
        <v>0</v>
      </c>
      <c r="AC732" s="219">
        <f t="shared" si="356"/>
        <v>0</v>
      </c>
      <c r="AD732" s="218">
        <f t="shared" si="357"/>
        <v>0</v>
      </c>
      <c r="AE732" s="218">
        <f t="shared" si="358"/>
        <v>0</v>
      </c>
      <c r="AF732" s="220">
        <f t="shared" si="359"/>
        <v>0</v>
      </c>
      <c r="AG732" s="162"/>
      <c r="AH732" s="182">
        <f t="shared" si="360"/>
        <v>0</v>
      </c>
      <c r="AI732" s="183">
        <f t="shared" si="361"/>
        <v>0</v>
      </c>
      <c r="AJ732" s="183">
        <f t="shared" si="362"/>
        <v>0</v>
      </c>
      <c r="AK732" s="184">
        <f t="shared" si="363"/>
        <v>0</v>
      </c>
      <c r="AM732" s="370" t="str">
        <f t="shared" si="369"/>
        <v>-</v>
      </c>
      <c r="AO732" s="309" t="str">
        <f t="shared" si="364"/>
        <v/>
      </c>
    </row>
    <row r="733" spans="2:41" ht="16.5" outlineLevel="2" thickBot="1">
      <c r="B733" s="316">
        <v>38</v>
      </c>
      <c r="C733" s="317">
        <f t="shared" si="365"/>
        <v>132</v>
      </c>
      <c r="D733" s="317">
        <f t="shared" si="366"/>
        <v>477</v>
      </c>
      <c r="E733" s="350"/>
      <c r="F733" s="153"/>
      <c r="G733" s="154"/>
      <c r="H733" s="154"/>
      <c r="I733" s="154"/>
      <c r="J733" s="154"/>
      <c r="K733" s="154"/>
      <c r="L733" s="154"/>
      <c r="M733" s="154"/>
      <c r="N733" s="253"/>
      <c r="O733" s="253"/>
      <c r="P733" s="312"/>
      <c r="Q733" s="253"/>
      <c r="R733" s="186" t="str">
        <f t="shared" si="367"/>
        <v>-</v>
      </c>
      <c r="S733" s="186" t="str">
        <f t="shared" si="368"/>
        <v>-</v>
      </c>
      <c r="T733" s="155" t="s">
        <v>316</v>
      </c>
      <c r="V733" s="181">
        <f t="shared" si="350"/>
        <v>0</v>
      </c>
      <c r="W733" s="202">
        <f t="shared" si="351"/>
        <v>0</v>
      </c>
      <c r="X733" s="149">
        <f t="shared" si="352"/>
        <v>0</v>
      </c>
      <c r="Y733" s="160">
        <f t="shared" si="353"/>
        <v>0</v>
      </c>
      <c r="Z733" s="160">
        <f t="shared" si="354"/>
        <v>0</v>
      </c>
      <c r="AA733" s="160">
        <f t="shared" si="355"/>
        <v>0</v>
      </c>
      <c r="AC733" s="219">
        <f t="shared" si="356"/>
        <v>0</v>
      </c>
      <c r="AD733" s="218">
        <f t="shared" si="357"/>
        <v>0</v>
      </c>
      <c r="AE733" s="218">
        <f t="shared" si="358"/>
        <v>0</v>
      </c>
      <c r="AF733" s="220">
        <f t="shared" si="359"/>
        <v>0</v>
      </c>
      <c r="AG733" s="162"/>
      <c r="AH733" s="182">
        <f t="shared" si="360"/>
        <v>0</v>
      </c>
      <c r="AI733" s="183">
        <f t="shared" si="361"/>
        <v>0</v>
      </c>
      <c r="AJ733" s="183">
        <f t="shared" si="362"/>
        <v>0</v>
      </c>
      <c r="AK733" s="184">
        <f t="shared" si="363"/>
        <v>0</v>
      </c>
      <c r="AM733" s="370" t="str">
        <f t="shared" si="369"/>
        <v>-</v>
      </c>
      <c r="AO733" s="309" t="str">
        <f t="shared" si="364"/>
        <v/>
      </c>
    </row>
    <row r="734" spans="2:41" ht="16.5" outlineLevel="2" thickBot="1">
      <c r="B734" s="316">
        <v>39</v>
      </c>
      <c r="C734" s="317">
        <f t="shared" si="365"/>
        <v>132</v>
      </c>
      <c r="D734" s="317">
        <f t="shared" si="366"/>
        <v>477</v>
      </c>
      <c r="E734" s="350"/>
      <c r="F734" s="153"/>
      <c r="G734" s="154"/>
      <c r="H734" s="154"/>
      <c r="I734" s="154"/>
      <c r="J734" s="154"/>
      <c r="K734" s="154"/>
      <c r="L734" s="154"/>
      <c r="M734" s="154"/>
      <c r="N734" s="253"/>
      <c r="O734" s="253"/>
      <c r="P734" s="312"/>
      <c r="Q734" s="253"/>
      <c r="R734" s="186" t="str">
        <f t="shared" si="367"/>
        <v>-</v>
      </c>
      <c r="S734" s="186" t="str">
        <f t="shared" si="368"/>
        <v>-</v>
      </c>
      <c r="T734" s="155" t="s">
        <v>316</v>
      </c>
      <c r="V734" s="181">
        <f t="shared" si="350"/>
        <v>0</v>
      </c>
      <c r="W734" s="202">
        <f t="shared" si="351"/>
        <v>0</v>
      </c>
      <c r="X734" s="149">
        <f t="shared" si="352"/>
        <v>0</v>
      </c>
      <c r="Y734" s="160">
        <f t="shared" si="353"/>
        <v>0</v>
      </c>
      <c r="Z734" s="160">
        <f t="shared" si="354"/>
        <v>0</v>
      </c>
      <c r="AA734" s="160">
        <f t="shared" si="355"/>
        <v>0</v>
      </c>
      <c r="AC734" s="219">
        <f t="shared" si="356"/>
        <v>0</v>
      </c>
      <c r="AD734" s="218">
        <f t="shared" si="357"/>
        <v>0</v>
      </c>
      <c r="AE734" s="218">
        <f t="shared" si="358"/>
        <v>0</v>
      </c>
      <c r="AF734" s="220">
        <f t="shared" si="359"/>
        <v>0</v>
      </c>
      <c r="AG734" s="162"/>
      <c r="AH734" s="182">
        <f t="shared" si="360"/>
        <v>0</v>
      </c>
      <c r="AI734" s="183">
        <f t="shared" si="361"/>
        <v>0</v>
      </c>
      <c r="AJ734" s="183">
        <f t="shared" si="362"/>
        <v>0</v>
      </c>
      <c r="AK734" s="184">
        <f t="shared" si="363"/>
        <v>0</v>
      </c>
      <c r="AM734" s="370" t="str">
        <f t="shared" si="369"/>
        <v>-</v>
      </c>
      <c r="AO734" s="309" t="str">
        <f t="shared" si="364"/>
        <v/>
      </c>
    </row>
    <row r="735" spans="2:41" ht="16.5" outlineLevel="2" thickBot="1">
      <c r="B735" s="316">
        <v>40</v>
      </c>
      <c r="C735" s="317">
        <f t="shared" si="365"/>
        <v>132</v>
      </c>
      <c r="D735" s="317">
        <f t="shared" si="366"/>
        <v>477</v>
      </c>
      <c r="E735" s="350"/>
      <c r="F735" s="153"/>
      <c r="G735" s="154"/>
      <c r="H735" s="154"/>
      <c r="I735" s="154"/>
      <c r="J735" s="154"/>
      <c r="K735" s="154"/>
      <c r="L735" s="154"/>
      <c r="M735" s="154"/>
      <c r="N735" s="253"/>
      <c r="O735" s="253"/>
      <c r="P735" s="312"/>
      <c r="Q735" s="253"/>
      <c r="R735" s="186" t="str">
        <f t="shared" si="367"/>
        <v>-</v>
      </c>
      <c r="S735" s="186" t="str">
        <f t="shared" si="368"/>
        <v>-</v>
      </c>
      <c r="T735" s="155" t="s">
        <v>316</v>
      </c>
      <c r="V735" s="181">
        <f t="shared" si="350"/>
        <v>0</v>
      </c>
      <c r="W735" s="202">
        <f t="shared" si="351"/>
        <v>0</v>
      </c>
      <c r="X735" s="149">
        <f t="shared" si="352"/>
        <v>0</v>
      </c>
      <c r="Y735" s="160">
        <f t="shared" si="353"/>
        <v>0</v>
      </c>
      <c r="Z735" s="160">
        <f t="shared" si="354"/>
        <v>0</v>
      </c>
      <c r="AA735" s="160">
        <f t="shared" si="355"/>
        <v>0</v>
      </c>
      <c r="AC735" s="219">
        <f t="shared" si="356"/>
        <v>0</v>
      </c>
      <c r="AD735" s="218">
        <f t="shared" si="357"/>
        <v>0</v>
      </c>
      <c r="AE735" s="218">
        <f t="shared" si="358"/>
        <v>0</v>
      </c>
      <c r="AF735" s="220">
        <f t="shared" si="359"/>
        <v>0</v>
      </c>
      <c r="AG735" s="162"/>
      <c r="AH735" s="182">
        <f t="shared" si="360"/>
        <v>0</v>
      </c>
      <c r="AI735" s="183">
        <f t="shared" si="361"/>
        <v>0</v>
      </c>
      <c r="AJ735" s="183">
        <f t="shared" si="362"/>
        <v>0</v>
      </c>
      <c r="AK735" s="184">
        <f t="shared" si="363"/>
        <v>0</v>
      </c>
      <c r="AM735" s="370" t="str">
        <f t="shared" si="369"/>
        <v>-</v>
      </c>
      <c r="AO735" s="309" t="str">
        <f t="shared" si="364"/>
        <v/>
      </c>
    </row>
    <row r="736" spans="2:41" ht="16.5" outlineLevel="2" thickBot="1">
      <c r="B736" s="316">
        <v>41</v>
      </c>
      <c r="C736" s="317">
        <f t="shared" si="365"/>
        <v>132</v>
      </c>
      <c r="D736" s="317">
        <f t="shared" si="366"/>
        <v>477</v>
      </c>
      <c r="E736" s="350"/>
      <c r="F736" s="153"/>
      <c r="G736" s="154"/>
      <c r="H736" s="154"/>
      <c r="I736" s="154"/>
      <c r="J736" s="154"/>
      <c r="K736" s="154"/>
      <c r="L736" s="154"/>
      <c r="M736" s="154"/>
      <c r="N736" s="253"/>
      <c r="O736" s="253"/>
      <c r="P736" s="312"/>
      <c r="Q736" s="253"/>
      <c r="R736" s="186" t="str">
        <f t="shared" si="367"/>
        <v>-</v>
      </c>
      <c r="S736" s="186" t="str">
        <f t="shared" si="368"/>
        <v>-</v>
      </c>
      <c r="T736" s="155" t="s">
        <v>316</v>
      </c>
      <c r="V736" s="181">
        <f t="shared" si="350"/>
        <v>0</v>
      </c>
      <c r="W736" s="202">
        <f t="shared" si="351"/>
        <v>0</v>
      </c>
      <c r="X736" s="149">
        <f t="shared" si="352"/>
        <v>0</v>
      </c>
      <c r="Y736" s="160">
        <f t="shared" si="353"/>
        <v>0</v>
      </c>
      <c r="Z736" s="160">
        <f t="shared" si="354"/>
        <v>0</v>
      </c>
      <c r="AA736" s="160">
        <f t="shared" si="355"/>
        <v>0</v>
      </c>
      <c r="AC736" s="219">
        <f t="shared" si="356"/>
        <v>0</v>
      </c>
      <c r="AD736" s="218">
        <f t="shared" si="357"/>
        <v>0</v>
      </c>
      <c r="AE736" s="218">
        <f t="shared" si="358"/>
        <v>0</v>
      </c>
      <c r="AF736" s="220">
        <f t="shared" si="359"/>
        <v>0</v>
      </c>
      <c r="AG736" s="162"/>
      <c r="AH736" s="182">
        <f t="shared" si="360"/>
        <v>0</v>
      </c>
      <c r="AI736" s="183">
        <f t="shared" si="361"/>
        <v>0</v>
      </c>
      <c r="AJ736" s="183">
        <f t="shared" si="362"/>
        <v>0</v>
      </c>
      <c r="AK736" s="184">
        <f t="shared" si="363"/>
        <v>0</v>
      </c>
      <c r="AM736" s="370" t="str">
        <f t="shared" si="369"/>
        <v>-</v>
      </c>
      <c r="AO736" s="309" t="str">
        <f t="shared" si="364"/>
        <v/>
      </c>
    </row>
    <row r="737" spans="2:41" ht="16.5" outlineLevel="2" thickBot="1">
      <c r="B737" s="316">
        <v>42</v>
      </c>
      <c r="C737" s="317">
        <f t="shared" si="365"/>
        <v>132</v>
      </c>
      <c r="D737" s="317">
        <f t="shared" si="366"/>
        <v>477</v>
      </c>
      <c r="E737" s="350"/>
      <c r="F737" s="153"/>
      <c r="G737" s="154"/>
      <c r="H737" s="154"/>
      <c r="I737" s="154"/>
      <c r="J737" s="154"/>
      <c r="K737" s="154"/>
      <c r="L737" s="154"/>
      <c r="M737" s="154"/>
      <c r="N737" s="253"/>
      <c r="O737" s="253"/>
      <c r="P737" s="312"/>
      <c r="Q737" s="253"/>
      <c r="R737" s="186" t="str">
        <f t="shared" si="367"/>
        <v>-</v>
      </c>
      <c r="S737" s="186" t="str">
        <f t="shared" si="368"/>
        <v>-</v>
      </c>
      <c r="T737" s="155" t="s">
        <v>316</v>
      </c>
      <c r="V737" s="181">
        <f t="shared" si="350"/>
        <v>0</v>
      </c>
      <c r="W737" s="202">
        <f t="shared" si="351"/>
        <v>0</v>
      </c>
      <c r="X737" s="149">
        <f t="shared" si="352"/>
        <v>0</v>
      </c>
      <c r="Y737" s="160">
        <f t="shared" si="353"/>
        <v>0</v>
      </c>
      <c r="Z737" s="160">
        <f t="shared" si="354"/>
        <v>0</v>
      </c>
      <c r="AA737" s="160">
        <f t="shared" si="355"/>
        <v>0</v>
      </c>
      <c r="AC737" s="219">
        <f t="shared" si="356"/>
        <v>0</v>
      </c>
      <c r="AD737" s="218">
        <f t="shared" si="357"/>
        <v>0</v>
      </c>
      <c r="AE737" s="218">
        <f t="shared" si="358"/>
        <v>0</v>
      </c>
      <c r="AF737" s="220">
        <f t="shared" si="359"/>
        <v>0</v>
      </c>
      <c r="AG737" s="162"/>
      <c r="AH737" s="182">
        <f t="shared" si="360"/>
        <v>0</v>
      </c>
      <c r="AI737" s="183">
        <f t="shared" si="361"/>
        <v>0</v>
      </c>
      <c r="AJ737" s="183">
        <f t="shared" si="362"/>
        <v>0</v>
      </c>
      <c r="AK737" s="184">
        <f t="shared" si="363"/>
        <v>0</v>
      </c>
      <c r="AM737" s="370" t="str">
        <f t="shared" si="369"/>
        <v>-</v>
      </c>
      <c r="AO737" s="309" t="str">
        <f t="shared" si="364"/>
        <v/>
      </c>
    </row>
    <row r="738" spans="2:41" ht="16.5" outlineLevel="2" thickBot="1">
      <c r="B738" s="316">
        <v>43</v>
      </c>
      <c r="C738" s="317">
        <f t="shared" si="365"/>
        <v>132</v>
      </c>
      <c r="D738" s="317">
        <f t="shared" si="366"/>
        <v>477</v>
      </c>
      <c r="E738" s="350"/>
      <c r="F738" s="153"/>
      <c r="G738" s="154"/>
      <c r="H738" s="154"/>
      <c r="I738" s="154"/>
      <c r="J738" s="154"/>
      <c r="K738" s="154"/>
      <c r="L738" s="154"/>
      <c r="M738" s="154"/>
      <c r="N738" s="253"/>
      <c r="O738" s="253"/>
      <c r="P738" s="312"/>
      <c r="Q738" s="253"/>
      <c r="R738" s="186" t="str">
        <f t="shared" si="367"/>
        <v>-</v>
      </c>
      <c r="S738" s="186" t="str">
        <f t="shared" si="368"/>
        <v>-</v>
      </c>
      <c r="T738" s="155" t="s">
        <v>316</v>
      </c>
      <c r="V738" s="181">
        <f t="shared" si="350"/>
        <v>0</v>
      </c>
      <c r="W738" s="202">
        <f t="shared" si="351"/>
        <v>0</v>
      </c>
      <c r="X738" s="149">
        <f t="shared" si="352"/>
        <v>0</v>
      </c>
      <c r="Y738" s="160">
        <f t="shared" si="353"/>
        <v>0</v>
      </c>
      <c r="Z738" s="160">
        <f t="shared" si="354"/>
        <v>0</v>
      </c>
      <c r="AA738" s="160">
        <f t="shared" si="355"/>
        <v>0</v>
      </c>
      <c r="AC738" s="219">
        <f t="shared" si="356"/>
        <v>0</v>
      </c>
      <c r="AD738" s="218">
        <f t="shared" si="357"/>
        <v>0</v>
      </c>
      <c r="AE738" s="218">
        <f t="shared" si="358"/>
        <v>0</v>
      </c>
      <c r="AF738" s="220">
        <f t="shared" si="359"/>
        <v>0</v>
      </c>
      <c r="AG738" s="162"/>
      <c r="AH738" s="182">
        <f t="shared" si="360"/>
        <v>0</v>
      </c>
      <c r="AI738" s="183">
        <f t="shared" si="361"/>
        <v>0</v>
      </c>
      <c r="AJ738" s="183">
        <f t="shared" si="362"/>
        <v>0</v>
      </c>
      <c r="AK738" s="184">
        <f t="shared" si="363"/>
        <v>0</v>
      </c>
      <c r="AM738" s="370" t="str">
        <f t="shared" si="369"/>
        <v>-</v>
      </c>
      <c r="AO738" s="309" t="str">
        <f t="shared" si="364"/>
        <v/>
      </c>
    </row>
    <row r="739" spans="2:41" ht="16.5" outlineLevel="2" thickBot="1">
      <c r="B739" s="316">
        <v>44</v>
      </c>
      <c r="C739" s="317">
        <f t="shared" si="365"/>
        <v>132</v>
      </c>
      <c r="D739" s="317">
        <f t="shared" si="366"/>
        <v>477</v>
      </c>
      <c r="E739" s="350"/>
      <c r="F739" s="153"/>
      <c r="G739" s="154"/>
      <c r="H739" s="154"/>
      <c r="I739" s="154"/>
      <c r="J739" s="154"/>
      <c r="K739" s="154"/>
      <c r="L739" s="154"/>
      <c r="M739" s="154"/>
      <c r="N739" s="253"/>
      <c r="O739" s="253"/>
      <c r="P739" s="312"/>
      <c r="Q739" s="253"/>
      <c r="R739" s="186" t="str">
        <f t="shared" si="367"/>
        <v>-</v>
      </c>
      <c r="S739" s="186" t="str">
        <f t="shared" si="368"/>
        <v>-</v>
      </c>
      <c r="T739" s="155" t="s">
        <v>316</v>
      </c>
      <c r="V739" s="181">
        <f t="shared" si="350"/>
        <v>0</v>
      </c>
      <c r="W739" s="202">
        <f t="shared" si="351"/>
        <v>0</v>
      </c>
      <c r="X739" s="149">
        <f t="shared" si="352"/>
        <v>0</v>
      </c>
      <c r="Y739" s="160">
        <f t="shared" si="353"/>
        <v>0</v>
      </c>
      <c r="Z739" s="160">
        <f t="shared" si="354"/>
        <v>0</v>
      </c>
      <c r="AA739" s="160">
        <f t="shared" si="355"/>
        <v>0</v>
      </c>
      <c r="AC739" s="219">
        <f t="shared" si="356"/>
        <v>0</v>
      </c>
      <c r="AD739" s="218">
        <f t="shared" si="357"/>
        <v>0</v>
      </c>
      <c r="AE739" s="218">
        <f t="shared" si="358"/>
        <v>0</v>
      </c>
      <c r="AF739" s="220">
        <f t="shared" si="359"/>
        <v>0</v>
      </c>
      <c r="AG739" s="162"/>
      <c r="AH739" s="182">
        <f t="shared" si="360"/>
        <v>0</v>
      </c>
      <c r="AI739" s="183">
        <f t="shared" si="361"/>
        <v>0</v>
      </c>
      <c r="AJ739" s="183">
        <f t="shared" si="362"/>
        <v>0</v>
      </c>
      <c r="AK739" s="184">
        <f t="shared" si="363"/>
        <v>0</v>
      </c>
      <c r="AM739" s="370" t="str">
        <f t="shared" si="369"/>
        <v>-</v>
      </c>
      <c r="AO739" s="309" t="str">
        <f t="shared" si="364"/>
        <v/>
      </c>
    </row>
    <row r="740" spans="2:41" ht="16.5" outlineLevel="2" thickBot="1">
      <c r="B740" s="318">
        <v>45</v>
      </c>
      <c r="C740" s="319">
        <f t="shared" si="365"/>
        <v>132</v>
      </c>
      <c r="D740" s="319">
        <f t="shared" si="366"/>
        <v>477</v>
      </c>
      <c r="E740" s="156"/>
      <c r="F740" s="156"/>
      <c r="G740" s="157"/>
      <c r="H740" s="157"/>
      <c r="I740" s="157"/>
      <c r="J740" s="157"/>
      <c r="K740" s="157"/>
      <c r="L740" s="157"/>
      <c r="M740" s="157"/>
      <c r="N740" s="889"/>
      <c r="O740" s="889"/>
      <c r="P740" s="313"/>
      <c r="Q740" s="889"/>
      <c r="R740" s="187" t="str">
        <f t="shared" si="367"/>
        <v>-</v>
      </c>
      <c r="S740" s="187" t="str">
        <f t="shared" si="368"/>
        <v>-</v>
      </c>
      <c r="T740" s="158" t="s">
        <v>316</v>
      </c>
      <c r="V740" s="181">
        <f t="shared" si="350"/>
        <v>0</v>
      </c>
      <c r="W740" s="202">
        <f t="shared" si="351"/>
        <v>0</v>
      </c>
      <c r="X740" s="149">
        <f t="shared" si="352"/>
        <v>0</v>
      </c>
      <c r="Y740" s="160">
        <f t="shared" si="353"/>
        <v>0</v>
      </c>
      <c r="Z740" s="160">
        <f t="shared" si="354"/>
        <v>0</v>
      </c>
      <c r="AA740" s="160">
        <f t="shared" si="355"/>
        <v>0</v>
      </c>
      <c r="AC740" s="219">
        <f t="shared" si="356"/>
        <v>0</v>
      </c>
      <c r="AD740" s="218">
        <f t="shared" si="357"/>
        <v>0</v>
      </c>
      <c r="AE740" s="218">
        <f t="shared" si="358"/>
        <v>0</v>
      </c>
      <c r="AF740" s="220">
        <f t="shared" si="359"/>
        <v>0</v>
      </c>
      <c r="AG740" s="162"/>
      <c r="AH740" s="182">
        <f t="shared" si="360"/>
        <v>0</v>
      </c>
      <c r="AI740" s="183">
        <f t="shared" si="361"/>
        <v>0</v>
      </c>
      <c r="AJ740" s="183">
        <f t="shared" si="362"/>
        <v>0</v>
      </c>
      <c r="AK740" s="184">
        <f t="shared" si="363"/>
        <v>0</v>
      </c>
      <c r="AM740" s="371" t="str">
        <f t="shared" si="369"/>
        <v>-</v>
      </c>
      <c r="AO740" s="309" t="str">
        <f t="shared" si="364"/>
        <v/>
      </c>
    </row>
    <row r="741" spans="2:41" ht="15.75" outlineLevel="1" thickBot="1">
      <c r="F741" s="761" t="s">
        <v>176</v>
      </c>
      <c r="G741" s="762"/>
      <c r="H741" s="762"/>
      <c r="I741" s="762"/>
      <c r="J741" s="762"/>
      <c r="K741" s="762"/>
      <c r="L741" s="762"/>
      <c r="M741" s="762"/>
      <c r="N741" s="199"/>
      <c r="O741" s="199"/>
      <c r="P741" s="199"/>
      <c r="Q741" s="199"/>
      <c r="R741" s="200"/>
      <c r="S741" s="200"/>
    </row>
    <row r="742" spans="2:41" s="322" customFormat="1" ht="21.75" customHeight="1" outlineLevel="1" thickTop="1">
      <c r="B742" s="320"/>
      <c r="C742" s="321"/>
      <c r="D742" s="321"/>
      <c r="F742" s="328" t="s">
        <v>350</v>
      </c>
      <c r="G742" s="329" t="s">
        <v>248</v>
      </c>
      <c r="H742" s="329" t="s">
        <v>265</v>
      </c>
      <c r="I742" s="329" t="s">
        <v>249</v>
      </c>
      <c r="J742" s="329" t="s">
        <v>250</v>
      </c>
      <c r="K742" s="329" t="s">
        <v>251</v>
      </c>
      <c r="L742" s="329" t="s">
        <v>252</v>
      </c>
      <c r="M742" s="329" t="s">
        <v>253</v>
      </c>
      <c r="N742" s="329" t="s">
        <v>254</v>
      </c>
      <c r="O742" s="329" t="s">
        <v>399</v>
      </c>
      <c r="P742" s="329" t="s">
        <v>400</v>
      </c>
      <c r="Q742" s="329" t="s">
        <v>401</v>
      </c>
      <c r="R742" s="330" t="s">
        <v>264</v>
      </c>
      <c r="S742" s="331" t="s">
        <v>255</v>
      </c>
      <c r="T742" s="331" t="s">
        <v>409</v>
      </c>
      <c r="U742" s="325"/>
      <c r="V742" s="321"/>
      <c r="W742" s="321"/>
      <c r="AG742" s="326"/>
      <c r="AL742" s="325"/>
      <c r="AM742" s="355"/>
      <c r="AN742" s="325"/>
      <c r="AO742" s="327"/>
    </row>
    <row r="743" spans="2:41" s="322" customFormat="1" ht="15" outlineLevel="1">
      <c r="B743" s="320"/>
      <c r="C743" s="321"/>
      <c r="D743" s="321"/>
      <c r="F743" s="332" t="s">
        <v>257</v>
      </c>
      <c r="G743" s="333">
        <f>SUMIF(G696:G740,5)/5</f>
        <v>0</v>
      </c>
      <c r="H743" s="333">
        <f t="shared" ref="H743:S743" si="370">SUMIF(H696:H740,5)/5</f>
        <v>0</v>
      </c>
      <c r="I743" s="333">
        <f t="shared" si="370"/>
        <v>0</v>
      </c>
      <c r="J743" s="333">
        <f t="shared" si="370"/>
        <v>0</v>
      </c>
      <c r="K743" s="333">
        <f t="shared" si="370"/>
        <v>0</v>
      </c>
      <c r="L743" s="333">
        <f t="shared" si="370"/>
        <v>0</v>
      </c>
      <c r="M743" s="333">
        <f t="shared" si="370"/>
        <v>0</v>
      </c>
      <c r="N743" s="333">
        <f t="shared" si="370"/>
        <v>0</v>
      </c>
      <c r="O743" s="333">
        <f>SUMIF(O696:O740,5)/5</f>
        <v>0</v>
      </c>
      <c r="P743" s="333">
        <f>SUMIF(P696:P740,5)/5</f>
        <v>0</v>
      </c>
      <c r="Q743" s="333">
        <f>SUMIF(Q696:Q740,5)/5</f>
        <v>0</v>
      </c>
      <c r="R743" s="333">
        <f t="shared" si="370"/>
        <v>0</v>
      </c>
      <c r="S743" s="334">
        <f t="shared" si="370"/>
        <v>0</v>
      </c>
      <c r="T743" s="362" t="s">
        <v>411</v>
      </c>
      <c r="U743" s="325"/>
      <c r="V743" s="321"/>
      <c r="W743" s="321"/>
      <c r="AG743" s="326"/>
      <c r="AL743" s="325"/>
      <c r="AM743" s="355"/>
      <c r="AN743" s="325"/>
      <c r="AO743" s="327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1">IF(ISERR(G743/SUM(G743,G745,G747,G749)*100),0,G743/SUM(G743,G745,G747,G749)*100)</f>
        <v>0</v>
      </c>
      <c r="H744" s="336">
        <f t="shared" si="371"/>
        <v>0</v>
      </c>
      <c r="I744" s="336">
        <f t="shared" si="371"/>
        <v>0</v>
      </c>
      <c r="J744" s="336">
        <f t="shared" si="371"/>
        <v>0</v>
      </c>
      <c r="K744" s="336">
        <f t="shared" si="371"/>
        <v>0</v>
      </c>
      <c r="L744" s="336">
        <f t="shared" si="371"/>
        <v>0</v>
      </c>
      <c r="M744" s="336">
        <f t="shared" si="371"/>
        <v>0</v>
      </c>
      <c r="N744" s="336">
        <f t="shared" si="371"/>
        <v>0</v>
      </c>
      <c r="O744" s="336">
        <f>IF(ISERR(O743/SUM(O743,O745,O747,O749)*100),0,O743/SUM(O743,O745,O747,O749)*100)</f>
        <v>0</v>
      </c>
      <c r="P744" s="336">
        <f>IF(ISERR(P743/SUM(P743,P745,P747,P749)*100),0,P743/SUM(P743,P745,P747,P749)*100)</f>
        <v>0</v>
      </c>
      <c r="Q744" s="336">
        <f>IF(ISERR(Q743/SUM(Q743,Q745,Q747,Q749)*100),0,Q743/SUM(Q743,Q745,Q747,Q749)*100)</f>
        <v>0</v>
      </c>
      <c r="R744" s="336">
        <f t="shared" si="371"/>
        <v>0</v>
      </c>
      <c r="S744" s="337">
        <f t="shared" si="371"/>
        <v>0</v>
      </c>
      <c r="T744" s="363">
        <f>SUM(V695:W695)</f>
        <v>0</v>
      </c>
      <c r="U744" s="325"/>
      <c r="V744" s="321"/>
      <c r="W744" s="321"/>
      <c r="AG744" s="326"/>
      <c r="AL744" s="325"/>
      <c r="AM744" s="355"/>
      <c r="AN744" s="325"/>
      <c r="AO744" s="327"/>
    </row>
    <row r="745" spans="2:41" s="322" customFormat="1" ht="15" outlineLevel="1">
      <c r="B745" s="320"/>
      <c r="C745" s="321"/>
      <c r="D745" s="321"/>
      <c r="F745" s="332" t="s">
        <v>259</v>
      </c>
      <c r="G745" s="333">
        <f>SUMIF(G696:G740,4)/4</f>
        <v>0</v>
      </c>
      <c r="H745" s="333">
        <f t="shared" ref="H745:S745" si="372">SUMIF(H696:H740,4)/4</f>
        <v>0</v>
      </c>
      <c r="I745" s="333">
        <f t="shared" si="372"/>
        <v>0</v>
      </c>
      <c r="J745" s="333">
        <f t="shared" si="372"/>
        <v>0</v>
      </c>
      <c r="K745" s="333">
        <f t="shared" si="372"/>
        <v>0</v>
      </c>
      <c r="L745" s="333">
        <f t="shared" si="372"/>
        <v>0</v>
      </c>
      <c r="M745" s="333">
        <f t="shared" si="372"/>
        <v>0</v>
      </c>
      <c r="N745" s="333">
        <f t="shared" si="372"/>
        <v>0</v>
      </c>
      <c r="O745" s="333">
        <f>SUMIF(O696:O740,4)/4</f>
        <v>0</v>
      </c>
      <c r="P745" s="333">
        <f>SUMIF(P696:P740,4)/4</f>
        <v>0</v>
      </c>
      <c r="Q745" s="333">
        <f>SUMIF(Q696:Q740,4)/4</f>
        <v>0</v>
      </c>
      <c r="R745" s="333">
        <f t="shared" si="372"/>
        <v>0</v>
      </c>
      <c r="S745" s="334">
        <f t="shared" si="372"/>
        <v>0</v>
      </c>
      <c r="T745" s="364" t="s">
        <v>410</v>
      </c>
      <c r="U745" s="325"/>
      <c r="V745" s="321"/>
      <c r="W745" s="321"/>
      <c r="AG745" s="326"/>
      <c r="AL745" s="325"/>
      <c r="AM745" s="355"/>
      <c r="AN745" s="325"/>
      <c r="AO745" s="327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3">IF(ISERR(G745/SUM(G743,G745,G747,G749)*100),0,G745/SUM(G743,G745,G747,G749)*100)</f>
        <v>0</v>
      </c>
      <c r="H746" s="336">
        <f t="shared" si="373"/>
        <v>0</v>
      </c>
      <c r="I746" s="336">
        <f t="shared" si="373"/>
        <v>0</v>
      </c>
      <c r="J746" s="336">
        <f t="shared" si="373"/>
        <v>0</v>
      </c>
      <c r="K746" s="336">
        <f t="shared" si="373"/>
        <v>0</v>
      </c>
      <c r="L746" s="336">
        <f t="shared" si="373"/>
        <v>0</v>
      </c>
      <c r="M746" s="336">
        <f t="shared" si="373"/>
        <v>0</v>
      </c>
      <c r="N746" s="336">
        <f t="shared" si="373"/>
        <v>0</v>
      </c>
      <c r="O746" s="336">
        <f>IF(ISERR(O745/SUM(O743,O745,O747,O749)*100),0,O745/SUM(O743,O745,O747,O749)*100)</f>
        <v>0</v>
      </c>
      <c r="P746" s="336">
        <f>IF(ISERR(P745/SUM(P743,P745,P747,P749)*100),0,P745/SUM(P743,P745,P747,P749)*100)</f>
        <v>0</v>
      </c>
      <c r="Q746" s="336">
        <f>IF(ISERR(Q745/SUM(Q743,Q745,Q747,Q749)*100),0,Q745/SUM(Q743,Q745,Q747,Q749)*100)</f>
        <v>0</v>
      </c>
      <c r="R746" s="336">
        <f t="shared" si="373"/>
        <v>0</v>
      </c>
      <c r="S746" s="337">
        <f t="shared" si="373"/>
        <v>0</v>
      </c>
      <c r="T746" s="365">
        <f>AM695</f>
        <v>0</v>
      </c>
      <c r="U746" s="325"/>
      <c r="V746" s="321"/>
      <c r="W746" s="321"/>
      <c r="AG746" s="326"/>
      <c r="AL746" s="325"/>
      <c r="AM746" s="355"/>
      <c r="AN746" s="325"/>
      <c r="AO746" s="327"/>
    </row>
    <row r="747" spans="2:41" s="322" customFormat="1" ht="15" outlineLevel="1">
      <c r="B747" s="320"/>
      <c r="C747" s="321"/>
      <c r="D747" s="321"/>
      <c r="F747" s="332" t="s">
        <v>260</v>
      </c>
      <c r="G747" s="333">
        <f>SUMIF(G696:G740,3)/3</f>
        <v>0</v>
      </c>
      <c r="H747" s="333">
        <f t="shared" ref="H747:S747" si="374">SUMIF(H696:H740,3)/3</f>
        <v>0</v>
      </c>
      <c r="I747" s="333">
        <f t="shared" si="374"/>
        <v>0</v>
      </c>
      <c r="J747" s="333">
        <f t="shared" si="374"/>
        <v>0</v>
      </c>
      <c r="K747" s="333">
        <f t="shared" si="374"/>
        <v>0</v>
      </c>
      <c r="L747" s="333">
        <f t="shared" si="374"/>
        <v>0</v>
      </c>
      <c r="M747" s="333">
        <f t="shared" si="374"/>
        <v>0</v>
      </c>
      <c r="N747" s="333">
        <f t="shared" si="374"/>
        <v>0</v>
      </c>
      <c r="O747" s="333">
        <f>SUMIF(O696:O740,3)/3</f>
        <v>0</v>
      </c>
      <c r="P747" s="333">
        <f>SUMIF(P696:P740,3)/3</f>
        <v>0</v>
      </c>
      <c r="Q747" s="333">
        <f>SUMIF(Q696:Q740,3)/3</f>
        <v>0</v>
      </c>
      <c r="R747" s="333">
        <f t="shared" si="374"/>
        <v>0</v>
      </c>
      <c r="S747" s="334">
        <f t="shared" si="374"/>
        <v>0</v>
      </c>
      <c r="T747" s="364" t="s">
        <v>412</v>
      </c>
      <c r="U747" s="325"/>
      <c r="V747" s="321"/>
      <c r="W747" s="321"/>
      <c r="AG747" s="326"/>
      <c r="AL747" s="325"/>
      <c r="AM747" s="355"/>
      <c r="AN747" s="325"/>
      <c r="AO747" s="327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5">IF(ISERR(G747/SUM(G743,G745,G747,G749)*100),0,G747/SUM(G743,G745,G747,G749)*100)</f>
        <v>0</v>
      </c>
      <c r="H748" s="336">
        <f t="shared" si="375"/>
        <v>0</v>
      </c>
      <c r="I748" s="336">
        <f t="shared" si="375"/>
        <v>0</v>
      </c>
      <c r="J748" s="336">
        <f t="shared" si="375"/>
        <v>0</v>
      </c>
      <c r="K748" s="336">
        <f t="shared" si="375"/>
        <v>0</v>
      </c>
      <c r="L748" s="336">
        <f t="shared" si="375"/>
        <v>0</v>
      </c>
      <c r="M748" s="336">
        <f t="shared" si="375"/>
        <v>0</v>
      </c>
      <c r="N748" s="336">
        <f t="shared" si="375"/>
        <v>0</v>
      </c>
      <c r="O748" s="336">
        <f>IF(ISERR(O747/SUM(O743,O745,O747,O749)*100),0,O747/SUM(O743,O745,O747,O749)*100)</f>
        <v>0</v>
      </c>
      <c r="P748" s="336">
        <f>IF(ISERR(P747/SUM(P743,P745,P747,P749)*100),0,P747/SUM(P743,P745,P747,P749)*100)</f>
        <v>0</v>
      </c>
      <c r="Q748" s="336">
        <f>IF(ISERR(Q747/SUM(Q743,Q745,Q747,Q749)*100),0,Q747/SUM(Q743,Q745,Q747,Q749)*100)</f>
        <v>0</v>
      </c>
      <c r="R748" s="336">
        <f t="shared" si="375"/>
        <v>0</v>
      </c>
      <c r="S748" s="337">
        <f t="shared" si="375"/>
        <v>0</v>
      </c>
      <c r="T748" s="366">
        <f>T744-T746</f>
        <v>0</v>
      </c>
      <c r="U748" s="325"/>
      <c r="V748" s="321"/>
      <c r="W748" s="321"/>
      <c r="AG748" s="326"/>
      <c r="AL748" s="325"/>
      <c r="AM748" s="355"/>
      <c r="AN748" s="325"/>
      <c r="AO748" s="327"/>
    </row>
    <row r="749" spans="2:41" s="322" customFormat="1" ht="15" outlineLevel="1">
      <c r="B749" s="320"/>
      <c r="C749" s="321"/>
      <c r="D749" s="321"/>
      <c r="F749" s="332" t="s">
        <v>261</v>
      </c>
      <c r="G749" s="333">
        <f>SUMIF(G696:G740,2)/2</f>
        <v>0</v>
      </c>
      <c r="H749" s="333">
        <f t="shared" ref="H749:S749" si="376">SUMIF(H696:H740,2)/2</f>
        <v>0</v>
      </c>
      <c r="I749" s="333">
        <f t="shared" si="376"/>
        <v>0</v>
      </c>
      <c r="J749" s="333">
        <f t="shared" si="376"/>
        <v>0</v>
      </c>
      <c r="K749" s="333">
        <f t="shared" si="376"/>
        <v>0</v>
      </c>
      <c r="L749" s="333">
        <f t="shared" si="376"/>
        <v>0</v>
      </c>
      <c r="M749" s="333">
        <f t="shared" si="376"/>
        <v>0</v>
      </c>
      <c r="N749" s="333">
        <f t="shared" si="376"/>
        <v>0</v>
      </c>
      <c r="O749" s="333">
        <f>SUMIF(O696:O740,2)/2</f>
        <v>0</v>
      </c>
      <c r="P749" s="333">
        <f>SUMIF(P696:P740,2)/2</f>
        <v>0</v>
      </c>
      <c r="Q749" s="333">
        <f>SUMIF(Q696:Q740,2)/2</f>
        <v>0</v>
      </c>
      <c r="R749" s="333">
        <f t="shared" si="376"/>
        <v>0</v>
      </c>
      <c r="S749" s="334">
        <f t="shared" si="376"/>
        <v>0</v>
      </c>
      <c r="T749" s="1111" t="s">
        <v>413</v>
      </c>
      <c r="U749" s="325"/>
      <c r="V749" s="321"/>
      <c r="W749" s="321"/>
      <c r="AG749" s="326"/>
      <c r="AL749" s="325"/>
      <c r="AM749" s="355"/>
      <c r="AN749" s="325"/>
      <c r="AO749" s="327"/>
    </row>
    <row r="750" spans="2:41" s="322" customFormat="1" ht="15" outlineLevel="1">
      <c r="B750" s="320"/>
      <c r="C750" s="321"/>
      <c r="D750" s="321"/>
      <c r="F750" s="335" t="s">
        <v>258</v>
      </c>
      <c r="G750" s="336">
        <f t="shared" ref="G750:S750" si="377">IF(ISERR(G749/SUM(G743,G745,G747,G749)*100),0,G749/SUM(G743,G745,G747,G749)*100)</f>
        <v>0</v>
      </c>
      <c r="H750" s="336">
        <f t="shared" si="377"/>
        <v>0</v>
      </c>
      <c r="I750" s="336">
        <f t="shared" si="377"/>
        <v>0</v>
      </c>
      <c r="J750" s="336">
        <f t="shared" si="377"/>
        <v>0</v>
      </c>
      <c r="K750" s="336">
        <f t="shared" si="377"/>
        <v>0</v>
      </c>
      <c r="L750" s="336">
        <f t="shared" si="377"/>
        <v>0</v>
      </c>
      <c r="M750" s="336">
        <f t="shared" si="377"/>
        <v>0</v>
      </c>
      <c r="N750" s="336">
        <f t="shared" si="377"/>
        <v>0</v>
      </c>
      <c r="O750" s="336">
        <f>IF(ISERR(O749/SUM(O743,O745,O747,O749)*100),0,O749/SUM(O743,O745,O747,O749)*100)</f>
        <v>0</v>
      </c>
      <c r="P750" s="336">
        <f>IF(ISERR(P749/SUM(P743,P745,P747,P749)*100),0,P749/SUM(P743,P745,P747,P749)*100)</f>
        <v>0</v>
      </c>
      <c r="Q750" s="336">
        <f>IF(ISERR(Q749/SUM(Q743,Q745,Q747,Q749)*100),0,Q749/SUM(Q743,Q745,Q747,Q749)*100)</f>
        <v>0</v>
      </c>
      <c r="R750" s="336">
        <f t="shared" si="377"/>
        <v>0</v>
      </c>
      <c r="S750" s="337">
        <f t="shared" si="377"/>
        <v>0</v>
      </c>
      <c r="T750" s="1112"/>
      <c r="U750" s="325"/>
      <c r="V750" s="321"/>
      <c r="W750" s="321"/>
      <c r="AG750" s="326"/>
      <c r="AL750" s="325"/>
      <c r="AM750" s="355"/>
      <c r="AN750" s="325"/>
      <c r="AO750" s="327"/>
    </row>
    <row r="751" spans="2:41" s="322" customFormat="1" ht="15">
      <c r="B751" s="320"/>
      <c r="C751" s="321"/>
      <c r="D751" s="321"/>
      <c r="F751" s="338" t="s">
        <v>262</v>
      </c>
      <c r="G751" s="339">
        <f>IF(SUM(G743,G745,G747,G749)=0,0,IF(AND(SUM(G744,G746,G748)&gt;=95,G744&gt;=50),5,IF(AND(SUM(G744,G746,G748)&gt;=90,SUM(G744,G746)&gt;=50),4,IF(SUM(G744,G746,G748)&gt;=85,3,2))))</f>
        <v>0</v>
      </c>
      <c r="H751" s="339">
        <f t="shared" ref="H751:S751" si="378">IF(SUM(H743,H745,H747,H749)=0,0,IF(AND(SUM(H744,H746,H748)&gt;=95,H744&gt;=50),5,IF(AND(SUM(H744,H746,H748)&gt;=90,SUM(H744,H746)&gt;=50),4,IF(SUM(H744,H746,H748)&gt;=85,3,2))))</f>
        <v>0</v>
      </c>
      <c r="I751" s="339">
        <f t="shared" si="378"/>
        <v>0</v>
      </c>
      <c r="J751" s="339">
        <f t="shared" si="378"/>
        <v>0</v>
      </c>
      <c r="K751" s="339">
        <f t="shared" si="378"/>
        <v>0</v>
      </c>
      <c r="L751" s="339">
        <f t="shared" si="378"/>
        <v>0</v>
      </c>
      <c r="M751" s="339">
        <f t="shared" si="378"/>
        <v>0</v>
      </c>
      <c r="N751" s="339">
        <f t="shared" si="378"/>
        <v>0</v>
      </c>
      <c r="O751" s="339">
        <f>IF(SUM(O743,O745,O747,O749)=0,0,IF(AND(SUM(O744,O746,O748)&gt;=95,O744&gt;=50),5,IF(AND(SUM(O744,O746,O748)&gt;=90,SUM(O744,O746)&gt;=50),4,IF(SUM(O744,O746,O748)&gt;=85,3,2))))</f>
        <v>0</v>
      </c>
      <c r="P751" s="339">
        <f>IF(SUM(P743,P745,P747,P749)=0,0,IF(AND(SUM(P744,P746,P748)&gt;=95,P744&gt;=50),5,IF(AND(SUM(P744,P746,P748)&gt;=90,SUM(P744,P746)&gt;=50),4,IF(SUM(P744,P746,P748)&gt;=85,3,2))))</f>
        <v>0</v>
      </c>
      <c r="Q751" s="339">
        <f>IF(SUM(Q743,Q745,Q747,Q749)=0,0,IF(AND(SUM(Q744,Q746,Q748)&gt;=95,Q744&gt;=50),5,IF(AND(SUM(Q744,Q746,Q748)&gt;=90,SUM(Q744,Q746)&gt;=50),4,IF(SUM(Q744,Q746,Q748)&gt;=85,3,2))))</f>
        <v>0</v>
      </c>
      <c r="R751" s="339">
        <f t="shared" si="378"/>
        <v>0</v>
      </c>
      <c r="S751" s="340">
        <f t="shared" si="378"/>
        <v>0</v>
      </c>
      <c r="T751" s="367" t="e">
        <f>T746/T744</f>
        <v>#DIV/0!</v>
      </c>
      <c r="U751" s="325"/>
      <c r="V751" s="321"/>
      <c r="W751" s="321"/>
      <c r="AG751" s="326"/>
      <c r="AL751" s="325"/>
      <c r="AM751" s="355"/>
      <c r="AN751" s="325"/>
      <c r="AO751" s="327"/>
    </row>
    <row r="752" spans="2:41" s="322" customFormat="1" ht="15.75" thickBot="1">
      <c r="B752" s="320"/>
      <c r="C752" s="321"/>
      <c r="D752" s="321"/>
      <c r="F752" s="341" t="s">
        <v>263</v>
      </c>
      <c r="G752" s="342">
        <f>IF(SUM(G743,G745,G747,G749)&gt;0,SUM(G743*5,G745*4,G747*3,G749*2)/SUM(G743,G745,G747,G749),0)</f>
        <v>0</v>
      </c>
      <c r="H752" s="342">
        <f t="shared" ref="H752:S752" si="379">IF(SUM(H743,H745,H747,H749)&gt;0,SUM(H743*5,H745*4,H747*3,H749*2)/SUM(H743,H745,H747,H749),0)</f>
        <v>0</v>
      </c>
      <c r="I752" s="342">
        <f t="shared" si="379"/>
        <v>0</v>
      </c>
      <c r="J752" s="342">
        <f t="shared" si="379"/>
        <v>0</v>
      </c>
      <c r="K752" s="342">
        <f t="shared" si="379"/>
        <v>0</v>
      </c>
      <c r="L752" s="342">
        <f t="shared" si="379"/>
        <v>0</v>
      </c>
      <c r="M752" s="342">
        <f t="shared" si="379"/>
        <v>0</v>
      </c>
      <c r="N752" s="342">
        <f t="shared" si="379"/>
        <v>0</v>
      </c>
      <c r="O752" s="342">
        <f>IF(SUM(O743,O745,O747,O749)&gt;0,SUM(O743*5,O745*4,O747*3,O749*2)/SUM(O743,O745,O747,O749),0)</f>
        <v>0</v>
      </c>
      <c r="P752" s="342">
        <f>IF(SUM(P743,P745,P747,P749)&gt;0,SUM(P743*5,P745*4,P747*3,P749*2)/SUM(P743,P745,P747,P749),0)</f>
        <v>0</v>
      </c>
      <c r="Q752" s="342">
        <f>IF(SUM(Q743,Q745,Q747,Q749)&gt;0,SUM(Q743*5,Q745*4,Q747*3,Q749*2)/SUM(Q743,Q745,Q747,Q749),0)</f>
        <v>0</v>
      </c>
      <c r="R752" s="342">
        <f t="shared" si="379"/>
        <v>0</v>
      </c>
      <c r="S752" s="343">
        <f t="shared" si="379"/>
        <v>0</v>
      </c>
      <c r="T752" s="368" t="e">
        <f>T748/T744</f>
        <v>#DIV/0!</v>
      </c>
      <c r="U752" s="325"/>
      <c r="V752" s="321"/>
      <c r="W752" s="321"/>
      <c r="AG752" s="326"/>
      <c r="AL752" s="325"/>
      <c r="AM752" s="355"/>
      <c r="AN752" s="325"/>
      <c r="AO752" s="327"/>
    </row>
    <row r="753" spans="2:41" ht="14.25" thickTop="1" thickBot="1"/>
    <row r="754" spans="2:41" s="159" customFormat="1" ht="16.5" thickBot="1">
      <c r="B754" s="189"/>
      <c r="C754" s="198">
        <v>133</v>
      </c>
      <c r="D754" s="713">
        <f>Главная!B17</f>
        <v>477</v>
      </c>
      <c r="E754" s="175"/>
      <c r="F754" s="175"/>
      <c r="G754" s="175"/>
      <c r="H754" s="175"/>
      <c r="I754" s="175"/>
      <c r="J754" s="175"/>
      <c r="K754" s="175"/>
      <c r="L754" s="175"/>
      <c r="M754" s="175"/>
      <c r="N754" s="176"/>
      <c r="O754" s="176"/>
      <c r="P754" s="176"/>
      <c r="Q754" s="176"/>
      <c r="R754" s="175"/>
      <c r="S754" s="175"/>
      <c r="T754" s="177"/>
      <c r="V754" s="162"/>
      <c r="W754" s="162"/>
      <c r="Y754" s="1117" t="s">
        <v>351</v>
      </c>
      <c r="Z754" s="1117"/>
      <c r="AA754" s="1117"/>
      <c r="AC754" s="1117" t="s">
        <v>352</v>
      </c>
      <c r="AD754" s="1117"/>
      <c r="AE754" s="1117"/>
      <c r="AF754" s="1117"/>
      <c r="AG754" s="162"/>
      <c r="AH754" s="1117" t="s">
        <v>264</v>
      </c>
      <c r="AI754" s="1117"/>
      <c r="AJ754" s="1117"/>
      <c r="AK754" s="1117"/>
      <c r="AM754" s="224" t="s">
        <v>409</v>
      </c>
      <c r="AO754" s="308"/>
    </row>
    <row r="755" spans="2:41" ht="30" customHeight="1" outlineLevel="2" thickBot="1">
      <c r="B755" s="193" t="s">
        <v>348</v>
      </c>
      <c r="C755" s="194" t="s">
        <v>244</v>
      </c>
      <c r="D755" s="194" t="s">
        <v>245</v>
      </c>
      <c r="E755" s="194" t="s">
        <v>78</v>
      </c>
      <c r="F755" s="209" t="s">
        <v>878</v>
      </c>
      <c r="G755" s="212" t="s">
        <v>248</v>
      </c>
      <c r="H755" s="210" t="s">
        <v>265</v>
      </c>
      <c r="I755" s="212" t="s">
        <v>249</v>
      </c>
      <c r="J755" s="211" t="s">
        <v>250</v>
      </c>
      <c r="K755" s="194" t="s">
        <v>251</v>
      </c>
      <c r="L755" s="194" t="s">
        <v>252</v>
      </c>
      <c r="M755" s="194" t="s">
        <v>253</v>
      </c>
      <c r="N755" s="194" t="s">
        <v>254</v>
      </c>
      <c r="O755" s="194" t="s">
        <v>399</v>
      </c>
      <c r="P755" s="310" t="s">
        <v>400</v>
      </c>
      <c r="Q755" s="194" t="s">
        <v>401</v>
      </c>
      <c r="R755" s="196" t="s">
        <v>264</v>
      </c>
      <c r="S755" s="196" t="s">
        <v>255</v>
      </c>
      <c r="T755" s="204" t="str">
        <f>CONCATENATE("Аттест. - ",SUM(V756:V800)," чел.","                                                 Не Аттест. - ",SUM(W756:W800)," чел.")</f>
        <v>Аттест. - 0 чел.                                                 Не Аттест. - 0 чел.</v>
      </c>
      <c r="V755" s="203">
        <f>SUM(V756:V800)</f>
        <v>0</v>
      </c>
      <c r="W755" s="205">
        <f>SUM(W756:W800)</f>
        <v>0</v>
      </c>
      <c r="Y755" s="206">
        <v>5</v>
      </c>
      <c r="Z755" s="207">
        <v>4</v>
      </c>
      <c r="AA755" s="208">
        <v>3</v>
      </c>
      <c r="AC755" s="178">
        <v>5</v>
      </c>
      <c r="AD755" s="179">
        <v>4</v>
      </c>
      <c r="AE755" s="179">
        <v>3</v>
      </c>
      <c r="AF755" s="180">
        <v>2</v>
      </c>
      <c r="AG755" s="217"/>
      <c r="AH755" s="178">
        <v>5</v>
      </c>
      <c r="AI755" s="179">
        <v>4</v>
      </c>
      <c r="AJ755" s="179">
        <v>3</v>
      </c>
      <c r="AK755" s="180">
        <v>2</v>
      </c>
      <c r="AM755" s="369">
        <f>SUM(AM756:AM800)</f>
        <v>0</v>
      </c>
      <c r="AO755" s="201"/>
    </row>
    <row r="756" spans="2:41" ht="16.5" outlineLevel="2" thickBot="1">
      <c r="B756" s="314">
        <v>1</v>
      </c>
      <c r="C756" s="315">
        <f>C754</f>
        <v>133</v>
      </c>
      <c r="D756" s="315">
        <f>D754</f>
        <v>477</v>
      </c>
      <c r="E756" s="349"/>
      <c r="F756" s="349"/>
      <c r="G756" s="252"/>
      <c r="H756" s="252"/>
      <c r="I756" s="252"/>
      <c r="J756" s="151"/>
      <c r="K756" s="151"/>
      <c r="L756" s="151"/>
      <c r="M756" s="151"/>
      <c r="N756" s="252"/>
      <c r="O756" s="252"/>
      <c r="P756" s="311"/>
      <c r="Q756" s="252"/>
      <c r="R756" s="185" t="str">
        <f>IF(SUM(J756:Q756)&lt;1,"-",IF(AK756&gt;0,2,IF(AND(AH756&gt;=50,AI756=(100-AH756)),5,IF((AH756+AI756)&gt;=70,4,3))))</f>
        <v>-</v>
      </c>
      <c r="S756" s="185" t="str">
        <f>IF(AND(G756&gt;1,I756&gt;1),IF(Y756=5,5,IF(Z756=4,4,IF(AA756=3,3,IF(V756=1,2,"-")))),R756)</f>
        <v>-</v>
      </c>
      <c r="T756" s="152" t="s">
        <v>316</v>
      </c>
      <c r="V756" s="181">
        <f t="shared" ref="V756:V800" si="380">IF(SUM(AH756:AK756)&gt;0,1,0)</f>
        <v>0</v>
      </c>
      <c r="W756" s="202">
        <f t="shared" ref="W756:W800" si="381">IF(IF(ISERR(SEARCH(".",F756)),0,1)=1,IF(V756=1,0,1),0)</f>
        <v>0</v>
      </c>
      <c r="X756" s="149">
        <f t="shared" ref="X756:X800" si="382">SUM(IF(J756&gt;0,1,0),IF(K756&gt;0,1,0),IF(L756&gt;0,1,0),IF(M756&gt;0,1,0),IF($W$2=2,SUM(IF(N756&gt;0,1,0),IF(O756&gt;0,1,0),IF(Q756&gt;0,1,0)),IF($W$2=4,IF(N756&gt;0,1,0))))</f>
        <v>0</v>
      </c>
      <c r="Y756" s="160">
        <f t="shared" ref="Y756:Y800" si="383">IF(AND(G756=5,I756=5),IF(AC756&gt;=50,IF(AND(AE756=0,AF756=0),5,0),0),0)</f>
        <v>0</v>
      </c>
      <c r="Z756" s="160">
        <f t="shared" ref="Z756:Z800" si="384">IF(AND(G756&gt;=4,I756&gt;=4),IF(SUM(AC756:AD756)&gt;=70,IF(AF756=0,4,0),0),0)</f>
        <v>0</v>
      </c>
      <c r="AA756" s="160">
        <f t="shared" ref="AA756:AA800" si="385">IF(AND(G756&gt;=3,I756&gt;=3),IF(AF756=0,3,0),0)</f>
        <v>0</v>
      </c>
      <c r="AC756" s="219">
        <f t="shared" ref="AC756:AC800" si="386">(IF(G756=5,1,0)+IF(I756=5,1,0)+IF(J756=5,1,0)+IF(K756=5,1,0)+IF(L756=5,1,0)+IF(M756=5,1,0)+IF(AND(N756=5,OR($W$2=4,$W$2=2)),1,0)+IF(AND($W$2=2,O756=5),1,0)+IF(AND($W$2=2,Q756=5),1,0))/(X756+2)*100</f>
        <v>0</v>
      </c>
      <c r="AD756" s="218">
        <f t="shared" ref="AD756:AD800" si="387">(IF(G756=4,1,0)+IF(I756=4,1,0)+IF(J756=4,1,0)+IF(K756=4,1,0)+IF(L756=4,1,0)+IF(M756=4,1,0)+IF(AND(N756=4,OR($W$2=4,$W$2=2)),1,0)+IF(AND($W$2=2,O756=4),1,0)+IF(AND($W$2=2,Q756=4),1,0))/(X756+2)*100</f>
        <v>0</v>
      </c>
      <c r="AE756" s="218">
        <f t="shared" ref="AE756:AE800" si="388">(IF(G756=3,1,0)+IF(I756=3,1,0)+IF(J756=3,1,0)+IF(K756=3,1,0)+IF(L756=3,1,0)+IF(M756=3,1,0)+IF(AND(N756=3,(OR($W$2=4,$W$2=2))),1,0)+IF(AND($W$2=2,O756=3),1,0)+IF(AND($W$2=2,Q756=3),1,0))/(X756+2)*100</f>
        <v>0</v>
      </c>
      <c r="AF756" s="220">
        <f t="shared" ref="AF756:AF800" si="389">(IF(G756=2,1,0)+IF(I756=2,1,0)+IF(J756=2,1,0)+IF(K756=2,1,0)+IF(L756=2,1,0)+IF(M756=2,1,0)+IF(AND(OR($W$2=4,$W$2=2),N756=2),1,0)+IF(AND($W$2=2,O756=2),1,0)+IF(AND($W$2=2,Q756=2),1,0))/(X756+2)*100</f>
        <v>0</v>
      </c>
      <c r="AG756" s="162"/>
      <c r="AH756" s="182">
        <f t="shared" ref="AH756:AH800" si="390">(IF(J756=5,1,0)+IF(K756=5,1,0)+IF(L756=5,1,0)+IF(M756=5,1,0)+IF(AND(N756=5,OR($W$2=4,$W$2=2)),1,0)+IF(AND($W$2=2,O756=5),1,0)+IF(AND($W$2=2,Q756=5),1,0))/(IF(X756=0,1,X756))*100</f>
        <v>0</v>
      </c>
      <c r="AI756" s="183">
        <f t="shared" ref="AI756:AI800" si="391">(IF(J756=4,1,0)+IF(K756=4,1,0)+IF(L756=4,1,0)+IF(M756=4,1,0)+IF(AND(N756=4,OR($W$2=4,$W$2=2)),1,0)+IF(AND($W$2=2,O756=4),1,0)+IF(AND($W$2=2,Q756=4),1,0))/(IF(X756=0,1,X756))*100</f>
        <v>0</v>
      </c>
      <c r="AJ756" s="183">
        <f t="shared" ref="AJ756:AJ800" si="392">(IF(J756=3,1,0)+IF(K756=3,1,0)+IF(L756=3,1,0)+IF(M756=3,1,0)+IF(AND(N756=3,(OR($W$2=4,$W$2=2))),1,0)+IF(AND($W$2=2,O756=3),1,0)+IF(AND($W$2=2,Q756=3),1,0))/(IF(X756=0,1,X756))*100</f>
        <v>0</v>
      </c>
      <c r="AK756" s="184">
        <f t="shared" ref="AK756:AK800" si="393">(IF(J756=2,1,0)+IF(K756=2,1,0)+IF(L756=2,1,0)+IF(M756=2,1,0)+IF(AND(OR($W$2=4,$W$2=2),N756=2),1,0)+IF(AND($W$2=2,O756=2),1,0)+IF(AND($W$2=2,Q756=2),1,0))/(IF(X756=0,1,X756))*100</f>
        <v>0</v>
      </c>
      <c r="AM756" s="370" t="str">
        <f>IF(OR(S756=5,S756=4),1,IF(OR(S756=3,S756=2),0,"-"))</f>
        <v>-</v>
      </c>
      <c r="AO756" s="309" t="str">
        <f>IF(AM756=1,"3 КЛ","")</f>
        <v/>
      </c>
    </row>
    <row r="757" spans="2:41" ht="16.5" outlineLevel="2" thickBot="1">
      <c r="B757" s="316">
        <v>2</v>
      </c>
      <c r="C757" s="317">
        <f>C756</f>
        <v>133</v>
      </c>
      <c r="D757" s="317">
        <f>D756</f>
        <v>477</v>
      </c>
      <c r="E757" s="350"/>
      <c r="F757" s="350"/>
      <c r="G757" s="253"/>
      <c r="H757" s="253"/>
      <c r="I757" s="253"/>
      <c r="J757" s="154"/>
      <c r="K757" s="154"/>
      <c r="L757" s="154"/>
      <c r="M757" s="154"/>
      <c r="N757" s="253"/>
      <c r="O757" s="253"/>
      <c r="P757" s="312"/>
      <c r="Q757" s="253"/>
      <c r="R757" s="186" t="str">
        <f>IF(SUM(J757:Q757)&lt;1,"-",IF(AK757&gt;0,2,IF(AND(AH757&gt;=50,AI757=(100-AH757)),5,IF((AH757+AI757)&gt;=70,4,3))))</f>
        <v>-</v>
      </c>
      <c r="S757" s="186" t="str">
        <f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60">
        <f t="shared" si="383"/>
        <v>0</v>
      </c>
      <c r="Z757" s="160">
        <f t="shared" si="384"/>
        <v>0</v>
      </c>
      <c r="AA757" s="160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>IF(OR(S757=5,S757=4),1,IF(OR(S757=3,S757=2),0,"-"))</f>
        <v>-</v>
      </c>
      <c r="AO757" s="309" t="str">
        <f t="shared" ref="AO757:AO800" si="394">IF(AM757=1,"3 КЛ","")</f>
        <v/>
      </c>
    </row>
    <row r="758" spans="2:41" ht="16.5" outlineLevel="2" thickBot="1">
      <c r="B758" s="316">
        <v>3</v>
      </c>
      <c r="C758" s="317">
        <f t="shared" ref="C758:C800" si="395">C757</f>
        <v>133</v>
      </c>
      <c r="D758" s="317">
        <f t="shared" ref="D758:D800" si="396">D757</f>
        <v>477</v>
      </c>
      <c r="E758" s="350"/>
      <c r="F758" s="350"/>
      <c r="G758" s="253"/>
      <c r="H758" s="253"/>
      <c r="I758" s="253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ref="R758:R800" si="397">IF(SUM(J758:Q758)&lt;1,"-",IF(AK758&gt;0,2,IF(AND(AH758&gt;=50,AI758=(100-AH758)),5,IF((AH758+AI758)&gt;=70,4,3))))</f>
        <v>-</v>
      </c>
      <c r="S758" s="186" t="str">
        <f t="shared" ref="S758:S800" si="398">IF(AND(G758&gt;1,I758&gt;1),IF(Y758=5,5,IF(Z758=4,4,IF(AA758=3,3,IF(V758=1,2,"-")))),R758)</f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60">
        <f t="shared" si="383"/>
        <v>0</v>
      </c>
      <c r="Z758" s="160">
        <f t="shared" si="384"/>
        <v>0</v>
      </c>
      <c r="AA758" s="160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ref="AM758:AM800" si="399">IF(OR(S758=5,S758=4),1,IF(OR(S758=3,S758=2),0,"-"))</f>
        <v>-</v>
      </c>
      <c r="AO758" s="309" t="str">
        <f t="shared" si="394"/>
        <v/>
      </c>
    </row>
    <row r="759" spans="2:41" ht="16.5" outlineLevel="2" thickBot="1">
      <c r="B759" s="316">
        <v>4</v>
      </c>
      <c r="C759" s="317">
        <f t="shared" si="395"/>
        <v>133</v>
      </c>
      <c r="D759" s="317">
        <f t="shared" si="396"/>
        <v>477</v>
      </c>
      <c r="E759" s="350"/>
      <c r="F759" s="350"/>
      <c r="G759" s="253"/>
      <c r="H759" s="253"/>
      <c r="I759" s="253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60">
        <f t="shared" si="383"/>
        <v>0</v>
      </c>
      <c r="Z759" s="160">
        <f t="shared" si="384"/>
        <v>0</v>
      </c>
      <c r="AA759" s="160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4"/>
        <v/>
      </c>
    </row>
    <row r="760" spans="2:41" ht="16.5" outlineLevel="2" thickBot="1">
      <c r="B760" s="316">
        <v>5</v>
      </c>
      <c r="C760" s="317">
        <f t="shared" si="395"/>
        <v>133</v>
      </c>
      <c r="D760" s="317">
        <f t="shared" si="396"/>
        <v>477</v>
      </c>
      <c r="E760" s="350"/>
      <c r="F760" s="350"/>
      <c r="G760" s="253"/>
      <c r="H760" s="253"/>
      <c r="I760" s="253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60">
        <f t="shared" si="383"/>
        <v>0</v>
      </c>
      <c r="Z760" s="160">
        <f t="shared" si="384"/>
        <v>0</v>
      </c>
      <c r="AA760" s="160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4"/>
        <v/>
      </c>
    </row>
    <row r="761" spans="2:41" ht="16.5" outlineLevel="2" thickBot="1">
      <c r="B761" s="316">
        <v>6</v>
      </c>
      <c r="C761" s="317">
        <f t="shared" si="395"/>
        <v>133</v>
      </c>
      <c r="D761" s="317">
        <f t="shared" si="396"/>
        <v>477</v>
      </c>
      <c r="E761" s="350"/>
      <c r="F761" s="350"/>
      <c r="G761" s="253"/>
      <c r="H761" s="253"/>
      <c r="I761" s="253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60">
        <f t="shared" si="383"/>
        <v>0</v>
      </c>
      <c r="Z761" s="160">
        <f t="shared" si="384"/>
        <v>0</v>
      </c>
      <c r="AA761" s="160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4"/>
        <v/>
      </c>
    </row>
    <row r="762" spans="2:41" ht="16.5" outlineLevel="2" thickBot="1">
      <c r="B762" s="316">
        <v>7</v>
      </c>
      <c r="C762" s="317">
        <f t="shared" si="395"/>
        <v>133</v>
      </c>
      <c r="D762" s="317">
        <f t="shared" si="396"/>
        <v>477</v>
      </c>
      <c r="E762" s="350"/>
      <c r="F762" s="350"/>
      <c r="G762" s="253"/>
      <c r="H762" s="253"/>
      <c r="I762" s="253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60">
        <f t="shared" si="383"/>
        <v>0</v>
      </c>
      <c r="Z762" s="160">
        <f t="shared" si="384"/>
        <v>0</v>
      </c>
      <c r="AA762" s="160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4"/>
        <v/>
      </c>
    </row>
    <row r="763" spans="2:41" ht="16.5" outlineLevel="2" thickBot="1">
      <c r="B763" s="316">
        <v>8</v>
      </c>
      <c r="C763" s="317">
        <f t="shared" si="395"/>
        <v>133</v>
      </c>
      <c r="D763" s="317">
        <f t="shared" si="396"/>
        <v>477</v>
      </c>
      <c r="E763" s="350"/>
      <c r="F763" s="350"/>
      <c r="G763" s="253"/>
      <c r="H763" s="253"/>
      <c r="I763" s="253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60">
        <f t="shared" si="383"/>
        <v>0</v>
      </c>
      <c r="Z763" s="160">
        <f t="shared" si="384"/>
        <v>0</v>
      </c>
      <c r="AA763" s="160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4"/>
        <v/>
      </c>
    </row>
    <row r="764" spans="2:41" ht="16.5" outlineLevel="2" thickBot="1">
      <c r="B764" s="316">
        <v>9</v>
      </c>
      <c r="C764" s="317">
        <f t="shared" si="395"/>
        <v>133</v>
      </c>
      <c r="D764" s="317">
        <f t="shared" si="396"/>
        <v>477</v>
      </c>
      <c r="E764" s="350"/>
      <c r="F764" s="350"/>
      <c r="G764" s="253"/>
      <c r="H764" s="253"/>
      <c r="I764" s="253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60">
        <f t="shared" si="383"/>
        <v>0</v>
      </c>
      <c r="Z764" s="160">
        <f t="shared" si="384"/>
        <v>0</v>
      </c>
      <c r="AA764" s="160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4"/>
        <v/>
      </c>
    </row>
    <row r="765" spans="2:41" ht="16.5" outlineLevel="2" thickBot="1">
      <c r="B765" s="316">
        <v>10</v>
      </c>
      <c r="C765" s="317">
        <f t="shared" si="395"/>
        <v>133</v>
      </c>
      <c r="D765" s="317">
        <f t="shared" si="396"/>
        <v>477</v>
      </c>
      <c r="E765" s="350"/>
      <c r="F765" s="350"/>
      <c r="G765" s="253"/>
      <c r="H765" s="253"/>
      <c r="I765" s="253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60">
        <f t="shared" si="383"/>
        <v>0</v>
      </c>
      <c r="Z765" s="160">
        <f t="shared" si="384"/>
        <v>0</v>
      </c>
      <c r="AA765" s="160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4"/>
        <v/>
      </c>
    </row>
    <row r="766" spans="2:41" ht="16.5" outlineLevel="2" thickBot="1">
      <c r="B766" s="316">
        <v>11</v>
      </c>
      <c r="C766" s="317">
        <f t="shared" si="395"/>
        <v>133</v>
      </c>
      <c r="D766" s="317">
        <f t="shared" si="396"/>
        <v>477</v>
      </c>
      <c r="E766" s="350"/>
      <c r="F766" s="350"/>
      <c r="G766" s="253"/>
      <c r="H766" s="253"/>
      <c r="I766" s="253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60">
        <f t="shared" si="383"/>
        <v>0</v>
      </c>
      <c r="Z766" s="160">
        <f t="shared" si="384"/>
        <v>0</v>
      </c>
      <c r="AA766" s="160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4"/>
        <v/>
      </c>
    </row>
    <row r="767" spans="2:41" ht="16.5" outlineLevel="2" thickBot="1">
      <c r="B767" s="316">
        <v>12</v>
      </c>
      <c r="C767" s="317">
        <f t="shared" si="395"/>
        <v>133</v>
      </c>
      <c r="D767" s="317">
        <f t="shared" si="396"/>
        <v>477</v>
      </c>
      <c r="E767" s="350"/>
      <c r="F767" s="350"/>
      <c r="G767" s="253"/>
      <c r="H767" s="253"/>
      <c r="I767" s="253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60">
        <f t="shared" si="383"/>
        <v>0</v>
      </c>
      <c r="Z767" s="160">
        <f t="shared" si="384"/>
        <v>0</v>
      </c>
      <c r="AA767" s="160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4"/>
        <v/>
      </c>
    </row>
    <row r="768" spans="2:41" ht="16.5" outlineLevel="2" thickBot="1">
      <c r="B768" s="316">
        <v>13</v>
      </c>
      <c r="C768" s="317">
        <f t="shared" si="395"/>
        <v>133</v>
      </c>
      <c r="D768" s="317">
        <f t="shared" si="396"/>
        <v>477</v>
      </c>
      <c r="E768" s="350"/>
      <c r="F768" s="350"/>
      <c r="G768" s="253"/>
      <c r="H768" s="253"/>
      <c r="I768" s="253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60">
        <f t="shared" si="383"/>
        <v>0</v>
      </c>
      <c r="Z768" s="160">
        <f t="shared" si="384"/>
        <v>0</v>
      </c>
      <c r="AA768" s="160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4"/>
        <v/>
      </c>
    </row>
    <row r="769" spans="2:41" ht="16.5" outlineLevel="2" thickBot="1">
      <c r="B769" s="316">
        <v>14</v>
      </c>
      <c r="C769" s="317">
        <f t="shared" si="395"/>
        <v>133</v>
      </c>
      <c r="D769" s="317">
        <f t="shared" si="396"/>
        <v>477</v>
      </c>
      <c r="E769" s="350"/>
      <c r="F769" s="350"/>
      <c r="G769" s="253"/>
      <c r="H769" s="253"/>
      <c r="I769" s="253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60">
        <f t="shared" si="383"/>
        <v>0</v>
      </c>
      <c r="Z769" s="160">
        <f t="shared" si="384"/>
        <v>0</v>
      </c>
      <c r="AA769" s="160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4"/>
        <v/>
      </c>
    </row>
    <row r="770" spans="2:41" ht="16.5" outlineLevel="2" thickBot="1">
      <c r="B770" s="316">
        <v>15</v>
      </c>
      <c r="C770" s="317">
        <f t="shared" si="395"/>
        <v>133</v>
      </c>
      <c r="D770" s="317">
        <f t="shared" si="396"/>
        <v>477</v>
      </c>
      <c r="E770" s="350"/>
      <c r="F770" s="350"/>
      <c r="G770" s="253"/>
      <c r="H770" s="253"/>
      <c r="I770" s="253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60">
        <f t="shared" si="383"/>
        <v>0</v>
      </c>
      <c r="Z770" s="160">
        <f t="shared" si="384"/>
        <v>0</v>
      </c>
      <c r="AA770" s="160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4"/>
        <v/>
      </c>
    </row>
    <row r="771" spans="2:41" ht="16.5" outlineLevel="2" thickBot="1">
      <c r="B771" s="316">
        <v>16</v>
      </c>
      <c r="C771" s="317">
        <f t="shared" si="395"/>
        <v>133</v>
      </c>
      <c r="D771" s="317">
        <f t="shared" si="396"/>
        <v>477</v>
      </c>
      <c r="E771" s="350"/>
      <c r="F771" s="350"/>
      <c r="G771" s="253"/>
      <c r="H771" s="253"/>
      <c r="I771" s="253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60">
        <f t="shared" si="383"/>
        <v>0</v>
      </c>
      <c r="Z771" s="160">
        <f t="shared" si="384"/>
        <v>0</v>
      </c>
      <c r="AA771" s="160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4"/>
        <v/>
      </c>
    </row>
    <row r="772" spans="2:41" ht="16.5" outlineLevel="2" thickBot="1">
      <c r="B772" s="316">
        <v>17</v>
      </c>
      <c r="C772" s="317">
        <f t="shared" si="395"/>
        <v>133</v>
      </c>
      <c r="D772" s="317">
        <f t="shared" si="396"/>
        <v>477</v>
      </c>
      <c r="E772" s="350"/>
      <c r="F772" s="350"/>
      <c r="G772" s="253"/>
      <c r="H772" s="253"/>
      <c r="I772" s="253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60">
        <f t="shared" si="383"/>
        <v>0</v>
      </c>
      <c r="Z772" s="160">
        <f t="shared" si="384"/>
        <v>0</v>
      </c>
      <c r="AA772" s="160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4"/>
        <v/>
      </c>
    </row>
    <row r="773" spans="2:41" ht="16.5" outlineLevel="2" thickBot="1">
      <c r="B773" s="316">
        <v>18</v>
      </c>
      <c r="C773" s="317">
        <f t="shared" si="395"/>
        <v>133</v>
      </c>
      <c r="D773" s="317">
        <f t="shared" si="396"/>
        <v>477</v>
      </c>
      <c r="E773" s="350"/>
      <c r="F773" s="350"/>
      <c r="G773" s="253"/>
      <c r="H773" s="253"/>
      <c r="I773" s="253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60">
        <f t="shared" si="383"/>
        <v>0</v>
      </c>
      <c r="Z773" s="160">
        <f t="shared" si="384"/>
        <v>0</v>
      </c>
      <c r="AA773" s="160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4"/>
        <v/>
      </c>
    </row>
    <row r="774" spans="2:41" ht="16.5" outlineLevel="2" thickBot="1">
      <c r="B774" s="316">
        <v>19</v>
      </c>
      <c r="C774" s="317">
        <f t="shared" si="395"/>
        <v>133</v>
      </c>
      <c r="D774" s="317">
        <f t="shared" si="396"/>
        <v>477</v>
      </c>
      <c r="E774" s="350"/>
      <c r="F774" s="350"/>
      <c r="G774" s="253"/>
      <c r="H774" s="253"/>
      <c r="I774" s="253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60">
        <f t="shared" si="383"/>
        <v>0</v>
      </c>
      <c r="Z774" s="160">
        <f t="shared" si="384"/>
        <v>0</v>
      </c>
      <c r="AA774" s="160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4"/>
        <v/>
      </c>
    </row>
    <row r="775" spans="2:41" ht="16.5" outlineLevel="2" thickBot="1">
      <c r="B775" s="316">
        <v>20</v>
      </c>
      <c r="C775" s="317">
        <f t="shared" si="395"/>
        <v>133</v>
      </c>
      <c r="D775" s="317">
        <f t="shared" si="396"/>
        <v>477</v>
      </c>
      <c r="E775" s="350"/>
      <c r="F775" s="350"/>
      <c r="G775" s="253"/>
      <c r="H775" s="253"/>
      <c r="I775" s="253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60">
        <f t="shared" si="383"/>
        <v>0</v>
      </c>
      <c r="Z775" s="160">
        <f t="shared" si="384"/>
        <v>0</v>
      </c>
      <c r="AA775" s="160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4"/>
        <v/>
      </c>
    </row>
    <row r="776" spans="2:41" ht="16.5" outlineLevel="2" thickBot="1">
      <c r="B776" s="316">
        <v>21</v>
      </c>
      <c r="C776" s="317">
        <f t="shared" si="395"/>
        <v>133</v>
      </c>
      <c r="D776" s="317">
        <f t="shared" si="396"/>
        <v>477</v>
      </c>
      <c r="E776" s="350"/>
      <c r="F776" s="350"/>
      <c r="G776" s="253"/>
      <c r="H776" s="253"/>
      <c r="I776" s="253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60">
        <f t="shared" si="383"/>
        <v>0</v>
      </c>
      <c r="Z776" s="160">
        <f t="shared" si="384"/>
        <v>0</v>
      </c>
      <c r="AA776" s="160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4"/>
        <v/>
      </c>
    </row>
    <row r="777" spans="2:41" ht="16.5" outlineLevel="2" thickBot="1">
      <c r="B777" s="316">
        <v>22</v>
      </c>
      <c r="C777" s="317">
        <f t="shared" si="395"/>
        <v>133</v>
      </c>
      <c r="D777" s="317">
        <f t="shared" si="396"/>
        <v>477</v>
      </c>
      <c r="E777" s="350"/>
      <c r="F777" s="350"/>
      <c r="G777" s="253"/>
      <c r="H777" s="253"/>
      <c r="I777" s="253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60">
        <f t="shared" si="383"/>
        <v>0</v>
      </c>
      <c r="Z777" s="160">
        <f t="shared" si="384"/>
        <v>0</v>
      </c>
      <c r="AA777" s="160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4"/>
        <v/>
      </c>
    </row>
    <row r="778" spans="2:41" ht="16.5" outlineLevel="2" thickBot="1">
      <c r="B778" s="316">
        <v>23</v>
      </c>
      <c r="C778" s="317">
        <f t="shared" si="395"/>
        <v>133</v>
      </c>
      <c r="D778" s="317">
        <f t="shared" si="396"/>
        <v>477</v>
      </c>
      <c r="E778" s="350"/>
      <c r="F778" s="153"/>
      <c r="G778" s="253"/>
      <c r="H778" s="253"/>
      <c r="I778" s="253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60">
        <f t="shared" si="383"/>
        <v>0</v>
      </c>
      <c r="Z778" s="160">
        <f t="shared" si="384"/>
        <v>0</v>
      </c>
      <c r="AA778" s="160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4"/>
        <v/>
      </c>
    </row>
    <row r="779" spans="2:41" ht="16.5" outlineLevel="2" thickBot="1">
      <c r="B779" s="316">
        <v>24</v>
      </c>
      <c r="C779" s="317">
        <f t="shared" si="395"/>
        <v>133</v>
      </c>
      <c r="D779" s="317">
        <f t="shared" si="396"/>
        <v>477</v>
      </c>
      <c r="E779" s="350"/>
      <c r="F779" s="863"/>
      <c r="G779" s="253"/>
      <c r="H779" s="253"/>
      <c r="I779" s="253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60">
        <f t="shared" si="383"/>
        <v>0</v>
      </c>
      <c r="Z779" s="160">
        <f t="shared" si="384"/>
        <v>0</v>
      </c>
      <c r="AA779" s="160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4"/>
        <v/>
      </c>
    </row>
    <row r="780" spans="2:41" ht="16.5" outlineLevel="2" thickBot="1">
      <c r="B780" s="316">
        <v>25</v>
      </c>
      <c r="C780" s="317">
        <f t="shared" si="395"/>
        <v>133</v>
      </c>
      <c r="D780" s="317">
        <f t="shared" si="396"/>
        <v>477</v>
      </c>
      <c r="E780" s="350"/>
      <c r="F780" s="153"/>
      <c r="G780" s="253"/>
      <c r="H780" s="253"/>
      <c r="I780" s="253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60">
        <f t="shared" si="383"/>
        <v>0</v>
      </c>
      <c r="Z780" s="160">
        <f t="shared" si="384"/>
        <v>0</v>
      </c>
      <c r="AA780" s="160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4"/>
        <v/>
      </c>
    </row>
    <row r="781" spans="2:41" ht="16.5" outlineLevel="2" thickBot="1">
      <c r="B781" s="316">
        <v>26</v>
      </c>
      <c r="C781" s="317">
        <f t="shared" si="395"/>
        <v>133</v>
      </c>
      <c r="D781" s="317">
        <f t="shared" si="396"/>
        <v>477</v>
      </c>
      <c r="E781" s="350"/>
      <c r="F781" s="350"/>
      <c r="G781" s="253"/>
      <c r="H781" s="253"/>
      <c r="I781" s="253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60">
        <f t="shared" si="383"/>
        <v>0</v>
      </c>
      <c r="Z781" s="160">
        <f t="shared" si="384"/>
        <v>0</v>
      </c>
      <c r="AA781" s="160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4"/>
        <v/>
      </c>
    </row>
    <row r="782" spans="2:41" ht="16.5" outlineLevel="2" thickBot="1">
      <c r="B782" s="316">
        <v>27</v>
      </c>
      <c r="C782" s="317">
        <f t="shared" si="395"/>
        <v>133</v>
      </c>
      <c r="D782" s="317">
        <f t="shared" si="396"/>
        <v>477</v>
      </c>
      <c r="E782" s="350"/>
      <c r="F782" s="350"/>
      <c r="G782" s="253"/>
      <c r="H782" s="253"/>
      <c r="I782" s="253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60">
        <f t="shared" si="383"/>
        <v>0</v>
      </c>
      <c r="Z782" s="160">
        <f t="shared" si="384"/>
        <v>0</v>
      </c>
      <c r="AA782" s="160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4"/>
        <v/>
      </c>
    </row>
    <row r="783" spans="2:41" ht="16.5" outlineLevel="2" thickBot="1">
      <c r="B783" s="316">
        <v>28</v>
      </c>
      <c r="C783" s="317">
        <f t="shared" si="395"/>
        <v>133</v>
      </c>
      <c r="D783" s="317">
        <f t="shared" si="396"/>
        <v>477</v>
      </c>
      <c r="E783" s="350"/>
      <c r="F783" s="350"/>
      <c r="G783" s="253"/>
      <c r="H783" s="253"/>
      <c r="I783" s="253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60">
        <f t="shared" si="383"/>
        <v>0</v>
      </c>
      <c r="Z783" s="160">
        <f t="shared" si="384"/>
        <v>0</v>
      </c>
      <c r="AA783" s="160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4"/>
        <v/>
      </c>
    </row>
    <row r="784" spans="2:41" ht="16.5" outlineLevel="2" thickBot="1">
      <c r="B784" s="316">
        <v>29</v>
      </c>
      <c r="C784" s="317">
        <f t="shared" si="395"/>
        <v>133</v>
      </c>
      <c r="D784" s="317">
        <f t="shared" si="396"/>
        <v>477</v>
      </c>
      <c r="E784" s="350"/>
      <c r="F784" s="350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60">
        <f t="shared" si="383"/>
        <v>0</v>
      </c>
      <c r="Z784" s="160">
        <f t="shared" si="384"/>
        <v>0</v>
      </c>
      <c r="AA784" s="160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4"/>
        <v/>
      </c>
    </row>
    <row r="785" spans="2:41" ht="16.5" outlineLevel="2" thickBot="1">
      <c r="B785" s="316">
        <v>30</v>
      </c>
      <c r="C785" s="317">
        <f t="shared" si="395"/>
        <v>133</v>
      </c>
      <c r="D785" s="317">
        <f t="shared" si="396"/>
        <v>477</v>
      </c>
      <c r="E785" s="350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60">
        <f t="shared" si="383"/>
        <v>0</v>
      </c>
      <c r="Z785" s="160">
        <f t="shared" si="384"/>
        <v>0</v>
      </c>
      <c r="AA785" s="160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4"/>
        <v/>
      </c>
    </row>
    <row r="786" spans="2:41" ht="16.5" outlineLevel="2" thickBot="1">
      <c r="B786" s="316">
        <v>31</v>
      </c>
      <c r="C786" s="317">
        <f t="shared" si="395"/>
        <v>133</v>
      </c>
      <c r="D786" s="317">
        <f t="shared" si="396"/>
        <v>477</v>
      </c>
      <c r="E786" s="350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60">
        <f t="shared" si="383"/>
        <v>0</v>
      </c>
      <c r="Z786" s="160">
        <f t="shared" si="384"/>
        <v>0</v>
      </c>
      <c r="AA786" s="160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4"/>
        <v/>
      </c>
    </row>
    <row r="787" spans="2:41" ht="16.5" outlineLevel="2" thickBot="1">
      <c r="B787" s="316">
        <v>32</v>
      </c>
      <c r="C787" s="317">
        <f t="shared" si="395"/>
        <v>133</v>
      </c>
      <c r="D787" s="317">
        <f t="shared" si="396"/>
        <v>477</v>
      </c>
      <c r="E787" s="350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60">
        <f t="shared" si="383"/>
        <v>0</v>
      </c>
      <c r="Z787" s="160">
        <f t="shared" si="384"/>
        <v>0</v>
      </c>
      <c r="AA787" s="160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4"/>
        <v/>
      </c>
    </row>
    <row r="788" spans="2:41" ht="16.5" outlineLevel="2" thickBot="1">
      <c r="B788" s="316">
        <v>33</v>
      </c>
      <c r="C788" s="317">
        <f t="shared" si="395"/>
        <v>133</v>
      </c>
      <c r="D788" s="317">
        <f t="shared" si="396"/>
        <v>477</v>
      </c>
      <c r="E788" s="350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60">
        <f t="shared" si="383"/>
        <v>0</v>
      </c>
      <c r="Z788" s="160">
        <f t="shared" si="384"/>
        <v>0</v>
      </c>
      <c r="AA788" s="160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4"/>
        <v/>
      </c>
    </row>
    <row r="789" spans="2:41" ht="16.5" outlineLevel="2" thickBot="1">
      <c r="B789" s="316">
        <v>34</v>
      </c>
      <c r="C789" s="317">
        <f t="shared" si="395"/>
        <v>133</v>
      </c>
      <c r="D789" s="317">
        <f t="shared" si="396"/>
        <v>477</v>
      </c>
      <c r="E789" s="350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60">
        <f t="shared" si="383"/>
        <v>0</v>
      </c>
      <c r="Z789" s="160">
        <f t="shared" si="384"/>
        <v>0</v>
      </c>
      <c r="AA789" s="160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4"/>
        <v/>
      </c>
    </row>
    <row r="790" spans="2:41" ht="16.5" outlineLevel="2" thickBot="1">
      <c r="B790" s="316">
        <v>35</v>
      </c>
      <c r="C790" s="317">
        <f t="shared" si="395"/>
        <v>133</v>
      </c>
      <c r="D790" s="317">
        <f t="shared" si="396"/>
        <v>477</v>
      </c>
      <c r="E790" s="350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60">
        <f t="shared" si="383"/>
        <v>0</v>
      </c>
      <c r="Z790" s="160">
        <f t="shared" si="384"/>
        <v>0</v>
      </c>
      <c r="AA790" s="160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4"/>
        <v/>
      </c>
    </row>
    <row r="791" spans="2:41" ht="16.5" outlineLevel="2" thickBot="1">
      <c r="B791" s="316">
        <v>36</v>
      </c>
      <c r="C791" s="317">
        <f t="shared" si="395"/>
        <v>133</v>
      </c>
      <c r="D791" s="317">
        <f t="shared" si="396"/>
        <v>477</v>
      </c>
      <c r="E791" s="350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60">
        <f t="shared" si="383"/>
        <v>0</v>
      </c>
      <c r="Z791" s="160">
        <f t="shared" si="384"/>
        <v>0</v>
      </c>
      <c r="AA791" s="160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4"/>
        <v/>
      </c>
    </row>
    <row r="792" spans="2:41" ht="16.5" outlineLevel="2" thickBot="1">
      <c r="B792" s="316">
        <v>37</v>
      </c>
      <c r="C792" s="317">
        <f t="shared" si="395"/>
        <v>133</v>
      </c>
      <c r="D792" s="317">
        <f t="shared" si="396"/>
        <v>477</v>
      </c>
      <c r="E792" s="350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60">
        <f t="shared" si="383"/>
        <v>0</v>
      </c>
      <c r="Z792" s="160">
        <f t="shared" si="384"/>
        <v>0</v>
      </c>
      <c r="AA792" s="160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4"/>
        <v/>
      </c>
    </row>
    <row r="793" spans="2:41" ht="16.5" outlineLevel="2" thickBot="1">
      <c r="B793" s="316">
        <v>38</v>
      </c>
      <c r="C793" s="317">
        <f t="shared" si="395"/>
        <v>133</v>
      </c>
      <c r="D793" s="317">
        <f t="shared" si="396"/>
        <v>477</v>
      </c>
      <c r="E793" s="350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60">
        <f t="shared" si="383"/>
        <v>0</v>
      </c>
      <c r="Z793" s="160">
        <f t="shared" si="384"/>
        <v>0</v>
      </c>
      <c r="AA793" s="160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4"/>
        <v/>
      </c>
    </row>
    <row r="794" spans="2:41" ht="16.5" outlineLevel="2" thickBot="1">
      <c r="B794" s="316">
        <v>39</v>
      </c>
      <c r="C794" s="317">
        <f t="shared" si="395"/>
        <v>133</v>
      </c>
      <c r="D794" s="317">
        <f t="shared" si="396"/>
        <v>477</v>
      </c>
      <c r="E794" s="350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60">
        <f t="shared" si="383"/>
        <v>0</v>
      </c>
      <c r="Z794" s="160">
        <f t="shared" si="384"/>
        <v>0</v>
      </c>
      <c r="AA794" s="160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4"/>
        <v/>
      </c>
    </row>
    <row r="795" spans="2:41" ht="16.5" outlineLevel="2" thickBot="1">
      <c r="B795" s="316">
        <v>40</v>
      </c>
      <c r="C795" s="317">
        <f t="shared" si="395"/>
        <v>133</v>
      </c>
      <c r="D795" s="317">
        <f t="shared" si="396"/>
        <v>477</v>
      </c>
      <c r="E795" s="350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60">
        <f t="shared" si="383"/>
        <v>0</v>
      </c>
      <c r="Z795" s="160">
        <f t="shared" si="384"/>
        <v>0</v>
      </c>
      <c r="AA795" s="160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4"/>
        <v/>
      </c>
    </row>
    <row r="796" spans="2:41" ht="16.5" outlineLevel="2" thickBot="1">
      <c r="B796" s="316">
        <v>41</v>
      </c>
      <c r="C796" s="317">
        <f t="shared" si="395"/>
        <v>133</v>
      </c>
      <c r="D796" s="317">
        <f t="shared" si="396"/>
        <v>477</v>
      </c>
      <c r="E796" s="350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60">
        <f t="shared" si="383"/>
        <v>0</v>
      </c>
      <c r="Z796" s="160">
        <f t="shared" si="384"/>
        <v>0</v>
      </c>
      <c r="AA796" s="160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4"/>
        <v/>
      </c>
    </row>
    <row r="797" spans="2:41" ht="16.5" outlineLevel="2" thickBot="1">
      <c r="B797" s="316">
        <v>42</v>
      </c>
      <c r="C797" s="317">
        <f t="shared" si="395"/>
        <v>133</v>
      </c>
      <c r="D797" s="317">
        <f t="shared" si="396"/>
        <v>477</v>
      </c>
      <c r="E797" s="350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60">
        <f t="shared" si="383"/>
        <v>0</v>
      </c>
      <c r="Z797" s="160">
        <f t="shared" si="384"/>
        <v>0</v>
      </c>
      <c r="AA797" s="160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4"/>
        <v/>
      </c>
    </row>
    <row r="798" spans="2:41" ht="16.5" outlineLevel="2" thickBot="1">
      <c r="B798" s="316">
        <v>43</v>
      </c>
      <c r="C798" s="317">
        <f t="shared" si="395"/>
        <v>133</v>
      </c>
      <c r="D798" s="317">
        <f t="shared" si="396"/>
        <v>477</v>
      </c>
      <c r="E798" s="350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60">
        <f t="shared" si="383"/>
        <v>0</v>
      </c>
      <c r="Z798" s="160">
        <f t="shared" si="384"/>
        <v>0</v>
      </c>
      <c r="AA798" s="160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4"/>
        <v/>
      </c>
    </row>
    <row r="799" spans="2:41" ht="16.5" outlineLevel="2" thickBot="1">
      <c r="B799" s="316">
        <v>44</v>
      </c>
      <c r="C799" s="317">
        <f t="shared" si="395"/>
        <v>133</v>
      </c>
      <c r="D799" s="317">
        <f t="shared" si="396"/>
        <v>477</v>
      </c>
      <c r="E799" s="350"/>
      <c r="F799" s="153"/>
      <c r="G799" s="154"/>
      <c r="H799" s="154"/>
      <c r="I799" s="154"/>
      <c r="J799" s="154"/>
      <c r="K799" s="154"/>
      <c r="L799" s="154"/>
      <c r="M799" s="154"/>
      <c r="N799" s="253"/>
      <c r="O799" s="253"/>
      <c r="P799" s="312"/>
      <c r="Q799" s="253"/>
      <c r="R799" s="186" t="str">
        <f t="shared" si="397"/>
        <v>-</v>
      </c>
      <c r="S799" s="186" t="str">
        <f t="shared" si="398"/>
        <v>-</v>
      </c>
      <c r="T799" s="155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60">
        <f t="shared" si="383"/>
        <v>0</v>
      </c>
      <c r="Z799" s="160">
        <f t="shared" si="384"/>
        <v>0</v>
      </c>
      <c r="AA799" s="160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0" t="str">
        <f t="shared" si="399"/>
        <v>-</v>
      </c>
      <c r="AO799" s="309" t="str">
        <f t="shared" si="394"/>
        <v/>
      </c>
    </row>
    <row r="800" spans="2:41" ht="16.5" outlineLevel="2" thickBot="1">
      <c r="B800" s="318">
        <v>45</v>
      </c>
      <c r="C800" s="319">
        <f t="shared" si="395"/>
        <v>133</v>
      </c>
      <c r="D800" s="319">
        <f t="shared" si="396"/>
        <v>477</v>
      </c>
      <c r="E800" s="156"/>
      <c r="F800" s="156"/>
      <c r="G800" s="157"/>
      <c r="H800" s="157"/>
      <c r="I800" s="157"/>
      <c r="J800" s="157"/>
      <c r="K800" s="157"/>
      <c r="L800" s="157"/>
      <c r="M800" s="157"/>
      <c r="N800" s="889"/>
      <c r="O800" s="889"/>
      <c r="P800" s="313"/>
      <c r="Q800" s="889"/>
      <c r="R800" s="187" t="str">
        <f t="shared" si="397"/>
        <v>-</v>
      </c>
      <c r="S800" s="187" t="str">
        <f t="shared" si="398"/>
        <v>-</v>
      </c>
      <c r="T800" s="158" t="s">
        <v>316</v>
      </c>
      <c r="V800" s="181">
        <f t="shared" si="380"/>
        <v>0</v>
      </c>
      <c r="W800" s="202">
        <f t="shared" si="381"/>
        <v>0</v>
      </c>
      <c r="X800" s="149">
        <f t="shared" si="382"/>
        <v>0</v>
      </c>
      <c r="Y800" s="160">
        <f t="shared" si="383"/>
        <v>0</v>
      </c>
      <c r="Z800" s="160">
        <f t="shared" si="384"/>
        <v>0</v>
      </c>
      <c r="AA800" s="160">
        <f t="shared" si="385"/>
        <v>0</v>
      </c>
      <c r="AC800" s="219">
        <f t="shared" si="386"/>
        <v>0</v>
      </c>
      <c r="AD800" s="218">
        <f t="shared" si="387"/>
        <v>0</v>
      </c>
      <c r="AE800" s="218">
        <f t="shared" si="388"/>
        <v>0</v>
      </c>
      <c r="AF800" s="220">
        <f t="shared" si="389"/>
        <v>0</v>
      </c>
      <c r="AG800" s="162"/>
      <c r="AH800" s="182">
        <f t="shared" si="390"/>
        <v>0</v>
      </c>
      <c r="AI800" s="183">
        <f t="shared" si="391"/>
        <v>0</v>
      </c>
      <c r="AJ800" s="183">
        <f t="shared" si="392"/>
        <v>0</v>
      </c>
      <c r="AK800" s="184">
        <f t="shared" si="393"/>
        <v>0</v>
      </c>
      <c r="AM800" s="371" t="str">
        <f t="shared" si="399"/>
        <v>-</v>
      </c>
      <c r="AO800" s="309" t="str">
        <f t="shared" si="394"/>
        <v/>
      </c>
    </row>
    <row r="801" spans="2:41" ht="15.75" outlineLevel="1" thickBot="1">
      <c r="F801" s="761" t="s">
        <v>176</v>
      </c>
      <c r="G801" s="762"/>
      <c r="H801" s="762"/>
      <c r="I801" s="762"/>
      <c r="J801" s="762"/>
      <c r="K801" s="762"/>
      <c r="L801" s="762"/>
      <c r="M801" s="762"/>
      <c r="N801" s="199"/>
      <c r="O801" s="199"/>
      <c r="P801" s="199"/>
      <c r="Q801" s="199"/>
      <c r="R801" s="200"/>
      <c r="S801" s="200"/>
    </row>
    <row r="802" spans="2:41" s="322" customFormat="1" ht="21.75" customHeight="1" outlineLevel="1" thickTop="1">
      <c r="B802" s="320"/>
      <c r="C802" s="321"/>
      <c r="D802" s="321"/>
      <c r="F802" s="328" t="s">
        <v>350</v>
      </c>
      <c r="G802" s="329" t="s">
        <v>248</v>
      </c>
      <c r="H802" s="329" t="s">
        <v>265</v>
      </c>
      <c r="I802" s="329" t="s">
        <v>249</v>
      </c>
      <c r="J802" s="329" t="s">
        <v>250</v>
      </c>
      <c r="K802" s="329" t="s">
        <v>251</v>
      </c>
      <c r="L802" s="329" t="s">
        <v>252</v>
      </c>
      <c r="M802" s="329" t="s">
        <v>253</v>
      </c>
      <c r="N802" s="329" t="s">
        <v>254</v>
      </c>
      <c r="O802" s="329" t="s">
        <v>399</v>
      </c>
      <c r="P802" s="329" t="s">
        <v>400</v>
      </c>
      <c r="Q802" s="329" t="s">
        <v>401</v>
      </c>
      <c r="R802" s="330" t="s">
        <v>264</v>
      </c>
      <c r="S802" s="331" t="s">
        <v>255</v>
      </c>
      <c r="T802" s="331" t="s">
        <v>409</v>
      </c>
      <c r="U802" s="325"/>
      <c r="V802" s="321"/>
      <c r="W802" s="321"/>
      <c r="AG802" s="326"/>
      <c r="AL802" s="325"/>
      <c r="AM802" s="355"/>
      <c r="AN802" s="325"/>
      <c r="AO802" s="327"/>
    </row>
    <row r="803" spans="2:41" s="322" customFormat="1" ht="15" outlineLevel="1">
      <c r="B803" s="320"/>
      <c r="C803" s="321"/>
      <c r="D803" s="321"/>
      <c r="F803" s="332" t="s">
        <v>257</v>
      </c>
      <c r="G803" s="333">
        <f>SUMIF(G756:G800,5)/5</f>
        <v>0</v>
      </c>
      <c r="H803" s="333">
        <f t="shared" ref="H803:S803" si="400">SUMIF(H756:H800,5)/5</f>
        <v>0</v>
      </c>
      <c r="I803" s="333">
        <f t="shared" si="400"/>
        <v>0</v>
      </c>
      <c r="J803" s="333">
        <f t="shared" si="400"/>
        <v>0</v>
      </c>
      <c r="K803" s="333">
        <f t="shared" si="400"/>
        <v>0</v>
      </c>
      <c r="L803" s="333">
        <f t="shared" si="400"/>
        <v>0</v>
      </c>
      <c r="M803" s="333">
        <f t="shared" si="400"/>
        <v>0</v>
      </c>
      <c r="N803" s="333">
        <f t="shared" si="400"/>
        <v>0</v>
      </c>
      <c r="O803" s="333">
        <f>SUMIF(O756:O800,5)/5</f>
        <v>0</v>
      </c>
      <c r="P803" s="333">
        <f>SUMIF(P756:P800,5)/5</f>
        <v>0</v>
      </c>
      <c r="Q803" s="333">
        <f>SUMIF(Q756:Q800,5)/5</f>
        <v>0</v>
      </c>
      <c r="R803" s="333">
        <f t="shared" si="400"/>
        <v>0</v>
      </c>
      <c r="S803" s="334">
        <f t="shared" si="400"/>
        <v>0</v>
      </c>
      <c r="T803" s="362" t="s">
        <v>411</v>
      </c>
      <c r="U803" s="325"/>
      <c r="V803" s="321"/>
      <c r="W803" s="321"/>
      <c r="AG803" s="326"/>
      <c r="AL803" s="325"/>
      <c r="AM803" s="355"/>
      <c r="AN803" s="325"/>
      <c r="AO803" s="327"/>
    </row>
    <row r="804" spans="2:41" s="322" customFormat="1" ht="15" outlineLevel="1">
      <c r="B804" s="320"/>
      <c r="C804" s="321"/>
      <c r="D804" s="321"/>
      <c r="F804" s="335" t="s">
        <v>258</v>
      </c>
      <c r="G804" s="336">
        <f t="shared" ref="G804:S804" si="401">IF(ISERR(G803/SUM(G803,G805,G807,G809)*100),0,G803/SUM(G803,G805,G807,G809)*100)</f>
        <v>0</v>
      </c>
      <c r="H804" s="336">
        <f t="shared" si="401"/>
        <v>0</v>
      </c>
      <c r="I804" s="336">
        <f t="shared" si="401"/>
        <v>0</v>
      </c>
      <c r="J804" s="336">
        <f t="shared" si="401"/>
        <v>0</v>
      </c>
      <c r="K804" s="336">
        <f t="shared" si="401"/>
        <v>0</v>
      </c>
      <c r="L804" s="336">
        <f t="shared" si="401"/>
        <v>0</v>
      </c>
      <c r="M804" s="336">
        <f t="shared" si="401"/>
        <v>0</v>
      </c>
      <c r="N804" s="336">
        <f t="shared" si="401"/>
        <v>0</v>
      </c>
      <c r="O804" s="336">
        <f>IF(ISERR(O803/SUM(O803,O805,O807,O809)*100),0,O803/SUM(O803,O805,O807,O809)*100)</f>
        <v>0</v>
      </c>
      <c r="P804" s="336">
        <f>IF(ISERR(P803/SUM(P803,P805,P807,P809)*100),0,P803/SUM(P803,P805,P807,P809)*100)</f>
        <v>0</v>
      </c>
      <c r="Q804" s="336">
        <f>IF(ISERR(Q803/SUM(Q803,Q805,Q807,Q809)*100),0,Q803/SUM(Q803,Q805,Q807,Q809)*100)</f>
        <v>0</v>
      </c>
      <c r="R804" s="336">
        <f t="shared" si="401"/>
        <v>0</v>
      </c>
      <c r="S804" s="337">
        <f t="shared" si="401"/>
        <v>0</v>
      </c>
      <c r="T804" s="363">
        <f>SUM(V755:W755)</f>
        <v>0</v>
      </c>
      <c r="U804" s="325"/>
      <c r="V804" s="321"/>
      <c r="W804" s="321"/>
      <c r="AG804" s="326"/>
      <c r="AL804" s="325"/>
      <c r="AM804" s="355"/>
      <c r="AN804" s="325"/>
      <c r="AO804" s="327"/>
    </row>
    <row r="805" spans="2:41" s="322" customFormat="1" ht="15" outlineLevel="1">
      <c r="B805" s="320"/>
      <c r="C805" s="321"/>
      <c r="D805" s="321"/>
      <c r="F805" s="332" t="s">
        <v>259</v>
      </c>
      <c r="G805" s="333">
        <f>SUMIF(G756:G800,4)/4</f>
        <v>0</v>
      </c>
      <c r="H805" s="333">
        <f t="shared" ref="H805:S805" si="402">SUMIF(H756:H800,4)/4</f>
        <v>0</v>
      </c>
      <c r="I805" s="333">
        <f t="shared" si="402"/>
        <v>0</v>
      </c>
      <c r="J805" s="333">
        <f t="shared" si="402"/>
        <v>0</v>
      </c>
      <c r="K805" s="333">
        <f t="shared" si="402"/>
        <v>0</v>
      </c>
      <c r="L805" s="333">
        <f t="shared" si="402"/>
        <v>0</v>
      </c>
      <c r="M805" s="333">
        <f t="shared" si="402"/>
        <v>0</v>
      </c>
      <c r="N805" s="333">
        <f t="shared" si="402"/>
        <v>0</v>
      </c>
      <c r="O805" s="333">
        <f>SUMIF(O756:O800,4)/4</f>
        <v>0</v>
      </c>
      <c r="P805" s="333">
        <f>SUMIF(P756:P800,4)/4</f>
        <v>0</v>
      </c>
      <c r="Q805" s="333">
        <f>SUMIF(Q756:Q800,4)/4</f>
        <v>0</v>
      </c>
      <c r="R805" s="333">
        <f t="shared" si="402"/>
        <v>0</v>
      </c>
      <c r="S805" s="334">
        <f t="shared" si="402"/>
        <v>0</v>
      </c>
      <c r="T805" s="364" t="s">
        <v>410</v>
      </c>
      <c r="U805" s="325"/>
      <c r="V805" s="321"/>
      <c r="W805" s="321"/>
      <c r="AG805" s="326"/>
      <c r="AL805" s="325"/>
      <c r="AM805" s="355"/>
      <c r="AN805" s="325"/>
      <c r="AO805" s="327"/>
    </row>
    <row r="806" spans="2:41" s="322" customFormat="1" ht="15" outlineLevel="1">
      <c r="B806" s="320"/>
      <c r="C806" s="321"/>
      <c r="D806" s="321"/>
      <c r="F806" s="335" t="s">
        <v>258</v>
      </c>
      <c r="G806" s="336">
        <f t="shared" ref="G806:S806" si="403">IF(ISERR(G805/SUM(G803,G805,G807,G809)*100),0,G805/SUM(G803,G805,G807,G809)*100)</f>
        <v>0</v>
      </c>
      <c r="H806" s="336">
        <f t="shared" si="403"/>
        <v>0</v>
      </c>
      <c r="I806" s="336">
        <f t="shared" si="403"/>
        <v>0</v>
      </c>
      <c r="J806" s="336">
        <f t="shared" si="403"/>
        <v>0</v>
      </c>
      <c r="K806" s="336">
        <f t="shared" si="403"/>
        <v>0</v>
      </c>
      <c r="L806" s="336">
        <f t="shared" si="403"/>
        <v>0</v>
      </c>
      <c r="M806" s="336">
        <f t="shared" si="403"/>
        <v>0</v>
      </c>
      <c r="N806" s="336">
        <f t="shared" si="403"/>
        <v>0</v>
      </c>
      <c r="O806" s="336">
        <f>IF(ISERR(O805/SUM(O803,O805,O807,O809)*100),0,O805/SUM(O803,O805,O807,O809)*100)</f>
        <v>0</v>
      </c>
      <c r="P806" s="336">
        <f>IF(ISERR(P805/SUM(P803,P805,P807,P809)*100),0,P805/SUM(P803,P805,P807,P809)*100)</f>
        <v>0</v>
      </c>
      <c r="Q806" s="336">
        <f>IF(ISERR(Q805/SUM(Q803,Q805,Q807,Q809)*100),0,Q805/SUM(Q803,Q805,Q807,Q809)*100)</f>
        <v>0</v>
      </c>
      <c r="R806" s="336">
        <f t="shared" si="403"/>
        <v>0</v>
      </c>
      <c r="S806" s="337">
        <f t="shared" si="403"/>
        <v>0</v>
      </c>
      <c r="T806" s="365">
        <f>AM755</f>
        <v>0</v>
      </c>
      <c r="U806" s="325"/>
      <c r="V806" s="321"/>
      <c r="W806" s="321"/>
      <c r="AG806" s="326"/>
      <c r="AL806" s="325"/>
      <c r="AM806" s="355"/>
      <c r="AN806" s="325"/>
      <c r="AO806" s="327"/>
    </row>
    <row r="807" spans="2:41" s="322" customFormat="1" ht="15" outlineLevel="1">
      <c r="B807" s="320"/>
      <c r="C807" s="321"/>
      <c r="D807" s="321"/>
      <c r="F807" s="332" t="s">
        <v>260</v>
      </c>
      <c r="G807" s="333">
        <f>SUMIF(G756:G800,3)/3</f>
        <v>0</v>
      </c>
      <c r="H807" s="333">
        <f t="shared" ref="H807:S807" si="404">SUMIF(H756:H800,3)/3</f>
        <v>0</v>
      </c>
      <c r="I807" s="333">
        <f t="shared" si="404"/>
        <v>0</v>
      </c>
      <c r="J807" s="333">
        <f t="shared" si="404"/>
        <v>0</v>
      </c>
      <c r="K807" s="333">
        <f t="shared" si="404"/>
        <v>0</v>
      </c>
      <c r="L807" s="333">
        <f t="shared" si="404"/>
        <v>0</v>
      </c>
      <c r="M807" s="333">
        <f t="shared" si="404"/>
        <v>0</v>
      </c>
      <c r="N807" s="333">
        <f t="shared" si="404"/>
        <v>0</v>
      </c>
      <c r="O807" s="333">
        <f>SUMIF(O756:O800,3)/3</f>
        <v>0</v>
      </c>
      <c r="P807" s="333">
        <f>SUMIF(P756:P800,3)/3</f>
        <v>0</v>
      </c>
      <c r="Q807" s="333">
        <f>SUMIF(Q756:Q800,3)/3</f>
        <v>0</v>
      </c>
      <c r="R807" s="333">
        <f t="shared" si="404"/>
        <v>0</v>
      </c>
      <c r="S807" s="334">
        <f t="shared" si="404"/>
        <v>0</v>
      </c>
      <c r="T807" s="364" t="s">
        <v>412</v>
      </c>
      <c r="U807" s="325"/>
      <c r="V807" s="321"/>
      <c r="W807" s="321"/>
      <c r="AG807" s="326"/>
      <c r="AL807" s="325"/>
      <c r="AM807" s="355"/>
      <c r="AN807" s="325"/>
      <c r="AO807" s="327"/>
    </row>
    <row r="808" spans="2:41" s="322" customFormat="1" ht="15" outlineLevel="1">
      <c r="B808" s="320"/>
      <c r="C808" s="321"/>
      <c r="D808" s="321"/>
      <c r="F808" s="335" t="s">
        <v>258</v>
      </c>
      <c r="G808" s="336">
        <f t="shared" ref="G808:S808" si="405">IF(ISERR(G807/SUM(G803,G805,G807,G809)*100),0,G807/SUM(G803,G805,G807,G809)*100)</f>
        <v>0</v>
      </c>
      <c r="H808" s="336">
        <f t="shared" si="405"/>
        <v>0</v>
      </c>
      <c r="I808" s="336">
        <f t="shared" si="405"/>
        <v>0</v>
      </c>
      <c r="J808" s="336">
        <f t="shared" si="405"/>
        <v>0</v>
      </c>
      <c r="K808" s="336">
        <f t="shared" si="405"/>
        <v>0</v>
      </c>
      <c r="L808" s="336">
        <f t="shared" si="405"/>
        <v>0</v>
      </c>
      <c r="M808" s="336">
        <f t="shared" si="405"/>
        <v>0</v>
      </c>
      <c r="N808" s="336">
        <f t="shared" si="405"/>
        <v>0</v>
      </c>
      <c r="O808" s="336">
        <f>IF(ISERR(O807/SUM(O803,O805,O807,O809)*100),0,O807/SUM(O803,O805,O807,O809)*100)</f>
        <v>0</v>
      </c>
      <c r="P808" s="336">
        <f>IF(ISERR(P807/SUM(P803,P805,P807,P809)*100),0,P807/SUM(P803,P805,P807,P809)*100)</f>
        <v>0</v>
      </c>
      <c r="Q808" s="336">
        <f>IF(ISERR(Q807/SUM(Q803,Q805,Q807,Q809)*100),0,Q807/SUM(Q803,Q805,Q807,Q809)*100)</f>
        <v>0</v>
      </c>
      <c r="R808" s="336">
        <f t="shared" si="405"/>
        <v>0</v>
      </c>
      <c r="S808" s="337">
        <f t="shared" si="405"/>
        <v>0</v>
      </c>
      <c r="T808" s="366">
        <f>T804-T806</f>
        <v>0</v>
      </c>
      <c r="U808" s="325"/>
      <c r="V808" s="321"/>
      <c r="W808" s="321"/>
      <c r="AG808" s="326"/>
      <c r="AL808" s="325"/>
      <c r="AM808" s="355"/>
      <c r="AN808" s="325"/>
      <c r="AO808" s="327"/>
    </row>
    <row r="809" spans="2:41" s="322" customFormat="1" ht="15" outlineLevel="1">
      <c r="B809" s="320"/>
      <c r="C809" s="321"/>
      <c r="D809" s="321"/>
      <c r="F809" s="332" t="s">
        <v>261</v>
      </c>
      <c r="G809" s="333">
        <f>SUMIF(G756:G800,2)/2</f>
        <v>0</v>
      </c>
      <c r="H809" s="333">
        <f t="shared" ref="H809:S809" si="406">SUMIF(H756:H800,2)/2</f>
        <v>0</v>
      </c>
      <c r="I809" s="333">
        <f t="shared" si="406"/>
        <v>0</v>
      </c>
      <c r="J809" s="333">
        <f t="shared" si="406"/>
        <v>0</v>
      </c>
      <c r="K809" s="333">
        <f t="shared" si="406"/>
        <v>0</v>
      </c>
      <c r="L809" s="333">
        <f t="shared" si="406"/>
        <v>0</v>
      </c>
      <c r="M809" s="333">
        <f t="shared" si="406"/>
        <v>0</v>
      </c>
      <c r="N809" s="333">
        <f t="shared" si="406"/>
        <v>0</v>
      </c>
      <c r="O809" s="333">
        <f>SUMIF(O756:O800,2)/2</f>
        <v>0</v>
      </c>
      <c r="P809" s="333">
        <f>SUMIF(P756:P800,2)/2</f>
        <v>0</v>
      </c>
      <c r="Q809" s="333">
        <f>SUMIF(Q756:Q800,2)/2</f>
        <v>0</v>
      </c>
      <c r="R809" s="333">
        <f t="shared" si="406"/>
        <v>0</v>
      </c>
      <c r="S809" s="334">
        <f t="shared" si="406"/>
        <v>0</v>
      </c>
      <c r="T809" s="1111" t="s">
        <v>413</v>
      </c>
      <c r="U809" s="325"/>
      <c r="V809" s="321"/>
      <c r="W809" s="321"/>
      <c r="AG809" s="326"/>
      <c r="AL809" s="325"/>
      <c r="AM809" s="355"/>
      <c r="AN809" s="325"/>
      <c r="AO809" s="327"/>
    </row>
    <row r="810" spans="2:41" s="322" customFormat="1" ht="15" outlineLevel="1">
      <c r="B810" s="320"/>
      <c r="C810" s="321"/>
      <c r="D810" s="321"/>
      <c r="F810" s="335" t="s">
        <v>258</v>
      </c>
      <c r="G810" s="336">
        <f t="shared" ref="G810:S810" si="407">IF(ISERR(G809/SUM(G803,G805,G807,G809)*100),0,G809/SUM(G803,G805,G807,G809)*100)</f>
        <v>0</v>
      </c>
      <c r="H810" s="336">
        <f t="shared" si="407"/>
        <v>0</v>
      </c>
      <c r="I810" s="336">
        <f t="shared" si="407"/>
        <v>0</v>
      </c>
      <c r="J810" s="336">
        <f t="shared" si="407"/>
        <v>0</v>
      </c>
      <c r="K810" s="336">
        <f t="shared" si="407"/>
        <v>0</v>
      </c>
      <c r="L810" s="336">
        <f t="shared" si="407"/>
        <v>0</v>
      </c>
      <c r="M810" s="336">
        <f t="shared" si="407"/>
        <v>0</v>
      </c>
      <c r="N810" s="336">
        <f t="shared" si="407"/>
        <v>0</v>
      </c>
      <c r="O810" s="336">
        <f>IF(ISERR(O809/SUM(O803,O805,O807,O809)*100),0,O809/SUM(O803,O805,O807,O809)*100)</f>
        <v>0</v>
      </c>
      <c r="P810" s="336">
        <f>IF(ISERR(P809/SUM(P803,P805,P807,P809)*100),0,P809/SUM(P803,P805,P807,P809)*100)</f>
        <v>0</v>
      </c>
      <c r="Q810" s="336">
        <f>IF(ISERR(Q809/SUM(Q803,Q805,Q807,Q809)*100),0,Q809/SUM(Q803,Q805,Q807,Q809)*100)</f>
        <v>0</v>
      </c>
      <c r="R810" s="336">
        <f t="shared" si="407"/>
        <v>0</v>
      </c>
      <c r="S810" s="337">
        <f t="shared" si="407"/>
        <v>0</v>
      </c>
      <c r="T810" s="1112"/>
      <c r="U810" s="325"/>
      <c r="V810" s="321"/>
      <c r="W810" s="321"/>
      <c r="AG810" s="326"/>
      <c r="AL810" s="325"/>
      <c r="AM810" s="355"/>
      <c r="AN810" s="325"/>
      <c r="AO810" s="327"/>
    </row>
    <row r="811" spans="2:41" s="322" customFormat="1" ht="15">
      <c r="B811" s="320"/>
      <c r="C811" s="321"/>
      <c r="D811" s="321"/>
      <c r="F811" s="338" t="s">
        <v>262</v>
      </c>
      <c r="G811" s="339">
        <f>IF(SUM(G803,G805,G807,G809)=0,0,IF(AND(SUM(G804,G806,G808)&gt;=95,G804&gt;=50),5,IF(AND(SUM(G804,G806,G808)&gt;=90,SUM(G804,G806)&gt;=50),4,IF(SUM(G804,G806,G808)&gt;=85,3,2))))</f>
        <v>0</v>
      </c>
      <c r="H811" s="339">
        <f t="shared" ref="H811:S811" si="408">IF(SUM(H803,H805,H807,H809)=0,0,IF(AND(SUM(H804,H806,H808)&gt;=95,H804&gt;=50),5,IF(AND(SUM(H804,H806,H808)&gt;=90,SUM(H804,H806)&gt;=50),4,IF(SUM(H804,H806,H808)&gt;=85,3,2))))</f>
        <v>0</v>
      </c>
      <c r="I811" s="339">
        <f t="shared" si="408"/>
        <v>0</v>
      </c>
      <c r="J811" s="339">
        <f t="shared" si="408"/>
        <v>0</v>
      </c>
      <c r="K811" s="339">
        <f t="shared" si="408"/>
        <v>0</v>
      </c>
      <c r="L811" s="339">
        <f t="shared" si="408"/>
        <v>0</v>
      </c>
      <c r="M811" s="339">
        <f t="shared" si="408"/>
        <v>0</v>
      </c>
      <c r="N811" s="339">
        <f t="shared" si="408"/>
        <v>0</v>
      </c>
      <c r="O811" s="339">
        <f>IF(SUM(O803,O805,O807,O809)=0,0,IF(AND(SUM(O804,O806,O808)&gt;=95,O804&gt;=50),5,IF(AND(SUM(O804,O806,O808)&gt;=90,SUM(O804,O806)&gt;=50),4,IF(SUM(O804,O806,O808)&gt;=85,3,2))))</f>
        <v>0</v>
      </c>
      <c r="P811" s="339">
        <f>IF(SUM(P803,P805,P807,P809)=0,0,IF(AND(SUM(P804,P806,P808)&gt;=95,P804&gt;=50),5,IF(AND(SUM(P804,P806,P808)&gt;=90,SUM(P804,P806)&gt;=50),4,IF(SUM(P804,P806,P808)&gt;=85,3,2))))</f>
        <v>0</v>
      </c>
      <c r="Q811" s="339">
        <f>IF(SUM(Q803,Q805,Q807,Q809)=0,0,IF(AND(SUM(Q804,Q806,Q808)&gt;=95,Q804&gt;=50),5,IF(AND(SUM(Q804,Q806,Q808)&gt;=90,SUM(Q804,Q806)&gt;=50),4,IF(SUM(Q804,Q806,Q808)&gt;=85,3,2))))</f>
        <v>0</v>
      </c>
      <c r="R811" s="339">
        <f t="shared" si="408"/>
        <v>0</v>
      </c>
      <c r="S811" s="340">
        <f t="shared" si="408"/>
        <v>0</v>
      </c>
      <c r="T811" s="367" t="e">
        <f>T806/T804</f>
        <v>#DIV/0!</v>
      </c>
      <c r="U811" s="325"/>
      <c r="V811" s="321"/>
      <c r="W811" s="321"/>
      <c r="AG811" s="326"/>
      <c r="AL811" s="325"/>
      <c r="AM811" s="355"/>
      <c r="AN811" s="325"/>
      <c r="AO811" s="327"/>
    </row>
    <row r="812" spans="2:41" s="322" customFormat="1" ht="15.75" thickBot="1">
      <c r="B812" s="320"/>
      <c r="C812" s="321"/>
      <c r="D812" s="321"/>
      <c r="F812" s="341" t="s">
        <v>263</v>
      </c>
      <c r="G812" s="342">
        <f>IF(SUM(G803,G805,G807,G809)&gt;0,SUM(G803*5,G805*4,G807*3,G809*2)/SUM(G803,G805,G807,G809),0)</f>
        <v>0</v>
      </c>
      <c r="H812" s="342">
        <f t="shared" ref="H812:S812" si="409">IF(SUM(H803,H805,H807,H809)&gt;0,SUM(H803*5,H805*4,H807*3,H809*2)/SUM(H803,H805,H807,H809),0)</f>
        <v>0</v>
      </c>
      <c r="I812" s="342">
        <f t="shared" si="409"/>
        <v>0</v>
      </c>
      <c r="J812" s="342">
        <f t="shared" si="409"/>
        <v>0</v>
      </c>
      <c r="K812" s="342">
        <f t="shared" si="409"/>
        <v>0</v>
      </c>
      <c r="L812" s="342">
        <f t="shared" si="409"/>
        <v>0</v>
      </c>
      <c r="M812" s="342">
        <f t="shared" si="409"/>
        <v>0</v>
      </c>
      <c r="N812" s="342">
        <f t="shared" si="409"/>
        <v>0</v>
      </c>
      <c r="O812" s="342">
        <f>IF(SUM(O803,O805,O807,O809)&gt;0,SUM(O803*5,O805*4,O807*3,O809*2)/SUM(O803,O805,O807,O809),0)</f>
        <v>0</v>
      </c>
      <c r="P812" s="342">
        <f>IF(SUM(P803,P805,P807,P809)&gt;0,SUM(P803*5,P805*4,P807*3,P809*2)/SUM(P803,P805,P807,P809),0)</f>
        <v>0</v>
      </c>
      <c r="Q812" s="342">
        <f>IF(SUM(Q803,Q805,Q807,Q809)&gt;0,SUM(Q803*5,Q805*4,Q807*3,Q809*2)/SUM(Q803,Q805,Q807,Q809),0)</f>
        <v>0</v>
      </c>
      <c r="R812" s="342">
        <f t="shared" si="409"/>
        <v>0</v>
      </c>
      <c r="S812" s="343">
        <f t="shared" si="409"/>
        <v>0</v>
      </c>
      <c r="T812" s="368" t="e">
        <f>T808/T804</f>
        <v>#DIV/0!</v>
      </c>
      <c r="U812" s="325"/>
      <c r="V812" s="321"/>
      <c r="W812" s="321"/>
      <c r="AG812" s="326"/>
      <c r="AL812" s="325"/>
      <c r="AM812" s="355"/>
      <c r="AN812" s="325"/>
      <c r="AO812" s="327"/>
    </row>
    <row r="813" spans="2:41" ht="14.25" thickTop="1" thickBot="1"/>
    <row r="814" spans="2:41" s="159" customFormat="1" ht="16.5" thickBot="1">
      <c r="B814" s="189"/>
      <c r="C814" s="198">
        <v>134</v>
      </c>
      <c r="D814" s="713">
        <f>Главная!B18</f>
        <v>428</v>
      </c>
      <c r="E814" s="175"/>
      <c r="F814" s="175"/>
      <c r="G814" s="175"/>
      <c r="H814" s="175"/>
      <c r="I814" s="175"/>
      <c r="J814" s="175"/>
      <c r="K814" s="175"/>
      <c r="L814" s="175"/>
      <c r="M814" s="175"/>
      <c r="N814" s="176"/>
      <c r="O814" s="176"/>
      <c r="P814" s="176"/>
      <c r="Q814" s="176"/>
      <c r="R814" s="175"/>
      <c r="S814" s="175"/>
      <c r="T814" s="177"/>
      <c r="V814" s="162"/>
      <c r="W814" s="162"/>
      <c r="Y814" s="1117" t="s">
        <v>351</v>
      </c>
      <c r="Z814" s="1117"/>
      <c r="AA814" s="1117"/>
      <c r="AC814" s="1117" t="s">
        <v>352</v>
      </c>
      <c r="AD814" s="1117"/>
      <c r="AE814" s="1117"/>
      <c r="AF814" s="1117"/>
      <c r="AG814" s="162"/>
      <c r="AH814" s="1117" t="s">
        <v>264</v>
      </c>
      <c r="AI814" s="1117"/>
      <c r="AJ814" s="1117"/>
      <c r="AK814" s="1117"/>
      <c r="AM814" s="224" t="s">
        <v>409</v>
      </c>
      <c r="AO814" s="308"/>
    </row>
    <row r="815" spans="2:41" ht="30" customHeight="1" outlineLevel="2" thickBot="1">
      <c r="B815" s="193" t="s">
        <v>348</v>
      </c>
      <c r="C815" s="194" t="s">
        <v>244</v>
      </c>
      <c r="D815" s="194" t="s">
        <v>245</v>
      </c>
      <c r="E815" s="194" t="s">
        <v>78</v>
      </c>
      <c r="F815" s="209" t="s">
        <v>909</v>
      </c>
      <c r="G815" s="212" t="s">
        <v>248</v>
      </c>
      <c r="H815" s="210" t="s">
        <v>265</v>
      </c>
      <c r="I815" s="212" t="s">
        <v>249</v>
      </c>
      <c r="J815" s="211" t="s">
        <v>250</v>
      </c>
      <c r="K815" s="194" t="s">
        <v>251</v>
      </c>
      <c r="L815" s="194" t="s">
        <v>252</v>
      </c>
      <c r="M815" s="194" t="s">
        <v>253</v>
      </c>
      <c r="N815" s="194" t="s">
        <v>254</v>
      </c>
      <c r="O815" s="194" t="s">
        <v>399</v>
      </c>
      <c r="P815" s="310" t="s">
        <v>400</v>
      </c>
      <c r="Q815" s="194" t="s">
        <v>401</v>
      </c>
      <c r="R815" s="196" t="s">
        <v>264</v>
      </c>
      <c r="S815" s="196" t="s">
        <v>255</v>
      </c>
      <c r="T815" s="204" t="str">
        <f>CONCATENATE("Аттест. - ",SUM(V816:V860)," чел.","                                                 Не Аттест. - ",SUM(W816:W860)," чел.")</f>
        <v>Аттест. - 0 чел.                                                 Не Аттест. - 0 чел.</v>
      </c>
      <c r="V815" s="203">
        <f>SUM(V816:V860)</f>
        <v>0</v>
      </c>
      <c r="W815" s="205">
        <f>SUM(W816:W860)</f>
        <v>0</v>
      </c>
      <c r="Y815" s="206">
        <v>5</v>
      </c>
      <c r="Z815" s="207">
        <v>4</v>
      </c>
      <c r="AA815" s="208">
        <v>3</v>
      </c>
      <c r="AC815" s="178">
        <v>5</v>
      </c>
      <c r="AD815" s="179">
        <v>4</v>
      </c>
      <c r="AE815" s="179">
        <v>3</v>
      </c>
      <c r="AF815" s="180">
        <v>2</v>
      </c>
      <c r="AG815" s="217"/>
      <c r="AH815" s="178">
        <v>5</v>
      </c>
      <c r="AI815" s="179">
        <v>4</v>
      </c>
      <c r="AJ815" s="179">
        <v>3</v>
      </c>
      <c r="AK815" s="180">
        <v>2</v>
      </c>
      <c r="AM815" s="369">
        <f>SUM(AM816:AM860)</f>
        <v>0</v>
      </c>
      <c r="AO815" s="201"/>
    </row>
    <row r="816" spans="2:41" ht="16.5" outlineLevel="2" thickBot="1">
      <c r="B816" s="314">
        <v>1</v>
      </c>
      <c r="C816" s="315">
        <f>C814</f>
        <v>134</v>
      </c>
      <c r="D816" s="315">
        <f>D814</f>
        <v>428</v>
      </c>
      <c r="E816" s="150"/>
      <c r="F816" s="150"/>
      <c r="G816" s="252"/>
      <c r="H816" s="252"/>
      <c r="I816" s="252"/>
      <c r="J816" s="151"/>
      <c r="K816" s="151"/>
      <c r="L816" s="151"/>
      <c r="M816" s="151"/>
      <c r="N816" s="252"/>
      <c r="O816" s="252"/>
      <c r="P816" s="311"/>
      <c r="Q816" s="252"/>
      <c r="R816" s="185" t="str">
        <f>IF(SUM(J816:Q816)&lt;1,"-",IF(AK816&gt;0,2,IF(AND(AH816&gt;=50,AI816=(100-AH816)),5,IF((AH816+AI816)&gt;=70,4,3))))</f>
        <v>-</v>
      </c>
      <c r="S816" s="185" t="str">
        <f>IF(AND(G816&gt;1,I816&gt;1),IF(Y816=5,5,IF(Z816=4,4,IF(AA816=3,3,IF(V816=1,2,"-")))),R816)</f>
        <v>-</v>
      </c>
      <c r="T816" s="152" t="s">
        <v>316</v>
      </c>
      <c r="V816" s="181">
        <f t="shared" ref="V816:V860" si="410">IF(SUM(AH816:AK816)&gt;0,1,0)</f>
        <v>0</v>
      </c>
      <c r="W816" s="202">
        <f t="shared" ref="W816:W860" si="411">IF(IF(ISERR(SEARCH(".",F816)),0,1)=1,IF(V816=1,0,1),0)</f>
        <v>0</v>
      </c>
      <c r="X816" s="149">
        <f t="shared" ref="X816:X860" si="412">SUM(IF(J816&gt;0,1,0),IF(K816&gt;0,1,0),IF(L816&gt;0,1,0),IF(M816&gt;0,1,0),IF($W$2=2,SUM(IF(N816&gt;0,1,0),IF(O816&gt;0,1,0),IF(Q816&gt;0,1,0)),IF($W$2=4,IF(N816&gt;0,1,0))))</f>
        <v>0</v>
      </c>
      <c r="Y816" s="160">
        <f t="shared" ref="Y816:Y860" si="413">IF(AND(G816=5,I816=5),IF(AC816&gt;=50,IF(AND(AE816=0,AF816=0),5,0),0),0)</f>
        <v>0</v>
      </c>
      <c r="Z816" s="160">
        <f t="shared" ref="Z816:Z860" si="414">IF(AND(G816&gt;=4,I816&gt;=4),IF(SUM(AC816:AD816)&gt;=70,IF(AF816=0,4,0),0),0)</f>
        <v>0</v>
      </c>
      <c r="AA816" s="160">
        <f t="shared" ref="AA816:AA860" si="415">IF(AND(G816&gt;=3,I816&gt;=3),IF(AF816=0,3,0),0)</f>
        <v>0</v>
      </c>
      <c r="AC816" s="219">
        <f t="shared" ref="AC816:AC860" si="416">(IF(G816=5,1,0)+IF(I816=5,1,0)+IF(J816=5,1,0)+IF(K816=5,1,0)+IF(L816=5,1,0)+IF(M816=5,1,0)+IF(AND(N816=5,OR($W$2=4,$W$2=2)),1,0)+IF(AND($W$2=2,O816=5),1,0)+IF(AND($W$2=2,Q816=5),1,0))/(X816+2)*100</f>
        <v>0</v>
      </c>
      <c r="AD816" s="218">
        <f t="shared" ref="AD816:AD860" si="417">(IF(G816=4,1,0)+IF(I816=4,1,0)+IF(J816=4,1,0)+IF(K816=4,1,0)+IF(L816=4,1,0)+IF(M816=4,1,0)+IF(AND(N816=4,OR($W$2=4,$W$2=2)),1,0)+IF(AND($W$2=2,O816=4),1,0)+IF(AND($W$2=2,Q816=4),1,0))/(X816+2)*100</f>
        <v>0</v>
      </c>
      <c r="AE816" s="218">
        <f t="shared" ref="AE816:AE860" si="418">(IF(G816=3,1,0)+IF(I816=3,1,0)+IF(J816=3,1,0)+IF(K816=3,1,0)+IF(L816=3,1,0)+IF(M816=3,1,0)+IF(AND(N816=3,(OR($W$2=4,$W$2=2))),1,0)+IF(AND($W$2=2,O816=3),1,0)+IF(AND($W$2=2,Q816=3),1,0))/(X816+2)*100</f>
        <v>0</v>
      </c>
      <c r="AF816" s="220">
        <f t="shared" ref="AF816:AF860" si="419">(IF(G816=2,1,0)+IF(I816=2,1,0)+IF(J816=2,1,0)+IF(K816=2,1,0)+IF(L816=2,1,0)+IF(M816=2,1,0)+IF(AND(OR($W$2=4,$W$2=2),N816=2),1,0)+IF(AND($W$2=2,O816=2),1,0)+IF(AND($W$2=2,Q816=2),1,0))/(X816+2)*100</f>
        <v>0</v>
      </c>
      <c r="AG816" s="162"/>
      <c r="AH816" s="182">
        <f t="shared" ref="AH816:AH860" si="420">(IF(J816=5,1,0)+IF(K816=5,1,0)+IF(L816=5,1,0)+IF(M816=5,1,0)+IF(AND(N816=5,OR($W$2=4,$W$2=2)),1,0)+IF(AND($W$2=2,O816=5),1,0)+IF(AND($W$2=2,Q816=5),1,0))/(IF(X816=0,1,X816))*100</f>
        <v>0</v>
      </c>
      <c r="AI816" s="183">
        <f t="shared" ref="AI816:AI860" si="421">(IF(J816=4,1,0)+IF(K816=4,1,0)+IF(L816=4,1,0)+IF(M816=4,1,0)+IF(AND(N816=4,OR($W$2=4,$W$2=2)),1,0)+IF(AND($W$2=2,O816=4),1,0)+IF(AND($W$2=2,Q816=4),1,0))/(IF(X816=0,1,X816))*100</f>
        <v>0</v>
      </c>
      <c r="AJ816" s="183">
        <f t="shared" ref="AJ816:AJ860" si="422">(IF(J816=3,1,0)+IF(K816=3,1,0)+IF(L816=3,1,0)+IF(M816=3,1,0)+IF(AND(N816=3,(OR($W$2=4,$W$2=2))),1,0)+IF(AND($W$2=2,O816=3),1,0)+IF(AND($W$2=2,Q816=3),1,0))/(IF(X816=0,1,X816))*100</f>
        <v>0</v>
      </c>
      <c r="AK816" s="184">
        <f t="shared" ref="AK816:AK860" si="423">(IF(J816=2,1,0)+IF(K816=2,1,0)+IF(L816=2,1,0)+IF(M816=2,1,0)+IF(AND(OR($W$2=4,$W$2=2),N816=2),1,0)+IF(AND($W$2=2,O816=2),1,0)+IF(AND($W$2=2,Q816=2),1,0))/(IF(X816=0,1,X816))*100</f>
        <v>0</v>
      </c>
      <c r="AM816" s="370" t="str">
        <f>IF(OR(S816=5,S816=4),1,IF(OR(S816=3,S816=2),0,"-"))</f>
        <v>-</v>
      </c>
      <c r="AO816" s="309" t="str">
        <f>IF(AM816=1,"3 КЛ","")</f>
        <v/>
      </c>
    </row>
    <row r="817" spans="2:41" ht="16.5" outlineLevel="2" thickBot="1">
      <c r="B817" s="316">
        <v>2</v>
      </c>
      <c r="C817" s="317">
        <f>C816</f>
        <v>134</v>
      </c>
      <c r="D817" s="317">
        <f>D816</f>
        <v>428</v>
      </c>
      <c r="E817" s="153"/>
      <c r="F817" s="153"/>
      <c r="G817" s="253"/>
      <c r="H817" s="253"/>
      <c r="I817" s="253"/>
      <c r="J817" s="154"/>
      <c r="K817" s="154"/>
      <c r="L817" s="154"/>
      <c r="M817" s="154"/>
      <c r="N817" s="253"/>
      <c r="O817" s="253"/>
      <c r="P817" s="312"/>
      <c r="Q817" s="253"/>
      <c r="R817" s="186" t="str">
        <f>IF(SUM(J817:Q817)&lt;1,"-",IF(AK817&gt;0,2,IF(AND(AH817&gt;=50,AI817=(100-AH817)),5,IF((AH817+AI817)&gt;=70,4,3))))</f>
        <v>-</v>
      </c>
      <c r="S817" s="186" t="str">
        <f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60">
        <f t="shared" si="413"/>
        <v>0</v>
      </c>
      <c r="Z817" s="160">
        <f t="shared" si="414"/>
        <v>0</v>
      </c>
      <c r="AA817" s="160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>IF(OR(S817=5,S817=4),1,IF(OR(S817=3,S817=2),0,"-"))</f>
        <v>-</v>
      </c>
      <c r="AO817" s="309" t="str">
        <f t="shared" ref="AO817:AO860" si="424">IF(AM817=1,"3 КЛ","")</f>
        <v/>
      </c>
    </row>
    <row r="818" spans="2:41" ht="16.5" outlineLevel="2" thickBot="1">
      <c r="B818" s="316">
        <v>3</v>
      </c>
      <c r="C818" s="317">
        <f t="shared" ref="C818:C860" si="425">C817</f>
        <v>134</v>
      </c>
      <c r="D818" s="317">
        <f t="shared" ref="D818:D860" si="426">D817</f>
        <v>428</v>
      </c>
      <c r="E818" s="153"/>
      <c r="F818" s="153"/>
      <c r="G818" s="253"/>
      <c r="H818" s="253"/>
      <c r="I818" s="253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ref="R818:R860" si="427">IF(SUM(J818:Q818)&lt;1,"-",IF(AK818&gt;0,2,IF(AND(AH818&gt;=50,AI818=(100-AH818)),5,IF((AH818+AI818)&gt;=70,4,3))))</f>
        <v>-</v>
      </c>
      <c r="S818" s="186" t="str">
        <f t="shared" ref="S818:S860" si="428">IF(AND(G818&gt;1,I818&gt;1),IF(Y818=5,5,IF(Z818=4,4,IF(AA818=3,3,IF(V818=1,2,"-")))),R818)</f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60">
        <f t="shared" si="413"/>
        <v>0</v>
      </c>
      <c r="Z818" s="160">
        <f t="shared" si="414"/>
        <v>0</v>
      </c>
      <c r="AA818" s="160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ref="AM818:AM860" si="429">IF(OR(S818=5,S818=4),1,IF(OR(S818=3,S818=2),0,"-"))</f>
        <v>-</v>
      </c>
      <c r="AO818" s="309" t="str">
        <f t="shared" si="424"/>
        <v/>
      </c>
    </row>
    <row r="819" spans="2:41" ht="16.5" outlineLevel="2" thickBot="1">
      <c r="B819" s="316">
        <v>4</v>
      </c>
      <c r="C819" s="317">
        <f t="shared" si="425"/>
        <v>134</v>
      </c>
      <c r="D819" s="317">
        <f t="shared" si="426"/>
        <v>428</v>
      </c>
      <c r="E819" s="153"/>
      <c r="F819" s="153"/>
      <c r="G819" s="253"/>
      <c r="H819" s="253"/>
      <c r="I819" s="253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60">
        <f t="shared" si="413"/>
        <v>0</v>
      </c>
      <c r="Z819" s="160">
        <f t="shared" si="414"/>
        <v>0</v>
      </c>
      <c r="AA819" s="160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4"/>
        <v/>
      </c>
    </row>
    <row r="820" spans="2:41" ht="16.5" outlineLevel="2" thickBot="1">
      <c r="B820" s="316">
        <v>5</v>
      </c>
      <c r="C820" s="317">
        <f t="shared" si="425"/>
        <v>134</v>
      </c>
      <c r="D820" s="317">
        <f t="shared" si="426"/>
        <v>428</v>
      </c>
      <c r="E820" s="153"/>
      <c r="F820" s="153"/>
      <c r="G820" s="253"/>
      <c r="H820" s="253"/>
      <c r="I820" s="253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60">
        <f t="shared" si="413"/>
        <v>0</v>
      </c>
      <c r="Z820" s="160">
        <f t="shared" si="414"/>
        <v>0</v>
      </c>
      <c r="AA820" s="160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4"/>
        <v/>
      </c>
    </row>
    <row r="821" spans="2:41" ht="16.5" outlineLevel="2" thickBot="1">
      <c r="B821" s="316">
        <v>6</v>
      </c>
      <c r="C821" s="317">
        <f t="shared" si="425"/>
        <v>134</v>
      </c>
      <c r="D821" s="317">
        <f t="shared" si="426"/>
        <v>428</v>
      </c>
      <c r="E821" s="153"/>
      <c r="F821" s="153"/>
      <c r="G821" s="253"/>
      <c r="H821" s="253"/>
      <c r="I821" s="253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60">
        <f t="shared" si="413"/>
        <v>0</v>
      </c>
      <c r="Z821" s="160">
        <f t="shared" si="414"/>
        <v>0</v>
      </c>
      <c r="AA821" s="160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4"/>
        <v/>
      </c>
    </row>
    <row r="822" spans="2:41" ht="16.5" outlineLevel="2" thickBot="1">
      <c r="B822" s="316">
        <v>7</v>
      </c>
      <c r="C822" s="317">
        <f t="shared" si="425"/>
        <v>134</v>
      </c>
      <c r="D822" s="317">
        <f t="shared" si="426"/>
        <v>428</v>
      </c>
      <c r="E822" s="153"/>
      <c r="F822" s="153"/>
      <c r="G822" s="253"/>
      <c r="H822" s="253"/>
      <c r="I822" s="253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60">
        <f t="shared" si="413"/>
        <v>0</v>
      </c>
      <c r="Z822" s="160">
        <f t="shared" si="414"/>
        <v>0</v>
      </c>
      <c r="AA822" s="160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4"/>
        <v/>
      </c>
    </row>
    <row r="823" spans="2:41" ht="16.5" outlineLevel="2" thickBot="1">
      <c r="B823" s="316">
        <v>8</v>
      </c>
      <c r="C823" s="317">
        <f t="shared" si="425"/>
        <v>134</v>
      </c>
      <c r="D823" s="317">
        <f t="shared" si="426"/>
        <v>428</v>
      </c>
      <c r="E823" s="153"/>
      <c r="F823" s="153"/>
      <c r="G823" s="253"/>
      <c r="H823" s="253"/>
      <c r="I823" s="253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60">
        <f t="shared" si="413"/>
        <v>0</v>
      </c>
      <c r="Z823" s="160">
        <f t="shared" si="414"/>
        <v>0</v>
      </c>
      <c r="AA823" s="160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4"/>
        <v/>
      </c>
    </row>
    <row r="824" spans="2:41" ht="16.5" outlineLevel="2" thickBot="1">
      <c r="B824" s="316">
        <v>9</v>
      </c>
      <c r="C824" s="317">
        <f t="shared" si="425"/>
        <v>134</v>
      </c>
      <c r="D824" s="317">
        <f t="shared" si="426"/>
        <v>428</v>
      </c>
      <c r="E824" s="153"/>
      <c r="F824" s="153"/>
      <c r="G824" s="253"/>
      <c r="H824" s="253"/>
      <c r="I824" s="253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60">
        <f t="shared" si="413"/>
        <v>0</v>
      </c>
      <c r="Z824" s="160">
        <f t="shared" si="414"/>
        <v>0</v>
      </c>
      <c r="AA824" s="160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4"/>
        <v/>
      </c>
    </row>
    <row r="825" spans="2:41" ht="16.5" outlineLevel="2" thickBot="1">
      <c r="B825" s="316">
        <v>10</v>
      </c>
      <c r="C825" s="317">
        <f t="shared" si="425"/>
        <v>134</v>
      </c>
      <c r="D825" s="317">
        <f t="shared" si="426"/>
        <v>428</v>
      </c>
      <c r="E825" s="153"/>
      <c r="F825" s="153"/>
      <c r="G825" s="253"/>
      <c r="H825" s="253"/>
      <c r="I825" s="253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60">
        <f t="shared" si="413"/>
        <v>0</v>
      </c>
      <c r="Z825" s="160">
        <f t="shared" si="414"/>
        <v>0</v>
      </c>
      <c r="AA825" s="160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4"/>
        <v/>
      </c>
    </row>
    <row r="826" spans="2:41" ht="16.5" outlineLevel="2" thickBot="1">
      <c r="B826" s="316">
        <v>11</v>
      </c>
      <c r="C826" s="317">
        <f t="shared" si="425"/>
        <v>134</v>
      </c>
      <c r="D826" s="317">
        <f t="shared" si="426"/>
        <v>428</v>
      </c>
      <c r="E826" s="153"/>
      <c r="F826" s="153"/>
      <c r="G826" s="253"/>
      <c r="H826" s="253"/>
      <c r="I826" s="253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60">
        <f t="shared" si="413"/>
        <v>0</v>
      </c>
      <c r="Z826" s="160">
        <f t="shared" si="414"/>
        <v>0</v>
      </c>
      <c r="AA826" s="160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4"/>
        <v/>
      </c>
    </row>
    <row r="827" spans="2:41" ht="16.5" outlineLevel="2" thickBot="1">
      <c r="B827" s="316">
        <v>12</v>
      </c>
      <c r="C827" s="317">
        <f t="shared" si="425"/>
        <v>134</v>
      </c>
      <c r="D827" s="317">
        <f t="shared" si="426"/>
        <v>428</v>
      </c>
      <c r="E827" s="153"/>
      <c r="F827" s="153"/>
      <c r="G827" s="253"/>
      <c r="H827" s="253"/>
      <c r="I827" s="253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60">
        <f t="shared" si="413"/>
        <v>0</v>
      </c>
      <c r="Z827" s="160">
        <f t="shared" si="414"/>
        <v>0</v>
      </c>
      <c r="AA827" s="160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4"/>
        <v/>
      </c>
    </row>
    <row r="828" spans="2:41" ht="16.5" outlineLevel="2" thickBot="1">
      <c r="B828" s="316">
        <v>13</v>
      </c>
      <c r="C828" s="317">
        <f t="shared" si="425"/>
        <v>134</v>
      </c>
      <c r="D828" s="317">
        <f t="shared" si="426"/>
        <v>428</v>
      </c>
      <c r="E828" s="153"/>
      <c r="F828" s="153"/>
      <c r="G828" s="253"/>
      <c r="H828" s="253"/>
      <c r="I828" s="253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60">
        <f t="shared" si="413"/>
        <v>0</v>
      </c>
      <c r="Z828" s="160">
        <f t="shared" si="414"/>
        <v>0</v>
      </c>
      <c r="AA828" s="160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4"/>
        <v/>
      </c>
    </row>
    <row r="829" spans="2:41" ht="16.5" outlineLevel="2" thickBot="1">
      <c r="B829" s="316">
        <v>14</v>
      </c>
      <c r="C829" s="317">
        <f t="shared" si="425"/>
        <v>134</v>
      </c>
      <c r="D829" s="317">
        <f t="shared" si="426"/>
        <v>428</v>
      </c>
      <c r="E829" s="153"/>
      <c r="F829" s="153"/>
      <c r="G829" s="253"/>
      <c r="H829" s="253"/>
      <c r="I829" s="253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60">
        <f t="shared" si="413"/>
        <v>0</v>
      </c>
      <c r="Z829" s="160">
        <f t="shared" si="414"/>
        <v>0</v>
      </c>
      <c r="AA829" s="160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4"/>
        <v/>
      </c>
    </row>
    <row r="830" spans="2:41" ht="16.5" outlineLevel="2" thickBot="1">
      <c r="B830" s="316">
        <v>15</v>
      </c>
      <c r="C830" s="317">
        <f t="shared" si="425"/>
        <v>134</v>
      </c>
      <c r="D830" s="317">
        <f t="shared" si="426"/>
        <v>428</v>
      </c>
      <c r="E830" s="153"/>
      <c r="F830" s="153"/>
      <c r="G830" s="253"/>
      <c r="H830" s="253"/>
      <c r="I830" s="253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60">
        <f t="shared" si="413"/>
        <v>0</v>
      </c>
      <c r="Z830" s="160">
        <f t="shared" si="414"/>
        <v>0</v>
      </c>
      <c r="AA830" s="160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4"/>
        <v/>
      </c>
    </row>
    <row r="831" spans="2:41" ht="16.5" outlineLevel="2" thickBot="1">
      <c r="B831" s="316">
        <v>16</v>
      </c>
      <c r="C831" s="317">
        <f t="shared" si="425"/>
        <v>134</v>
      </c>
      <c r="D831" s="317">
        <f t="shared" si="426"/>
        <v>428</v>
      </c>
      <c r="E831" s="153"/>
      <c r="F831" s="153"/>
      <c r="G831" s="253"/>
      <c r="H831" s="253"/>
      <c r="I831" s="253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60">
        <f t="shared" si="413"/>
        <v>0</v>
      </c>
      <c r="Z831" s="160">
        <f t="shared" si="414"/>
        <v>0</v>
      </c>
      <c r="AA831" s="160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4"/>
        <v/>
      </c>
    </row>
    <row r="832" spans="2:41" ht="16.5" outlineLevel="2" thickBot="1">
      <c r="B832" s="316">
        <v>17</v>
      </c>
      <c r="C832" s="317">
        <f t="shared" si="425"/>
        <v>134</v>
      </c>
      <c r="D832" s="317">
        <f t="shared" si="426"/>
        <v>428</v>
      </c>
      <c r="E832" s="153"/>
      <c r="F832" s="153"/>
      <c r="G832" s="253"/>
      <c r="H832" s="253"/>
      <c r="I832" s="253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60">
        <f t="shared" si="413"/>
        <v>0</v>
      </c>
      <c r="Z832" s="160">
        <f t="shared" si="414"/>
        <v>0</v>
      </c>
      <c r="AA832" s="160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4"/>
        <v/>
      </c>
    </row>
    <row r="833" spans="2:41" ht="16.5" outlineLevel="2" thickBot="1">
      <c r="B833" s="316">
        <v>18</v>
      </c>
      <c r="C833" s="317">
        <f t="shared" si="425"/>
        <v>134</v>
      </c>
      <c r="D833" s="317">
        <f t="shared" si="426"/>
        <v>428</v>
      </c>
      <c r="E833" s="153"/>
      <c r="F833" s="153"/>
      <c r="G833" s="253"/>
      <c r="H833" s="253"/>
      <c r="I833" s="253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60">
        <f t="shared" si="413"/>
        <v>0</v>
      </c>
      <c r="Z833" s="160">
        <f t="shared" si="414"/>
        <v>0</v>
      </c>
      <c r="AA833" s="160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4"/>
        <v/>
      </c>
    </row>
    <row r="834" spans="2:41" ht="16.5" outlineLevel="2" thickBot="1">
      <c r="B834" s="316">
        <v>19</v>
      </c>
      <c r="C834" s="317">
        <f t="shared" si="425"/>
        <v>134</v>
      </c>
      <c r="D834" s="317">
        <f t="shared" si="426"/>
        <v>428</v>
      </c>
      <c r="E834" s="153"/>
      <c r="F834" s="153"/>
      <c r="G834" s="253"/>
      <c r="H834" s="253"/>
      <c r="I834" s="253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60">
        <f t="shared" si="413"/>
        <v>0</v>
      </c>
      <c r="Z834" s="160">
        <f t="shared" si="414"/>
        <v>0</v>
      </c>
      <c r="AA834" s="160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4"/>
        <v/>
      </c>
    </row>
    <row r="835" spans="2:41" ht="16.5" outlineLevel="2" thickBot="1">
      <c r="B835" s="316">
        <v>20</v>
      </c>
      <c r="C835" s="317">
        <f t="shared" si="425"/>
        <v>134</v>
      </c>
      <c r="D835" s="317">
        <f t="shared" si="426"/>
        <v>428</v>
      </c>
      <c r="E835" s="153"/>
      <c r="F835" s="153"/>
      <c r="G835" s="253"/>
      <c r="H835" s="253"/>
      <c r="I835" s="253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60">
        <f t="shared" si="413"/>
        <v>0</v>
      </c>
      <c r="Z835" s="160">
        <f t="shared" si="414"/>
        <v>0</v>
      </c>
      <c r="AA835" s="160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4"/>
        <v/>
      </c>
    </row>
    <row r="836" spans="2:41" ht="16.5" outlineLevel="2" thickBot="1">
      <c r="B836" s="316">
        <v>21</v>
      </c>
      <c r="C836" s="317">
        <f t="shared" si="425"/>
        <v>134</v>
      </c>
      <c r="D836" s="317">
        <f t="shared" si="426"/>
        <v>428</v>
      </c>
      <c r="E836" s="153"/>
      <c r="F836" s="153"/>
      <c r="G836" s="253"/>
      <c r="H836" s="253"/>
      <c r="I836" s="253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60">
        <f t="shared" si="413"/>
        <v>0</v>
      </c>
      <c r="Z836" s="160">
        <f t="shared" si="414"/>
        <v>0</v>
      </c>
      <c r="AA836" s="160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4"/>
        <v/>
      </c>
    </row>
    <row r="837" spans="2:41" ht="16.5" outlineLevel="2" thickBot="1">
      <c r="B837" s="316">
        <v>22</v>
      </c>
      <c r="C837" s="317">
        <f t="shared" si="425"/>
        <v>134</v>
      </c>
      <c r="D837" s="317">
        <f t="shared" si="426"/>
        <v>428</v>
      </c>
      <c r="E837" s="153"/>
      <c r="F837" s="153"/>
      <c r="G837" s="253"/>
      <c r="H837" s="253"/>
      <c r="I837" s="253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60">
        <f t="shared" si="413"/>
        <v>0</v>
      </c>
      <c r="Z837" s="160">
        <f t="shared" si="414"/>
        <v>0</v>
      </c>
      <c r="AA837" s="160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4"/>
        <v/>
      </c>
    </row>
    <row r="838" spans="2:41" ht="16.5" outlineLevel="2" thickBot="1">
      <c r="B838" s="316">
        <v>23</v>
      </c>
      <c r="C838" s="317">
        <f t="shared" si="425"/>
        <v>134</v>
      </c>
      <c r="D838" s="317">
        <f t="shared" si="426"/>
        <v>428</v>
      </c>
      <c r="E838" s="153"/>
      <c r="F838" s="153"/>
      <c r="G838" s="253"/>
      <c r="H838" s="253"/>
      <c r="I838" s="253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60">
        <f t="shared" si="413"/>
        <v>0</v>
      </c>
      <c r="Z838" s="160">
        <f t="shared" si="414"/>
        <v>0</v>
      </c>
      <c r="AA838" s="160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4"/>
        <v/>
      </c>
    </row>
    <row r="839" spans="2:41" ht="16.5" outlineLevel="2" thickBot="1">
      <c r="B839" s="316">
        <v>24</v>
      </c>
      <c r="C839" s="317">
        <f t="shared" si="425"/>
        <v>134</v>
      </c>
      <c r="D839" s="317">
        <f t="shared" si="426"/>
        <v>428</v>
      </c>
      <c r="E839" s="153"/>
      <c r="F839" s="153"/>
      <c r="G839" s="253"/>
      <c r="H839" s="253"/>
      <c r="I839" s="253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60">
        <f t="shared" si="413"/>
        <v>0</v>
      </c>
      <c r="Z839" s="160">
        <f t="shared" si="414"/>
        <v>0</v>
      </c>
      <c r="AA839" s="160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4"/>
        <v/>
      </c>
    </row>
    <row r="840" spans="2:41" ht="16.5" outlineLevel="2" thickBot="1">
      <c r="B840" s="316">
        <v>25</v>
      </c>
      <c r="C840" s="317">
        <f t="shared" si="425"/>
        <v>134</v>
      </c>
      <c r="D840" s="317">
        <f t="shared" si="426"/>
        <v>428</v>
      </c>
      <c r="E840" s="153"/>
      <c r="F840" s="153"/>
      <c r="G840" s="253"/>
      <c r="H840" s="253"/>
      <c r="I840" s="253"/>
      <c r="J840" s="154"/>
      <c r="K840" s="154"/>
      <c r="L840" s="154"/>
      <c r="M840" s="154"/>
      <c r="N840" s="253"/>
      <c r="O840" s="253"/>
      <c r="P840" s="312"/>
      <c r="Q840" s="253"/>
      <c r="R840" s="186" t="str">
        <f>IF(SUM(J840:Q840)&lt;1,"-",IF(AK840&gt;0,2,IF(AND(AH840&gt;=50,AI840=(100-AH840)),5,IF((AH840+AI840)&gt;=70,4,3))))</f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60">
        <f t="shared" si="413"/>
        <v>0</v>
      </c>
      <c r="Z840" s="160">
        <f t="shared" si="414"/>
        <v>0</v>
      </c>
      <c r="AA840" s="160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4"/>
        <v/>
      </c>
    </row>
    <row r="841" spans="2:41" ht="16.5" outlineLevel="2" thickBot="1">
      <c r="B841" s="316">
        <v>26</v>
      </c>
      <c r="C841" s="317">
        <f t="shared" si="425"/>
        <v>134</v>
      </c>
      <c r="D841" s="317">
        <f t="shared" si="426"/>
        <v>428</v>
      </c>
      <c r="E841" s="153"/>
      <c r="F841" s="153"/>
      <c r="G841" s="253"/>
      <c r="H841" s="253"/>
      <c r="I841" s="253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60">
        <f t="shared" si="413"/>
        <v>0</v>
      </c>
      <c r="Z841" s="160">
        <f t="shared" si="414"/>
        <v>0</v>
      </c>
      <c r="AA841" s="160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4"/>
        <v/>
      </c>
    </row>
    <row r="842" spans="2:41" ht="16.5" outlineLevel="2" thickBot="1">
      <c r="B842" s="316">
        <v>27</v>
      </c>
      <c r="C842" s="317">
        <f t="shared" si="425"/>
        <v>134</v>
      </c>
      <c r="D842" s="317">
        <f t="shared" si="426"/>
        <v>428</v>
      </c>
      <c r="E842" s="153"/>
      <c r="F842" s="153"/>
      <c r="G842" s="253"/>
      <c r="H842" s="253"/>
      <c r="I842" s="253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60">
        <f t="shared" si="413"/>
        <v>0</v>
      </c>
      <c r="Z842" s="160">
        <f t="shared" si="414"/>
        <v>0</v>
      </c>
      <c r="AA842" s="160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4"/>
        <v/>
      </c>
    </row>
    <row r="843" spans="2:41" ht="16.5" outlineLevel="2" thickBot="1">
      <c r="B843" s="316">
        <v>28</v>
      </c>
      <c r="C843" s="317">
        <f t="shared" si="425"/>
        <v>134</v>
      </c>
      <c r="D843" s="317">
        <f t="shared" si="426"/>
        <v>428</v>
      </c>
      <c r="E843" s="153"/>
      <c r="F843" s="153"/>
      <c r="G843" s="253"/>
      <c r="H843" s="253"/>
      <c r="I843" s="253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60">
        <f t="shared" si="413"/>
        <v>0</v>
      </c>
      <c r="Z843" s="160">
        <f t="shared" si="414"/>
        <v>0</v>
      </c>
      <c r="AA843" s="160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4"/>
        <v/>
      </c>
    </row>
    <row r="844" spans="2:41" ht="16.5" outlineLevel="2" thickBot="1">
      <c r="B844" s="316">
        <v>29</v>
      </c>
      <c r="C844" s="317">
        <f t="shared" si="425"/>
        <v>134</v>
      </c>
      <c r="D844" s="317">
        <f t="shared" si="426"/>
        <v>428</v>
      </c>
      <c r="E844" s="153"/>
      <c r="F844" s="153"/>
      <c r="G844" s="253"/>
      <c r="H844" s="253"/>
      <c r="I844" s="253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60">
        <f t="shared" si="413"/>
        <v>0</v>
      </c>
      <c r="Z844" s="160">
        <f t="shared" si="414"/>
        <v>0</v>
      </c>
      <c r="AA844" s="160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4"/>
        <v/>
      </c>
    </row>
    <row r="845" spans="2:41" ht="16.5" outlineLevel="2" thickBot="1">
      <c r="B845" s="316">
        <v>30</v>
      </c>
      <c r="C845" s="317">
        <f t="shared" si="425"/>
        <v>134</v>
      </c>
      <c r="D845" s="317">
        <f t="shared" si="426"/>
        <v>428</v>
      </c>
      <c r="E845" s="153"/>
      <c r="F845" s="863"/>
      <c r="G845" s="253"/>
      <c r="H845" s="253"/>
      <c r="I845" s="253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60">
        <f t="shared" si="413"/>
        <v>0</v>
      </c>
      <c r="Z845" s="160">
        <f t="shared" si="414"/>
        <v>0</v>
      </c>
      <c r="AA845" s="160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4"/>
        <v/>
      </c>
    </row>
    <row r="846" spans="2:41" ht="16.5" outlineLevel="2" thickBot="1">
      <c r="B846" s="316">
        <v>31</v>
      </c>
      <c r="C846" s="317">
        <f t="shared" si="425"/>
        <v>134</v>
      </c>
      <c r="D846" s="317">
        <f t="shared" si="426"/>
        <v>428</v>
      </c>
      <c r="E846" s="153"/>
      <c r="F846" s="863"/>
      <c r="G846" s="253"/>
      <c r="H846" s="253"/>
      <c r="I846" s="253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60">
        <f t="shared" si="413"/>
        <v>0</v>
      </c>
      <c r="Z846" s="160">
        <f t="shared" si="414"/>
        <v>0</v>
      </c>
      <c r="AA846" s="160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4"/>
        <v/>
      </c>
    </row>
    <row r="847" spans="2:41" ht="16.5" outlineLevel="2" thickBot="1">
      <c r="B847" s="316">
        <v>32</v>
      </c>
      <c r="C847" s="317">
        <f t="shared" si="425"/>
        <v>134</v>
      </c>
      <c r="D847" s="317">
        <f t="shared" si="426"/>
        <v>428</v>
      </c>
      <c r="E847" s="153"/>
      <c r="F847" s="86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60">
        <f t="shared" si="413"/>
        <v>0</v>
      </c>
      <c r="Z847" s="160">
        <f t="shared" si="414"/>
        <v>0</v>
      </c>
      <c r="AA847" s="160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4"/>
        <v/>
      </c>
    </row>
    <row r="848" spans="2:41" ht="16.5" outlineLevel="2" thickBot="1">
      <c r="B848" s="316">
        <v>33</v>
      </c>
      <c r="C848" s="317">
        <f t="shared" si="425"/>
        <v>134</v>
      </c>
      <c r="D848" s="317">
        <f t="shared" si="426"/>
        <v>428</v>
      </c>
      <c r="E848" s="153"/>
      <c r="F848" s="86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60">
        <f t="shared" si="413"/>
        <v>0</v>
      </c>
      <c r="Z848" s="160">
        <f t="shared" si="414"/>
        <v>0</v>
      </c>
      <c r="AA848" s="160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4"/>
        <v/>
      </c>
    </row>
    <row r="849" spans="2:41" ht="16.5" outlineLevel="2" thickBot="1">
      <c r="B849" s="316">
        <v>34</v>
      </c>
      <c r="C849" s="317">
        <f t="shared" si="425"/>
        <v>134</v>
      </c>
      <c r="D849" s="317">
        <f t="shared" si="426"/>
        <v>428</v>
      </c>
      <c r="E849" s="153"/>
      <c r="F849" s="86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60">
        <f t="shared" si="413"/>
        <v>0</v>
      </c>
      <c r="Z849" s="160">
        <f t="shared" si="414"/>
        <v>0</v>
      </c>
      <c r="AA849" s="160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4"/>
        <v/>
      </c>
    </row>
    <row r="850" spans="2:41" ht="16.5" outlineLevel="2" thickBot="1">
      <c r="B850" s="316">
        <v>35</v>
      </c>
      <c r="C850" s="317">
        <f t="shared" si="425"/>
        <v>134</v>
      </c>
      <c r="D850" s="317">
        <f t="shared" si="426"/>
        <v>428</v>
      </c>
      <c r="E850" s="153"/>
      <c r="F850" s="86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60">
        <f t="shared" si="413"/>
        <v>0</v>
      </c>
      <c r="Z850" s="160">
        <f t="shared" si="414"/>
        <v>0</v>
      </c>
      <c r="AA850" s="160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4"/>
        <v/>
      </c>
    </row>
    <row r="851" spans="2:41" ht="16.5" outlineLevel="2" thickBot="1">
      <c r="B851" s="316">
        <v>36</v>
      </c>
      <c r="C851" s="317">
        <f t="shared" si="425"/>
        <v>134</v>
      </c>
      <c r="D851" s="317">
        <f t="shared" si="426"/>
        <v>428</v>
      </c>
      <c r="E851" s="153"/>
      <c r="F851" s="86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60">
        <f t="shared" si="413"/>
        <v>0</v>
      </c>
      <c r="Z851" s="160">
        <f t="shared" si="414"/>
        <v>0</v>
      </c>
      <c r="AA851" s="160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4"/>
        <v/>
      </c>
    </row>
    <row r="852" spans="2:41" ht="16.5" outlineLevel="2" thickBot="1">
      <c r="B852" s="316">
        <v>37</v>
      </c>
      <c r="C852" s="317">
        <f t="shared" si="425"/>
        <v>134</v>
      </c>
      <c r="D852" s="317">
        <f t="shared" si="426"/>
        <v>428</v>
      </c>
      <c r="E852" s="153"/>
      <c r="F852" s="86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60">
        <f t="shared" si="413"/>
        <v>0</v>
      </c>
      <c r="Z852" s="160">
        <f t="shared" si="414"/>
        <v>0</v>
      </c>
      <c r="AA852" s="160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4"/>
        <v/>
      </c>
    </row>
    <row r="853" spans="2:41" ht="16.5" outlineLevel="2" thickBot="1">
      <c r="B853" s="316">
        <v>38</v>
      </c>
      <c r="C853" s="317">
        <f t="shared" si="425"/>
        <v>134</v>
      </c>
      <c r="D853" s="317">
        <f t="shared" si="426"/>
        <v>428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60">
        <f t="shared" si="413"/>
        <v>0</v>
      </c>
      <c r="Z853" s="160">
        <f t="shared" si="414"/>
        <v>0</v>
      </c>
      <c r="AA853" s="160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4"/>
        <v/>
      </c>
    </row>
    <row r="854" spans="2:41" ht="16.5" outlineLevel="2" thickBot="1">
      <c r="B854" s="316">
        <v>39</v>
      </c>
      <c r="C854" s="317">
        <f t="shared" si="425"/>
        <v>134</v>
      </c>
      <c r="D854" s="317">
        <f t="shared" si="426"/>
        <v>428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60">
        <f t="shared" si="413"/>
        <v>0</v>
      </c>
      <c r="Z854" s="160">
        <f t="shared" si="414"/>
        <v>0</v>
      </c>
      <c r="AA854" s="160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4"/>
        <v/>
      </c>
    </row>
    <row r="855" spans="2:41" ht="16.5" outlineLevel="2" thickBot="1">
      <c r="B855" s="316">
        <v>40</v>
      </c>
      <c r="C855" s="317">
        <f t="shared" si="425"/>
        <v>134</v>
      </c>
      <c r="D855" s="317">
        <f t="shared" si="426"/>
        <v>428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60">
        <f t="shared" si="413"/>
        <v>0</v>
      </c>
      <c r="Z855" s="160">
        <f t="shared" si="414"/>
        <v>0</v>
      </c>
      <c r="AA855" s="160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4"/>
        <v/>
      </c>
    </row>
    <row r="856" spans="2:41" ht="16.5" outlineLevel="2" thickBot="1">
      <c r="B856" s="316">
        <v>41</v>
      </c>
      <c r="C856" s="317">
        <f t="shared" si="425"/>
        <v>134</v>
      </c>
      <c r="D856" s="317">
        <f t="shared" si="426"/>
        <v>428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60">
        <f t="shared" si="413"/>
        <v>0</v>
      </c>
      <c r="Z856" s="160">
        <f t="shared" si="414"/>
        <v>0</v>
      </c>
      <c r="AA856" s="160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4"/>
        <v/>
      </c>
    </row>
    <row r="857" spans="2:41" ht="16.5" outlineLevel="2" thickBot="1">
      <c r="B857" s="316">
        <v>42</v>
      </c>
      <c r="C857" s="317">
        <f t="shared" si="425"/>
        <v>134</v>
      </c>
      <c r="D857" s="317">
        <f t="shared" si="426"/>
        <v>428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60">
        <f t="shared" si="413"/>
        <v>0</v>
      </c>
      <c r="Z857" s="160">
        <f t="shared" si="414"/>
        <v>0</v>
      </c>
      <c r="AA857" s="160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4"/>
        <v/>
      </c>
    </row>
    <row r="858" spans="2:41" ht="16.5" outlineLevel="2" thickBot="1">
      <c r="B858" s="316">
        <v>43</v>
      </c>
      <c r="C858" s="317">
        <f t="shared" si="425"/>
        <v>134</v>
      </c>
      <c r="D858" s="317">
        <f t="shared" si="426"/>
        <v>428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60">
        <f t="shared" si="413"/>
        <v>0</v>
      </c>
      <c r="Z858" s="160">
        <f t="shared" si="414"/>
        <v>0</v>
      </c>
      <c r="AA858" s="160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4"/>
        <v/>
      </c>
    </row>
    <row r="859" spans="2:41" ht="16.5" outlineLevel="2" thickBot="1">
      <c r="B859" s="316">
        <v>44</v>
      </c>
      <c r="C859" s="317">
        <f t="shared" si="425"/>
        <v>134</v>
      </c>
      <c r="D859" s="317">
        <f t="shared" si="426"/>
        <v>428</v>
      </c>
      <c r="E859" s="153"/>
      <c r="F859" s="153"/>
      <c r="G859" s="154"/>
      <c r="H859" s="154"/>
      <c r="I859" s="154"/>
      <c r="J859" s="154"/>
      <c r="K859" s="154"/>
      <c r="L859" s="154"/>
      <c r="M859" s="154"/>
      <c r="N859" s="253"/>
      <c r="O859" s="253"/>
      <c r="P859" s="312"/>
      <c r="Q859" s="253"/>
      <c r="R859" s="186" t="str">
        <f t="shared" si="427"/>
        <v>-</v>
      </c>
      <c r="S859" s="186" t="str">
        <f t="shared" si="428"/>
        <v>-</v>
      </c>
      <c r="T859" s="155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60">
        <f t="shared" si="413"/>
        <v>0</v>
      </c>
      <c r="Z859" s="160">
        <f t="shared" si="414"/>
        <v>0</v>
      </c>
      <c r="AA859" s="160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0" t="str">
        <f t="shared" si="429"/>
        <v>-</v>
      </c>
      <c r="AO859" s="309" t="str">
        <f t="shared" si="424"/>
        <v/>
      </c>
    </row>
    <row r="860" spans="2:41" ht="16.5" outlineLevel="2" thickBot="1">
      <c r="B860" s="318">
        <v>45</v>
      </c>
      <c r="C860" s="319">
        <f t="shared" si="425"/>
        <v>134</v>
      </c>
      <c r="D860" s="319">
        <f t="shared" si="426"/>
        <v>428</v>
      </c>
      <c r="E860" s="156"/>
      <c r="F860" s="156"/>
      <c r="G860" s="157"/>
      <c r="H860" s="157"/>
      <c r="I860" s="157"/>
      <c r="J860" s="157"/>
      <c r="K860" s="157"/>
      <c r="L860" s="157"/>
      <c r="M860" s="157"/>
      <c r="N860" s="889"/>
      <c r="O860" s="889"/>
      <c r="P860" s="313"/>
      <c r="Q860" s="889"/>
      <c r="R860" s="187" t="str">
        <f t="shared" si="427"/>
        <v>-</v>
      </c>
      <c r="S860" s="187" t="str">
        <f t="shared" si="428"/>
        <v>-</v>
      </c>
      <c r="T860" s="158" t="s">
        <v>316</v>
      </c>
      <c r="V860" s="181">
        <f t="shared" si="410"/>
        <v>0</v>
      </c>
      <c r="W860" s="202">
        <f t="shared" si="411"/>
        <v>0</v>
      </c>
      <c r="X860" s="149">
        <f t="shared" si="412"/>
        <v>0</v>
      </c>
      <c r="Y860" s="160">
        <f t="shared" si="413"/>
        <v>0</v>
      </c>
      <c r="Z860" s="160">
        <f t="shared" si="414"/>
        <v>0</v>
      </c>
      <c r="AA860" s="160">
        <f t="shared" si="415"/>
        <v>0</v>
      </c>
      <c r="AC860" s="219">
        <f t="shared" si="416"/>
        <v>0</v>
      </c>
      <c r="AD860" s="218">
        <f t="shared" si="417"/>
        <v>0</v>
      </c>
      <c r="AE860" s="218">
        <f t="shared" si="418"/>
        <v>0</v>
      </c>
      <c r="AF860" s="220">
        <f t="shared" si="419"/>
        <v>0</v>
      </c>
      <c r="AG860" s="162"/>
      <c r="AH860" s="182">
        <f t="shared" si="420"/>
        <v>0</v>
      </c>
      <c r="AI860" s="183">
        <f t="shared" si="421"/>
        <v>0</v>
      </c>
      <c r="AJ860" s="183">
        <f t="shared" si="422"/>
        <v>0</v>
      </c>
      <c r="AK860" s="184">
        <f t="shared" si="423"/>
        <v>0</v>
      </c>
      <c r="AM860" s="371" t="str">
        <f t="shared" si="429"/>
        <v>-</v>
      </c>
      <c r="AO860" s="309" t="str">
        <f t="shared" si="424"/>
        <v/>
      </c>
    </row>
    <row r="861" spans="2:41" ht="15.75" outlineLevel="1" thickBot="1">
      <c r="F861" s="761" t="s">
        <v>176</v>
      </c>
      <c r="G861" s="762"/>
      <c r="H861" s="762"/>
      <c r="I861" s="762"/>
      <c r="J861" s="762"/>
      <c r="K861" s="762"/>
      <c r="L861" s="762"/>
      <c r="M861" s="762"/>
      <c r="N861" s="199"/>
      <c r="O861" s="199"/>
      <c r="P861" s="199"/>
      <c r="Q861" s="199"/>
      <c r="R861" s="200"/>
      <c r="S861" s="200"/>
    </row>
    <row r="862" spans="2:41" s="322" customFormat="1" ht="21.75" customHeight="1" outlineLevel="1" thickTop="1">
      <c r="B862" s="320"/>
      <c r="C862" s="321"/>
      <c r="D862" s="321"/>
      <c r="F862" s="328" t="s">
        <v>350</v>
      </c>
      <c r="G862" s="329" t="s">
        <v>248</v>
      </c>
      <c r="H862" s="329" t="s">
        <v>265</v>
      </c>
      <c r="I862" s="329" t="s">
        <v>249</v>
      </c>
      <c r="J862" s="329" t="s">
        <v>250</v>
      </c>
      <c r="K862" s="329" t="s">
        <v>251</v>
      </c>
      <c r="L862" s="329" t="s">
        <v>252</v>
      </c>
      <c r="M862" s="329" t="s">
        <v>253</v>
      </c>
      <c r="N862" s="329" t="s">
        <v>254</v>
      </c>
      <c r="O862" s="329" t="s">
        <v>399</v>
      </c>
      <c r="P862" s="329" t="s">
        <v>400</v>
      </c>
      <c r="Q862" s="329" t="s">
        <v>401</v>
      </c>
      <c r="R862" s="330" t="s">
        <v>264</v>
      </c>
      <c r="S862" s="331" t="s">
        <v>255</v>
      </c>
      <c r="T862" s="331" t="s">
        <v>409</v>
      </c>
      <c r="U862" s="325"/>
      <c r="V862" s="321"/>
      <c r="W862" s="321"/>
      <c r="AG862" s="326"/>
      <c r="AL862" s="325"/>
      <c r="AM862" s="355"/>
      <c r="AN862" s="325"/>
      <c r="AO862" s="327"/>
    </row>
    <row r="863" spans="2:41" s="322" customFormat="1" ht="15" outlineLevel="1">
      <c r="B863" s="320"/>
      <c r="C863" s="321"/>
      <c r="D863" s="321"/>
      <c r="F863" s="332" t="s">
        <v>257</v>
      </c>
      <c r="G863" s="333">
        <f>SUMIF(G816:G860,5)/5</f>
        <v>0</v>
      </c>
      <c r="H863" s="333">
        <f t="shared" ref="H863:S863" si="430">SUMIF(H816:H860,5)/5</f>
        <v>0</v>
      </c>
      <c r="I863" s="333">
        <f t="shared" si="430"/>
        <v>0</v>
      </c>
      <c r="J863" s="333">
        <f t="shared" si="430"/>
        <v>0</v>
      </c>
      <c r="K863" s="333">
        <f t="shared" si="430"/>
        <v>0</v>
      </c>
      <c r="L863" s="333">
        <f t="shared" si="430"/>
        <v>0</v>
      </c>
      <c r="M863" s="333">
        <f t="shared" si="430"/>
        <v>0</v>
      </c>
      <c r="N863" s="333">
        <f t="shared" si="430"/>
        <v>0</v>
      </c>
      <c r="O863" s="333">
        <f>SUMIF(O816:O860,5)/5</f>
        <v>0</v>
      </c>
      <c r="P863" s="333">
        <f>SUMIF(P816:P860,5)/5</f>
        <v>0</v>
      </c>
      <c r="Q863" s="333">
        <f>SUMIF(Q816:Q860,5)/5</f>
        <v>0</v>
      </c>
      <c r="R863" s="333">
        <f t="shared" si="430"/>
        <v>0</v>
      </c>
      <c r="S863" s="334">
        <f t="shared" si="430"/>
        <v>0</v>
      </c>
      <c r="T863" s="362" t="s">
        <v>411</v>
      </c>
      <c r="U863" s="325"/>
      <c r="V863" s="321"/>
      <c r="W863" s="321"/>
      <c r="AG863" s="326"/>
      <c r="AL863" s="325"/>
      <c r="AM863" s="355"/>
      <c r="AN863" s="325"/>
      <c r="AO863" s="327"/>
    </row>
    <row r="864" spans="2:41" s="322" customFormat="1" ht="15" outlineLevel="1">
      <c r="B864" s="320"/>
      <c r="C864" s="321"/>
      <c r="D864" s="321"/>
      <c r="F864" s="335" t="s">
        <v>258</v>
      </c>
      <c r="G864" s="336">
        <f t="shared" ref="G864:S864" si="431">IF(ISERR(G863/SUM(G863,G865,G867,G869)*100),0,G863/SUM(G863,G865,G867,G869)*100)</f>
        <v>0</v>
      </c>
      <c r="H864" s="336">
        <f t="shared" si="431"/>
        <v>0</v>
      </c>
      <c r="I864" s="336">
        <f t="shared" si="431"/>
        <v>0</v>
      </c>
      <c r="J864" s="336">
        <f t="shared" si="431"/>
        <v>0</v>
      </c>
      <c r="K864" s="336">
        <f t="shared" si="431"/>
        <v>0</v>
      </c>
      <c r="L864" s="336">
        <f t="shared" si="431"/>
        <v>0</v>
      </c>
      <c r="M864" s="336">
        <f t="shared" si="431"/>
        <v>0</v>
      </c>
      <c r="N864" s="336">
        <f t="shared" si="431"/>
        <v>0</v>
      </c>
      <c r="O864" s="336">
        <f>IF(ISERR(O863/SUM(O863,O865,O867,O869)*100),0,O863/SUM(O863,O865,O867,O869)*100)</f>
        <v>0</v>
      </c>
      <c r="P864" s="336">
        <f>IF(ISERR(P863/SUM(P863,P865,P867,P869)*100),0,P863/SUM(P863,P865,P867,P869)*100)</f>
        <v>0</v>
      </c>
      <c r="Q864" s="336">
        <f>IF(ISERR(Q863/SUM(Q863,Q865,Q867,Q869)*100),0,Q863/SUM(Q863,Q865,Q867,Q869)*100)</f>
        <v>0</v>
      </c>
      <c r="R864" s="336">
        <f t="shared" si="431"/>
        <v>0</v>
      </c>
      <c r="S864" s="337">
        <f t="shared" si="431"/>
        <v>0</v>
      </c>
      <c r="T864" s="363">
        <f>SUM(V815:W815)</f>
        <v>0</v>
      </c>
      <c r="U864" s="325"/>
      <c r="V864" s="321"/>
      <c r="W864" s="321"/>
      <c r="AG864" s="326"/>
      <c r="AL864" s="325"/>
      <c r="AM864" s="355"/>
      <c r="AN864" s="325"/>
      <c r="AO864" s="327"/>
    </row>
    <row r="865" spans="2:41" s="322" customFormat="1" ht="15" outlineLevel="1">
      <c r="B865" s="320"/>
      <c r="C865" s="321"/>
      <c r="D865" s="321"/>
      <c r="F865" s="332" t="s">
        <v>259</v>
      </c>
      <c r="G865" s="333">
        <f>SUMIF(G816:G860,4)/4</f>
        <v>0</v>
      </c>
      <c r="H865" s="333">
        <f t="shared" ref="H865:S865" si="432">SUMIF(H816:H860,4)/4</f>
        <v>0</v>
      </c>
      <c r="I865" s="333">
        <f t="shared" si="432"/>
        <v>0</v>
      </c>
      <c r="J865" s="333">
        <f t="shared" si="432"/>
        <v>0</v>
      </c>
      <c r="K865" s="333">
        <f t="shared" si="432"/>
        <v>0</v>
      </c>
      <c r="L865" s="333">
        <f t="shared" si="432"/>
        <v>0</v>
      </c>
      <c r="M865" s="333">
        <f t="shared" si="432"/>
        <v>0</v>
      </c>
      <c r="N865" s="333">
        <f t="shared" si="432"/>
        <v>0</v>
      </c>
      <c r="O865" s="333">
        <f>SUMIF(O816:O860,4)/4</f>
        <v>0</v>
      </c>
      <c r="P865" s="333">
        <f>SUMIF(P816:P860,4)/4</f>
        <v>0</v>
      </c>
      <c r="Q865" s="333">
        <f>SUMIF(Q816:Q860,4)/4</f>
        <v>0</v>
      </c>
      <c r="R865" s="333">
        <f>SUMIF(R816:R860,4)/4</f>
        <v>0</v>
      </c>
      <c r="S865" s="334">
        <f t="shared" si="432"/>
        <v>0</v>
      </c>
      <c r="T865" s="364" t="s">
        <v>410</v>
      </c>
      <c r="U865" s="325"/>
      <c r="V865" s="321"/>
      <c r="W865" s="321"/>
      <c r="AG865" s="326"/>
      <c r="AL865" s="325"/>
      <c r="AM865" s="355"/>
      <c r="AN865" s="325"/>
      <c r="AO865" s="327"/>
    </row>
    <row r="866" spans="2:41" s="322" customFormat="1" ht="15" outlineLevel="1">
      <c r="B866" s="320"/>
      <c r="C866" s="321"/>
      <c r="D866" s="321"/>
      <c r="F866" s="335" t="s">
        <v>258</v>
      </c>
      <c r="G866" s="336">
        <f t="shared" ref="G866:S866" si="433">IF(ISERR(G865/SUM(G863,G865,G867,G869)*100),0,G865/SUM(G863,G865,G867,G869)*100)</f>
        <v>0</v>
      </c>
      <c r="H866" s="336">
        <f t="shared" si="433"/>
        <v>0</v>
      </c>
      <c r="I866" s="336">
        <f t="shared" si="433"/>
        <v>0</v>
      </c>
      <c r="J866" s="336">
        <f t="shared" si="433"/>
        <v>0</v>
      </c>
      <c r="K866" s="336">
        <f t="shared" si="433"/>
        <v>0</v>
      </c>
      <c r="L866" s="336">
        <f t="shared" si="433"/>
        <v>0</v>
      </c>
      <c r="M866" s="336">
        <f t="shared" si="433"/>
        <v>0</v>
      </c>
      <c r="N866" s="336">
        <f t="shared" si="433"/>
        <v>0</v>
      </c>
      <c r="O866" s="336">
        <f>IF(ISERR(O865/SUM(O863,O865,O867,O869)*100),0,O865/SUM(O863,O865,O867,O869)*100)</f>
        <v>0</v>
      </c>
      <c r="P866" s="336">
        <f>IF(ISERR(P865/SUM(P863,P865,P867,P869)*100),0,P865/SUM(P863,P865,P867,P869)*100)</f>
        <v>0</v>
      </c>
      <c r="Q866" s="336">
        <f>IF(ISERR(Q865/SUM(Q863,Q865,Q867,Q869)*100),0,Q865/SUM(Q863,Q865,Q867,Q869)*100)</f>
        <v>0</v>
      </c>
      <c r="R866" s="336">
        <f t="shared" si="433"/>
        <v>0</v>
      </c>
      <c r="S866" s="337">
        <f t="shared" si="433"/>
        <v>0</v>
      </c>
      <c r="T866" s="365">
        <f>AM815</f>
        <v>0</v>
      </c>
      <c r="U866" s="325"/>
      <c r="V866" s="321"/>
      <c r="W866" s="321"/>
      <c r="AG866" s="326"/>
      <c r="AL866" s="325"/>
      <c r="AM866" s="355"/>
      <c r="AN866" s="325"/>
      <c r="AO866" s="327"/>
    </row>
    <row r="867" spans="2:41" s="322" customFormat="1" ht="15" outlineLevel="1">
      <c r="B867" s="320"/>
      <c r="C867" s="321"/>
      <c r="D867" s="321"/>
      <c r="F867" s="332" t="s">
        <v>260</v>
      </c>
      <c r="G867" s="333">
        <f>SUMIF(G816:G860,3)/3</f>
        <v>0</v>
      </c>
      <c r="H867" s="333">
        <f t="shared" ref="H867:S867" si="434">SUMIF(H816:H860,3)/3</f>
        <v>0</v>
      </c>
      <c r="I867" s="333">
        <f t="shared" si="434"/>
        <v>0</v>
      </c>
      <c r="J867" s="333">
        <f t="shared" si="434"/>
        <v>0</v>
      </c>
      <c r="K867" s="333">
        <f t="shared" si="434"/>
        <v>0</v>
      </c>
      <c r="L867" s="333">
        <f t="shared" si="434"/>
        <v>0</v>
      </c>
      <c r="M867" s="333">
        <f t="shared" si="434"/>
        <v>0</v>
      </c>
      <c r="N867" s="333">
        <f t="shared" si="434"/>
        <v>0</v>
      </c>
      <c r="O867" s="333">
        <f>SUMIF(O816:O860,3)/3</f>
        <v>0</v>
      </c>
      <c r="P867" s="333">
        <f>SUMIF(P816:P860,3)/3</f>
        <v>0</v>
      </c>
      <c r="Q867" s="333">
        <f>SUMIF(Q816:Q860,3)/3</f>
        <v>0</v>
      </c>
      <c r="R867" s="333">
        <f t="shared" si="434"/>
        <v>0</v>
      </c>
      <c r="S867" s="334">
        <f t="shared" si="434"/>
        <v>0</v>
      </c>
      <c r="T867" s="364" t="s">
        <v>412</v>
      </c>
      <c r="U867" s="325"/>
      <c r="V867" s="321"/>
      <c r="W867" s="321"/>
      <c r="AG867" s="326"/>
      <c r="AL867" s="325"/>
      <c r="AM867" s="355"/>
      <c r="AN867" s="325"/>
      <c r="AO867" s="327"/>
    </row>
    <row r="868" spans="2:41" s="322" customFormat="1" ht="15" outlineLevel="1">
      <c r="B868" s="320"/>
      <c r="C868" s="321"/>
      <c r="D868" s="321"/>
      <c r="F868" s="335" t="s">
        <v>258</v>
      </c>
      <c r="G868" s="336">
        <f t="shared" ref="G868:S868" si="435">IF(ISERR(G867/SUM(G863,G865,G867,G869)*100),0,G867/SUM(G863,G865,G867,G869)*100)</f>
        <v>0</v>
      </c>
      <c r="H868" s="336">
        <f t="shared" si="435"/>
        <v>0</v>
      </c>
      <c r="I868" s="336">
        <f t="shared" si="435"/>
        <v>0</v>
      </c>
      <c r="J868" s="336">
        <f t="shared" si="435"/>
        <v>0</v>
      </c>
      <c r="K868" s="336">
        <f t="shared" si="435"/>
        <v>0</v>
      </c>
      <c r="L868" s="336">
        <f t="shared" si="435"/>
        <v>0</v>
      </c>
      <c r="M868" s="336">
        <f t="shared" si="435"/>
        <v>0</v>
      </c>
      <c r="N868" s="336">
        <f t="shared" si="435"/>
        <v>0</v>
      </c>
      <c r="O868" s="336">
        <f>IF(ISERR(O867/SUM(O863,O865,O867,O869)*100),0,O867/SUM(O863,O865,O867,O869)*100)</f>
        <v>0</v>
      </c>
      <c r="P868" s="336">
        <f>IF(ISERR(P867/SUM(P863,P865,P867,P869)*100),0,P867/SUM(P863,P865,P867,P869)*100)</f>
        <v>0</v>
      </c>
      <c r="Q868" s="336">
        <f>IF(ISERR(Q867/SUM(Q863,Q865,Q867,Q869)*100),0,Q867/SUM(Q863,Q865,Q867,Q869)*100)</f>
        <v>0</v>
      </c>
      <c r="R868" s="336">
        <f t="shared" si="435"/>
        <v>0</v>
      </c>
      <c r="S868" s="337">
        <f t="shared" si="435"/>
        <v>0</v>
      </c>
      <c r="T868" s="366">
        <f>T864-T866</f>
        <v>0</v>
      </c>
      <c r="U868" s="325"/>
      <c r="V868" s="321"/>
      <c r="W868" s="321"/>
      <c r="AG868" s="326"/>
      <c r="AL868" s="325"/>
      <c r="AM868" s="355"/>
      <c r="AN868" s="325"/>
      <c r="AO868" s="327"/>
    </row>
    <row r="869" spans="2:41" s="322" customFormat="1" ht="15" outlineLevel="1">
      <c r="B869" s="320"/>
      <c r="C869" s="321"/>
      <c r="D869" s="321"/>
      <c r="F869" s="332" t="s">
        <v>261</v>
      </c>
      <c r="G869" s="333">
        <f>SUMIF(G816:G860,2)/2</f>
        <v>0</v>
      </c>
      <c r="H869" s="333">
        <f t="shared" ref="H869:S869" si="436">SUMIF(H816:H860,2)/2</f>
        <v>0</v>
      </c>
      <c r="I869" s="333">
        <f t="shared" si="436"/>
        <v>0</v>
      </c>
      <c r="J869" s="333">
        <f t="shared" si="436"/>
        <v>0</v>
      </c>
      <c r="K869" s="333">
        <f t="shared" si="436"/>
        <v>0</v>
      </c>
      <c r="L869" s="333">
        <f t="shared" si="436"/>
        <v>0</v>
      </c>
      <c r="M869" s="333">
        <f t="shared" si="436"/>
        <v>0</v>
      </c>
      <c r="N869" s="333">
        <f t="shared" si="436"/>
        <v>0</v>
      </c>
      <c r="O869" s="333">
        <f>SUMIF(O816:O860,2)/2</f>
        <v>0</v>
      </c>
      <c r="P869" s="333">
        <f>SUMIF(P816:P860,2)/2</f>
        <v>0</v>
      </c>
      <c r="Q869" s="333">
        <f>SUMIF(Q816:Q860,2)/2</f>
        <v>0</v>
      </c>
      <c r="R869" s="333">
        <f t="shared" si="436"/>
        <v>0</v>
      </c>
      <c r="S869" s="334">
        <f t="shared" si="436"/>
        <v>0</v>
      </c>
      <c r="T869" s="1111" t="s">
        <v>413</v>
      </c>
      <c r="U869" s="325"/>
      <c r="V869" s="321"/>
      <c r="W869" s="321"/>
      <c r="AG869" s="326"/>
      <c r="AL869" s="325"/>
      <c r="AM869" s="355"/>
      <c r="AN869" s="325"/>
      <c r="AO869" s="327"/>
    </row>
    <row r="870" spans="2:41" s="322" customFormat="1" ht="15" outlineLevel="1">
      <c r="B870" s="320"/>
      <c r="C870" s="321"/>
      <c r="D870" s="321"/>
      <c r="F870" s="335" t="s">
        <v>258</v>
      </c>
      <c r="G870" s="336">
        <f t="shared" ref="G870:S870" si="437">IF(ISERR(G869/SUM(G863,G865,G867,G869)*100),0,G869/SUM(G863,G865,G867,G869)*100)</f>
        <v>0</v>
      </c>
      <c r="H870" s="336">
        <f t="shared" si="437"/>
        <v>0</v>
      </c>
      <c r="I870" s="336">
        <f t="shared" si="437"/>
        <v>0</v>
      </c>
      <c r="J870" s="336">
        <f t="shared" si="437"/>
        <v>0</v>
      </c>
      <c r="K870" s="336">
        <f t="shared" si="437"/>
        <v>0</v>
      </c>
      <c r="L870" s="336">
        <f t="shared" si="437"/>
        <v>0</v>
      </c>
      <c r="M870" s="336">
        <f t="shared" si="437"/>
        <v>0</v>
      </c>
      <c r="N870" s="336">
        <f t="shared" si="437"/>
        <v>0</v>
      </c>
      <c r="O870" s="336">
        <f>IF(ISERR(O869/SUM(O863,O865,O867,O869)*100),0,O869/SUM(O863,O865,O867,O869)*100)</f>
        <v>0</v>
      </c>
      <c r="P870" s="336">
        <f>IF(ISERR(P869/SUM(P863,P865,P867,P869)*100),0,P869/SUM(P863,P865,P867,P869)*100)</f>
        <v>0</v>
      </c>
      <c r="Q870" s="336">
        <f>IF(ISERR(Q869/SUM(Q863,Q865,Q867,Q869)*100),0,Q869/SUM(Q863,Q865,Q867,Q869)*100)</f>
        <v>0</v>
      </c>
      <c r="R870" s="336">
        <f t="shared" si="437"/>
        <v>0</v>
      </c>
      <c r="S870" s="337">
        <f t="shared" si="437"/>
        <v>0</v>
      </c>
      <c r="T870" s="1112"/>
      <c r="U870" s="325"/>
      <c r="V870" s="321"/>
      <c r="W870" s="321"/>
      <c r="AG870" s="326"/>
      <c r="AL870" s="325"/>
      <c r="AM870" s="355"/>
      <c r="AN870" s="325"/>
      <c r="AO870" s="327"/>
    </row>
    <row r="871" spans="2:41" s="322" customFormat="1" ht="15">
      <c r="B871" s="320"/>
      <c r="C871" s="321"/>
      <c r="D871" s="321"/>
      <c r="F871" s="338" t="s">
        <v>262</v>
      </c>
      <c r="G871" s="339">
        <f>IF(SUM(G863,G865,G867,G869)=0,0,IF(AND(SUM(G864,G866,G868)&gt;=95,G864&gt;=50),5,IF(AND(SUM(G864,G866,G868)&gt;=90,SUM(G864,G866)&gt;=50),4,IF(SUM(G864,G866,G868)&gt;=85,3,2))))</f>
        <v>0</v>
      </c>
      <c r="H871" s="339">
        <f t="shared" ref="H871:S871" si="438">IF(SUM(H863,H865,H867,H869)=0,0,IF(AND(SUM(H864,H866,H868)&gt;=95,H864&gt;=50),5,IF(AND(SUM(H864,H866,H868)&gt;=90,SUM(H864,H866)&gt;=50),4,IF(SUM(H864,H866,H868)&gt;=85,3,2))))</f>
        <v>0</v>
      </c>
      <c r="I871" s="339">
        <f t="shared" si="438"/>
        <v>0</v>
      </c>
      <c r="J871" s="339">
        <f t="shared" si="438"/>
        <v>0</v>
      </c>
      <c r="K871" s="339">
        <f t="shared" si="438"/>
        <v>0</v>
      </c>
      <c r="L871" s="339">
        <f t="shared" si="438"/>
        <v>0</v>
      </c>
      <c r="M871" s="339">
        <f t="shared" si="438"/>
        <v>0</v>
      </c>
      <c r="N871" s="339">
        <f t="shared" si="438"/>
        <v>0</v>
      </c>
      <c r="O871" s="339">
        <f>IF(SUM(O863,O865,O867,O869)=0,0,IF(AND(SUM(O864,O866,O868)&gt;=95,O864&gt;=50),5,IF(AND(SUM(O864,O866,O868)&gt;=90,SUM(O864,O866)&gt;=50),4,IF(SUM(O864,O866,O868)&gt;=85,3,2))))</f>
        <v>0</v>
      </c>
      <c r="P871" s="339">
        <f>IF(SUM(P863,P865,P867,P869)=0,0,IF(AND(SUM(P864,P866,P868)&gt;=95,P864&gt;=50),5,IF(AND(SUM(P864,P866,P868)&gt;=90,SUM(P864,P866)&gt;=50),4,IF(SUM(P864,P866,P868)&gt;=85,3,2))))</f>
        <v>0</v>
      </c>
      <c r="Q871" s="339">
        <f>IF(SUM(Q863,Q865,Q867,Q869)=0,0,IF(AND(SUM(Q864,Q866,Q868)&gt;=95,Q864&gt;=50),5,IF(AND(SUM(Q864,Q866,Q868)&gt;=90,SUM(Q864,Q866)&gt;=50),4,IF(SUM(Q864,Q866,Q868)&gt;=85,3,2))))</f>
        <v>0</v>
      </c>
      <c r="R871" s="339">
        <f t="shared" si="438"/>
        <v>0</v>
      </c>
      <c r="S871" s="340">
        <f t="shared" si="438"/>
        <v>0</v>
      </c>
      <c r="T871" s="367" t="e">
        <f>T866/T864</f>
        <v>#DIV/0!</v>
      </c>
      <c r="U871" s="325"/>
      <c r="V871" s="321"/>
      <c r="W871" s="321"/>
      <c r="AG871" s="326"/>
      <c r="AL871" s="325"/>
      <c r="AM871" s="355"/>
      <c r="AN871" s="325"/>
      <c r="AO871" s="327"/>
    </row>
    <row r="872" spans="2:41" s="322" customFormat="1" ht="15.75" thickBot="1">
      <c r="B872" s="320"/>
      <c r="C872" s="321"/>
      <c r="D872" s="321"/>
      <c r="F872" s="341" t="s">
        <v>263</v>
      </c>
      <c r="G872" s="342">
        <f>IF(SUM(G863,G865,G867,G869)&gt;0,SUM(G863*5,G865*4,G867*3,G869*2)/SUM(G863,G865,G867,G869),0)</f>
        <v>0</v>
      </c>
      <c r="H872" s="342">
        <f t="shared" ref="H872:S872" si="439">IF(SUM(H863,H865,H867,H869)&gt;0,SUM(H863*5,H865*4,H867*3,H869*2)/SUM(H863,H865,H867,H869),0)</f>
        <v>0</v>
      </c>
      <c r="I872" s="342">
        <f t="shared" si="439"/>
        <v>0</v>
      </c>
      <c r="J872" s="342">
        <f t="shared" si="439"/>
        <v>0</v>
      </c>
      <c r="K872" s="342">
        <f t="shared" si="439"/>
        <v>0</v>
      </c>
      <c r="L872" s="342">
        <f t="shared" si="439"/>
        <v>0</v>
      </c>
      <c r="M872" s="342">
        <f t="shared" si="439"/>
        <v>0</v>
      </c>
      <c r="N872" s="342">
        <f t="shared" si="439"/>
        <v>0</v>
      </c>
      <c r="O872" s="342">
        <f>IF(SUM(O863,O865,O867,O869)&gt;0,SUM(O863*5,O865*4,O867*3,O869*2)/SUM(O863,O865,O867,O869),0)</f>
        <v>0</v>
      </c>
      <c r="P872" s="342">
        <f>IF(SUM(P863,P865,P867,P869)&gt;0,SUM(P863*5,P865*4,P867*3,P869*2)/SUM(P863,P865,P867,P869),0)</f>
        <v>0</v>
      </c>
      <c r="Q872" s="342">
        <f>IF(SUM(Q863,Q865,Q867,Q869)&gt;0,SUM(Q863*5,Q865*4,Q867*3,Q869*2)/SUM(Q863,Q865,Q867,Q869),0)</f>
        <v>0</v>
      </c>
      <c r="R872" s="342">
        <f t="shared" si="439"/>
        <v>0</v>
      </c>
      <c r="S872" s="343">
        <f t="shared" si="439"/>
        <v>0</v>
      </c>
      <c r="T872" s="368" t="e">
        <f>T868/T864</f>
        <v>#DIV/0!</v>
      </c>
      <c r="U872" s="325"/>
      <c r="V872" s="321"/>
      <c r="W872" s="321"/>
      <c r="AG872" s="326"/>
      <c r="AL872" s="325"/>
      <c r="AM872" s="355"/>
      <c r="AN872" s="325"/>
      <c r="AO872" s="327"/>
    </row>
    <row r="873" spans="2:41" ht="13.5" thickTop="1"/>
    <row r="874" spans="2:41" s="159" customFormat="1" ht="16.5" hidden="1" thickBot="1">
      <c r="B874" s="189"/>
      <c r="C874" s="198">
        <v>135</v>
      </c>
      <c r="D874" s="713">
        <f>Главная!B19</f>
        <v>0</v>
      </c>
      <c r="E874" s="175"/>
      <c r="F874" s="175"/>
      <c r="G874" s="175"/>
      <c r="H874" s="175"/>
      <c r="I874" s="175"/>
      <c r="J874" s="175"/>
      <c r="K874" s="175"/>
      <c r="L874" s="175"/>
      <c r="M874" s="175"/>
      <c r="N874" s="176"/>
      <c r="O874" s="176"/>
      <c r="P874" s="176"/>
      <c r="Q874" s="176"/>
      <c r="R874" s="175"/>
      <c r="S874" s="175"/>
      <c r="T874" s="177"/>
      <c r="V874" s="162"/>
      <c r="W874" s="162"/>
      <c r="Y874" s="1117" t="s">
        <v>351</v>
      </c>
      <c r="Z874" s="1117"/>
      <c r="AA874" s="1117"/>
      <c r="AC874" s="1117" t="s">
        <v>352</v>
      </c>
      <c r="AD874" s="1117"/>
      <c r="AE874" s="1117"/>
      <c r="AF874" s="1117"/>
      <c r="AG874" s="162"/>
      <c r="AH874" s="1117" t="s">
        <v>264</v>
      </c>
      <c r="AI874" s="1117"/>
      <c r="AJ874" s="1117"/>
      <c r="AK874" s="1117"/>
      <c r="AM874" s="224" t="s">
        <v>409</v>
      </c>
      <c r="AO874" s="308"/>
    </row>
    <row r="875" spans="2:41" ht="30" hidden="1" customHeight="1" outlineLevel="2" thickBot="1">
      <c r="B875" s="193" t="s">
        <v>348</v>
      </c>
      <c r="C875" s="194" t="s">
        <v>244</v>
      </c>
      <c r="D875" s="194" t="s">
        <v>245</v>
      </c>
      <c r="E875" s="194" t="s">
        <v>78</v>
      </c>
      <c r="F875" s="209" t="s">
        <v>944</v>
      </c>
      <c r="G875" s="212" t="s">
        <v>248</v>
      </c>
      <c r="H875" s="210" t="s">
        <v>265</v>
      </c>
      <c r="I875" s="212" t="s">
        <v>249</v>
      </c>
      <c r="J875" s="211" t="s">
        <v>250</v>
      </c>
      <c r="K875" s="194" t="s">
        <v>251</v>
      </c>
      <c r="L875" s="194" t="s">
        <v>252</v>
      </c>
      <c r="M875" s="194" t="s">
        <v>253</v>
      </c>
      <c r="N875" s="194" t="s">
        <v>254</v>
      </c>
      <c r="O875" s="194" t="s">
        <v>399</v>
      </c>
      <c r="P875" s="310" t="s">
        <v>400</v>
      </c>
      <c r="Q875" s="194" t="s">
        <v>401</v>
      </c>
      <c r="R875" s="196" t="s">
        <v>264</v>
      </c>
      <c r="S875" s="196" t="s">
        <v>255</v>
      </c>
      <c r="T875" s="204" t="str">
        <f>CONCATENATE("Аттест. - ",SUM(V876:V920)," чел.","                                                 Не Аттест. - ",SUM(W876:W920)," чел.")</f>
        <v>Аттест. - 0 чел.                                                 Не Аттест. - 0 чел.</v>
      </c>
      <c r="V875" s="203">
        <f>SUM(V876:V920)</f>
        <v>0</v>
      </c>
      <c r="W875" s="205">
        <f>SUM(W876:W920)</f>
        <v>0</v>
      </c>
      <c r="Y875" s="206">
        <v>5</v>
      </c>
      <c r="Z875" s="207">
        <v>4</v>
      </c>
      <c r="AA875" s="208">
        <v>3</v>
      </c>
      <c r="AC875" s="178">
        <v>5</v>
      </c>
      <c r="AD875" s="179">
        <v>4</v>
      </c>
      <c r="AE875" s="179">
        <v>3</v>
      </c>
      <c r="AF875" s="180">
        <v>2</v>
      </c>
      <c r="AG875" s="217"/>
      <c r="AH875" s="178">
        <v>5</v>
      </c>
      <c r="AI875" s="179">
        <v>4</v>
      </c>
      <c r="AJ875" s="179">
        <v>3</v>
      </c>
      <c r="AK875" s="180">
        <v>2</v>
      </c>
      <c r="AM875" s="369">
        <f>SUM(AM876:AM920)</f>
        <v>0</v>
      </c>
      <c r="AO875" s="201"/>
    </row>
    <row r="876" spans="2:41" ht="16.5" hidden="1" outlineLevel="2" thickBot="1">
      <c r="B876" s="314">
        <v>1</v>
      </c>
      <c r="C876" s="315">
        <f>C874</f>
        <v>135</v>
      </c>
      <c r="D876" s="315">
        <f>D874</f>
        <v>0</v>
      </c>
      <c r="E876" s="150"/>
      <c r="F876" s="150"/>
      <c r="G876" s="252"/>
      <c r="H876" s="252"/>
      <c r="I876" s="252"/>
      <c r="J876" s="151"/>
      <c r="K876" s="151"/>
      <c r="L876" s="151"/>
      <c r="M876" s="151"/>
      <c r="N876" s="252"/>
      <c r="O876" s="252"/>
      <c r="P876" s="311"/>
      <c r="Q876" s="252"/>
      <c r="R876" s="185" t="str">
        <f>IF(SUM(J876:Q876)&lt;1,"-",IF(AK876&gt;0,2,IF(AND(AH876&gt;=50,AI876=(100-AH876)),5,IF((AH876+AI876)&gt;=70,4,3))))</f>
        <v>-</v>
      </c>
      <c r="S876" s="185" t="str">
        <f>IF(AND(G876&gt;1,I876&gt;1),IF(Y876=5,5,IF(Z876=4,4,IF(AA876=3,3,IF(V876=1,2,"-")))),R876)</f>
        <v>-</v>
      </c>
      <c r="T876" s="152" t="s">
        <v>316</v>
      </c>
      <c r="V876" s="181">
        <f t="shared" ref="V876:V920" si="440">IF(SUM(AH876:AK876)&gt;0,1,0)</f>
        <v>0</v>
      </c>
      <c r="W876" s="202">
        <f t="shared" ref="W876:W920" si="441">IF(IF(ISERR(SEARCH(".",F876)),0,1)=1,IF(V876=1,0,1),0)</f>
        <v>0</v>
      </c>
      <c r="X876" s="149">
        <f t="shared" ref="X876:X920" si="442">SUM(IF(J876&gt;0,1,0),IF(K876&gt;0,1,0),IF(L876&gt;0,1,0),IF(M876&gt;0,1,0),IF($W$2=2,SUM(IF(N876&gt;0,1,0),IF(O876&gt;0,1,0),IF(Q876&gt;0,1,0)),IF($W$2=4,IF(N876&gt;0,1,0))))</f>
        <v>0</v>
      </c>
      <c r="Y876" s="160">
        <f t="shared" ref="Y876:Y920" si="443">IF(AND(G876=5,I876=5),IF(AC876&gt;=50,IF(AND(AE876=0,AF876=0),5,0),0),0)</f>
        <v>0</v>
      </c>
      <c r="Z876" s="160">
        <f t="shared" ref="Z876:Z920" si="444">IF(AND(G876&gt;=4,I876&gt;=4),IF(SUM(AC876:AD876)&gt;=70,IF(AF876=0,4,0),0),0)</f>
        <v>0</v>
      </c>
      <c r="AA876" s="160">
        <f t="shared" ref="AA876:AA920" si="445">IF(AND(G876&gt;=3,I876&gt;=3),IF(AF876=0,3,0),0)</f>
        <v>0</v>
      </c>
      <c r="AC876" s="219">
        <f t="shared" ref="AC876:AC920" si="446">(IF(G876=5,1,0)+IF(I876=5,1,0)+IF(J876=5,1,0)+IF(K876=5,1,0)+IF(L876=5,1,0)+IF(M876=5,1,0)+IF(AND(N876=5,OR($W$2=4,$W$2=2)),1,0)+IF(AND($W$2=2,O876=5),1,0)+IF(AND($W$2=2,Q876=5),1,0))/(X876+2)*100</f>
        <v>0</v>
      </c>
      <c r="AD876" s="218">
        <f t="shared" ref="AD876:AD920" si="447">(IF(G876=4,1,0)+IF(I876=4,1,0)+IF(J876=4,1,0)+IF(K876=4,1,0)+IF(L876=4,1,0)+IF(M876=4,1,0)+IF(AND(N876=4,OR($W$2=4,$W$2=2)),1,0)+IF(AND($W$2=2,O876=4),1,0)+IF(AND($W$2=2,Q876=4),1,0))/(X876+2)*100</f>
        <v>0</v>
      </c>
      <c r="AE876" s="218">
        <f t="shared" ref="AE876:AE920" si="448">(IF(G876=3,1,0)+IF(I876=3,1,0)+IF(J876=3,1,0)+IF(K876=3,1,0)+IF(L876=3,1,0)+IF(M876=3,1,0)+IF(AND(N876=3,(OR($W$2=4,$W$2=2))),1,0)+IF(AND($W$2=2,O876=3),1,0)+IF(AND($W$2=2,Q876=3),1,0))/(X876+2)*100</f>
        <v>0</v>
      </c>
      <c r="AF876" s="220">
        <f t="shared" ref="AF876:AF920" si="449">(IF(G876=2,1,0)+IF(I876=2,1,0)+IF(J876=2,1,0)+IF(K876=2,1,0)+IF(L876=2,1,0)+IF(M876=2,1,0)+IF(AND(OR($W$2=4,$W$2=2),N876=2),1,0)+IF(AND($W$2=2,O876=2),1,0)+IF(AND($W$2=2,Q876=2),1,0))/(X876+2)*100</f>
        <v>0</v>
      </c>
      <c r="AG876" s="162"/>
      <c r="AH876" s="182">
        <f t="shared" ref="AH876:AH920" si="450">(IF(J876=5,1,0)+IF(K876=5,1,0)+IF(L876=5,1,0)+IF(M876=5,1,0)+IF(AND(N876=5,OR($W$2=4,$W$2=2)),1,0)+IF(AND($W$2=2,O876=5),1,0)+IF(AND($W$2=2,Q876=5),1,0))/(IF(X876=0,1,X876))*100</f>
        <v>0</v>
      </c>
      <c r="AI876" s="183">
        <f t="shared" ref="AI876:AI920" si="451">(IF(J876=4,1,0)+IF(K876=4,1,0)+IF(L876=4,1,0)+IF(M876=4,1,0)+IF(AND(N876=4,OR($W$2=4,$W$2=2)),1,0)+IF(AND($W$2=2,O876=4),1,0)+IF(AND($W$2=2,Q876=4),1,0))/(IF(X876=0,1,X876))*100</f>
        <v>0</v>
      </c>
      <c r="AJ876" s="183">
        <f t="shared" ref="AJ876:AJ920" si="452">(IF(J876=3,1,0)+IF(K876=3,1,0)+IF(L876=3,1,0)+IF(M876=3,1,0)+IF(AND(N876=3,(OR($W$2=4,$W$2=2))),1,0)+IF(AND($W$2=2,O876=3),1,0)+IF(AND($W$2=2,Q876=3),1,0))/(IF(X876=0,1,X876))*100</f>
        <v>0</v>
      </c>
      <c r="AK876" s="184">
        <f t="shared" ref="AK876:AK920" si="453">(IF(J876=2,1,0)+IF(K876=2,1,0)+IF(L876=2,1,0)+IF(M876=2,1,0)+IF(AND(OR($W$2=4,$W$2=2),N876=2),1,0)+IF(AND($W$2=2,O876=2),1,0)+IF(AND($W$2=2,Q876=2),1,0))/(IF(X876=0,1,X876))*100</f>
        <v>0</v>
      </c>
      <c r="AM876" s="370" t="str">
        <f>IF(OR(S876=5,S876=4),1,IF(OR(S876=3,S876=2),0,"-"))</f>
        <v>-</v>
      </c>
      <c r="AO876" s="309" t="str">
        <f>IF(AM876=1,"3 КЛ","")</f>
        <v/>
      </c>
    </row>
    <row r="877" spans="2:41" ht="16.5" hidden="1" outlineLevel="2" thickBot="1">
      <c r="B877" s="316">
        <v>2</v>
      </c>
      <c r="C877" s="317">
        <f>C876</f>
        <v>135</v>
      </c>
      <c r="D877" s="317">
        <f>D876</f>
        <v>0</v>
      </c>
      <c r="E877" s="153"/>
      <c r="F877" s="153"/>
      <c r="G877" s="253"/>
      <c r="H877" s="253"/>
      <c r="I877" s="253"/>
      <c r="J877" s="154"/>
      <c r="K877" s="154"/>
      <c r="L877" s="154"/>
      <c r="M877" s="154"/>
      <c r="N877" s="253"/>
      <c r="O877" s="253"/>
      <c r="P877" s="312"/>
      <c r="Q877" s="253"/>
      <c r="R877" s="186" t="str">
        <f>IF(SUM(J877:Q877)&lt;1,"-",IF(AK877&gt;0,2,IF(AND(AH877&gt;=50,AI877=(100-AH877)),5,IF((AH877+AI877)&gt;=70,4,3))))</f>
        <v>-</v>
      </c>
      <c r="S877" s="186" t="str">
        <f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60">
        <f t="shared" si="443"/>
        <v>0</v>
      </c>
      <c r="Z877" s="160">
        <f t="shared" si="444"/>
        <v>0</v>
      </c>
      <c r="AA877" s="160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>IF(OR(S877=5,S877=4),1,IF(OR(S877=3,S877=2),0,"-"))</f>
        <v>-</v>
      </c>
      <c r="AO877" s="309" t="str">
        <f t="shared" ref="AO877:AO920" si="454">IF(AM877=1,"3 КЛ","")</f>
        <v/>
      </c>
    </row>
    <row r="878" spans="2:41" ht="16.5" hidden="1" outlineLevel="2" thickBot="1">
      <c r="B878" s="316">
        <v>3</v>
      </c>
      <c r="C878" s="317">
        <f t="shared" ref="C878:C920" si="455">C877</f>
        <v>135</v>
      </c>
      <c r="D878" s="317">
        <f t="shared" ref="D878:D920" si="456">D877</f>
        <v>0</v>
      </c>
      <c r="E878" s="153"/>
      <c r="F878" s="153"/>
      <c r="G878" s="253"/>
      <c r="H878" s="253"/>
      <c r="I878" s="253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ref="R878:R920" si="457">IF(SUM(J878:Q878)&lt;1,"-",IF(AK878&gt;0,2,IF(AND(AH878&gt;=50,AI878=(100-AH878)),5,IF((AH878+AI878)&gt;=70,4,3))))</f>
        <v>-</v>
      </c>
      <c r="S878" s="186" t="str">
        <f t="shared" ref="S878:S920" si="458">IF(AND(G878&gt;1,I878&gt;1),IF(Y878=5,5,IF(Z878=4,4,IF(AA878=3,3,IF(V878=1,2,"-")))),R878)</f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60">
        <f t="shared" si="443"/>
        <v>0</v>
      </c>
      <c r="Z878" s="160">
        <f t="shared" si="444"/>
        <v>0</v>
      </c>
      <c r="AA878" s="160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ref="AM878:AM920" si="459">IF(OR(S878=5,S878=4),1,IF(OR(S878=3,S878=2),0,"-"))</f>
        <v>-</v>
      </c>
      <c r="AO878" s="309" t="str">
        <f t="shared" si="454"/>
        <v/>
      </c>
    </row>
    <row r="879" spans="2:41" ht="16.5" hidden="1" outlineLevel="2" thickBot="1">
      <c r="B879" s="316">
        <v>4</v>
      </c>
      <c r="C879" s="317">
        <f t="shared" si="455"/>
        <v>135</v>
      </c>
      <c r="D879" s="317">
        <f t="shared" si="456"/>
        <v>0</v>
      </c>
      <c r="E879" s="153"/>
      <c r="F879" s="153"/>
      <c r="G879" s="253"/>
      <c r="H879" s="253"/>
      <c r="I879" s="253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60">
        <f t="shared" si="443"/>
        <v>0</v>
      </c>
      <c r="Z879" s="160">
        <f t="shared" si="444"/>
        <v>0</v>
      </c>
      <c r="AA879" s="160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4"/>
        <v/>
      </c>
    </row>
    <row r="880" spans="2:41" ht="16.5" hidden="1" outlineLevel="2" thickBot="1">
      <c r="B880" s="316">
        <v>5</v>
      </c>
      <c r="C880" s="317">
        <f t="shared" si="455"/>
        <v>135</v>
      </c>
      <c r="D880" s="317">
        <f t="shared" si="456"/>
        <v>0</v>
      </c>
      <c r="E880" s="153"/>
      <c r="F880" s="153"/>
      <c r="G880" s="253"/>
      <c r="H880" s="253"/>
      <c r="I880" s="253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60">
        <f t="shared" si="443"/>
        <v>0</v>
      </c>
      <c r="Z880" s="160">
        <f t="shared" si="444"/>
        <v>0</v>
      </c>
      <c r="AA880" s="160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4"/>
        <v/>
      </c>
    </row>
    <row r="881" spans="2:41" ht="16.5" hidden="1" outlineLevel="2" thickBot="1">
      <c r="B881" s="316">
        <v>6</v>
      </c>
      <c r="C881" s="317">
        <f t="shared" si="455"/>
        <v>135</v>
      </c>
      <c r="D881" s="317">
        <f t="shared" si="456"/>
        <v>0</v>
      </c>
      <c r="E881" s="153"/>
      <c r="F881" s="153"/>
      <c r="G881" s="253"/>
      <c r="H881" s="253"/>
      <c r="I881" s="253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60">
        <f t="shared" si="443"/>
        <v>0</v>
      </c>
      <c r="Z881" s="160">
        <f t="shared" si="444"/>
        <v>0</v>
      </c>
      <c r="AA881" s="160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4"/>
        <v/>
      </c>
    </row>
    <row r="882" spans="2:41" ht="16.5" hidden="1" outlineLevel="2" thickBot="1">
      <c r="B882" s="316">
        <v>7</v>
      </c>
      <c r="C882" s="317">
        <f t="shared" si="455"/>
        <v>135</v>
      </c>
      <c r="D882" s="317">
        <f t="shared" si="456"/>
        <v>0</v>
      </c>
      <c r="E882" s="153"/>
      <c r="F882" s="153"/>
      <c r="G882" s="253"/>
      <c r="H882" s="253"/>
      <c r="I882" s="253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60">
        <f t="shared" si="443"/>
        <v>0</v>
      </c>
      <c r="Z882" s="160">
        <f t="shared" si="444"/>
        <v>0</v>
      </c>
      <c r="AA882" s="160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4"/>
        <v/>
      </c>
    </row>
    <row r="883" spans="2:41" ht="16.5" hidden="1" outlineLevel="2" thickBot="1">
      <c r="B883" s="316">
        <v>8</v>
      </c>
      <c r="C883" s="317">
        <f t="shared" si="455"/>
        <v>135</v>
      </c>
      <c r="D883" s="317">
        <f t="shared" si="456"/>
        <v>0</v>
      </c>
      <c r="E883" s="153"/>
      <c r="F883" s="153"/>
      <c r="G883" s="253"/>
      <c r="H883" s="253"/>
      <c r="I883" s="253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60">
        <f t="shared" si="443"/>
        <v>0</v>
      </c>
      <c r="Z883" s="160">
        <f t="shared" si="444"/>
        <v>0</v>
      </c>
      <c r="AA883" s="160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4"/>
        <v/>
      </c>
    </row>
    <row r="884" spans="2:41" ht="16.5" hidden="1" outlineLevel="2" thickBot="1">
      <c r="B884" s="316">
        <v>9</v>
      </c>
      <c r="C884" s="317">
        <f t="shared" si="455"/>
        <v>135</v>
      </c>
      <c r="D884" s="317">
        <f t="shared" si="456"/>
        <v>0</v>
      </c>
      <c r="E884" s="153"/>
      <c r="F884" s="153"/>
      <c r="G884" s="253"/>
      <c r="H884" s="253"/>
      <c r="I884" s="253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60">
        <f t="shared" si="443"/>
        <v>0</v>
      </c>
      <c r="Z884" s="160">
        <f t="shared" si="444"/>
        <v>0</v>
      </c>
      <c r="AA884" s="160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4"/>
        <v/>
      </c>
    </row>
    <row r="885" spans="2:41" ht="16.5" hidden="1" outlineLevel="2" thickBot="1">
      <c r="B885" s="316">
        <v>10</v>
      </c>
      <c r="C885" s="317">
        <f t="shared" si="455"/>
        <v>135</v>
      </c>
      <c r="D885" s="317">
        <f t="shared" si="456"/>
        <v>0</v>
      </c>
      <c r="E885" s="153"/>
      <c r="F885" s="153"/>
      <c r="G885" s="253"/>
      <c r="H885" s="253"/>
      <c r="I885" s="253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60">
        <f t="shared" si="443"/>
        <v>0</v>
      </c>
      <c r="Z885" s="160">
        <f t="shared" si="444"/>
        <v>0</v>
      </c>
      <c r="AA885" s="160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4"/>
        <v/>
      </c>
    </row>
    <row r="886" spans="2:41" ht="16.5" hidden="1" outlineLevel="2" thickBot="1">
      <c r="B886" s="316">
        <v>11</v>
      </c>
      <c r="C886" s="317">
        <f t="shared" si="455"/>
        <v>135</v>
      </c>
      <c r="D886" s="317">
        <f t="shared" si="456"/>
        <v>0</v>
      </c>
      <c r="E886" s="153"/>
      <c r="F886" s="153"/>
      <c r="G886" s="253"/>
      <c r="H886" s="253"/>
      <c r="I886" s="253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60">
        <f t="shared" si="443"/>
        <v>0</v>
      </c>
      <c r="Z886" s="160">
        <f t="shared" si="444"/>
        <v>0</v>
      </c>
      <c r="AA886" s="160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4"/>
        <v/>
      </c>
    </row>
    <row r="887" spans="2:41" ht="16.5" hidden="1" outlineLevel="2" thickBot="1">
      <c r="B887" s="316">
        <v>12</v>
      </c>
      <c r="C887" s="317">
        <f t="shared" si="455"/>
        <v>135</v>
      </c>
      <c r="D887" s="317">
        <f t="shared" si="456"/>
        <v>0</v>
      </c>
      <c r="E887" s="153"/>
      <c r="F887" s="153"/>
      <c r="G887" s="253"/>
      <c r="H887" s="253"/>
      <c r="I887" s="253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60">
        <f t="shared" si="443"/>
        <v>0</v>
      </c>
      <c r="Z887" s="160">
        <f t="shared" si="444"/>
        <v>0</v>
      </c>
      <c r="AA887" s="160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4"/>
        <v/>
      </c>
    </row>
    <row r="888" spans="2:41" ht="16.5" hidden="1" outlineLevel="2" thickBot="1">
      <c r="B888" s="316">
        <v>13</v>
      </c>
      <c r="C888" s="317">
        <f t="shared" si="455"/>
        <v>135</v>
      </c>
      <c r="D888" s="317">
        <f t="shared" si="456"/>
        <v>0</v>
      </c>
      <c r="E888" s="153"/>
      <c r="F888" s="153"/>
      <c r="G888" s="253"/>
      <c r="H888" s="253"/>
      <c r="I888" s="253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60">
        <f t="shared" si="443"/>
        <v>0</v>
      </c>
      <c r="Z888" s="160">
        <f t="shared" si="444"/>
        <v>0</v>
      </c>
      <c r="AA888" s="160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4"/>
        <v/>
      </c>
    </row>
    <row r="889" spans="2:41" ht="16.5" hidden="1" outlineLevel="2" thickBot="1">
      <c r="B889" s="316">
        <v>14</v>
      </c>
      <c r="C889" s="317">
        <f t="shared" si="455"/>
        <v>135</v>
      </c>
      <c r="D889" s="317">
        <f t="shared" si="456"/>
        <v>0</v>
      </c>
      <c r="E889" s="153"/>
      <c r="F889" s="153"/>
      <c r="G889" s="253"/>
      <c r="H889" s="253"/>
      <c r="I889" s="253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60">
        <f t="shared" si="443"/>
        <v>0</v>
      </c>
      <c r="Z889" s="160">
        <f t="shared" si="444"/>
        <v>0</v>
      </c>
      <c r="AA889" s="160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4"/>
        <v/>
      </c>
    </row>
    <row r="890" spans="2:41" ht="16.5" hidden="1" outlineLevel="2" thickBot="1">
      <c r="B890" s="316">
        <v>15</v>
      </c>
      <c r="C890" s="317">
        <f t="shared" si="455"/>
        <v>135</v>
      </c>
      <c r="D890" s="317">
        <f t="shared" si="456"/>
        <v>0</v>
      </c>
      <c r="E890" s="153"/>
      <c r="F890" s="153"/>
      <c r="G890" s="253"/>
      <c r="H890" s="253"/>
      <c r="I890" s="253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60">
        <f t="shared" si="443"/>
        <v>0</v>
      </c>
      <c r="Z890" s="160">
        <f t="shared" si="444"/>
        <v>0</v>
      </c>
      <c r="AA890" s="160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4"/>
        <v/>
      </c>
    </row>
    <row r="891" spans="2:41" ht="16.5" hidden="1" outlineLevel="2" thickBot="1">
      <c r="B891" s="316">
        <v>16</v>
      </c>
      <c r="C891" s="317">
        <f t="shared" si="455"/>
        <v>135</v>
      </c>
      <c r="D891" s="317">
        <f t="shared" si="456"/>
        <v>0</v>
      </c>
      <c r="E891" s="153"/>
      <c r="F891" s="153"/>
      <c r="G891" s="253"/>
      <c r="H891" s="253"/>
      <c r="I891" s="253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60">
        <f t="shared" si="443"/>
        <v>0</v>
      </c>
      <c r="Z891" s="160">
        <f t="shared" si="444"/>
        <v>0</v>
      </c>
      <c r="AA891" s="160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4"/>
        <v/>
      </c>
    </row>
    <row r="892" spans="2:41" ht="16.5" hidden="1" outlineLevel="2" thickBot="1">
      <c r="B892" s="316">
        <v>17</v>
      </c>
      <c r="C892" s="317">
        <f t="shared" si="455"/>
        <v>135</v>
      </c>
      <c r="D892" s="317">
        <f t="shared" si="456"/>
        <v>0</v>
      </c>
      <c r="E892" s="153"/>
      <c r="F892" s="153"/>
      <c r="G892" s="253"/>
      <c r="H892" s="253"/>
      <c r="I892" s="253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60">
        <f t="shared" si="443"/>
        <v>0</v>
      </c>
      <c r="Z892" s="160">
        <f t="shared" si="444"/>
        <v>0</v>
      </c>
      <c r="AA892" s="160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4"/>
        <v/>
      </c>
    </row>
    <row r="893" spans="2:41" ht="16.5" hidden="1" outlineLevel="2" thickBot="1">
      <c r="B893" s="316">
        <v>18</v>
      </c>
      <c r="C893" s="317">
        <f t="shared" si="455"/>
        <v>135</v>
      </c>
      <c r="D893" s="317">
        <f t="shared" si="456"/>
        <v>0</v>
      </c>
      <c r="E893" s="153"/>
      <c r="F893" s="153"/>
      <c r="G893" s="253"/>
      <c r="H893" s="253"/>
      <c r="I893" s="253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60">
        <f t="shared" si="443"/>
        <v>0</v>
      </c>
      <c r="Z893" s="160">
        <f t="shared" si="444"/>
        <v>0</v>
      </c>
      <c r="AA893" s="160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4"/>
        <v/>
      </c>
    </row>
    <row r="894" spans="2:41" ht="16.5" hidden="1" outlineLevel="2" thickBot="1">
      <c r="B894" s="316">
        <v>19</v>
      </c>
      <c r="C894" s="317">
        <f t="shared" si="455"/>
        <v>135</v>
      </c>
      <c r="D894" s="317">
        <f t="shared" si="456"/>
        <v>0</v>
      </c>
      <c r="E894" s="153"/>
      <c r="F894" s="153"/>
      <c r="G894" s="253"/>
      <c r="H894" s="253"/>
      <c r="I894" s="253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60">
        <f t="shared" si="443"/>
        <v>0</v>
      </c>
      <c r="Z894" s="160">
        <f t="shared" si="444"/>
        <v>0</v>
      </c>
      <c r="AA894" s="160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4"/>
        <v/>
      </c>
    </row>
    <row r="895" spans="2:41" ht="16.5" hidden="1" outlineLevel="2" thickBot="1">
      <c r="B895" s="316">
        <v>20</v>
      </c>
      <c r="C895" s="317">
        <f t="shared" si="455"/>
        <v>135</v>
      </c>
      <c r="D895" s="317">
        <f t="shared" si="456"/>
        <v>0</v>
      </c>
      <c r="E895" s="153"/>
      <c r="F895" s="153"/>
      <c r="G895" s="253"/>
      <c r="H895" s="253"/>
      <c r="I895" s="253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60">
        <f t="shared" si="443"/>
        <v>0</v>
      </c>
      <c r="Z895" s="160">
        <f t="shared" si="444"/>
        <v>0</v>
      </c>
      <c r="AA895" s="160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4"/>
        <v/>
      </c>
    </row>
    <row r="896" spans="2:41" ht="16.5" hidden="1" outlineLevel="2" thickBot="1">
      <c r="B896" s="316">
        <v>21</v>
      </c>
      <c r="C896" s="317">
        <f t="shared" si="455"/>
        <v>135</v>
      </c>
      <c r="D896" s="317">
        <f t="shared" si="456"/>
        <v>0</v>
      </c>
      <c r="E896" s="153"/>
      <c r="F896" s="153"/>
      <c r="G896" s="253"/>
      <c r="H896" s="253"/>
      <c r="I896" s="253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60">
        <f t="shared" si="443"/>
        <v>0</v>
      </c>
      <c r="Z896" s="160">
        <f t="shared" si="444"/>
        <v>0</v>
      </c>
      <c r="AA896" s="160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4"/>
        <v/>
      </c>
    </row>
    <row r="897" spans="2:41" ht="16.5" hidden="1" outlineLevel="2" thickBot="1">
      <c r="B897" s="316">
        <v>22</v>
      </c>
      <c r="C897" s="317">
        <f t="shared" si="455"/>
        <v>135</v>
      </c>
      <c r="D897" s="317">
        <f t="shared" si="456"/>
        <v>0</v>
      </c>
      <c r="E897" s="153"/>
      <c r="F897" s="153"/>
      <c r="G897" s="253"/>
      <c r="H897" s="253"/>
      <c r="I897" s="253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60">
        <f t="shared" si="443"/>
        <v>0</v>
      </c>
      <c r="Z897" s="160">
        <f t="shared" si="444"/>
        <v>0</v>
      </c>
      <c r="AA897" s="160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4"/>
        <v/>
      </c>
    </row>
    <row r="898" spans="2:41" ht="16.5" hidden="1" outlineLevel="2" thickBot="1">
      <c r="B898" s="316">
        <v>23</v>
      </c>
      <c r="C898" s="317">
        <f t="shared" si="455"/>
        <v>135</v>
      </c>
      <c r="D898" s="317">
        <f t="shared" si="456"/>
        <v>0</v>
      </c>
      <c r="E898" s="153"/>
      <c r="F898" s="153"/>
      <c r="G898" s="253"/>
      <c r="H898" s="253"/>
      <c r="I898" s="253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60">
        <f t="shared" si="443"/>
        <v>0</v>
      </c>
      <c r="Z898" s="160">
        <f t="shared" si="444"/>
        <v>0</v>
      </c>
      <c r="AA898" s="160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4"/>
        <v/>
      </c>
    </row>
    <row r="899" spans="2:41" ht="16.5" hidden="1" outlineLevel="2" thickBot="1">
      <c r="B899" s="316">
        <v>24</v>
      </c>
      <c r="C899" s="317">
        <f t="shared" si="455"/>
        <v>135</v>
      </c>
      <c r="D899" s="317">
        <f t="shared" si="456"/>
        <v>0</v>
      </c>
      <c r="E899" s="153"/>
      <c r="F899" s="153"/>
      <c r="G899" s="253"/>
      <c r="H899" s="253"/>
      <c r="I899" s="253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60">
        <f t="shared" si="443"/>
        <v>0</v>
      </c>
      <c r="Z899" s="160">
        <f t="shared" si="444"/>
        <v>0</v>
      </c>
      <c r="AA899" s="160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4"/>
        <v/>
      </c>
    </row>
    <row r="900" spans="2:41" ht="16.5" hidden="1" outlineLevel="2" thickBot="1">
      <c r="B900" s="316">
        <v>25</v>
      </c>
      <c r="C900" s="317">
        <f t="shared" si="455"/>
        <v>135</v>
      </c>
      <c r="D900" s="317">
        <f t="shared" si="456"/>
        <v>0</v>
      </c>
      <c r="E900" s="153"/>
      <c r="F900" s="153"/>
      <c r="G900" s="253"/>
      <c r="H900" s="253"/>
      <c r="I900" s="253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60">
        <f t="shared" si="443"/>
        <v>0</v>
      </c>
      <c r="Z900" s="160">
        <f t="shared" si="444"/>
        <v>0</v>
      </c>
      <c r="AA900" s="160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4"/>
        <v/>
      </c>
    </row>
    <row r="901" spans="2:41" ht="16.5" hidden="1" outlineLevel="2" thickBot="1">
      <c r="B901" s="316">
        <v>26</v>
      </c>
      <c r="C901" s="317">
        <f t="shared" si="455"/>
        <v>135</v>
      </c>
      <c r="D901" s="317">
        <f t="shared" si="456"/>
        <v>0</v>
      </c>
      <c r="E901" s="153"/>
      <c r="F901" s="153"/>
      <c r="G901" s="253"/>
      <c r="H901" s="253"/>
      <c r="I901" s="253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60">
        <f t="shared" si="443"/>
        <v>0</v>
      </c>
      <c r="Z901" s="160">
        <f t="shared" si="444"/>
        <v>0</v>
      </c>
      <c r="AA901" s="160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4"/>
        <v/>
      </c>
    </row>
    <row r="902" spans="2:41" ht="16.5" hidden="1" outlineLevel="2" thickBot="1">
      <c r="B902" s="316">
        <v>27</v>
      </c>
      <c r="C902" s="317">
        <f t="shared" si="455"/>
        <v>135</v>
      </c>
      <c r="D902" s="317">
        <f t="shared" si="456"/>
        <v>0</v>
      </c>
      <c r="E902" s="153"/>
      <c r="F902" s="153"/>
      <c r="G902" s="253"/>
      <c r="H902" s="253"/>
      <c r="I902" s="253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60">
        <f t="shared" si="443"/>
        <v>0</v>
      </c>
      <c r="Z902" s="160">
        <f t="shared" si="444"/>
        <v>0</v>
      </c>
      <c r="AA902" s="160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4"/>
        <v/>
      </c>
    </row>
    <row r="903" spans="2:41" ht="16.5" hidden="1" outlineLevel="2" thickBot="1">
      <c r="B903" s="316">
        <v>28</v>
      </c>
      <c r="C903" s="317">
        <f t="shared" si="455"/>
        <v>135</v>
      </c>
      <c r="D903" s="317">
        <f t="shared" si="456"/>
        <v>0</v>
      </c>
      <c r="E903" s="153"/>
      <c r="F903" s="153"/>
      <c r="G903" s="253"/>
      <c r="H903" s="253"/>
      <c r="I903" s="253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60">
        <f t="shared" si="443"/>
        <v>0</v>
      </c>
      <c r="Z903" s="160">
        <f t="shared" si="444"/>
        <v>0</v>
      </c>
      <c r="AA903" s="160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4"/>
        <v/>
      </c>
    </row>
    <row r="904" spans="2:41" ht="16.5" hidden="1" outlineLevel="2" thickBot="1">
      <c r="B904" s="316">
        <v>29</v>
      </c>
      <c r="C904" s="317">
        <f t="shared" si="455"/>
        <v>135</v>
      </c>
      <c r="D904" s="317">
        <f t="shared" si="456"/>
        <v>0</v>
      </c>
      <c r="E904" s="153"/>
      <c r="F904" s="153"/>
      <c r="G904" s="253"/>
      <c r="H904" s="253"/>
      <c r="I904" s="253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60">
        <f t="shared" si="443"/>
        <v>0</v>
      </c>
      <c r="Z904" s="160">
        <f t="shared" si="444"/>
        <v>0</v>
      </c>
      <c r="AA904" s="160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4"/>
        <v/>
      </c>
    </row>
    <row r="905" spans="2:41" ht="16.5" hidden="1" outlineLevel="2" thickBot="1">
      <c r="B905" s="316">
        <v>30</v>
      </c>
      <c r="C905" s="317">
        <f t="shared" si="455"/>
        <v>135</v>
      </c>
      <c r="D905" s="317">
        <f t="shared" si="456"/>
        <v>0</v>
      </c>
      <c r="E905" s="153"/>
      <c r="F905" s="153"/>
      <c r="G905" s="253"/>
      <c r="H905" s="253"/>
      <c r="I905" s="253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60">
        <f t="shared" si="443"/>
        <v>0</v>
      </c>
      <c r="Z905" s="160">
        <f t="shared" si="444"/>
        <v>0</v>
      </c>
      <c r="AA905" s="160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4"/>
        <v/>
      </c>
    </row>
    <row r="906" spans="2:41" ht="16.5" hidden="1" outlineLevel="2" thickBot="1">
      <c r="B906" s="316">
        <v>31</v>
      </c>
      <c r="C906" s="317">
        <f t="shared" si="455"/>
        <v>135</v>
      </c>
      <c r="D906" s="317">
        <f t="shared" si="456"/>
        <v>0</v>
      </c>
      <c r="E906" s="153"/>
      <c r="F906" s="153"/>
      <c r="G906" s="253"/>
      <c r="H906" s="253"/>
      <c r="I906" s="253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60">
        <f t="shared" si="443"/>
        <v>0</v>
      </c>
      <c r="Z906" s="160">
        <f t="shared" si="444"/>
        <v>0</v>
      </c>
      <c r="AA906" s="160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4"/>
        <v/>
      </c>
    </row>
    <row r="907" spans="2:41" ht="16.5" hidden="1" outlineLevel="2" thickBot="1">
      <c r="B907" s="316">
        <v>32</v>
      </c>
      <c r="C907" s="317">
        <f t="shared" si="455"/>
        <v>135</v>
      </c>
      <c r="D907" s="317">
        <f t="shared" si="456"/>
        <v>0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60">
        <f t="shared" si="443"/>
        <v>0</v>
      </c>
      <c r="Z907" s="160">
        <f t="shared" si="444"/>
        <v>0</v>
      </c>
      <c r="AA907" s="160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4"/>
        <v/>
      </c>
    </row>
    <row r="908" spans="2:41" ht="16.5" hidden="1" outlineLevel="2" thickBot="1">
      <c r="B908" s="316">
        <v>33</v>
      </c>
      <c r="C908" s="317">
        <f t="shared" si="455"/>
        <v>135</v>
      </c>
      <c r="D908" s="317">
        <f t="shared" si="456"/>
        <v>0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60">
        <f t="shared" si="443"/>
        <v>0</v>
      </c>
      <c r="Z908" s="160">
        <f t="shared" si="444"/>
        <v>0</v>
      </c>
      <c r="AA908" s="160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4"/>
        <v/>
      </c>
    </row>
    <row r="909" spans="2:41" ht="16.5" hidden="1" outlineLevel="2" thickBot="1">
      <c r="B909" s="316">
        <v>34</v>
      </c>
      <c r="C909" s="317">
        <f t="shared" si="455"/>
        <v>135</v>
      </c>
      <c r="D909" s="317">
        <f t="shared" si="456"/>
        <v>0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60">
        <f t="shared" si="443"/>
        <v>0</v>
      </c>
      <c r="Z909" s="160">
        <f t="shared" si="444"/>
        <v>0</v>
      </c>
      <c r="AA909" s="160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4"/>
        <v/>
      </c>
    </row>
    <row r="910" spans="2:41" ht="16.5" hidden="1" outlineLevel="2" thickBot="1">
      <c r="B910" s="316">
        <v>35</v>
      </c>
      <c r="C910" s="317">
        <f t="shared" si="455"/>
        <v>135</v>
      </c>
      <c r="D910" s="317">
        <f t="shared" si="456"/>
        <v>0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60">
        <f t="shared" si="443"/>
        <v>0</v>
      </c>
      <c r="Z910" s="160">
        <f t="shared" si="444"/>
        <v>0</v>
      </c>
      <c r="AA910" s="160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4"/>
        <v/>
      </c>
    </row>
    <row r="911" spans="2:41" ht="16.5" hidden="1" outlineLevel="2" thickBot="1">
      <c r="B911" s="316">
        <v>36</v>
      </c>
      <c r="C911" s="317">
        <f t="shared" si="455"/>
        <v>135</v>
      </c>
      <c r="D911" s="317">
        <f t="shared" si="456"/>
        <v>0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60">
        <f t="shared" si="443"/>
        <v>0</v>
      </c>
      <c r="Z911" s="160">
        <f t="shared" si="444"/>
        <v>0</v>
      </c>
      <c r="AA911" s="160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4"/>
        <v/>
      </c>
    </row>
    <row r="912" spans="2:41" ht="16.5" hidden="1" outlineLevel="2" thickBot="1">
      <c r="B912" s="316">
        <v>37</v>
      </c>
      <c r="C912" s="317">
        <f t="shared" si="455"/>
        <v>135</v>
      </c>
      <c r="D912" s="317">
        <f t="shared" si="456"/>
        <v>0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60">
        <f t="shared" si="443"/>
        <v>0</v>
      </c>
      <c r="Z912" s="160">
        <f t="shared" si="444"/>
        <v>0</v>
      </c>
      <c r="AA912" s="160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4"/>
        <v/>
      </c>
    </row>
    <row r="913" spans="2:41" ht="16.5" hidden="1" outlineLevel="2" thickBot="1">
      <c r="B913" s="316">
        <v>38</v>
      </c>
      <c r="C913" s="317">
        <f t="shared" si="455"/>
        <v>135</v>
      </c>
      <c r="D913" s="317">
        <f t="shared" si="456"/>
        <v>0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60">
        <f t="shared" si="443"/>
        <v>0</v>
      </c>
      <c r="Z913" s="160">
        <f t="shared" si="444"/>
        <v>0</v>
      </c>
      <c r="AA913" s="160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4"/>
        <v/>
      </c>
    </row>
    <row r="914" spans="2:41" ht="16.5" hidden="1" outlineLevel="2" thickBot="1">
      <c r="B914" s="316">
        <v>39</v>
      </c>
      <c r="C914" s="317">
        <f t="shared" si="455"/>
        <v>135</v>
      </c>
      <c r="D914" s="317">
        <f t="shared" si="456"/>
        <v>0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60">
        <f t="shared" si="443"/>
        <v>0</v>
      </c>
      <c r="Z914" s="160">
        <f t="shared" si="444"/>
        <v>0</v>
      </c>
      <c r="AA914" s="160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4"/>
        <v/>
      </c>
    </row>
    <row r="915" spans="2:41" ht="16.5" hidden="1" outlineLevel="2" thickBot="1">
      <c r="B915" s="316">
        <v>40</v>
      </c>
      <c r="C915" s="317">
        <f t="shared" si="455"/>
        <v>135</v>
      </c>
      <c r="D915" s="317">
        <f t="shared" si="456"/>
        <v>0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60">
        <f t="shared" si="443"/>
        <v>0</v>
      </c>
      <c r="Z915" s="160">
        <f t="shared" si="444"/>
        <v>0</v>
      </c>
      <c r="AA915" s="160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4"/>
        <v/>
      </c>
    </row>
    <row r="916" spans="2:41" ht="16.5" hidden="1" outlineLevel="2" thickBot="1">
      <c r="B916" s="316">
        <v>41</v>
      </c>
      <c r="C916" s="317">
        <f t="shared" si="455"/>
        <v>135</v>
      </c>
      <c r="D916" s="317">
        <f t="shared" si="456"/>
        <v>0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60">
        <f t="shared" si="443"/>
        <v>0</v>
      </c>
      <c r="Z916" s="160">
        <f t="shared" si="444"/>
        <v>0</v>
      </c>
      <c r="AA916" s="160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4"/>
        <v/>
      </c>
    </row>
    <row r="917" spans="2:41" ht="16.5" hidden="1" outlineLevel="2" thickBot="1">
      <c r="B917" s="316">
        <v>42</v>
      </c>
      <c r="C917" s="317">
        <f t="shared" si="455"/>
        <v>135</v>
      </c>
      <c r="D917" s="317">
        <f t="shared" si="456"/>
        <v>0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60">
        <f t="shared" si="443"/>
        <v>0</v>
      </c>
      <c r="Z917" s="160">
        <f t="shared" si="444"/>
        <v>0</v>
      </c>
      <c r="AA917" s="160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4"/>
        <v/>
      </c>
    </row>
    <row r="918" spans="2:41" ht="16.5" hidden="1" outlineLevel="2" thickBot="1">
      <c r="B918" s="316">
        <v>43</v>
      </c>
      <c r="C918" s="317">
        <f t="shared" si="455"/>
        <v>135</v>
      </c>
      <c r="D918" s="317">
        <f t="shared" si="456"/>
        <v>0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60">
        <f t="shared" si="443"/>
        <v>0</v>
      </c>
      <c r="Z918" s="160">
        <f t="shared" si="444"/>
        <v>0</v>
      </c>
      <c r="AA918" s="160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4"/>
        <v/>
      </c>
    </row>
    <row r="919" spans="2:41" ht="16.5" hidden="1" outlineLevel="2" thickBot="1">
      <c r="B919" s="316">
        <v>44</v>
      </c>
      <c r="C919" s="317">
        <f t="shared" si="455"/>
        <v>135</v>
      </c>
      <c r="D919" s="317">
        <f t="shared" si="456"/>
        <v>0</v>
      </c>
      <c r="E919" s="153"/>
      <c r="F919" s="153"/>
      <c r="G919" s="154"/>
      <c r="H919" s="154"/>
      <c r="I919" s="154"/>
      <c r="J919" s="154"/>
      <c r="K919" s="154"/>
      <c r="L919" s="154"/>
      <c r="M919" s="154"/>
      <c r="N919" s="253"/>
      <c r="O919" s="253"/>
      <c r="P919" s="312"/>
      <c r="Q919" s="253"/>
      <c r="R919" s="186" t="str">
        <f t="shared" si="457"/>
        <v>-</v>
      </c>
      <c r="S919" s="186" t="str">
        <f t="shared" si="458"/>
        <v>-</v>
      </c>
      <c r="T919" s="155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60">
        <f t="shared" si="443"/>
        <v>0</v>
      </c>
      <c r="Z919" s="160">
        <f t="shared" si="444"/>
        <v>0</v>
      </c>
      <c r="AA919" s="160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0" t="str">
        <f t="shared" si="459"/>
        <v>-</v>
      </c>
      <c r="AO919" s="309" t="str">
        <f t="shared" si="454"/>
        <v/>
      </c>
    </row>
    <row r="920" spans="2:41" ht="16.5" hidden="1" outlineLevel="2" thickBot="1">
      <c r="B920" s="318">
        <v>45</v>
      </c>
      <c r="C920" s="319">
        <f t="shared" si="455"/>
        <v>135</v>
      </c>
      <c r="D920" s="319">
        <f t="shared" si="456"/>
        <v>0</v>
      </c>
      <c r="E920" s="156"/>
      <c r="F920" s="156"/>
      <c r="G920" s="157"/>
      <c r="H920" s="157"/>
      <c r="I920" s="157"/>
      <c r="J920" s="157"/>
      <c r="K920" s="157"/>
      <c r="L920" s="157"/>
      <c r="M920" s="157"/>
      <c r="N920" s="889"/>
      <c r="O920" s="889"/>
      <c r="P920" s="313"/>
      <c r="Q920" s="889"/>
      <c r="R920" s="187" t="str">
        <f t="shared" si="457"/>
        <v>-</v>
      </c>
      <c r="S920" s="187" t="str">
        <f t="shared" si="458"/>
        <v>-</v>
      </c>
      <c r="T920" s="158" t="s">
        <v>316</v>
      </c>
      <c r="V920" s="181">
        <f t="shared" si="440"/>
        <v>0</v>
      </c>
      <c r="W920" s="202">
        <f t="shared" si="441"/>
        <v>0</v>
      </c>
      <c r="X920" s="149">
        <f t="shared" si="442"/>
        <v>0</v>
      </c>
      <c r="Y920" s="160">
        <f t="shared" si="443"/>
        <v>0</v>
      </c>
      <c r="Z920" s="160">
        <f t="shared" si="444"/>
        <v>0</v>
      </c>
      <c r="AA920" s="160">
        <f t="shared" si="445"/>
        <v>0</v>
      </c>
      <c r="AC920" s="219">
        <f t="shared" si="446"/>
        <v>0</v>
      </c>
      <c r="AD920" s="218">
        <f t="shared" si="447"/>
        <v>0</v>
      </c>
      <c r="AE920" s="218">
        <f t="shared" si="448"/>
        <v>0</v>
      </c>
      <c r="AF920" s="220">
        <f t="shared" si="449"/>
        <v>0</v>
      </c>
      <c r="AG920" s="162"/>
      <c r="AH920" s="182">
        <f t="shared" si="450"/>
        <v>0</v>
      </c>
      <c r="AI920" s="183">
        <f t="shared" si="451"/>
        <v>0</v>
      </c>
      <c r="AJ920" s="183">
        <f t="shared" si="452"/>
        <v>0</v>
      </c>
      <c r="AK920" s="184">
        <f t="shared" si="453"/>
        <v>0</v>
      </c>
      <c r="AM920" s="371" t="str">
        <f t="shared" si="459"/>
        <v>-</v>
      </c>
      <c r="AO920" s="309" t="str">
        <f t="shared" si="454"/>
        <v/>
      </c>
    </row>
    <row r="921" spans="2:41" ht="15.75" hidden="1" outlineLevel="1" thickBot="1">
      <c r="F921" s="761" t="s">
        <v>176</v>
      </c>
      <c r="G921" s="762"/>
      <c r="H921" s="762"/>
      <c r="I921" s="762"/>
      <c r="J921" s="762"/>
      <c r="K921" s="762"/>
      <c r="L921" s="762"/>
      <c r="M921" s="762"/>
      <c r="N921" s="199"/>
      <c r="O921" s="199"/>
      <c r="P921" s="199"/>
      <c r="Q921" s="199"/>
      <c r="R921" s="200"/>
      <c r="S921" s="200"/>
    </row>
    <row r="922" spans="2:41" s="322" customFormat="1" ht="21.75" hidden="1" customHeight="1" outlineLevel="1" thickTop="1">
      <c r="B922" s="320"/>
      <c r="C922" s="321"/>
      <c r="D922" s="321"/>
      <c r="F922" s="328" t="s">
        <v>350</v>
      </c>
      <c r="G922" s="329" t="s">
        <v>248</v>
      </c>
      <c r="H922" s="329" t="s">
        <v>265</v>
      </c>
      <c r="I922" s="329" t="s">
        <v>249</v>
      </c>
      <c r="J922" s="329" t="s">
        <v>250</v>
      </c>
      <c r="K922" s="329" t="s">
        <v>251</v>
      </c>
      <c r="L922" s="329" t="s">
        <v>252</v>
      </c>
      <c r="M922" s="329" t="s">
        <v>253</v>
      </c>
      <c r="N922" s="329" t="s">
        <v>254</v>
      </c>
      <c r="O922" s="329" t="s">
        <v>399</v>
      </c>
      <c r="P922" s="329" t="s">
        <v>400</v>
      </c>
      <c r="Q922" s="329" t="s">
        <v>401</v>
      </c>
      <c r="R922" s="330" t="s">
        <v>264</v>
      </c>
      <c r="S922" s="331" t="s">
        <v>255</v>
      </c>
      <c r="T922" s="331" t="s">
        <v>409</v>
      </c>
      <c r="U922" s="325"/>
      <c r="V922" s="321"/>
      <c r="W922" s="321"/>
      <c r="AG922" s="326"/>
      <c r="AL922" s="325"/>
      <c r="AM922" s="355"/>
      <c r="AN922" s="325"/>
      <c r="AO922" s="327"/>
    </row>
    <row r="923" spans="2:41" s="322" customFormat="1" ht="15" hidden="1" outlineLevel="1">
      <c r="B923" s="320"/>
      <c r="C923" s="321"/>
      <c r="D923" s="321"/>
      <c r="F923" s="332" t="s">
        <v>257</v>
      </c>
      <c r="G923" s="333">
        <f>SUMIF(G876:G920,5)/5</f>
        <v>0</v>
      </c>
      <c r="H923" s="333">
        <f t="shared" ref="H923:S923" si="460">SUMIF(H876:H920,5)/5</f>
        <v>0</v>
      </c>
      <c r="I923" s="333">
        <f t="shared" si="460"/>
        <v>0</v>
      </c>
      <c r="J923" s="333">
        <f t="shared" si="460"/>
        <v>0</v>
      </c>
      <c r="K923" s="333">
        <f t="shared" si="460"/>
        <v>0</v>
      </c>
      <c r="L923" s="333">
        <f t="shared" si="460"/>
        <v>0</v>
      </c>
      <c r="M923" s="333">
        <f t="shared" si="460"/>
        <v>0</v>
      </c>
      <c r="N923" s="333">
        <f t="shared" si="460"/>
        <v>0</v>
      </c>
      <c r="O923" s="333">
        <f>SUMIF(O876:O920,5)/5</f>
        <v>0</v>
      </c>
      <c r="P923" s="333">
        <f>SUMIF(P876:P920,5)/5</f>
        <v>0</v>
      </c>
      <c r="Q923" s="333">
        <f>SUMIF(Q876:Q920,5)/5</f>
        <v>0</v>
      </c>
      <c r="R923" s="333">
        <f t="shared" si="460"/>
        <v>0</v>
      </c>
      <c r="S923" s="334">
        <f t="shared" si="460"/>
        <v>0</v>
      </c>
      <c r="T923" s="362" t="s">
        <v>411</v>
      </c>
      <c r="U923" s="325"/>
      <c r="V923" s="321"/>
      <c r="W923" s="321"/>
      <c r="AG923" s="326"/>
      <c r="AL923" s="325"/>
      <c r="AM923" s="355"/>
      <c r="AN923" s="325"/>
      <c r="AO923" s="327"/>
    </row>
    <row r="924" spans="2:41" s="322" customFormat="1" ht="15" hidden="1" outlineLevel="1">
      <c r="B924" s="320"/>
      <c r="C924" s="321"/>
      <c r="D924" s="321"/>
      <c r="F924" s="335" t="s">
        <v>258</v>
      </c>
      <c r="G924" s="336">
        <f t="shared" ref="G924:S924" si="461">IF(ISERR(G923/SUM(G923,G925,G927,G929)*100),0,G923/SUM(G923,G925,G927,G929)*100)</f>
        <v>0</v>
      </c>
      <c r="H924" s="336">
        <f t="shared" si="461"/>
        <v>0</v>
      </c>
      <c r="I924" s="336">
        <f t="shared" si="461"/>
        <v>0</v>
      </c>
      <c r="J924" s="336">
        <f t="shared" si="461"/>
        <v>0</v>
      </c>
      <c r="K924" s="336">
        <f t="shared" si="461"/>
        <v>0</v>
      </c>
      <c r="L924" s="336">
        <f t="shared" si="461"/>
        <v>0</v>
      </c>
      <c r="M924" s="336">
        <f t="shared" si="461"/>
        <v>0</v>
      </c>
      <c r="N924" s="336">
        <f t="shared" si="461"/>
        <v>0</v>
      </c>
      <c r="O924" s="336">
        <f>IF(ISERR(O923/SUM(O923,O925,O927,O929)*100),0,O923/SUM(O923,O925,O927,O929)*100)</f>
        <v>0</v>
      </c>
      <c r="P924" s="336">
        <f>IF(ISERR(P923/SUM(P923,P925,P927,P929)*100),0,P923/SUM(P923,P925,P927,P929)*100)</f>
        <v>0</v>
      </c>
      <c r="Q924" s="336">
        <f>IF(ISERR(Q923/SUM(Q923,Q925,Q927,Q929)*100),0,Q923/SUM(Q923,Q925,Q927,Q929)*100)</f>
        <v>0</v>
      </c>
      <c r="R924" s="336">
        <f t="shared" si="461"/>
        <v>0</v>
      </c>
      <c r="S924" s="337">
        <f t="shared" si="461"/>
        <v>0</v>
      </c>
      <c r="T924" s="363">
        <f>SUM(V875:W875)</f>
        <v>0</v>
      </c>
      <c r="U924" s="325"/>
      <c r="V924" s="321"/>
      <c r="W924" s="321"/>
      <c r="AG924" s="326"/>
      <c r="AL924" s="325"/>
      <c r="AM924" s="355"/>
      <c r="AN924" s="325"/>
      <c r="AO924" s="327"/>
    </row>
    <row r="925" spans="2:41" s="322" customFormat="1" ht="15" hidden="1" outlineLevel="1">
      <c r="B925" s="320"/>
      <c r="C925" s="321"/>
      <c r="D925" s="321"/>
      <c r="F925" s="332" t="s">
        <v>259</v>
      </c>
      <c r="G925" s="333">
        <f>SUMIF(G876:G920,4)/4</f>
        <v>0</v>
      </c>
      <c r="H925" s="333">
        <f t="shared" ref="H925:S925" si="462">SUMIF(H876:H920,4)/4</f>
        <v>0</v>
      </c>
      <c r="I925" s="333">
        <f t="shared" si="462"/>
        <v>0</v>
      </c>
      <c r="J925" s="333">
        <f t="shared" si="462"/>
        <v>0</v>
      </c>
      <c r="K925" s="333">
        <f t="shared" si="462"/>
        <v>0</v>
      </c>
      <c r="L925" s="333">
        <f t="shared" si="462"/>
        <v>0</v>
      </c>
      <c r="M925" s="333">
        <f t="shared" si="462"/>
        <v>0</v>
      </c>
      <c r="N925" s="333">
        <f t="shared" si="462"/>
        <v>0</v>
      </c>
      <c r="O925" s="333">
        <f>SUMIF(O876:O920,4)/4</f>
        <v>0</v>
      </c>
      <c r="P925" s="333">
        <f>SUMIF(P876:P920,4)/4</f>
        <v>0</v>
      </c>
      <c r="Q925" s="333">
        <f>SUMIF(Q876:Q920,4)/4</f>
        <v>0</v>
      </c>
      <c r="R925" s="333">
        <f t="shared" si="462"/>
        <v>0</v>
      </c>
      <c r="S925" s="334">
        <f t="shared" si="462"/>
        <v>0</v>
      </c>
      <c r="T925" s="364" t="s">
        <v>410</v>
      </c>
      <c r="U925" s="325"/>
      <c r="V925" s="321"/>
      <c r="W925" s="321"/>
      <c r="AG925" s="326"/>
      <c r="AL925" s="325"/>
      <c r="AM925" s="355"/>
      <c r="AN925" s="325"/>
      <c r="AO925" s="327"/>
    </row>
    <row r="926" spans="2:41" s="322" customFormat="1" ht="15" hidden="1" outlineLevel="1">
      <c r="B926" s="320"/>
      <c r="C926" s="321"/>
      <c r="D926" s="321"/>
      <c r="F926" s="335" t="s">
        <v>258</v>
      </c>
      <c r="G926" s="336">
        <f t="shared" ref="G926:S926" si="463">IF(ISERR(G925/SUM(G923,G925,G927,G929)*100),0,G925/SUM(G923,G925,G927,G929)*100)</f>
        <v>0</v>
      </c>
      <c r="H926" s="336">
        <f t="shared" si="463"/>
        <v>0</v>
      </c>
      <c r="I926" s="336">
        <f t="shared" si="463"/>
        <v>0</v>
      </c>
      <c r="J926" s="336">
        <f t="shared" si="463"/>
        <v>0</v>
      </c>
      <c r="K926" s="336">
        <f t="shared" si="463"/>
        <v>0</v>
      </c>
      <c r="L926" s="336">
        <f t="shared" si="463"/>
        <v>0</v>
      </c>
      <c r="M926" s="336">
        <f t="shared" si="463"/>
        <v>0</v>
      </c>
      <c r="N926" s="336">
        <f t="shared" si="463"/>
        <v>0</v>
      </c>
      <c r="O926" s="336">
        <f>IF(ISERR(O925/SUM(O923,O925,O927,O929)*100),0,O925/SUM(O923,O925,O927,O929)*100)</f>
        <v>0</v>
      </c>
      <c r="P926" s="336">
        <f>IF(ISERR(P925/SUM(P923,P925,P927,P929)*100),0,P925/SUM(P923,P925,P927,P929)*100)</f>
        <v>0</v>
      </c>
      <c r="Q926" s="336">
        <f>IF(ISERR(Q925/SUM(Q923,Q925,Q927,Q929)*100),0,Q925/SUM(Q923,Q925,Q927,Q929)*100)</f>
        <v>0</v>
      </c>
      <c r="R926" s="336">
        <f t="shared" si="463"/>
        <v>0</v>
      </c>
      <c r="S926" s="337">
        <f t="shared" si="463"/>
        <v>0</v>
      </c>
      <c r="T926" s="365">
        <f>AM875</f>
        <v>0</v>
      </c>
      <c r="U926" s="325"/>
      <c r="V926" s="321"/>
      <c r="W926" s="321"/>
      <c r="AG926" s="326"/>
      <c r="AL926" s="325"/>
      <c r="AM926" s="355"/>
      <c r="AN926" s="325"/>
      <c r="AO926" s="327"/>
    </row>
    <row r="927" spans="2:41" s="322" customFormat="1" ht="15" hidden="1" outlineLevel="1">
      <c r="B927" s="320"/>
      <c r="C927" s="321"/>
      <c r="D927" s="321"/>
      <c r="F927" s="332" t="s">
        <v>260</v>
      </c>
      <c r="G927" s="333">
        <f>SUMIF(G876:G920,3)/3</f>
        <v>0</v>
      </c>
      <c r="H927" s="333">
        <f t="shared" ref="H927:S927" si="464">SUMIF(H876:H920,3)/3</f>
        <v>0</v>
      </c>
      <c r="I927" s="333">
        <f t="shared" si="464"/>
        <v>0</v>
      </c>
      <c r="J927" s="333">
        <f t="shared" si="464"/>
        <v>0</v>
      </c>
      <c r="K927" s="333">
        <f t="shared" si="464"/>
        <v>0</v>
      </c>
      <c r="L927" s="333">
        <f t="shared" si="464"/>
        <v>0</v>
      </c>
      <c r="M927" s="333">
        <f t="shared" si="464"/>
        <v>0</v>
      </c>
      <c r="N927" s="333">
        <f t="shared" si="464"/>
        <v>0</v>
      </c>
      <c r="O927" s="333">
        <f>SUMIF(O876:O920,3)/3</f>
        <v>0</v>
      </c>
      <c r="P927" s="333">
        <f>SUMIF(P876:P920,3)/3</f>
        <v>0</v>
      </c>
      <c r="Q927" s="333">
        <f>SUMIF(Q876:Q920,3)/3</f>
        <v>0</v>
      </c>
      <c r="R927" s="333">
        <f t="shared" si="464"/>
        <v>0</v>
      </c>
      <c r="S927" s="334">
        <f t="shared" si="464"/>
        <v>0</v>
      </c>
      <c r="T927" s="364" t="s">
        <v>412</v>
      </c>
      <c r="U927" s="325"/>
      <c r="V927" s="321"/>
      <c r="W927" s="321"/>
      <c r="AG927" s="326"/>
      <c r="AL927" s="325"/>
      <c r="AM927" s="355"/>
      <c r="AN927" s="325"/>
      <c r="AO927" s="327"/>
    </row>
    <row r="928" spans="2:41" s="322" customFormat="1" ht="15" hidden="1" outlineLevel="1">
      <c r="B928" s="320"/>
      <c r="C928" s="321"/>
      <c r="D928" s="321"/>
      <c r="F928" s="335" t="s">
        <v>258</v>
      </c>
      <c r="G928" s="336">
        <f t="shared" ref="G928:S928" si="465">IF(ISERR(G927/SUM(G923,G925,G927,G929)*100),0,G927/SUM(G923,G925,G927,G929)*100)</f>
        <v>0</v>
      </c>
      <c r="H928" s="336">
        <f t="shared" si="465"/>
        <v>0</v>
      </c>
      <c r="I928" s="336">
        <f t="shared" si="465"/>
        <v>0</v>
      </c>
      <c r="J928" s="336">
        <f t="shared" si="465"/>
        <v>0</v>
      </c>
      <c r="K928" s="336">
        <f t="shared" si="465"/>
        <v>0</v>
      </c>
      <c r="L928" s="336">
        <f t="shared" si="465"/>
        <v>0</v>
      </c>
      <c r="M928" s="336">
        <f t="shared" si="465"/>
        <v>0</v>
      </c>
      <c r="N928" s="336">
        <f t="shared" si="465"/>
        <v>0</v>
      </c>
      <c r="O928" s="336">
        <f>IF(ISERR(O927/SUM(O923,O925,O927,O929)*100),0,O927/SUM(O923,O925,O927,O929)*100)</f>
        <v>0</v>
      </c>
      <c r="P928" s="336">
        <f>IF(ISERR(P927/SUM(P923,P925,P927,P929)*100),0,P927/SUM(P923,P925,P927,P929)*100)</f>
        <v>0</v>
      </c>
      <c r="Q928" s="336">
        <f>IF(ISERR(Q927/SUM(Q923,Q925,Q927,Q929)*100),0,Q927/SUM(Q923,Q925,Q927,Q929)*100)</f>
        <v>0</v>
      </c>
      <c r="R928" s="336">
        <f t="shared" si="465"/>
        <v>0</v>
      </c>
      <c r="S928" s="337">
        <f t="shared" si="465"/>
        <v>0</v>
      </c>
      <c r="T928" s="366">
        <f>T924-T926</f>
        <v>0</v>
      </c>
      <c r="U928" s="325"/>
      <c r="V928" s="321"/>
      <c r="W928" s="321"/>
      <c r="AG928" s="326"/>
      <c r="AL928" s="325"/>
      <c r="AM928" s="355"/>
      <c r="AN928" s="325"/>
      <c r="AO928" s="327"/>
    </row>
    <row r="929" spans="2:41" s="322" customFormat="1" ht="15" hidden="1" outlineLevel="1">
      <c r="B929" s="320"/>
      <c r="C929" s="321"/>
      <c r="D929" s="321"/>
      <c r="F929" s="332" t="s">
        <v>261</v>
      </c>
      <c r="G929" s="333">
        <f>SUMIF(G876:G920,2)/2</f>
        <v>0</v>
      </c>
      <c r="H929" s="333">
        <f t="shared" ref="H929:S929" si="466">SUMIF(H876:H920,2)/2</f>
        <v>0</v>
      </c>
      <c r="I929" s="333">
        <f t="shared" si="466"/>
        <v>0</v>
      </c>
      <c r="J929" s="333">
        <f t="shared" si="466"/>
        <v>0</v>
      </c>
      <c r="K929" s="333">
        <f t="shared" si="466"/>
        <v>0</v>
      </c>
      <c r="L929" s="333">
        <f t="shared" si="466"/>
        <v>0</v>
      </c>
      <c r="M929" s="333">
        <f t="shared" si="466"/>
        <v>0</v>
      </c>
      <c r="N929" s="333">
        <f t="shared" si="466"/>
        <v>0</v>
      </c>
      <c r="O929" s="333">
        <f>SUMIF(O876:O920,2)/2</f>
        <v>0</v>
      </c>
      <c r="P929" s="333">
        <f>SUMIF(P876:P920,2)/2</f>
        <v>0</v>
      </c>
      <c r="Q929" s="333">
        <f>SUMIF(Q876:Q920,2)/2</f>
        <v>0</v>
      </c>
      <c r="R929" s="333">
        <f t="shared" si="466"/>
        <v>0</v>
      </c>
      <c r="S929" s="334">
        <f t="shared" si="466"/>
        <v>0</v>
      </c>
      <c r="T929" s="1111" t="s">
        <v>413</v>
      </c>
      <c r="U929" s="325"/>
      <c r="V929" s="321"/>
      <c r="W929" s="321"/>
      <c r="AG929" s="326"/>
      <c r="AL929" s="325"/>
      <c r="AM929" s="355"/>
      <c r="AN929" s="325"/>
      <c r="AO929" s="327"/>
    </row>
    <row r="930" spans="2:41" s="322" customFormat="1" ht="15" hidden="1" outlineLevel="1">
      <c r="B930" s="320"/>
      <c r="C930" s="321"/>
      <c r="D930" s="321"/>
      <c r="F930" s="335" t="s">
        <v>258</v>
      </c>
      <c r="G930" s="336">
        <f t="shared" ref="G930:S930" si="467">IF(ISERR(G929/SUM(G923,G925,G927,G929)*100),0,G929/SUM(G923,G925,G927,G929)*100)</f>
        <v>0</v>
      </c>
      <c r="H930" s="336">
        <f t="shared" si="467"/>
        <v>0</v>
      </c>
      <c r="I930" s="336">
        <f t="shared" si="467"/>
        <v>0</v>
      </c>
      <c r="J930" s="336">
        <f t="shared" si="467"/>
        <v>0</v>
      </c>
      <c r="K930" s="336">
        <f t="shared" si="467"/>
        <v>0</v>
      </c>
      <c r="L930" s="336">
        <f t="shared" si="467"/>
        <v>0</v>
      </c>
      <c r="M930" s="336">
        <f t="shared" si="467"/>
        <v>0</v>
      </c>
      <c r="N930" s="336">
        <f t="shared" si="467"/>
        <v>0</v>
      </c>
      <c r="O930" s="336">
        <f>IF(ISERR(O929/SUM(O923,O925,O927,O929)*100),0,O929/SUM(O923,O925,O927,O929)*100)</f>
        <v>0</v>
      </c>
      <c r="P930" s="336">
        <f>IF(ISERR(P929/SUM(P923,P925,P927,P929)*100),0,P929/SUM(P923,P925,P927,P929)*100)</f>
        <v>0</v>
      </c>
      <c r="Q930" s="336">
        <f>IF(ISERR(Q929/SUM(Q923,Q925,Q927,Q929)*100),0,Q929/SUM(Q923,Q925,Q927,Q929)*100)</f>
        <v>0</v>
      </c>
      <c r="R930" s="336">
        <f t="shared" si="467"/>
        <v>0</v>
      </c>
      <c r="S930" s="337">
        <f t="shared" si="467"/>
        <v>0</v>
      </c>
      <c r="T930" s="1112"/>
      <c r="U930" s="325"/>
      <c r="V930" s="321"/>
      <c r="W930" s="321"/>
      <c r="AG930" s="326"/>
      <c r="AL930" s="325"/>
      <c r="AM930" s="355"/>
      <c r="AN930" s="325"/>
      <c r="AO930" s="327"/>
    </row>
    <row r="931" spans="2:41" s="322" customFormat="1" ht="15" hidden="1">
      <c r="B931" s="320"/>
      <c r="C931" s="321"/>
      <c r="D931" s="321"/>
      <c r="F931" s="338" t="s">
        <v>262</v>
      </c>
      <c r="G931" s="339">
        <f>IF(SUM(G923,G925,G927,G929)=0,0,IF(AND(SUM(G924,G926,G928)&gt;=95,G924&gt;=50),5,IF(AND(SUM(G924,G926,G928)&gt;=90,SUM(G924,G926)&gt;=50),4,IF(SUM(G924,G926,G928)&gt;=85,3,2))))</f>
        <v>0</v>
      </c>
      <c r="H931" s="339">
        <f t="shared" ref="H931:S931" si="468">IF(SUM(H923,H925,H927,H929)=0,0,IF(AND(SUM(H924,H926,H928)&gt;=95,H924&gt;=50),5,IF(AND(SUM(H924,H926,H928)&gt;=90,SUM(H924,H926)&gt;=50),4,IF(SUM(H924,H926,H928)&gt;=85,3,2))))</f>
        <v>0</v>
      </c>
      <c r="I931" s="339">
        <f t="shared" si="468"/>
        <v>0</v>
      </c>
      <c r="J931" s="339">
        <f t="shared" si="468"/>
        <v>0</v>
      </c>
      <c r="K931" s="339">
        <f t="shared" si="468"/>
        <v>0</v>
      </c>
      <c r="L931" s="339">
        <f t="shared" si="468"/>
        <v>0</v>
      </c>
      <c r="M931" s="339">
        <f t="shared" si="468"/>
        <v>0</v>
      </c>
      <c r="N931" s="339">
        <f t="shared" si="468"/>
        <v>0</v>
      </c>
      <c r="O931" s="339">
        <f>IF(SUM(O923,O925,O927,O929)=0,0,IF(AND(SUM(O924,O926,O928)&gt;=95,O924&gt;=50),5,IF(AND(SUM(O924,O926,O928)&gt;=90,SUM(O924,O926)&gt;=50),4,IF(SUM(O924,O926,O928)&gt;=85,3,2))))</f>
        <v>0</v>
      </c>
      <c r="P931" s="339">
        <f>IF(SUM(P923,P925,P927,P929)=0,0,IF(AND(SUM(P924,P926,P928)&gt;=95,P924&gt;=50),5,IF(AND(SUM(P924,P926,P928)&gt;=90,SUM(P924,P926)&gt;=50),4,IF(SUM(P924,P926,P928)&gt;=85,3,2))))</f>
        <v>0</v>
      </c>
      <c r="Q931" s="339">
        <f>IF(SUM(Q923,Q925,Q927,Q929)=0,0,IF(AND(SUM(Q924,Q926,Q928)&gt;=95,Q924&gt;=50),5,IF(AND(SUM(Q924,Q926,Q928)&gt;=90,SUM(Q924,Q926)&gt;=50),4,IF(SUM(Q924,Q926,Q928)&gt;=85,3,2))))</f>
        <v>0</v>
      </c>
      <c r="R931" s="339">
        <f t="shared" si="468"/>
        <v>0</v>
      </c>
      <c r="S931" s="340">
        <f t="shared" si="468"/>
        <v>0</v>
      </c>
      <c r="T931" s="367" t="e">
        <f>T926/T924</f>
        <v>#DIV/0!</v>
      </c>
      <c r="U931" s="325"/>
      <c r="V931" s="321"/>
      <c r="W931" s="321"/>
      <c r="AG931" s="326"/>
      <c r="AL931" s="325"/>
      <c r="AM931" s="355"/>
      <c r="AN931" s="325"/>
      <c r="AO931" s="327"/>
    </row>
    <row r="932" spans="2:41" s="322" customFormat="1" ht="15.75" hidden="1" thickBot="1">
      <c r="B932" s="320"/>
      <c r="C932" s="321"/>
      <c r="D932" s="321"/>
      <c r="F932" s="341" t="s">
        <v>263</v>
      </c>
      <c r="G932" s="342">
        <f>IF(SUM(G923,G925,G927,G929)&gt;0,SUM(G923*5,G925*4,G927*3,G929*2)/SUM(G923,G925,G927,G929),0)</f>
        <v>0</v>
      </c>
      <c r="H932" s="342">
        <f t="shared" ref="H932:S932" si="469">IF(SUM(H923,H925,H927,H929)&gt;0,SUM(H923*5,H925*4,H927*3,H929*2)/SUM(H923,H925,H927,H929),0)</f>
        <v>0</v>
      </c>
      <c r="I932" s="342">
        <f t="shared" si="469"/>
        <v>0</v>
      </c>
      <c r="J932" s="342">
        <f t="shared" si="469"/>
        <v>0</v>
      </c>
      <c r="K932" s="342">
        <f t="shared" si="469"/>
        <v>0</v>
      </c>
      <c r="L932" s="342">
        <f t="shared" si="469"/>
        <v>0</v>
      </c>
      <c r="M932" s="342">
        <f t="shared" si="469"/>
        <v>0</v>
      </c>
      <c r="N932" s="342">
        <f t="shared" si="469"/>
        <v>0</v>
      </c>
      <c r="O932" s="342">
        <f>IF(SUM(O923,O925,O927,O929)&gt;0,SUM(O923*5,O925*4,O927*3,O929*2)/SUM(O923,O925,O927,O929),0)</f>
        <v>0</v>
      </c>
      <c r="P932" s="342">
        <f>IF(SUM(P923,P925,P927,P929)&gt;0,SUM(P923*5,P925*4,P927*3,P929*2)/SUM(P923,P925,P927,P929),0)</f>
        <v>0</v>
      </c>
      <c r="Q932" s="342">
        <f>IF(SUM(Q923,Q925,Q927,Q929)&gt;0,SUM(Q923*5,Q925*4,Q927*3,Q929*2)/SUM(Q923,Q925,Q927,Q929),0)</f>
        <v>0</v>
      </c>
      <c r="R932" s="342">
        <f t="shared" si="469"/>
        <v>0</v>
      </c>
      <c r="S932" s="343">
        <f t="shared" si="469"/>
        <v>0</v>
      </c>
      <c r="T932" s="368" t="e">
        <f>T928/T924</f>
        <v>#DIV/0!</v>
      </c>
      <c r="U932" s="325"/>
      <c r="V932" s="321"/>
      <c r="W932" s="321"/>
      <c r="AG932" s="326"/>
      <c r="AL932" s="325"/>
      <c r="AM932" s="355"/>
      <c r="AN932" s="325"/>
      <c r="AO932" s="327"/>
    </row>
    <row r="933" spans="2:41" ht="14.25" hidden="1" thickTop="1" thickBot="1"/>
    <row r="934" spans="2:41" s="159" customFormat="1" ht="16.5" hidden="1" thickBot="1">
      <c r="B934" s="189"/>
      <c r="C934" s="198">
        <v>136</v>
      </c>
      <c r="D934" s="713">
        <f>Главная!B20</f>
        <v>0</v>
      </c>
      <c r="E934" s="175"/>
      <c r="F934" s="175"/>
      <c r="G934" s="175"/>
      <c r="H934" s="175"/>
      <c r="I934" s="175"/>
      <c r="J934" s="175"/>
      <c r="K934" s="175"/>
      <c r="L934" s="175"/>
      <c r="M934" s="175"/>
      <c r="N934" s="176"/>
      <c r="O934" s="176"/>
      <c r="P934" s="176"/>
      <c r="Q934" s="176"/>
      <c r="R934" s="175"/>
      <c r="S934" s="175"/>
      <c r="T934" s="177"/>
      <c r="V934" s="162"/>
      <c r="W934" s="162"/>
      <c r="Y934" s="1117" t="s">
        <v>351</v>
      </c>
      <c r="Z934" s="1117"/>
      <c r="AA934" s="1117"/>
      <c r="AC934" s="1117" t="s">
        <v>352</v>
      </c>
      <c r="AD934" s="1117"/>
      <c r="AE934" s="1117"/>
      <c r="AF934" s="1117"/>
      <c r="AG934" s="162"/>
      <c r="AH934" s="1117" t="s">
        <v>264</v>
      </c>
      <c r="AI934" s="1117"/>
      <c r="AJ934" s="1117"/>
      <c r="AK934" s="1117"/>
      <c r="AM934" s="224" t="s">
        <v>409</v>
      </c>
      <c r="AO934" s="308"/>
    </row>
    <row r="935" spans="2:41" ht="30" hidden="1" customHeight="1" outlineLevel="2" thickBot="1">
      <c r="B935" s="193" t="s">
        <v>348</v>
      </c>
      <c r="C935" s="194" t="s">
        <v>244</v>
      </c>
      <c r="D935" s="194" t="s">
        <v>245</v>
      </c>
      <c r="E935" s="194" t="s">
        <v>78</v>
      </c>
      <c r="F935" s="209" t="s">
        <v>1153</v>
      </c>
      <c r="G935" s="212" t="s">
        <v>248</v>
      </c>
      <c r="H935" s="210" t="s">
        <v>265</v>
      </c>
      <c r="I935" s="212" t="s">
        <v>249</v>
      </c>
      <c r="J935" s="211" t="s">
        <v>250</v>
      </c>
      <c r="K935" s="194" t="s">
        <v>251</v>
      </c>
      <c r="L935" s="194" t="s">
        <v>252</v>
      </c>
      <c r="M935" s="194" t="s">
        <v>253</v>
      </c>
      <c r="N935" s="194" t="s">
        <v>254</v>
      </c>
      <c r="O935" s="194" t="s">
        <v>399</v>
      </c>
      <c r="P935" s="310" t="s">
        <v>400</v>
      </c>
      <c r="Q935" s="194" t="s">
        <v>401</v>
      </c>
      <c r="R935" s="196" t="s">
        <v>264</v>
      </c>
      <c r="S935" s="196" t="s">
        <v>255</v>
      </c>
      <c r="T935" s="204" t="str">
        <f>CONCATENATE("Аттест. - ",SUM(V936:V980)," чел.","                                                 Не Аттест. - ",SUM(W936:W980)," чел.")</f>
        <v>Аттест. - 0 чел.                                                 Не Аттест. - 0 чел.</v>
      </c>
      <c r="V935" s="203">
        <f>SUM(V936:V980)</f>
        <v>0</v>
      </c>
      <c r="W935" s="205">
        <f>SUM(W936:W980)</f>
        <v>0</v>
      </c>
      <c r="Y935" s="206">
        <v>5</v>
      </c>
      <c r="Z935" s="207">
        <v>4</v>
      </c>
      <c r="AA935" s="208">
        <v>3</v>
      </c>
      <c r="AC935" s="178">
        <v>5</v>
      </c>
      <c r="AD935" s="179">
        <v>4</v>
      </c>
      <c r="AE935" s="179">
        <v>3</v>
      </c>
      <c r="AF935" s="180">
        <v>2</v>
      </c>
      <c r="AG935" s="217"/>
      <c r="AH935" s="178">
        <v>5</v>
      </c>
      <c r="AI935" s="179">
        <v>4</v>
      </c>
      <c r="AJ935" s="179">
        <v>3</v>
      </c>
      <c r="AK935" s="180">
        <v>2</v>
      </c>
      <c r="AM935" s="369">
        <f>SUM(AM936:AM980)</f>
        <v>0</v>
      </c>
      <c r="AO935" s="201"/>
    </row>
    <row r="936" spans="2:41" ht="16.5" hidden="1" outlineLevel="2" thickBot="1">
      <c r="B936" s="314">
        <v>1</v>
      </c>
      <c r="C936" s="315">
        <f>C934</f>
        <v>136</v>
      </c>
      <c r="D936" s="315">
        <f>D934</f>
        <v>0</v>
      </c>
      <c r="E936" s="150"/>
      <c r="F936" s="150"/>
      <c r="G936" s="252"/>
      <c r="H936" s="252"/>
      <c r="I936" s="252"/>
      <c r="J936" s="151"/>
      <c r="K936" s="151"/>
      <c r="L936" s="151"/>
      <c r="M936" s="151"/>
      <c r="N936" s="252"/>
      <c r="O936" s="252"/>
      <c r="P936" s="311"/>
      <c r="Q936" s="252"/>
      <c r="R936" s="185" t="str">
        <f>IF(SUM(J936:Q936)&lt;1,"-",IF(AK936&gt;0,2,IF(AND(AH936&gt;=50,AI936=(100-AH936)),5,IF((AH936+AI936)&gt;=70,4,3))))</f>
        <v>-</v>
      </c>
      <c r="S936" s="185" t="str">
        <f>IF(AND(G936&gt;1,I936&gt;1),IF(Y936=5,5,IF(Z936=4,4,IF(AA936=3,3,IF(V936=1,2,"-")))),R936)</f>
        <v>-</v>
      </c>
      <c r="T936" s="152" t="s">
        <v>316</v>
      </c>
      <c r="V936" s="181">
        <f t="shared" ref="V936:V980" si="470">IF(SUM(AH936:AK936)&gt;0,1,0)</f>
        <v>0</v>
      </c>
      <c r="W936" s="202">
        <f t="shared" ref="W936:W980" si="471">IF(IF(ISERR(SEARCH(".",F936)),0,1)=1,IF(V936=1,0,1),0)</f>
        <v>0</v>
      </c>
      <c r="X936" s="149">
        <f t="shared" ref="X936:X980" si="472">SUM(IF(J936&gt;0,1,0),IF(K936&gt;0,1,0),IF(L936&gt;0,1,0),IF(M936&gt;0,1,0),IF($W$2=2,SUM(IF(N936&gt;0,1,0),IF(O936&gt;0,1,0),IF(Q936&gt;0,1,0)),IF($W$2=4,IF(N936&gt;0,1,0))))</f>
        <v>0</v>
      </c>
      <c r="Y936" s="160">
        <f t="shared" ref="Y936:Y980" si="473">IF(AND(G936=5,I936=5),IF(AC936&gt;=50,IF(AND(AE936=0,AF936=0),5,0),0),0)</f>
        <v>0</v>
      </c>
      <c r="Z936" s="160">
        <f t="shared" ref="Z936:Z980" si="474">IF(AND(G936&gt;=4,I936&gt;=4),IF(SUM(AC936:AD936)&gt;=70,IF(AF936=0,4,0),0),0)</f>
        <v>0</v>
      </c>
      <c r="AA936" s="160">
        <f t="shared" ref="AA936:AA980" si="475">IF(AND(G936&gt;=3,I936&gt;=3),IF(AF936=0,3,0),0)</f>
        <v>0</v>
      </c>
      <c r="AC936" s="219">
        <f t="shared" ref="AC936:AC980" si="476">(IF(G936=5,1,0)+IF(I936=5,1,0)+IF(J936=5,1,0)+IF(K936=5,1,0)+IF(L936=5,1,0)+IF(M936=5,1,0)+IF(AND(N936=5,OR($W$2=4,$W$2=2)),1,0)+IF(AND($W$2=2,O936=5),1,0)+IF(AND($W$2=2,Q936=5),1,0))/(X936+2)*100</f>
        <v>0</v>
      </c>
      <c r="AD936" s="218">
        <f t="shared" ref="AD936:AD980" si="477">(IF(G936=4,1,0)+IF(I936=4,1,0)+IF(J936=4,1,0)+IF(K936=4,1,0)+IF(L936=4,1,0)+IF(M936=4,1,0)+IF(AND(N936=4,OR($W$2=4,$W$2=2)),1,0)+IF(AND($W$2=2,O936=4),1,0)+IF(AND($W$2=2,Q936=4),1,0))/(X936+2)*100</f>
        <v>0</v>
      </c>
      <c r="AE936" s="218">
        <f t="shared" ref="AE936:AE980" si="478">(IF(G936=3,1,0)+IF(I936=3,1,0)+IF(J936=3,1,0)+IF(K936=3,1,0)+IF(L936=3,1,0)+IF(M936=3,1,0)+IF(AND(N936=3,(OR($W$2=4,$W$2=2))),1,0)+IF(AND($W$2=2,O936=3),1,0)+IF(AND($W$2=2,Q936=3),1,0))/(X936+2)*100</f>
        <v>0</v>
      </c>
      <c r="AF936" s="220">
        <f t="shared" ref="AF936:AF980" si="479">(IF(G936=2,1,0)+IF(I936=2,1,0)+IF(J936=2,1,0)+IF(K936=2,1,0)+IF(L936=2,1,0)+IF(M936=2,1,0)+IF(AND(OR($W$2=4,$W$2=2),N936=2),1,0)+IF(AND($W$2=2,O936=2),1,0)+IF(AND($W$2=2,Q936=2),1,0))/(X936+2)*100</f>
        <v>0</v>
      </c>
      <c r="AG936" s="162"/>
      <c r="AH936" s="182">
        <f t="shared" ref="AH936:AH980" si="480">(IF(J936=5,1,0)+IF(K936=5,1,0)+IF(L936=5,1,0)+IF(M936=5,1,0)+IF(AND(N936=5,OR($W$2=4,$W$2=2)),1,0)+IF(AND($W$2=2,O936=5),1,0)+IF(AND($W$2=2,Q936=5),1,0))/(IF(X936=0,1,X936))*100</f>
        <v>0</v>
      </c>
      <c r="AI936" s="183">
        <f t="shared" ref="AI936:AI980" si="481">(IF(J936=4,1,0)+IF(K936=4,1,0)+IF(L936=4,1,0)+IF(M936=4,1,0)+IF(AND(N936=4,OR($W$2=4,$W$2=2)),1,0)+IF(AND($W$2=2,O936=4),1,0)+IF(AND($W$2=2,Q936=4),1,0))/(IF(X936=0,1,X936))*100</f>
        <v>0</v>
      </c>
      <c r="AJ936" s="183">
        <f t="shared" ref="AJ936:AJ980" si="482">(IF(J936=3,1,0)+IF(K936=3,1,0)+IF(L936=3,1,0)+IF(M936=3,1,0)+IF(AND(N936=3,(OR($W$2=4,$W$2=2))),1,0)+IF(AND($W$2=2,O936=3),1,0)+IF(AND($W$2=2,Q936=3),1,0))/(IF(X936=0,1,X936))*100</f>
        <v>0</v>
      </c>
      <c r="AK936" s="184">
        <f t="shared" ref="AK936:AK980" si="483">(IF(J936=2,1,0)+IF(K936=2,1,0)+IF(L936=2,1,0)+IF(M936=2,1,0)+IF(AND(OR($W$2=4,$W$2=2),N936=2),1,0)+IF(AND($W$2=2,O936=2),1,0)+IF(AND($W$2=2,Q936=2),1,0))/(IF(X936=0,1,X936))*100</f>
        <v>0</v>
      </c>
      <c r="AM936" s="370" t="str">
        <f>IF(OR(S936=5,S936=4),1,IF(OR(S936=3,S936=2),0,"-"))</f>
        <v>-</v>
      </c>
      <c r="AO936" s="309" t="str">
        <f>IF(AM936=1,"3 КЛ","")</f>
        <v/>
      </c>
    </row>
    <row r="937" spans="2:41" ht="16.5" hidden="1" outlineLevel="2" thickBot="1">
      <c r="B937" s="316">
        <v>2</v>
      </c>
      <c r="C937" s="317">
        <f>C936</f>
        <v>136</v>
      </c>
      <c r="D937" s="317">
        <f>D936</f>
        <v>0</v>
      </c>
      <c r="E937" s="153"/>
      <c r="F937" s="153"/>
      <c r="G937" s="253"/>
      <c r="H937" s="253"/>
      <c r="I937" s="253"/>
      <c r="J937" s="154"/>
      <c r="K937" s="154"/>
      <c r="L937" s="154"/>
      <c r="M937" s="154"/>
      <c r="N937" s="253"/>
      <c r="O937" s="253"/>
      <c r="P937" s="312"/>
      <c r="Q937" s="253"/>
      <c r="R937" s="186" t="str">
        <f>IF(SUM(J937:Q937)&lt;1,"-",IF(AK937&gt;0,2,IF(AND(AH937&gt;=50,AI937=(100-AH937)),5,IF((AH937+AI937)&gt;=70,4,3))))</f>
        <v>-</v>
      </c>
      <c r="S937" s="186" t="str">
        <f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60">
        <f t="shared" si="473"/>
        <v>0</v>
      </c>
      <c r="Z937" s="160">
        <f t="shared" si="474"/>
        <v>0</v>
      </c>
      <c r="AA937" s="160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>IF(OR(S937=5,S937=4),1,IF(OR(S937=3,S937=2),0,"-"))</f>
        <v>-</v>
      </c>
      <c r="AO937" s="309" t="str">
        <f t="shared" ref="AO937:AO980" si="484">IF(AM937=1,"3 КЛ","")</f>
        <v/>
      </c>
    </row>
    <row r="938" spans="2:41" ht="16.5" hidden="1" outlineLevel="2" thickBot="1">
      <c r="B938" s="316">
        <v>3</v>
      </c>
      <c r="C938" s="317">
        <f t="shared" ref="C938:C980" si="485">C937</f>
        <v>136</v>
      </c>
      <c r="D938" s="317">
        <f t="shared" ref="D938:D980" si="486">D937</f>
        <v>0</v>
      </c>
      <c r="E938" s="153"/>
      <c r="F938" s="153"/>
      <c r="G938" s="253"/>
      <c r="H938" s="253"/>
      <c r="I938" s="253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ref="R938:R980" si="487">IF(SUM(J938:Q938)&lt;1,"-",IF(AK938&gt;0,2,IF(AND(AH938&gt;=50,AI938=(100-AH938)),5,IF((AH938+AI938)&gt;=70,4,3))))</f>
        <v>-</v>
      </c>
      <c r="S938" s="186" t="str">
        <f t="shared" ref="S938:S980" si="488">IF(AND(G938&gt;1,I938&gt;1),IF(Y938=5,5,IF(Z938=4,4,IF(AA938=3,3,IF(V938=1,2,"-")))),R938)</f>
        <v>-</v>
      </c>
      <c r="T938" s="155" t="s">
        <v>316</v>
      </c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60">
        <f t="shared" si="473"/>
        <v>0</v>
      </c>
      <c r="Z938" s="160">
        <f t="shared" si="474"/>
        <v>0</v>
      </c>
      <c r="AA938" s="160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ref="AM938:AM980" si="489">IF(OR(S938=5,S938=4),1,IF(OR(S938=3,S938=2),0,"-"))</f>
        <v>-</v>
      </c>
      <c r="AO938" s="309" t="str">
        <f t="shared" si="484"/>
        <v/>
      </c>
    </row>
    <row r="939" spans="2:41" ht="16.5" hidden="1" outlineLevel="2" thickBot="1">
      <c r="B939" s="316">
        <v>4</v>
      </c>
      <c r="C939" s="317">
        <f t="shared" si="485"/>
        <v>136</v>
      </c>
      <c r="D939" s="317">
        <f t="shared" si="486"/>
        <v>0</v>
      </c>
      <c r="E939" s="153"/>
      <c r="F939" s="153"/>
      <c r="G939" s="253"/>
      <c r="H939" s="253"/>
      <c r="I939" s="253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60">
        <f t="shared" si="473"/>
        <v>0</v>
      </c>
      <c r="Z939" s="160">
        <f t="shared" si="474"/>
        <v>0</v>
      </c>
      <c r="AA939" s="160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4"/>
        <v/>
      </c>
    </row>
    <row r="940" spans="2:41" ht="16.5" hidden="1" outlineLevel="2" thickBot="1">
      <c r="B940" s="316">
        <v>5</v>
      </c>
      <c r="C940" s="317">
        <f t="shared" si="485"/>
        <v>136</v>
      </c>
      <c r="D940" s="317">
        <f t="shared" si="486"/>
        <v>0</v>
      </c>
      <c r="E940" s="153"/>
      <c r="F940" s="153"/>
      <c r="G940" s="253"/>
      <c r="H940" s="253"/>
      <c r="I940" s="253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60">
        <f t="shared" si="473"/>
        <v>0</v>
      </c>
      <c r="Z940" s="160">
        <f t="shared" si="474"/>
        <v>0</v>
      </c>
      <c r="AA940" s="160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4"/>
        <v/>
      </c>
    </row>
    <row r="941" spans="2:41" ht="16.5" hidden="1" outlineLevel="2" thickBot="1">
      <c r="B941" s="316">
        <v>6</v>
      </c>
      <c r="C941" s="317">
        <f t="shared" si="485"/>
        <v>136</v>
      </c>
      <c r="D941" s="317">
        <f t="shared" si="486"/>
        <v>0</v>
      </c>
      <c r="E941" s="153"/>
      <c r="F941" s="153"/>
      <c r="G941" s="253"/>
      <c r="H941" s="253"/>
      <c r="I941" s="253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60">
        <f t="shared" si="473"/>
        <v>0</v>
      </c>
      <c r="Z941" s="160">
        <f t="shared" si="474"/>
        <v>0</v>
      </c>
      <c r="AA941" s="160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4"/>
        <v/>
      </c>
    </row>
    <row r="942" spans="2:41" ht="16.5" hidden="1" outlineLevel="2" thickBot="1">
      <c r="B942" s="316">
        <v>7</v>
      </c>
      <c r="C942" s="317">
        <f t="shared" si="485"/>
        <v>136</v>
      </c>
      <c r="D942" s="317">
        <f t="shared" si="486"/>
        <v>0</v>
      </c>
      <c r="E942" s="153"/>
      <c r="F942" s="153"/>
      <c r="G942" s="253"/>
      <c r="H942" s="253"/>
      <c r="I942" s="253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60">
        <f t="shared" si="473"/>
        <v>0</v>
      </c>
      <c r="Z942" s="160">
        <f t="shared" si="474"/>
        <v>0</v>
      </c>
      <c r="AA942" s="160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4"/>
        <v/>
      </c>
    </row>
    <row r="943" spans="2:41" ht="16.5" hidden="1" outlineLevel="2" thickBot="1">
      <c r="B943" s="316">
        <v>8</v>
      </c>
      <c r="C943" s="317">
        <f t="shared" si="485"/>
        <v>136</v>
      </c>
      <c r="D943" s="317">
        <f t="shared" si="486"/>
        <v>0</v>
      </c>
      <c r="E943" s="153"/>
      <c r="F943" s="153"/>
      <c r="G943" s="253"/>
      <c r="H943" s="253"/>
      <c r="I943" s="253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60">
        <f t="shared" si="473"/>
        <v>0</v>
      </c>
      <c r="Z943" s="160">
        <f t="shared" si="474"/>
        <v>0</v>
      </c>
      <c r="AA943" s="160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4"/>
        <v/>
      </c>
    </row>
    <row r="944" spans="2:41" ht="16.5" hidden="1" outlineLevel="2" thickBot="1">
      <c r="B944" s="316">
        <v>9</v>
      </c>
      <c r="C944" s="317">
        <f t="shared" si="485"/>
        <v>136</v>
      </c>
      <c r="D944" s="317">
        <f t="shared" si="486"/>
        <v>0</v>
      </c>
      <c r="E944" s="153"/>
      <c r="F944" s="153"/>
      <c r="G944" s="253"/>
      <c r="H944" s="253"/>
      <c r="I944" s="253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60">
        <f t="shared" si="473"/>
        <v>0</v>
      </c>
      <c r="Z944" s="160">
        <f t="shared" si="474"/>
        <v>0</v>
      </c>
      <c r="AA944" s="160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4"/>
        <v/>
      </c>
    </row>
    <row r="945" spans="2:41" ht="16.5" hidden="1" outlineLevel="2" thickBot="1">
      <c r="B945" s="316">
        <v>10</v>
      </c>
      <c r="C945" s="317">
        <f t="shared" si="485"/>
        <v>136</v>
      </c>
      <c r="D945" s="317">
        <f t="shared" si="486"/>
        <v>0</v>
      </c>
      <c r="E945" s="153"/>
      <c r="F945" s="153"/>
      <c r="G945" s="253"/>
      <c r="H945" s="253"/>
      <c r="I945" s="253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60">
        <f t="shared" si="473"/>
        <v>0</v>
      </c>
      <c r="Z945" s="160">
        <f t="shared" si="474"/>
        <v>0</v>
      </c>
      <c r="AA945" s="160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4"/>
        <v/>
      </c>
    </row>
    <row r="946" spans="2:41" ht="16.5" hidden="1" outlineLevel="2" thickBot="1">
      <c r="B946" s="316">
        <v>11</v>
      </c>
      <c r="C946" s="317">
        <f t="shared" si="485"/>
        <v>136</v>
      </c>
      <c r="D946" s="317">
        <f t="shared" si="486"/>
        <v>0</v>
      </c>
      <c r="E946" s="153"/>
      <c r="F946" s="153"/>
      <c r="G946" s="253"/>
      <c r="H946" s="253"/>
      <c r="I946" s="253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60">
        <f t="shared" si="473"/>
        <v>0</v>
      </c>
      <c r="Z946" s="160">
        <f t="shared" si="474"/>
        <v>0</v>
      </c>
      <c r="AA946" s="160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4"/>
        <v/>
      </c>
    </row>
    <row r="947" spans="2:41" ht="16.5" hidden="1" outlineLevel="2" thickBot="1">
      <c r="B947" s="316">
        <v>12</v>
      </c>
      <c r="C947" s="317">
        <f t="shared" si="485"/>
        <v>136</v>
      </c>
      <c r="D947" s="317">
        <f t="shared" si="486"/>
        <v>0</v>
      </c>
      <c r="E947" s="153"/>
      <c r="F947" s="153"/>
      <c r="G947" s="253"/>
      <c r="H947" s="253"/>
      <c r="I947" s="253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60">
        <f t="shared" si="473"/>
        <v>0</v>
      </c>
      <c r="Z947" s="160">
        <f t="shared" si="474"/>
        <v>0</v>
      </c>
      <c r="AA947" s="160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4"/>
        <v/>
      </c>
    </row>
    <row r="948" spans="2:41" ht="16.5" hidden="1" outlineLevel="2" thickBot="1">
      <c r="B948" s="316">
        <v>13</v>
      </c>
      <c r="C948" s="317">
        <f t="shared" si="485"/>
        <v>136</v>
      </c>
      <c r="D948" s="317">
        <f t="shared" si="486"/>
        <v>0</v>
      </c>
      <c r="E948" s="153"/>
      <c r="F948" s="153"/>
      <c r="G948" s="253"/>
      <c r="H948" s="253"/>
      <c r="I948" s="253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60">
        <f t="shared" si="473"/>
        <v>0</v>
      </c>
      <c r="Z948" s="160">
        <f t="shared" si="474"/>
        <v>0</v>
      </c>
      <c r="AA948" s="160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4"/>
        <v/>
      </c>
    </row>
    <row r="949" spans="2:41" ht="16.5" hidden="1" outlineLevel="2" thickBot="1">
      <c r="B949" s="316">
        <v>14</v>
      </c>
      <c r="C949" s="317">
        <f t="shared" si="485"/>
        <v>136</v>
      </c>
      <c r="D949" s="317">
        <f t="shared" si="486"/>
        <v>0</v>
      </c>
      <c r="E949" s="153"/>
      <c r="F949" s="153"/>
      <c r="G949" s="253"/>
      <c r="H949" s="253"/>
      <c r="I949" s="253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60">
        <f t="shared" si="473"/>
        <v>0</v>
      </c>
      <c r="Z949" s="160">
        <f t="shared" si="474"/>
        <v>0</v>
      </c>
      <c r="AA949" s="160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4"/>
        <v/>
      </c>
    </row>
    <row r="950" spans="2:41" ht="16.5" hidden="1" outlineLevel="2" thickBot="1">
      <c r="B950" s="316">
        <v>15</v>
      </c>
      <c r="C950" s="317">
        <f t="shared" si="485"/>
        <v>136</v>
      </c>
      <c r="D950" s="317">
        <f t="shared" si="486"/>
        <v>0</v>
      </c>
      <c r="E950" s="153"/>
      <c r="F950" s="153"/>
      <c r="G950" s="253"/>
      <c r="H950" s="253"/>
      <c r="I950" s="253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60">
        <f t="shared" si="473"/>
        <v>0</v>
      </c>
      <c r="Z950" s="160">
        <f t="shared" si="474"/>
        <v>0</v>
      </c>
      <c r="AA950" s="160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4"/>
        <v/>
      </c>
    </row>
    <row r="951" spans="2:41" ht="16.5" hidden="1" outlineLevel="2" thickBot="1">
      <c r="B951" s="316">
        <v>16</v>
      </c>
      <c r="C951" s="317">
        <f t="shared" si="485"/>
        <v>136</v>
      </c>
      <c r="D951" s="317">
        <f t="shared" si="486"/>
        <v>0</v>
      </c>
      <c r="E951" s="153"/>
      <c r="F951" s="153"/>
      <c r="G951" s="253"/>
      <c r="H951" s="253"/>
      <c r="I951" s="253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60">
        <f t="shared" si="473"/>
        <v>0</v>
      </c>
      <c r="Z951" s="160">
        <f t="shared" si="474"/>
        <v>0</v>
      </c>
      <c r="AA951" s="160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4"/>
        <v/>
      </c>
    </row>
    <row r="952" spans="2:41" ht="16.5" hidden="1" outlineLevel="2" thickBot="1">
      <c r="B952" s="316">
        <v>17</v>
      </c>
      <c r="C952" s="317">
        <f t="shared" si="485"/>
        <v>136</v>
      </c>
      <c r="D952" s="317">
        <f t="shared" si="486"/>
        <v>0</v>
      </c>
      <c r="E952" s="153"/>
      <c r="F952" s="153"/>
      <c r="G952" s="253"/>
      <c r="H952" s="253"/>
      <c r="I952" s="253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60">
        <f t="shared" si="473"/>
        <v>0</v>
      </c>
      <c r="Z952" s="160">
        <f t="shared" si="474"/>
        <v>0</v>
      </c>
      <c r="AA952" s="160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4"/>
        <v/>
      </c>
    </row>
    <row r="953" spans="2:41" ht="16.5" hidden="1" outlineLevel="2" thickBot="1">
      <c r="B953" s="316">
        <v>18</v>
      </c>
      <c r="C953" s="317">
        <f t="shared" si="485"/>
        <v>136</v>
      </c>
      <c r="D953" s="317">
        <f t="shared" si="486"/>
        <v>0</v>
      </c>
      <c r="E953" s="153"/>
      <c r="F953" s="153"/>
      <c r="G953" s="253"/>
      <c r="H953" s="253"/>
      <c r="I953" s="253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60">
        <f t="shared" si="473"/>
        <v>0</v>
      </c>
      <c r="Z953" s="160">
        <f t="shared" si="474"/>
        <v>0</v>
      </c>
      <c r="AA953" s="160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4"/>
        <v/>
      </c>
    </row>
    <row r="954" spans="2:41" ht="16.5" hidden="1" outlineLevel="2" thickBot="1">
      <c r="B954" s="316">
        <v>19</v>
      </c>
      <c r="C954" s="317">
        <f t="shared" si="485"/>
        <v>136</v>
      </c>
      <c r="D954" s="317">
        <f t="shared" si="486"/>
        <v>0</v>
      </c>
      <c r="E954" s="153"/>
      <c r="F954" s="153"/>
      <c r="G954" s="253"/>
      <c r="H954" s="253"/>
      <c r="I954" s="253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60">
        <f t="shared" si="473"/>
        <v>0</v>
      </c>
      <c r="Z954" s="160">
        <f t="shared" si="474"/>
        <v>0</v>
      </c>
      <c r="AA954" s="160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4"/>
        <v/>
      </c>
    </row>
    <row r="955" spans="2:41" ht="16.5" hidden="1" outlineLevel="2" thickBot="1">
      <c r="B955" s="316">
        <v>20</v>
      </c>
      <c r="C955" s="317">
        <f t="shared" si="485"/>
        <v>136</v>
      </c>
      <c r="D955" s="317">
        <f t="shared" si="486"/>
        <v>0</v>
      </c>
      <c r="E955" s="153"/>
      <c r="F955" s="153"/>
      <c r="G955" s="253"/>
      <c r="H955" s="253"/>
      <c r="I955" s="253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60">
        <f t="shared" si="473"/>
        <v>0</v>
      </c>
      <c r="Z955" s="160">
        <f t="shared" si="474"/>
        <v>0</v>
      </c>
      <c r="AA955" s="160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4"/>
        <v/>
      </c>
    </row>
    <row r="956" spans="2:41" ht="16.5" hidden="1" outlineLevel="2" thickBot="1">
      <c r="B956" s="316">
        <v>21</v>
      </c>
      <c r="C956" s="317">
        <f t="shared" si="485"/>
        <v>136</v>
      </c>
      <c r="D956" s="317">
        <f t="shared" si="486"/>
        <v>0</v>
      </c>
      <c r="E956" s="153"/>
      <c r="F956" s="153"/>
      <c r="G956" s="253"/>
      <c r="H956" s="253"/>
      <c r="I956" s="253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60">
        <f t="shared" si="473"/>
        <v>0</v>
      </c>
      <c r="Z956" s="160">
        <f t="shared" si="474"/>
        <v>0</v>
      </c>
      <c r="AA956" s="160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4"/>
        <v/>
      </c>
    </row>
    <row r="957" spans="2:41" ht="16.5" hidden="1" outlineLevel="2" thickBot="1">
      <c r="B957" s="316">
        <v>22</v>
      </c>
      <c r="C957" s="317">
        <f t="shared" si="485"/>
        <v>136</v>
      </c>
      <c r="D957" s="317">
        <f t="shared" si="486"/>
        <v>0</v>
      </c>
      <c r="E957" s="153"/>
      <c r="F957" s="153"/>
      <c r="G957" s="253"/>
      <c r="H957" s="253"/>
      <c r="I957" s="253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60">
        <f t="shared" si="473"/>
        <v>0</v>
      </c>
      <c r="Z957" s="160">
        <f t="shared" si="474"/>
        <v>0</v>
      </c>
      <c r="AA957" s="160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4"/>
        <v/>
      </c>
    </row>
    <row r="958" spans="2:41" ht="16.5" hidden="1" outlineLevel="2" thickBot="1">
      <c r="B958" s="316">
        <v>23</v>
      </c>
      <c r="C958" s="317">
        <f t="shared" si="485"/>
        <v>136</v>
      </c>
      <c r="D958" s="317">
        <f t="shared" si="486"/>
        <v>0</v>
      </c>
      <c r="E958" s="153"/>
      <c r="F958" s="153"/>
      <c r="G958" s="253"/>
      <c r="H958" s="253"/>
      <c r="I958" s="253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60">
        <f t="shared" si="473"/>
        <v>0</v>
      </c>
      <c r="Z958" s="160">
        <f t="shared" si="474"/>
        <v>0</v>
      </c>
      <c r="AA958" s="160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4"/>
        <v/>
      </c>
    </row>
    <row r="959" spans="2:41" ht="16.5" hidden="1" outlineLevel="2" thickBot="1">
      <c r="B959" s="316">
        <v>24</v>
      </c>
      <c r="C959" s="317">
        <f t="shared" si="485"/>
        <v>136</v>
      </c>
      <c r="D959" s="317">
        <f t="shared" si="486"/>
        <v>0</v>
      </c>
      <c r="E959" s="153"/>
      <c r="F959" s="153"/>
      <c r="G959" s="253"/>
      <c r="H959" s="253"/>
      <c r="I959" s="253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60">
        <f t="shared" si="473"/>
        <v>0</v>
      </c>
      <c r="Z959" s="160">
        <f t="shared" si="474"/>
        <v>0</v>
      </c>
      <c r="AA959" s="160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4"/>
        <v/>
      </c>
    </row>
    <row r="960" spans="2:41" ht="16.5" hidden="1" outlineLevel="2" thickBot="1">
      <c r="B960" s="316">
        <v>25</v>
      </c>
      <c r="C960" s="317">
        <f t="shared" si="485"/>
        <v>136</v>
      </c>
      <c r="D960" s="317">
        <f t="shared" si="486"/>
        <v>0</v>
      </c>
      <c r="E960" s="153"/>
      <c r="F960" s="153"/>
      <c r="G960" s="253"/>
      <c r="H960" s="253"/>
      <c r="I960" s="253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60">
        <f t="shared" si="473"/>
        <v>0</v>
      </c>
      <c r="Z960" s="160">
        <f t="shared" si="474"/>
        <v>0</v>
      </c>
      <c r="AA960" s="160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4"/>
        <v/>
      </c>
    </row>
    <row r="961" spans="2:41" ht="16.5" hidden="1" outlineLevel="2" thickBot="1">
      <c r="B961" s="316">
        <v>26</v>
      </c>
      <c r="C961" s="317">
        <f t="shared" si="485"/>
        <v>136</v>
      </c>
      <c r="D961" s="317">
        <f t="shared" si="486"/>
        <v>0</v>
      </c>
      <c r="E961" s="153"/>
      <c r="F961" s="153"/>
      <c r="G961" s="253"/>
      <c r="H961" s="253"/>
      <c r="I961" s="253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60">
        <f t="shared" si="473"/>
        <v>0</v>
      </c>
      <c r="Z961" s="160">
        <f t="shared" si="474"/>
        <v>0</v>
      </c>
      <c r="AA961" s="160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4"/>
        <v/>
      </c>
    </row>
    <row r="962" spans="2:41" ht="16.5" hidden="1" outlineLevel="2" thickBot="1">
      <c r="B962" s="316">
        <v>27</v>
      </c>
      <c r="C962" s="317">
        <f t="shared" si="485"/>
        <v>136</v>
      </c>
      <c r="D962" s="317">
        <f t="shared" si="486"/>
        <v>0</v>
      </c>
      <c r="E962" s="153"/>
      <c r="F962" s="153"/>
      <c r="G962" s="253"/>
      <c r="H962" s="253"/>
      <c r="I962" s="253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60">
        <f t="shared" si="473"/>
        <v>0</v>
      </c>
      <c r="Z962" s="160">
        <f t="shared" si="474"/>
        <v>0</v>
      </c>
      <c r="AA962" s="160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4"/>
        <v/>
      </c>
    </row>
    <row r="963" spans="2:41" ht="16.5" hidden="1" outlineLevel="2" thickBot="1">
      <c r="B963" s="316">
        <v>28</v>
      </c>
      <c r="C963" s="317">
        <f t="shared" si="485"/>
        <v>136</v>
      </c>
      <c r="D963" s="317">
        <f t="shared" si="486"/>
        <v>0</v>
      </c>
      <c r="E963" s="153"/>
      <c r="F963" s="153"/>
      <c r="G963" s="253"/>
      <c r="H963" s="253"/>
      <c r="I963" s="253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60">
        <f t="shared" si="473"/>
        <v>0</v>
      </c>
      <c r="Z963" s="160">
        <f t="shared" si="474"/>
        <v>0</v>
      </c>
      <c r="AA963" s="160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4"/>
        <v/>
      </c>
    </row>
    <row r="964" spans="2:41" ht="16.5" hidden="1" outlineLevel="2" thickBot="1">
      <c r="B964" s="316">
        <v>29</v>
      </c>
      <c r="C964" s="317">
        <f t="shared" si="485"/>
        <v>136</v>
      </c>
      <c r="D964" s="317">
        <f t="shared" si="486"/>
        <v>0</v>
      </c>
      <c r="E964" s="153"/>
      <c r="F964" s="153"/>
      <c r="G964" s="253"/>
      <c r="H964" s="253"/>
      <c r="I964" s="253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60">
        <f t="shared" si="473"/>
        <v>0</v>
      </c>
      <c r="Z964" s="160">
        <f t="shared" si="474"/>
        <v>0</v>
      </c>
      <c r="AA964" s="160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4"/>
        <v/>
      </c>
    </row>
    <row r="965" spans="2:41" ht="16.5" hidden="1" outlineLevel="2" thickBot="1">
      <c r="B965" s="316">
        <v>30</v>
      </c>
      <c r="C965" s="317">
        <f t="shared" si="485"/>
        <v>136</v>
      </c>
      <c r="D965" s="317">
        <f t="shared" si="486"/>
        <v>0</v>
      </c>
      <c r="E965" s="153"/>
      <c r="F965" s="153"/>
      <c r="G965" s="253"/>
      <c r="H965" s="253"/>
      <c r="I965" s="253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60">
        <f t="shared" si="473"/>
        <v>0</v>
      </c>
      <c r="Z965" s="160">
        <f t="shared" si="474"/>
        <v>0</v>
      </c>
      <c r="AA965" s="160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4"/>
        <v/>
      </c>
    </row>
    <row r="966" spans="2:41" ht="16.5" hidden="1" outlineLevel="2" thickBot="1">
      <c r="B966" s="316">
        <v>31</v>
      </c>
      <c r="C966" s="317">
        <f t="shared" si="485"/>
        <v>136</v>
      </c>
      <c r="D966" s="317">
        <f t="shared" si="486"/>
        <v>0</v>
      </c>
      <c r="E966" s="153"/>
      <c r="F966" s="153"/>
      <c r="G966" s="253"/>
      <c r="H966" s="253"/>
      <c r="I966" s="253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60">
        <f t="shared" si="473"/>
        <v>0</v>
      </c>
      <c r="Z966" s="160">
        <f t="shared" si="474"/>
        <v>0</v>
      </c>
      <c r="AA966" s="160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4"/>
        <v/>
      </c>
    </row>
    <row r="967" spans="2:41" ht="16.5" hidden="1" outlineLevel="2" thickBot="1">
      <c r="B967" s="316">
        <v>32</v>
      </c>
      <c r="C967" s="317">
        <f t="shared" si="485"/>
        <v>136</v>
      </c>
      <c r="D967" s="317">
        <f t="shared" si="486"/>
        <v>0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60">
        <f t="shared" si="473"/>
        <v>0</v>
      </c>
      <c r="Z967" s="160">
        <f t="shared" si="474"/>
        <v>0</v>
      </c>
      <c r="AA967" s="160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4"/>
        <v/>
      </c>
    </row>
    <row r="968" spans="2:41" ht="16.5" hidden="1" outlineLevel="2" thickBot="1">
      <c r="B968" s="316">
        <v>33</v>
      </c>
      <c r="C968" s="317">
        <f t="shared" si="485"/>
        <v>136</v>
      </c>
      <c r="D968" s="317">
        <f t="shared" si="486"/>
        <v>0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60">
        <f t="shared" si="473"/>
        <v>0</v>
      </c>
      <c r="Z968" s="160">
        <f t="shared" si="474"/>
        <v>0</v>
      </c>
      <c r="AA968" s="160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4"/>
        <v/>
      </c>
    </row>
    <row r="969" spans="2:41" ht="16.5" hidden="1" outlineLevel="2" thickBot="1">
      <c r="B969" s="316">
        <v>34</v>
      </c>
      <c r="C969" s="317">
        <f t="shared" si="485"/>
        <v>136</v>
      </c>
      <c r="D969" s="317">
        <f t="shared" si="486"/>
        <v>0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60">
        <f t="shared" si="473"/>
        <v>0</v>
      </c>
      <c r="Z969" s="160">
        <f t="shared" si="474"/>
        <v>0</v>
      </c>
      <c r="AA969" s="160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4"/>
        <v/>
      </c>
    </row>
    <row r="970" spans="2:41" ht="16.5" hidden="1" outlineLevel="2" thickBot="1">
      <c r="B970" s="316">
        <v>35</v>
      </c>
      <c r="C970" s="317">
        <f t="shared" si="485"/>
        <v>136</v>
      </c>
      <c r="D970" s="317">
        <f t="shared" si="486"/>
        <v>0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60">
        <f t="shared" si="473"/>
        <v>0</v>
      </c>
      <c r="Z970" s="160">
        <f t="shared" si="474"/>
        <v>0</v>
      </c>
      <c r="AA970" s="160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4"/>
        <v/>
      </c>
    </row>
    <row r="971" spans="2:41" ht="16.5" hidden="1" outlineLevel="2" thickBot="1">
      <c r="B971" s="316">
        <v>36</v>
      </c>
      <c r="C971" s="317">
        <f t="shared" si="485"/>
        <v>136</v>
      </c>
      <c r="D971" s="317">
        <f t="shared" si="486"/>
        <v>0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60">
        <f t="shared" si="473"/>
        <v>0</v>
      </c>
      <c r="Z971" s="160">
        <f t="shared" si="474"/>
        <v>0</v>
      </c>
      <c r="AA971" s="160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4"/>
        <v/>
      </c>
    </row>
    <row r="972" spans="2:41" ht="16.5" hidden="1" outlineLevel="2" thickBot="1">
      <c r="B972" s="316">
        <v>37</v>
      </c>
      <c r="C972" s="317">
        <f t="shared" si="485"/>
        <v>136</v>
      </c>
      <c r="D972" s="317">
        <f t="shared" si="486"/>
        <v>0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60">
        <f t="shared" si="473"/>
        <v>0</v>
      </c>
      <c r="Z972" s="160">
        <f t="shared" si="474"/>
        <v>0</v>
      </c>
      <c r="AA972" s="160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4"/>
        <v/>
      </c>
    </row>
    <row r="973" spans="2:41" ht="16.5" hidden="1" outlineLevel="2" thickBot="1">
      <c r="B973" s="316">
        <v>38</v>
      </c>
      <c r="C973" s="317">
        <f t="shared" si="485"/>
        <v>136</v>
      </c>
      <c r="D973" s="317">
        <f t="shared" si="486"/>
        <v>0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60">
        <f t="shared" si="473"/>
        <v>0</v>
      </c>
      <c r="Z973" s="160">
        <f t="shared" si="474"/>
        <v>0</v>
      </c>
      <c r="AA973" s="160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4"/>
        <v/>
      </c>
    </row>
    <row r="974" spans="2:41" ht="16.5" hidden="1" outlineLevel="2" thickBot="1">
      <c r="B974" s="316">
        <v>39</v>
      </c>
      <c r="C974" s="317">
        <f t="shared" si="485"/>
        <v>136</v>
      </c>
      <c r="D974" s="317">
        <f t="shared" si="486"/>
        <v>0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60">
        <f t="shared" si="473"/>
        <v>0</v>
      </c>
      <c r="Z974" s="160">
        <f t="shared" si="474"/>
        <v>0</v>
      </c>
      <c r="AA974" s="160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4"/>
        <v/>
      </c>
    </row>
    <row r="975" spans="2:41" ht="16.5" hidden="1" outlineLevel="2" thickBot="1">
      <c r="B975" s="316">
        <v>40</v>
      </c>
      <c r="C975" s="317">
        <f t="shared" si="485"/>
        <v>136</v>
      </c>
      <c r="D975" s="317">
        <f t="shared" si="486"/>
        <v>0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60">
        <f t="shared" si="473"/>
        <v>0</v>
      </c>
      <c r="Z975" s="160">
        <f t="shared" si="474"/>
        <v>0</v>
      </c>
      <c r="AA975" s="160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4"/>
        <v/>
      </c>
    </row>
    <row r="976" spans="2:41" ht="16.5" hidden="1" outlineLevel="2" thickBot="1">
      <c r="B976" s="316">
        <v>41</v>
      </c>
      <c r="C976" s="317">
        <f t="shared" si="485"/>
        <v>136</v>
      </c>
      <c r="D976" s="317">
        <f t="shared" si="486"/>
        <v>0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60">
        <f t="shared" si="473"/>
        <v>0</v>
      </c>
      <c r="Z976" s="160">
        <f t="shared" si="474"/>
        <v>0</v>
      </c>
      <c r="AA976" s="160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4"/>
        <v/>
      </c>
    </row>
    <row r="977" spans="2:41" ht="16.5" hidden="1" outlineLevel="2" thickBot="1">
      <c r="B977" s="316">
        <v>42</v>
      </c>
      <c r="C977" s="317">
        <f t="shared" si="485"/>
        <v>136</v>
      </c>
      <c r="D977" s="317">
        <f t="shared" si="486"/>
        <v>0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60">
        <f t="shared" si="473"/>
        <v>0</v>
      </c>
      <c r="Z977" s="160">
        <f t="shared" si="474"/>
        <v>0</v>
      </c>
      <c r="AA977" s="160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4"/>
        <v/>
      </c>
    </row>
    <row r="978" spans="2:41" ht="16.5" hidden="1" outlineLevel="2" thickBot="1">
      <c r="B978" s="316">
        <v>43</v>
      </c>
      <c r="C978" s="317">
        <f t="shared" si="485"/>
        <v>136</v>
      </c>
      <c r="D978" s="317">
        <f t="shared" si="486"/>
        <v>0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60">
        <f t="shared" si="473"/>
        <v>0</v>
      </c>
      <c r="Z978" s="160">
        <f t="shared" si="474"/>
        <v>0</v>
      </c>
      <c r="AA978" s="160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4"/>
        <v/>
      </c>
    </row>
    <row r="979" spans="2:41" ht="16.5" hidden="1" outlineLevel="2" thickBot="1">
      <c r="B979" s="316">
        <v>44</v>
      </c>
      <c r="C979" s="317">
        <f t="shared" si="485"/>
        <v>136</v>
      </c>
      <c r="D979" s="317">
        <f t="shared" si="486"/>
        <v>0</v>
      </c>
      <c r="E979" s="153"/>
      <c r="F979" s="153"/>
      <c r="G979" s="154"/>
      <c r="H979" s="154"/>
      <c r="I979" s="154"/>
      <c r="J979" s="154"/>
      <c r="K979" s="154"/>
      <c r="L979" s="154"/>
      <c r="M979" s="154"/>
      <c r="N979" s="253"/>
      <c r="O979" s="253"/>
      <c r="P979" s="312"/>
      <c r="Q979" s="253"/>
      <c r="R979" s="186" t="str">
        <f t="shared" si="487"/>
        <v>-</v>
      </c>
      <c r="S979" s="186" t="str">
        <f t="shared" si="488"/>
        <v>-</v>
      </c>
      <c r="T979" s="155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60">
        <f t="shared" si="473"/>
        <v>0</v>
      </c>
      <c r="Z979" s="160">
        <f t="shared" si="474"/>
        <v>0</v>
      </c>
      <c r="AA979" s="160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0" t="str">
        <f t="shared" si="489"/>
        <v>-</v>
      </c>
      <c r="AO979" s="309" t="str">
        <f t="shared" si="484"/>
        <v/>
      </c>
    </row>
    <row r="980" spans="2:41" ht="16.5" hidden="1" outlineLevel="2" thickBot="1">
      <c r="B980" s="318">
        <v>45</v>
      </c>
      <c r="C980" s="319">
        <f t="shared" si="485"/>
        <v>136</v>
      </c>
      <c r="D980" s="319">
        <f t="shared" si="486"/>
        <v>0</v>
      </c>
      <c r="E980" s="156"/>
      <c r="F980" s="156"/>
      <c r="G980" s="157"/>
      <c r="H980" s="157"/>
      <c r="I980" s="157"/>
      <c r="J980" s="157"/>
      <c r="K980" s="157"/>
      <c r="L980" s="157"/>
      <c r="M980" s="157"/>
      <c r="N980" s="889"/>
      <c r="O980" s="889"/>
      <c r="P980" s="313"/>
      <c r="Q980" s="889"/>
      <c r="R980" s="187" t="str">
        <f t="shared" si="487"/>
        <v>-</v>
      </c>
      <c r="S980" s="187" t="str">
        <f t="shared" si="488"/>
        <v>-</v>
      </c>
      <c r="T980" s="158" t="s">
        <v>316</v>
      </c>
      <c r="V980" s="181">
        <f t="shared" si="470"/>
        <v>0</v>
      </c>
      <c r="W980" s="202">
        <f t="shared" si="471"/>
        <v>0</v>
      </c>
      <c r="X980" s="149">
        <f t="shared" si="472"/>
        <v>0</v>
      </c>
      <c r="Y980" s="160">
        <f t="shared" si="473"/>
        <v>0</v>
      </c>
      <c r="Z980" s="160">
        <f t="shared" si="474"/>
        <v>0</v>
      </c>
      <c r="AA980" s="160">
        <f t="shared" si="475"/>
        <v>0</v>
      </c>
      <c r="AC980" s="219">
        <f t="shared" si="476"/>
        <v>0</v>
      </c>
      <c r="AD980" s="218">
        <f t="shared" si="477"/>
        <v>0</v>
      </c>
      <c r="AE980" s="218">
        <f t="shared" si="478"/>
        <v>0</v>
      </c>
      <c r="AF980" s="220">
        <f t="shared" si="479"/>
        <v>0</v>
      </c>
      <c r="AG980" s="162"/>
      <c r="AH980" s="182">
        <f t="shared" si="480"/>
        <v>0</v>
      </c>
      <c r="AI980" s="183">
        <f t="shared" si="481"/>
        <v>0</v>
      </c>
      <c r="AJ980" s="183">
        <f t="shared" si="482"/>
        <v>0</v>
      </c>
      <c r="AK980" s="184">
        <f t="shared" si="483"/>
        <v>0</v>
      </c>
      <c r="AM980" s="371" t="str">
        <f t="shared" si="489"/>
        <v>-</v>
      </c>
      <c r="AO980" s="309" t="str">
        <f t="shared" si="484"/>
        <v/>
      </c>
    </row>
    <row r="981" spans="2:41" ht="15.75" hidden="1" outlineLevel="1" thickBot="1">
      <c r="F981" s="761" t="s">
        <v>176</v>
      </c>
      <c r="G981" s="762"/>
      <c r="H981" s="762"/>
      <c r="I981" s="762"/>
      <c r="J981" s="762"/>
      <c r="K981" s="762"/>
      <c r="L981" s="762"/>
      <c r="M981" s="762"/>
      <c r="N981" s="199"/>
      <c r="O981" s="199"/>
      <c r="P981" s="199"/>
      <c r="Q981" s="199"/>
      <c r="R981" s="200"/>
      <c r="S981" s="200"/>
    </row>
    <row r="982" spans="2:41" s="322" customFormat="1" ht="21.75" hidden="1" customHeight="1" outlineLevel="1" thickTop="1">
      <c r="B982" s="320"/>
      <c r="C982" s="321"/>
      <c r="D982" s="321"/>
      <c r="F982" s="328" t="s">
        <v>350</v>
      </c>
      <c r="G982" s="329" t="s">
        <v>248</v>
      </c>
      <c r="H982" s="329" t="s">
        <v>265</v>
      </c>
      <c r="I982" s="329" t="s">
        <v>249</v>
      </c>
      <c r="J982" s="329" t="s">
        <v>250</v>
      </c>
      <c r="K982" s="329" t="s">
        <v>251</v>
      </c>
      <c r="L982" s="329" t="s">
        <v>252</v>
      </c>
      <c r="M982" s="329" t="s">
        <v>253</v>
      </c>
      <c r="N982" s="329" t="s">
        <v>254</v>
      </c>
      <c r="O982" s="329" t="s">
        <v>399</v>
      </c>
      <c r="P982" s="329" t="s">
        <v>400</v>
      </c>
      <c r="Q982" s="329" t="s">
        <v>401</v>
      </c>
      <c r="R982" s="330" t="s">
        <v>264</v>
      </c>
      <c r="S982" s="331" t="s">
        <v>255</v>
      </c>
      <c r="T982" s="331" t="s">
        <v>409</v>
      </c>
      <c r="U982" s="325"/>
      <c r="V982" s="321"/>
      <c r="W982" s="321"/>
      <c r="AG982" s="326"/>
      <c r="AL982" s="325"/>
      <c r="AM982" s="355"/>
      <c r="AN982" s="325"/>
      <c r="AO982" s="327"/>
    </row>
    <row r="983" spans="2:41" s="322" customFormat="1" ht="15" hidden="1" outlineLevel="1">
      <c r="B983" s="320"/>
      <c r="C983" s="321"/>
      <c r="D983" s="321"/>
      <c r="F983" s="332" t="s">
        <v>257</v>
      </c>
      <c r="G983" s="333">
        <f>SUMIF(G936:G980,5)/5</f>
        <v>0</v>
      </c>
      <c r="H983" s="333">
        <f t="shared" ref="H983:S983" si="490">SUMIF(H936:H980,5)/5</f>
        <v>0</v>
      </c>
      <c r="I983" s="333">
        <f t="shared" si="490"/>
        <v>0</v>
      </c>
      <c r="J983" s="333">
        <f t="shared" si="490"/>
        <v>0</v>
      </c>
      <c r="K983" s="333">
        <f t="shared" si="490"/>
        <v>0</v>
      </c>
      <c r="L983" s="333">
        <f t="shared" si="490"/>
        <v>0</v>
      </c>
      <c r="M983" s="333">
        <f t="shared" si="490"/>
        <v>0</v>
      </c>
      <c r="N983" s="333">
        <f t="shared" si="490"/>
        <v>0</v>
      </c>
      <c r="O983" s="333">
        <f>SUMIF(O936:O980,5)/5</f>
        <v>0</v>
      </c>
      <c r="P983" s="333">
        <f>SUMIF(P936:P980,5)/5</f>
        <v>0</v>
      </c>
      <c r="Q983" s="333">
        <f>SUMIF(Q936:Q980,5)/5</f>
        <v>0</v>
      </c>
      <c r="R983" s="333">
        <f t="shared" si="490"/>
        <v>0</v>
      </c>
      <c r="S983" s="334">
        <f t="shared" si="490"/>
        <v>0</v>
      </c>
      <c r="T983" s="362" t="s">
        <v>411</v>
      </c>
      <c r="U983" s="325"/>
      <c r="V983" s="321"/>
      <c r="W983" s="321"/>
      <c r="AG983" s="326"/>
      <c r="AL983" s="325"/>
      <c r="AM983" s="355"/>
      <c r="AN983" s="325"/>
      <c r="AO983" s="327"/>
    </row>
    <row r="984" spans="2:41" s="322" customFormat="1" ht="15" hidden="1" outlineLevel="1">
      <c r="B984" s="320"/>
      <c r="C984" s="321"/>
      <c r="D984" s="321"/>
      <c r="F984" s="335" t="s">
        <v>258</v>
      </c>
      <c r="G984" s="336">
        <f t="shared" ref="G984:S984" si="491">IF(ISERR(G983/SUM(G983,G985,G987,G989)*100),0,G983/SUM(G983,G985,G987,G989)*100)</f>
        <v>0</v>
      </c>
      <c r="H984" s="336">
        <f t="shared" si="491"/>
        <v>0</v>
      </c>
      <c r="I984" s="336">
        <f t="shared" si="491"/>
        <v>0</v>
      </c>
      <c r="J984" s="336">
        <f t="shared" si="491"/>
        <v>0</v>
      </c>
      <c r="K984" s="336">
        <f t="shared" si="491"/>
        <v>0</v>
      </c>
      <c r="L984" s="336">
        <f t="shared" si="491"/>
        <v>0</v>
      </c>
      <c r="M984" s="336">
        <f t="shared" si="491"/>
        <v>0</v>
      </c>
      <c r="N984" s="336">
        <f t="shared" si="491"/>
        <v>0</v>
      </c>
      <c r="O984" s="336">
        <f>IF(ISERR(O983/SUM(O983,O985,O987,O989)*100),0,O983/SUM(O983,O985,O987,O989)*100)</f>
        <v>0</v>
      </c>
      <c r="P984" s="336">
        <f>IF(ISERR(P983/SUM(P983,P985,P987,P989)*100),0,P983/SUM(P983,P985,P987,P989)*100)</f>
        <v>0</v>
      </c>
      <c r="Q984" s="336">
        <f>IF(ISERR(Q983/SUM(Q983,Q985,Q987,Q989)*100),0,Q983/SUM(Q983,Q985,Q987,Q989)*100)</f>
        <v>0</v>
      </c>
      <c r="R984" s="336">
        <f t="shared" si="491"/>
        <v>0</v>
      </c>
      <c r="S984" s="337">
        <f t="shared" si="491"/>
        <v>0</v>
      </c>
      <c r="T984" s="363">
        <f>SUM(V935:W935)</f>
        <v>0</v>
      </c>
      <c r="U984" s="325"/>
      <c r="V984" s="321"/>
      <c r="W984" s="321"/>
      <c r="AG984" s="326"/>
      <c r="AL984" s="325"/>
      <c r="AM984" s="355"/>
      <c r="AN984" s="325"/>
      <c r="AO984" s="327"/>
    </row>
    <row r="985" spans="2:41" s="322" customFormat="1" ht="15" hidden="1" outlineLevel="1">
      <c r="B985" s="320"/>
      <c r="C985" s="321"/>
      <c r="D985" s="321"/>
      <c r="F985" s="332" t="s">
        <v>259</v>
      </c>
      <c r="G985" s="333">
        <f>SUMIF(G936:G980,4)/4</f>
        <v>0</v>
      </c>
      <c r="H985" s="333">
        <f t="shared" ref="H985:S985" si="492">SUMIF(H936:H980,4)/4</f>
        <v>0</v>
      </c>
      <c r="I985" s="333">
        <f t="shared" si="492"/>
        <v>0</v>
      </c>
      <c r="J985" s="333">
        <f t="shared" si="492"/>
        <v>0</v>
      </c>
      <c r="K985" s="333">
        <f t="shared" si="492"/>
        <v>0</v>
      </c>
      <c r="L985" s="333">
        <f t="shared" si="492"/>
        <v>0</v>
      </c>
      <c r="M985" s="333">
        <f t="shared" si="492"/>
        <v>0</v>
      </c>
      <c r="N985" s="333">
        <f t="shared" si="492"/>
        <v>0</v>
      </c>
      <c r="O985" s="333">
        <f>SUMIF(O936:O980,4)/4</f>
        <v>0</v>
      </c>
      <c r="P985" s="333">
        <f>SUMIF(P936:P980,4)/4</f>
        <v>0</v>
      </c>
      <c r="Q985" s="333">
        <f>SUMIF(Q936:Q980,4)/4</f>
        <v>0</v>
      </c>
      <c r="R985" s="333">
        <f t="shared" si="492"/>
        <v>0</v>
      </c>
      <c r="S985" s="334">
        <f t="shared" si="492"/>
        <v>0</v>
      </c>
      <c r="T985" s="364" t="s">
        <v>410</v>
      </c>
      <c r="U985" s="325"/>
      <c r="V985" s="321"/>
      <c r="W985" s="321"/>
      <c r="AG985" s="326"/>
      <c r="AL985" s="325"/>
      <c r="AM985" s="355"/>
      <c r="AN985" s="325"/>
      <c r="AO985" s="327"/>
    </row>
    <row r="986" spans="2:41" s="322" customFormat="1" ht="15" hidden="1" outlineLevel="1">
      <c r="B986" s="320"/>
      <c r="C986" s="321"/>
      <c r="D986" s="321"/>
      <c r="F986" s="335" t="s">
        <v>258</v>
      </c>
      <c r="G986" s="336">
        <f t="shared" ref="G986:S986" si="493">IF(ISERR(G985/SUM(G983,G985,G987,G989)*100),0,G985/SUM(G983,G985,G987,G989)*100)</f>
        <v>0</v>
      </c>
      <c r="H986" s="336">
        <f t="shared" si="493"/>
        <v>0</v>
      </c>
      <c r="I986" s="336">
        <f t="shared" si="493"/>
        <v>0</v>
      </c>
      <c r="J986" s="336">
        <f t="shared" si="493"/>
        <v>0</v>
      </c>
      <c r="K986" s="336">
        <f t="shared" si="493"/>
        <v>0</v>
      </c>
      <c r="L986" s="336">
        <f t="shared" si="493"/>
        <v>0</v>
      </c>
      <c r="M986" s="336">
        <f t="shared" si="493"/>
        <v>0</v>
      </c>
      <c r="N986" s="336">
        <f t="shared" si="493"/>
        <v>0</v>
      </c>
      <c r="O986" s="336">
        <f>IF(ISERR(O985/SUM(O983,O985,O987,O989)*100),0,O985/SUM(O983,O985,O987,O989)*100)</f>
        <v>0</v>
      </c>
      <c r="P986" s="336">
        <f>IF(ISERR(P985/SUM(P983,P985,P987,P989)*100),0,P985/SUM(P983,P985,P987,P989)*100)</f>
        <v>0</v>
      </c>
      <c r="Q986" s="336">
        <f>IF(ISERR(Q985/SUM(Q983,Q985,Q987,Q989)*100),0,Q985/SUM(Q983,Q985,Q987,Q989)*100)</f>
        <v>0</v>
      </c>
      <c r="R986" s="336">
        <f t="shared" si="493"/>
        <v>0</v>
      </c>
      <c r="S986" s="337">
        <f t="shared" si="493"/>
        <v>0</v>
      </c>
      <c r="T986" s="365">
        <f>AM935</f>
        <v>0</v>
      </c>
      <c r="U986" s="325"/>
      <c r="V986" s="321"/>
      <c r="W986" s="321"/>
      <c r="AG986" s="326"/>
      <c r="AL986" s="325"/>
      <c r="AM986" s="355"/>
      <c r="AN986" s="325"/>
      <c r="AO986" s="327"/>
    </row>
    <row r="987" spans="2:41" s="322" customFormat="1" ht="15" hidden="1" outlineLevel="1">
      <c r="B987" s="320"/>
      <c r="C987" s="321"/>
      <c r="D987" s="321"/>
      <c r="F987" s="332" t="s">
        <v>260</v>
      </c>
      <c r="G987" s="333">
        <f>SUMIF(G936:G980,3)/3</f>
        <v>0</v>
      </c>
      <c r="H987" s="333">
        <f t="shared" ref="H987:S987" si="494">SUMIF(H936:H980,3)/3</f>
        <v>0</v>
      </c>
      <c r="I987" s="333">
        <f t="shared" si="494"/>
        <v>0</v>
      </c>
      <c r="J987" s="333">
        <f t="shared" si="494"/>
        <v>0</v>
      </c>
      <c r="K987" s="333">
        <f t="shared" si="494"/>
        <v>0</v>
      </c>
      <c r="L987" s="333">
        <f t="shared" si="494"/>
        <v>0</v>
      </c>
      <c r="M987" s="333">
        <f t="shared" si="494"/>
        <v>0</v>
      </c>
      <c r="N987" s="333">
        <f t="shared" si="494"/>
        <v>0</v>
      </c>
      <c r="O987" s="333">
        <f>SUMIF(O936:O980,3)/3</f>
        <v>0</v>
      </c>
      <c r="P987" s="333">
        <f>SUMIF(P936:P980,3)/3</f>
        <v>0</v>
      </c>
      <c r="Q987" s="333">
        <f>SUMIF(Q936:Q980,3)/3</f>
        <v>0</v>
      </c>
      <c r="R987" s="333">
        <f t="shared" si="494"/>
        <v>0</v>
      </c>
      <c r="S987" s="334">
        <f t="shared" si="494"/>
        <v>0</v>
      </c>
      <c r="T987" s="364" t="s">
        <v>412</v>
      </c>
      <c r="U987" s="325"/>
      <c r="V987" s="321"/>
      <c r="W987" s="321"/>
      <c r="AG987" s="326"/>
      <c r="AL987" s="325"/>
      <c r="AM987" s="355"/>
      <c r="AN987" s="325"/>
      <c r="AO987" s="327"/>
    </row>
    <row r="988" spans="2:41" s="322" customFormat="1" ht="15" hidden="1" outlineLevel="1">
      <c r="B988" s="320"/>
      <c r="C988" s="321"/>
      <c r="D988" s="321"/>
      <c r="F988" s="335" t="s">
        <v>258</v>
      </c>
      <c r="G988" s="336">
        <f t="shared" ref="G988:S988" si="495">IF(ISERR(G987/SUM(G983,G985,G987,G989)*100),0,G987/SUM(G983,G985,G987,G989)*100)</f>
        <v>0</v>
      </c>
      <c r="H988" s="336">
        <f t="shared" si="495"/>
        <v>0</v>
      </c>
      <c r="I988" s="336">
        <f t="shared" si="495"/>
        <v>0</v>
      </c>
      <c r="J988" s="336">
        <f t="shared" si="495"/>
        <v>0</v>
      </c>
      <c r="K988" s="336">
        <f t="shared" si="495"/>
        <v>0</v>
      </c>
      <c r="L988" s="336">
        <f t="shared" si="495"/>
        <v>0</v>
      </c>
      <c r="M988" s="336">
        <f t="shared" si="495"/>
        <v>0</v>
      </c>
      <c r="N988" s="336">
        <f t="shared" si="495"/>
        <v>0</v>
      </c>
      <c r="O988" s="336">
        <f>IF(ISERR(O987/SUM(O983,O985,O987,O989)*100),0,O987/SUM(O983,O985,O987,O989)*100)</f>
        <v>0</v>
      </c>
      <c r="P988" s="336">
        <f>IF(ISERR(P987/SUM(P983,P985,P987,P989)*100),0,P987/SUM(P983,P985,P987,P989)*100)</f>
        <v>0</v>
      </c>
      <c r="Q988" s="336">
        <f>IF(ISERR(Q987/SUM(Q983,Q985,Q987,Q989)*100),0,Q987/SUM(Q983,Q985,Q987,Q989)*100)</f>
        <v>0</v>
      </c>
      <c r="R988" s="336">
        <f t="shared" si="495"/>
        <v>0</v>
      </c>
      <c r="S988" s="337">
        <f t="shared" si="495"/>
        <v>0</v>
      </c>
      <c r="T988" s="366">
        <f>T984-T986</f>
        <v>0</v>
      </c>
      <c r="U988" s="325"/>
      <c r="V988" s="321"/>
      <c r="W988" s="321"/>
      <c r="AG988" s="326"/>
      <c r="AL988" s="325"/>
      <c r="AM988" s="355"/>
      <c r="AN988" s="325"/>
      <c r="AO988" s="327"/>
    </row>
    <row r="989" spans="2:41" s="322" customFormat="1" ht="15" hidden="1" outlineLevel="1">
      <c r="B989" s="320"/>
      <c r="C989" s="321"/>
      <c r="D989" s="321"/>
      <c r="F989" s="332" t="s">
        <v>261</v>
      </c>
      <c r="G989" s="333">
        <f>SUMIF(G936:G980,2)/2</f>
        <v>0</v>
      </c>
      <c r="H989" s="333">
        <f t="shared" ref="H989:S989" si="496">SUMIF(H936:H980,2)/2</f>
        <v>0</v>
      </c>
      <c r="I989" s="333">
        <f t="shared" si="496"/>
        <v>0</v>
      </c>
      <c r="J989" s="333">
        <f t="shared" si="496"/>
        <v>0</v>
      </c>
      <c r="K989" s="333">
        <f t="shared" si="496"/>
        <v>0</v>
      </c>
      <c r="L989" s="333">
        <f t="shared" si="496"/>
        <v>0</v>
      </c>
      <c r="M989" s="333">
        <f t="shared" si="496"/>
        <v>0</v>
      </c>
      <c r="N989" s="333">
        <f t="shared" si="496"/>
        <v>0</v>
      </c>
      <c r="O989" s="333">
        <f>SUMIF(O936:O980,2)/2</f>
        <v>0</v>
      </c>
      <c r="P989" s="333">
        <f>SUMIF(P936:P980,2)/2</f>
        <v>0</v>
      </c>
      <c r="Q989" s="333">
        <f>SUMIF(Q936:Q980,2)/2</f>
        <v>0</v>
      </c>
      <c r="R989" s="333">
        <f t="shared" si="496"/>
        <v>0</v>
      </c>
      <c r="S989" s="334">
        <f t="shared" si="496"/>
        <v>0</v>
      </c>
      <c r="T989" s="1111" t="s">
        <v>413</v>
      </c>
      <c r="U989" s="325"/>
      <c r="V989" s="321"/>
      <c r="W989" s="321"/>
      <c r="AG989" s="326"/>
      <c r="AL989" s="325"/>
      <c r="AM989" s="355"/>
      <c r="AN989" s="325"/>
      <c r="AO989" s="327"/>
    </row>
    <row r="990" spans="2:41" s="322" customFormat="1" ht="15" hidden="1" outlineLevel="1">
      <c r="B990" s="320"/>
      <c r="C990" s="321"/>
      <c r="D990" s="321"/>
      <c r="F990" s="335" t="s">
        <v>258</v>
      </c>
      <c r="G990" s="336">
        <f t="shared" ref="G990:S990" si="497">IF(ISERR(G989/SUM(G983,G985,G987,G989)*100),0,G989/SUM(G983,G985,G987,G989)*100)</f>
        <v>0</v>
      </c>
      <c r="H990" s="336">
        <f t="shared" si="497"/>
        <v>0</v>
      </c>
      <c r="I990" s="336">
        <f t="shared" si="497"/>
        <v>0</v>
      </c>
      <c r="J990" s="336">
        <f t="shared" si="497"/>
        <v>0</v>
      </c>
      <c r="K990" s="336">
        <f t="shared" si="497"/>
        <v>0</v>
      </c>
      <c r="L990" s="336">
        <f t="shared" si="497"/>
        <v>0</v>
      </c>
      <c r="M990" s="336">
        <f t="shared" si="497"/>
        <v>0</v>
      </c>
      <c r="N990" s="336">
        <f t="shared" si="497"/>
        <v>0</v>
      </c>
      <c r="O990" s="336">
        <f>IF(ISERR(O989/SUM(O983,O985,O987,O989)*100),0,O989/SUM(O983,O985,O987,O989)*100)</f>
        <v>0</v>
      </c>
      <c r="P990" s="336">
        <f>IF(ISERR(P989/SUM(P983,P985,P987,P989)*100),0,P989/SUM(P983,P985,P987,P989)*100)</f>
        <v>0</v>
      </c>
      <c r="Q990" s="336">
        <f>IF(ISERR(Q989/SUM(Q983,Q985,Q987,Q989)*100),0,Q989/SUM(Q983,Q985,Q987,Q989)*100)</f>
        <v>0</v>
      </c>
      <c r="R990" s="336">
        <f t="shared" si="497"/>
        <v>0</v>
      </c>
      <c r="S990" s="337">
        <f t="shared" si="497"/>
        <v>0</v>
      </c>
      <c r="T990" s="1112"/>
      <c r="U990" s="325"/>
      <c r="V990" s="321"/>
      <c r="W990" s="321"/>
      <c r="AG990" s="326"/>
      <c r="AL990" s="325"/>
      <c r="AM990" s="355"/>
      <c r="AN990" s="325"/>
      <c r="AO990" s="327"/>
    </row>
    <row r="991" spans="2:41" s="322" customFormat="1" ht="15" hidden="1">
      <c r="B991" s="320"/>
      <c r="C991" s="321"/>
      <c r="D991" s="321"/>
      <c r="F991" s="338" t="s">
        <v>262</v>
      </c>
      <c r="G991" s="339">
        <f>IF(SUM(G983,G985,G987,G989)=0,0,IF(AND(SUM(G984,G986,G988)&gt;=95,G984&gt;=50),5,IF(AND(SUM(G984,G986,G988)&gt;=90,SUM(G984,G986)&gt;=50),4,IF(SUM(G984,G986,G988)&gt;=85,3,2))))</f>
        <v>0</v>
      </c>
      <c r="H991" s="339">
        <f t="shared" ref="H991:S991" si="498">IF(SUM(H983,H985,H987,H989)=0,0,IF(AND(SUM(H984,H986,H988)&gt;=95,H984&gt;=50),5,IF(AND(SUM(H984,H986,H988)&gt;=90,SUM(H984,H986)&gt;=50),4,IF(SUM(H984,H986,H988)&gt;=85,3,2))))</f>
        <v>0</v>
      </c>
      <c r="I991" s="339">
        <f t="shared" si="498"/>
        <v>0</v>
      </c>
      <c r="J991" s="339">
        <f t="shared" si="498"/>
        <v>0</v>
      </c>
      <c r="K991" s="339">
        <f t="shared" si="498"/>
        <v>0</v>
      </c>
      <c r="L991" s="339">
        <f t="shared" si="498"/>
        <v>0</v>
      </c>
      <c r="M991" s="339">
        <f t="shared" si="498"/>
        <v>0</v>
      </c>
      <c r="N991" s="339">
        <f t="shared" si="498"/>
        <v>0</v>
      </c>
      <c r="O991" s="339">
        <f>IF(SUM(O983,O985,O987,O989)=0,0,IF(AND(SUM(O984,O986,O988)&gt;=95,O984&gt;=50),5,IF(AND(SUM(O984,O986,O988)&gt;=90,SUM(O984,O986)&gt;=50),4,IF(SUM(O984,O986,O988)&gt;=85,3,2))))</f>
        <v>0</v>
      </c>
      <c r="P991" s="339">
        <f>IF(SUM(P983,P985,P987,P989)=0,0,IF(AND(SUM(P984,P986,P988)&gt;=95,P984&gt;=50),5,IF(AND(SUM(P984,P986,P988)&gt;=90,SUM(P984,P986)&gt;=50),4,IF(SUM(P984,P986,P988)&gt;=85,3,2))))</f>
        <v>0</v>
      </c>
      <c r="Q991" s="339">
        <f>IF(SUM(Q983,Q985,Q987,Q989)=0,0,IF(AND(SUM(Q984,Q986,Q988)&gt;=95,Q984&gt;=50),5,IF(AND(SUM(Q984,Q986,Q988)&gt;=90,SUM(Q984,Q986)&gt;=50),4,IF(SUM(Q984,Q986,Q988)&gt;=85,3,2))))</f>
        <v>0</v>
      </c>
      <c r="R991" s="339">
        <f t="shared" si="498"/>
        <v>0</v>
      </c>
      <c r="S991" s="340">
        <f t="shared" si="498"/>
        <v>0</v>
      </c>
      <c r="T991" s="367" t="e">
        <f>T986/T984</f>
        <v>#DIV/0!</v>
      </c>
      <c r="U991" s="325"/>
      <c r="V991" s="321"/>
      <c r="W991" s="321"/>
      <c r="AG991" s="326"/>
      <c r="AL991" s="325"/>
      <c r="AM991" s="355"/>
      <c r="AN991" s="325"/>
      <c r="AO991" s="327"/>
    </row>
    <row r="992" spans="2:41" s="322" customFormat="1" ht="15.75" hidden="1" thickBot="1">
      <c r="B992" s="320"/>
      <c r="C992" s="321"/>
      <c r="D992" s="321"/>
      <c r="F992" s="341" t="s">
        <v>263</v>
      </c>
      <c r="G992" s="342">
        <f>IF(SUM(G983,G985,G987,G989)&gt;0,SUM(G983*5,G985*4,G987*3,G989*2)/SUM(G983,G985,G987,G989),0)</f>
        <v>0</v>
      </c>
      <c r="H992" s="342">
        <f t="shared" ref="H992:S992" si="499">IF(SUM(H983,H985,H987,H989)&gt;0,SUM(H983*5,H985*4,H987*3,H989*2)/SUM(H983,H985,H987,H989),0)</f>
        <v>0</v>
      </c>
      <c r="I992" s="342">
        <f t="shared" si="499"/>
        <v>0</v>
      </c>
      <c r="J992" s="342">
        <f t="shared" si="499"/>
        <v>0</v>
      </c>
      <c r="K992" s="342">
        <f t="shared" si="499"/>
        <v>0</v>
      </c>
      <c r="L992" s="342">
        <f t="shared" si="499"/>
        <v>0</v>
      </c>
      <c r="M992" s="342">
        <f t="shared" si="499"/>
        <v>0</v>
      </c>
      <c r="N992" s="342">
        <f t="shared" si="499"/>
        <v>0</v>
      </c>
      <c r="O992" s="342">
        <f>IF(SUM(O983,O985,O987,O989)&gt;0,SUM(O983*5,O985*4,O987*3,O989*2)/SUM(O983,O985,O987,O989),0)</f>
        <v>0</v>
      </c>
      <c r="P992" s="342">
        <f>IF(SUM(P983,P985,P987,P989)&gt;0,SUM(P983*5,P985*4,P987*3,P989*2)/SUM(P983,P985,P987,P989),0)</f>
        <v>0</v>
      </c>
      <c r="Q992" s="342">
        <f>IF(SUM(Q983,Q985,Q987,Q989)&gt;0,SUM(Q983*5,Q985*4,Q987*3,Q989*2)/SUM(Q983,Q985,Q987,Q989),0)</f>
        <v>0</v>
      </c>
      <c r="R992" s="342">
        <f t="shared" si="499"/>
        <v>0</v>
      </c>
      <c r="S992" s="343">
        <f t="shared" si="499"/>
        <v>0</v>
      </c>
      <c r="T992" s="368" t="e">
        <f>T988/T984</f>
        <v>#DIV/0!</v>
      </c>
      <c r="U992" s="325"/>
      <c r="V992" s="321"/>
      <c r="W992" s="321"/>
      <c r="AG992" s="326"/>
      <c r="AL992" s="325"/>
      <c r="AM992" s="355"/>
      <c r="AN992" s="325"/>
      <c r="AO992" s="327"/>
    </row>
    <row r="993" spans="2:41" ht="15.75" thickBot="1">
      <c r="B993" s="225"/>
      <c r="C993" s="226"/>
      <c r="D993" s="226"/>
      <c r="E993" s="227"/>
      <c r="F993" s="228"/>
      <c r="G993" s="229"/>
      <c r="H993" s="229"/>
      <c r="I993" s="229"/>
      <c r="J993" s="229"/>
      <c r="K993" s="229"/>
      <c r="L993" s="229"/>
      <c r="M993" s="229"/>
      <c r="N993" s="229"/>
      <c r="O993" s="229"/>
      <c r="P993" s="229"/>
      <c r="Q993" s="229"/>
      <c r="R993" s="230"/>
      <c r="S993" s="229"/>
      <c r="T993" s="227"/>
    </row>
    <row r="994" spans="2:41" ht="28.5" thickBot="1">
      <c r="B994" s="1116" t="s">
        <v>359</v>
      </c>
      <c r="C994" s="1116"/>
      <c r="D994" s="1116"/>
      <c r="E994" s="1116"/>
      <c r="F994" s="1116"/>
      <c r="G994" s="1116"/>
      <c r="H994" s="1116"/>
      <c r="I994" s="1116"/>
      <c r="J994" s="1116"/>
      <c r="K994" s="1116"/>
      <c r="L994" s="1116"/>
      <c r="M994" s="1116"/>
      <c r="N994" s="1116"/>
      <c r="O994" s="1116"/>
      <c r="P994" s="1116"/>
      <c r="Q994" s="1116"/>
      <c r="R994" s="1116"/>
      <c r="S994" s="1116"/>
      <c r="T994" s="1116"/>
    </row>
    <row r="995" spans="2:41" s="322" customFormat="1" ht="15.75" thickTop="1">
      <c r="B995" s="320"/>
      <c r="C995" s="321"/>
      <c r="D995" s="321"/>
      <c r="F995" s="328" t="s">
        <v>350</v>
      </c>
      <c r="G995" s="329" t="s">
        <v>248</v>
      </c>
      <c r="H995" s="329" t="s">
        <v>265</v>
      </c>
      <c r="I995" s="329" t="s">
        <v>249</v>
      </c>
      <c r="J995" s="329" t="s">
        <v>250</v>
      </c>
      <c r="K995" s="329" t="s">
        <v>251</v>
      </c>
      <c r="L995" s="329" t="s">
        <v>252</v>
      </c>
      <c r="M995" s="329" t="s">
        <v>253</v>
      </c>
      <c r="N995" s="329" t="s">
        <v>254</v>
      </c>
      <c r="O995" s="329" t="s">
        <v>399</v>
      </c>
      <c r="P995" s="329" t="s">
        <v>400</v>
      </c>
      <c r="Q995" s="329" t="s">
        <v>401</v>
      </c>
      <c r="R995" s="330" t="s">
        <v>264</v>
      </c>
      <c r="S995" s="331" t="s">
        <v>255</v>
      </c>
      <c r="T995" s="331" t="s">
        <v>409</v>
      </c>
      <c r="U995" s="325"/>
      <c r="V995" s="321"/>
      <c r="W995" s="321"/>
      <c r="AG995" s="326"/>
      <c r="AL995" s="325"/>
      <c r="AM995" s="355"/>
      <c r="AN995" s="325"/>
      <c r="AO995" s="327"/>
    </row>
    <row r="996" spans="2:41" s="322" customFormat="1" ht="15" outlineLevel="1">
      <c r="B996" s="320"/>
      <c r="C996" s="321"/>
      <c r="D996" s="321"/>
      <c r="F996" s="332" t="s">
        <v>257</v>
      </c>
      <c r="G996" s="333">
        <f>SUM(G983,G923,G863,G803,G743,G683)</f>
        <v>0</v>
      </c>
      <c r="H996" s="333">
        <f t="shared" ref="H996:S996" si="500">SUM(H983,H923,H863,H803,H743,H683)</f>
        <v>0</v>
      </c>
      <c r="I996" s="333">
        <f t="shared" si="500"/>
        <v>0</v>
      </c>
      <c r="J996" s="333">
        <f t="shared" si="500"/>
        <v>0</v>
      </c>
      <c r="K996" s="333">
        <f t="shared" si="500"/>
        <v>0</v>
      </c>
      <c r="L996" s="333">
        <f t="shared" si="500"/>
        <v>0</v>
      </c>
      <c r="M996" s="333">
        <f t="shared" si="500"/>
        <v>0</v>
      </c>
      <c r="N996" s="333">
        <f t="shared" si="500"/>
        <v>0</v>
      </c>
      <c r="O996" s="333">
        <f>SUM(O983,O923,O863,O803,O743,O683)</f>
        <v>0</v>
      </c>
      <c r="P996" s="333">
        <f>SUM(P983,P923,P863,P803,P743,P683)</f>
        <v>0</v>
      </c>
      <c r="Q996" s="333">
        <f>SUM(Q983,Q923,Q863,Q803,Q743,Q683)</f>
        <v>0</v>
      </c>
      <c r="R996" s="333">
        <f t="shared" si="500"/>
        <v>0</v>
      </c>
      <c r="S996" s="334">
        <f t="shared" si="500"/>
        <v>0</v>
      </c>
      <c r="T996" s="362" t="s">
        <v>411</v>
      </c>
      <c r="U996" s="325"/>
      <c r="V996" s="321"/>
      <c r="W996" s="321"/>
      <c r="AG996" s="326"/>
      <c r="AL996" s="325"/>
      <c r="AM996" s="355"/>
      <c r="AN996" s="325"/>
      <c r="AO996" s="327"/>
    </row>
    <row r="997" spans="2:41" s="322" customFormat="1" ht="15" outlineLevel="1">
      <c r="B997" s="320"/>
      <c r="C997" s="321"/>
      <c r="D997" s="321"/>
      <c r="F997" s="335" t="s">
        <v>258</v>
      </c>
      <c r="G997" s="336">
        <f t="shared" ref="G997:S997" si="501">IF(ISERR(G996/SUM(G996,G998,G1000,G1002)*100),0,G996/SUM(G996,G998,G1000,G1002)*100)</f>
        <v>0</v>
      </c>
      <c r="H997" s="336">
        <f t="shared" si="501"/>
        <v>0</v>
      </c>
      <c r="I997" s="336">
        <f t="shared" si="501"/>
        <v>0</v>
      </c>
      <c r="J997" s="336">
        <f t="shared" si="501"/>
        <v>0</v>
      </c>
      <c r="K997" s="336">
        <f t="shared" si="501"/>
        <v>0</v>
      </c>
      <c r="L997" s="336">
        <f t="shared" si="501"/>
        <v>0</v>
      </c>
      <c r="M997" s="336">
        <f t="shared" si="501"/>
        <v>0</v>
      </c>
      <c r="N997" s="336">
        <f t="shared" si="501"/>
        <v>0</v>
      </c>
      <c r="O997" s="336">
        <f>IF(ISERR(O996/SUM(O996,O998,O1000,O1002)*100),0,O996/SUM(O996,O998,O1000,O1002)*100)</f>
        <v>0</v>
      </c>
      <c r="P997" s="336">
        <f>IF(ISERR(P996/SUM(P996,P998,P1000,P1002)*100),0,P996/SUM(P996,P998,P1000,P1002)*100)</f>
        <v>0</v>
      </c>
      <c r="Q997" s="336">
        <f>IF(ISERR(Q996/SUM(Q996,Q998,Q1000,Q1002)*100),0,Q996/SUM(Q996,Q998,Q1000,Q1002)*100)</f>
        <v>0</v>
      </c>
      <c r="R997" s="336">
        <f t="shared" si="501"/>
        <v>0</v>
      </c>
      <c r="S997" s="337">
        <f t="shared" si="501"/>
        <v>0</v>
      </c>
      <c r="T997" s="363">
        <f>SUM(T684,T744,T804,T864,T924,T984)</f>
        <v>0</v>
      </c>
      <c r="U997" s="325"/>
      <c r="V997" s="321"/>
      <c r="W997" s="321"/>
      <c r="AG997" s="326"/>
      <c r="AL997" s="325"/>
      <c r="AM997" s="355"/>
      <c r="AN997" s="325"/>
      <c r="AO997" s="327"/>
    </row>
    <row r="998" spans="2:41" s="322" customFormat="1" ht="15" outlineLevel="1">
      <c r="B998" s="320"/>
      <c r="C998" s="321"/>
      <c r="D998" s="321"/>
      <c r="F998" s="332" t="s">
        <v>259</v>
      </c>
      <c r="G998" s="333">
        <f>SUM(G985,G925,G865,G805,G745,G685)</f>
        <v>0</v>
      </c>
      <c r="H998" s="333">
        <f t="shared" ref="H998:S998" si="502">SUM(H985,H925,H865,H805,H745,H685)</f>
        <v>0</v>
      </c>
      <c r="I998" s="333">
        <f t="shared" si="502"/>
        <v>0</v>
      </c>
      <c r="J998" s="333">
        <f t="shared" si="502"/>
        <v>0</v>
      </c>
      <c r="K998" s="333">
        <f t="shared" si="502"/>
        <v>0</v>
      </c>
      <c r="L998" s="333">
        <f t="shared" si="502"/>
        <v>0</v>
      </c>
      <c r="M998" s="333">
        <f t="shared" si="502"/>
        <v>0</v>
      </c>
      <c r="N998" s="333">
        <f t="shared" si="502"/>
        <v>0</v>
      </c>
      <c r="O998" s="333">
        <f>SUM(O985,O925,O865,O805,O745,O685)</f>
        <v>0</v>
      </c>
      <c r="P998" s="333">
        <f>SUM(P985,P925,P865,P805,P745,P685)</f>
        <v>0</v>
      </c>
      <c r="Q998" s="333">
        <f>SUM(Q985,Q925,Q865,Q805,Q745,Q685)</f>
        <v>0</v>
      </c>
      <c r="R998" s="333">
        <f>SUM(R985,R925,R865,R805,R745,R685)</f>
        <v>0</v>
      </c>
      <c r="S998" s="334">
        <f t="shared" si="502"/>
        <v>0</v>
      </c>
      <c r="T998" s="364" t="s">
        <v>410</v>
      </c>
      <c r="U998" s="325"/>
      <c r="V998" s="321"/>
      <c r="W998" s="321"/>
      <c r="AG998" s="326"/>
      <c r="AL998" s="325"/>
      <c r="AM998" s="355"/>
      <c r="AN998" s="325"/>
      <c r="AO998" s="327"/>
    </row>
    <row r="999" spans="2:41" s="322" customFormat="1" ht="15" outlineLevel="1">
      <c r="B999" s="320"/>
      <c r="C999" s="321"/>
      <c r="D999" s="321"/>
      <c r="F999" s="335" t="s">
        <v>258</v>
      </c>
      <c r="G999" s="336">
        <f t="shared" ref="G999:S999" si="503">IF(ISERR(G998/SUM(G996,G998,G1000,G1002)*100),0,G998/SUM(G996,G998,G1000,G1002)*100)</f>
        <v>0</v>
      </c>
      <c r="H999" s="336">
        <f t="shared" si="503"/>
        <v>0</v>
      </c>
      <c r="I999" s="336">
        <f t="shared" si="503"/>
        <v>0</v>
      </c>
      <c r="J999" s="336">
        <f t="shared" si="503"/>
        <v>0</v>
      </c>
      <c r="K999" s="336">
        <f t="shared" si="503"/>
        <v>0</v>
      </c>
      <c r="L999" s="336">
        <f t="shared" si="503"/>
        <v>0</v>
      </c>
      <c r="M999" s="336">
        <f t="shared" si="503"/>
        <v>0</v>
      </c>
      <c r="N999" s="336">
        <f t="shared" si="503"/>
        <v>0</v>
      </c>
      <c r="O999" s="336">
        <f>IF(ISERR(O998/SUM(O996,O998,O1000,O1002)*100),0,O998/SUM(O996,O998,O1000,O1002)*100)</f>
        <v>0</v>
      </c>
      <c r="P999" s="336">
        <f>IF(ISERR(P998/SUM(P996,P998,P1000,P1002)*100),0,P998/SUM(P996,P998,P1000,P1002)*100)</f>
        <v>0</v>
      </c>
      <c r="Q999" s="336">
        <f>IF(ISERR(Q998/SUM(Q996,Q998,Q1000,Q1002)*100),0,Q998/SUM(Q996,Q998,Q1000,Q1002)*100)</f>
        <v>0</v>
      </c>
      <c r="R999" s="336">
        <f t="shared" si="503"/>
        <v>0</v>
      </c>
      <c r="S999" s="337">
        <f t="shared" si="503"/>
        <v>0</v>
      </c>
      <c r="T999" s="365">
        <f>SUM(T686,T746,T806,T866,T926,T986)</f>
        <v>0</v>
      </c>
      <c r="U999" s="325"/>
      <c r="V999" s="321"/>
      <c r="W999" s="321"/>
      <c r="AG999" s="326"/>
      <c r="AL999" s="325"/>
      <c r="AM999" s="355"/>
      <c r="AN999" s="325"/>
      <c r="AO999" s="327"/>
    </row>
    <row r="1000" spans="2:41" s="322" customFormat="1" ht="15" outlineLevel="1">
      <c r="B1000" s="320"/>
      <c r="C1000" s="321"/>
      <c r="D1000" s="321"/>
      <c r="F1000" s="332" t="s">
        <v>260</v>
      </c>
      <c r="G1000" s="333">
        <f>SUM(G987,G927,G867,G807,G747,G687)</f>
        <v>0</v>
      </c>
      <c r="H1000" s="333">
        <f t="shared" ref="H1000:S1000" si="504">SUM(H987,H927,H867,H807,H747,H687)</f>
        <v>0</v>
      </c>
      <c r="I1000" s="333">
        <f t="shared" si="504"/>
        <v>0</v>
      </c>
      <c r="J1000" s="333">
        <f t="shared" si="504"/>
        <v>0</v>
      </c>
      <c r="K1000" s="333">
        <f t="shared" si="504"/>
        <v>0</v>
      </c>
      <c r="L1000" s="333">
        <f t="shared" si="504"/>
        <v>0</v>
      </c>
      <c r="M1000" s="333">
        <f t="shared" si="504"/>
        <v>0</v>
      </c>
      <c r="N1000" s="333">
        <f t="shared" si="504"/>
        <v>0</v>
      </c>
      <c r="O1000" s="333">
        <f>SUM(O987,O927,O867,O807,O747,O687)</f>
        <v>0</v>
      </c>
      <c r="P1000" s="333">
        <f>SUM(P987,P927,P867,P807,P747,P687)</f>
        <v>0</v>
      </c>
      <c r="Q1000" s="333">
        <f>SUM(Q987,Q927,Q867,Q807,Q747,Q687)</f>
        <v>0</v>
      </c>
      <c r="R1000" s="333">
        <f t="shared" si="504"/>
        <v>0</v>
      </c>
      <c r="S1000" s="334">
        <f t="shared" si="504"/>
        <v>0</v>
      </c>
      <c r="T1000" s="364" t="s">
        <v>412</v>
      </c>
      <c r="U1000" s="325"/>
      <c r="V1000" s="321"/>
      <c r="W1000" s="321"/>
      <c r="AG1000" s="326"/>
      <c r="AL1000" s="325"/>
      <c r="AM1000" s="355"/>
      <c r="AN1000" s="325"/>
      <c r="AO1000" s="327"/>
    </row>
    <row r="1001" spans="2:41" s="322" customFormat="1" ht="15" outlineLevel="1">
      <c r="B1001" s="320"/>
      <c r="C1001" s="321"/>
      <c r="D1001" s="321"/>
      <c r="F1001" s="335" t="s">
        <v>258</v>
      </c>
      <c r="G1001" s="336">
        <f t="shared" ref="G1001:S1001" si="505">IF(ISERR(G1000/SUM(G996,G998,G1000,G1002)*100),0,G1000/SUM(G996,G998,G1000,G1002)*100)</f>
        <v>0</v>
      </c>
      <c r="H1001" s="336">
        <f t="shared" si="505"/>
        <v>0</v>
      </c>
      <c r="I1001" s="336">
        <f t="shared" si="505"/>
        <v>0</v>
      </c>
      <c r="J1001" s="336">
        <f t="shared" si="505"/>
        <v>0</v>
      </c>
      <c r="K1001" s="336">
        <f t="shared" si="505"/>
        <v>0</v>
      </c>
      <c r="L1001" s="336">
        <f t="shared" si="505"/>
        <v>0</v>
      </c>
      <c r="M1001" s="336">
        <f t="shared" si="505"/>
        <v>0</v>
      </c>
      <c r="N1001" s="336">
        <f t="shared" si="505"/>
        <v>0</v>
      </c>
      <c r="O1001" s="336">
        <f>IF(ISERR(O1000/SUM(O996,O998,O1000,O1002)*100),0,O1000/SUM(O996,O998,O1000,O1002)*100)</f>
        <v>0</v>
      </c>
      <c r="P1001" s="336">
        <f>IF(ISERR(P1000/SUM(P996,P998,P1000,P1002)*100),0,P1000/SUM(P996,P998,P1000,P1002)*100)</f>
        <v>0</v>
      </c>
      <c r="Q1001" s="336">
        <f>IF(ISERR(Q1000/SUM(Q996,Q998,Q1000,Q1002)*100),0,Q1000/SUM(Q996,Q998,Q1000,Q1002)*100)</f>
        <v>0</v>
      </c>
      <c r="R1001" s="336">
        <f t="shared" si="505"/>
        <v>0</v>
      </c>
      <c r="S1001" s="337">
        <f t="shared" si="505"/>
        <v>0</v>
      </c>
      <c r="T1001" s="366">
        <f>T997-T999</f>
        <v>0</v>
      </c>
      <c r="U1001" s="325"/>
      <c r="V1001" s="321"/>
      <c r="W1001" s="321"/>
      <c r="AG1001" s="326"/>
      <c r="AL1001" s="325"/>
      <c r="AM1001" s="355"/>
      <c r="AN1001" s="325"/>
      <c r="AO1001" s="327"/>
    </row>
    <row r="1002" spans="2:41" s="322" customFormat="1" ht="15" outlineLevel="1">
      <c r="B1002" s="320"/>
      <c r="C1002" s="321"/>
      <c r="D1002" s="321"/>
      <c r="F1002" s="332" t="s">
        <v>261</v>
      </c>
      <c r="G1002" s="333">
        <f>SUM(G989,G929,G869,G809,G749,G689)</f>
        <v>0</v>
      </c>
      <c r="H1002" s="333">
        <f t="shared" ref="H1002:S1002" si="506">SUM(H989,H929,H869,H809,H749,H689)</f>
        <v>0</v>
      </c>
      <c r="I1002" s="333">
        <f t="shared" si="506"/>
        <v>0</v>
      </c>
      <c r="J1002" s="333">
        <f t="shared" si="506"/>
        <v>0</v>
      </c>
      <c r="K1002" s="333">
        <f t="shared" si="506"/>
        <v>0</v>
      </c>
      <c r="L1002" s="333">
        <f t="shared" si="506"/>
        <v>0</v>
      </c>
      <c r="M1002" s="333">
        <f t="shared" si="506"/>
        <v>0</v>
      </c>
      <c r="N1002" s="333">
        <f t="shared" si="506"/>
        <v>0</v>
      </c>
      <c r="O1002" s="333">
        <f>SUM(O989,O929,O869,O809,O749,O689)</f>
        <v>0</v>
      </c>
      <c r="P1002" s="333">
        <f>SUM(P989,P929,P869,P809,P749,P689)</f>
        <v>0</v>
      </c>
      <c r="Q1002" s="333">
        <f>SUM(Q989,Q929,Q869,Q809,Q749,Q689)</f>
        <v>0</v>
      </c>
      <c r="R1002" s="333">
        <f t="shared" si="506"/>
        <v>0</v>
      </c>
      <c r="S1002" s="334">
        <f t="shared" si="506"/>
        <v>0</v>
      </c>
      <c r="T1002" s="1111" t="s">
        <v>413</v>
      </c>
      <c r="U1002" s="325"/>
      <c r="V1002" s="321"/>
      <c r="W1002" s="321"/>
      <c r="AG1002" s="326"/>
      <c r="AL1002" s="325"/>
      <c r="AM1002" s="355"/>
      <c r="AN1002" s="325"/>
      <c r="AO1002" s="327"/>
    </row>
    <row r="1003" spans="2:41" s="322" customFormat="1" ht="15" outlineLevel="1">
      <c r="B1003" s="320"/>
      <c r="C1003" s="321"/>
      <c r="D1003" s="321"/>
      <c r="F1003" s="335" t="s">
        <v>258</v>
      </c>
      <c r="G1003" s="336">
        <f t="shared" ref="G1003:S1003" si="507">IF(ISERR(G1002/SUM(G996,G998,G1000,G1002)*100),0,G1002/SUM(G996,G998,G1000,G1002)*100)</f>
        <v>0</v>
      </c>
      <c r="H1003" s="336">
        <f t="shared" si="507"/>
        <v>0</v>
      </c>
      <c r="I1003" s="336">
        <f t="shared" si="507"/>
        <v>0</v>
      </c>
      <c r="J1003" s="336">
        <f t="shared" si="507"/>
        <v>0</v>
      </c>
      <c r="K1003" s="336">
        <f t="shared" si="507"/>
        <v>0</v>
      </c>
      <c r="L1003" s="336">
        <f t="shared" si="507"/>
        <v>0</v>
      </c>
      <c r="M1003" s="336">
        <f t="shared" si="507"/>
        <v>0</v>
      </c>
      <c r="N1003" s="336">
        <f t="shared" si="507"/>
        <v>0</v>
      </c>
      <c r="O1003" s="336">
        <f>IF(ISERR(O1002/SUM(O996,O998,O1000,O1002)*100),0,O1002/SUM(O996,O998,O1000,O1002)*100)</f>
        <v>0</v>
      </c>
      <c r="P1003" s="336">
        <f>IF(ISERR(P1002/SUM(P996,P998,P1000,P1002)*100),0,P1002/SUM(P996,P998,P1000,P1002)*100)</f>
        <v>0</v>
      </c>
      <c r="Q1003" s="336">
        <f>IF(ISERR(Q1002/SUM(Q996,Q998,Q1000,Q1002)*100),0,Q1002/SUM(Q996,Q998,Q1000,Q1002)*100)</f>
        <v>0</v>
      </c>
      <c r="R1003" s="336">
        <f t="shared" si="507"/>
        <v>0</v>
      </c>
      <c r="S1003" s="337">
        <f t="shared" si="507"/>
        <v>0</v>
      </c>
      <c r="T1003" s="1112"/>
      <c r="U1003" s="325"/>
      <c r="V1003" s="321"/>
      <c r="W1003" s="321"/>
      <c r="AG1003" s="326"/>
      <c r="AL1003" s="325"/>
      <c r="AM1003" s="355"/>
      <c r="AN1003" s="325"/>
      <c r="AO1003" s="327"/>
    </row>
    <row r="1004" spans="2:41" s="322" customFormat="1" ht="15">
      <c r="B1004" s="320"/>
      <c r="C1004" s="321"/>
      <c r="D1004" s="321"/>
      <c r="F1004" s="338" t="s">
        <v>262</v>
      </c>
      <c r="G1004" s="339">
        <f>IF(SUM(G996,G998,G1000,G1002)=0,0,IF(AND(SUM(G997,G999,G1001)&gt;=95,G997&gt;=50),5,IF(AND(SUM(G997,G999,G1001)&gt;=90,SUM(G997,G999)&gt;=50),4,IF(SUM(G997,G999,G1001)&gt;=85,3,2))))</f>
        <v>0</v>
      </c>
      <c r="H1004" s="339">
        <f t="shared" ref="H1004:S1004" si="508">IF(SUM(H996,H998,H1000,H1002)=0,0,IF(AND(SUM(H997,H999,H1001)&gt;=95,H997&gt;=50),5,IF(AND(SUM(H997,H999,H1001)&gt;=90,SUM(H997,H999)&gt;=50),4,IF(SUM(H997,H999,H1001)&gt;=85,3,2))))</f>
        <v>0</v>
      </c>
      <c r="I1004" s="339">
        <f t="shared" si="508"/>
        <v>0</v>
      </c>
      <c r="J1004" s="339">
        <f t="shared" si="508"/>
        <v>0</v>
      </c>
      <c r="K1004" s="339">
        <f t="shared" si="508"/>
        <v>0</v>
      </c>
      <c r="L1004" s="339">
        <f t="shared" si="508"/>
        <v>0</v>
      </c>
      <c r="M1004" s="339">
        <f t="shared" si="508"/>
        <v>0</v>
      </c>
      <c r="N1004" s="339">
        <f t="shared" si="508"/>
        <v>0</v>
      </c>
      <c r="O1004" s="339">
        <f>IF(SUM(O996,O998,O1000,O1002)=0,0,IF(AND(SUM(O997,O999,O1001)&gt;=95,O997&gt;=50),5,IF(AND(SUM(O997,O999,O1001)&gt;=90,SUM(O997,O999)&gt;=50),4,IF(SUM(O997,O999,O1001)&gt;=85,3,2))))</f>
        <v>0</v>
      </c>
      <c r="P1004" s="339">
        <f>IF(SUM(P996,P998,P1000,P1002)=0,0,IF(AND(SUM(P997,P999,P1001)&gt;=95,P997&gt;=50),5,IF(AND(SUM(P997,P999,P1001)&gt;=90,SUM(P997,P999)&gt;=50),4,IF(SUM(P997,P999,P1001)&gt;=85,3,2))))</f>
        <v>0</v>
      </c>
      <c r="Q1004" s="339">
        <f>IF(SUM(Q996,Q998,Q1000,Q1002)=0,0,IF(AND(SUM(Q997,Q999,Q1001)&gt;=95,Q997&gt;=50),5,IF(AND(SUM(Q997,Q999,Q1001)&gt;=90,SUM(Q997,Q999)&gt;=50),4,IF(SUM(Q997,Q999,Q1001)&gt;=85,3,2))))</f>
        <v>0</v>
      </c>
      <c r="R1004" s="339">
        <f t="shared" si="508"/>
        <v>0</v>
      </c>
      <c r="S1004" s="340">
        <f t="shared" si="508"/>
        <v>0</v>
      </c>
      <c r="T1004" s="367" t="e">
        <f>T999/T997</f>
        <v>#DIV/0!</v>
      </c>
      <c r="U1004" s="325"/>
      <c r="V1004" s="321"/>
      <c r="W1004" s="321"/>
      <c r="AG1004" s="326"/>
      <c r="AL1004" s="325"/>
      <c r="AM1004" s="355"/>
      <c r="AN1004" s="325"/>
      <c r="AO1004" s="327"/>
    </row>
    <row r="1005" spans="2:41" s="322" customFormat="1" ht="15.75" thickBot="1">
      <c r="B1005" s="320"/>
      <c r="C1005" s="321"/>
      <c r="D1005" s="321"/>
      <c r="F1005" s="341" t="s">
        <v>263</v>
      </c>
      <c r="G1005" s="342">
        <f>IF(SUM(G996,G998,G1000,G1002)&gt;0,SUM(G996*5,G998*4,G1000*3,G1002*2)/SUM(G996,G998,G1000,G1002),0)</f>
        <v>0</v>
      </c>
      <c r="H1005" s="342">
        <f t="shared" ref="H1005:S1005" si="509">IF(SUM(H996,H998,H1000,H1002)&gt;0,SUM(H996*5,H998*4,H1000*3,H1002*2)/SUM(H996,H998,H1000,H1002),0)</f>
        <v>0</v>
      </c>
      <c r="I1005" s="342">
        <f t="shared" si="509"/>
        <v>0</v>
      </c>
      <c r="J1005" s="342">
        <f t="shared" si="509"/>
        <v>0</v>
      </c>
      <c r="K1005" s="342">
        <f t="shared" si="509"/>
        <v>0</v>
      </c>
      <c r="L1005" s="342">
        <f t="shared" si="509"/>
        <v>0</v>
      </c>
      <c r="M1005" s="342">
        <f t="shared" si="509"/>
        <v>0</v>
      </c>
      <c r="N1005" s="342">
        <f t="shared" si="509"/>
        <v>0</v>
      </c>
      <c r="O1005" s="342">
        <f>IF(SUM(O996,O998,O1000,O1002)&gt;0,SUM(O996*5,O998*4,O1000*3,O1002*2)/SUM(O996,O998,O1000,O1002),0)</f>
        <v>0</v>
      </c>
      <c r="P1005" s="342">
        <f>IF(SUM(P996,P998,P1000,P1002)&gt;0,SUM(P996*5,P998*4,P1000*3,P1002*2)/SUM(P996,P998,P1000,P1002),0)</f>
        <v>0</v>
      </c>
      <c r="Q1005" s="342">
        <f>IF(SUM(Q996,Q998,Q1000,Q1002)&gt;0,SUM(Q996*5,Q998*4,Q1000*3,Q1002*2)/SUM(Q996,Q998,Q1000,Q1002),0)</f>
        <v>0</v>
      </c>
      <c r="R1005" s="342">
        <f t="shared" si="509"/>
        <v>0</v>
      </c>
      <c r="S1005" s="343">
        <f t="shared" si="509"/>
        <v>0</v>
      </c>
      <c r="T1005" s="368" t="e">
        <f>T1001/T997</f>
        <v>#DIV/0!</v>
      </c>
      <c r="U1005" s="325"/>
      <c r="V1005" s="321"/>
      <c r="W1005" s="321"/>
      <c r="AG1005" s="326"/>
      <c r="AL1005" s="325"/>
      <c r="AM1005" s="355"/>
      <c r="AN1005" s="325"/>
      <c r="AO1005" s="327"/>
    </row>
    <row r="1006" spans="2:41" ht="13.5" thickTop="1"/>
    <row r="1007" spans="2:41">
      <c r="B1007" s="1124" t="s">
        <v>356</v>
      </c>
      <c r="C1007" s="1124"/>
      <c r="D1007" s="1124"/>
      <c r="E1007" s="1124"/>
      <c r="F1007" s="1124"/>
      <c r="G1007" s="1124"/>
      <c r="H1007" s="1124"/>
      <c r="I1007" s="1124"/>
      <c r="J1007" s="1124"/>
      <c r="K1007" s="1124"/>
      <c r="L1007" s="1124"/>
      <c r="M1007" s="1124"/>
      <c r="N1007" s="1124"/>
      <c r="O1007" s="1124"/>
      <c r="P1007" s="1124"/>
      <c r="Q1007" s="1124"/>
      <c r="R1007" s="1124"/>
      <c r="S1007" s="1124"/>
      <c r="T1007" s="1124"/>
    </row>
    <row r="1008" spans="2:41">
      <c r="B1008" s="1124"/>
      <c r="C1008" s="1124"/>
      <c r="D1008" s="1124"/>
      <c r="E1008" s="1124"/>
      <c r="F1008" s="1124"/>
      <c r="G1008" s="1124"/>
      <c r="H1008" s="1124"/>
      <c r="I1008" s="1124"/>
      <c r="J1008" s="1124"/>
      <c r="K1008" s="1124"/>
      <c r="L1008" s="1124"/>
      <c r="M1008" s="1124"/>
      <c r="N1008" s="1124"/>
      <c r="O1008" s="1124"/>
      <c r="P1008" s="1124"/>
      <c r="Q1008" s="1124"/>
      <c r="R1008" s="1124"/>
      <c r="S1008" s="1124"/>
      <c r="T1008" s="1124"/>
    </row>
    <row r="1009" spans="2:41" ht="13.5" thickBot="1"/>
    <row r="1010" spans="2:41" s="322" customFormat="1" ht="15.75" thickTop="1">
      <c r="B1010" s="320"/>
      <c r="C1010" s="321"/>
      <c r="D1010" s="321"/>
      <c r="F1010" s="328" t="s">
        <v>350</v>
      </c>
      <c r="G1010" s="329" t="s">
        <v>248</v>
      </c>
      <c r="H1010" s="329" t="s">
        <v>265</v>
      </c>
      <c r="I1010" s="329" t="s">
        <v>249</v>
      </c>
      <c r="J1010" s="329" t="s">
        <v>250</v>
      </c>
      <c r="K1010" s="329" t="s">
        <v>251</v>
      </c>
      <c r="L1010" s="329" t="s">
        <v>252</v>
      </c>
      <c r="M1010" s="329" t="s">
        <v>253</v>
      </c>
      <c r="N1010" s="329" t="s">
        <v>254</v>
      </c>
      <c r="O1010" s="329" t="s">
        <v>399</v>
      </c>
      <c r="P1010" s="329" t="s">
        <v>400</v>
      </c>
      <c r="Q1010" s="329" t="s">
        <v>401</v>
      </c>
      <c r="R1010" s="330" t="s">
        <v>264</v>
      </c>
      <c r="S1010" s="331" t="s">
        <v>255</v>
      </c>
      <c r="T1010" s="331" t="s">
        <v>409</v>
      </c>
      <c r="U1010" s="325"/>
      <c r="V1010" s="321"/>
      <c r="W1010" s="321"/>
      <c r="AG1010" s="326"/>
      <c r="AL1010" s="325"/>
      <c r="AM1010" s="355"/>
      <c r="AN1010" s="325"/>
      <c r="AO1010" s="327"/>
    </row>
    <row r="1011" spans="2:41" s="322" customFormat="1" ht="15" outlineLevel="1">
      <c r="B1011" s="320"/>
      <c r="C1011" s="321"/>
      <c r="D1011" s="321"/>
      <c r="F1011" s="332" t="s">
        <v>257</v>
      </c>
      <c r="G1011" s="333">
        <f t="shared" ref="G1011:S1011" si="510">SUM(G983,G923,G863,G803,G743,G683,G609,G549,G489,G429,G369,G309,G234,G174,G114,G54)</f>
        <v>0</v>
      </c>
      <c r="H1011" s="333">
        <f t="shared" si="510"/>
        <v>0</v>
      </c>
      <c r="I1011" s="333">
        <f t="shared" si="510"/>
        <v>0</v>
      </c>
      <c r="J1011" s="333">
        <f t="shared" si="510"/>
        <v>0</v>
      </c>
      <c r="K1011" s="333">
        <f t="shared" si="510"/>
        <v>0</v>
      </c>
      <c r="L1011" s="333">
        <f t="shared" si="510"/>
        <v>0</v>
      </c>
      <c r="M1011" s="333">
        <f t="shared" si="510"/>
        <v>0</v>
      </c>
      <c r="N1011" s="333">
        <f t="shared" si="510"/>
        <v>0</v>
      </c>
      <c r="O1011" s="333">
        <f t="shared" si="510"/>
        <v>0</v>
      </c>
      <c r="P1011" s="333">
        <f t="shared" si="510"/>
        <v>0</v>
      </c>
      <c r="Q1011" s="333">
        <f t="shared" si="510"/>
        <v>0</v>
      </c>
      <c r="R1011" s="333">
        <f t="shared" si="510"/>
        <v>0</v>
      </c>
      <c r="S1011" s="334">
        <f t="shared" si="510"/>
        <v>0</v>
      </c>
      <c r="T1011" s="362" t="s">
        <v>411</v>
      </c>
      <c r="U1011" s="325"/>
      <c r="V1011" s="321"/>
      <c r="W1011" s="321"/>
      <c r="AG1011" s="326"/>
      <c r="AL1011" s="325"/>
      <c r="AM1011" s="355"/>
      <c r="AN1011" s="325"/>
      <c r="AO1011" s="327"/>
    </row>
    <row r="1012" spans="2:41" s="322" customFormat="1" ht="15" outlineLevel="1">
      <c r="B1012" s="320"/>
      <c r="C1012" s="321"/>
      <c r="D1012" s="321"/>
      <c r="F1012" s="335" t="s">
        <v>258</v>
      </c>
      <c r="G1012" s="336">
        <f t="shared" ref="G1012:S1012" si="511">IF(ISERR(G1011/SUM(G1011,G1013,G1015,G1017)*100),0,G1011/SUM(G1011,G1013,G1015,G1017)*100)</f>
        <v>0</v>
      </c>
      <c r="H1012" s="336">
        <f t="shared" si="511"/>
        <v>0</v>
      </c>
      <c r="I1012" s="336">
        <f t="shared" si="511"/>
        <v>0</v>
      </c>
      <c r="J1012" s="336">
        <f t="shared" si="511"/>
        <v>0</v>
      </c>
      <c r="K1012" s="336">
        <f t="shared" si="511"/>
        <v>0</v>
      </c>
      <c r="L1012" s="336">
        <f t="shared" si="511"/>
        <v>0</v>
      </c>
      <c r="M1012" s="336">
        <f t="shared" si="511"/>
        <v>0</v>
      </c>
      <c r="N1012" s="336">
        <f t="shared" si="511"/>
        <v>0</v>
      </c>
      <c r="O1012" s="336">
        <f>IF(ISERR(O1011/SUM(O1011,O1013,O1015,O1017)*100),0,O1011/SUM(O1011,O1013,O1015,O1017)*100)</f>
        <v>0</v>
      </c>
      <c r="P1012" s="336">
        <f>IF(ISERR(P1011/SUM(P1011,P1013,P1015,P1017)*100),0,P1011/SUM(P1011,P1013,P1015,P1017)*100)</f>
        <v>0</v>
      </c>
      <c r="Q1012" s="336">
        <f>IF(ISERR(Q1011/SUM(Q1011,Q1013,Q1015,Q1017)*100),0,Q1011/SUM(Q1011,Q1013,Q1015,Q1017)*100)</f>
        <v>0</v>
      </c>
      <c r="R1012" s="336">
        <f t="shared" si="511"/>
        <v>0</v>
      </c>
      <c r="S1012" s="337">
        <f t="shared" si="511"/>
        <v>0</v>
      </c>
      <c r="T1012" s="363">
        <f>SUM(T249,T623,T997)</f>
        <v>0</v>
      </c>
      <c r="U1012" s="325"/>
      <c r="V1012" s="321"/>
      <c r="W1012" s="321"/>
      <c r="AG1012" s="326"/>
      <c r="AL1012" s="325"/>
      <c r="AM1012" s="355"/>
      <c r="AN1012" s="325"/>
      <c r="AO1012" s="327"/>
    </row>
    <row r="1013" spans="2:41" s="322" customFormat="1" ht="15" outlineLevel="1">
      <c r="B1013" s="320"/>
      <c r="C1013" s="321"/>
      <c r="D1013" s="321"/>
      <c r="F1013" s="332" t="s">
        <v>259</v>
      </c>
      <c r="G1013" s="333">
        <f t="shared" ref="G1013:S1013" si="512">SUM(G985,G925,G865,G805,G745,G685,G611,G551,G491,G431,G371,G311,G236,G176,G116,G56)</f>
        <v>0</v>
      </c>
      <c r="H1013" s="333">
        <f t="shared" si="512"/>
        <v>0</v>
      </c>
      <c r="I1013" s="333">
        <f t="shared" si="512"/>
        <v>0</v>
      </c>
      <c r="J1013" s="333">
        <f t="shared" si="512"/>
        <v>0</v>
      </c>
      <c r="K1013" s="333">
        <f t="shared" si="512"/>
        <v>0</v>
      </c>
      <c r="L1013" s="333">
        <f t="shared" si="512"/>
        <v>0</v>
      </c>
      <c r="M1013" s="333">
        <f t="shared" si="512"/>
        <v>0</v>
      </c>
      <c r="N1013" s="333">
        <f t="shared" si="512"/>
        <v>0</v>
      </c>
      <c r="O1013" s="333">
        <f t="shared" si="512"/>
        <v>0</v>
      </c>
      <c r="P1013" s="333">
        <f t="shared" si="512"/>
        <v>0</v>
      </c>
      <c r="Q1013" s="333">
        <f t="shared" si="512"/>
        <v>0</v>
      </c>
      <c r="R1013" s="333">
        <f>SUM(R985,R925,R865,R805,R745,R685,R611,R551,R491,R431,R371,R311,R236,R176,R116,R56)</f>
        <v>0</v>
      </c>
      <c r="S1013" s="334">
        <f t="shared" si="512"/>
        <v>0</v>
      </c>
      <c r="T1013" s="364" t="s">
        <v>410</v>
      </c>
      <c r="U1013" s="325"/>
      <c r="V1013" s="321"/>
      <c r="W1013" s="321"/>
      <c r="AG1013" s="326"/>
      <c r="AL1013" s="325"/>
      <c r="AM1013" s="355"/>
      <c r="AN1013" s="325"/>
      <c r="AO1013" s="327"/>
    </row>
    <row r="1014" spans="2:41" s="322" customFormat="1" ht="15" outlineLevel="1">
      <c r="B1014" s="320"/>
      <c r="C1014" s="321"/>
      <c r="D1014" s="321"/>
      <c r="F1014" s="335" t="s">
        <v>258</v>
      </c>
      <c r="G1014" s="336">
        <f t="shared" ref="G1014:S1014" si="513">IF(ISERR(G1013/SUM(G1011,G1013,G1015,G1017)*100),0,G1013/SUM(G1011,G1013,G1015,G1017)*100)</f>
        <v>0</v>
      </c>
      <c r="H1014" s="336">
        <f t="shared" si="513"/>
        <v>0</v>
      </c>
      <c r="I1014" s="336">
        <f t="shared" si="513"/>
        <v>0</v>
      </c>
      <c r="J1014" s="336">
        <f t="shared" si="513"/>
        <v>0</v>
      </c>
      <c r="K1014" s="336">
        <f t="shared" si="513"/>
        <v>0</v>
      </c>
      <c r="L1014" s="336">
        <f t="shared" si="513"/>
        <v>0</v>
      </c>
      <c r="M1014" s="336">
        <f t="shared" si="513"/>
        <v>0</v>
      </c>
      <c r="N1014" s="336">
        <f t="shared" si="513"/>
        <v>0</v>
      </c>
      <c r="O1014" s="336">
        <f>IF(ISERR(O1013/SUM(O1011,O1013,O1015,O1017)*100),0,O1013/SUM(O1011,O1013,O1015,O1017)*100)</f>
        <v>0</v>
      </c>
      <c r="P1014" s="336">
        <f>IF(ISERR(P1013/SUM(P1011,P1013,P1015,P1017)*100),0,P1013/SUM(P1011,P1013,P1015,P1017)*100)</f>
        <v>0</v>
      </c>
      <c r="Q1014" s="336">
        <f>IF(ISERR(Q1013/SUM(Q1011,Q1013,Q1015,Q1017)*100),0,Q1013/SUM(Q1011,Q1013,Q1015,Q1017)*100)</f>
        <v>0</v>
      </c>
      <c r="R1014" s="336">
        <f t="shared" si="513"/>
        <v>0</v>
      </c>
      <c r="S1014" s="337">
        <f t="shared" si="513"/>
        <v>0</v>
      </c>
      <c r="T1014" s="365">
        <f>SUM(T251,T625,T999)</f>
        <v>0</v>
      </c>
      <c r="U1014" s="325"/>
      <c r="V1014" s="321"/>
      <c r="W1014" s="321"/>
      <c r="AG1014" s="326"/>
      <c r="AL1014" s="325"/>
      <c r="AM1014" s="355"/>
      <c r="AN1014" s="325"/>
      <c r="AO1014" s="327"/>
    </row>
    <row r="1015" spans="2:41" s="322" customFormat="1" ht="15" outlineLevel="1">
      <c r="B1015" s="320"/>
      <c r="C1015" s="321"/>
      <c r="D1015" s="321"/>
      <c r="F1015" s="332" t="s">
        <v>260</v>
      </c>
      <c r="G1015" s="333">
        <f t="shared" ref="G1015:S1015" si="514">SUM(G987,G927,G867,G807,G747,G687,G613,G553,G493,G433,G373,G313,G238,G178,G118,G58)</f>
        <v>0</v>
      </c>
      <c r="H1015" s="333">
        <f t="shared" si="514"/>
        <v>0</v>
      </c>
      <c r="I1015" s="333">
        <f t="shared" si="514"/>
        <v>0</v>
      </c>
      <c r="J1015" s="333">
        <f t="shared" si="514"/>
        <v>0</v>
      </c>
      <c r="K1015" s="333">
        <f t="shared" si="514"/>
        <v>0</v>
      </c>
      <c r="L1015" s="333">
        <f t="shared" si="514"/>
        <v>0</v>
      </c>
      <c r="M1015" s="333">
        <f t="shared" si="514"/>
        <v>0</v>
      </c>
      <c r="N1015" s="333">
        <f t="shared" si="514"/>
        <v>0</v>
      </c>
      <c r="O1015" s="333">
        <f t="shared" si="514"/>
        <v>0</v>
      </c>
      <c r="P1015" s="333">
        <f t="shared" si="514"/>
        <v>0</v>
      </c>
      <c r="Q1015" s="333">
        <f t="shared" si="514"/>
        <v>0</v>
      </c>
      <c r="R1015" s="333">
        <f t="shared" si="514"/>
        <v>0</v>
      </c>
      <c r="S1015" s="334">
        <f t="shared" si="514"/>
        <v>0</v>
      </c>
      <c r="T1015" s="364" t="s">
        <v>412</v>
      </c>
      <c r="U1015" s="325"/>
      <c r="V1015" s="321"/>
      <c r="W1015" s="321"/>
      <c r="AG1015" s="326"/>
      <c r="AL1015" s="325"/>
      <c r="AM1015" s="355"/>
      <c r="AN1015" s="325"/>
      <c r="AO1015" s="327"/>
    </row>
    <row r="1016" spans="2:41" s="322" customFormat="1" ht="15" outlineLevel="1">
      <c r="B1016" s="320"/>
      <c r="C1016" s="321"/>
      <c r="D1016" s="321"/>
      <c r="F1016" s="335" t="s">
        <v>258</v>
      </c>
      <c r="G1016" s="336">
        <f t="shared" ref="G1016:S1016" si="515">IF(ISERR(G1015/SUM(G1011,G1013,G1015,G1017)*100),0,G1015/SUM(G1011,G1013,G1015,G1017)*100)</f>
        <v>0</v>
      </c>
      <c r="H1016" s="336">
        <f t="shared" si="515"/>
        <v>0</v>
      </c>
      <c r="I1016" s="336">
        <f t="shared" si="515"/>
        <v>0</v>
      </c>
      <c r="J1016" s="336">
        <f t="shared" si="515"/>
        <v>0</v>
      </c>
      <c r="K1016" s="336">
        <f t="shared" si="515"/>
        <v>0</v>
      </c>
      <c r="L1016" s="336">
        <f t="shared" si="515"/>
        <v>0</v>
      </c>
      <c r="M1016" s="336">
        <f t="shared" si="515"/>
        <v>0</v>
      </c>
      <c r="N1016" s="336">
        <f t="shared" si="515"/>
        <v>0</v>
      </c>
      <c r="O1016" s="336">
        <f>IF(ISERR(O1015/SUM(O1011,O1013,O1015,O1017)*100),0,O1015/SUM(O1011,O1013,O1015,O1017)*100)</f>
        <v>0</v>
      </c>
      <c r="P1016" s="336">
        <f>IF(ISERR(P1015/SUM(P1011,P1013,P1015,P1017)*100),0,P1015/SUM(P1011,P1013,P1015,P1017)*100)</f>
        <v>0</v>
      </c>
      <c r="Q1016" s="336">
        <f>IF(ISERR(Q1015/SUM(Q1011,Q1013,Q1015,Q1017)*100),0,Q1015/SUM(Q1011,Q1013,Q1015,Q1017)*100)</f>
        <v>0</v>
      </c>
      <c r="R1016" s="336">
        <f t="shared" si="515"/>
        <v>0</v>
      </c>
      <c r="S1016" s="337">
        <f t="shared" si="515"/>
        <v>0</v>
      </c>
      <c r="T1016" s="366">
        <f>T1012-T1014</f>
        <v>0</v>
      </c>
      <c r="U1016" s="325"/>
      <c r="V1016" s="321"/>
      <c r="W1016" s="321"/>
      <c r="AG1016" s="326"/>
      <c r="AL1016" s="325"/>
      <c r="AM1016" s="355"/>
      <c r="AN1016" s="325"/>
      <c r="AO1016" s="327"/>
    </row>
    <row r="1017" spans="2:41" s="322" customFormat="1" ht="15" outlineLevel="1">
      <c r="B1017" s="320"/>
      <c r="C1017" s="321"/>
      <c r="D1017" s="321"/>
      <c r="F1017" s="332" t="s">
        <v>261</v>
      </c>
      <c r="G1017" s="333">
        <f t="shared" ref="G1017:S1017" si="516">SUM(G989,G929,G869,G809,G749,G689,G615,G555,G495,G435,G375,G315,G240,G180,G120,G60)</f>
        <v>0</v>
      </c>
      <c r="H1017" s="333">
        <f t="shared" si="516"/>
        <v>0</v>
      </c>
      <c r="I1017" s="333">
        <f t="shared" si="516"/>
        <v>0</v>
      </c>
      <c r="J1017" s="333">
        <f t="shared" si="516"/>
        <v>0</v>
      </c>
      <c r="K1017" s="333">
        <f t="shared" si="516"/>
        <v>0</v>
      </c>
      <c r="L1017" s="333">
        <f t="shared" si="516"/>
        <v>0</v>
      </c>
      <c r="M1017" s="333">
        <f t="shared" si="516"/>
        <v>0</v>
      </c>
      <c r="N1017" s="333">
        <f t="shared" si="516"/>
        <v>0</v>
      </c>
      <c r="O1017" s="333">
        <f t="shared" si="516"/>
        <v>0</v>
      </c>
      <c r="P1017" s="333">
        <f t="shared" si="516"/>
        <v>0</v>
      </c>
      <c r="Q1017" s="333">
        <f t="shared" si="516"/>
        <v>0</v>
      </c>
      <c r="R1017" s="333">
        <f t="shared" si="516"/>
        <v>0</v>
      </c>
      <c r="S1017" s="334">
        <f t="shared" si="516"/>
        <v>0</v>
      </c>
      <c r="T1017" s="1111" t="s">
        <v>413</v>
      </c>
      <c r="U1017" s="325"/>
      <c r="V1017" s="321"/>
      <c r="W1017" s="321"/>
      <c r="AG1017" s="326"/>
      <c r="AL1017" s="325"/>
      <c r="AM1017" s="355"/>
      <c r="AN1017" s="325"/>
      <c r="AO1017" s="327"/>
    </row>
    <row r="1018" spans="2:41" s="322" customFormat="1" ht="15" outlineLevel="1">
      <c r="B1018" s="320"/>
      <c r="C1018" s="321"/>
      <c r="D1018" s="321"/>
      <c r="F1018" s="335" t="s">
        <v>258</v>
      </c>
      <c r="G1018" s="336">
        <f t="shared" ref="G1018:S1018" si="517">IF(ISERR(G1017/SUM(G1011,G1013,G1015,G1017)*100),0,G1017/SUM(G1011,G1013,G1015,G1017)*100)</f>
        <v>0</v>
      </c>
      <c r="H1018" s="336">
        <f t="shared" si="517"/>
        <v>0</v>
      </c>
      <c r="I1018" s="336">
        <f t="shared" si="517"/>
        <v>0</v>
      </c>
      <c r="J1018" s="336">
        <f t="shared" si="517"/>
        <v>0</v>
      </c>
      <c r="K1018" s="336">
        <f t="shared" si="517"/>
        <v>0</v>
      </c>
      <c r="L1018" s="336">
        <f t="shared" si="517"/>
        <v>0</v>
      </c>
      <c r="M1018" s="336">
        <f t="shared" si="517"/>
        <v>0</v>
      </c>
      <c r="N1018" s="336">
        <f t="shared" si="517"/>
        <v>0</v>
      </c>
      <c r="O1018" s="336">
        <f>IF(ISERR(O1017/SUM(O1011,O1013,O1015,O1017)*100),0,O1017/SUM(O1011,O1013,O1015,O1017)*100)</f>
        <v>0</v>
      </c>
      <c r="P1018" s="336">
        <f>IF(ISERR(P1017/SUM(P1011,P1013,P1015,P1017)*100),0,P1017/SUM(P1011,P1013,P1015,P1017)*100)</f>
        <v>0</v>
      </c>
      <c r="Q1018" s="336">
        <f>IF(ISERR(Q1017/SUM(Q1011,Q1013,Q1015,Q1017)*100),0,Q1017/SUM(Q1011,Q1013,Q1015,Q1017)*100)</f>
        <v>0</v>
      </c>
      <c r="R1018" s="336">
        <f t="shared" si="517"/>
        <v>0</v>
      </c>
      <c r="S1018" s="337">
        <f t="shared" si="517"/>
        <v>0</v>
      </c>
      <c r="T1018" s="1112"/>
      <c r="U1018" s="325"/>
      <c r="V1018" s="321"/>
      <c r="W1018" s="321"/>
      <c r="AG1018" s="326"/>
      <c r="AL1018" s="325"/>
      <c r="AM1018" s="355"/>
      <c r="AN1018" s="325"/>
      <c r="AO1018" s="327"/>
    </row>
    <row r="1019" spans="2:41" s="322" customFormat="1" ht="15">
      <c r="B1019" s="320"/>
      <c r="C1019" s="321"/>
      <c r="D1019" s="321"/>
      <c r="F1019" s="338" t="s">
        <v>262</v>
      </c>
      <c r="G1019" s="339">
        <f>IF(SUM(G1011,G1013,G1015,G1017)=0,0,IF(AND(SUM(G1012,G1014,G1016)&gt;=95,G1012&gt;=50),5,IF(AND(SUM(G1012,G1014,G1016)&gt;=90,SUM(G1012,G1014)&gt;=50),4,IF(SUM(G1012,G1014,G1016)&gt;=85,3,2))))</f>
        <v>0</v>
      </c>
      <c r="H1019" s="339">
        <f t="shared" ref="H1019:S1019" si="518">IF(SUM(H1011,H1013,H1015,H1017)=0,0,IF(AND(SUM(H1012,H1014,H1016)&gt;=95,H1012&gt;=50),5,IF(AND(SUM(H1012,H1014,H1016)&gt;=90,SUM(H1012,H1014)&gt;=50),4,IF(SUM(H1012,H1014,H1016)&gt;=85,3,2))))</f>
        <v>0</v>
      </c>
      <c r="I1019" s="339">
        <f t="shared" si="518"/>
        <v>0</v>
      </c>
      <c r="J1019" s="339">
        <f t="shared" si="518"/>
        <v>0</v>
      </c>
      <c r="K1019" s="339">
        <f t="shared" si="518"/>
        <v>0</v>
      </c>
      <c r="L1019" s="339">
        <f t="shared" si="518"/>
        <v>0</v>
      </c>
      <c r="M1019" s="339">
        <f t="shared" si="518"/>
        <v>0</v>
      </c>
      <c r="N1019" s="339">
        <f t="shared" si="518"/>
        <v>0</v>
      </c>
      <c r="O1019" s="339">
        <f>IF(SUM(O1011,O1013,O1015,O1017)=0,0,IF(AND(SUM(O1012,O1014,O1016)&gt;=95,O1012&gt;=50),5,IF(AND(SUM(O1012,O1014,O1016)&gt;=90,SUM(O1012,O1014)&gt;=50),4,IF(SUM(O1012,O1014,O1016)&gt;=85,3,2))))</f>
        <v>0</v>
      </c>
      <c r="P1019" s="339">
        <f>IF(SUM(P1011,P1013,P1015,P1017)=0,0,IF(AND(SUM(P1012,P1014,P1016)&gt;=95,P1012&gt;=50),5,IF(AND(SUM(P1012,P1014,P1016)&gt;=90,SUM(P1012,P1014)&gt;=50),4,IF(SUM(P1012,P1014,P1016)&gt;=85,3,2))))</f>
        <v>0</v>
      </c>
      <c r="Q1019" s="339">
        <f>IF(SUM(Q1011,Q1013,Q1015,Q1017)=0,0,IF(AND(SUM(Q1012,Q1014,Q1016)&gt;=95,Q1012&gt;=50),5,IF(AND(SUM(Q1012,Q1014,Q1016)&gt;=90,SUM(Q1012,Q1014)&gt;=50),4,IF(SUM(Q1012,Q1014,Q1016)&gt;=85,3,2))))</f>
        <v>0</v>
      </c>
      <c r="R1019" s="339">
        <f t="shared" si="518"/>
        <v>0</v>
      </c>
      <c r="S1019" s="340">
        <f t="shared" si="518"/>
        <v>0</v>
      </c>
      <c r="T1019" s="367" t="e">
        <f>T1014/T1012</f>
        <v>#DIV/0!</v>
      </c>
      <c r="U1019" s="325"/>
      <c r="V1019" s="321"/>
      <c r="W1019" s="321"/>
      <c r="AG1019" s="326"/>
      <c r="AL1019" s="325"/>
      <c r="AM1019" s="355"/>
      <c r="AN1019" s="325"/>
      <c r="AO1019" s="327"/>
    </row>
    <row r="1020" spans="2:41" s="322" customFormat="1" ht="15.75" thickBot="1">
      <c r="B1020" s="320"/>
      <c r="C1020" s="321"/>
      <c r="D1020" s="321"/>
      <c r="F1020" s="341" t="s">
        <v>263</v>
      </c>
      <c r="G1020" s="342">
        <f>IF(SUM(G1011,G1013,G1015,G1017)&gt;0,SUM(G1011*5,G1013*4,G1015*3,G1017*2)/SUM(G1011,G1013,G1015,G1017),0)</f>
        <v>0</v>
      </c>
      <c r="H1020" s="342">
        <f t="shared" ref="H1020:S1020" si="519">IF(SUM(H1011,H1013,H1015,H1017)&gt;0,SUM(H1011*5,H1013*4,H1015*3,H1017*2)/SUM(H1011,H1013,H1015,H1017),0)</f>
        <v>0</v>
      </c>
      <c r="I1020" s="342">
        <f t="shared" si="519"/>
        <v>0</v>
      </c>
      <c r="J1020" s="342">
        <f t="shared" si="519"/>
        <v>0</v>
      </c>
      <c r="K1020" s="342">
        <f t="shared" si="519"/>
        <v>0</v>
      </c>
      <c r="L1020" s="342">
        <f t="shared" si="519"/>
        <v>0</v>
      </c>
      <c r="M1020" s="342">
        <f t="shared" si="519"/>
        <v>0</v>
      </c>
      <c r="N1020" s="342">
        <f t="shared" si="519"/>
        <v>0</v>
      </c>
      <c r="O1020" s="342">
        <f>IF(SUM(O1011,O1013,O1015,O1017)&gt;0,SUM(O1011*5,O1013*4,O1015*3,O1017*2)/SUM(O1011,O1013,O1015,O1017),0)</f>
        <v>0</v>
      </c>
      <c r="P1020" s="342">
        <f>IF(SUM(P1011,P1013,P1015,P1017)&gt;0,SUM(P1011*5,P1013*4,P1015*3,P1017*2)/SUM(P1011,P1013,P1015,P1017),0)</f>
        <v>0</v>
      </c>
      <c r="Q1020" s="342">
        <f>IF(SUM(Q1011,Q1013,Q1015,Q1017)&gt;0,SUM(Q1011*5,Q1013*4,Q1015*3,Q1017*2)/SUM(Q1011,Q1013,Q1015,Q1017),0)</f>
        <v>0</v>
      </c>
      <c r="R1020" s="342">
        <f t="shared" si="519"/>
        <v>0</v>
      </c>
      <c r="S1020" s="343">
        <f t="shared" si="519"/>
        <v>0</v>
      </c>
      <c r="T1020" s="368" t="e">
        <f>T1016/T1012</f>
        <v>#DIV/0!</v>
      </c>
      <c r="U1020" s="325"/>
      <c r="V1020" s="321"/>
      <c r="W1020" s="321"/>
      <c r="AG1020" s="326"/>
      <c r="AL1020" s="325"/>
      <c r="AM1020" s="355"/>
      <c r="AN1020" s="325"/>
      <c r="AO1020" s="327"/>
    </row>
    <row r="1021" spans="2:41" ht="13.5" thickTop="1"/>
  </sheetData>
  <sheetProtection formatCells="0" selectLockedCells="1" autoFilter="0"/>
  <autoFilter ref="AO2:AO1021"/>
  <customSheetViews>
    <customSheetView guid="{098CBCA2-BBCD-46DE-A03A-A0F02BA0B003}" scale="85" showAutoFilter="1" hiddenColumns="1" showRuler="0" topLeftCell="A1417">
      <selection activeCell="M1442" sqref="M1442"/>
      <pageMargins left="0.75" right="0.75" top="1" bottom="1" header="0.5" footer="0.5"/>
      <pageSetup paperSize="9" orientation="landscape" horizontalDpi="120" verticalDpi="144" r:id="rId1"/>
      <headerFooter alignWithMargins="0"/>
      <autoFilter ref="B1"/>
    </customSheetView>
    <customSheetView guid="{B3126DA8-A41F-46B2-A2D2-24150549518C}" scale="85" showAutoFilter="1" showRuler="0" topLeftCell="B1393">
      <selection activeCell="M1398" sqref="M1398"/>
      <pageMargins left="0.75" right="0.75" top="1" bottom="1" header="0.5" footer="0.5"/>
      <pageSetup paperSize="9" orientation="landscape" horizontalDpi="120" verticalDpi="144" r:id="rId2"/>
      <headerFooter alignWithMargins="0"/>
      <autoFilter ref="B1"/>
    </customSheetView>
    <customSheetView guid="{177FEA91-3CC1-47AE-B40C-764C2A914D34}" scale="71" showPageBreaks="1" fitToPage="1" printArea="1" showAutoFilter="1" hiddenColumns="1" showRuler="0">
      <pane xSplit="35.840909090909093" ySplit="2" topLeftCell="AK3" activePane="bottomRight" state="frozen"/>
      <selection pane="bottomRight" activeCell="G529" sqref="G529"/>
      <colBreaks count="1" manualBreakCount="1">
        <brk id="17" max="1048575" man="1"/>
      </colBreaks>
      <pageMargins left="0.78740157480314965" right="0.78740157480314965" top="0.3" bottom="0.27" header="0.51181102362204722" footer="0.28999999999999998"/>
      <printOptions horizontalCentered="1"/>
      <pageSetup paperSize="9" scale="10" orientation="portrait" r:id="rId3"/>
      <headerFooter alignWithMargins="0"/>
      <autoFilter ref="B1"/>
    </customSheetView>
  </customSheetViews>
  <mergeCells count="78">
    <mergeCell ref="G3:Q3"/>
    <mergeCell ref="B620:T620"/>
    <mergeCell ref="B994:T994"/>
    <mergeCell ref="B1007:T1008"/>
    <mergeCell ref="B633:T633"/>
    <mergeCell ref="B4:T4"/>
    <mergeCell ref="T60:T61"/>
    <mergeCell ref="T120:T121"/>
    <mergeCell ref="T180:T181"/>
    <mergeCell ref="T240:T241"/>
    <mergeCell ref="T435:T436"/>
    <mergeCell ref="T628:T629"/>
    <mergeCell ref="T495:T496"/>
    <mergeCell ref="T555:T556"/>
    <mergeCell ref="T615:T616"/>
    <mergeCell ref="T689:T690"/>
    <mergeCell ref="Y934:AA934"/>
    <mergeCell ref="AC934:AF934"/>
    <mergeCell ref="AH934:AK934"/>
    <mergeCell ref="Y874:AA874"/>
    <mergeCell ref="AC874:AF874"/>
    <mergeCell ref="AH874:AK874"/>
    <mergeCell ref="X5:X6"/>
    <mergeCell ref="AH634:AK634"/>
    <mergeCell ref="Y560:AA560"/>
    <mergeCell ref="AC560:AF560"/>
    <mergeCell ref="Y814:AA814"/>
    <mergeCell ref="AC814:AF814"/>
    <mergeCell ref="AH814:AK814"/>
    <mergeCell ref="Y754:AA754"/>
    <mergeCell ref="AC754:AF754"/>
    <mergeCell ref="AH754:AK754"/>
    <mergeCell ref="Y5:AA5"/>
    <mergeCell ref="AH5:AK5"/>
    <mergeCell ref="AC5:AF5"/>
    <mergeCell ref="Y694:AA694"/>
    <mergeCell ref="Y185:AA185"/>
    <mergeCell ref="AC694:AF694"/>
    <mergeCell ref="AH694:AK694"/>
    <mergeCell ref="AH560:AK560"/>
    <mergeCell ref="Y634:AA634"/>
    <mergeCell ref="AC634:AF634"/>
    <mergeCell ref="AH320:AK320"/>
    <mergeCell ref="Y500:AA500"/>
    <mergeCell ref="AC500:AF500"/>
    <mergeCell ref="AH500:AK500"/>
    <mergeCell ref="Y440:AA440"/>
    <mergeCell ref="AC440:AF440"/>
    <mergeCell ref="AH440:AK440"/>
    <mergeCell ref="Y65:AA65"/>
    <mergeCell ref="AC65:AF65"/>
    <mergeCell ref="AH65:AK65"/>
    <mergeCell ref="Y125:AA125"/>
    <mergeCell ref="AC125:AF125"/>
    <mergeCell ref="AH125:AK125"/>
    <mergeCell ref="B1:T1"/>
    <mergeCell ref="B246:T246"/>
    <mergeCell ref="Y380:AA380"/>
    <mergeCell ref="AC380:AF380"/>
    <mergeCell ref="AH380:AK380"/>
    <mergeCell ref="Y260:AA260"/>
    <mergeCell ref="AC260:AF260"/>
    <mergeCell ref="AH260:AK260"/>
    <mergeCell ref="Y320:AA320"/>
    <mergeCell ref="AC320:AF320"/>
    <mergeCell ref="T315:T316"/>
    <mergeCell ref="T375:T376"/>
    <mergeCell ref="T254:T255"/>
    <mergeCell ref="AC185:AF185"/>
    <mergeCell ref="AH185:AK185"/>
    <mergeCell ref="B259:T259"/>
    <mergeCell ref="T749:T750"/>
    <mergeCell ref="T1002:T1003"/>
    <mergeCell ref="T1017:T1018"/>
    <mergeCell ref="T929:T930"/>
    <mergeCell ref="T989:T990"/>
    <mergeCell ref="T809:T810"/>
    <mergeCell ref="T869:T870"/>
  </mergeCells>
  <phoneticPr fontId="0" type="noConversion"/>
  <printOptions horizontalCentered="1"/>
  <pageMargins left="0.78740157480314965" right="0.78740157480314965" top="0.3" bottom="0.27" header="0.51181102362204722" footer="0.28999999999999998"/>
  <pageSetup paperSize="9" scale="22" fitToHeight="4" orientation="portrait" r:id="rId4"/>
  <headerFooter alignWithMargins="0"/>
  <rowBreaks count="1" manualBreakCount="1">
    <brk id="221" max="19" man="1"/>
  </rowBreaks>
  <drawing r:id="rId5"/>
  <legacyDrawing r:id="rId6"/>
  <controls>
    <mc:AlternateContent xmlns:mc="http://schemas.openxmlformats.org/markup-compatibility/2006">
      <mc:Choice Requires="x14">
        <control shapeId="6213" r:id="rId7" name="CommandButton1">
          <controlPr defaultSize="0" print="0" autoLine="0" r:id="rId8">
            <anchor moveWithCells="1">
              <from>
                <xdr:col>1</xdr:col>
                <xdr:colOff>66675</xdr:colOff>
                <xdr:row>2</xdr:row>
                <xdr:rowOff>104775</xdr:rowOff>
              </from>
              <to>
                <xdr:col>4</xdr:col>
                <xdr:colOff>285750</xdr:colOff>
                <xdr:row>3</xdr:row>
                <xdr:rowOff>161925</xdr:rowOff>
              </to>
            </anchor>
          </controlPr>
        </control>
      </mc:Choice>
      <mc:Fallback>
        <control shapeId="6213" r:id="rId7" name="CommandButton1"/>
      </mc:Fallback>
    </mc:AlternateContent>
    <mc:AlternateContent xmlns:mc="http://schemas.openxmlformats.org/markup-compatibility/2006">
      <mc:Choice Requires="x14">
        <control shapeId="6196" r:id="rId9" name="Option Button 52">
          <controlPr defaultSize="0" print="0" autoFill="0" autoLine="0" autoPict="0" macro="[0]!экзамен">
            <anchor moveWithCells="1">
              <from>
                <xdr:col>19</xdr:col>
                <xdr:colOff>9525</xdr:colOff>
                <xdr:row>0</xdr:row>
                <xdr:rowOff>9525</xdr:rowOff>
              </from>
              <to>
                <xdr:col>19</xdr:col>
                <xdr:colOff>1257300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8" r:id="rId10" name="Option Button 54">
          <controlPr defaultSize="0" print="0" autoFill="0" autoLine="0" autoPict="0" macro="[0]!перед_присягой">
            <anchor moveWithCells="1">
              <from>
                <xdr:col>19</xdr:col>
                <xdr:colOff>9525</xdr:colOff>
                <xdr:row>0</xdr:row>
                <xdr:rowOff>228600</xdr:rowOff>
              </from>
              <to>
                <xdr:col>19</xdr:col>
                <xdr:colOff>1257300</xdr:colOff>
                <xdr:row>1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99" r:id="rId11" name="Option Button 55">
          <controlPr defaultSize="0" print="0" autoFill="0" autoLine="0" autoPict="0" macro="[0]!перед_экзаменом">
            <anchor moveWithCells="1">
              <from>
                <xdr:col>19</xdr:col>
                <xdr:colOff>9525</xdr:colOff>
                <xdr:row>1</xdr:row>
                <xdr:rowOff>142875</xdr:rowOff>
              </from>
              <to>
                <xdr:col>19</xdr:col>
                <xdr:colOff>1266825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00" r:id="rId12" name="Option Button 56">
          <controlPr defaultSize="0" print="0" autoFill="0" autoLine="0" autoPict="0" macro="[0]!обычный_расчёт">
            <anchor moveWithCells="1">
              <from>
                <xdr:col>19</xdr:col>
                <xdr:colOff>9525</xdr:colOff>
                <xdr:row>2</xdr:row>
                <xdr:rowOff>0</xdr:rowOff>
              </from>
              <to>
                <xdr:col>19</xdr:col>
                <xdr:colOff>1266825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indexed="57"/>
  </sheetPr>
  <dimension ref="B1:AO1140"/>
  <sheetViews>
    <sheetView zoomScale="70" zoomScaleNormal="70" zoomScaleSheetLayoutView="75" workbookViewId="0">
      <pane xSplit="1" ySplit="2" topLeftCell="B991" activePane="bottomRight" state="frozen"/>
      <selection pane="topRight" activeCell="B1" sqref="B1"/>
      <selection pane="bottomLeft" activeCell="A3" sqref="A3"/>
      <selection pane="bottomRight" activeCell="F941" sqref="F941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140625" style="149" customWidth="1"/>
    <col min="21" max="21" width="1.42578125" style="148" customWidth="1"/>
    <col min="22" max="23" width="3.5703125" style="160" hidden="1" customWidth="1"/>
    <col min="24" max="24" width="9.140625" style="149" hidden="1" customWidth="1"/>
    <col min="25" max="27" width="6.5703125" style="149" hidden="1" customWidth="1"/>
    <col min="28" max="28" width="3.7109375" style="149" hidden="1" customWidth="1"/>
    <col min="29" max="32" width="5.28515625" style="149" hidden="1" customWidth="1"/>
    <col min="33" max="33" width="3.7109375" style="159" hidden="1" customWidth="1"/>
    <col min="34" max="37" width="4.7109375" style="149" hidden="1" customWidth="1"/>
    <col min="38" max="38" width="2.85546875" style="148" hidden="1" customWidth="1"/>
    <col min="39" max="39" width="15.28515625" style="148" hidden="1" customWidth="1"/>
    <col min="40" max="40" width="2.85546875" style="148" hidden="1" customWidth="1"/>
    <col min="41" max="41" width="8.85546875" style="162" customWidth="1"/>
    <col min="42" max="16384" width="9.140625" style="149"/>
  </cols>
  <sheetData>
    <row r="1" spans="2:41" ht="24" thickBot="1">
      <c r="B1" s="1113" t="str">
        <f>'Учет 1б'!B1:T1</f>
        <v>март 2014 года</v>
      </c>
      <c r="C1" s="1114"/>
      <c r="D1" s="1114"/>
      <c r="E1" s="1114"/>
      <c r="F1" s="1114"/>
      <c r="G1" s="1114"/>
      <c r="H1" s="1114"/>
      <c r="I1" s="1114"/>
      <c r="J1" s="1114"/>
      <c r="K1" s="1114"/>
      <c r="L1" s="1114"/>
      <c r="M1" s="1114"/>
      <c r="N1" s="1114"/>
      <c r="O1" s="1114"/>
      <c r="P1" s="1114"/>
      <c r="Q1" s="1114"/>
      <c r="R1" s="1114"/>
      <c r="S1" s="1114"/>
      <c r="T1" s="1115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4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9" t="s">
        <v>360</v>
      </c>
      <c r="C4" s="1120"/>
      <c r="D4" s="1120"/>
      <c r="E4" s="1120"/>
      <c r="F4" s="1120"/>
      <c r="G4" s="1120"/>
      <c r="H4" s="1120"/>
      <c r="I4" s="1120"/>
      <c r="J4" s="1120"/>
      <c r="K4" s="1120"/>
      <c r="L4" s="1120"/>
      <c r="M4" s="1120"/>
      <c r="N4" s="1120"/>
      <c r="O4" s="1120"/>
      <c r="P4" s="1120"/>
      <c r="Q4" s="1120"/>
      <c r="R4" s="1120"/>
      <c r="S4" s="1120"/>
      <c r="T4" s="1121"/>
      <c r="V4" s="162"/>
      <c r="W4" s="162"/>
      <c r="AO4" s="162"/>
    </row>
    <row r="5" spans="2:41" s="159" customFormat="1" ht="16.5" thickBot="1">
      <c r="B5" s="189"/>
      <c r="C5" s="198">
        <v>211</v>
      </c>
      <c r="D5" s="713">
        <f>Главная!G3</f>
        <v>476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18" t="s">
        <v>351</v>
      </c>
      <c r="Z5" s="1118"/>
      <c r="AA5" s="1118"/>
      <c r="AB5" s="223"/>
      <c r="AC5" s="1118" t="s">
        <v>352</v>
      </c>
      <c r="AD5" s="1118"/>
      <c r="AE5" s="1118"/>
      <c r="AF5" s="1118"/>
      <c r="AG5" s="224"/>
      <c r="AH5" s="1118" t="s">
        <v>264</v>
      </c>
      <c r="AI5" s="1118"/>
      <c r="AJ5" s="1118"/>
      <c r="AK5" s="1118"/>
      <c r="AM5" s="224" t="s">
        <v>409</v>
      </c>
      <c r="AO5" s="162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211</v>
      </c>
      <c r="D7" s="315">
        <f>D5</f>
        <v>476</v>
      </c>
      <c r="E7" s="150"/>
      <c r="F7" s="150"/>
      <c r="G7" s="252"/>
      <c r="H7" s="252"/>
      <c r="I7" s="252"/>
      <c r="J7" s="252"/>
      <c r="K7" s="252"/>
      <c r="L7" s="252"/>
      <c r="M7" s="252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 t="shared" ref="C8:C51" si="0">C7</f>
        <v>211</v>
      </c>
      <c r="D8" s="317">
        <f t="shared" ref="D8:D51" si="1">D7</f>
        <v>476</v>
      </c>
      <c r="E8" s="153"/>
      <c r="F8" s="153"/>
      <c r="G8" s="253"/>
      <c r="H8" s="253"/>
      <c r="I8" s="253"/>
      <c r="J8" s="253"/>
      <c r="K8" s="253"/>
      <c r="L8" s="253"/>
      <c r="M8" s="253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si="0"/>
        <v>211</v>
      </c>
      <c r="D9" s="317">
        <f t="shared" si="1"/>
        <v>476</v>
      </c>
      <c r="E9" s="153"/>
      <c r="F9" s="153"/>
      <c r="G9" s="253"/>
      <c r="H9" s="253"/>
      <c r="I9" s="253"/>
      <c r="J9" s="253"/>
      <c r="K9" s="253"/>
      <c r="L9" s="253"/>
      <c r="M9" s="253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0"/>
        <v>211</v>
      </c>
      <c r="D10" s="317">
        <f t="shared" si="1"/>
        <v>476</v>
      </c>
      <c r="E10" s="153"/>
      <c r="F10" s="153"/>
      <c r="G10" s="253"/>
      <c r="H10" s="253"/>
      <c r="I10" s="253"/>
      <c r="J10" s="253"/>
      <c r="K10" s="253"/>
      <c r="L10" s="253"/>
      <c r="M10" s="253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0"/>
        <v>211</v>
      </c>
      <c r="D11" s="317">
        <f t="shared" si="1"/>
        <v>476</v>
      </c>
      <c r="E11" s="153"/>
      <c r="F11" s="153"/>
      <c r="G11" s="253"/>
      <c r="H11" s="253"/>
      <c r="I11" s="253"/>
      <c r="J11" s="253"/>
      <c r="K11" s="253"/>
      <c r="L11" s="253"/>
      <c r="M11" s="253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0"/>
        <v>211</v>
      </c>
      <c r="D12" s="317">
        <f t="shared" si="1"/>
        <v>476</v>
      </c>
      <c r="E12" s="153"/>
      <c r="F12" s="153"/>
      <c r="G12" s="253"/>
      <c r="H12" s="253"/>
      <c r="I12" s="253"/>
      <c r="J12" s="253"/>
      <c r="K12" s="253"/>
      <c r="L12" s="253"/>
      <c r="M12" s="253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0"/>
        <v>211</v>
      </c>
      <c r="D13" s="317">
        <f t="shared" si="1"/>
        <v>476</v>
      </c>
      <c r="E13" s="153"/>
      <c r="F13" s="153"/>
      <c r="G13" s="253"/>
      <c r="H13" s="253"/>
      <c r="I13" s="253"/>
      <c r="J13" s="253"/>
      <c r="K13" s="253"/>
      <c r="L13" s="253"/>
      <c r="M13" s="253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0"/>
        <v>211</v>
      </c>
      <c r="D14" s="317">
        <f t="shared" si="1"/>
        <v>476</v>
      </c>
      <c r="E14" s="153"/>
      <c r="F14" s="153"/>
      <c r="G14" s="253"/>
      <c r="H14" s="253"/>
      <c r="I14" s="253"/>
      <c r="J14" s="253"/>
      <c r="K14" s="253"/>
      <c r="L14" s="253"/>
      <c r="M14" s="253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0"/>
        <v>211</v>
      </c>
      <c r="D15" s="317">
        <f t="shared" si="1"/>
        <v>476</v>
      </c>
      <c r="E15" s="153"/>
      <c r="F15" s="153"/>
      <c r="G15" s="253"/>
      <c r="H15" s="253"/>
      <c r="I15" s="253"/>
      <c r="J15" s="253"/>
      <c r="K15" s="253"/>
      <c r="L15" s="253"/>
      <c r="M15" s="253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0"/>
        <v>211</v>
      </c>
      <c r="D16" s="317">
        <f t="shared" si="1"/>
        <v>476</v>
      </c>
      <c r="E16" s="153"/>
      <c r="F16" s="153"/>
      <c r="G16" s="253"/>
      <c r="H16" s="253"/>
      <c r="I16" s="253"/>
      <c r="J16" s="253"/>
      <c r="K16" s="253"/>
      <c r="L16" s="253"/>
      <c r="M16" s="253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0"/>
        <v>211</v>
      </c>
      <c r="D17" s="317">
        <f t="shared" si="1"/>
        <v>476</v>
      </c>
      <c r="E17" s="153"/>
      <c r="F17" s="153"/>
      <c r="G17" s="253"/>
      <c r="H17" s="253"/>
      <c r="I17" s="253"/>
      <c r="J17" s="253"/>
      <c r="K17" s="253"/>
      <c r="L17" s="253"/>
      <c r="M17" s="253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0"/>
        <v>211</v>
      </c>
      <c r="D18" s="317">
        <f t="shared" si="1"/>
        <v>476</v>
      </c>
      <c r="E18" s="153"/>
      <c r="F18" s="153"/>
      <c r="G18" s="253"/>
      <c r="H18" s="253"/>
      <c r="I18" s="253"/>
      <c r="J18" s="253"/>
      <c r="K18" s="253"/>
      <c r="L18" s="253"/>
      <c r="M18" s="253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0"/>
        <v>211</v>
      </c>
      <c r="D19" s="317">
        <f t="shared" si="1"/>
        <v>476</v>
      </c>
      <c r="E19" s="153"/>
      <c r="F19" s="153"/>
      <c r="G19" s="253"/>
      <c r="H19" s="253"/>
      <c r="I19" s="253"/>
      <c r="J19" s="253"/>
      <c r="K19" s="253"/>
      <c r="L19" s="253"/>
      <c r="M19" s="253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0"/>
        <v>211</v>
      </c>
      <c r="D20" s="317">
        <f t="shared" si="1"/>
        <v>476</v>
      </c>
      <c r="E20" s="153"/>
      <c r="F20" s="153"/>
      <c r="G20" s="253"/>
      <c r="H20" s="253"/>
      <c r="I20" s="253"/>
      <c r="J20" s="253"/>
      <c r="K20" s="253"/>
      <c r="L20" s="253"/>
      <c r="M20" s="253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0"/>
        <v>211</v>
      </c>
      <c r="D21" s="317">
        <f t="shared" si="1"/>
        <v>476</v>
      </c>
      <c r="E21" s="153"/>
      <c r="F21" s="153"/>
      <c r="G21" s="253"/>
      <c r="H21" s="253"/>
      <c r="I21" s="253"/>
      <c r="J21" s="253"/>
      <c r="K21" s="253"/>
      <c r="L21" s="253"/>
      <c r="M21" s="253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0"/>
        <v>211</v>
      </c>
      <c r="D22" s="317">
        <f t="shared" si="1"/>
        <v>476</v>
      </c>
      <c r="E22" s="153"/>
      <c r="F22" s="153"/>
      <c r="G22" s="253"/>
      <c r="H22" s="253"/>
      <c r="I22" s="253"/>
      <c r="J22" s="253"/>
      <c r="K22" s="253"/>
      <c r="L22" s="253"/>
      <c r="M22" s="253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0"/>
        <v>211</v>
      </c>
      <c r="D23" s="317">
        <f t="shared" si="1"/>
        <v>476</v>
      </c>
      <c r="E23" s="153"/>
      <c r="F23" s="153"/>
      <c r="G23" s="253"/>
      <c r="H23" s="253"/>
      <c r="I23" s="253"/>
      <c r="J23" s="253"/>
      <c r="K23" s="253"/>
      <c r="L23" s="253"/>
      <c r="M23" s="253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0"/>
        <v>211</v>
      </c>
      <c r="D24" s="317">
        <f t="shared" si="1"/>
        <v>476</v>
      </c>
      <c r="E24" s="153"/>
      <c r="F24" s="153"/>
      <c r="G24" s="253"/>
      <c r="H24" s="253"/>
      <c r="I24" s="253"/>
      <c r="J24" s="253"/>
      <c r="K24" s="253"/>
      <c r="L24" s="253"/>
      <c r="M24" s="253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0"/>
        <v>211</v>
      </c>
      <c r="D25" s="317">
        <f t="shared" si="1"/>
        <v>476</v>
      </c>
      <c r="E25" s="153"/>
      <c r="F25" s="153"/>
      <c r="G25" s="253"/>
      <c r="H25" s="253"/>
      <c r="I25" s="253"/>
      <c r="J25" s="253"/>
      <c r="K25" s="253"/>
      <c r="L25" s="253"/>
      <c r="M25" s="253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0"/>
        <v>211</v>
      </c>
      <c r="D26" s="317">
        <f t="shared" si="1"/>
        <v>476</v>
      </c>
      <c r="E26" s="153"/>
      <c r="F26" s="153"/>
      <c r="G26" s="154"/>
      <c r="H26" s="253"/>
      <c r="I26" s="253"/>
      <c r="J26" s="253"/>
      <c r="K26" s="253"/>
      <c r="L26" s="253"/>
      <c r="M26" s="253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0"/>
        <v>211</v>
      </c>
      <c r="D27" s="317">
        <f t="shared" si="1"/>
        <v>476</v>
      </c>
      <c r="E27" s="153"/>
      <c r="F27" s="153"/>
      <c r="G27" s="253"/>
      <c r="H27" s="253"/>
      <c r="I27" s="253"/>
      <c r="J27" s="253"/>
      <c r="K27" s="253"/>
      <c r="L27" s="253"/>
      <c r="M27" s="253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0"/>
        <v>211</v>
      </c>
      <c r="D28" s="317">
        <f t="shared" si="1"/>
        <v>476</v>
      </c>
      <c r="E28" s="153"/>
      <c r="F28" s="153"/>
      <c r="G28" s="253"/>
      <c r="H28" s="253"/>
      <c r="I28" s="253"/>
      <c r="J28" s="253"/>
      <c r="K28" s="253"/>
      <c r="L28" s="253"/>
      <c r="M28" s="253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0"/>
        <v>211</v>
      </c>
      <c r="D29" s="317">
        <f t="shared" si="1"/>
        <v>476</v>
      </c>
      <c r="E29" s="153"/>
      <c r="F29" s="153"/>
      <c r="G29" s="253"/>
      <c r="H29" s="253"/>
      <c r="I29" s="253"/>
      <c r="J29" s="253"/>
      <c r="K29" s="253"/>
      <c r="L29" s="253"/>
      <c r="M29" s="253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0"/>
        <v>211</v>
      </c>
      <c r="D30" s="317">
        <f t="shared" si="1"/>
        <v>476</v>
      </c>
      <c r="E30" s="153"/>
      <c r="F30" s="153"/>
      <c r="G30" s="253"/>
      <c r="H30" s="253"/>
      <c r="I30" s="253"/>
      <c r="J30" s="253"/>
      <c r="K30" s="253"/>
      <c r="L30" s="253"/>
      <c r="M30" s="253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0"/>
        <v>211</v>
      </c>
      <c r="D31" s="317">
        <f t="shared" si="1"/>
        <v>476</v>
      </c>
      <c r="E31" s="153"/>
      <c r="F31" s="153"/>
      <c r="G31" s="253"/>
      <c r="H31" s="253"/>
      <c r="I31" s="253"/>
      <c r="J31" s="253"/>
      <c r="K31" s="253"/>
      <c r="L31" s="253"/>
      <c r="M31" s="253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0"/>
        <v>211</v>
      </c>
      <c r="D32" s="317">
        <f t="shared" si="1"/>
        <v>476</v>
      </c>
      <c r="E32" s="153"/>
      <c r="F32" s="153"/>
      <c r="G32" s="253"/>
      <c r="H32" s="253"/>
      <c r="I32" s="253"/>
      <c r="J32" s="253"/>
      <c r="K32" s="253"/>
      <c r="L32" s="253"/>
      <c r="M32" s="253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0"/>
        <v>211</v>
      </c>
      <c r="D33" s="317">
        <f t="shared" si="1"/>
        <v>476</v>
      </c>
      <c r="E33" s="153"/>
      <c r="F33" s="153"/>
      <c r="G33" s="253"/>
      <c r="H33" s="253"/>
      <c r="I33" s="253"/>
      <c r="J33" s="253"/>
      <c r="K33" s="253"/>
      <c r="L33" s="253"/>
      <c r="M33" s="253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0"/>
        <v>211</v>
      </c>
      <c r="D34" s="317">
        <f t="shared" si="1"/>
        <v>476</v>
      </c>
      <c r="E34" s="153"/>
      <c r="F34" s="153"/>
      <c r="G34" s="154"/>
      <c r="H34" s="253"/>
      <c r="I34" s="253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0"/>
        <v>211</v>
      </c>
      <c r="D35" s="317">
        <f t="shared" si="1"/>
        <v>476</v>
      </c>
      <c r="E35" s="153"/>
      <c r="F35" s="153"/>
      <c r="G35" s="253"/>
      <c r="H35" s="253"/>
      <c r="I35" s="253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0"/>
        <v>211</v>
      </c>
      <c r="D36" s="317">
        <f t="shared" si="1"/>
        <v>476</v>
      </c>
      <c r="E36" s="153"/>
      <c r="F36" s="153"/>
      <c r="G36" s="253"/>
      <c r="H36" s="253"/>
      <c r="I36" s="253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0"/>
        <v>211</v>
      </c>
      <c r="D37" s="317">
        <f t="shared" si="1"/>
        <v>476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0"/>
        <v>211</v>
      </c>
      <c r="D38" s="317">
        <f t="shared" si="1"/>
        <v>476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0"/>
        <v>211</v>
      </c>
      <c r="D39" s="317">
        <f t="shared" si="1"/>
        <v>476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0"/>
        <v>211</v>
      </c>
      <c r="D40" s="317">
        <f t="shared" si="1"/>
        <v>476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0"/>
        <v>211</v>
      </c>
      <c r="D41" s="317">
        <f t="shared" si="1"/>
        <v>476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0"/>
        <v>211</v>
      </c>
      <c r="D42" s="317">
        <f t="shared" si="1"/>
        <v>476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0"/>
        <v>211</v>
      </c>
      <c r="D43" s="317">
        <f t="shared" si="1"/>
        <v>476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0"/>
        <v>211</v>
      </c>
      <c r="D44" s="317">
        <f t="shared" si="1"/>
        <v>476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0"/>
        <v>211</v>
      </c>
      <c r="D45" s="317">
        <f t="shared" si="1"/>
        <v>476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0"/>
        <v>211</v>
      </c>
      <c r="D46" s="317">
        <f t="shared" si="1"/>
        <v>476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0"/>
        <v>211</v>
      </c>
      <c r="D47" s="317">
        <f t="shared" si="1"/>
        <v>476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0"/>
        <v>211</v>
      </c>
      <c r="D48" s="317">
        <f t="shared" si="1"/>
        <v>476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0"/>
        <v>211</v>
      </c>
      <c r="D49" s="317">
        <f t="shared" si="1"/>
        <v>476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0"/>
        <v>211</v>
      </c>
      <c r="D50" s="317">
        <f t="shared" si="1"/>
        <v>476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0"/>
        <v>211</v>
      </c>
      <c r="D51" s="319">
        <f t="shared" si="1"/>
        <v>476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8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9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/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212</v>
      </c>
      <c r="D65" s="713">
        <f>Главная!G4</f>
        <v>476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17" t="s">
        <v>351</v>
      </c>
      <c r="Z65" s="1117"/>
      <c r="AA65" s="1117"/>
      <c r="AC65" s="1117" t="s">
        <v>352</v>
      </c>
      <c r="AD65" s="1117"/>
      <c r="AE65" s="1117"/>
      <c r="AF65" s="1117"/>
      <c r="AG65" s="162"/>
      <c r="AH65" s="1117" t="s">
        <v>264</v>
      </c>
      <c r="AI65" s="1117"/>
      <c r="AJ65" s="1117"/>
      <c r="AK65" s="1117"/>
      <c r="AM65" s="224" t="s">
        <v>409</v>
      </c>
      <c r="AO65" s="162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212</v>
      </c>
      <c r="D67" s="315">
        <f>D65</f>
        <v>476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 t="shared" ref="C68:C111" si="44">C67</f>
        <v>212</v>
      </c>
      <c r="D68" s="317">
        <f t="shared" ref="D68:D111" si="45">D67</f>
        <v>476</v>
      </c>
      <c r="E68" s="153"/>
      <c r="F68" s="153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si="44"/>
        <v>212</v>
      </c>
      <c r="D69" s="317">
        <f t="shared" si="45"/>
        <v>476</v>
      </c>
      <c r="E69" s="153"/>
      <c r="F69" s="153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4"/>
        <v>212</v>
      </c>
      <c r="D70" s="317">
        <f t="shared" si="45"/>
        <v>476</v>
      </c>
      <c r="E70" s="153"/>
      <c r="F70" s="153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4"/>
        <v>212</v>
      </c>
      <c r="D71" s="317">
        <f t="shared" si="45"/>
        <v>476</v>
      </c>
      <c r="E71" s="153"/>
      <c r="F71" s="153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4"/>
        <v>212</v>
      </c>
      <c r="D72" s="317">
        <f t="shared" si="45"/>
        <v>476</v>
      </c>
      <c r="E72" s="153"/>
      <c r="F72" s="153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4"/>
        <v>212</v>
      </c>
      <c r="D73" s="317">
        <f t="shared" si="45"/>
        <v>476</v>
      </c>
      <c r="E73" s="153"/>
      <c r="F73" s="153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4"/>
        <v>212</v>
      </c>
      <c r="D74" s="317">
        <f t="shared" si="45"/>
        <v>476</v>
      </c>
      <c r="E74" s="153"/>
      <c r="F74" s="153"/>
      <c r="G74" s="154"/>
      <c r="H74" s="154"/>
      <c r="I74" s="154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4"/>
        <v>212</v>
      </c>
      <c r="D75" s="317">
        <f t="shared" si="45"/>
        <v>476</v>
      </c>
      <c r="E75" s="153"/>
      <c r="F75" s="153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4"/>
        <v>212</v>
      </c>
      <c r="D76" s="317">
        <f t="shared" si="45"/>
        <v>476</v>
      </c>
      <c r="E76" s="153"/>
      <c r="F76" s="153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4"/>
        <v>212</v>
      </c>
      <c r="D77" s="317">
        <f t="shared" si="45"/>
        <v>476</v>
      </c>
      <c r="E77" s="153"/>
      <c r="F77" s="153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4"/>
        <v>212</v>
      </c>
      <c r="D78" s="317">
        <f t="shared" si="45"/>
        <v>476</v>
      </c>
      <c r="E78" s="153"/>
      <c r="F78" s="153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4"/>
        <v>212</v>
      </c>
      <c r="D79" s="317">
        <f t="shared" si="45"/>
        <v>476</v>
      </c>
      <c r="E79" s="153"/>
      <c r="F79" s="153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4"/>
        <v>212</v>
      </c>
      <c r="D80" s="317">
        <f t="shared" si="45"/>
        <v>476</v>
      </c>
      <c r="E80" s="153"/>
      <c r="F80" s="153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4"/>
        <v>212</v>
      </c>
      <c r="D81" s="317">
        <f t="shared" si="45"/>
        <v>476</v>
      </c>
      <c r="E81" s="153"/>
      <c r="F81" s="153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4"/>
        <v>212</v>
      </c>
      <c r="D82" s="317">
        <f t="shared" si="45"/>
        <v>476</v>
      </c>
      <c r="E82" s="153"/>
      <c r="F82" s="153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4"/>
        <v>212</v>
      </c>
      <c r="D83" s="317">
        <f t="shared" si="45"/>
        <v>476</v>
      </c>
      <c r="E83" s="153"/>
      <c r="F83" s="153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4"/>
        <v>212</v>
      </c>
      <c r="D84" s="317">
        <f t="shared" si="45"/>
        <v>476</v>
      </c>
      <c r="E84" s="153"/>
      <c r="F84" s="153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4"/>
        <v>212</v>
      </c>
      <c r="D85" s="317">
        <f t="shared" si="45"/>
        <v>476</v>
      </c>
      <c r="E85" s="153"/>
      <c r="F85" s="153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4"/>
        <v>212</v>
      </c>
      <c r="D86" s="317">
        <f t="shared" si="45"/>
        <v>476</v>
      </c>
      <c r="E86" s="153"/>
      <c r="F86" s="153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4"/>
        <v>212</v>
      </c>
      <c r="D87" s="317">
        <f t="shared" si="45"/>
        <v>476</v>
      </c>
      <c r="E87" s="153"/>
      <c r="F87" s="153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4"/>
        <v>212</v>
      </c>
      <c r="D88" s="317">
        <f t="shared" si="45"/>
        <v>476</v>
      </c>
      <c r="E88" s="153"/>
      <c r="F88" s="153"/>
      <c r="G88" s="154"/>
      <c r="H88" s="154"/>
      <c r="I88" s="154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4"/>
        <v>212</v>
      </c>
      <c r="D89" s="317">
        <f t="shared" si="45"/>
        <v>476</v>
      </c>
      <c r="E89" s="153"/>
      <c r="F89" s="153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4"/>
        <v>212</v>
      </c>
      <c r="D90" s="317">
        <f t="shared" si="45"/>
        <v>476</v>
      </c>
      <c r="E90" s="153"/>
      <c r="F90" s="153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4"/>
        <v>212</v>
      </c>
      <c r="D91" s="317">
        <f t="shared" si="45"/>
        <v>476</v>
      </c>
      <c r="E91" s="153"/>
      <c r="F91" s="153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4"/>
        <v>212</v>
      </c>
      <c r="D92" s="317">
        <f t="shared" si="45"/>
        <v>476</v>
      </c>
      <c r="E92" s="153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4"/>
        <v>212</v>
      </c>
      <c r="D93" s="317">
        <f t="shared" si="45"/>
        <v>476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4"/>
        <v>212</v>
      </c>
      <c r="D94" s="317">
        <f t="shared" si="45"/>
        <v>476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4"/>
        <v>212</v>
      </c>
      <c r="D95" s="317">
        <f t="shared" si="45"/>
        <v>476</v>
      </c>
      <c r="E95" s="153"/>
      <c r="F95" s="15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4"/>
        <v>212</v>
      </c>
      <c r="D96" s="317">
        <f t="shared" si="45"/>
        <v>476</v>
      </c>
      <c r="E96" s="153"/>
      <c r="F96" s="153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4"/>
        <v>212</v>
      </c>
      <c r="D97" s="317">
        <f t="shared" si="45"/>
        <v>476</v>
      </c>
      <c r="E97" s="153"/>
      <c r="F97" s="15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4"/>
        <v>212</v>
      </c>
      <c r="D98" s="317">
        <f t="shared" si="45"/>
        <v>476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4"/>
        <v>212</v>
      </c>
      <c r="D99" s="317">
        <f t="shared" si="45"/>
        <v>476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4"/>
        <v>212</v>
      </c>
      <c r="D100" s="317">
        <f t="shared" si="45"/>
        <v>476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4"/>
        <v>212</v>
      </c>
      <c r="D101" s="317">
        <f t="shared" si="45"/>
        <v>476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4"/>
        <v>212</v>
      </c>
      <c r="D102" s="317">
        <f t="shared" si="45"/>
        <v>476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4"/>
        <v>212</v>
      </c>
      <c r="D103" s="317">
        <f t="shared" si="45"/>
        <v>476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4"/>
        <v>212</v>
      </c>
      <c r="D104" s="317">
        <f t="shared" si="45"/>
        <v>476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4"/>
        <v>212</v>
      </c>
      <c r="D105" s="317">
        <f t="shared" si="45"/>
        <v>476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4"/>
        <v>212</v>
      </c>
      <c r="D106" s="317">
        <f t="shared" si="45"/>
        <v>476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4"/>
        <v>212</v>
      </c>
      <c r="D107" s="317">
        <f t="shared" si="45"/>
        <v>476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4"/>
        <v>212</v>
      </c>
      <c r="D108" s="317">
        <f t="shared" si="45"/>
        <v>476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4"/>
        <v>212</v>
      </c>
      <c r="D109" s="317">
        <f t="shared" si="45"/>
        <v>476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4"/>
        <v>212</v>
      </c>
      <c r="D110" s="317">
        <f t="shared" si="45"/>
        <v>476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4"/>
        <v>212</v>
      </c>
      <c r="D111" s="319">
        <f t="shared" si="45"/>
        <v>476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8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9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213</v>
      </c>
      <c r="D125" s="713">
        <f>Главная!G5</f>
        <v>476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17" t="s">
        <v>351</v>
      </c>
      <c r="Z125" s="1117"/>
      <c r="AA125" s="1117"/>
      <c r="AC125" s="1117" t="s">
        <v>352</v>
      </c>
      <c r="AD125" s="1117"/>
      <c r="AE125" s="1117"/>
      <c r="AF125" s="1117"/>
      <c r="AG125" s="162"/>
      <c r="AH125" s="1117" t="s">
        <v>264</v>
      </c>
      <c r="AI125" s="1117"/>
      <c r="AJ125" s="1117"/>
      <c r="AK125" s="1117"/>
      <c r="AM125" s="224" t="s">
        <v>409</v>
      </c>
      <c r="AO125" s="162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213</v>
      </c>
      <c r="D127" s="315">
        <f>D125</f>
        <v>476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 t="shared" ref="C128:C171" si="74">C127</f>
        <v>213</v>
      </c>
      <c r="D128" s="317">
        <f t="shared" ref="D128:D171" si="75">D127</f>
        <v>476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outlineLevel="2" thickBot="1">
      <c r="B129" s="316">
        <v>3</v>
      </c>
      <c r="C129" s="317">
        <f t="shared" si="74"/>
        <v>213</v>
      </c>
      <c r="D129" s="317">
        <f t="shared" si="75"/>
        <v>476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outlineLevel="2" thickBot="1">
      <c r="B130" s="316">
        <v>4</v>
      </c>
      <c r="C130" s="317">
        <f t="shared" si="74"/>
        <v>213</v>
      </c>
      <c r="D130" s="317">
        <f t="shared" si="75"/>
        <v>476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outlineLevel="2" thickBot="1">
      <c r="B131" s="316">
        <v>5</v>
      </c>
      <c r="C131" s="317">
        <f t="shared" si="74"/>
        <v>213</v>
      </c>
      <c r="D131" s="317">
        <f t="shared" si="75"/>
        <v>476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outlineLevel="2" thickBot="1">
      <c r="B132" s="316">
        <v>6</v>
      </c>
      <c r="C132" s="317">
        <f t="shared" si="74"/>
        <v>213</v>
      </c>
      <c r="D132" s="317">
        <f t="shared" si="75"/>
        <v>476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outlineLevel="2" thickBot="1">
      <c r="B133" s="316">
        <v>7</v>
      </c>
      <c r="C133" s="317">
        <f t="shared" si="74"/>
        <v>213</v>
      </c>
      <c r="D133" s="317">
        <f t="shared" si="75"/>
        <v>476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outlineLevel="2" thickBot="1">
      <c r="B134" s="316">
        <v>8</v>
      </c>
      <c r="C134" s="317">
        <f t="shared" si="74"/>
        <v>213</v>
      </c>
      <c r="D134" s="317">
        <f t="shared" si="75"/>
        <v>476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outlineLevel="2" thickBot="1">
      <c r="B135" s="316">
        <v>9</v>
      </c>
      <c r="C135" s="317">
        <f t="shared" si="74"/>
        <v>213</v>
      </c>
      <c r="D135" s="317">
        <f t="shared" si="75"/>
        <v>476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outlineLevel="2" thickBot="1">
      <c r="B136" s="316">
        <v>10</v>
      </c>
      <c r="C136" s="317">
        <f t="shared" si="74"/>
        <v>213</v>
      </c>
      <c r="D136" s="317">
        <f t="shared" si="75"/>
        <v>476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outlineLevel="2" thickBot="1">
      <c r="B137" s="316">
        <v>11</v>
      </c>
      <c r="C137" s="317">
        <f t="shared" si="74"/>
        <v>213</v>
      </c>
      <c r="D137" s="317">
        <f t="shared" si="75"/>
        <v>476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outlineLevel="2" thickBot="1">
      <c r="B138" s="316">
        <v>12</v>
      </c>
      <c r="C138" s="317">
        <f t="shared" si="74"/>
        <v>213</v>
      </c>
      <c r="D138" s="317">
        <f t="shared" si="75"/>
        <v>476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outlineLevel="2" thickBot="1">
      <c r="B139" s="316">
        <v>13</v>
      </c>
      <c r="C139" s="317">
        <f t="shared" si="74"/>
        <v>213</v>
      </c>
      <c r="D139" s="317">
        <f t="shared" si="75"/>
        <v>476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outlineLevel="2" thickBot="1">
      <c r="B140" s="316">
        <v>14</v>
      </c>
      <c r="C140" s="317">
        <f t="shared" si="74"/>
        <v>213</v>
      </c>
      <c r="D140" s="317">
        <f t="shared" si="75"/>
        <v>476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outlineLevel="2" thickBot="1">
      <c r="B141" s="316">
        <v>15</v>
      </c>
      <c r="C141" s="317">
        <f t="shared" si="74"/>
        <v>213</v>
      </c>
      <c r="D141" s="317">
        <f t="shared" si="75"/>
        <v>476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outlineLevel="2" thickBot="1">
      <c r="B142" s="316">
        <v>16</v>
      </c>
      <c r="C142" s="317">
        <f t="shared" si="74"/>
        <v>213</v>
      </c>
      <c r="D142" s="317">
        <f t="shared" si="75"/>
        <v>476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outlineLevel="2" thickBot="1">
      <c r="B143" s="316">
        <v>17</v>
      </c>
      <c r="C143" s="317">
        <f t="shared" si="74"/>
        <v>213</v>
      </c>
      <c r="D143" s="317">
        <f t="shared" si="75"/>
        <v>476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outlineLevel="2" thickBot="1">
      <c r="B144" s="316">
        <v>18</v>
      </c>
      <c r="C144" s="317">
        <f t="shared" si="74"/>
        <v>213</v>
      </c>
      <c r="D144" s="317">
        <f t="shared" si="75"/>
        <v>476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outlineLevel="2" thickBot="1">
      <c r="B145" s="316">
        <v>19</v>
      </c>
      <c r="C145" s="317">
        <f t="shared" si="74"/>
        <v>213</v>
      </c>
      <c r="D145" s="317">
        <f t="shared" si="75"/>
        <v>476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outlineLevel="2" thickBot="1">
      <c r="B146" s="316">
        <v>20</v>
      </c>
      <c r="C146" s="317">
        <f t="shared" si="74"/>
        <v>213</v>
      </c>
      <c r="D146" s="317">
        <f t="shared" si="75"/>
        <v>476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outlineLevel="2" thickBot="1">
      <c r="B147" s="316">
        <v>21</v>
      </c>
      <c r="C147" s="317">
        <f t="shared" si="74"/>
        <v>213</v>
      </c>
      <c r="D147" s="317">
        <f t="shared" si="75"/>
        <v>476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outlineLevel="2" thickBot="1">
      <c r="B148" s="316">
        <v>22</v>
      </c>
      <c r="C148" s="317">
        <f t="shared" si="74"/>
        <v>213</v>
      </c>
      <c r="D148" s="317">
        <f t="shared" si="75"/>
        <v>476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outlineLevel="2" thickBot="1">
      <c r="B149" s="316">
        <v>23</v>
      </c>
      <c r="C149" s="317">
        <f t="shared" si="74"/>
        <v>213</v>
      </c>
      <c r="D149" s="317">
        <f t="shared" si="75"/>
        <v>476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outlineLevel="2" thickBot="1">
      <c r="B150" s="316">
        <v>24</v>
      </c>
      <c r="C150" s="317">
        <f t="shared" si="74"/>
        <v>213</v>
      </c>
      <c r="D150" s="317">
        <f t="shared" si="75"/>
        <v>476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outlineLevel="2" thickBot="1">
      <c r="B151" s="316">
        <v>25</v>
      </c>
      <c r="C151" s="317">
        <f t="shared" si="74"/>
        <v>213</v>
      </c>
      <c r="D151" s="317">
        <f t="shared" si="75"/>
        <v>476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outlineLevel="2" thickBot="1">
      <c r="B152" s="316">
        <v>26</v>
      </c>
      <c r="C152" s="317">
        <f t="shared" si="74"/>
        <v>213</v>
      </c>
      <c r="D152" s="317">
        <f t="shared" si="75"/>
        <v>476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outlineLevel="2" thickBot="1">
      <c r="B153" s="316">
        <v>27</v>
      </c>
      <c r="C153" s="317">
        <f t="shared" si="74"/>
        <v>213</v>
      </c>
      <c r="D153" s="317">
        <f t="shared" si="75"/>
        <v>476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outlineLevel="2" thickBot="1">
      <c r="B154" s="316">
        <v>28</v>
      </c>
      <c r="C154" s="317">
        <f t="shared" si="74"/>
        <v>213</v>
      </c>
      <c r="D154" s="317">
        <f t="shared" si="75"/>
        <v>476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outlineLevel="2" thickBot="1">
      <c r="B155" s="316">
        <v>29</v>
      </c>
      <c r="C155" s="317">
        <f t="shared" si="74"/>
        <v>213</v>
      </c>
      <c r="D155" s="317">
        <f t="shared" si="75"/>
        <v>476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outlineLevel="2" thickBot="1">
      <c r="B156" s="316">
        <v>30</v>
      </c>
      <c r="C156" s="317">
        <f t="shared" si="74"/>
        <v>213</v>
      </c>
      <c r="D156" s="317">
        <f t="shared" si="75"/>
        <v>476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outlineLevel="2" thickBot="1">
      <c r="B157" s="316">
        <v>31</v>
      </c>
      <c r="C157" s="317">
        <f t="shared" si="74"/>
        <v>213</v>
      </c>
      <c r="D157" s="317">
        <f t="shared" si="75"/>
        <v>476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outlineLevel="2" thickBot="1">
      <c r="B158" s="316">
        <v>32</v>
      </c>
      <c r="C158" s="317">
        <f t="shared" si="74"/>
        <v>213</v>
      </c>
      <c r="D158" s="317">
        <f t="shared" si="75"/>
        <v>476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outlineLevel="2" thickBot="1">
      <c r="B159" s="316">
        <v>33</v>
      </c>
      <c r="C159" s="317">
        <f t="shared" si="74"/>
        <v>213</v>
      </c>
      <c r="D159" s="317">
        <f t="shared" si="75"/>
        <v>476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outlineLevel="2" thickBot="1">
      <c r="B160" s="316">
        <v>34</v>
      </c>
      <c r="C160" s="317">
        <f t="shared" si="74"/>
        <v>213</v>
      </c>
      <c r="D160" s="317">
        <f t="shared" si="75"/>
        <v>476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outlineLevel="2" thickBot="1">
      <c r="B161" s="316">
        <v>35</v>
      </c>
      <c r="C161" s="317">
        <f t="shared" si="74"/>
        <v>213</v>
      </c>
      <c r="D161" s="317">
        <f t="shared" si="75"/>
        <v>476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outlineLevel="2" thickBot="1">
      <c r="B162" s="316">
        <v>36</v>
      </c>
      <c r="C162" s="317">
        <f t="shared" si="74"/>
        <v>213</v>
      </c>
      <c r="D162" s="317">
        <f t="shared" si="75"/>
        <v>476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outlineLevel="2" thickBot="1">
      <c r="B163" s="316">
        <v>37</v>
      </c>
      <c r="C163" s="317">
        <f t="shared" si="74"/>
        <v>213</v>
      </c>
      <c r="D163" s="317">
        <f t="shared" si="75"/>
        <v>476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outlineLevel="2" thickBot="1">
      <c r="B164" s="316">
        <v>38</v>
      </c>
      <c r="C164" s="317">
        <f t="shared" si="74"/>
        <v>213</v>
      </c>
      <c r="D164" s="317">
        <f t="shared" si="75"/>
        <v>476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outlineLevel="2" thickBot="1">
      <c r="B165" s="316">
        <v>39</v>
      </c>
      <c r="C165" s="317">
        <f t="shared" si="74"/>
        <v>213</v>
      </c>
      <c r="D165" s="317">
        <f t="shared" si="75"/>
        <v>476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outlineLevel="2" thickBot="1">
      <c r="B166" s="316">
        <v>40</v>
      </c>
      <c r="C166" s="317">
        <f t="shared" si="74"/>
        <v>213</v>
      </c>
      <c r="D166" s="317">
        <f t="shared" si="75"/>
        <v>476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outlineLevel="2" thickBot="1">
      <c r="B167" s="316">
        <v>41</v>
      </c>
      <c r="C167" s="317">
        <f t="shared" si="74"/>
        <v>213</v>
      </c>
      <c r="D167" s="317">
        <f t="shared" si="75"/>
        <v>476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outlineLevel="2" thickBot="1">
      <c r="B168" s="316">
        <v>42</v>
      </c>
      <c r="C168" s="317">
        <f t="shared" si="74"/>
        <v>213</v>
      </c>
      <c r="D168" s="317">
        <f t="shared" si="75"/>
        <v>476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outlineLevel="2" thickBot="1">
      <c r="B169" s="316">
        <v>43</v>
      </c>
      <c r="C169" s="317">
        <f t="shared" si="74"/>
        <v>213</v>
      </c>
      <c r="D169" s="317">
        <f t="shared" si="75"/>
        <v>476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outlineLevel="2" thickBot="1">
      <c r="B170" s="316">
        <v>44</v>
      </c>
      <c r="C170" s="317">
        <f t="shared" si="74"/>
        <v>213</v>
      </c>
      <c r="D170" s="317">
        <f t="shared" si="75"/>
        <v>476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outlineLevel="2" thickBot="1">
      <c r="B171" s="318">
        <v>45</v>
      </c>
      <c r="C171" s="319">
        <f t="shared" si="74"/>
        <v>213</v>
      </c>
      <c r="D171" s="319">
        <f t="shared" si="75"/>
        <v>476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8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9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214</v>
      </c>
      <c r="D185" s="713">
        <f>Главная!G6</f>
        <v>611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17" t="s">
        <v>351</v>
      </c>
      <c r="Z185" s="1117"/>
      <c r="AA185" s="1117"/>
      <c r="AC185" s="1117" t="s">
        <v>352</v>
      </c>
      <c r="AD185" s="1117"/>
      <c r="AE185" s="1117"/>
      <c r="AF185" s="1117"/>
      <c r="AG185" s="162"/>
      <c r="AH185" s="1117" t="s">
        <v>264</v>
      </c>
      <c r="AI185" s="1117"/>
      <c r="AJ185" s="1117"/>
      <c r="AK185" s="1117"/>
      <c r="AM185" s="224" t="s">
        <v>409</v>
      </c>
      <c r="AO185" s="162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214</v>
      </c>
      <c r="D187" s="315">
        <f>D185</f>
        <v>611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 t="shared" ref="C188:C231" si="104">C187</f>
        <v>214</v>
      </c>
      <c r="D188" s="317">
        <f t="shared" ref="D188:D231" si="105">D187</f>
        <v>611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outlineLevel="2" thickBot="1">
      <c r="B189" s="316">
        <v>3</v>
      </c>
      <c r="C189" s="317">
        <f t="shared" si="104"/>
        <v>214</v>
      </c>
      <c r="D189" s="317">
        <f t="shared" si="105"/>
        <v>611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outlineLevel="2" thickBot="1">
      <c r="B190" s="316">
        <v>4</v>
      </c>
      <c r="C190" s="317">
        <f t="shared" si="104"/>
        <v>214</v>
      </c>
      <c r="D190" s="317">
        <f t="shared" si="105"/>
        <v>611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outlineLevel="2" thickBot="1">
      <c r="B191" s="316">
        <v>5</v>
      </c>
      <c r="C191" s="317">
        <f t="shared" si="104"/>
        <v>214</v>
      </c>
      <c r="D191" s="317">
        <f t="shared" si="105"/>
        <v>611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outlineLevel="2" thickBot="1">
      <c r="B192" s="316">
        <v>6</v>
      </c>
      <c r="C192" s="317">
        <f t="shared" si="104"/>
        <v>214</v>
      </c>
      <c r="D192" s="317">
        <f t="shared" si="105"/>
        <v>611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outlineLevel="2" thickBot="1">
      <c r="B193" s="316">
        <v>7</v>
      </c>
      <c r="C193" s="317">
        <f t="shared" si="104"/>
        <v>214</v>
      </c>
      <c r="D193" s="317">
        <f t="shared" si="105"/>
        <v>611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outlineLevel="2" thickBot="1">
      <c r="B194" s="316">
        <v>8</v>
      </c>
      <c r="C194" s="317">
        <f t="shared" si="104"/>
        <v>214</v>
      </c>
      <c r="D194" s="317">
        <f t="shared" si="105"/>
        <v>611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outlineLevel="2" thickBot="1">
      <c r="B195" s="316">
        <v>9</v>
      </c>
      <c r="C195" s="317">
        <f t="shared" si="104"/>
        <v>214</v>
      </c>
      <c r="D195" s="317">
        <f t="shared" si="105"/>
        <v>611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outlineLevel="2" thickBot="1">
      <c r="B196" s="316">
        <v>10</v>
      </c>
      <c r="C196" s="317">
        <f t="shared" si="104"/>
        <v>214</v>
      </c>
      <c r="D196" s="317">
        <f t="shared" si="105"/>
        <v>611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outlineLevel="2" thickBot="1">
      <c r="B197" s="316">
        <v>11</v>
      </c>
      <c r="C197" s="317">
        <f t="shared" si="104"/>
        <v>214</v>
      </c>
      <c r="D197" s="317">
        <f t="shared" si="105"/>
        <v>611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outlineLevel="2" thickBot="1">
      <c r="B198" s="316">
        <v>12</v>
      </c>
      <c r="C198" s="317">
        <f t="shared" si="104"/>
        <v>214</v>
      </c>
      <c r="D198" s="317">
        <f t="shared" si="105"/>
        <v>611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outlineLevel="2" thickBot="1">
      <c r="B199" s="316">
        <v>13</v>
      </c>
      <c r="C199" s="317">
        <f t="shared" si="104"/>
        <v>214</v>
      </c>
      <c r="D199" s="317">
        <f t="shared" si="105"/>
        <v>611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outlineLevel="2" thickBot="1">
      <c r="B200" s="316">
        <v>14</v>
      </c>
      <c r="C200" s="317">
        <f t="shared" si="104"/>
        <v>214</v>
      </c>
      <c r="D200" s="317">
        <f t="shared" si="105"/>
        <v>611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outlineLevel="2" thickBot="1">
      <c r="B201" s="316">
        <v>15</v>
      </c>
      <c r="C201" s="317">
        <f t="shared" si="104"/>
        <v>214</v>
      </c>
      <c r="D201" s="317">
        <f t="shared" si="105"/>
        <v>611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outlineLevel="2" thickBot="1">
      <c r="B202" s="316">
        <v>16</v>
      </c>
      <c r="C202" s="317">
        <f t="shared" si="104"/>
        <v>214</v>
      </c>
      <c r="D202" s="317">
        <f t="shared" si="105"/>
        <v>611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outlineLevel="2" thickBot="1">
      <c r="B203" s="316">
        <v>17</v>
      </c>
      <c r="C203" s="317">
        <f t="shared" si="104"/>
        <v>214</v>
      </c>
      <c r="D203" s="317">
        <f t="shared" si="105"/>
        <v>611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outlineLevel="2" thickBot="1">
      <c r="B204" s="316">
        <v>18</v>
      </c>
      <c r="C204" s="317">
        <f t="shared" si="104"/>
        <v>214</v>
      </c>
      <c r="D204" s="317">
        <f t="shared" si="105"/>
        <v>611</v>
      </c>
      <c r="E204" s="153"/>
      <c r="F204" s="153"/>
      <c r="G204" s="154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outlineLevel="2" thickBot="1">
      <c r="B205" s="316">
        <v>19</v>
      </c>
      <c r="C205" s="317">
        <f t="shared" si="104"/>
        <v>214</v>
      </c>
      <c r="D205" s="317">
        <f t="shared" si="105"/>
        <v>611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outlineLevel="2" thickBot="1">
      <c r="B206" s="316">
        <v>20</v>
      </c>
      <c r="C206" s="317">
        <f t="shared" si="104"/>
        <v>214</v>
      </c>
      <c r="D206" s="317">
        <f t="shared" si="105"/>
        <v>611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outlineLevel="2" thickBot="1">
      <c r="B207" s="316">
        <v>21</v>
      </c>
      <c r="C207" s="317">
        <f t="shared" si="104"/>
        <v>214</v>
      </c>
      <c r="D207" s="317">
        <f t="shared" si="105"/>
        <v>611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outlineLevel="2" thickBot="1">
      <c r="B208" s="316">
        <v>22</v>
      </c>
      <c r="C208" s="317">
        <f t="shared" si="104"/>
        <v>214</v>
      </c>
      <c r="D208" s="317">
        <f t="shared" si="105"/>
        <v>611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outlineLevel="2" thickBot="1">
      <c r="B209" s="316">
        <v>23</v>
      </c>
      <c r="C209" s="317">
        <f t="shared" si="104"/>
        <v>214</v>
      </c>
      <c r="D209" s="317">
        <f t="shared" si="105"/>
        <v>611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outlineLevel="2" thickBot="1">
      <c r="B210" s="316">
        <v>24</v>
      </c>
      <c r="C210" s="317">
        <f t="shared" si="104"/>
        <v>214</v>
      </c>
      <c r="D210" s="317">
        <f t="shared" si="105"/>
        <v>611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outlineLevel="2" thickBot="1">
      <c r="B211" s="316">
        <v>25</v>
      </c>
      <c r="C211" s="317">
        <f t="shared" si="104"/>
        <v>214</v>
      </c>
      <c r="D211" s="317">
        <f t="shared" si="105"/>
        <v>611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outlineLevel="2" thickBot="1">
      <c r="B212" s="316">
        <v>26</v>
      </c>
      <c r="C212" s="317">
        <f t="shared" si="104"/>
        <v>214</v>
      </c>
      <c r="D212" s="317">
        <f t="shared" si="105"/>
        <v>611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outlineLevel="2" thickBot="1">
      <c r="B213" s="316">
        <v>27</v>
      </c>
      <c r="C213" s="317">
        <f t="shared" si="104"/>
        <v>214</v>
      </c>
      <c r="D213" s="317">
        <f t="shared" si="105"/>
        <v>611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outlineLevel="2" thickBot="1">
      <c r="B214" s="316">
        <v>28</v>
      </c>
      <c r="C214" s="317">
        <f t="shared" si="104"/>
        <v>214</v>
      </c>
      <c r="D214" s="317">
        <f t="shared" si="105"/>
        <v>611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outlineLevel="2" thickBot="1">
      <c r="B215" s="316">
        <v>29</v>
      </c>
      <c r="C215" s="317">
        <f t="shared" si="104"/>
        <v>214</v>
      </c>
      <c r="D215" s="317">
        <f t="shared" si="105"/>
        <v>611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outlineLevel="2" thickBot="1">
      <c r="B216" s="316">
        <v>30</v>
      </c>
      <c r="C216" s="317">
        <f t="shared" si="104"/>
        <v>214</v>
      </c>
      <c r="D216" s="317">
        <f t="shared" si="105"/>
        <v>611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outlineLevel="2" thickBot="1">
      <c r="B217" s="316">
        <v>31</v>
      </c>
      <c r="C217" s="317">
        <f t="shared" si="104"/>
        <v>214</v>
      </c>
      <c r="D217" s="317">
        <f t="shared" si="105"/>
        <v>611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outlineLevel="2" thickBot="1">
      <c r="B218" s="316">
        <v>32</v>
      </c>
      <c r="C218" s="317">
        <f t="shared" si="104"/>
        <v>214</v>
      </c>
      <c r="D218" s="317">
        <f t="shared" si="105"/>
        <v>611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outlineLevel="2" thickBot="1">
      <c r="B219" s="316">
        <v>33</v>
      </c>
      <c r="C219" s="317">
        <f t="shared" si="104"/>
        <v>214</v>
      </c>
      <c r="D219" s="317">
        <f t="shared" si="105"/>
        <v>611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outlineLevel="2" thickBot="1">
      <c r="B220" s="316">
        <v>34</v>
      </c>
      <c r="C220" s="317">
        <f t="shared" si="104"/>
        <v>214</v>
      </c>
      <c r="D220" s="317">
        <f t="shared" si="105"/>
        <v>611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outlineLevel="2" thickBot="1">
      <c r="B221" s="316">
        <v>35</v>
      </c>
      <c r="C221" s="317">
        <f t="shared" si="104"/>
        <v>214</v>
      </c>
      <c r="D221" s="317">
        <f t="shared" si="105"/>
        <v>611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outlineLevel="2" thickBot="1">
      <c r="B222" s="316">
        <v>36</v>
      </c>
      <c r="C222" s="317">
        <f t="shared" si="104"/>
        <v>214</v>
      </c>
      <c r="D222" s="317">
        <f t="shared" si="105"/>
        <v>611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outlineLevel="2" thickBot="1">
      <c r="B223" s="316">
        <v>37</v>
      </c>
      <c r="C223" s="317">
        <f t="shared" si="104"/>
        <v>214</v>
      </c>
      <c r="D223" s="317">
        <f t="shared" si="105"/>
        <v>611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outlineLevel="2" thickBot="1">
      <c r="B224" s="316">
        <v>38</v>
      </c>
      <c r="C224" s="317">
        <f t="shared" si="104"/>
        <v>214</v>
      </c>
      <c r="D224" s="317">
        <f t="shared" si="105"/>
        <v>611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outlineLevel="2" thickBot="1">
      <c r="B225" s="316">
        <v>39</v>
      </c>
      <c r="C225" s="317">
        <f t="shared" si="104"/>
        <v>214</v>
      </c>
      <c r="D225" s="317">
        <f t="shared" si="105"/>
        <v>611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outlineLevel="2" thickBot="1">
      <c r="B226" s="316">
        <v>40</v>
      </c>
      <c r="C226" s="317">
        <f t="shared" si="104"/>
        <v>214</v>
      </c>
      <c r="D226" s="317">
        <f t="shared" si="105"/>
        <v>611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outlineLevel="2" thickBot="1">
      <c r="B227" s="316">
        <v>41</v>
      </c>
      <c r="C227" s="317">
        <f t="shared" si="104"/>
        <v>214</v>
      </c>
      <c r="D227" s="317">
        <f t="shared" si="105"/>
        <v>611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outlineLevel="2" thickBot="1">
      <c r="B228" s="316">
        <v>42</v>
      </c>
      <c r="C228" s="317">
        <f t="shared" si="104"/>
        <v>214</v>
      </c>
      <c r="D228" s="317">
        <f t="shared" si="105"/>
        <v>611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outlineLevel="2" thickBot="1">
      <c r="B229" s="316">
        <v>43</v>
      </c>
      <c r="C229" s="317">
        <f t="shared" si="104"/>
        <v>214</v>
      </c>
      <c r="D229" s="317">
        <f t="shared" si="105"/>
        <v>611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outlineLevel="2" thickBot="1">
      <c r="B230" s="316">
        <v>44</v>
      </c>
      <c r="C230" s="317">
        <f t="shared" si="104"/>
        <v>214</v>
      </c>
      <c r="D230" s="317">
        <f t="shared" si="105"/>
        <v>611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outlineLevel="2" thickBot="1">
      <c r="B231" s="318">
        <v>45</v>
      </c>
      <c r="C231" s="319">
        <f t="shared" si="104"/>
        <v>214</v>
      </c>
      <c r="D231" s="319">
        <f t="shared" si="105"/>
        <v>611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8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9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215</v>
      </c>
      <c r="D245" s="713">
        <f>Главная!G7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17" t="s">
        <v>351</v>
      </c>
      <c r="Z245" s="1117"/>
      <c r="AA245" s="1117"/>
      <c r="AC245" s="1117" t="s">
        <v>352</v>
      </c>
      <c r="AD245" s="1117"/>
      <c r="AE245" s="1117"/>
      <c r="AF245" s="1117"/>
      <c r="AG245" s="162"/>
      <c r="AH245" s="1117" t="s">
        <v>264</v>
      </c>
      <c r="AI245" s="1117"/>
      <c r="AJ245" s="1117"/>
      <c r="AK245" s="1117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215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215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215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215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215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215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215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215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215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215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215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215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215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215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215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215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215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215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215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215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215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215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215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215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215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215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215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215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215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215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215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215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215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215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215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215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215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215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215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215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215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215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215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215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215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8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9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216</v>
      </c>
      <c r="D305" s="713">
        <f>Главная!G8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17" t="s">
        <v>351</v>
      </c>
      <c r="Z305" s="1117"/>
      <c r="AA305" s="1117"/>
      <c r="AC305" s="1117" t="s">
        <v>352</v>
      </c>
      <c r="AD305" s="1117"/>
      <c r="AE305" s="1117"/>
      <c r="AF305" s="1117"/>
      <c r="AG305" s="162"/>
      <c r="AH305" s="1117" t="s">
        <v>264</v>
      </c>
      <c r="AI305" s="1117"/>
      <c r="AJ305" s="1117"/>
      <c r="AK305" s="1117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216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216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216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216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216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216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216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216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216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216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216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216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216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216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216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216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216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216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216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216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216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216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216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216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216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216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216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216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216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216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216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216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216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216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216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216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216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216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216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216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216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216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216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216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216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8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9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6" t="s">
        <v>361</v>
      </c>
      <c r="C365" s="1116"/>
      <c r="D365" s="1116"/>
      <c r="E365" s="1116"/>
      <c r="F365" s="1116"/>
      <c r="G365" s="1116"/>
      <c r="H365" s="1116"/>
      <c r="I365" s="1116"/>
      <c r="J365" s="1116"/>
      <c r="K365" s="1116"/>
      <c r="L365" s="1116"/>
      <c r="M365" s="1116"/>
      <c r="N365" s="1116"/>
      <c r="O365" s="1116"/>
      <c r="P365" s="1116"/>
      <c r="Q365" s="1116"/>
      <c r="R365" s="1116"/>
      <c r="S365" s="1116"/>
      <c r="T365" s="1116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11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12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9" t="s">
        <v>362</v>
      </c>
      <c r="C378" s="1120"/>
      <c r="D378" s="1120"/>
      <c r="E378" s="1120"/>
      <c r="F378" s="1120"/>
      <c r="G378" s="1120"/>
      <c r="H378" s="1120"/>
      <c r="I378" s="1120"/>
      <c r="J378" s="1120"/>
      <c r="K378" s="1120"/>
      <c r="L378" s="1120"/>
      <c r="M378" s="1120"/>
      <c r="N378" s="1120"/>
      <c r="O378" s="1120"/>
      <c r="P378" s="1120"/>
      <c r="Q378" s="1120"/>
      <c r="R378" s="1120"/>
      <c r="S378" s="1120"/>
      <c r="T378" s="1121"/>
      <c r="V378" s="162"/>
      <c r="W378" s="162"/>
      <c r="AO378" s="162"/>
    </row>
    <row r="379" spans="2:41" s="159" customFormat="1" ht="16.5" thickBot="1">
      <c r="B379" s="189"/>
      <c r="C379" s="198">
        <v>221</v>
      </c>
      <c r="D379" s="713">
        <f>Главная!G9</f>
        <v>465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18" t="s">
        <v>351</v>
      </c>
      <c r="Z379" s="1118"/>
      <c r="AA379" s="1118"/>
      <c r="AB379" s="223"/>
      <c r="AC379" s="1118" t="s">
        <v>352</v>
      </c>
      <c r="AD379" s="1118"/>
      <c r="AE379" s="1118"/>
      <c r="AF379" s="1118"/>
      <c r="AG379" s="224"/>
      <c r="AH379" s="1118" t="s">
        <v>264</v>
      </c>
      <c r="AI379" s="1118"/>
      <c r="AJ379" s="1118"/>
      <c r="AK379" s="1118"/>
      <c r="AM379" s="224" t="s">
        <v>409</v>
      </c>
      <c r="AO379" s="162"/>
    </row>
    <row r="380" spans="2:41" ht="30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outlineLevel="2" thickBot="1">
      <c r="B381" s="314">
        <v>1</v>
      </c>
      <c r="C381" s="315">
        <f>C379</f>
        <v>221</v>
      </c>
      <c r="D381" s="315">
        <f>D379</f>
        <v>465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outlineLevel="2" thickBot="1">
      <c r="B382" s="316">
        <v>2</v>
      </c>
      <c r="C382" s="317">
        <f t="shared" ref="C382:C425" si="204">C381</f>
        <v>221</v>
      </c>
      <c r="D382" s="317">
        <f t="shared" ref="D382:D425" si="205">D381</f>
        <v>465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outlineLevel="2" thickBot="1">
      <c r="B383" s="316">
        <v>3</v>
      </c>
      <c r="C383" s="317">
        <f t="shared" si="204"/>
        <v>221</v>
      </c>
      <c r="D383" s="317">
        <f t="shared" si="205"/>
        <v>465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outlineLevel="2" thickBot="1">
      <c r="B384" s="316">
        <v>4</v>
      </c>
      <c r="C384" s="317">
        <f t="shared" si="204"/>
        <v>221</v>
      </c>
      <c r="D384" s="317">
        <f t="shared" si="205"/>
        <v>465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outlineLevel="2" thickBot="1">
      <c r="B385" s="316">
        <v>5</v>
      </c>
      <c r="C385" s="317">
        <f t="shared" si="204"/>
        <v>221</v>
      </c>
      <c r="D385" s="317">
        <f t="shared" si="205"/>
        <v>465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outlineLevel="2" thickBot="1">
      <c r="B386" s="316">
        <v>6</v>
      </c>
      <c r="C386" s="317">
        <f t="shared" si="204"/>
        <v>221</v>
      </c>
      <c r="D386" s="317">
        <f t="shared" si="205"/>
        <v>465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outlineLevel="2" thickBot="1">
      <c r="B387" s="316">
        <v>7</v>
      </c>
      <c r="C387" s="317">
        <f t="shared" si="204"/>
        <v>221</v>
      </c>
      <c r="D387" s="317">
        <f t="shared" si="205"/>
        <v>465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outlineLevel="2" thickBot="1">
      <c r="B388" s="316">
        <v>8</v>
      </c>
      <c r="C388" s="317">
        <f t="shared" si="204"/>
        <v>221</v>
      </c>
      <c r="D388" s="317">
        <f t="shared" si="205"/>
        <v>465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outlineLevel="2" thickBot="1">
      <c r="B389" s="316">
        <v>9</v>
      </c>
      <c r="C389" s="317">
        <f t="shared" si="204"/>
        <v>221</v>
      </c>
      <c r="D389" s="317">
        <f t="shared" si="205"/>
        <v>465</v>
      </c>
      <c r="E389" s="153"/>
      <c r="F389" s="153"/>
      <c r="G389" s="154"/>
      <c r="H389" s="154"/>
      <c r="I389" s="154"/>
      <c r="J389" s="154"/>
      <c r="K389" s="865"/>
      <c r="L389" s="154"/>
      <c r="M389" s="154"/>
      <c r="N389" s="253"/>
      <c r="O389" s="253"/>
      <c r="P389" s="312"/>
      <c r="Q389" s="253"/>
      <c r="R389" s="186" t="str">
        <f>IF(SUM(J389:Q389)&lt;1,"-",IF(AK389&gt;0,2,IF(AND(AH389&gt;=50,AI389=(100-AH389)),5,IF((AH389+AI389)&gt;=70,4,3))))</f>
        <v>-</v>
      </c>
      <c r="S389" s="186" t="str">
        <f>IF(AND(G389&gt;1,I389&gt;1),IF(Y389=5,5,IF(Z389=4,4,IF(AA389=3,3,IF(V389=1,2,"-")))),R389)</f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outlineLevel="2" thickBot="1">
      <c r="B390" s="316">
        <v>10</v>
      </c>
      <c r="C390" s="317">
        <f t="shared" si="204"/>
        <v>221</v>
      </c>
      <c r="D390" s="317">
        <f t="shared" si="205"/>
        <v>465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outlineLevel="2" thickBot="1">
      <c r="B391" s="316">
        <v>11</v>
      </c>
      <c r="C391" s="317">
        <f t="shared" si="204"/>
        <v>221</v>
      </c>
      <c r="D391" s="317">
        <f t="shared" si="205"/>
        <v>465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outlineLevel="2" thickBot="1">
      <c r="B392" s="316">
        <v>12</v>
      </c>
      <c r="C392" s="317">
        <f t="shared" si="204"/>
        <v>221</v>
      </c>
      <c r="D392" s="317">
        <f t="shared" si="205"/>
        <v>465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outlineLevel="2" thickBot="1">
      <c r="B393" s="316">
        <v>13</v>
      </c>
      <c r="C393" s="317">
        <f t="shared" si="204"/>
        <v>221</v>
      </c>
      <c r="D393" s="317">
        <f t="shared" si="205"/>
        <v>465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outlineLevel="2" thickBot="1">
      <c r="B394" s="316">
        <v>14</v>
      </c>
      <c r="C394" s="317">
        <f t="shared" si="204"/>
        <v>221</v>
      </c>
      <c r="D394" s="317">
        <f t="shared" si="205"/>
        <v>465</v>
      </c>
      <c r="E394" s="153"/>
      <c r="F394" s="350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outlineLevel="2" thickBot="1">
      <c r="B395" s="316">
        <v>15</v>
      </c>
      <c r="C395" s="317">
        <f t="shared" si="204"/>
        <v>221</v>
      </c>
      <c r="D395" s="317">
        <f t="shared" si="205"/>
        <v>465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outlineLevel="2" thickBot="1">
      <c r="B396" s="316">
        <v>16</v>
      </c>
      <c r="C396" s="317">
        <f t="shared" si="204"/>
        <v>221</v>
      </c>
      <c r="D396" s="317">
        <f t="shared" si="205"/>
        <v>465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outlineLevel="2" thickBot="1">
      <c r="B397" s="316">
        <v>17</v>
      </c>
      <c r="C397" s="317">
        <f t="shared" si="204"/>
        <v>221</v>
      </c>
      <c r="D397" s="317">
        <f t="shared" si="205"/>
        <v>465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outlineLevel="2" thickBot="1">
      <c r="B398" s="316">
        <v>18</v>
      </c>
      <c r="C398" s="317">
        <f t="shared" si="204"/>
        <v>221</v>
      </c>
      <c r="D398" s="317">
        <f t="shared" si="205"/>
        <v>465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outlineLevel="2" thickBot="1">
      <c r="B399" s="316">
        <v>19</v>
      </c>
      <c r="C399" s="317">
        <f t="shared" si="204"/>
        <v>221</v>
      </c>
      <c r="D399" s="317">
        <f t="shared" si="205"/>
        <v>465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outlineLevel="2" thickBot="1">
      <c r="B400" s="316">
        <v>20</v>
      </c>
      <c r="C400" s="317">
        <f t="shared" si="204"/>
        <v>221</v>
      </c>
      <c r="D400" s="317">
        <f t="shared" si="205"/>
        <v>465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outlineLevel="2" thickBot="1">
      <c r="B401" s="316">
        <v>21</v>
      </c>
      <c r="C401" s="317">
        <f t="shared" si="204"/>
        <v>221</v>
      </c>
      <c r="D401" s="317">
        <f t="shared" si="205"/>
        <v>465</v>
      </c>
      <c r="E401" s="153"/>
      <c r="F401" s="86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outlineLevel="2" thickBot="1">
      <c r="B402" s="316">
        <v>22</v>
      </c>
      <c r="C402" s="317">
        <f t="shared" si="204"/>
        <v>221</v>
      </c>
      <c r="D402" s="317">
        <f t="shared" si="205"/>
        <v>465</v>
      </c>
      <c r="E402" s="153"/>
      <c r="F402" s="86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outlineLevel="2" thickBot="1">
      <c r="B403" s="316">
        <v>23</v>
      </c>
      <c r="C403" s="317">
        <f t="shared" si="204"/>
        <v>221</v>
      </c>
      <c r="D403" s="317">
        <f t="shared" si="205"/>
        <v>465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outlineLevel="2" thickBot="1">
      <c r="B404" s="316">
        <v>24</v>
      </c>
      <c r="C404" s="317">
        <f t="shared" si="204"/>
        <v>221</v>
      </c>
      <c r="D404" s="317">
        <f t="shared" si="205"/>
        <v>465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outlineLevel="2" thickBot="1">
      <c r="B405" s="316">
        <v>25</v>
      </c>
      <c r="C405" s="317">
        <f t="shared" si="204"/>
        <v>221</v>
      </c>
      <c r="D405" s="317">
        <f t="shared" si="205"/>
        <v>465</v>
      </c>
      <c r="E405" s="153"/>
      <c r="F405" s="86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outlineLevel="2" thickBot="1">
      <c r="B406" s="316">
        <v>26</v>
      </c>
      <c r="C406" s="317">
        <f t="shared" si="204"/>
        <v>221</v>
      </c>
      <c r="D406" s="317">
        <f t="shared" si="205"/>
        <v>465</v>
      </c>
      <c r="E406" s="153"/>
      <c r="F406" s="86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outlineLevel="2" thickBot="1">
      <c r="B407" s="316">
        <v>27</v>
      </c>
      <c r="C407" s="317">
        <f t="shared" si="204"/>
        <v>221</v>
      </c>
      <c r="D407" s="317">
        <f t="shared" si="205"/>
        <v>465</v>
      </c>
      <c r="E407" s="153"/>
      <c r="F407" s="86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outlineLevel="2" thickBot="1">
      <c r="B408" s="316">
        <v>28</v>
      </c>
      <c r="C408" s="317">
        <f t="shared" si="204"/>
        <v>221</v>
      </c>
      <c r="D408" s="317">
        <f t="shared" si="205"/>
        <v>465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outlineLevel="2" thickBot="1">
      <c r="B409" s="316">
        <v>29</v>
      </c>
      <c r="C409" s="317">
        <f t="shared" si="204"/>
        <v>221</v>
      </c>
      <c r="D409" s="317">
        <f t="shared" si="205"/>
        <v>465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outlineLevel="2" thickBot="1">
      <c r="B410" s="316">
        <v>30</v>
      </c>
      <c r="C410" s="317">
        <f t="shared" si="204"/>
        <v>221</v>
      </c>
      <c r="D410" s="317">
        <f t="shared" si="205"/>
        <v>465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outlineLevel="2" thickBot="1">
      <c r="B411" s="316">
        <v>31</v>
      </c>
      <c r="C411" s="317">
        <f t="shared" si="204"/>
        <v>221</v>
      </c>
      <c r="D411" s="317">
        <f t="shared" si="205"/>
        <v>465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outlineLevel="2" thickBot="1">
      <c r="B412" s="316">
        <v>32</v>
      </c>
      <c r="C412" s="317">
        <f t="shared" si="204"/>
        <v>221</v>
      </c>
      <c r="D412" s="317">
        <f t="shared" si="205"/>
        <v>465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outlineLevel="2" thickBot="1">
      <c r="B413" s="316">
        <v>33</v>
      </c>
      <c r="C413" s="317">
        <f t="shared" si="204"/>
        <v>221</v>
      </c>
      <c r="D413" s="317">
        <f t="shared" si="205"/>
        <v>465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outlineLevel="2" thickBot="1">
      <c r="B414" s="316">
        <v>34</v>
      </c>
      <c r="C414" s="317">
        <f t="shared" si="204"/>
        <v>221</v>
      </c>
      <c r="D414" s="317">
        <f t="shared" si="205"/>
        <v>465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outlineLevel="2" thickBot="1">
      <c r="B415" s="316">
        <v>35</v>
      </c>
      <c r="C415" s="317">
        <f t="shared" si="204"/>
        <v>221</v>
      </c>
      <c r="D415" s="317">
        <f t="shared" si="205"/>
        <v>465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outlineLevel="2" thickBot="1">
      <c r="B416" s="316">
        <v>36</v>
      </c>
      <c r="C416" s="317">
        <f t="shared" si="204"/>
        <v>221</v>
      </c>
      <c r="D416" s="317">
        <f t="shared" si="205"/>
        <v>465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outlineLevel="2" thickBot="1">
      <c r="B417" s="316">
        <v>37</v>
      </c>
      <c r="C417" s="317">
        <f t="shared" si="204"/>
        <v>221</v>
      </c>
      <c r="D417" s="317">
        <f t="shared" si="205"/>
        <v>465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outlineLevel="2" thickBot="1">
      <c r="B418" s="316">
        <v>38</v>
      </c>
      <c r="C418" s="317">
        <f t="shared" si="204"/>
        <v>221</v>
      </c>
      <c r="D418" s="317">
        <f t="shared" si="205"/>
        <v>465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outlineLevel="2" thickBot="1">
      <c r="B419" s="316">
        <v>39</v>
      </c>
      <c r="C419" s="317">
        <f t="shared" si="204"/>
        <v>221</v>
      </c>
      <c r="D419" s="317">
        <f t="shared" si="205"/>
        <v>465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outlineLevel="2" thickBot="1">
      <c r="B420" s="316">
        <v>40</v>
      </c>
      <c r="C420" s="317">
        <f t="shared" si="204"/>
        <v>221</v>
      </c>
      <c r="D420" s="317">
        <f t="shared" si="205"/>
        <v>465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outlineLevel="2" thickBot="1">
      <c r="B421" s="316">
        <v>41</v>
      </c>
      <c r="C421" s="317">
        <f t="shared" si="204"/>
        <v>221</v>
      </c>
      <c r="D421" s="317">
        <f t="shared" si="205"/>
        <v>465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outlineLevel="2" thickBot="1">
      <c r="B422" s="316">
        <v>42</v>
      </c>
      <c r="C422" s="317">
        <f t="shared" si="204"/>
        <v>221</v>
      </c>
      <c r="D422" s="317">
        <f t="shared" si="205"/>
        <v>465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outlineLevel="2" thickBot="1">
      <c r="B423" s="316">
        <v>43</v>
      </c>
      <c r="C423" s="317">
        <f t="shared" si="204"/>
        <v>221</v>
      </c>
      <c r="D423" s="317">
        <f t="shared" si="205"/>
        <v>465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outlineLevel="2" thickBot="1">
      <c r="B424" s="316">
        <v>44</v>
      </c>
      <c r="C424" s="317">
        <f t="shared" si="204"/>
        <v>221</v>
      </c>
      <c r="D424" s="317">
        <f t="shared" si="205"/>
        <v>465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outlineLevel="2" thickBot="1">
      <c r="B425" s="318">
        <v>45</v>
      </c>
      <c r="C425" s="319">
        <f t="shared" si="204"/>
        <v>221</v>
      </c>
      <c r="D425" s="319">
        <f t="shared" si="205"/>
        <v>465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8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9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222</v>
      </c>
      <c r="D439" s="713">
        <f>Главная!G10</f>
        <v>465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17" t="s">
        <v>351</v>
      </c>
      <c r="Z439" s="1117"/>
      <c r="AA439" s="1117"/>
      <c r="AC439" s="1117" t="s">
        <v>352</v>
      </c>
      <c r="AD439" s="1117"/>
      <c r="AE439" s="1117"/>
      <c r="AF439" s="1117"/>
      <c r="AG439" s="162"/>
      <c r="AH439" s="1117" t="s">
        <v>264</v>
      </c>
      <c r="AI439" s="1117"/>
      <c r="AJ439" s="1117"/>
      <c r="AK439" s="1117"/>
      <c r="AM439" s="224" t="s">
        <v>409</v>
      </c>
      <c r="AO439" s="162"/>
    </row>
    <row r="440" spans="2:41" ht="30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outlineLevel="2" thickBot="1">
      <c r="B441" s="314">
        <v>1</v>
      </c>
      <c r="C441" s="315">
        <f>C439</f>
        <v>222</v>
      </c>
      <c r="D441" s="315">
        <f>D439</f>
        <v>465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outlineLevel="2" thickBot="1">
      <c r="B442" s="316">
        <v>2</v>
      </c>
      <c r="C442" s="317">
        <f t="shared" ref="C442:C485" si="234">C441</f>
        <v>222</v>
      </c>
      <c r="D442" s="317">
        <f t="shared" ref="D442:D485" si="235">D441</f>
        <v>465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outlineLevel="2" thickBot="1">
      <c r="B443" s="316">
        <v>3</v>
      </c>
      <c r="C443" s="317">
        <f t="shared" si="234"/>
        <v>222</v>
      </c>
      <c r="D443" s="317">
        <f t="shared" si="235"/>
        <v>465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outlineLevel="2" thickBot="1">
      <c r="B444" s="316">
        <v>4</v>
      </c>
      <c r="C444" s="317">
        <f t="shared" si="234"/>
        <v>222</v>
      </c>
      <c r="D444" s="317">
        <f t="shared" si="235"/>
        <v>465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outlineLevel="2" thickBot="1">
      <c r="B445" s="316">
        <v>5</v>
      </c>
      <c r="C445" s="317">
        <f t="shared" si="234"/>
        <v>222</v>
      </c>
      <c r="D445" s="317">
        <f t="shared" si="235"/>
        <v>465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outlineLevel="2" thickBot="1">
      <c r="B446" s="316">
        <v>6</v>
      </c>
      <c r="C446" s="317">
        <f t="shared" si="234"/>
        <v>222</v>
      </c>
      <c r="D446" s="317">
        <f t="shared" si="235"/>
        <v>465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outlineLevel="2" thickBot="1">
      <c r="B447" s="316">
        <v>7</v>
      </c>
      <c r="C447" s="317">
        <f t="shared" si="234"/>
        <v>222</v>
      </c>
      <c r="D447" s="317">
        <f t="shared" si="235"/>
        <v>465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outlineLevel="2" thickBot="1">
      <c r="B448" s="316">
        <v>8</v>
      </c>
      <c r="C448" s="317">
        <f t="shared" si="234"/>
        <v>222</v>
      </c>
      <c r="D448" s="317">
        <f t="shared" si="235"/>
        <v>465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outlineLevel="2" thickBot="1">
      <c r="B449" s="316">
        <v>9</v>
      </c>
      <c r="C449" s="317">
        <f t="shared" si="234"/>
        <v>222</v>
      </c>
      <c r="D449" s="317">
        <f t="shared" si="235"/>
        <v>465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outlineLevel="2" thickBot="1">
      <c r="B450" s="316">
        <v>10</v>
      </c>
      <c r="C450" s="317">
        <f t="shared" si="234"/>
        <v>222</v>
      </c>
      <c r="D450" s="317">
        <f t="shared" si="235"/>
        <v>465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outlineLevel="2" thickBot="1">
      <c r="B451" s="316">
        <v>11</v>
      </c>
      <c r="C451" s="317">
        <f t="shared" si="234"/>
        <v>222</v>
      </c>
      <c r="D451" s="317">
        <f t="shared" si="235"/>
        <v>465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outlineLevel="2" thickBot="1">
      <c r="B452" s="316">
        <v>12</v>
      </c>
      <c r="C452" s="317">
        <f t="shared" si="234"/>
        <v>222</v>
      </c>
      <c r="D452" s="317">
        <f t="shared" si="235"/>
        <v>465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outlineLevel="2" thickBot="1">
      <c r="B453" s="316">
        <v>13</v>
      </c>
      <c r="C453" s="317">
        <f t="shared" si="234"/>
        <v>222</v>
      </c>
      <c r="D453" s="317">
        <f t="shared" si="235"/>
        <v>465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outlineLevel="2" thickBot="1">
      <c r="B454" s="316">
        <v>14</v>
      </c>
      <c r="C454" s="317">
        <f t="shared" si="234"/>
        <v>222</v>
      </c>
      <c r="D454" s="317">
        <f t="shared" si="235"/>
        <v>465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outlineLevel="2" thickBot="1">
      <c r="B455" s="316">
        <v>15</v>
      </c>
      <c r="C455" s="317">
        <f t="shared" si="234"/>
        <v>222</v>
      </c>
      <c r="D455" s="317">
        <f t="shared" si="235"/>
        <v>465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outlineLevel="2" thickBot="1">
      <c r="B456" s="316">
        <v>16</v>
      </c>
      <c r="C456" s="317">
        <f t="shared" si="234"/>
        <v>222</v>
      </c>
      <c r="D456" s="317">
        <f t="shared" si="235"/>
        <v>465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outlineLevel="2" thickBot="1">
      <c r="B457" s="316">
        <v>17</v>
      </c>
      <c r="C457" s="317">
        <f t="shared" si="234"/>
        <v>222</v>
      </c>
      <c r="D457" s="317">
        <f t="shared" si="235"/>
        <v>465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outlineLevel="2" thickBot="1">
      <c r="B458" s="316">
        <v>18</v>
      </c>
      <c r="C458" s="317">
        <f t="shared" si="234"/>
        <v>222</v>
      </c>
      <c r="D458" s="317">
        <f t="shared" si="235"/>
        <v>465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outlineLevel="2" thickBot="1">
      <c r="B459" s="316">
        <v>19</v>
      </c>
      <c r="C459" s="317">
        <f t="shared" si="234"/>
        <v>222</v>
      </c>
      <c r="D459" s="317">
        <f t="shared" si="235"/>
        <v>465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outlineLevel="2" thickBot="1">
      <c r="B460" s="316">
        <v>20</v>
      </c>
      <c r="C460" s="317">
        <f t="shared" si="234"/>
        <v>222</v>
      </c>
      <c r="D460" s="317">
        <f t="shared" si="235"/>
        <v>465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outlineLevel="2" thickBot="1">
      <c r="B461" s="316">
        <v>21</v>
      </c>
      <c r="C461" s="317">
        <f t="shared" si="234"/>
        <v>222</v>
      </c>
      <c r="D461" s="317">
        <f t="shared" si="235"/>
        <v>465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outlineLevel="2" thickBot="1">
      <c r="B462" s="316">
        <v>22</v>
      </c>
      <c r="C462" s="317">
        <f t="shared" si="234"/>
        <v>222</v>
      </c>
      <c r="D462" s="317">
        <f t="shared" si="235"/>
        <v>465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outlineLevel="2" thickBot="1">
      <c r="B463" s="316">
        <v>23</v>
      </c>
      <c r="C463" s="317">
        <f t="shared" si="234"/>
        <v>222</v>
      </c>
      <c r="D463" s="317">
        <f t="shared" si="235"/>
        <v>465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outlineLevel="2" thickBot="1">
      <c r="B464" s="316">
        <v>24</v>
      </c>
      <c r="C464" s="317">
        <f t="shared" si="234"/>
        <v>222</v>
      </c>
      <c r="D464" s="317">
        <f t="shared" si="235"/>
        <v>465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outlineLevel="2" thickBot="1">
      <c r="B465" s="316">
        <v>25</v>
      </c>
      <c r="C465" s="317">
        <f t="shared" si="234"/>
        <v>222</v>
      </c>
      <c r="D465" s="317">
        <f t="shared" si="235"/>
        <v>465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outlineLevel="2" thickBot="1">
      <c r="B466" s="316">
        <v>26</v>
      </c>
      <c r="C466" s="317">
        <f t="shared" si="234"/>
        <v>222</v>
      </c>
      <c r="D466" s="317">
        <f t="shared" si="235"/>
        <v>465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outlineLevel="2" thickBot="1">
      <c r="B467" s="316">
        <v>27</v>
      </c>
      <c r="C467" s="317">
        <f t="shared" si="234"/>
        <v>222</v>
      </c>
      <c r="D467" s="317">
        <f t="shared" si="235"/>
        <v>465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outlineLevel="2" thickBot="1">
      <c r="B468" s="316">
        <v>28</v>
      </c>
      <c r="C468" s="317">
        <f t="shared" si="234"/>
        <v>222</v>
      </c>
      <c r="D468" s="317">
        <f t="shared" si="235"/>
        <v>465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outlineLevel="2" thickBot="1">
      <c r="B469" s="316">
        <v>29</v>
      </c>
      <c r="C469" s="317">
        <f t="shared" si="234"/>
        <v>222</v>
      </c>
      <c r="D469" s="317">
        <f t="shared" si="235"/>
        <v>465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outlineLevel="2" thickBot="1">
      <c r="B470" s="316">
        <v>30</v>
      </c>
      <c r="C470" s="317">
        <f t="shared" si="234"/>
        <v>222</v>
      </c>
      <c r="D470" s="317">
        <f t="shared" si="235"/>
        <v>465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outlineLevel="2" thickBot="1">
      <c r="B471" s="316">
        <v>31</v>
      </c>
      <c r="C471" s="317">
        <f t="shared" si="234"/>
        <v>222</v>
      </c>
      <c r="D471" s="317">
        <f t="shared" si="235"/>
        <v>465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outlineLevel="2" thickBot="1">
      <c r="B472" s="316">
        <v>32</v>
      </c>
      <c r="C472" s="317">
        <f t="shared" si="234"/>
        <v>222</v>
      </c>
      <c r="D472" s="317">
        <f t="shared" si="235"/>
        <v>465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outlineLevel="2" thickBot="1">
      <c r="B473" s="316">
        <v>33</v>
      </c>
      <c r="C473" s="317">
        <f t="shared" si="234"/>
        <v>222</v>
      </c>
      <c r="D473" s="317">
        <f t="shared" si="235"/>
        <v>465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outlineLevel="2" thickBot="1">
      <c r="B474" s="316">
        <v>34</v>
      </c>
      <c r="C474" s="317">
        <f t="shared" si="234"/>
        <v>222</v>
      </c>
      <c r="D474" s="317">
        <f t="shared" si="235"/>
        <v>465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outlineLevel="2" thickBot="1">
      <c r="B475" s="316">
        <v>35</v>
      </c>
      <c r="C475" s="317">
        <f t="shared" si="234"/>
        <v>222</v>
      </c>
      <c r="D475" s="317">
        <f t="shared" si="235"/>
        <v>465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outlineLevel="2" thickBot="1">
      <c r="B476" s="316">
        <v>36</v>
      </c>
      <c r="C476" s="317">
        <f t="shared" si="234"/>
        <v>222</v>
      </c>
      <c r="D476" s="317">
        <f t="shared" si="235"/>
        <v>465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outlineLevel="2" thickBot="1">
      <c r="B477" s="316">
        <v>37</v>
      </c>
      <c r="C477" s="317">
        <f t="shared" si="234"/>
        <v>222</v>
      </c>
      <c r="D477" s="317">
        <f t="shared" si="235"/>
        <v>465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outlineLevel="2" thickBot="1">
      <c r="B478" s="316">
        <v>38</v>
      </c>
      <c r="C478" s="317">
        <f t="shared" si="234"/>
        <v>222</v>
      </c>
      <c r="D478" s="317">
        <f t="shared" si="235"/>
        <v>465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outlineLevel="2" thickBot="1">
      <c r="B479" s="316">
        <v>39</v>
      </c>
      <c r="C479" s="317">
        <f t="shared" si="234"/>
        <v>222</v>
      </c>
      <c r="D479" s="317">
        <f t="shared" si="235"/>
        <v>465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outlineLevel="2" thickBot="1">
      <c r="B480" s="316">
        <v>40</v>
      </c>
      <c r="C480" s="317">
        <f t="shared" si="234"/>
        <v>222</v>
      </c>
      <c r="D480" s="317">
        <f t="shared" si="235"/>
        <v>465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outlineLevel="2" thickBot="1">
      <c r="B481" s="316">
        <v>41</v>
      </c>
      <c r="C481" s="317">
        <f t="shared" si="234"/>
        <v>222</v>
      </c>
      <c r="D481" s="317">
        <f t="shared" si="235"/>
        <v>465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outlineLevel="2" thickBot="1">
      <c r="B482" s="316">
        <v>42</v>
      </c>
      <c r="C482" s="317">
        <f t="shared" si="234"/>
        <v>222</v>
      </c>
      <c r="D482" s="317">
        <f t="shared" si="235"/>
        <v>465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outlineLevel="2" thickBot="1">
      <c r="B483" s="316">
        <v>43</v>
      </c>
      <c r="C483" s="317">
        <f t="shared" si="234"/>
        <v>222</v>
      </c>
      <c r="D483" s="317">
        <f t="shared" si="235"/>
        <v>465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outlineLevel="2" thickBot="1">
      <c r="B484" s="316">
        <v>44</v>
      </c>
      <c r="C484" s="317">
        <f t="shared" si="234"/>
        <v>222</v>
      </c>
      <c r="D484" s="317">
        <f t="shared" si="235"/>
        <v>465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outlineLevel="2" thickBot="1">
      <c r="B485" s="318">
        <v>45</v>
      </c>
      <c r="C485" s="319">
        <f t="shared" si="234"/>
        <v>222</v>
      </c>
      <c r="D485" s="319">
        <f t="shared" si="235"/>
        <v>465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8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9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223</v>
      </c>
      <c r="D499" s="713">
        <f>Главная!G11</f>
        <v>465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17" t="s">
        <v>351</v>
      </c>
      <c r="Z499" s="1117"/>
      <c r="AA499" s="1117"/>
      <c r="AC499" s="1117" t="s">
        <v>352</v>
      </c>
      <c r="AD499" s="1117"/>
      <c r="AE499" s="1117"/>
      <c r="AF499" s="1117"/>
      <c r="AG499" s="162"/>
      <c r="AH499" s="1117" t="s">
        <v>264</v>
      </c>
      <c r="AI499" s="1117"/>
      <c r="AJ499" s="1117"/>
      <c r="AK499" s="1117"/>
      <c r="AM499" s="224" t="s">
        <v>409</v>
      </c>
      <c r="AO499" s="162"/>
    </row>
    <row r="500" spans="2:41" ht="30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outlineLevel="2" thickBot="1">
      <c r="B501" s="314">
        <v>1</v>
      </c>
      <c r="C501" s="315">
        <f>C499</f>
        <v>223</v>
      </c>
      <c r="D501" s="315">
        <f>D499</f>
        <v>465</v>
      </c>
      <c r="E501" s="150"/>
      <c r="F501" s="349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outlineLevel="2" thickBot="1">
      <c r="B502" s="316">
        <v>2</v>
      </c>
      <c r="C502" s="317">
        <f t="shared" ref="C502:C545" si="264">C501</f>
        <v>223</v>
      </c>
      <c r="D502" s="317">
        <f t="shared" ref="D502:D545" si="265">D501</f>
        <v>465</v>
      </c>
      <c r="E502" s="153"/>
      <c r="F502" s="153"/>
      <c r="G502" s="154"/>
      <c r="H502" s="154"/>
      <c r="I502" s="154"/>
      <c r="J502" s="154"/>
      <c r="K502" s="154"/>
      <c r="L502" s="154"/>
      <c r="M502" s="154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6">IF(AM502=1,"3 КЛ","")</f>
        <v/>
      </c>
    </row>
    <row r="503" spans="2:41" ht="16.5" outlineLevel="2" thickBot="1">
      <c r="B503" s="316">
        <v>3</v>
      </c>
      <c r="C503" s="317">
        <f t="shared" si="264"/>
        <v>223</v>
      </c>
      <c r="D503" s="317">
        <f t="shared" si="265"/>
        <v>465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7">IF(SUM(J503:Q503)&lt;1,"-",IF(AK503&gt;0,2,IF(AND(AH503&gt;=50,AI503=(100-AH503)),5,IF((AH503+AI503)&gt;=70,4,3))))</f>
        <v>-</v>
      </c>
      <c r="S503" s="186" t="str">
        <f t="shared" ref="S503:S545" si="268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9">IF(OR(S503=5,S503=4),1,IF(OR(S503=3,S503=2),0,"-"))</f>
        <v>-</v>
      </c>
      <c r="AO503" s="309" t="str">
        <f t="shared" si="266"/>
        <v/>
      </c>
    </row>
    <row r="504" spans="2:41" ht="16.5" outlineLevel="2" thickBot="1">
      <c r="B504" s="316">
        <v>4</v>
      </c>
      <c r="C504" s="317">
        <f t="shared" si="264"/>
        <v>223</v>
      </c>
      <c r="D504" s="317">
        <f t="shared" si="265"/>
        <v>465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7"/>
        <v>-</v>
      </c>
      <c r="S504" s="186" t="str">
        <f t="shared" si="268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9"/>
        <v>-</v>
      </c>
      <c r="AO504" s="309" t="str">
        <f t="shared" si="266"/>
        <v/>
      </c>
    </row>
    <row r="505" spans="2:41" ht="16.5" outlineLevel="2" thickBot="1">
      <c r="B505" s="316">
        <v>5</v>
      </c>
      <c r="C505" s="317">
        <f t="shared" si="264"/>
        <v>223</v>
      </c>
      <c r="D505" s="317">
        <f t="shared" si="265"/>
        <v>465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6"/>
        <v/>
      </c>
    </row>
    <row r="506" spans="2:41" ht="16.5" outlineLevel="2" thickBot="1">
      <c r="B506" s="316">
        <v>6</v>
      </c>
      <c r="C506" s="317">
        <f t="shared" si="264"/>
        <v>223</v>
      </c>
      <c r="D506" s="317">
        <f t="shared" si="265"/>
        <v>465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6"/>
        <v/>
      </c>
    </row>
    <row r="507" spans="2:41" ht="16.5" outlineLevel="2" thickBot="1">
      <c r="B507" s="316">
        <v>7</v>
      </c>
      <c r="C507" s="317">
        <f t="shared" si="264"/>
        <v>223</v>
      </c>
      <c r="D507" s="317">
        <f t="shared" si="265"/>
        <v>465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6"/>
        <v/>
      </c>
    </row>
    <row r="508" spans="2:41" ht="16.5" outlineLevel="2" thickBot="1">
      <c r="B508" s="316">
        <v>8</v>
      </c>
      <c r="C508" s="317">
        <f t="shared" si="264"/>
        <v>223</v>
      </c>
      <c r="D508" s="317">
        <f t="shared" si="265"/>
        <v>465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6"/>
        <v/>
      </c>
    </row>
    <row r="509" spans="2:41" ht="16.5" outlineLevel="2" thickBot="1">
      <c r="B509" s="316">
        <v>9</v>
      </c>
      <c r="C509" s="317">
        <f t="shared" si="264"/>
        <v>223</v>
      </c>
      <c r="D509" s="317">
        <f t="shared" si="265"/>
        <v>465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6"/>
        <v/>
      </c>
    </row>
    <row r="510" spans="2:41" ht="16.5" outlineLevel="2" thickBot="1">
      <c r="B510" s="316">
        <v>10</v>
      </c>
      <c r="C510" s="317">
        <f t="shared" si="264"/>
        <v>223</v>
      </c>
      <c r="D510" s="317">
        <f t="shared" si="265"/>
        <v>465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6"/>
        <v/>
      </c>
    </row>
    <row r="511" spans="2:41" ht="16.5" outlineLevel="2" thickBot="1">
      <c r="B511" s="316">
        <v>11</v>
      </c>
      <c r="C511" s="317">
        <f t="shared" si="264"/>
        <v>223</v>
      </c>
      <c r="D511" s="317">
        <f t="shared" si="265"/>
        <v>465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6"/>
        <v/>
      </c>
    </row>
    <row r="512" spans="2:41" ht="16.5" outlineLevel="2" thickBot="1">
      <c r="B512" s="316">
        <v>12</v>
      </c>
      <c r="C512" s="317">
        <f t="shared" si="264"/>
        <v>223</v>
      </c>
      <c r="D512" s="317">
        <f t="shared" si="265"/>
        <v>465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6"/>
        <v/>
      </c>
    </row>
    <row r="513" spans="2:41" ht="16.5" outlineLevel="2" thickBot="1">
      <c r="B513" s="316">
        <v>13</v>
      </c>
      <c r="C513" s="317">
        <f t="shared" si="264"/>
        <v>223</v>
      </c>
      <c r="D513" s="317">
        <f t="shared" si="265"/>
        <v>465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6"/>
        <v/>
      </c>
    </row>
    <row r="514" spans="2:41" ht="16.5" outlineLevel="2" thickBot="1">
      <c r="B514" s="316">
        <v>14</v>
      </c>
      <c r="C514" s="317">
        <f t="shared" si="264"/>
        <v>223</v>
      </c>
      <c r="D514" s="317">
        <f t="shared" si="265"/>
        <v>465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6"/>
        <v/>
      </c>
    </row>
    <row r="515" spans="2:41" ht="16.5" outlineLevel="2" thickBot="1">
      <c r="B515" s="316">
        <v>15</v>
      </c>
      <c r="C515" s="317">
        <f t="shared" si="264"/>
        <v>223</v>
      </c>
      <c r="D515" s="317">
        <f t="shared" si="265"/>
        <v>465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6"/>
        <v/>
      </c>
    </row>
    <row r="516" spans="2:41" ht="16.5" outlineLevel="2" thickBot="1">
      <c r="B516" s="316">
        <v>16</v>
      </c>
      <c r="C516" s="317">
        <f t="shared" si="264"/>
        <v>223</v>
      </c>
      <c r="D516" s="317">
        <f t="shared" si="265"/>
        <v>465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6"/>
        <v/>
      </c>
    </row>
    <row r="517" spans="2:41" ht="16.5" outlineLevel="2" thickBot="1">
      <c r="B517" s="316">
        <v>17</v>
      </c>
      <c r="C517" s="317">
        <f t="shared" si="264"/>
        <v>223</v>
      </c>
      <c r="D517" s="317">
        <f t="shared" si="265"/>
        <v>465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6"/>
        <v/>
      </c>
    </row>
    <row r="518" spans="2:41" ht="16.5" outlineLevel="2" thickBot="1">
      <c r="B518" s="316">
        <v>18</v>
      </c>
      <c r="C518" s="317">
        <f t="shared" si="264"/>
        <v>223</v>
      </c>
      <c r="D518" s="317">
        <f t="shared" si="265"/>
        <v>465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6"/>
        <v/>
      </c>
    </row>
    <row r="519" spans="2:41" ht="16.5" outlineLevel="2" thickBot="1">
      <c r="B519" s="316">
        <v>19</v>
      </c>
      <c r="C519" s="317">
        <f t="shared" si="264"/>
        <v>223</v>
      </c>
      <c r="D519" s="317">
        <f t="shared" si="265"/>
        <v>465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6"/>
        <v/>
      </c>
    </row>
    <row r="520" spans="2:41" ht="16.5" outlineLevel="2" thickBot="1">
      <c r="B520" s="316">
        <v>20</v>
      </c>
      <c r="C520" s="317">
        <f t="shared" si="264"/>
        <v>223</v>
      </c>
      <c r="D520" s="317">
        <f t="shared" si="265"/>
        <v>465</v>
      </c>
      <c r="E520" s="153"/>
      <c r="F520" s="153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6"/>
        <v/>
      </c>
    </row>
    <row r="521" spans="2:41" ht="16.5" outlineLevel="2" thickBot="1">
      <c r="B521" s="316">
        <v>21</v>
      </c>
      <c r="C521" s="317">
        <f t="shared" si="264"/>
        <v>223</v>
      </c>
      <c r="D521" s="317">
        <f t="shared" si="265"/>
        <v>465</v>
      </c>
      <c r="E521" s="153"/>
      <c r="F521" s="153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6"/>
        <v/>
      </c>
    </row>
    <row r="522" spans="2:41" ht="16.5" outlineLevel="2" thickBot="1">
      <c r="B522" s="316">
        <v>22</v>
      </c>
      <c r="C522" s="317">
        <f t="shared" si="264"/>
        <v>223</v>
      </c>
      <c r="D522" s="317">
        <f t="shared" si="265"/>
        <v>465</v>
      </c>
      <c r="E522" s="153"/>
      <c r="F522" s="863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6"/>
        <v/>
      </c>
    </row>
    <row r="523" spans="2:41" ht="16.5" outlineLevel="2" thickBot="1">
      <c r="B523" s="316">
        <v>23</v>
      </c>
      <c r="C523" s="317">
        <f t="shared" si="264"/>
        <v>223</v>
      </c>
      <c r="D523" s="317">
        <f t="shared" si="265"/>
        <v>465</v>
      </c>
      <c r="E523" s="153"/>
      <c r="F523" s="86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6"/>
        <v/>
      </c>
    </row>
    <row r="524" spans="2:41" ht="16.5" outlineLevel="2" thickBot="1">
      <c r="B524" s="316">
        <v>24</v>
      </c>
      <c r="C524" s="317">
        <f t="shared" si="264"/>
        <v>223</v>
      </c>
      <c r="D524" s="317">
        <f t="shared" si="265"/>
        <v>465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6"/>
        <v/>
      </c>
    </row>
    <row r="525" spans="2:41" ht="16.5" outlineLevel="2" thickBot="1">
      <c r="B525" s="316">
        <v>25</v>
      </c>
      <c r="C525" s="317">
        <f t="shared" si="264"/>
        <v>223</v>
      </c>
      <c r="D525" s="317">
        <f t="shared" si="265"/>
        <v>465</v>
      </c>
      <c r="E525" s="153"/>
      <c r="F525" s="153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6"/>
        <v/>
      </c>
    </row>
    <row r="526" spans="2:41" ht="16.5" outlineLevel="2" thickBot="1">
      <c r="B526" s="316">
        <v>26</v>
      </c>
      <c r="C526" s="317">
        <f t="shared" si="264"/>
        <v>223</v>
      </c>
      <c r="D526" s="317">
        <f t="shared" si="265"/>
        <v>465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6"/>
        <v/>
      </c>
    </row>
    <row r="527" spans="2:41" ht="16.5" outlineLevel="2" thickBot="1">
      <c r="B527" s="316">
        <v>27</v>
      </c>
      <c r="C527" s="317">
        <f t="shared" si="264"/>
        <v>223</v>
      </c>
      <c r="D527" s="317">
        <f t="shared" si="265"/>
        <v>465</v>
      </c>
      <c r="E527" s="153"/>
      <c r="F527" s="86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6"/>
        <v/>
      </c>
    </row>
    <row r="528" spans="2:41" ht="16.5" outlineLevel="2" thickBot="1">
      <c r="B528" s="316">
        <v>28</v>
      </c>
      <c r="C528" s="317">
        <f t="shared" si="264"/>
        <v>223</v>
      </c>
      <c r="D528" s="317">
        <f t="shared" si="265"/>
        <v>465</v>
      </c>
      <c r="E528" s="153"/>
      <c r="F528" s="86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6"/>
        <v/>
      </c>
    </row>
    <row r="529" spans="2:41" ht="16.5" outlineLevel="2" thickBot="1">
      <c r="B529" s="316">
        <v>29</v>
      </c>
      <c r="C529" s="317">
        <f t="shared" si="264"/>
        <v>223</v>
      </c>
      <c r="D529" s="317">
        <f t="shared" si="265"/>
        <v>465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6"/>
        <v/>
      </c>
    </row>
    <row r="530" spans="2:41" ht="16.5" outlineLevel="2" thickBot="1">
      <c r="B530" s="316">
        <v>30</v>
      </c>
      <c r="C530" s="317">
        <f t="shared" si="264"/>
        <v>223</v>
      </c>
      <c r="D530" s="317">
        <f t="shared" si="265"/>
        <v>465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6"/>
        <v/>
      </c>
    </row>
    <row r="531" spans="2:41" ht="16.5" outlineLevel="2" thickBot="1">
      <c r="B531" s="316">
        <v>31</v>
      </c>
      <c r="C531" s="317">
        <f t="shared" si="264"/>
        <v>223</v>
      </c>
      <c r="D531" s="317">
        <f t="shared" si="265"/>
        <v>465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6"/>
        <v/>
      </c>
    </row>
    <row r="532" spans="2:41" ht="16.5" outlineLevel="2" thickBot="1">
      <c r="B532" s="316">
        <v>32</v>
      </c>
      <c r="C532" s="317">
        <f t="shared" si="264"/>
        <v>223</v>
      </c>
      <c r="D532" s="317">
        <f t="shared" si="265"/>
        <v>465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6"/>
        <v/>
      </c>
    </row>
    <row r="533" spans="2:41" ht="16.5" outlineLevel="2" thickBot="1">
      <c r="B533" s="316">
        <v>33</v>
      </c>
      <c r="C533" s="317">
        <f t="shared" si="264"/>
        <v>223</v>
      </c>
      <c r="D533" s="317">
        <f t="shared" si="265"/>
        <v>465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6"/>
        <v/>
      </c>
    </row>
    <row r="534" spans="2:41" ht="16.5" outlineLevel="2" thickBot="1">
      <c r="B534" s="316">
        <v>34</v>
      </c>
      <c r="C534" s="317">
        <f t="shared" si="264"/>
        <v>223</v>
      </c>
      <c r="D534" s="317">
        <f t="shared" si="265"/>
        <v>465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6"/>
        <v/>
      </c>
    </row>
    <row r="535" spans="2:41" ht="16.5" outlineLevel="2" thickBot="1">
      <c r="B535" s="316">
        <v>35</v>
      </c>
      <c r="C535" s="317">
        <f t="shared" si="264"/>
        <v>223</v>
      </c>
      <c r="D535" s="317">
        <f t="shared" si="265"/>
        <v>465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6"/>
        <v/>
      </c>
    </row>
    <row r="536" spans="2:41" ht="16.5" outlineLevel="2" thickBot="1">
      <c r="B536" s="316">
        <v>36</v>
      </c>
      <c r="C536" s="317">
        <f t="shared" si="264"/>
        <v>223</v>
      </c>
      <c r="D536" s="317">
        <f t="shared" si="265"/>
        <v>465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6"/>
        <v/>
      </c>
    </row>
    <row r="537" spans="2:41" ht="16.5" outlineLevel="2" thickBot="1">
      <c r="B537" s="316">
        <v>37</v>
      </c>
      <c r="C537" s="317">
        <f t="shared" si="264"/>
        <v>223</v>
      </c>
      <c r="D537" s="317">
        <f t="shared" si="265"/>
        <v>465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6"/>
        <v/>
      </c>
    </row>
    <row r="538" spans="2:41" ht="16.5" outlineLevel="2" thickBot="1">
      <c r="B538" s="316">
        <v>38</v>
      </c>
      <c r="C538" s="317">
        <f t="shared" si="264"/>
        <v>223</v>
      </c>
      <c r="D538" s="317">
        <f t="shared" si="265"/>
        <v>465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6"/>
        <v/>
      </c>
    </row>
    <row r="539" spans="2:41" ht="16.5" outlineLevel="2" thickBot="1">
      <c r="B539" s="316">
        <v>39</v>
      </c>
      <c r="C539" s="317">
        <f t="shared" si="264"/>
        <v>223</v>
      </c>
      <c r="D539" s="317">
        <f t="shared" si="265"/>
        <v>465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6"/>
        <v/>
      </c>
    </row>
    <row r="540" spans="2:41" ht="16.5" outlineLevel="2" thickBot="1">
      <c r="B540" s="316">
        <v>40</v>
      </c>
      <c r="C540" s="317">
        <f t="shared" si="264"/>
        <v>223</v>
      </c>
      <c r="D540" s="317">
        <f t="shared" si="265"/>
        <v>465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6"/>
        <v/>
      </c>
    </row>
    <row r="541" spans="2:41" ht="16.5" outlineLevel="2" thickBot="1">
      <c r="B541" s="316">
        <v>41</v>
      </c>
      <c r="C541" s="317">
        <f t="shared" si="264"/>
        <v>223</v>
      </c>
      <c r="D541" s="317">
        <f t="shared" si="265"/>
        <v>465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6"/>
        <v/>
      </c>
    </row>
    <row r="542" spans="2:41" ht="16.5" outlineLevel="2" thickBot="1">
      <c r="B542" s="316">
        <v>42</v>
      </c>
      <c r="C542" s="317">
        <f t="shared" si="264"/>
        <v>223</v>
      </c>
      <c r="D542" s="317">
        <f t="shared" si="265"/>
        <v>465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6"/>
        <v/>
      </c>
    </row>
    <row r="543" spans="2:41" ht="16.5" outlineLevel="2" thickBot="1">
      <c r="B543" s="316">
        <v>43</v>
      </c>
      <c r="C543" s="317">
        <f t="shared" si="264"/>
        <v>223</v>
      </c>
      <c r="D543" s="317">
        <f t="shared" si="265"/>
        <v>465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6"/>
        <v/>
      </c>
    </row>
    <row r="544" spans="2:41" ht="16.5" outlineLevel="2" thickBot="1">
      <c r="B544" s="316">
        <v>44</v>
      </c>
      <c r="C544" s="317">
        <f t="shared" si="264"/>
        <v>223</v>
      </c>
      <c r="D544" s="317">
        <f t="shared" si="265"/>
        <v>465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6"/>
        <v/>
      </c>
    </row>
    <row r="545" spans="2:41" ht="16.5" outlineLevel="2" thickBot="1">
      <c r="B545" s="318">
        <v>45</v>
      </c>
      <c r="C545" s="319">
        <f t="shared" si="264"/>
        <v>223</v>
      </c>
      <c r="D545" s="319">
        <f t="shared" si="265"/>
        <v>465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7"/>
        <v>-</v>
      </c>
      <c r="S545" s="187" t="str">
        <f t="shared" si="268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9"/>
        <v>-</v>
      </c>
      <c r="AO545" s="309" t="str">
        <f t="shared" si="266"/>
        <v/>
      </c>
    </row>
    <row r="546" spans="2:41" ht="15.75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8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9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224</v>
      </c>
      <c r="D559" s="713" t="str">
        <f>Главная!G12</f>
        <v>428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17" t="s">
        <v>351</v>
      </c>
      <c r="Z559" s="1117"/>
      <c r="AA559" s="1117"/>
      <c r="AC559" s="1117" t="s">
        <v>352</v>
      </c>
      <c r="AD559" s="1117"/>
      <c r="AE559" s="1117"/>
      <c r="AF559" s="1117"/>
      <c r="AG559" s="162"/>
      <c r="AH559" s="1117" t="s">
        <v>264</v>
      </c>
      <c r="AI559" s="1117"/>
      <c r="AJ559" s="1117"/>
      <c r="AK559" s="1117"/>
      <c r="AM559" s="224" t="s">
        <v>409</v>
      </c>
      <c r="AO559" s="162"/>
    </row>
    <row r="560" spans="2:41" ht="30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outlineLevel="2" thickBot="1">
      <c r="B561" s="314">
        <v>1</v>
      </c>
      <c r="C561" s="315">
        <f>C559</f>
        <v>224</v>
      </c>
      <c r="D561" s="315" t="str">
        <f>D559</f>
        <v>428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outlineLevel="2" thickBot="1">
      <c r="B562" s="316">
        <v>2</v>
      </c>
      <c r="C562" s="317">
        <f t="shared" ref="C562:C605" si="294">C561</f>
        <v>224</v>
      </c>
      <c r="D562" s="317" t="str">
        <f t="shared" ref="D562:D605" si="295">D561</f>
        <v>428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outlineLevel="2" thickBot="1">
      <c r="B563" s="316">
        <v>3</v>
      </c>
      <c r="C563" s="317">
        <f t="shared" si="294"/>
        <v>224</v>
      </c>
      <c r="D563" s="317" t="str">
        <f t="shared" si="295"/>
        <v>428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outlineLevel="2" thickBot="1">
      <c r="B564" s="316">
        <v>4</v>
      </c>
      <c r="C564" s="317">
        <f t="shared" si="294"/>
        <v>224</v>
      </c>
      <c r="D564" s="317" t="str">
        <f t="shared" si="295"/>
        <v>428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outlineLevel="2" thickBot="1">
      <c r="B565" s="316">
        <v>5</v>
      </c>
      <c r="C565" s="317">
        <f t="shared" si="294"/>
        <v>224</v>
      </c>
      <c r="D565" s="317" t="str">
        <f t="shared" si="295"/>
        <v>428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outlineLevel="2" thickBot="1">
      <c r="B566" s="316">
        <v>6</v>
      </c>
      <c r="C566" s="317">
        <f t="shared" si="294"/>
        <v>224</v>
      </c>
      <c r="D566" s="317" t="str">
        <f t="shared" si="295"/>
        <v>428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outlineLevel="2" thickBot="1">
      <c r="B567" s="316">
        <v>7</v>
      </c>
      <c r="C567" s="317">
        <f t="shared" si="294"/>
        <v>224</v>
      </c>
      <c r="D567" s="317" t="str">
        <f t="shared" si="295"/>
        <v>428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outlineLevel="2" thickBot="1">
      <c r="B568" s="316">
        <v>8</v>
      </c>
      <c r="C568" s="317">
        <f t="shared" si="294"/>
        <v>224</v>
      </c>
      <c r="D568" s="317" t="str">
        <f t="shared" si="295"/>
        <v>428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outlineLevel="2" thickBot="1">
      <c r="B569" s="316">
        <v>9</v>
      </c>
      <c r="C569" s="317">
        <f t="shared" si="294"/>
        <v>224</v>
      </c>
      <c r="D569" s="317" t="str">
        <f t="shared" si="295"/>
        <v>428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outlineLevel="2" thickBot="1">
      <c r="B570" s="316">
        <v>10</v>
      </c>
      <c r="C570" s="317">
        <f t="shared" si="294"/>
        <v>224</v>
      </c>
      <c r="D570" s="317" t="str">
        <f t="shared" si="295"/>
        <v>428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outlineLevel="2" thickBot="1">
      <c r="B571" s="316">
        <v>11</v>
      </c>
      <c r="C571" s="317">
        <f t="shared" si="294"/>
        <v>224</v>
      </c>
      <c r="D571" s="317" t="str">
        <f t="shared" si="295"/>
        <v>428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outlineLevel="2" thickBot="1">
      <c r="B572" s="316">
        <v>12</v>
      </c>
      <c r="C572" s="317">
        <f t="shared" si="294"/>
        <v>224</v>
      </c>
      <c r="D572" s="317" t="str">
        <f t="shared" si="295"/>
        <v>428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outlineLevel="2" thickBot="1">
      <c r="B573" s="316">
        <v>13</v>
      </c>
      <c r="C573" s="317">
        <f t="shared" si="294"/>
        <v>224</v>
      </c>
      <c r="D573" s="317" t="str">
        <f t="shared" si="295"/>
        <v>428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outlineLevel="2" thickBot="1">
      <c r="B574" s="316">
        <v>14</v>
      </c>
      <c r="C574" s="317">
        <f t="shared" si="294"/>
        <v>224</v>
      </c>
      <c r="D574" s="317" t="str">
        <f t="shared" si="295"/>
        <v>428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outlineLevel="2" thickBot="1">
      <c r="B575" s="316">
        <v>15</v>
      </c>
      <c r="C575" s="317">
        <f t="shared" si="294"/>
        <v>224</v>
      </c>
      <c r="D575" s="317" t="str">
        <f t="shared" si="295"/>
        <v>428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outlineLevel="2" thickBot="1">
      <c r="B576" s="316">
        <v>16</v>
      </c>
      <c r="C576" s="317">
        <f t="shared" si="294"/>
        <v>224</v>
      </c>
      <c r="D576" s="317" t="str">
        <f t="shared" si="295"/>
        <v>428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outlineLevel="2" thickBot="1">
      <c r="B577" s="316">
        <v>17</v>
      </c>
      <c r="C577" s="317">
        <f t="shared" si="294"/>
        <v>224</v>
      </c>
      <c r="D577" s="317" t="str">
        <f t="shared" si="295"/>
        <v>428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outlineLevel="2" thickBot="1">
      <c r="B578" s="316">
        <v>18</v>
      </c>
      <c r="C578" s="317">
        <f t="shared" si="294"/>
        <v>224</v>
      </c>
      <c r="D578" s="317" t="str">
        <f t="shared" si="295"/>
        <v>428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outlineLevel="2" thickBot="1">
      <c r="B579" s="316">
        <v>19</v>
      </c>
      <c r="C579" s="317">
        <f t="shared" si="294"/>
        <v>224</v>
      </c>
      <c r="D579" s="317" t="str">
        <f t="shared" si="295"/>
        <v>428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outlineLevel="2" thickBot="1">
      <c r="B580" s="316">
        <v>20</v>
      </c>
      <c r="C580" s="317">
        <f t="shared" si="294"/>
        <v>224</v>
      </c>
      <c r="D580" s="317" t="str">
        <f t="shared" si="295"/>
        <v>428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outlineLevel="2" thickBot="1">
      <c r="B581" s="316">
        <v>21</v>
      </c>
      <c r="C581" s="317">
        <f t="shared" si="294"/>
        <v>224</v>
      </c>
      <c r="D581" s="317" t="str">
        <f t="shared" si="295"/>
        <v>428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outlineLevel="2" thickBot="1">
      <c r="B582" s="316">
        <v>22</v>
      </c>
      <c r="C582" s="317">
        <f t="shared" si="294"/>
        <v>224</v>
      </c>
      <c r="D582" s="317" t="str">
        <f t="shared" si="295"/>
        <v>428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outlineLevel="2" thickBot="1">
      <c r="B583" s="316">
        <v>23</v>
      </c>
      <c r="C583" s="317">
        <f t="shared" si="294"/>
        <v>224</v>
      </c>
      <c r="D583" s="317" t="str">
        <f t="shared" si="295"/>
        <v>428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outlineLevel="2" thickBot="1">
      <c r="B584" s="316">
        <v>24</v>
      </c>
      <c r="C584" s="317">
        <f t="shared" si="294"/>
        <v>224</v>
      </c>
      <c r="D584" s="317" t="str">
        <f t="shared" si="295"/>
        <v>428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outlineLevel="2" thickBot="1">
      <c r="B585" s="316">
        <v>25</v>
      </c>
      <c r="C585" s="317">
        <f t="shared" si="294"/>
        <v>224</v>
      </c>
      <c r="D585" s="317" t="str">
        <f t="shared" si="295"/>
        <v>428</v>
      </c>
      <c r="E585" s="153"/>
      <c r="F585" s="86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outlineLevel="2" thickBot="1">
      <c r="B586" s="316">
        <v>26</v>
      </c>
      <c r="C586" s="317">
        <f t="shared" si="294"/>
        <v>224</v>
      </c>
      <c r="D586" s="317" t="str">
        <f t="shared" si="295"/>
        <v>428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outlineLevel="2" thickBot="1">
      <c r="B587" s="316">
        <v>27</v>
      </c>
      <c r="C587" s="317">
        <f t="shared" si="294"/>
        <v>224</v>
      </c>
      <c r="D587" s="317" t="str">
        <f t="shared" si="295"/>
        <v>428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outlineLevel="2" thickBot="1">
      <c r="B588" s="316">
        <v>28</v>
      </c>
      <c r="C588" s="317">
        <f t="shared" si="294"/>
        <v>224</v>
      </c>
      <c r="D588" s="317" t="str">
        <f t="shared" si="295"/>
        <v>428</v>
      </c>
      <c r="E588" s="153"/>
      <c r="F588" s="86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outlineLevel="2" thickBot="1">
      <c r="B589" s="316">
        <v>29</v>
      </c>
      <c r="C589" s="317">
        <f t="shared" si="294"/>
        <v>224</v>
      </c>
      <c r="D589" s="317" t="str">
        <f t="shared" si="295"/>
        <v>428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outlineLevel="2" thickBot="1">
      <c r="B590" s="316">
        <v>30</v>
      </c>
      <c r="C590" s="317">
        <f t="shared" si="294"/>
        <v>224</v>
      </c>
      <c r="D590" s="317" t="str">
        <f t="shared" si="295"/>
        <v>428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outlineLevel="2" thickBot="1">
      <c r="B591" s="316">
        <v>31</v>
      </c>
      <c r="C591" s="317">
        <f t="shared" si="294"/>
        <v>224</v>
      </c>
      <c r="D591" s="317" t="str">
        <f t="shared" si="295"/>
        <v>428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outlineLevel="2" thickBot="1">
      <c r="B592" s="316">
        <v>32</v>
      </c>
      <c r="C592" s="317">
        <f t="shared" si="294"/>
        <v>224</v>
      </c>
      <c r="D592" s="317" t="str">
        <f t="shared" si="295"/>
        <v>428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outlineLevel="2" thickBot="1">
      <c r="B593" s="316">
        <v>33</v>
      </c>
      <c r="C593" s="317">
        <f t="shared" si="294"/>
        <v>224</v>
      </c>
      <c r="D593" s="317" t="str">
        <f t="shared" si="295"/>
        <v>428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outlineLevel="2" thickBot="1">
      <c r="B594" s="316">
        <v>34</v>
      </c>
      <c r="C594" s="317">
        <f t="shared" si="294"/>
        <v>224</v>
      </c>
      <c r="D594" s="317" t="str">
        <f t="shared" si="295"/>
        <v>428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outlineLevel="2" thickBot="1">
      <c r="B595" s="316">
        <v>35</v>
      </c>
      <c r="C595" s="317">
        <f t="shared" si="294"/>
        <v>224</v>
      </c>
      <c r="D595" s="317" t="str">
        <f t="shared" si="295"/>
        <v>428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outlineLevel="2" thickBot="1">
      <c r="B596" s="316">
        <v>36</v>
      </c>
      <c r="C596" s="317">
        <f t="shared" si="294"/>
        <v>224</v>
      </c>
      <c r="D596" s="317" t="str">
        <f t="shared" si="295"/>
        <v>428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outlineLevel="2" thickBot="1">
      <c r="B597" s="316">
        <v>37</v>
      </c>
      <c r="C597" s="317">
        <f t="shared" si="294"/>
        <v>224</v>
      </c>
      <c r="D597" s="317" t="str">
        <f t="shared" si="295"/>
        <v>428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outlineLevel="2" thickBot="1">
      <c r="B598" s="316">
        <v>38</v>
      </c>
      <c r="C598" s="317">
        <f t="shared" si="294"/>
        <v>224</v>
      </c>
      <c r="D598" s="317" t="str">
        <f t="shared" si="295"/>
        <v>428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outlineLevel="2" thickBot="1">
      <c r="B599" s="316">
        <v>39</v>
      </c>
      <c r="C599" s="317">
        <f t="shared" si="294"/>
        <v>224</v>
      </c>
      <c r="D599" s="317" t="str">
        <f t="shared" si="295"/>
        <v>428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outlineLevel="2" thickBot="1">
      <c r="B600" s="316">
        <v>40</v>
      </c>
      <c r="C600" s="317">
        <f t="shared" si="294"/>
        <v>224</v>
      </c>
      <c r="D600" s="317" t="str">
        <f t="shared" si="295"/>
        <v>428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outlineLevel="2" thickBot="1">
      <c r="B601" s="316">
        <v>41</v>
      </c>
      <c r="C601" s="317">
        <f t="shared" si="294"/>
        <v>224</v>
      </c>
      <c r="D601" s="317" t="str">
        <f t="shared" si="295"/>
        <v>428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outlineLevel="2" thickBot="1">
      <c r="B602" s="316">
        <v>42</v>
      </c>
      <c r="C602" s="317">
        <f t="shared" si="294"/>
        <v>224</v>
      </c>
      <c r="D602" s="317" t="str">
        <f t="shared" si="295"/>
        <v>428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outlineLevel="2" thickBot="1">
      <c r="B603" s="316">
        <v>43</v>
      </c>
      <c r="C603" s="317">
        <f t="shared" si="294"/>
        <v>224</v>
      </c>
      <c r="D603" s="317" t="str">
        <f t="shared" si="295"/>
        <v>428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outlineLevel="2" thickBot="1">
      <c r="B604" s="316">
        <v>44</v>
      </c>
      <c r="C604" s="317">
        <f t="shared" si="294"/>
        <v>224</v>
      </c>
      <c r="D604" s="317" t="str">
        <f t="shared" si="295"/>
        <v>428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outlineLevel="2" thickBot="1">
      <c r="B605" s="318">
        <v>45</v>
      </c>
      <c r="C605" s="319">
        <f t="shared" si="294"/>
        <v>224</v>
      </c>
      <c r="D605" s="319" t="str">
        <f t="shared" si="295"/>
        <v>428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8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9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225</v>
      </c>
      <c r="D619" s="713">
        <f>Главная!G13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17" t="s">
        <v>351</v>
      </c>
      <c r="Z619" s="1117"/>
      <c r="AA619" s="1117"/>
      <c r="AC619" s="1117" t="s">
        <v>352</v>
      </c>
      <c r="AD619" s="1117"/>
      <c r="AE619" s="1117"/>
      <c r="AF619" s="1117"/>
      <c r="AG619" s="162"/>
      <c r="AH619" s="1117" t="s">
        <v>264</v>
      </c>
      <c r="AI619" s="1117"/>
      <c r="AJ619" s="1117"/>
      <c r="AK619" s="1117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314">
        <v>1</v>
      </c>
      <c r="C621" s="315">
        <f>C619</f>
        <v>225</v>
      </c>
      <c r="D621" s="315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316">
        <v>2</v>
      </c>
      <c r="C622" s="317">
        <f t="shared" ref="C622:C665" si="324">C621</f>
        <v>225</v>
      </c>
      <c r="D622" s="317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316">
        <v>3</v>
      </c>
      <c r="C623" s="317">
        <f t="shared" si="324"/>
        <v>225</v>
      </c>
      <c r="D623" s="317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316">
        <v>4</v>
      </c>
      <c r="C624" s="317">
        <f t="shared" si="324"/>
        <v>225</v>
      </c>
      <c r="D624" s="317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316">
        <v>5</v>
      </c>
      <c r="C625" s="317">
        <f t="shared" si="324"/>
        <v>225</v>
      </c>
      <c r="D625" s="317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316">
        <v>6</v>
      </c>
      <c r="C626" s="317">
        <f t="shared" si="324"/>
        <v>225</v>
      </c>
      <c r="D626" s="317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316">
        <v>7</v>
      </c>
      <c r="C627" s="317">
        <f t="shared" si="324"/>
        <v>225</v>
      </c>
      <c r="D627" s="317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316">
        <v>8</v>
      </c>
      <c r="C628" s="317">
        <f t="shared" si="324"/>
        <v>225</v>
      </c>
      <c r="D628" s="317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316">
        <v>9</v>
      </c>
      <c r="C629" s="317">
        <f t="shared" si="324"/>
        <v>225</v>
      </c>
      <c r="D629" s="317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316">
        <v>10</v>
      </c>
      <c r="C630" s="317">
        <f t="shared" si="324"/>
        <v>225</v>
      </c>
      <c r="D630" s="317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316">
        <v>11</v>
      </c>
      <c r="C631" s="317">
        <f t="shared" si="324"/>
        <v>225</v>
      </c>
      <c r="D631" s="317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316">
        <v>12</v>
      </c>
      <c r="C632" s="317">
        <f t="shared" si="324"/>
        <v>225</v>
      </c>
      <c r="D632" s="317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316">
        <v>13</v>
      </c>
      <c r="C633" s="317">
        <f t="shared" si="324"/>
        <v>225</v>
      </c>
      <c r="D633" s="317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316">
        <v>14</v>
      </c>
      <c r="C634" s="317">
        <f t="shared" si="324"/>
        <v>225</v>
      </c>
      <c r="D634" s="317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316">
        <v>15</v>
      </c>
      <c r="C635" s="317">
        <f t="shared" si="324"/>
        <v>225</v>
      </c>
      <c r="D635" s="317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316">
        <v>16</v>
      </c>
      <c r="C636" s="317">
        <f t="shared" si="324"/>
        <v>225</v>
      </c>
      <c r="D636" s="317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316">
        <v>17</v>
      </c>
      <c r="C637" s="317">
        <f t="shared" si="324"/>
        <v>225</v>
      </c>
      <c r="D637" s="317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316">
        <v>18</v>
      </c>
      <c r="C638" s="317">
        <f t="shared" si="324"/>
        <v>225</v>
      </c>
      <c r="D638" s="317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316">
        <v>19</v>
      </c>
      <c r="C639" s="317">
        <f t="shared" si="324"/>
        <v>225</v>
      </c>
      <c r="D639" s="317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316">
        <v>20</v>
      </c>
      <c r="C640" s="317">
        <f t="shared" si="324"/>
        <v>225</v>
      </c>
      <c r="D640" s="317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316">
        <v>21</v>
      </c>
      <c r="C641" s="317">
        <f t="shared" si="324"/>
        <v>225</v>
      </c>
      <c r="D641" s="317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316">
        <v>22</v>
      </c>
      <c r="C642" s="317">
        <f t="shared" si="324"/>
        <v>225</v>
      </c>
      <c r="D642" s="317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316">
        <v>23</v>
      </c>
      <c r="C643" s="317">
        <f t="shared" si="324"/>
        <v>225</v>
      </c>
      <c r="D643" s="317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316">
        <v>24</v>
      </c>
      <c r="C644" s="317">
        <f t="shared" si="324"/>
        <v>225</v>
      </c>
      <c r="D644" s="317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316">
        <v>25</v>
      </c>
      <c r="C645" s="317">
        <f t="shared" si="324"/>
        <v>225</v>
      </c>
      <c r="D645" s="317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316">
        <v>26</v>
      </c>
      <c r="C646" s="317">
        <f t="shared" si="324"/>
        <v>225</v>
      </c>
      <c r="D646" s="317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316">
        <v>27</v>
      </c>
      <c r="C647" s="317">
        <f t="shared" si="324"/>
        <v>225</v>
      </c>
      <c r="D647" s="317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316">
        <v>28</v>
      </c>
      <c r="C648" s="317">
        <f t="shared" si="324"/>
        <v>225</v>
      </c>
      <c r="D648" s="317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316">
        <v>29</v>
      </c>
      <c r="C649" s="317">
        <f t="shared" si="324"/>
        <v>225</v>
      </c>
      <c r="D649" s="317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316">
        <v>30</v>
      </c>
      <c r="C650" s="317">
        <f t="shared" si="324"/>
        <v>225</v>
      </c>
      <c r="D650" s="317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316">
        <v>31</v>
      </c>
      <c r="C651" s="317">
        <f t="shared" si="324"/>
        <v>225</v>
      </c>
      <c r="D651" s="317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316">
        <v>32</v>
      </c>
      <c r="C652" s="317">
        <f t="shared" si="324"/>
        <v>225</v>
      </c>
      <c r="D652" s="317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316">
        <v>33</v>
      </c>
      <c r="C653" s="317">
        <f t="shared" si="324"/>
        <v>225</v>
      </c>
      <c r="D653" s="317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316">
        <v>34</v>
      </c>
      <c r="C654" s="317">
        <f t="shared" si="324"/>
        <v>225</v>
      </c>
      <c r="D654" s="317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316">
        <v>35</v>
      </c>
      <c r="C655" s="317">
        <f t="shared" si="324"/>
        <v>225</v>
      </c>
      <c r="D655" s="317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316">
        <v>36</v>
      </c>
      <c r="C656" s="317">
        <f t="shared" si="324"/>
        <v>225</v>
      </c>
      <c r="D656" s="317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316">
        <v>37</v>
      </c>
      <c r="C657" s="317">
        <f t="shared" si="324"/>
        <v>225</v>
      </c>
      <c r="D657" s="317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316">
        <v>38</v>
      </c>
      <c r="C658" s="317">
        <f t="shared" si="324"/>
        <v>225</v>
      </c>
      <c r="D658" s="317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316">
        <v>39</v>
      </c>
      <c r="C659" s="317">
        <f t="shared" si="324"/>
        <v>225</v>
      </c>
      <c r="D659" s="317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316">
        <v>40</v>
      </c>
      <c r="C660" s="317">
        <f t="shared" si="324"/>
        <v>225</v>
      </c>
      <c r="D660" s="317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316">
        <v>41</v>
      </c>
      <c r="C661" s="317">
        <f t="shared" si="324"/>
        <v>225</v>
      </c>
      <c r="D661" s="317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316">
        <v>42</v>
      </c>
      <c r="C662" s="317">
        <f t="shared" si="324"/>
        <v>225</v>
      </c>
      <c r="D662" s="317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316">
        <v>43</v>
      </c>
      <c r="C663" s="317">
        <f t="shared" si="324"/>
        <v>225</v>
      </c>
      <c r="D663" s="317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316">
        <v>44</v>
      </c>
      <c r="C664" s="317">
        <f t="shared" si="324"/>
        <v>225</v>
      </c>
      <c r="D664" s="317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318">
        <v>45</v>
      </c>
      <c r="C665" s="319">
        <f t="shared" si="324"/>
        <v>225</v>
      </c>
      <c r="D665" s="319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8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9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226</v>
      </c>
      <c r="D679" s="713">
        <f>Главная!G14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17" t="s">
        <v>351</v>
      </c>
      <c r="Z679" s="1117"/>
      <c r="AA679" s="1117"/>
      <c r="AC679" s="1117" t="s">
        <v>352</v>
      </c>
      <c r="AD679" s="1117"/>
      <c r="AE679" s="1117"/>
      <c r="AF679" s="1117"/>
      <c r="AG679" s="162"/>
      <c r="AH679" s="1117" t="s">
        <v>264</v>
      </c>
      <c r="AI679" s="1117"/>
      <c r="AJ679" s="1117"/>
      <c r="AK679" s="1117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226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226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226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226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226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226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226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226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226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226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226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226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226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226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226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226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226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226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226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226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226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226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226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226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226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226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226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226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226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226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226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226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226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226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226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226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226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226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226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226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226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226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226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226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226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8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9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6" t="s">
        <v>363</v>
      </c>
      <c r="C739" s="1116"/>
      <c r="D739" s="1116"/>
      <c r="E739" s="1116"/>
      <c r="F739" s="1116"/>
      <c r="G739" s="1116"/>
      <c r="H739" s="1116"/>
      <c r="I739" s="1116"/>
      <c r="J739" s="1116"/>
      <c r="K739" s="1116"/>
      <c r="L739" s="1116"/>
      <c r="M739" s="1116"/>
      <c r="N739" s="1116"/>
      <c r="O739" s="1116"/>
      <c r="P739" s="1116"/>
      <c r="Q739" s="1116"/>
      <c r="R739" s="1116"/>
      <c r="S739" s="1116"/>
      <c r="T739" s="1116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11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12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25" t="s">
        <v>364</v>
      </c>
      <c r="C752" s="1126"/>
      <c r="D752" s="1126"/>
      <c r="E752" s="1126"/>
      <c r="F752" s="1126"/>
      <c r="G752" s="1126"/>
      <c r="H752" s="1126"/>
      <c r="I752" s="1126"/>
      <c r="J752" s="1126"/>
      <c r="K752" s="1126"/>
      <c r="L752" s="1126"/>
      <c r="M752" s="1126"/>
      <c r="N752" s="1126"/>
      <c r="O752" s="1126"/>
      <c r="P752" s="1126"/>
      <c r="Q752" s="1126"/>
      <c r="R752" s="1126"/>
      <c r="S752" s="1126"/>
      <c r="T752" s="1127"/>
      <c r="V752" s="162"/>
      <c r="W752" s="162"/>
      <c r="AO752" s="162"/>
    </row>
    <row r="753" spans="2:41" s="159" customFormat="1" ht="16.5" thickBot="1">
      <c r="B753" s="189"/>
      <c r="C753" s="198">
        <v>231</v>
      </c>
      <c r="D753" s="713" t="str">
        <f>Главная!G15</f>
        <v>424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18" t="s">
        <v>351</v>
      </c>
      <c r="Z753" s="1118"/>
      <c r="AA753" s="1118"/>
      <c r="AB753" s="223"/>
      <c r="AC753" s="1118" t="s">
        <v>352</v>
      </c>
      <c r="AD753" s="1118"/>
      <c r="AE753" s="1118"/>
      <c r="AF753" s="1118"/>
      <c r="AG753" s="224"/>
      <c r="AH753" s="1118" t="s">
        <v>264</v>
      </c>
      <c r="AI753" s="1118"/>
      <c r="AJ753" s="1118"/>
      <c r="AK753" s="1118"/>
      <c r="AM753" s="224" t="s">
        <v>409</v>
      </c>
      <c r="AO753" s="162"/>
    </row>
    <row r="754" spans="2:41" ht="30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outlineLevel="2" thickBot="1">
      <c r="B755" s="314">
        <v>1</v>
      </c>
      <c r="C755" s="315">
        <f>C753</f>
        <v>231</v>
      </c>
      <c r="D755" s="315" t="str">
        <f>D753</f>
        <v>424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outlineLevel="2" thickBot="1">
      <c r="B756" s="316">
        <v>2</v>
      </c>
      <c r="C756" s="317">
        <f t="shared" ref="C756:C799" si="394">C755</f>
        <v>231</v>
      </c>
      <c r="D756" s="317" t="str">
        <f t="shared" ref="D756:D799" si="395">D755</f>
        <v>424</v>
      </c>
      <c r="E756" s="153"/>
      <c r="F756" s="153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outlineLevel="2" thickBot="1">
      <c r="B757" s="316">
        <v>3</v>
      </c>
      <c r="C757" s="317">
        <f t="shared" si="394"/>
        <v>231</v>
      </c>
      <c r="D757" s="317" t="str">
        <f t="shared" si="395"/>
        <v>424</v>
      </c>
      <c r="E757" s="153"/>
      <c r="F757" s="153"/>
      <c r="G757" s="253"/>
      <c r="H757" s="253"/>
      <c r="I757" s="253"/>
      <c r="J757" s="253"/>
      <c r="K757" s="253"/>
      <c r="L757" s="253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outlineLevel="2" thickBot="1">
      <c r="B758" s="316">
        <v>4</v>
      </c>
      <c r="C758" s="317">
        <f t="shared" si="394"/>
        <v>231</v>
      </c>
      <c r="D758" s="317" t="str">
        <f t="shared" si="395"/>
        <v>424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outlineLevel="2" thickBot="1">
      <c r="B759" s="316">
        <v>5</v>
      </c>
      <c r="C759" s="317">
        <f t="shared" si="394"/>
        <v>231</v>
      </c>
      <c r="D759" s="317" t="str">
        <f t="shared" si="395"/>
        <v>424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outlineLevel="2" thickBot="1">
      <c r="B760" s="316">
        <v>6</v>
      </c>
      <c r="C760" s="317">
        <f t="shared" si="394"/>
        <v>231</v>
      </c>
      <c r="D760" s="317" t="str">
        <f t="shared" si="395"/>
        <v>424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outlineLevel="2" thickBot="1">
      <c r="B761" s="316">
        <v>7</v>
      </c>
      <c r="C761" s="317">
        <f t="shared" si="394"/>
        <v>231</v>
      </c>
      <c r="D761" s="317" t="str">
        <f t="shared" si="395"/>
        <v>424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outlineLevel="2" thickBot="1">
      <c r="B762" s="316">
        <v>8</v>
      </c>
      <c r="C762" s="317">
        <f t="shared" si="394"/>
        <v>231</v>
      </c>
      <c r="D762" s="317" t="str">
        <f t="shared" si="395"/>
        <v>424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outlineLevel="2" thickBot="1">
      <c r="B763" s="316">
        <v>9</v>
      </c>
      <c r="C763" s="317">
        <f t="shared" si="394"/>
        <v>231</v>
      </c>
      <c r="D763" s="317" t="str">
        <f t="shared" si="395"/>
        <v>424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outlineLevel="2" thickBot="1">
      <c r="B764" s="316">
        <v>10</v>
      </c>
      <c r="C764" s="317">
        <f t="shared" si="394"/>
        <v>231</v>
      </c>
      <c r="D764" s="317" t="str">
        <f t="shared" si="395"/>
        <v>424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outlineLevel="2" thickBot="1">
      <c r="B765" s="316">
        <v>11</v>
      </c>
      <c r="C765" s="317">
        <f t="shared" si="394"/>
        <v>231</v>
      </c>
      <c r="D765" s="317" t="str">
        <f t="shared" si="395"/>
        <v>424</v>
      </c>
      <c r="E765" s="153"/>
      <c r="F765" s="15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outlineLevel="2" thickBot="1">
      <c r="B766" s="316">
        <v>12</v>
      </c>
      <c r="C766" s="317">
        <f t="shared" si="394"/>
        <v>231</v>
      </c>
      <c r="D766" s="317" t="str">
        <f t="shared" si="395"/>
        <v>424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outlineLevel="2" thickBot="1">
      <c r="B767" s="316">
        <v>13</v>
      </c>
      <c r="C767" s="317">
        <f t="shared" si="394"/>
        <v>231</v>
      </c>
      <c r="D767" s="317" t="str">
        <f t="shared" si="395"/>
        <v>424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outlineLevel="2" thickBot="1">
      <c r="B768" s="316">
        <v>14</v>
      </c>
      <c r="C768" s="317">
        <f t="shared" si="394"/>
        <v>231</v>
      </c>
      <c r="D768" s="317" t="str">
        <f t="shared" si="395"/>
        <v>424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outlineLevel="2" thickBot="1">
      <c r="B769" s="316">
        <v>15</v>
      </c>
      <c r="C769" s="317">
        <f t="shared" si="394"/>
        <v>231</v>
      </c>
      <c r="D769" s="317" t="str">
        <f t="shared" si="395"/>
        <v>424</v>
      </c>
      <c r="E769" s="153"/>
      <c r="F769" s="153"/>
      <c r="G769" s="154"/>
      <c r="H769" s="154"/>
      <c r="I769" s="154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outlineLevel="2" thickBot="1">
      <c r="B770" s="316">
        <v>16</v>
      </c>
      <c r="C770" s="317">
        <f t="shared" si="394"/>
        <v>231</v>
      </c>
      <c r="D770" s="317" t="str">
        <f t="shared" si="395"/>
        <v>424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outlineLevel="2" thickBot="1">
      <c r="B771" s="316">
        <v>17</v>
      </c>
      <c r="C771" s="317">
        <f t="shared" si="394"/>
        <v>231</v>
      </c>
      <c r="D771" s="317" t="str">
        <f t="shared" si="395"/>
        <v>424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outlineLevel="2" thickBot="1">
      <c r="B772" s="316">
        <v>18</v>
      </c>
      <c r="C772" s="317">
        <f t="shared" si="394"/>
        <v>231</v>
      </c>
      <c r="D772" s="317" t="str">
        <f t="shared" si="395"/>
        <v>424</v>
      </c>
      <c r="E772" s="153"/>
      <c r="F772" s="15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outlineLevel="2" thickBot="1">
      <c r="B773" s="316">
        <v>19</v>
      </c>
      <c r="C773" s="317">
        <f t="shared" si="394"/>
        <v>231</v>
      </c>
      <c r="D773" s="317" t="str">
        <f t="shared" si="395"/>
        <v>424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outlineLevel="2" thickBot="1">
      <c r="B774" s="316">
        <v>20</v>
      </c>
      <c r="C774" s="317">
        <f t="shared" si="394"/>
        <v>231</v>
      </c>
      <c r="D774" s="317" t="str">
        <f t="shared" si="395"/>
        <v>424</v>
      </c>
      <c r="E774" s="153"/>
      <c r="F774" s="153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outlineLevel="2" thickBot="1">
      <c r="B775" s="316">
        <v>21</v>
      </c>
      <c r="C775" s="317">
        <f t="shared" si="394"/>
        <v>231</v>
      </c>
      <c r="D775" s="317" t="str">
        <f t="shared" si="395"/>
        <v>424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outlineLevel="2" thickBot="1">
      <c r="B776" s="316">
        <v>22</v>
      </c>
      <c r="C776" s="317">
        <f t="shared" si="394"/>
        <v>231</v>
      </c>
      <c r="D776" s="317" t="str">
        <f t="shared" si="395"/>
        <v>424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outlineLevel="2" thickBot="1">
      <c r="B777" s="316">
        <v>23</v>
      </c>
      <c r="C777" s="317">
        <f t="shared" si="394"/>
        <v>231</v>
      </c>
      <c r="D777" s="317" t="str">
        <f t="shared" si="395"/>
        <v>424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outlineLevel="2" thickBot="1">
      <c r="B778" s="316">
        <v>24</v>
      </c>
      <c r="C778" s="317">
        <f t="shared" si="394"/>
        <v>231</v>
      </c>
      <c r="D778" s="317" t="str">
        <f t="shared" si="395"/>
        <v>424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outlineLevel="2" thickBot="1">
      <c r="B779" s="316">
        <v>25</v>
      </c>
      <c r="C779" s="317">
        <f t="shared" si="394"/>
        <v>231</v>
      </c>
      <c r="D779" s="317" t="str">
        <f t="shared" si="395"/>
        <v>424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outlineLevel="2" thickBot="1">
      <c r="B780" s="316">
        <v>26</v>
      </c>
      <c r="C780" s="317">
        <f t="shared" si="394"/>
        <v>231</v>
      </c>
      <c r="D780" s="317" t="str">
        <f t="shared" si="395"/>
        <v>424</v>
      </c>
      <c r="E780" s="153"/>
      <c r="F780" s="153"/>
      <c r="G780" s="154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outlineLevel="2" thickBot="1">
      <c r="B781" s="316">
        <v>27</v>
      </c>
      <c r="C781" s="317">
        <f t="shared" si="394"/>
        <v>231</v>
      </c>
      <c r="D781" s="317" t="str">
        <f t="shared" si="395"/>
        <v>424</v>
      </c>
      <c r="E781" s="153"/>
      <c r="F781" s="153"/>
      <c r="G781" s="154"/>
      <c r="H781" s="154"/>
      <c r="I781" s="154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outlineLevel="2" thickBot="1">
      <c r="B782" s="316">
        <v>28</v>
      </c>
      <c r="C782" s="317">
        <f t="shared" si="394"/>
        <v>231</v>
      </c>
      <c r="D782" s="317" t="str">
        <f t="shared" si="395"/>
        <v>424</v>
      </c>
      <c r="E782" s="153"/>
      <c r="F782" s="153"/>
      <c r="G782" s="154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outlineLevel="2" thickBot="1">
      <c r="B783" s="316">
        <v>29</v>
      </c>
      <c r="C783" s="317">
        <f t="shared" si="394"/>
        <v>231</v>
      </c>
      <c r="D783" s="317" t="str">
        <f t="shared" si="395"/>
        <v>424</v>
      </c>
      <c r="E783" s="153"/>
      <c r="F783" s="153"/>
      <c r="G783" s="154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outlineLevel="2" thickBot="1">
      <c r="B784" s="316">
        <v>30</v>
      </c>
      <c r="C784" s="317">
        <f t="shared" si="394"/>
        <v>231</v>
      </c>
      <c r="D784" s="317" t="str">
        <f t="shared" si="395"/>
        <v>424</v>
      </c>
      <c r="E784" s="153"/>
      <c r="F784" s="153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outlineLevel="2" thickBot="1">
      <c r="B785" s="316">
        <v>31</v>
      </c>
      <c r="C785" s="317">
        <f t="shared" si="394"/>
        <v>231</v>
      </c>
      <c r="D785" s="317" t="str">
        <f t="shared" si="395"/>
        <v>424</v>
      </c>
      <c r="E785" s="153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outlineLevel="2" thickBot="1">
      <c r="B786" s="316">
        <v>32</v>
      </c>
      <c r="C786" s="317">
        <f t="shared" si="394"/>
        <v>231</v>
      </c>
      <c r="D786" s="317" t="str">
        <f t="shared" si="395"/>
        <v>424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outlineLevel="2" thickBot="1">
      <c r="B787" s="316">
        <v>33</v>
      </c>
      <c r="C787" s="317">
        <f t="shared" si="394"/>
        <v>231</v>
      </c>
      <c r="D787" s="317" t="str">
        <f t="shared" si="395"/>
        <v>424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outlineLevel="2" thickBot="1">
      <c r="B788" s="316">
        <v>34</v>
      </c>
      <c r="C788" s="317">
        <f t="shared" si="394"/>
        <v>231</v>
      </c>
      <c r="D788" s="317" t="str">
        <f t="shared" si="395"/>
        <v>424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outlineLevel="2" thickBot="1">
      <c r="B789" s="316">
        <v>35</v>
      </c>
      <c r="C789" s="317">
        <f t="shared" si="394"/>
        <v>231</v>
      </c>
      <c r="D789" s="317" t="str">
        <f t="shared" si="395"/>
        <v>424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outlineLevel="2" thickBot="1">
      <c r="B790" s="316">
        <v>36</v>
      </c>
      <c r="C790" s="317">
        <f t="shared" si="394"/>
        <v>231</v>
      </c>
      <c r="D790" s="317" t="str">
        <f t="shared" si="395"/>
        <v>424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outlineLevel="2" thickBot="1">
      <c r="B791" s="316">
        <v>37</v>
      </c>
      <c r="C791" s="317">
        <f t="shared" si="394"/>
        <v>231</v>
      </c>
      <c r="D791" s="317" t="str">
        <f t="shared" si="395"/>
        <v>424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outlineLevel="2" thickBot="1">
      <c r="B792" s="316">
        <v>38</v>
      </c>
      <c r="C792" s="317">
        <f t="shared" si="394"/>
        <v>231</v>
      </c>
      <c r="D792" s="317" t="str">
        <f t="shared" si="395"/>
        <v>424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outlineLevel="2" thickBot="1">
      <c r="B793" s="316">
        <v>39</v>
      </c>
      <c r="C793" s="317">
        <f t="shared" si="394"/>
        <v>231</v>
      </c>
      <c r="D793" s="317" t="str">
        <f t="shared" si="395"/>
        <v>424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outlineLevel="2" thickBot="1">
      <c r="B794" s="316">
        <v>40</v>
      </c>
      <c r="C794" s="317">
        <f t="shared" si="394"/>
        <v>231</v>
      </c>
      <c r="D794" s="317" t="str">
        <f t="shared" si="395"/>
        <v>424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outlineLevel="2" thickBot="1">
      <c r="B795" s="316">
        <v>41</v>
      </c>
      <c r="C795" s="317">
        <f t="shared" si="394"/>
        <v>231</v>
      </c>
      <c r="D795" s="317" t="str">
        <f t="shared" si="395"/>
        <v>424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outlineLevel="2" thickBot="1">
      <c r="B796" s="316">
        <v>42</v>
      </c>
      <c r="C796" s="317">
        <f t="shared" si="394"/>
        <v>231</v>
      </c>
      <c r="D796" s="317" t="str">
        <f t="shared" si="395"/>
        <v>424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outlineLevel="2" thickBot="1">
      <c r="B797" s="316">
        <v>43</v>
      </c>
      <c r="C797" s="317">
        <f t="shared" si="394"/>
        <v>231</v>
      </c>
      <c r="D797" s="317" t="str">
        <f t="shared" si="395"/>
        <v>424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outlineLevel="2" thickBot="1">
      <c r="B798" s="316">
        <v>44</v>
      </c>
      <c r="C798" s="317">
        <f t="shared" si="394"/>
        <v>231</v>
      </c>
      <c r="D798" s="317" t="str">
        <f t="shared" si="395"/>
        <v>424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outlineLevel="2" thickBot="1">
      <c r="B799" s="318">
        <v>45</v>
      </c>
      <c r="C799" s="319">
        <f t="shared" si="394"/>
        <v>231</v>
      </c>
      <c r="D799" s="319" t="str">
        <f t="shared" si="395"/>
        <v>424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8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9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232</v>
      </c>
      <c r="D813" s="713" t="str">
        <f>Главная!G16</f>
        <v>424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17" t="s">
        <v>351</v>
      </c>
      <c r="Z813" s="1117"/>
      <c r="AA813" s="1117"/>
      <c r="AC813" s="1117" t="s">
        <v>352</v>
      </c>
      <c r="AD813" s="1117"/>
      <c r="AE813" s="1117"/>
      <c r="AF813" s="1117"/>
      <c r="AG813" s="162"/>
      <c r="AH813" s="1117" t="s">
        <v>264</v>
      </c>
      <c r="AI813" s="1117"/>
      <c r="AJ813" s="1117"/>
      <c r="AK813" s="1117"/>
      <c r="AM813" s="224" t="s">
        <v>409</v>
      </c>
      <c r="AO813" s="162"/>
    </row>
    <row r="814" spans="2:41" ht="30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outlineLevel="2" thickBot="1">
      <c r="B815" s="314">
        <v>1</v>
      </c>
      <c r="C815" s="315">
        <f>C813</f>
        <v>232</v>
      </c>
      <c r="D815" s="315" t="str">
        <f>D813</f>
        <v>424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outlineLevel="2" thickBot="1">
      <c r="B816" s="316">
        <v>2</v>
      </c>
      <c r="C816" s="317">
        <f t="shared" ref="C816:C859" si="424">C815</f>
        <v>232</v>
      </c>
      <c r="D816" s="317" t="str">
        <f t="shared" ref="D816:D859" si="425">D815</f>
        <v>424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outlineLevel="2" thickBot="1">
      <c r="B817" s="316">
        <v>3</v>
      </c>
      <c r="C817" s="317">
        <f t="shared" si="424"/>
        <v>232</v>
      </c>
      <c r="D817" s="317" t="str">
        <f t="shared" si="425"/>
        <v>424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outlineLevel="2" thickBot="1">
      <c r="B818" s="316">
        <v>4</v>
      </c>
      <c r="C818" s="317">
        <f t="shared" si="424"/>
        <v>232</v>
      </c>
      <c r="D818" s="317" t="str">
        <f t="shared" si="425"/>
        <v>424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outlineLevel="2" thickBot="1">
      <c r="B819" s="316">
        <v>5</v>
      </c>
      <c r="C819" s="317">
        <f t="shared" si="424"/>
        <v>232</v>
      </c>
      <c r="D819" s="317" t="str">
        <f t="shared" si="425"/>
        <v>424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outlineLevel="2" thickBot="1">
      <c r="B820" s="316">
        <v>6</v>
      </c>
      <c r="C820" s="317">
        <f t="shared" si="424"/>
        <v>232</v>
      </c>
      <c r="D820" s="317" t="str">
        <f t="shared" si="425"/>
        <v>424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outlineLevel="2" thickBot="1">
      <c r="B821" s="316">
        <v>7</v>
      </c>
      <c r="C821" s="317">
        <f t="shared" si="424"/>
        <v>232</v>
      </c>
      <c r="D821" s="317" t="str">
        <f t="shared" si="425"/>
        <v>424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outlineLevel="2" thickBot="1">
      <c r="B822" s="316">
        <v>8</v>
      </c>
      <c r="C822" s="317">
        <f t="shared" si="424"/>
        <v>232</v>
      </c>
      <c r="D822" s="317" t="str">
        <f t="shared" si="425"/>
        <v>424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outlineLevel="2" thickBot="1">
      <c r="B823" s="316">
        <v>9</v>
      </c>
      <c r="C823" s="317">
        <f t="shared" si="424"/>
        <v>232</v>
      </c>
      <c r="D823" s="317" t="str">
        <f t="shared" si="425"/>
        <v>424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outlineLevel="2" thickBot="1">
      <c r="B824" s="316">
        <v>10</v>
      </c>
      <c r="C824" s="317">
        <f t="shared" si="424"/>
        <v>232</v>
      </c>
      <c r="D824" s="317" t="str">
        <f t="shared" si="425"/>
        <v>424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outlineLevel="2" thickBot="1">
      <c r="B825" s="316">
        <v>11</v>
      </c>
      <c r="C825" s="317">
        <f t="shared" si="424"/>
        <v>232</v>
      </c>
      <c r="D825" s="317" t="str">
        <f t="shared" si="425"/>
        <v>424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outlineLevel="2" thickBot="1">
      <c r="B826" s="316">
        <v>12</v>
      </c>
      <c r="C826" s="317">
        <f t="shared" si="424"/>
        <v>232</v>
      </c>
      <c r="D826" s="317" t="str">
        <f t="shared" si="425"/>
        <v>424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outlineLevel="2" thickBot="1">
      <c r="B827" s="316">
        <v>13</v>
      </c>
      <c r="C827" s="317">
        <f t="shared" si="424"/>
        <v>232</v>
      </c>
      <c r="D827" s="317" t="str">
        <f t="shared" si="425"/>
        <v>424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outlineLevel="2" thickBot="1">
      <c r="B828" s="316">
        <v>14</v>
      </c>
      <c r="C828" s="317">
        <f t="shared" si="424"/>
        <v>232</v>
      </c>
      <c r="D828" s="317" t="str">
        <f t="shared" si="425"/>
        <v>424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outlineLevel="2" thickBot="1">
      <c r="B829" s="316">
        <v>15</v>
      </c>
      <c r="C829" s="317">
        <f t="shared" si="424"/>
        <v>232</v>
      </c>
      <c r="D829" s="317" t="str">
        <f t="shared" si="425"/>
        <v>424</v>
      </c>
      <c r="E829" s="153"/>
      <c r="F829" s="15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outlineLevel="2" thickBot="1">
      <c r="B830" s="316">
        <v>16</v>
      </c>
      <c r="C830" s="317">
        <f t="shared" si="424"/>
        <v>232</v>
      </c>
      <c r="D830" s="317" t="str">
        <f t="shared" si="425"/>
        <v>424</v>
      </c>
      <c r="E830" s="153"/>
      <c r="F830" s="153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outlineLevel="2" thickBot="1">
      <c r="B831" s="316">
        <v>17</v>
      </c>
      <c r="C831" s="317">
        <f t="shared" si="424"/>
        <v>232</v>
      </c>
      <c r="D831" s="317" t="str">
        <f t="shared" si="425"/>
        <v>424</v>
      </c>
      <c r="E831" s="153"/>
      <c r="F831" s="153"/>
      <c r="G831" s="154"/>
      <c r="H831" s="154"/>
      <c r="I831" s="154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outlineLevel="2" thickBot="1">
      <c r="B832" s="316">
        <v>18</v>
      </c>
      <c r="C832" s="317">
        <f t="shared" si="424"/>
        <v>232</v>
      </c>
      <c r="D832" s="317" t="str">
        <f t="shared" si="425"/>
        <v>424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outlineLevel="2" thickBot="1">
      <c r="B833" s="316">
        <v>19</v>
      </c>
      <c r="C833" s="317">
        <f t="shared" si="424"/>
        <v>232</v>
      </c>
      <c r="D833" s="317" t="str">
        <f t="shared" si="425"/>
        <v>424</v>
      </c>
      <c r="E833" s="153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outlineLevel="2" thickBot="1">
      <c r="B834" s="316">
        <v>20</v>
      </c>
      <c r="C834" s="317">
        <f t="shared" si="424"/>
        <v>232</v>
      </c>
      <c r="D834" s="317" t="str">
        <f t="shared" si="425"/>
        <v>424</v>
      </c>
      <c r="E834" s="153"/>
      <c r="F834" s="86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outlineLevel="2" thickBot="1">
      <c r="B835" s="316">
        <v>21</v>
      </c>
      <c r="C835" s="317">
        <f t="shared" si="424"/>
        <v>232</v>
      </c>
      <c r="D835" s="317" t="str">
        <f t="shared" si="425"/>
        <v>424</v>
      </c>
      <c r="E835" s="153"/>
      <c r="F835" s="153"/>
      <c r="G835" s="154"/>
      <c r="H835" s="253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outlineLevel="2" thickBot="1">
      <c r="B836" s="316">
        <v>22</v>
      </c>
      <c r="C836" s="317">
        <f t="shared" si="424"/>
        <v>232</v>
      </c>
      <c r="D836" s="317" t="str">
        <f t="shared" si="425"/>
        <v>424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outlineLevel="2" thickBot="1">
      <c r="B837" s="316">
        <v>23</v>
      </c>
      <c r="C837" s="317">
        <f t="shared" si="424"/>
        <v>232</v>
      </c>
      <c r="D837" s="317" t="str">
        <f t="shared" si="425"/>
        <v>424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outlineLevel="2" thickBot="1">
      <c r="B838" s="316">
        <v>24</v>
      </c>
      <c r="C838" s="317">
        <f t="shared" si="424"/>
        <v>232</v>
      </c>
      <c r="D838" s="317" t="str">
        <f t="shared" si="425"/>
        <v>424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outlineLevel="2" thickBot="1">
      <c r="B839" s="316">
        <v>25</v>
      </c>
      <c r="C839" s="317">
        <f t="shared" si="424"/>
        <v>232</v>
      </c>
      <c r="D839" s="317" t="str">
        <f t="shared" si="425"/>
        <v>424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outlineLevel="2" thickBot="1">
      <c r="B840" s="316">
        <v>26</v>
      </c>
      <c r="C840" s="317">
        <f t="shared" si="424"/>
        <v>232</v>
      </c>
      <c r="D840" s="317" t="str">
        <f t="shared" si="425"/>
        <v>424</v>
      </c>
      <c r="E840" s="153"/>
      <c r="F840" s="86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outlineLevel="2" thickBot="1">
      <c r="B841" s="316">
        <v>27</v>
      </c>
      <c r="C841" s="317">
        <f t="shared" si="424"/>
        <v>232</v>
      </c>
      <c r="D841" s="317" t="str">
        <f t="shared" si="425"/>
        <v>424</v>
      </c>
      <c r="E841" s="153"/>
      <c r="F841" s="86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outlineLevel="2" thickBot="1">
      <c r="B842" s="316">
        <v>28</v>
      </c>
      <c r="C842" s="317">
        <f t="shared" si="424"/>
        <v>232</v>
      </c>
      <c r="D842" s="317" t="str">
        <f t="shared" si="425"/>
        <v>424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outlineLevel="2" thickBot="1">
      <c r="B843" s="316">
        <v>29</v>
      </c>
      <c r="C843" s="317">
        <f t="shared" si="424"/>
        <v>232</v>
      </c>
      <c r="D843" s="317" t="str">
        <f t="shared" si="425"/>
        <v>424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outlineLevel="2" thickBot="1">
      <c r="B844" s="316">
        <v>30</v>
      </c>
      <c r="C844" s="317">
        <f t="shared" si="424"/>
        <v>232</v>
      </c>
      <c r="D844" s="317" t="str">
        <f t="shared" si="425"/>
        <v>424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outlineLevel="2" thickBot="1">
      <c r="B845" s="316">
        <v>31</v>
      </c>
      <c r="C845" s="317">
        <f t="shared" si="424"/>
        <v>232</v>
      </c>
      <c r="D845" s="317" t="str">
        <f t="shared" si="425"/>
        <v>424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outlineLevel="2" thickBot="1">
      <c r="B846" s="316">
        <v>32</v>
      </c>
      <c r="C846" s="317">
        <f t="shared" si="424"/>
        <v>232</v>
      </c>
      <c r="D846" s="317" t="str">
        <f t="shared" si="425"/>
        <v>424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outlineLevel="2" thickBot="1">
      <c r="B847" s="316">
        <v>33</v>
      </c>
      <c r="C847" s="317">
        <f t="shared" si="424"/>
        <v>232</v>
      </c>
      <c r="D847" s="317" t="str">
        <f t="shared" si="425"/>
        <v>424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outlineLevel="2" thickBot="1">
      <c r="B848" s="316">
        <v>34</v>
      </c>
      <c r="C848" s="317">
        <f t="shared" si="424"/>
        <v>232</v>
      </c>
      <c r="D848" s="317" t="str">
        <f t="shared" si="425"/>
        <v>424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outlineLevel="2" thickBot="1">
      <c r="B849" s="316">
        <v>35</v>
      </c>
      <c r="C849" s="317">
        <f t="shared" si="424"/>
        <v>232</v>
      </c>
      <c r="D849" s="317" t="str">
        <f t="shared" si="425"/>
        <v>424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outlineLevel="2" thickBot="1">
      <c r="B850" s="316">
        <v>36</v>
      </c>
      <c r="C850" s="317">
        <f t="shared" si="424"/>
        <v>232</v>
      </c>
      <c r="D850" s="317" t="str">
        <f t="shared" si="425"/>
        <v>424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outlineLevel="2" thickBot="1">
      <c r="B851" s="316">
        <v>37</v>
      </c>
      <c r="C851" s="317">
        <f t="shared" si="424"/>
        <v>232</v>
      </c>
      <c r="D851" s="317" t="str">
        <f t="shared" si="425"/>
        <v>424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outlineLevel="2" thickBot="1">
      <c r="B852" s="316">
        <v>38</v>
      </c>
      <c r="C852" s="317">
        <f t="shared" si="424"/>
        <v>232</v>
      </c>
      <c r="D852" s="317" t="str">
        <f t="shared" si="425"/>
        <v>424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outlineLevel="2" thickBot="1">
      <c r="B853" s="316">
        <v>39</v>
      </c>
      <c r="C853" s="317">
        <f t="shared" si="424"/>
        <v>232</v>
      </c>
      <c r="D853" s="317" t="str">
        <f t="shared" si="425"/>
        <v>424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outlineLevel="2" thickBot="1">
      <c r="B854" s="316">
        <v>40</v>
      </c>
      <c r="C854" s="317">
        <f t="shared" si="424"/>
        <v>232</v>
      </c>
      <c r="D854" s="317" t="str">
        <f t="shared" si="425"/>
        <v>424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outlineLevel="2" thickBot="1">
      <c r="B855" s="316">
        <v>41</v>
      </c>
      <c r="C855" s="317">
        <f t="shared" si="424"/>
        <v>232</v>
      </c>
      <c r="D855" s="317" t="str">
        <f t="shared" si="425"/>
        <v>424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outlineLevel="2" thickBot="1">
      <c r="B856" s="316">
        <v>42</v>
      </c>
      <c r="C856" s="317">
        <f t="shared" si="424"/>
        <v>232</v>
      </c>
      <c r="D856" s="317" t="str">
        <f t="shared" si="425"/>
        <v>424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outlineLevel="2" thickBot="1">
      <c r="B857" s="316">
        <v>43</v>
      </c>
      <c r="C857" s="317">
        <f t="shared" si="424"/>
        <v>232</v>
      </c>
      <c r="D857" s="317" t="str">
        <f t="shared" si="425"/>
        <v>424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outlineLevel="2" thickBot="1">
      <c r="B858" s="316">
        <v>44</v>
      </c>
      <c r="C858" s="317">
        <f t="shared" si="424"/>
        <v>232</v>
      </c>
      <c r="D858" s="317" t="str">
        <f t="shared" si="425"/>
        <v>424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outlineLevel="2" thickBot="1">
      <c r="B859" s="318">
        <v>45</v>
      </c>
      <c r="C859" s="319">
        <f t="shared" si="424"/>
        <v>232</v>
      </c>
      <c r="D859" s="319" t="str">
        <f t="shared" si="425"/>
        <v>424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8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9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233</v>
      </c>
      <c r="D873" s="713" t="str">
        <f>Главная!G17</f>
        <v>404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17" t="s">
        <v>351</v>
      </c>
      <c r="Z873" s="1117"/>
      <c r="AA873" s="1117"/>
      <c r="AC873" s="1117" t="s">
        <v>352</v>
      </c>
      <c r="AD873" s="1117"/>
      <c r="AE873" s="1117"/>
      <c r="AF873" s="1117"/>
      <c r="AG873" s="162"/>
      <c r="AH873" s="1117" t="s">
        <v>264</v>
      </c>
      <c r="AI873" s="1117"/>
      <c r="AJ873" s="1117"/>
      <c r="AK873" s="1117"/>
      <c r="AM873" s="224" t="s">
        <v>409</v>
      </c>
      <c r="AO873" s="162"/>
    </row>
    <row r="874" spans="2:41" ht="30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outlineLevel="2" thickBot="1">
      <c r="B875" s="314">
        <v>1</v>
      </c>
      <c r="C875" s="315">
        <f>C873</f>
        <v>233</v>
      </c>
      <c r="D875" s="315" t="str">
        <f>D873</f>
        <v>404</v>
      </c>
      <c r="E875" s="349"/>
      <c r="F875" s="349"/>
      <c r="G875" s="252"/>
      <c r="H875" s="252"/>
      <c r="I875" s="252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outlineLevel="2" thickBot="1">
      <c r="B876" s="316">
        <v>2</v>
      </c>
      <c r="C876" s="317">
        <f t="shared" ref="C876:C919" si="454">C875</f>
        <v>233</v>
      </c>
      <c r="D876" s="317" t="str">
        <f t="shared" ref="D876:D919" si="455">D875</f>
        <v>404</v>
      </c>
      <c r="E876" s="350"/>
      <c r="F876" s="350"/>
      <c r="G876" s="253"/>
      <c r="H876" s="253"/>
      <c r="I876" s="253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outlineLevel="2" thickBot="1">
      <c r="B877" s="316">
        <v>3</v>
      </c>
      <c r="C877" s="317">
        <f t="shared" si="454"/>
        <v>233</v>
      </c>
      <c r="D877" s="317" t="str">
        <f t="shared" si="455"/>
        <v>404</v>
      </c>
      <c r="E877" s="350"/>
      <c r="F877" s="350"/>
      <c r="G877" s="253"/>
      <c r="H877" s="253"/>
      <c r="I877" s="253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outlineLevel="2" thickBot="1">
      <c r="B878" s="316">
        <v>4</v>
      </c>
      <c r="C878" s="317">
        <f t="shared" si="454"/>
        <v>233</v>
      </c>
      <c r="D878" s="317" t="str">
        <f t="shared" si="455"/>
        <v>404</v>
      </c>
      <c r="E878" s="350"/>
      <c r="F878" s="350"/>
      <c r="G878" s="253"/>
      <c r="H878" s="253"/>
      <c r="I878" s="253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outlineLevel="2" thickBot="1">
      <c r="B879" s="316">
        <v>5</v>
      </c>
      <c r="C879" s="317">
        <f t="shared" si="454"/>
        <v>233</v>
      </c>
      <c r="D879" s="317" t="str">
        <f t="shared" si="455"/>
        <v>404</v>
      </c>
      <c r="E879" s="350"/>
      <c r="F879" s="350"/>
      <c r="G879" s="253"/>
      <c r="H879" s="253"/>
      <c r="I879" s="253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outlineLevel="2" thickBot="1">
      <c r="B880" s="316">
        <v>6</v>
      </c>
      <c r="C880" s="317">
        <f t="shared" si="454"/>
        <v>233</v>
      </c>
      <c r="D880" s="317" t="str">
        <f t="shared" si="455"/>
        <v>404</v>
      </c>
      <c r="E880" s="350"/>
      <c r="F880" s="350"/>
      <c r="G880" s="253"/>
      <c r="H880" s="253"/>
      <c r="I880" s="253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outlineLevel="2" thickBot="1">
      <c r="B881" s="316">
        <v>7</v>
      </c>
      <c r="C881" s="317">
        <f t="shared" si="454"/>
        <v>233</v>
      </c>
      <c r="D881" s="317" t="str">
        <f t="shared" si="455"/>
        <v>404</v>
      </c>
      <c r="E881" s="350"/>
      <c r="F881" s="350"/>
      <c r="G881" s="253"/>
      <c r="H881" s="253"/>
      <c r="I881" s="253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outlineLevel="2" thickBot="1">
      <c r="B882" s="316">
        <v>8</v>
      </c>
      <c r="C882" s="317">
        <f t="shared" si="454"/>
        <v>233</v>
      </c>
      <c r="D882" s="317" t="str">
        <f t="shared" si="455"/>
        <v>404</v>
      </c>
      <c r="E882" s="350"/>
      <c r="F882" s="350"/>
      <c r="G882" s="253"/>
      <c r="H882" s="253"/>
      <c r="I882" s="253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outlineLevel="2" thickBot="1">
      <c r="B883" s="316">
        <v>9</v>
      </c>
      <c r="C883" s="317">
        <f t="shared" si="454"/>
        <v>233</v>
      </c>
      <c r="D883" s="317" t="str">
        <f t="shared" si="455"/>
        <v>404</v>
      </c>
      <c r="E883" s="350"/>
      <c r="F883" s="350"/>
      <c r="G883" s="253"/>
      <c r="H883" s="253"/>
      <c r="I883" s="253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outlineLevel="2" thickBot="1">
      <c r="B884" s="316">
        <v>10</v>
      </c>
      <c r="C884" s="317">
        <f t="shared" si="454"/>
        <v>233</v>
      </c>
      <c r="D884" s="317" t="str">
        <f t="shared" si="455"/>
        <v>404</v>
      </c>
      <c r="E884" s="350"/>
      <c r="F884" s="350"/>
      <c r="G884" s="253"/>
      <c r="H884" s="253"/>
      <c r="I884" s="253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outlineLevel="2" thickBot="1">
      <c r="B885" s="316">
        <v>11</v>
      </c>
      <c r="C885" s="317">
        <f t="shared" si="454"/>
        <v>233</v>
      </c>
      <c r="D885" s="317" t="str">
        <f t="shared" si="455"/>
        <v>404</v>
      </c>
      <c r="E885" s="350"/>
      <c r="F885" s="350"/>
      <c r="G885" s="253"/>
      <c r="H885" s="253"/>
      <c r="I885" s="253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outlineLevel="2" thickBot="1">
      <c r="B886" s="316">
        <v>12</v>
      </c>
      <c r="C886" s="317">
        <f t="shared" si="454"/>
        <v>233</v>
      </c>
      <c r="D886" s="317" t="str">
        <f t="shared" si="455"/>
        <v>404</v>
      </c>
      <c r="E886" s="350"/>
      <c r="F886" s="350"/>
      <c r="G886" s="253"/>
      <c r="H886" s="253"/>
      <c r="I886" s="253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outlineLevel="2" thickBot="1">
      <c r="B887" s="316">
        <v>13</v>
      </c>
      <c r="C887" s="317">
        <f t="shared" si="454"/>
        <v>233</v>
      </c>
      <c r="D887" s="317" t="str">
        <f t="shared" si="455"/>
        <v>404</v>
      </c>
      <c r="E887" s="350"/>
      <c r="F887" s="350"/>
      <c r="G887" s="253"/>
      <c r="H887" s="253"/>
      <c r="I887" s="253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outlineLevel="2" thickBot="1">
      <c r="B888" s="316">
        <v>14</v>
      </c>
      <c r="C888" s="317">
        <f t="shared" si="454"/>
        <v>233</v>
      </c>
      <c r="D888" s="317" t="str">
        <f t="shared" si="455"/>
        <v>404</v>
      </c>
      <c r="E888" s="350"/>
      <c r="F888" s="350"/>
      <c r="G888" s="253"/>
      <c r="H888" s="253"/>
      <c r="I888" s="253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outlineLevel="2" thickBot="1">
      <c r="B889" s="316">
        <v>15</v>
      </c>
      <c r="C889" s="317">
        <f t="shared" si="454"/>
        <v>233</v>
      </c>
      <c r="D889" s="317" t="str">
        <f t="shared" si="455"/>
        <v>404</v>
      </c>
      <c r="E889" s="350"/>
      <c r="F889" s="350"/>
      <c r="G889" s="253"/>
      <c r="H889" s="253"/>
      <c r="I889" s="253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outlineLevel="2" thickBot="1">
      <c r="B890" s="316">
        <v>16</v>
      </c>
      <c r="C890" s="317">
        <f t="shared" si="454"/>
        <v>233</v>
      </c>
      <c r="D890" s="317" t="str">
        <f t="shared" si="455"/>
        <v>404</v>
      </c>
      <c r="E890" s="350"/>
      <c r="F890" s="350"/>
      <c r="G890" s="253"/>
      <c r="H890" s="253"/>
      <c r="I890" s="253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outlineLevel="2" thickBot="1">
      <c r="B891" s="316">
        <v>17</v>
      </c>
      <c r="C891" s="317">
        <f t="shared" si="454"/>
        <v>233</v>
      </c>
      <c r="D891" s="317" t="str">
        <f t="shared" si="455"/>
        <v>404</v>
      </c>
      <c r="E891" s="350"/>
      <c r="F891" s="350"/>
      <c r="G891" s="253"/>
      <c r="H891" s="253"/>
      <c r="I891" s="253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outlineLevel="2" thickBot="1">
      <c r="B892" s="316">
        <v>18</v>
      </c>
      <c r="C892" s="317">
        <f t="shared" si="454"/>
        <v>233</v>
      </c>
      <c r="D892" s="317" t="str">
        <f t="shared" si="455"/>
        <v>404</v>
      </c>
      <c r="E892" s="350"/>
      <c r="F892" s="350"/>
      <c r="G892" s="253"/>
      <c r="H892" s="253"/>
      <c r="I892" s="253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outlineLevel="2" thickBot="1">
      <c r="B893" s="316">
        <v>19</v>
      </c>
      <c r="C893" s="317">
        <f t="shared" si="454"/>
        <v>233</v>
      </c>
      <c r="D893" s="317" t="str">
        <f t="shared" si="455"/>
        <v>404</v>
      </c>
      <c r="E893" s="350"/>
      <c r="F893" s="350"/>
      <c r="G893" s="253"/>
      <c r="H893" s="253"/>
      <c r="I893" s="253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outlineLevel="2" thickBot="1">
      <c r="B894" s="316">
        <v>20</v>
      </c>
      <c r="C894" s="317">
        <f t="shared" si="454"/>
        <v>233</v>
      </c>
      <c r="D894" s="317" t="str">
        <f t="shared" si="455"/>
        <v>404</v>
      </c>
      <c r="E894" s="350"/>
      <c r="F894" s="350"/>
      <c r="G894" s="253"/>
      <c r="H894" s="253"/>
      <c r="I894" s="253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outlineLevel="2" thickBot="1">
      <c r="B895" s="316">
        <v>21</v>
      </c>
      <c r="C895" s="317">
        <f t="shared" si="454"/>
        <v>233</v>
      </c>
      <c r="D895" s="317" t="str">
        <f t="shared" si="455"/>
        <v>404</v>
      </c>
      <c r="E895" s="350"/>
      <c r="F895" s="350"/>
      <c r="G895" s="253"/>
      <c r="H895" s="253"/>
      <c r="I895" s="253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outlineLevel="2" thickBot="1">
      <c r="B896" s="316">
        <v>22</v>
      </c>
      <c r="C896" s="317">
        <f t="shared" si="454"/>
        <v>233</v>
      </c>
      <c r="D896" s="317" t="str">
        <f t="shared" si="455"/>
        <v>404</v>
      </c>
      <c r="E896" s="350"/>
      <c r="F896" s="350"/>
      <c r="G896" s="253"/>
      <c r="H896" s="253"/>
      <c r="I896" s="253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outlineLevel="2" thickBot="1">
      <c r="B897" s="316">
        <v>23</v>
      </c>
      <c r="C897" s="317">
        <f t="shared" si="454"/>
        <v>233</v>
      </c>
      <c r="D897" s="317" t="str">
        <f t="shared" si="455"/>
        <v>404</v>
      </c>
      <c r="E897" s="350"/>
      <c r="F897" s="350"/>
      <c r="G897" s="253"/>
      <c r="H897" s="253"/>
      <c r="I897" s="253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outlineLevel="2" thickBot="1">
      <c r="B898" s="316">
        <v>24</v>
      </c>
      <c r="C898" s="317">
        <f t="shared" si="454"/>
        <v>233</v>
      </c>
      <c r="D898" s="317" t="str">
        <f t="shared" si="455"/>
        <v>404</v>
      </c>
      <c r="E898" s="350"/>
      <c r="F898" s="153"/>
      <c r="G898" s="253"/>
      <c r="H898" s="253"/>
      <c r="I898" s="253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outlineLevel="2" thickBot="1">
      <c r="B899" s="316">
        <v>25</v>
      </c>
      <c r="C899" s="317">
        <f t="shared" si="454"/>
        <v>233</v>
      </c>
      <c r="D899" s="317" t="str">
        <f t="shared" si="455"/>
        <v>404</v>
      </c>
      <c r="E899" s="153"/>
      <c r="F899" s="153"/>
      <c r="G899" s="253"/>
      <c r="H899" s="253"/>
      <c r="I899" s="253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outlineLevel="2" thickBot="1">
      <c r="B900" s="316">
        <v>26</v>
      </c>
      <c r="C900" s="317">
        <f t="shared" si="454"/>
        <v>233</v>
      </c>
      <c r="D900" s="317" t="str">
        <f t="shared" si="455"/>
        <v>404</v>
      </c>
      <c r="E900" s="153"/>
      <c r="F900" s="153"/>
      <c r="G900" s="253"/>
      <c r="H900" s="253"/>
      <c r="I900" s="253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outlineLevel="2" thickBot="1">
      <c r="B901" s="316">
        <v>27</v>
      </c>
      <c r="C901" s="317">
        <f t="shared" si="454"/>
        <v>233</v>
      </c>
      <c r="D901" s="317" t="str">
        <f t="shared" si="455"/>
        <v>404</v>
      </c>
      <c r="E901" s="153"/>
      <c r="F901" s="153"/>
      <c r="G901" s="253"/>
      <c r="H901" s="253"/>
      <c r="I901" s="253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outlineLevel="2" thickBot="1">
      <c r="B902" s="316">
        <v>28</v>
      </c>
      <c r="C902" s="317">
        <f t="shared" si="454"/>
        <v>233</v>
      </c>
      <c r="D902" s="317" t="str">
        <f t="shared" si="455"/>
        <v>404</v>
      </c>
      <c r="E902" s="153"/>
      <c r="F902" s="153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outlineLevel="2" thickBot="1">
      <c r="B903" s="316">
        <v>29</v>
      </c>
      <c r="C903" s="317">
        <f t="shared" si="454"/>
        <v>233</v>
      </c>
      <c r="D903" s="317" t="str">
        <f t="shared" si="455"/>
        <v>404</v>
      </c>
      <c r="E903" s="153"/>
      <c r="F903" s="863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outlineLevel="2" thickBot="1">
      <c r="B904" s="316">
        <v>30</v>
      </c>
      <c r="C904" s="317">
        <f t="shared" si="454"/>
        <v>233</v>
      </c>
      <c r="D904" s="317" t="str">
        <f t="shared" si="455"/>
        <v>404</v>
      </c>
      <c r="E904" s="153"/>
      <c r="F904" s="86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outlineLevel="2" thickBot="1">
      <c r="B905" s="316">
        <v>31</v>
      </c>
      <c r="C905" s="317">
        <f t="shared" si="454"/>
        <v>233</v>
      </c>
      <c r="D905" s="317" t="str">
        <f t="shared" si="455"/>
        <v>404</v>
      </c>
      <c r="E905" s="153"/>
      <c r="F905" s="86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outlineLevel="2" thickBot="1">
      <c r="B906" s="316">
        <v>32</v>
      </c>
      <c r="C906" s="317">
        <f t="shared" si="454"/>
        <v>233</v>
      </c>
      <c r="D906" s="317" t="str">
        <f t="shared" si="455"/>
        <v>404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outlineLevel="2" thickBot="1">
      <c r="B907" s="316">
        <v>33</v>
      </c>
      <c r="C907" s="317">
        <f t="shared" si="454"/>
        <v>233</v>
      </c>
      <c r="D907" s="317" t="str">
        <f t="shared" si="455"/>
        <v>404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outlineLevel="2" thickBot="1">
      <c r="B908" s="316">
        <v>34</v>
      </c>
      <c r="C908" s="317">
        <f t="shared" si="454"/>
        <v>233</v>
      </c>
      <c r="D908" s="317" t="str">
        <f t="shared" si="455"/>
        <v>404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outlineLevel="2" thickBot="1">
      <c r="B909" s="316">
        <v>35</v>
      </c>
      <c r="C909" s="317">
        <f t="shared" si="454"/>
        <v>233</v>
      </c>
      <c r="D909" s="317" t="str">
        <f t="shared" si="455"/>
        <v>404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outlineLevel="2" thickBot="1">
      <c r="B910" s="316">
        <v>36</v>
      </c>
      <c r="C910" s="317">
        <f t="shared" si="454"/>
        <v>233</v>
      </c>
      <c r="D910" s="317" t="str">
        <f t="shared" si="455"/>
        <v>404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outlineLevel="2" thickBot="1">
      <c r="B911" s="316">
        <v>37</v>
      </c>
      <c r="C911" s="317">
        <f t="shared" si="454"/>
        <v>233</v>
      </c>
      <c r="D911" s="317" t="str">
        <f t="shared" si="455"/>
        <v>404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outlineLevel="2" thickBot="1">
      <c r="B912" s="316">
        <v>38</v>
      </c>
      <c r="C912" s="317">
        <f t="shared" si="454"/>
        <v>233</v>
      </c>
      <c r="D912" s="317" t="str">
        <f t="shared" si="455"/>
        <v>404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outlineLevel="2" thickBot="1">
      <c r="B913" s="316">
        <v>39</v>
      </c>
      <c r="C913" s="317">
        <f t="shared" si="454"/>
        <v>233</v>
      </c>
      <c r="D913" s="317" t="str">
        <f t="shared" si="455"/>
        <v>404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outlineLevel="2" thickBot="1">
      <c r="B914" s="316">
        <v>40</v>
      </c>
      <c r="C914" s="317">
        <f t="shared" si="454"/>
        <v>233</v>
      </c>
      <c r="D914" s="317" t="str">
        <f t="shared" si="455"/>
        <v>404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outlineLevel="2" thickBot="1">
      <c r="B915" s="316">
        <v>41</v>
      </c>
      <c r="C915" s="317">
        <f t="shared" si="454"/>
        <v>233</v>
      </c>
      <c r="D915" s="317" t="str">
        <f t="shared" si="455"/>
        <v>404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outlineLevel="2" thickBot="1">
      <c r="B916" s="316">
        <v>42</v>
      </c>
      <c r="C916" s="317">
        <f t="shared" si="454"/>
        <v>233</v>
      </c>
      <c r="D916" s="317" t="str">
        <f t="shared" si="455"/>
        <v>404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outlineLevel="2" thickBot="1">
      <c r="B917" s="316">
        <v>43</v>
      </c>
      <c r="C917" s="317">
        <f t="shared" si="454"/>
        <v>233</v>
      </c>
      <c r="D917" s="317" t="str">
        <f t="shared" si="455"/>
        <v>404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outlineLevel="2" thickBot="1">
      <c r="B918" s="316">
        <v>44</v>
      </c>
      <c r="C918" s="317">
        <f t="shared" si="454"/>
        <v>233</v>
      </c>
      <c r="D918" s="317" t="str">
        <f t="shared" si="455"/>
        <v>404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outlineLevel="2" thickBot="1">
      <c r="B919" s="318">
        <v>45</v>
      </c>
      <c r="C919" s="319">
        <f t="shared" si="454"/>
        <v>233</v>
      </c>
      <c r="D919" s="319" t="str">
        <f t="shared" si="455"/>
        <v>404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8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9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234</v>
      </c>
      <c r="D933" s="713" t="str">
        <f>Главная!G18</f>
        <v>404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17" t="s">
        <v>351</v>
      </c>
      <c r="Z933" s="1117"/>
      <c r="AA933" s="1117"/>
      <c r="AC933" s="1117" t="s">
        <v>352</v>
      </c>
      <c r="AD933" s="1117"/>
      <c r="AE933" s="1117"/>
      <c r="AF933" s="1117"/>
      <c r="AG933" s="162"/>
      <c r="AH933" s="1117" t="s">
        <v>264</v>
      </c>
      <c r="AI933" s="1117"/>
      <c r="AJ933" s="1117"/>
      <c r="AK933" s="1117"/>
      <c r="AM933" s="224" t="s">
        <v>409</v>
      </c>
      <c r="AO933" s="162"/>
    </row>
    <row r="934" spans="2:41" ht="30" customHeight="1" outlineLevel="2" thickBot="1">
      <c r="B934" s="193" t="s">
        <v>348</v>
      </c>
      <c r="C934" s="194" t="s">
        <v>244</v>
      </c>
      <c r="D934" s="345" t="s">
        <v>245</v>
      </c>
      <c r="E934" s="346" t="s">
        <v>246</v>
      </c>
      <c r="F934" s="210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outlineLevel="2" thickBot="1">
      <c r="B935" s="314">
        <v>1</v>
      </c>
      <c r="C935" s="315">
        <f>C933</f>
        <v>234</v>
      </c>
      <c r="D935" s="315" t="str">
        <f>D933</f>
        <v>404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outlineLevel="2" thickBot="1">
      <c r="B936" s="316">
        <v>2</v>
      </c>
      <c r="C936" s="317">
        <f t="shared" ref="C936:C979" si="484">C935</f>
        <v>234</v>
      </c>
      <c r="D936" s="317" t="str">
        <f t="shared" ref="D936:D979" si="485">D935</f>
        <v>404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outlineLevel="2" thickBot="1">
      <c r="B937" s="316">
        <v>3</v>
      </c>
      <c r="C937" s="317">
        <f t="shared" si="484"/>
        <v>234</v>
      </c>
      <c r="D937" s="317" t="str">
        <f t="shared" si="485"/>
        <v>404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outlineLevel="2" thickBot="1">
      <c r="B938" s="316">
        <v>4</v>
      </c>
      <c r="C938" s="317">
        <f t="shared" si="484"/>
        <v>234</v>
      </c>
      <c r="D938" s="317" t="str">
        <f t="shared" si="485"/>
        <v>404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 t="s">
        <v>316</v>
      </c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outlineLevel="2" thickBot="1">
      <c r="B939" s="316">
        <v>5</v>
      </c>
      <c r="C939" s="317">
        <f t="shared" si="484"/>
        <v>234</v>
      </c>
      <c r="D939" s="317" t="str">
        <f t="shared" si="485"/>
        <v>404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outlineLevel="2" thickBot="1">
      <c r="B940" s="316">
        <v>6</v>
      </c>
      <c r="C940" s="317">
        <f t="shared" si="484"/>
        <v>234</v>
      </c>
      <c r="D940" s="317" t="str">
        <f t="shared" si="485"/>
        <v>404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outlineLevel="2" thickBot="1">
      <c r="B941" s="316">
        <v>7</v>
      </c>
      <c r="C941" s="317">
        <f t="shared" si="484"/>
        <v>234</v>
      </c>
      <c r="D941" s="317" t="str">
        <f t="shared" si="485"/>
        <v>404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outlineLevel="2" thickBot="1">
      <c r="B942" s="316">
        <v>8</v>
      </c>
      <c r="C942" s="317">
        <f t="shared" si="484"/>
        <v>234</v>
      </c>
      <c r="D942" s="317" t="str">
        <f t="shared" si="485"/>
        <v>404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outlineLevel="2" thickBot="1">
      <c r="B943" s="316">
        <v>9</v>
      </c>
      <c r="C943" s="317">
        <f t="shared" si="484"/>
        <v>234</v>
      </c>
      <c r="D943" s="317" t="str">
        <f t="shared" si="485"/>
        <v>404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outlineLevel="2" thickBot="1">
      <c r="B944" s="316">
        <v>10</v>
      </c>
      <c r="C944" s="317">
        <f t="shared" si="484"/>
        <v>234</v>
      </c>
      <c r="D944" s="317" t="str">
        <f t="shared" si="485"/>
        <v>404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outlineLevel="2" thickBot="1">
      <c r="B945" s="316">
        <v>11</v>
      </c>
      <c r="C945" s="317">
        <f t="shared" si="484"/>
        <v>234</v>
      </c>
      <c r="D945" s="317" t="str">
        <f t="shared" si="485"/>
        <v>404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outlineLevel="2" thickBot="1">
      <c r="B946" s="316">
        <v>12</v>
      </c>
      <c r="C946" s="317">
        <f t="shared" si="484"/>
        <v>234</v>
      </c>
      <c r="D946" s="317" t="str">
        <f t="shared" si="485"/>
        <v>404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outlineLevel="2" thickBot="1">
      <c r="B947" s="316">
        <v>13</v>
      </c>
      <c r="C947" s="317">
        <f t="shared" si="484"/>
        <v>234</v>
      </c>
      <c r="D947" s="317" t="str">
        <f t="shared" si="485"/>
        <v>404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outlineLevel="2" thickBot="1">
      <c r="B948" s="316">
        <v>14</v>
      </c>
      <c r="C948" s="317">
        <f t="shared" si="484"/>
        <v>234</v>
      </c>
      <c r="D948" s="317" t="str">
        <f t="shared" si="485"/>
        <v>404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outlineLevel="2" thickBot="1">
      <c r="B949" s="316">
        <v>15</v>
      </c>
      <c r="C949" s="317">
        <f t="shared" si="484"/>
        <v>234</v>
      </c>
      <c r="D949" s="317" t="str">
        <f t="shared" si="485"/>
        <v>404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outlineLevel="2" thickBot="1">
      <c r="B950" s="316">
        <v>16</v>
      </c>
      <c r="C950" s="317">
        <f t="shared" si="484"/>
        <v>234</v>
      </c>
      <c r="D950" s="317" t="str">
        <f t="shared" si="485"/>
        <v>404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outlineLevel="2" thickBot="1">
      <c r="B951" s="316">
        <v>17</v>
      </c>
      <c r="C951" s="317">
        <f t="shared" si="484"/>
        <v>234</v>
      </c>
      <c r="D951" s="317" t="str">
        <f t="shared" si="485"/>
        <v>404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outlineLevel="2" thickBot="1">
      <c r="B952" s="316">
        <v>18</v>
      </c>
      <c r="C952" s="317">
        <f t="shared" si="484"/>
        <v>234</v>
      </c>
      <c r="D952" s="317" t="str">
        <f t="shared" si="485"/>
        <v>404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outlineLevel="2" thickBot="1">
      <c r="B953" s="316">
        <v>19</v>
      </c>
      <c r="C953" s="317">
        <f t="shared" si="484"/>
        <v>234</v>
      </c>
      <c r="D953" s="317" t="str">
        <f t="shared" si="485"/>
        <v>404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outlineLevel="2" thickBot="1">
      <c r="B954" s="316">
        <v>20</v>
      </c>
      <c r="C954" s="317">
        <f t="shared" si="484"/>
        <v>234</v>
      </c>
      <c r="D954" s="317" t="str">
        <f t="shared" si="485"/>
        <v>404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outlineLevel="2" thickBot="1">
      <c r="B955" s="316">
        <v>21</v>
      </c>
      <c r="C955" s="317">
        <f t="shared" si="484"/>
        <v>234</v>
      </c>
      <c r="D955" s="317" t="str">
        <f t="shared" si="485"/>
        <v>404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outlineLevel="2" thickBot="1">
      <c r="B956" s="316">
        <v>22</v>
      </c>
      <c r="C956" s="317">
        <f t="shared" si="484"/>
        <v>234</v>
      </c>
      <c r="D956" s="317" t="str">
        <f t="shared" si="485"/>
        <v>404</v>
      </c>
      <c r="E956" s="153"/>
      <c r="F956" s="15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outlineLevel="2" thickBot="1">
      <c r="B957" s="316">
        <v>23</v>
      </c>
      <c r="C957" s="317">
        <f t="shared" si="484"/>
        <v>234</v>
      </c>
      <c r="D957" s="317" t="str">
        <f t="shared" si="485"/>
        <v>404</v>
      </c>
      <c r="E957" s="153"/>
      <c r="F957" s="15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outlineLevel="2" thickBot="1">
      <c r="B958" s="316">
        <v>24</v>
      </c>
      <c r="C958" s="317">
        <f t="shared" si="484"/>
        <v>234</v>
      </c>
      <c r="D958" s="317" t="str">
        <f t="shared" si="485"/>
        <v>404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outlineLevel="2" thickBot="1">
      <c r="B959" s="316">
        <v>25</v>
      </c>
      <c r="C959" s="317">
        <f t="shared" si="484"/>
        <v>234</v>
      </c>
      <c r="D959" s="317" t="str">
        <f t="shared" si="485"/>
        <v>404</v>
      </c>
      <c r="E959" s="153"/>
      <c r="F959" s="15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outlineLevel="2" thickBot="1">
      <c r="B960" s="316">
        <v>26</v>
      </c>
      <c r="C960" s="317">
        <f t="shared" si="484"/>
        <v>234</v>
      </c>
      <c r="D960" s="317" t="str">
        <f t="shared" si="485"/>
        <v>404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outlineLevel="2" thickBot="1">
      <c r="B961" s="316">
        <v>27</v>
      </c>
      <c r="C961" s="317">
        <f t="shared" si="484"/>
        <v>234</v>
      </c>
      <c r="D961" s="317" t="str">
        <f t="shared" si="485"/>
        <v>404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outlineLevel="2" thickBot="1">
      <c r="B962" s="316">
        <v>28</v>
      </c>
      <c r="C962" s="317">
        <f t="shared" si="484"/>
        <v>234</v>
      </c>
      <c r="D962" s="317" t="str">
        <f t="shared" si="485"/>
        <v>404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outlineLevel="2" thickBot="1">
      <c r="B963" s="316">
        <v>29</v>
      </c>
      <c r="C963" s="317">
        <f t="shared" si="484"/>
        <v>234</v>
      </c>
      <c r="D963" s="317" t="str">
        <f t="shared" si="485"/>
        <v>404</v>
      </c>
      <c r="E963" s="153"/>
      <c r="F963" s="15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outlineLevel="2" thickBot="1">
      <c r="B964" s="316">
        <v>30</v>
      </c>
      <c r="C964" s="317">
        <f t="shared" si="484"/>
        <v>234</v>
      </c>
      <c r="D964" s="317" t="str">
        <f t="shared" si="485"/>
        <v>404</v>
      </c>
      <c r="E964" s="153"/>
      <c r="F964" s="15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outlineLevel="2" thickBot="1">
      <c r="B965" s="316">
        <v>31</v>
      </c>
      <c r="C965" s="317">
        <f t="shared" si="484"/>
        <v>234</v>
      </c>
      <c r="D965" s="317" t="str">
        <f t="shared" si="485"/>
        <v>404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outlineLevel="2" thickBot="1">
      <c r="B966" s="316">
        <v>32</v>
      </c>
      <c r="C966" s="317">
        <f t="shared" si="484"/>
        <v>234</v>
      </c>
      <c r="D966" s="317" t="str">
        <f t="shared" si="485"/>
        <v>404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outlineLevel="2" thickBot="1">
      <c r="B967" s="316">
        <v>33</v>
      </c>
      <c r="C967" s="317">
        <f t="shared" si="484"/>
        <v>234</v>
      </c>
      <c r="D967" s="317" t="str">
        <f t="shared" si="485"/>
        <v>404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outlineLevel="2" thickBot="1">
      <c r="B968" s="316">
        <v>34</v>
      </c>
      <c r="C968" s="317">
        <f t="shared" si="484"/>
        <v>234</v>
      </c>
      <c r="D968" s="317" t="str">
        <f t="shared" si="485"/>
        <v>404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outlineLevel="2" thickBot="1">
      <c r="B969" s="316">
        <v>35</v>
      </c>
      <c r="C969" s="317">
        <f t="shared" si="484"/>
        <v>234</v>
      </c>
      <c r="D969" s="317" t="str">
        <f t="shared" si="485"/>
        <v>404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outlineLevel="2" thickBot="1">
      <c r="B970" s="316">
        <v>36</v>
      </c>
      <c r="C970" s="317">
        <f t="shared" si="484"/>
        <v>234</v>
      </c>
      <c r="D970" s="317" t="str">
        <f t="shared" si="485"/>
        <v>404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outlineLevel="2" thickBot="1">
      <c r="B971" s="316">
        <v>37</v>
      </c>
      <c r="C971" s="317">
        <f t="shared" si="484"/>
        <v>234</v>
      </c>
      <c r="D971" s="317" t="str">
        <f t="shared" si="485"/>
        <v>404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outlineLevel="2" thickBot="1">
      <c r="B972" s="316">
        <v>38</v>
      </c>
      <c r="C972" s="317">
        <f t="shared" si="484"/>
        <v>234</v>
      </c>
      <c r="D972" s="317" t="str">
        <f t="shared" si="485"/>
        <v>404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outlineLevel="2" thickBot="1">
      <c r="B973" s="316">
        <v>39</v>
      </c>
      <c r="C973" s="317">
        <f t="shared" si="484"/>
        <v>234</v>
      </c>
      <c r="D973" s="317" t="str">
        <f t="shared" si="485"/>
        <v>404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outlineLevel="2" thickBot="1">
      <c r="B974" s="316">
        <v>40</v>
      </c>
      <c r="C974" s="317">
        <f t="shared" si="484"/>
        <v>234</v>
      </c>
      <c r="D974" s="317" t="str">
        <f t="shared" si="485"/>
        <v>404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outlineLevel="2" thickBot="1">
      <c r="B975" s="316">
        <v>41</v>
      </c>
      <c r="C975" s="317">
        <f t="shared" si="484"/>
        <v>234</v>
      </c>
      <c r="D975" s="317" t="str">
        <f t="shared" si="485"/>
        <v>404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outlineLevel="2" thickBot="1">
      <c r="B976" s="316">
        <v>42</v>
      </c>
      <c r="C976" s="317">
        <f t="shared" si="484"/>
        <v>234</v>
      </c>
      <c r="D976" s="317" t="str">
        <f t="shared" si="485"/>
        <v>404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outlineLevel="2" thickBot="1">
      <c r="B977" s="316">
        <v>43</v>
      </c>
      <c r="C977" s="317">
        <f t="shared" si="484"/>
        <v>234</v>
      </c>
      <c r="D977" s="317" t="str">
        <f t="shared" si="485"/>
        <v>404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outlineLevel="2" thickBot="1">
      <c r="B978" s="316">
        <v>44</v>
      </c>
      <c r="C978" s="317">
        <f t="shared" si="484"/>
        <v>234</v>
      </c>
      <c r="D978" s="317" t="str">
        <f t="shared" si="485"/>
        <v>404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outlineLevel="2" thickBot="1">
      <c r="B979" s="318">
        <v>45</v>
      </c>
      <c r="C979" s="319">
        <f t="shared" si="484"/>
        <v>234</v>
      </c>
      <c r="D979" s="319" t="str">
        <f t="shared" si="485"/>
        <v>404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8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9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235</v>
      </c>
      <c r="D993" s="713">
        <f>Главная!G19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17" t="s">
        <v>351</v>
      </c>
      <c r="Z993" s="1117"/>
      <c r="AA993" s="1117"/>
      <c r="AC993" s="1117" t="s">
        <v>352</v>
      </c>
      <c r="AD993" s="1117"/>
      <c r="AE993" s="1117"/>
      <c r="AF993" s="1117"/>
      <c r="AG993" s="162"/>
      <c r="AH993" s="1117" t="s">
        <v>264</v>
      </c>
      <c r="AI993" s="1117"/>
      <c r="AJ993" s="1117"/>
      <c r="AK993" s="1117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235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235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235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235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235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235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235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235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235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235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235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235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235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235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235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235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235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235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235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235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235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235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235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235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235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235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235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235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235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235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235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235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235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235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235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235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235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235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235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235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235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235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235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235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235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8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9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236</v>
      </c>
      <c r="D1053" s="713">
        <f>Главная!G20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17" t="s">
        <v>351</v>
      </c>
      <c r="Z1053" s="1117"/>
      <c r="AA1053" s="1117"/>
      <c r="AC1053" s="1117" t="s">
        <v>352</v>
      </c>
      <c r="AD1053" s="1117"/>
      <c r="AE1053" s="1117"/>
      <c r="AF1053" s="1117"/>
      <c r="AG1053" s="162"/>
      <c r="AH1053" s="1117" t="s">
        <v>264</v>
      </c>
      <c r="AI1053" s="1117"/>
      <c r="AJ1053" s="1117"/>
      <c r="AK1053" s="1117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236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236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236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236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236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236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236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236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236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236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236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236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236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236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236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236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236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236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236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236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236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236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236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236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236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236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236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236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236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236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236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236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236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236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236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236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236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236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236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236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236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236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236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236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236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8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9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6" t="s">
        <v>365</v>
      </c>
      <c r="C1113" s="1116"/>
      <c r="D1113" s="1116"/>
      <c r="E1113" s="1116"/>
      <c r="F1113" s="1116"/>
      <c r="G1113" s="1116"/>
      <c r="H1113" s="1116"/>
      <c r="I1113" s="1116"/>
      <c r="J1113" s="1116"/>
      <c r="K1113" s="1116"/>
      <c r="L1113" s="1116"/>
      <c r="M1113" s="1116"/>
      <c r="N1113" s="1116"/>
      <c r="O1113" s="1116"/>
      <c r="P1113" s="1116"/>
      <c r="Q1113" s="1116"/>
      <c r="R1113" s="1116"/>
      <c r="S1113" s="1116"/>
      <c r="T1113" s="1116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11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12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24" t="s">
        <v>366</v>
      </c>
      <c r="C1126" s="1124"/>
      <c r="D1126" s="1124"/>
      <c r="E1126" s="1124"/>
      <c r="F1126" s="1124"/>
      <c r="G1126" s="1124"/>
      <c r="H1126" s="1124"/>
      <c r="I1126" s="1124"/>
      <c r="J1126" s="1124"/>
      <c r="K1126" s="1124"/>
      <c r="L1126" s="1124"/>
      <c r="M1126" s="1124"/>
      <c r="N1126" s="1124"/>
      <c r="O1126" s="1124"/>
      <c r="P1126" s="1124"/>
      <c r="Q1126" s="1124"/>
      <c r="R1126" s="1124"/>
      <c r="S1126" s="1124"/>
      <c r="T1126" s="1124"/>
    </row>
    <row r="1127" spans="2:41">
      <c r="B1127" s="1124"/>
      <c r="C1127" s="1124"/>
      <c r="D1127" s="1124"/>
      <c r="E1127" s="1124"/>
      <c r="F1127" s="1124"/>
      <c r="G1127" s="1124"/>
      <c r="H1127" s="1124"/>
      <c r="I1127" s="1124"/>
      <c r="J1127" s="1124"/>
      <c r="K1127" s="1124"/>
      <c r="L1127" s="1124"/>
      <c r="M1127" s="1124"/>
      <c r="N1127" s="1124"/>
      <c r="O1127" s="1124"/>
      <c r="P1127" s="1124"/>
      <c r="Q1127" s="1124"/>
      <c r="R1127" s="1124"/>
      <c r="S1127" s="1124"/>
      <c r="T1127" s="1124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11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12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formatCells="0" selectLockedCells="1" autoFilter="0"/>
  <autoFilter ref="AO2:AO1140"/>
  <customSheetViews>
    <customSheetView guid="{177FEA91-3CC1-47AE-B40C-764C2A914D34}" scale="71" fitToPage="1" showAutoFilter="1" hiddenColumns="1" showRuler="0">
      <pane xSplit="35.81818181818182" ySplit="2" topLeftCell="AK1053" activePane="bottomRight" state="frozen"/>
      <selection pane="bottomRight" activeCell="B62" sqref="B62"/>
      <pageMargins left="0.78740157480314965" right="0.78740157480314965" top="0.3" bottom="0.36" header="0.51181102362204722" footer="0.51181102362204722"/>
      <printOptions horizontalCentered="1"/>
      <pageSetup paperSize="9" scale="50" orientation="portrait" horizontalDpi="120" verticalDpi="144" r:id="rId1"/>
      <headerFooter alignWithMargins="0"/>
      <autoFilter ref="B1"/>
    </customSheetView>
  </customSheetViews>
  <mergeCells count="84">
    <mergeCell ref="T747:T748"/>
    <mergeCell ref="T373:T374"/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T1048:T1049"/>
    <mergeCell ref="T1108:T1109"/>
    <mergeCell ref="T1121:T1122"/>
    <mergeCell ref="B752:T752"/>
    <mergeCell ref="T808:T809"/>
    <mergeCell ref="T868:T869"/>
    <mergeCell ref="Y379:AA379"/>
    <mergeCell ref="AC379:AF379"/>
    <mergeCell ref="T494:T495"/>
    <mergeCell ref="T120:T121"/>
    <mergeCell ref="T180:T181"/>
    <mergeCell ref="T240:T241"/>
    <mergeCell ref="T300:T301"/>
    <mergeCell ref="Y439:AA439"/>
    <mergeCell ref="AC439:AF439"/>
    <mergeCell ref="AC125:AF125"/>
    <mergeCell ref="AH439:AK439"/>
    <mergeCell ref="Y619:AA619"/>
    <mergeCell ref="AC619:AF619"/>
    <mergeCell ref="Y559:AA559"/>
    <mergeCell ref="AH619:AK619"/>
    <mergeCell ref="AC559:AF559"/>
    <mergeCell ref="AH559:AK559"/>
    <mergeCell ref="B1:T1"/>
    <mergeCell ref="B365:T365"/>
    <mergeCell ref="Y499:AA499"/>
    <mergeCell ref="AC499:AF499"/>
    <mergeCell ref="AH499:AK499"/>
    <mergeCell ref="Y245:AA245"/>
    <mergeCell ref="AC245:AF245"/>
    <mergeCell ref="AH245:AK245"/>
    <mergeCell ref="Y305:AA305"/>
    <mergeCell ref="B378:T378"/>
    <mergeCell ref="T360:T361"/>
    <mergeCell ref="T434:T435"/>
    <mergeCell ref="AH379:AK379"/>
    <mergeCell ref="AC305:AF305"/>
    <mergeCell ref="AH305:AK305"/>
    <mergeCell ref="Y125:AA125"/>
    <mergeCell ref="AH125:AK125"/>
    <mergeCell ref="Y185:AA185"/>
    <mergeCell ref="AC185:AF185"/>
    <mergeCell ref="AH185:AK185"/>
    <mergeCell ref="Y65:AA65"/>
    <mergeCell ref="AC65:AF65"/>
    <mergeCell ref="AH65:AK65"/>
    <mergeCell ref="T60:T61"/>
    <mergeCell ref="B4:T4"/>
    <mergeCell ref="Y5:AA5"/>
    <mergeCell ref="AH5:AK5"/>
    <mergeCell ref="AC5:AF5"/>
    <mergeCell ref="AH679:AK679"/>
    <mergeCell ref="Y753:AA753"/>
    <mergeCell ref="AC753:AF753"/>
    <mergeCell ref="AH753:AK753"/>
    <mergeCell ref="Y679:AA679"/>
    <mergeCell ref="AC679:AF679"/>
    <mergeCell ref="Y873:AA873"/>
    <mergeCell ref="AC873:AF873"/>
    <mergeCell ref="AH873:AK873"/>
    <mergeCell ref="Y813:AA813"/>
    <mergeCell ref="AC813:AF813"/>
    <mergeCell ref="AH813:AK813"/>
    <mergeCell ref="T928:T929"/>
    <mergeCell ref="T988:T989"/>
    <mergeCell ref="AH1053:AK1053"/>
    <mergeCell ref="Y993:AA993"/>
    <mergeCell ref="AC993:AF993"/>
    <mergeCell ref="AH993:AK993"/>
    <mergeCell ref="Y933:AA933"/>
    <mergeCell ref="AC933:AF933"/>
    <mergeCell ref="AH933:AK933"/>
    <mergeCell ref="Y1053:AA1053"/>
    <mergeCell ref="AC1053:AF1053"/>
  </mergeCells>
  <phoneticPr fontId="0" type="noConversion"/>
  <printOptions horizontalCentered="1"/>
  <pageMargins left="0.78740157480314965" right="0.78740157480314965" top="0.78740157480314965" bottom="0.78740157480314965" header="0.51181102362204722" footer="0.51181102362204722"/>
  <pageSetup paperSize="9" scale="52" fitToHeight="10" orientation="portrait" r:id="rId2"/>
  <headerFooter alignWithMargins="0"/>
  <rowBreaks count="4" manualBreakCount="4">
    <brk id="64" max="16383" man="1"/>
    <brk id="124" max="16383" man="1"/>
    <brk id="184" max="16383" man="1"/>
    <brk id="377" max="16383" man="1"/>
  </rowBreaks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indexed="57"/>
    <pageSetUpPr fitToPage="1"/>
  </sheetPr>
  <dimension ref="B1:AO1140"/>
  <sheetViews>
    <sheetView zoomScale="70" zoomScaleNormal="85" workbookViewId="0">
      <pane xSplit="1" ySplit="2" topLeftCell="B1050" activePane="bottomRight" state="frozen"/>
      <selection pane="topRight" activeCell="B1" sqref="B1"/>
      <selection pane="bottomLeft" activeCell="A3" sqref="A3"/>
      <selection pane="bottomRight" activeCell="F948" sqref="F948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28515625" style="149" customWidth="1"/>
    <col min="21" max="21" width="1.42578125" style="148" customWidth="1"/>
    <col min="22" max="23" width="3.5703125" style="160" hidden="1" customWidth="1"/>
    <col min="24" max="24" width="9.140625" style="149" hidden="1" customWidth="1"/>
    <col min="25" max="27" width="8.140625" style="149" hidden="1" customWidth="1"/>
    <col min="28" max="32" width="4" style="149" hidden="1" customWidth="1"/>
    <col min="33" max="33" width="3.7109375" style="159" hidden="1" customWidth="1"/>
    <col min="34" max="37" width="4.7109375" style="149" hidden="1" customWidth="1"/>
    <col min="38" max="38" width="2.85546875" style="148" hidden="1" customWidth="1"/>
    <col min="39" max="39" width="15.28515625" style="148" hidden="1" customWidth="1"/>
    <col min="40" max="40" width="2.85546875" style="148" hidden="1" customWidth="1"/>
    <col min="41" max="41" width="8.85546875" style="162" customWidth="1"/>
    <col min="42" max="16384" width="9.140625" style="149"/>
  </cols>
  <sheetData>
    <row r="1" spans="2:41" ht="24" thickBot="1">
      <c r="B1" s="1113" t="str">
        <f>'Учет 1б'!B1:T1</f>
        <v>март 2014 года</v>
      </c>
      <c r="C1" s="1114"/>
      <c r="D1" s="1114"/>
      <c r="E1" s="1114"/>
      <c r="F1" s="1114"/>
      <c r="G1" s="1114"/>
      <c r="H1" s="1114"/>
      <c r="I1" s="1114"/>
      <c r="J1" s="1114"/>
      <c r="K1" s="1114"/>
      <c r="L1" s="1114"/>
      <c r="M1" s="1114"/>
      <c r="N1" s="1114"/>
      <c r="O1" s="1114"/>
      <c r="P1" s="1114"/>
      <c r="Q1" s="1114"/>
      <c r="R1" s="1114"/>
      <c r="S1" s="1114"/>
      <c r="T1" s="1115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3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9" t="s">
        <v>367</v>
      </c>
      <c r="C4" s="1120"/>
      <c r="D4" s="1120"/>
      <c r="E4" s="1120"/>
      <c r="F4" s="1120"/>
      <c r="G4" s="1120"/>
      <c r="H4" s="1120"/>
      <c r="I4" s="1120"/>
      <c r="J4" s="1120"/>
      <c r="K4" s="1120"/>
      <c r="L4" s="1120"/>
      <c r="M4" s="1120"/>
      <c r="N4" s="1120"/>
      <c r="O4" s="1120"/>
      <c r="P4" s="1120"/>
      <c r="Q4" s="1120"/>
      <c r="R4" s="1120"/>
      <c r="S4" s="1120"/>
      <c r="T4" s="1121"/>
      <c r="V4" s="162"/>
      <c r="W4" s="162"/>
      <c r="AO4" s="162"/>
    </row>
    <row r="5" spans="2:41" s="159" customFormat="1" ht="16.5" thickBot="1">
      <c r="B5" s="189"/>
      <c r="C5" s="198">
        <v>311</v>
      </c>
      <c r="D5" s="713">
        <f>Главная!L3</f>
        <v>474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18" t="s">
        <v>351</v>
      </c>
      <c r="Z5" s="1118"/>
      <c r="AA5" s="1118"/>
      <c r="AB5" s="223"/>
      <c r="AC5" s="1118" t="s">
        <v>352</v>
      </c>
      <c r="AD5" s="1118"/>
      <c r="AE5" s="1118"/>
      <c r="AF5" s="1118"/>
      <c r="AG5" s="224"/>
      <c r="AH5" s="1118" t="s">
        <v>264</v>
      </c>
      <c r="AI5" s="1118"/>
      <c r="AJ5" s="1118"/>
      <c r="AK5" s="1118"/>
      <c r="AM5" s="224" t="s">
        <v>409</v>
      </c>
      <c r="AO5" s="162"/>
    </row>
    <row r="6" spans="2:41" ht="30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outlineLevel="2" thickBot="1">
      <c r="B7" s="314">
        <v>1</v>
      </c>
      <c r="C7" s="315">
        <f>C5</f>
        <v>311</v>
      </c>
      <c r="D7" s="315">
        <f>D5</f>
        <v>474</v>
      </c>
      <c r="E7" s="150"/>
      <c r="F7" s="150"/>
      <c r="G7" s="151"/>
      <c r="H7" s="151"/>
      <c r="I7" s="151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outlineLevel="2" thickBot="1">
      <c r="B8" s="316">
        <v>2</v>
      </c>
      <c r="C8" s="317">
        <f t="shared" ref="C8:C51" si="0">C7</f>
        <v>311</v>
      </c>
      <c r="D8" s="317">
        <f t="shared" ref="D8:D51" si="1">D7</f>
        <v>474</v>
      </c>
      <c r="E8" s="153"/>
      <c r="F8" s="153"/>
      <c r="G8" s="154"/>
      <c r="H8" s="154"/>
      <c r="I8" s="154"/>
      <c r="J8" s="154"/>
      <c r="K8" s="154"/>
      <c r="L8" s="154"/>
      <c r="M8" s="154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outlineLevel="2" thickBot="1">
      <c r="B9" s="316">
        <v>3</v>
      </c>
      <c r="C9" s="317">
        <f t="shared" si="0"/>
        <v>311</v>
      </c>
      <c r="D9" s="317">
        <f t="shared" si="1"/>
        <v>474</v>
      </c>
      <c r="E9" s="153"/>
      <c r="F9" s="350"/>
      <c r="G9" s="154"/>
      <c r="H9" s="154"/>
      <c r="I9" s="154"/>
      <c r="J9" s="154"/>
      <c r="K9" s="154"/>
      <c r="L9" s="154"/>
      <c r="M9" s="154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outlineLevel="2" thickBot="1">
      <c r="B10" s="316">
        <v>4</v>
      </c>
      <c r="C10" s="317">
        <f t="shared" si="0"/>
        <v>311</v>
      </c>
      <c r="D10" s="317">
        <f t="shared" si="1"/>
        <v>474</v>
      </c>
      <c r="E10" s="153"/>
      <c r="F10" s="153"/>
      <c r="G10" s="154"/>
      <c r="H10" s="154"/>
      <c r="I10" s="154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outlineLevel="2" thickBot="1">
      <c r="B11" s="316">
        <v>5</v>
      </c>
      <c r="C11" s="317">
        <f t="shared" si="0"/>
        <v>311</v>
      </c>
      <c r="D11" s="317">
        <f t="shared" si="1"/>
        <v>474</v>
      </c>
      <c r="E11" s="153"/>
      <c r="F11" s="153"/>
      <c r="G11" s="154"/>
      <c r="H11" s="154"/>
      <c r="I11" s="154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outlineLevel="2" thickBot="1">
      <c r="B12" s="316">
        <v>6</v>
      </c>
      <c r="C12" s="317">
        <f t="shared" si="0"/>
        <v>311</v>
      </c>
      <c r="D12" s="317">
        <f t="shared" si="1"/>
        <v>474</v>
      </c>
      <c r="E12" s="153"/>
      <c r="F12" s="153"/>
      <c r="G12" s="154"/>
      <c r="H12" s="154"/>
      <c r="I12" s="154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outlineLevel="2" thickBot="1">
      <c r="B13" s="316">
        <v>7</v>
      </c>
      <c r="C13" s="317">
        <f t="shared" si="0"/>
        <v>311</v>
      </c>
      <c r="D13" s="317">
        <f t="shared" si="1"/>
        <v>474</v>
      </c>
      <c r="E13" s="153"/>
      <c r="F13" s="153"/>
      <c r="G13" s="154"/>
      <c r="H13" s="154"/>
      <c r="I13" s="154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outlineLevel="2" thickBot="1">
      <c r="B14" s="316">
        <v>8</v>
      </c>
      <c r="C14" s="317">
        <f t="shared" si="0"/>
        <v>311</v>
      </c>
      <c r="D14" s="317">
        <f t="shared" si="1"/>
        <v>474</v>
      </c>
      <c r="E14" s="153"/>
      <c r="F14" s="153"/>
      <c r="G14" s="154"/>
      <c r="H14" s="154"/>
      <c r="I14" s="154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outlineLevel="2" thickBot="1">
      <c r="B15" s="316">
        <v>9</v>
      </c>
      <c r="C15" s="317">
        <f t="shared" si="0"/>
        <v>311</v>
      </c>
      <c r="D15" s="317">
        <f t="shared" si="1"/>
        <v>474</v>
      </c>
      <c r="E15" s="153"/>
      <c r="F15" s="153"/>
      <c r="G15" s="154"/>
      <c r="H15" s="154"/>
      <c r="I15" s="154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outlineLevel="2" thickBot="1">
      <c r="B16" s="316">
        <v>10</v>
      </c>
      <c r="C16" s="317">
        <f t="shared" si="0"/>
        <v>311</v>
      </c>
      <c r="D16" s="317">
        <f t="shared" si="1"/>
        <v>474</v>
      </c>
      <c r="E16" s="153"/>
      <c r="F16" s="153"/>
      <c r="G16" s="154"/>
      <c r="H16" s="154"/>
      <c r="I16" s="154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outlineLevel="2" thickBot="1">
      <c r="B17" s="316">
        <v>11</v>
      </c>
      <c r="C17" s="317">
        <f t="shared" si="0"/>
        <v>311</v>
      </c>
      <c r="D17" s="317">
        <f t="shared" si="1"/>
        <v>474</v>
      </c>
      <c r="E17" s="153"/>
      <c r="F17" s="153"/>
      <c r="G17" s="154"/>
      <c r="H17" s="154"/>
      <c r="I17" s="154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outlineLevel="2" thickBot="1">
      <c r="B18" s="316">
        <v>12</v>
      </c>
      <c r="C18" s="317">
        <f t="shared" si="0"/>
        <v>311</v>
      </c>
      <c r="D18" s="317">
        <f t="shared" si="1"/>
        <v>474</v>
      </c>
      <c r="E18" s="153"/>
      <c r="F18" s="153"/>
      <c r="G18" s="154"/>
      <c r="H18" s="154"/>
      <c r="I18" s="154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outlineLevel="2" thickBot="1">
      <c r="B19" s="316">
        <v>13</v>
      </c>
      <c r="C19" s="317">
        <f t="shared" si="0"/>
        <v>311</v>
      </c>
      <c r="D19" s="317">
        <f t="shared" si="1"/>
        <v>474</v>
      </c>
      <c r="E19" s="153"/>
      <c r="F19" s="153"/>
      <c r="G19" s="154"/>
      <c r="H19" s="154"/>
      <c r="I19" s="154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outlineLevel="2" thickBot="1">
      <c r="B20" s="316">
        <v>14</v>
      </c>
      <c r="C20" s="317">
        <f t="shared" si="0"/>
        <v>311</v>
      </c>
      <c r="D20" s="317">
        <f t="shared" si="1"/>
        <v>474</v>
      </c>
      <c r="E20" s="350"/>
      <c r="F20" s="153"/>
      <c r="G20" s="154"/>
      <c r="H20" s="154"/>
      <c r="I20" s="154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outlineLevel="2" thickBot="1">
      <c r="B21" s="316">
        <v>15</v>
      </c>
      <c r="C21" s="317">
        <f t="shared" si="0"/>
        <v>311</v>
      </c>
      <c r="D21" s="317">
        <f t="shared" si="1"/>
        <v>474</v>
      </c>
      <c r="E21" s="153"/>
      <c r="F21" s="350"/>
      <c r="G21" s="154"/>
      <c r="H21" s="154"/>
      <c r="I21" s="154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outlineLevel="2" thickBot="1">
      <c r="B22" s="316">
        <v>16</v>
      </c>
      <c r="C22" s="317">
        <f t="shared" si="0"/>
        <v>311</v>
      </c>
      <c r="D22" s="317">
        <f t="shared" si="1"/>
        <v>474</v>
      </c>
      <c r="E22" s="153"/>
      <c r="F22" s="153"/>
      <c r="G22" s="154"/>
      <c r="H22" s="154"/>
      <c r="I22" s="154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outlineLevel="2" thickBot="1">
      <c r="B23" s="316">
        <v>17</v>
      </c>
      <c r="C23" s="317">
        <f t="shared" si="0"/>
        <v>311</v>
      </c>
      <c r="D23" s="317">
        <f t="shared" si="1"/>
        <v>474</v>
      </c>
      <c r="E23" s="153"/>
      <c r="F23" s="153"/>
      <c r="G23" s="154"/>
      <c r="H23" s="154"/>
      <c r="I23" s="154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outlineLevel="2" thickBot="1">
      <c r="B24" s="316">
        <v>18</v>
      </c>
      <c r="C24" s="317">
        <f t="shared" si="0"/>
        <v>311</v>
      </c>
      <c r="D24" s="317">
        <f t="shared" si="1"/>
        <v>474</v>
      </c>
      <c r="E24" s="153"/>
      <c r="F24" s="153"/>
      <c r="G24" s="154"/>
      <c r="H24" s="154"/>
      <c r="I24" s="154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outlineLevel="2" thickBot="1">
      <c r="B25" s="316">
        <v>19</v>
      </c>
      <c r="C25" s="317">
        <f t="shared" si="0"/>
        <v>311</v>
      </c>
      <c r="D25" s="317">
        <f t="shared" si="1"/>
        <v>474</v>
      </c>
      <c r="E25" s="153"/>
      <c r="F25" s="153"/>
      <c r="G25" s="154"/>
      <c r="H25" s="154"/>
      <c r="I25" s="154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outlineLevel="2" thickBot="1">
      <c r="B26" s="316">
        <v>20</v>
      </c>
      <c r="C26" s="317">
        <f t="shared" si="0"/>
        <v>311</v>
      </c>
      <c r="D26" s="317">
        <f t="shared" si="1"/>
        <v>474</v>
      </c>
      <c r="E26" s="153"/>
      <c r="F26" s="153"/>
      <c r="G26" s="154"/>
      <c r="H26" s="154"/>
      <c r="I26" s="154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outlineLevel="2" thickBot="1">
      <c r="B27" s="316">
        <v>21</v>
      </c>
      <c r="C27" s="317">
        <f t="shared" si="0"/>
        <v>311</v>
      </c>
      <c r="D27" s="317">
        <f t="shared" si="1"/>
        <v>474</v>
      </c>
      <c r="E27" s="153"/>
      <c r="F27" s="153"/>
      <c r="G27" s="154"/>
      <c r="H27" s="154"/>
      <c r="I27" s="154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outlineLevel="2" thickBot="1">
      <c r="B28" s="316">
        <v>22</v>
      </c>
      <c r="C28" s="317">
        <f t="shared" si="0"/>
        <v>311</v>
      </c>
      <c r="D28" s="317">
        <f t="shared" si="1"/>
        <v>474</v>
      </c>
      <c r="E28" s="153"/>
      <c r="F28" s="153"/>
      <c r="G28" s="154"/>
      <c r="H28" s="154"/>
      <c r="I28" s="154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outlineLevel="2" thickBot="1">
      <c r="B29" s="316">
        <v>23</v>
      </c>
      <c r="C29" s="317">
        <f t="shared" si="0"/>
        <v>311</v>
      </c>
      <c r="D29" s="317">
        <f t="shared" si="1"/>
        <v>474</v>
      </c>
      <c r="E29" s="153"/>
      <c r="F29" s="350"/>
      <c r="G29" s="154"/>
      <c r="H29" s="154"/>
      <c r="I29" s="154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outlineLevel="2" thickBot="1">
      <c r="B30" s="316">
        <v>24</v>
      </c>
      <c r="C30" s="317">
        <f t="shared" si="0"/>
        <v>311</v>
      </c>
      <c r="D30" s="317">
        <f t="shared" si="1"/>
        <v>474</v>
      </c>
      <c r="E30" s="350"/>
      <c r="F30" s="153"/>
      <c r="G30" s="154"/>
      <c r="H30" s="154"/>
      <c r="I30" s="154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outlineLevel="2" thickBot="1">
      <c r="B31" s="316">
        <v>25</v>
      </c>
      <c r="C31" s="317">
        <f t="shared" si="0"/>
        <v>311</v>
      </c>
      <c r="D31" s="317">
        <f t="shared" si="1"/>
        <v>474</v>
      </c>
      <c r="E31" s="153"/>
      <c r="F31" s="153"/>
      <c r="G31" s="154"/>
      <c r="H31" s="154"/>
      <c r="I31" s="154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outlineLevel="2" thickBot="1">
      <c r="B32" s="316">
        <v>26</v>
      </c>
      <c r="C32" s="317">
        <f t="shared" si="0"/>
        <v>311</v>
      </c>
      <c r="D32" s="317">
        <f t="shared" si="1"/>
        <v>474</v>
      </c>
      <c r="E32" s="153"/>
      <c r="F32" s="153"/>
      <c r="G32" s="154"/>
      <c r="H32" s="154"/>
      <c r="I32" s="154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outlineLevel="2" thickBot="1">
      <c r="B33" s="316">
        <v>27</v>
      </c>
      <c r="C33" s="317">
        <f t="shared" si="0"/>
        <v>311</v>
      </c>
      <c r="D33" s="317">
        <f t="shared" si="1"/>
        <v>474</v>
      </c>
      <c r="E33" s="153"/>
      <c r="F33" s="153"/>
      <c r="G33" s="154"/>
      <c r="H33" s="154"/>
      <c r="I33" s="154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outlineLevel="2" thickBot="1">
      <c r="B34" s="316">
        <v>28</v>
      </c>
      <c r="C34" s="317">
        <f t="shared" si="0"/>
        <v>311</v>
      </c>
      <c r="D34" s="317">
        <f t="shared" si="1"/>
        <v>474</v>
      </c>
      <c r="E34" s="153"/>
      <c r="F34" s="153"/>
      <c r="G34" s="154"/>
      <c r="H34" s="154"/>
      <c r="I34" s="154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outlineLevel="2" thickBot="1">
      <c r="B35" s="316">
        <v>29</v>
      </c>
      <c r="C35" s="317">
        <f t="shared" si="0"/>
        <v>311</v>
      </c>
      <c r="D35" s="317">
        <f t="shared" si="1"/>
        <v>474</v>
      </c>
      <c r="E35" s="153"/>
      <c r="F35" s="153"/>
      <c r="G35" s="154"/>
      <c r="H35" s="154"/>
      <c r="I35" s="154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outlineLevel="2" thickBot="1">
      <c r="B36" s="316">
        <v>30</v>
      </c>
      <c r="C36" s="317">
        <f t="shared" si="0"/>
        <v>311</v>
      </c>
      <c r="D36" s="317">
        <f t="shared" si="1"/>
        <v>474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outlineLevel="2" thickBot="1">
      <c r="B37" s="316">
        <v>31</v>
      </c>
      <c r="C37" s="317">
        <f t="shared" si="0"/>
        <v>311</v>
      </c>
      <c r="D37" s="317">
        <f t="shared" si="1"/>
        <v>474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outlineLevel="2" thickBot="1">
      <c r="B38" s="316">
        <v>32</v>
      </c>
      <c r="C38" s="317">
        <f t="shared" si="0"/>
        <v>311</v>
      </c>
      <c r="D38" s="317">
        <f t="shared" si="1"/>
        <v>474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outlineLevel="2" thickBot="1">
      <c r="B39" s="316">
        <v>33</v>
      </c>
      <c r="C39" s="317">
        <f t="shared" si="0"/>
        <v>311</v>
      </c>
      <c r="D39" s="317">
        <f t="shared" si="1"/>
        <v>474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outlineLevel="2" thickBot="1">
      <c r="B40" s="316">
        <v>34</v>
      </c>
      <c r="C40" s="317">
        <f t="shared" si="0"/>
        <v>311</v>
      </c>
      <c r="D40" s="317">
        <f t="shared" si="1"/>
        <v>474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outlineLevel="2" thickBot="1">
      <c r="B41" s="316">
        <v>35</v>
      </c>
      <c r="C41" s="317">
        <f t="shared" si="0"/>
        <v>311</v>
      </c>
      <c r="D41" s="317">
        <f t="shared" si="1"/>
        <v>474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outlineLevel="2" thickBot="1">
      <c r="B42" s="316">
        <v>36</v>
      </c>
      <c r="C42" s="317">
        <f t="shared" si="0"/>
        <v>311</v>
      </c>
      <c r="D42" s="317">
        <f t="shared" si="1"/>
        <v>474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outlineLevel="2" thickBot="1">
      <c r="B43" s="316">
        <v>37</v>
      </c>
      <c r="C43" s="317">
        <f t="shared" si="0"/>
        <v>311</v>
      </c>
      <c r="D43" s="317">
        <f t="shared" si="1"/>
        <v>474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outlineLevel="2" thickBot="1">
      <c r="B44" s="316">
        <v>38</v>
      </c>
      <c r="C44" s="317">
        <f t="shared" si="0"/>
        <v>311</v>
      </c>
      <c r="D44" s="317">
        <f t="shared" si="1"/>
        <v>474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outlineLevel="2" thickBot="1">
      <c r="B45" s="316">
        <v>39</v>
      </c>
      <c r="C45" s="317">
        <f t="shared" si="0"/>
        <v>311</v>
      </c>
      <c r="D45" s="317">
        <f t="shared" si="1"/>
        <v>474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outlineLevel="2" thickBot="1">
      <c r="B46" s="316">
        <v>40</v>
      </c>
      <c r="C46" s="317">
        <f t="shared" si="0"/>
        <v>311</v>
      </c>
      <c r="D46" s="317">
        <f t="shared" si="1"/>
        <v>474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outlineLevel="2" thickBot="1">
      <c r="B47" s="316">
        <v>41</v>
      </c>
      <c r="C47" s="317">
        <f t="shared" si="0"/>
        <v>311</v>
      </c>
      <c r="D47" s="317">
        <f t="shared" si="1"/>
        <v>474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outlineLevel="2" thickBot="1">
      <c r="B48" s="316">
        <v>42</v>
      </c>
      <c r="C48" s="317">
        <f t="shared" si="0"/>
        <v>311</v>
      </c>
      <c r="D48" s="317">
        <f t="shared" si="1"/>
        <v>474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outlineLevel="2" thickBot="1">
      <c r="B49" s="316">
        <v>43</v>
      </c>
      <c r="C49" s="317">
        <f t="shared" si="0"/>
        <v>311</v>
      </c>
      <c r="D49" s="317">
        <f t="shared" si="1"/>
        <v>474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outlineLevel="2" thickBot="1">
      <c r="B50" s="316">
        <v>44</v>
      </c>
      <c r="C50" s="317">
        <f t="shared" si="0"/>
        <v>311</v>
      </c>
      <c r="D50" s="317">
        <f t="shared" si="1"/>
        <v>474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outlineLevel="2" thickBot="1">
      <c r="B51" s="318">
        <v>45</v>
      </c>
      <c r="C51" s="319">
        <f t="shared" si="0"/>
        <v>311</v>
      </c>
      <c r="D51" s="319">
        <f t="shared" si="1"/>
        <v>474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8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9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/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312</v>
      </c>
      <c r="D65" s="713">
        <f>Главная!L4</f>
        <v>474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17" t="s">
        <v>351</v>
      </c>
      <c r="Z65" s="1117"/>
      <c r="AA65" s="1117"/>
      <c r="AC65" s="1117" t="s">
        <v>352</v>
      </c>
      <c r="AD65" s="1117"/>
      <c r="AE65" s="1117"/>
      <c r="AF65" s="1117"/>
      <c r="AG65" s="162"/>
      <c r="AH65" s="1117" t="s">
        <v>264</v>
      </c>
      <c r="AI65" s="1117"/>
      <c r="AJ65" s="1117"/>
      <c r="AK65" s="1117"/>
      <c r="AM65" s="224" t="s">
        <v>409</v>
      </c>
      <c r="AO65" s="162"/>
    </row>
    <row r="66" spans="2:41" ht="30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outlineLevel="2" thickBot="1">
      <c r="B67" s="314">
        <v>1</v>
      </c>
      <c r="C67" s="315">
        <f>C65</f>
        <v>312</v>
      </c>
      <c r="D67" s="315">
        <f>D65</f>
        <v>474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outlineLevel="2" thickBot="1">
      <c r="B68" s="316">
        <v>2</v>
      </c>
      <c r="C68" s="317">
        <f t="shared" ref="C68:C111" si="44">C67</f>
        <v>312</v>
      </c>
      <c r="D68" s="317">
        <f t="shared" ref="D68:D111" si="45">D67</f>
        <v>474</v>
      </c>
      <c r="E68" s="350"/>
      <c r="F68" s="350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outlineLevel="2" thickBot="1">
      <c r="B69" s="316">
        <v>3</v>
      </c>
      <c r="C69" s="317">
        <f t="shared" si="44"/>
        <v>312</v>
      </c>
      <c r="D69" s="317">
        <f t="shared" si="45"/>
        <v>474</v>
      </c>
      <c r="E69" s="350"/>
      <c r="F69" s="350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outlineLevel="2" thickBot="1">
      <c r="B70" s="316">
        <v>4</v>
      </c>
      <c r="C70" s="317">
        <f t="shared" si="44"/>
        <v>312</v>
      </c>
      <c r="D70" s="317">
        <f t="shared" si="45"/>
        <v>474</v>
      </c>
      <c r="E70" s="350"/>
      <c r="F70" s="350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outlineLevel="2" thickBot="1">
      <c r="B71" s="316">
        <v>5</v>
      </c>
      <c r="C71" s="317">
        <f t="shared" si="44"/>
        <v>312</v>
      </c>
      <c r="D71" s="317">
        <f t="shared" si="45"/>
        <v>474</v>
      </c>
      <c r="E71" s="350"/>
      <c r="F71" s="350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outlineLevel="2" thickBot="1">
      <c r="B72" s="316">
        <v>6</v>
      </c>
      <c r="C72" s="317">
        <f t="shared" si="44"/>
        <v>312</v>
      </c>
      <c r="D72" s="317">
        <f t="shared" si="45"/>
        <v>474</v>
      </c>
      <c r="E72" s="350"/>
      <c r="F72" s="350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outlineLevel="2" thickBot="1">
      <c r="B73" s="316">
        <v>7</v>
      </c>
      <c r="C73" s="317">
        <f t="shared" si="44"/>
        <v>312</v>
      </c>
      <c r="D73" s="317">
        <f t="shared" si="45"/>
        <v>474</v>
      </c>
      <c r="E73" s="350"/>
      <c r="F73" s="350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outlineLevel="2" thickBot="1">
      <c r="B74" s="316">
        <v>8</v>
      </c>
      <c r="C74" s="317">
        <f t="shared" si="44"/>
        <v>312</v>
      </c>
      <c r="D74" s="317">
        <f t="shared" si="45"/>
        <v>474</v>
      </c>
      <c r="E74" s="350"/>
      <c r="F74" s="350"/>
      <c r="G74" s="154"/>
      <c r="H74" s="154"/>
      <c r="I74" s="154"/>
      <c r="J74" s="154"/>
      <c r="K74" s="253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outlineLevel="2" thickBot="1">
      <c r="B75" s="316">
        <v>9</v>
      </c>
      <c r="C75" s="317">
        <f t="shared" si="44"/>
        <v>312</v>
      </c>
      <c r="D75" s="317">
        <f t="shared" si="45"/>
        <v>474</v>
      </c>
      <c r="E75" s="350"/>
      <c r="F75" s="350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outlineLevel="2" thickBot="1">
      <c r="B76" s="316">
        <v>10</v>
      </c>
      <c r="C76" s="317">
        <f t="shared" si="44"/>
        <v>312</v>
      </c>
      <c r="D76" s="317">
        <f t="shared" si="45"/>
        <v>474</v>
      </c>
      <c r="E76" s="350"/>
      <c r="F76" s="350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outlineLevel="2" thickBot="1">
      <c r="B77" s="316">
        <v>11</v>
      </c>
      <c r="C77" s="317">
        <f t="shared" si="44"/>
        <v>312</v>
      </c>
      <c r="D77" s="317">
        <f t="shared" si="45"/>
        <v>474</v>
      </c>
      <c r="E77" s="350"/>
      <c r="F77" s="350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outlineLevel="2" thickBot="1">
      <c r="B78" s="316">
        <v>12</v>
      </c>
      <c r="C78" s="317">
        <f t="shared" si="44"/>
        <v>312</v>
      </c>
      <c r="D78" s="317">
        <f t="shared" si="45"/>
        <v>474</v>
      </c>
      <c r="E78" s="350"/>
      <c r="F78" s="350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outlineLevel="2" thickBot="1">
      <c r="B79" s="316">
        <v>13</v>
      </c>
      <c r="C79" s="317">
        <f t="shared" si="44"/>
        <v>312</v>
      </c>
      <c r="D79" s="317">
        <f t="shared" si="45"/>
        <v>474</v>
      </c>
      <c r="E79" s="350"/>
      <c r="F79" s="350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outlineLevel="2" thickBot="1">
      <c r="B80" s="316">
        <v>14</v>
      </c>
      <c r="C80" s="317">
        <f t="shared" si="44"/>
        <v>312</v>
      </c>
      <c r="D80" s="317">
        <f t="shared" si="45"/>
        <v>474</v>
      </c>
      <c r="E80" s="350"/>
      <c r="F80" s="350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outlineLevel="2" thickBot="1">
      <c r="B81" s="316">
        <v>15</v>
      </c>
      <c r="C81" s="317">
        <f t="shared" si="44"/>
        <v>312</v>
      </c>
      <c r="D81" s="317">
        <f t="shared" si="45"/>
        <v>474</v>
      </c>
      <c r="E81" s="350"/>
      <c r="F81" s="350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outlineLevel="2" thickBot="1">
      <c r="B82" s="316">
        <v>16</v>
      </c>
      <c r="C82" s="317">
        <f t="shared" si="44"/>
        <v>312</v>
      </c>
      <c r="D82" s="317">
        <f t="shared" si="45"/>
        <v>474</v>
      </c>
      <c r="E82" s="350"/>
      <c r="F82" s="350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outlineLevel="2" thickBot="1">
      <c r="B83" s="316">
        <v>17</v>
      </c>
      <c r="C83" s="317">
        <f t="shared" si="44"/>
        <v>312</v>
      </c>
      <c r="D83" s="317">
        <f t="shared" si="45"/>
        <v>474</v>
      </c>
      <c r="E83" s="350"/>
      <c r="F83" s="350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outlineLevel="2" thickBot="1">
      <c r="B84" s="316">
        <v>18</v>
      </c>
      <c r="C84" s="317">
        <f t="shared" si="44"/>
        <v>312</v>
      </c>
      <c r="D84" s="317">
        <f t="shared" si="45"/>
        <v>474</v>
      </c>
      <c r="E84" s="350"/>
      <c r="F84" s="350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outlineLevel="2" thickBot="1">
      <c r="B85" s="316">
        <v>19</v>
      </c>
      <c r="C85" s="317">
        <f t="shared" si="44"/>
        <v>312</v>
      </c>
      <c r="D85" s="317">
        <f t="shared" si="45"/>
        <v>474</v>
      </c>
      <c r="E85" s="350"/>
      <c r="F85" s="350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outlineLevel="2" thickBot="1">
      <c r="B86" s="316">
        <v>20</v>
      </c>
      <c r="C86" s="317">
        <f t="shared" si="44"/>
        <v>312</v>
      </c>
      <c r="D86" s="317">
        <f t="shared" si="45"/>
        <v>474</v>
      </c>
      <c r="E86" s="350"/>
      <c r="F86" s="350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outlineLevel="2" thickBot="1">
      <c r="B87" s="316">
        <v>21</v>
      </c>
      <c r="C87" s="317">
        <f t="shared" si="44"/>
        <v>312</v>
      </c>
      <c r="D87" s="317">
        <f t="shared" si="45"/>
        <v>474</v>
      </c>
      <c r="E87" s="350"/>
      <c r="F87" s="350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outlineLevel="2" thickBot="1">
      <c r="B88" s="316">
        <v>22</v>
      </c>
      <c r="C88" s="317">
        <f t="shared" si="44"/>
        <v>312</v>
      </c>
      <c r="D88" s="317">
        <f t="shared" si="45"/>
        <v>474</v>
      </c>
      <c r="E88" s="350"/>
      <c r="F88" s="350"/>
      <c r="G88" s="870"/>
      <c r="H88" s="870"/>
      <c r="I88" s="870"/>
      <c r="J88" s="870"/>
      <c r="K88" s="870"/>
      <c r="L88" s="870"/>
      <c r="M88" s="870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outlineLevel="2" thickBot="1">
      <c r="B89" s="316">
        <v>23</v>
      </c>
      <c r="C89" s="317">
        <f t="shared" si="44"/>
        <v>312</v>
      </c>
      <c r="D89" s="317">
        <f t="shared" si="45"/>
        <v>474</v>
      </c>
      <c r="E89" s="350"/>
      <c r="F89" s="350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outlineLevel="2" thickBot="1">
      <c r="B90" s="316">
        <v>24</v>
      </c>
      <c r="C90" s="317">
        <f t="shared" si="44"/>
        <v>312</v>
      </c>
      <c r="D90" s="317">
        <f t="shared" si="45"/>
        <v>474</v>
      </c>
      <c r="E90" s="350"/>
      <c r="F90" s="350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outlineLevel="2" thickBot="1">
      <c r="B91" s="316">
        <v>25</v>
      </c>
      <c r="C91" s="317">
        <f t="shared" si="44"/>
        <v>312</v>
      </c>
      <c r="D91" s="317">
        <f t="shared" si="45"/>
        <v>474</v>
      </c>
      <c r="E91" s="350"/>
      <c r="F91" s="350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outlineLevel="2" thickBot="1">
      <c r="B92" s="316">
        <v>26</v>
      </c>
      <c r="C92" s="317">
        <f t="shared" si="44"/>
        <v>312</v>
      </c>
      <c r="D92" s="317">
        <f t="shared" si="45"/>
        <v>474</v>
      </c>
      <c r="E92" s="350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outlineLevel="2" thickBot="1">
      <c r="B93" s="316">
        <v>27</v>
      </c>
      <c r="C93" s="317">
        <f t="shared" si="44"/>
        <v>312</v>
      </c>
      <c r="D93" s="317">
        <f t="shared" si="45"/>
        <v>474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outlineLevel="2" thickBot="1">
      <c r="B94" s="316">
        <v>28</v>
      </c>
      <c r="C94" s="317">
        <f t="shared" si="44"/>
        <v>312</v>
      </c>
      <c r="D94" s="317">
        <f t="shared" si="45"/>
        <v>474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outlineLevel="2" thickBot="1">
      <c r="B95" s="316">
        <v>29</v>
      </c>
      <c r="C95" s="317">
        <f t="shared" si="44"/>
        <v>312</v>
      </c>
      <c r="D95" s="317">
        <f t="shared" si="45"/>
        <v>474</v>
      </c>
      <c r="E95" s="153"/>
      <c r="F95" s="86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outlineLevel="2" thickBot="1">
      <c r="B96" s="316">
        <v>30</v>
      </c>
      <c r="C96" s="317">
        <f t="shared" si="44"/>
        <v>312</v>
      </c>
      <c r="D96" s="317">
        <f t="shared" si="45"/>
        <v>474</v>
      </c>
      <c r="E96" s="153"/>
      <c r="F96" s="864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outlineLevel="2" thickBot="1">
      <c r="B97" s="316">
        <v>31</v>
      </c>
      <c r="C97" s="317">
        <f t="shared" si="44"/>
        <v>312</v>
      </c>
      <c r="D97" s="317">
        <f t="shared" si="45"/>
        <v>474</v>
      </c>
      <c r="E97" s="153"/>
      <c r="F97" s="86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outlineLevel="2" thickBot="1">
      <c r="B98" s="316">
        <v>32</v>
      </c>
      <c r="C98" s="317">
        <f t="shared" si="44"/>
        <v>312</v>
      </c>
      <c r="D98" s="317">
        <f t="shared" si="45"/>
        <v>474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outlineLevel="2" thickBot="1">
      <c r="B99" s="316">
        <v>33</v>
      </c>
      <c r="C99" s="317">
        <f t="shared" si="44"/>
        <v>312</v>
      </c>
      <c r="D99" s="317">
        <f t="shared" si="45"/>
        <v>474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outlineLevel="2" thickBot="1">
      <c r="B100" s="316">
        <v>34</v>
      </c>
      <c r="C100" s="317">
        <f t="shared" si="44"/>
        <v>312</v>
      </c>
      <c r="D100" s="317">
        <f t="shared" si="45"/>
        <v>474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outlineLevel="2" thickBot="1">
      <c r="B101" s="316">
        <v>35</v>
      </c>
      <c r="C101" s="317">
        <f t="shared" si="44"/>
        <v>312</v>
      </c>
      <c r="D101" s="317">
        <f t="shared" si="45"/>
        <v>474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outlineLevel="2" thickBot="1">
      <c r="B102" s="316">
        <v>36</v>
      </c>
      <c r="C102" s="317">
        <f t="shared" si="44"/>
        <v>312</v>
      </c>
      <c r="D102" s="317">
        <f t="shared" si="45"/>
        <v>474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outlineLevel="2" thickBot="1">
      <c r="B103" s="316">
        <v>37</v>
      </c>
      <c r="C103" s="317">
        <f t="shared" si="44"/>
        <v>312</v>
      </c>
      <c r="D103" s="317">
        <f t="shared" si="45"/>
        <v>474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outlineLevel="2" thickBot="1">
      <c r="B104" s="316">
        <v>38</v>
      </c>
      <c r="C104" s="317">
        <f t="shared" si="44"/>
        <v>312</v>
      </c>
      <c r="D104" s="317">
        <f t="shared" si="45"/>
        <v>474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outlineLevel="2" thickBot="1">
      <c r="B105" s="316">
        <v>39</v>
      </c>
      <c r="C105" s="317">
        <f t="shared" si="44"/>
        <v>312</v>
      </c>
      <c r="D105" s="317">
        <f t="shared" si="45"/>
        <v>474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outlineLevel="2" thickBot="1">
      <c r="B106" s="316">
        <v>40</v>
      </c>
      <c r="C106" s="317">
        <f t="shared" si="44"/>
        <v>312</v>
      </c>
      <c r="D106" s="317">
        <f t="shared" si="45"/>
        <v>474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outlineLevel="2" thickBot="1">
      <c r="B107" s="316">
        <v>41</v>
      </c>
      <c r="C107" s="317">
        <f t="shared" si="44"/>
        <v>312</v>
      </c>
      <c r="D107" s="317">
        <f t="shared" si="45"/>
        <v>474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outlineLevel="2" thickBot="1">
      <c r="B108" s="316">
        <v>42</v>
      </c>
      <c r="C108" s="317">
        <f t="shared" si="44"/>
        <v>312</v>
      </c>
      <c r="D108" s="317">
        <f t="shared" si="45"/>
        <v>474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outlineLevel="2" thickBot="1">
      <c r="B109" s="316">
        <v>43</v>
      </c>
      <c r="C109" s="317">
        <f t="shared" si="44"/>
        <v>312</v>
      </c>
      <c r="D109" s="317">
        <f t="shared" si="45"/>
        <v>474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outlineLevel="2" thickBot="1">
      <c r="B110" s="316">
        <v>44</v>
      </c>
      <c r="C110" s="317">
        <f t="shared" si="44"/>
        <v>312</v>
      </c>
      <c r="D110" s="317">
        <f t="shared" si="45"/>
        <v>474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outlineLevel="2" thickBot="1">
      <c r="B111" s="318">
        <v>45</v>
      </c>
      <c r="C111" s="319">
        <f t="shared" si="44"/>
        <v>312</v>
      </c>
      <c r="D111" s="319">
        <f t="shared" si="45"/>
        <v>474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8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9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313</v>
      </c>
      <c r="D125" s="713">
        <f>Главная!L5</f>
        <v>474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17" t="s">
        <v>351</v>
      </c>
      <c r="Z125" s="1117"/>
      <c r="AA125" s="1117"/>
      <c r="AC125" s="1117" t="s">
        <v>352</v>
      </c>
      <c r="AD125" s="1117"/>
      <c r="AE125" s="1117"/>
      <c r="AF125" s="1117"/>
      <c r="AG125" s="162"/>
      <c r="AH125" s="1117" t="s">
        <v>264</v>
      </c>
      <c r="AI125" s="1117"/>
      <c r="AJ125" s="1117"/>
      <c r="AK125" s="1117"/>
      <c r="AM125" s="224" t="s">
        <v>409</v>
      </c>
      <c r="AO125" s="162"/>
    </row>
    <row r="126" spans="2:41" ht="30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outlineLevel="2" thickBot="1">
      <c r="B127" s="314">
        <v>1</v>
      </c>
      <c r="C127" s="315">
        <f>C125</f>
        <v>313</v>
      </c>
      <c r="D127" s="315">
        <f>D125</f>
        <v>474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outlineLevel="2" thickBot="1">
      <c r="B128" s="316">
        <v>2</v>
      </c>
      <c r="C128" s="317">
        <f t="shared" ref="C128:C171" si="74">C127</f>
        <v>313</v>
      </c>
      <c r="D128" s="317">
        <f t="shared" ref="D128:D171" si="75">D127</f>
        <v>474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outlineLevel="2" thickBot="1">
      <c r="B129" s="316">
        <v>3</v>
      </c>
      <c r="C129" s="317">
        <f t="shared" si="74"/>
        <v>313</v>
      </c>
      <c r="D129" s="317">
        <f t="shared" si="75"/>
        <v>474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outlineLevel="2" thickBot="1">
      <c r="B130" s="316">
        <v>4</v>
      </c>
      <c r="C130" s="317">
        <f t="shared" si="74"/>
        <v>313</v>
      </c>
      <c r="D130" s="317">
        <f t="shared" si="75"/>
        <v>474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outlineLevel="2" thickBot="1">
      <c r="B131" s="316">
        <v>5</v>
      </c>
      <c r="C131" s="317">
        <f t="shared" si="74"/>
        <v>313</v>
      </c>
      <c r="D131" s="317">
        <f t="shared" si="75"/>
        <v>474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outlineLevel="2" thickBot="1">
      <c r="B132" s="316">
        <v>6</v>
      </c>
      <c r="C132" s="317">
        <f t="shared" si="74"/>
        <v>313</v>
      </c>
      <c r="D132" s="317">
        <f t="shared" si="75"/>
        <v>474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outlineLevel="2" thickBot="1">
      <c r="B133" s="316">
        <v>7</v>
      </c>
      <c r="C133" s="317">
        <f t="shared" si="74"/>
        <v>313</v>
      </c>
      <c r="D133" s="317">
        <f t="shared" si="75"/>
        <v>474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outlineLevel="2" thickBot="1">
      <c r="B134" s="316">
        <v>8</v>
      </c>
      <c r="C134" s="317">
        <f t="shared" si="74"/>
        <v>313</v>
      </c>
      <c r="D134" s="317">
        <f t="shared" si="75"/>
        <v>474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outlineLevel="2" thickBot="1">
      <c r="B135" s="316">
        <v>9</v>
      </c>
      <c r="C135" s="317">
        <f t="shared" si="74"/>
        <v>313</v>
      </c>
      <c r="D135" s="317">
        <f t="shared" si="75"/>
        <v>474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outlineLevel="2" thickBot="1">
      <c r="B136" s="316">
        <v>10</v>
      </c>
      <c r="C136" s="317">
        <f t="shared" si="74"/>
        <v>313</v>
      </c>
      <c r="D136" s="317">
        <f t="shared" si="75"/>
        <v>474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outlineLevel="2" thickBot="1">
      <c r="B137" s="316">
        <v>11</v>
      </c>
      <c r="C137" s="317">
        <f t="shared" si="74"/>
        <v>313</v>
      </c>
      <c r="D137" s="317">
        <f t="shared" si="75"/>
        <v>474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outlineLevel="2" thickBot="1">
      <c r="B138" s="316">
        <v>12</v>
      </c>
      <c r="C138" s="317">
        <f t="shared" si="74"/>
        <v>313</v>
      </c>
      <c r="D138" s="317">
        <f t="shared" si="75"/>
        <v>474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outlineLevel="2" thickBot="1">
      <c r="B139" s="316">
        <v>13</v>
      </c>
      <c r="C139" s="317">
        <f t="shared" si="74"/>
        <v>313</v>
      </c>
      <c r="D139" s="317">
        <f t="shared" si="75"/>
        <v>474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outlineLevel="2" thickBot="1">
      <c r="B140" s="316">
        <v>14</v>
      </c>
      <c r="C140" s="317">
        <f t="shared" si="74"/>
        <v>313</v>
      </c>
      <c r="D140" s="317">
        <f t="shared" si="75"/>
        <v>474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outlineLevel="2" thickBot="1">
      <c r="B141" s="316">
        <v>15</v>
      </c>
      <c r="C141" s="317">
        <f t="shared" si="74"/>
        <v>313</v>
      </c>
      <c r="D141" s="317">
        <f t="shared" si="75"/>
        <v>474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outlineLevel="2" thickBot="1">
      <c r="B142" s="316">
        <v>16</v>
      </c>
      <c r="C142" s="317">
        <f t="shared" si="74"/>
        <v>313</v>
      </c>
      <c r="D142" s="317">
        <f t="shared" si="75"/>
        <v>474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outlineLevel="2" thickBot="1">
      <c r="B143" s="316">
        <v>17</v>
      </c>
      <c r="C143" s="317">
        <f t="shared" si="74"/>
        <v>313</v>
      </c>
      <c r="D143" s="317">
        <f t="shared" si="75"/>
        <v>474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outlineLevel="2" thickBot="1">
      <c r="B144" s="316">
        <v>18</v>
      </c>
      <c r="C144" s="317">
        <f t="shared" si="74"/>
        <v>313</v>
      </c>
      <c r="D144" s="317">
        <f t="shared" si="75"/>
        <v>474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outlineLevel="2" thickBot="1">
      <c r="B145" s="316">
        <v>19</v>
      </c>
      <c r="C145" s="317">
        <f t="shared" si="74"/>
        <v>313</v>
      </c>
      <c r="D145" s="317">
        <f t="shared" si="75"/>
        <v>474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outlineLevel="2" thickBot="1">
      <c r="B146" s="316">
        <v>20</v>
      </c>
      <c r="C146" s="317">
        <f t="shared" si="74"/>
        <v>313</v>
      </c>
      <c r="D146" s="317">
        <f t="shared" si="75"/>
        <v>474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outlineLevel="2" thickBot="1">
      <c r="B147" s="316">
        <v>21</v>
      </c>
      <c r="C147" s="317">
        <f t="shared" si="74"/>
        <v>313</v>
      </c>
      <c r="D147" s="317">
        <f t="shared" si="75"/>
        <v>474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outlineLevel="2" thickBot="1">
      <c r="B148" s="316">
        <v>22</v>
      </c>
      <c r="C148" s="317">
        <f t="shared" si="74"/>
        <v>313</v>
      </c>
      <c r="D148" s="317">
        <f t="shared" si="75"/>
        <v>474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outlineLevel="2" thickBot="1">
      <c r="B149" s="316">
        <v>23</v>
      </c>
      <c r="C149" s="317">
        <f t="shared" si="74"/>
        <v>313</v>
      </c>
      <c r="D149" s="317">
        <f t="shared" si="75"/>
        <v>474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outlineLevel="2" thickBot="1">
      <c r="B150" s="316">
        <v>24</v>
      </c>
      <c r="C150" s="317">
        <f t="shared" si="74"/>
        <v>313</v>
      </c>
      <c r="D150" s="317">
        <f t="shared" si="75"/>
        <v>474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outlineLevel="2" thickBot="1">
      <c r="B151" s="316">
        <v>25</v>
      </c>
      <c r="C151" s="317">
        <f t="shared" si="74"/>
        <v>313</v>
      </c>
      <c r="D151" s="317">
        <f t="shared" si="75"/>
        <v>474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outlineLevel="2" thickBot="1">
      <c r="B152" s="316">
        <v>26</v>
      </c>
      <c r="C152" s="317">
        <f t="shared" si="74"/>
        <v>313</v>
      </c>
      <c r="D152" s="317">
        <f t="shared" si="75"/>
        <v>474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outlineLevel="2" thickBot="1">
      <c r="B153" s="316">
        <v>27</v>
      </c>
      <c r="C153" s="317">
        <f t="shared" si="74"/>
        <v>313</v>
      </c>
      <c r="D153" s="317">
        <f t="shared" si="75"/>
        <v>474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outlineLevel="2" thickBot="1">
      <c r="B154" s="316">
        <v>28</v>
      </c>
      <c r="C154" s="317">
        <f t="shared" si="74"/>
        <v>313</v>
      </c>
      <c r="D154" s="317">
        <f t="shared" si="75"/>
        <v>474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outlineLevel="2" thickBot="1">
      <c r="B155" s="316">
        <v>29</v>
      </c>
      <c r="C155" s="317">
        <f t="shared" si="74"/>
        <v>313</v>
      </c>
      <c r="D155" s="317">
        <f t="shared" si="75"/>
        <v>474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outlineLevel="2" thickBot="1">
      <c r="B156" s="316">
        <v>30</v>
      </c>
      <c r="C156" s="317">
        <f t="shared" si="74"/>
        <v>313</v>
      </c>
      <c r="D156" s="317">
        <f t="shared" si="75"/>
        <v>474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outlineLevel="2" thickBot="1">
      <c r="B157" s="316">
        <v>31</v>
      </c>
      <c r="C157" s="317">
        <f t="shared" si="74"/>
        <v>313</v>
      </c>
      <c r="D157" s="317">
        <f t="shared" si="75"/>
        <v>474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outlineLevel="2" thickBot="1">
      <c r="B158" s="316">
        <v>32</v>
      </c>
      <c r="C158" s="317">
        <f t="shared" si="74"/>
        <v>313</v>
      </c>
      <c r="D158" s="317">
        <f t="shared" si="75"/>
        <v>474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outlineLevel="2" thickBot="1">
      <c r="B159" s="316">
        <v>33</v>
      </c>
      <c r="C159" s="317">
        <f t="shared" si="74"/>
        <v>313</v>
      </c>
      <c r="D159" s="317">
        <f t="shared" si="75"/>
        <v>474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outlineLevel="2" thickBot="1">
      <c r="B160" s="316">
        <v>34</v>
      </c>
      <c r="C160" s="317">
        <f t="shared" si="74"/>
        <v>313</v>
      </c>
      <c r="D160" s="317">
        <f t="shared" si="75"/>
        <v>474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outlineLevel="2" thickBot="1">
      <c r="B161" s="316">
        <v>35</v>
      </c>
      <c r="C161" s="317">
        <f t="shared" si="74"/>
        <v>313</v>
      </c>
      <c r="D161" s="317">
        <f t="shared" si="75"/>
        <v>474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outlineLevel="2" thickBot="1">
      <c r="B162" s="316">
        <v>36</v>
      </c>
      <c r="C162" s="317">
        <f t="shared" si="74"/>
        <v>313</v>
      </c>
      <c r="D162" s="317">
        <f t="shared" si="75"/>
        <v>474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outlineLevel="2" thickBot="1">
      <c r="B163" s="316">
        <v>37</v>
      </c>
      <c r="C163" s="317">
        <f t="shared" si="74"/>
        <v>313</v>
      </c>
      <c r="D163" s="317">
        <f t="shared" si="75"/>
        <v>474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outlineLevel="2" thickBot="1">
      <c r="B164" s="316">
        <v>38</v>
      </c>
      <c r="C164" s="317">
        <f t="shared" si="74"/>
        <v>313</v>
      </c>
      <c r="D164" s="317">
        <f t="shared" si="75"/>
        <v>474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outlineLevel="2" thickBot="1">
      <c r="B165" s="316">
        <v>39</v>
      </c>
      <c r="C165" s="317">
        <f t="shared" si="74"/>
        <v>313</v>
      </c>
      <c r="D165" s="317">
        <f t="shared" si="75"/>
        <v>474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outlineLevel="2" thickBot="1">
      <c r="B166" s="316">
        <v>40</v>
      </c>
      <c r="C166" s="317">
        <f t="shared" si="74"/>
        <v>313</v>
      </c>
      <c r="D166" s="317">
        <f t="shared" si="75"/>
        <v>474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outlineLevel="2" thickBot="1">
      <c r="B167" s="316">
        <v>41</v>
      </c>
      <c r="C167" s="317">
        <f t="shared" si="74"/>
        <v>313</v>
      </c>
      <c r="D167" s="317">
        <f t="shared" si="75"/>
        <v>474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outlineLevel="2" thickBot="1">
      <c r="B168" s="316">
        <v>42</v>
      </c>
      <c r="C168" s="317">
        <f t="shared" si="74"/>
        <v>313</v>
      </c>
      <c r="D168" s="317">
        <f t="shared" si="75"/>
        <v>474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outlineLevel="2" thickBot="1">
      <c r="B169" s="316">
        <v>43</v>
      </c>
      <c r="C169" s="317">
        <f t="shared" si="74"/>
        <v>313</v>
      </c>
      <c r="D169" s="317">
        <f t="shared" si="75"/>
        <v>474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outlineLevel="2" thickBot="1">
      <c r="B170" s="316">
        <v>44</v>
      </c>
      <c r="C170" s="317">
        <f t="shared" si="74"/>
        <v>313</v>
      </c>
      <c r="D170" s="317">
        <f t="shared" si="75"/>
        <v>474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outlineLevel="2" thickBot="1">
      <c r="B171" s="318">
        <v>45</v>
      </c>
      <c r="C171" s="319">
        <f t="shared" si="74"/>
        <v>313</v>
      </c>
      <c r="D171" s="319">
        <f t="shared" si="75"/>
        <v>474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8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9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314</v>
      </c>
      <c r="D185" s="713" t="str">
        <f>Главная!L6</f>
        <v>474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17" t="s">
        <v>351</v>
      </c>
      <c r="Z185" s="1117"/>
      <c r="AA185" s="1117"/>
      <c r="AC185" s="1117" t="s">
        <v>352</v>
      </c>
      <c r="AD185" s="1117"/>
      <c r="AE185" s="1117"/>
      <c r="AF185" s="1117"/>
      <c r="AG185" s="162"/>
      <c r="AH185" s="1117" t="s">
        <v>264</v>
      </c>
      <c r="AI185" s="1117"/>
      <c r="AJ185" s="1117"/>
      <c r="AK185" s="1117"/>
      <c r="AM185" s="224" t="s">
        <v>409</v>
      </c>
      <c r="AO185" s="162"/>
    </row>
    <row r="186" spans="2:41" ht="30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outlineLevel="2" thickBot="1">
      <c r="B187" s="314">
        <v>1</v>
      </c>
      <c r="C187" s="315">
        <f>C185</f>
        <v>314</v>
      </c>
      <c r="D187" s="315" t="str">
        <f>D185</f>
        <v>474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outlineLevel="2" thickBot="1">
      <c r="B188" s="316">
        <v>2</v>
      </c>
      <c r="C188" s="317">
        <f t="shared" ref="C188:C231" si="104">C187</f>
        <v>314</v>
      </c>
      <c r="D188" s="317" t="str">
        <f t="shared" ref="D188:D231" si="105">D187</f>
        <v>474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outlineLevel="2" thickBot="1">
      <c r="B189" s="316">
        <v>3</v>
      </c>
      <c r="C189" s="317">
        <f t="shared" si="104"/>
        <v>314</v>
      </c>
      <c r="D189" s="317" t="str">
        <f t="shared" si="105"/>
        <v>474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outlineLevel="2" thickBot="1">
      <c r="B190" s="316">
        <v>4</v>
      </c>
      <c r="C190" s="317">
        <f t="shared" si="104"/>
        <v>314</v>
      </c>
      <c r="D190" s="317" t="str">
        <f t="shared" si="105"/>
        <v>474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outlineLevel="2" thickBot="1">
      <c r="B191" s="316">
        <v>5</v>
      </c>
      <c r="C191" s="317">
        <f t="shared" si="104"/>
        <v>314</v>
      </c>
      <c r="D191" s="317" t="str">
        <f t="shared" si="105"/>
        <v>474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outlineLevel="2" thickBot="1">
      <c r="B192" s="316">
        <v>6</v>
      </c>
      <c r="C192" s="317">
        <f t="shared" si="104"/>
        <v>314</v>
      </c>
      <c r="D192" s="317" t="str">
        <f t="shared" si="105"/>
        <v>474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outlineLevel="2" thickBot="1">
      <c r="B193" s="316">
        <v>7</v>
      </c>
      <c r="C193" s="317">
        <f t="shared" si="104"/>
        <v>314</v>
      </c>
      <c r="D193" s="317" t="str">
        <f t="shared" si="105"/>
        <v>474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outlineLevel="2" thickBot="1">
      <c r="B194" s="316">
        <v>8</v>
      </c>
      <c r="C194" s="317">
        <f t="shared" si="104"/>
        <v>314</v>
      </c>
      <c r="D194" s="317" t="str">
        <f t="shared" si="105"/>
        <v>474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outlineLevel="2" thickBot="1">
      <c r="B195" s="316">
        <v>9</v>
      </c>
      <c r="C195" s="317">
        <f t="shared" si="104"/>
        <v>314</v>
      </c>
      <c r="D195" s="317" t="str">
        <f t="shared" si="105"/>
        <v>474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outlineLevel="2" thickBot="1">
      <c r="B196" s="316">
        <v>10</v>
      </c>
      <c r="C196" s="317">
        <f t="shared" si="104"/>
        <v>314</v>
      </c>
      <c r="D196" s="317" t="str">
        <f t="shared" si="105"/>
        <v>474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outlineLevel="2" thickBot="1">
      <c r="B197" s="316">
        <v>11</v>
      </c>
      <c r="C197" s="317">
        <f t="shared" si="104"/>
        <v>314</v>
      </c>
      <c r="D197" s="317" t="str">
        <f t="shared" si="105"/>
        <v>474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outlineLevel="2" thickBot="1">
      <c r="B198" s="316">
        <v>12</v>
      </c>
      <c r="C198" s="317">
        <f t="shared" si="104"/>
        <v>314</v>
      </c>
      <c r="D198" s="317" t="str">
        <f t="shared" si="105"/>
        <v>474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outlineLevel="2" thickBot="1">
      <c r="B199" s="316">
        <v>13</v>
      </c>
      <c r="C199" s="317">
        <f t="shared" si="104"/>
        <v>314</v>
      </c>
      <c r="D199" s="317" t="str">
        <f t="shared" si="105"/>
        <v>474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outlineLevel="2" thickBot="1">
      <c r="B200" s="316">
        <v>14</v>
      </c>
      <c r="C200" s="317">
        <f t="shared" si="104"/>
        <v>314</v>
      </c>
      <c r="D200" s="317" t="str">
        <f t="shared" si="105"/>
        <v>474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outlineLevel="2" thickBot="1">
      <c r="B201" s="316">
        <v>15</v>
      </c>
      <c r="C201" s="317">
        <f t="shared" si="104"/>
        <v>314</v>
      </c>
      <c r="D201" s="317" t="str">
        <f t="shared" si="105"/>
        <v>474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outlineLevel="2" thickBot="1">
      <c r="B202" s="316">
        <v>16</v>
      </c>
      <c r="C202" s="317">
        <f t="shared" si="104"/>
        <v>314</v>
      </c>
      <c r="D202" s="317" t="str">
        <f t="shared" si="105"/>
        <v>474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outlineLevel="2" thickBot="1">
      <c r="B203" s="316">
        <v>17</v>
      </c>
      <c r="C203" s="317">
        <f t="shared" si="104"/>
        <v>314</v>
      </c>
      <c r="D203" s="317" t="str">
        <f t="shared" si="105"/>
        <v>474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outlineLevel="2" thickBot="1">
      <c r="B204" s="316">
        <v>18</v>
      </c>
      <c r="C204" s="317">
        <f t="shared" si="104"/>
        <v>314</v>
      </c>
      <c r="D204" s="317" t="str">
        <f t="shared" si="105"/>
        <v>474</v>
      </c>
      <c r="E204" s="153"/>
      <c r="F204" s="153"/>
      <c r="G204" s="347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outlineLevel="2" thickBot="1">
      <c r="B205" s="316">
        <v>19</v>
      </c>
      <c r="C205" s="317">
        <f t="shared" si="104"/>
        <v>314</v>
      </c>
      <c r="D205" s="317" t="str">
        <f t="shared" si="105"/>
        <v>474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outlineLevel="2" thickBot="1">
      <c r="B206" s="316">
        <v>20</v>
      </c>
      <c r="C206" s="317">
        <f t="shared" si="104"/>
        <v>314</v>
      </c>
      <c r="D206" s="317" t="str">
        <f t="shared" si="105"/>
        <v>474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outlineLevel="2" thickBot="1">
      <c r="B207" s="316">
        <v>21</v>
      </c>
      <c r="C207" s="317">
        <f t="shared" si="104"/>
        <v>314</v>
      </c>
      <c r="D207" s="317" t="str">
        <f t="shared" si="105"/>
        <v>474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outlineLevel="2" thickBot="1">
      <c r="B208" s="316">
        <v>22</v>
      </c>
      <c r="C208" s="317">
        <f t="shared" si="104"/>
        <v>314</v>
      </c>
      <c r="D208" s="317" t="str">
        <f t="shared" si="105"/>
        <v>474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outlineLevel="2" thickBot="1">
      <c r="B209" s="316">
        <v>23</v>
      </c>
      <c r="C209" s="317">
        <f t="shared" si="104"/>
        <v>314</v>
      </c>
      <c r="D209" s="317" t="str">
        <f t="shared" si="105"/>
        <v>474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outlineLevel="2" thickBot="1">
      <c r="B210" s="316">
        <v>24</v>
      </c>
      <c r="C210" s="317">
        <f t="shared" si="104"/>
        <v>314</v>
      </c>
      <c r="D210" s="317" t="str">
        <f t="shared" si="105"/>
        <v>474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outlineLevel="2" thickBot="1">
      <c r="B211" s="316">
        <v>25</v>
      </c>
      <c r="C211" s="317">
        <f t="shared" si="104"/>
        <v>314</v>
      </c>
      <c r="D211" s="317" t="str">
        <f t="shared" si="105"/>
        <v>474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outlineLevel="2" thickBot="1">
      <c r="B212" s="316">
        <v>26</v>
      </c>
      <c r="C212" s="317">
        <f t="shared" si="104"/>
        <v>314</v>
      </c>
      <c r="D212" s="317" t="str">
        <f t="shared" si="105"/>
        <v>474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outlineLevel="2" thickBot="1">
      <c r="B213" s="316">
        <v>27</v>
      </c>
      <c r="C213" s="317">
        <f t="shared" si="104"/>
        <v>314</v>
      </c>
      <c r="D213" s="317" t="str">
        <f t="shared" si="105"/>
        <v>474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outlineLevel="2" thickBot="1">
      <c r="B214" s="316">
        <v>28</v>
      </c>
      <c r="C214" s="317">
        <f t="shared" si="104"/>
        <v>314</v>
      </c>
      <c r="D214" s="317" t="str">
        <f t="shared" si="105"/>
        <v>474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outlineLevel="2" thickBot="1">
      <c r="B215" s="316">
        <v>29</v>
      </c>
      <c r="C215" s="317">
        <f t="shared" si="104"/>
        <v>314</v>
      </c>
      <c r="D215" s="317" t="str">
        <f t="shared" si="105"/>
        <v>474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outlineLevel="2" thickBot="1">
      <c r="B216" s="316">
        <v>30</v>
      </c>
      <c r="C216" s="317">
        <f t="shared" si="104"/>
        <v>314</v>
      </c>
      <c r="D216" s="317" t="str">
        <f t="shared" si="105"/>
        <v>474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outlineLevel="2" thickBot="1">
      <c r="B217" s="316">
        <v>31</v>
      </c>
      <c r="C217" s="317">
        <f t="shared" si="104"/>
        <v>314</v>
      </c>
      <c r="D217" s="317" t="str">
        <f t="shared" si="105"/>
        <v>474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outlineLevel="2" thickBot="1">
      <c r="B218" s="316">
        <v>32</v>
      </c>
      <c r="C218" s="317">
        <f t="shared" si="104"/>
        <v>314</v>
      </c>
      <c r="D218" s="317" t="str">
        <f t="shared" si="105"/>
        <v>474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outlineLevel="2" thickBot="1">
      <c r="B219" s="316">
        <v>33</v>
      </c>
      <c r="C219" s="317">
        <f t="shared" si="104"/>
        <v>314</v>
      </c>
      <c r="D219" s="317" t="str">
        <f t="shared" si="105"/>
        <v>474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outlineLevel="2" thickBot="1">
      <c r="B220" s="316">
        <v>34</v>
      </c>
      <c r="C220" s="317">
        <f t="shared" si="104"/>
        <v>314</v>
      </c>
      <c r="D220" s="317" t="str">
        <f t="shared" si="105"/>
        <v>474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outlineLevel="2" thickBot="1">
      <c r="B221" s="316">
        <v>35</v>
      </c>
      <c r="C221" s="317">
        <f t="shared" si="104"/>
        <v>314</v>
      </c>
      <c r="D221" s="317" t="str">
        <f t="shared" si="105"/>
        <v>474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outlineLevel="2" thickBot="1">
      <c r="B222" s="316">
        <v>36</v>
      </c>
      <c r="C222" s="317">
        <f t="shared" si="104"/>
        <v>314</v>
      </c>
      <c r="D222" s="317" t="str">
        <f t="shared" si="105"/>
        <v>474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outlineLevel="2" thickBot="1">
      <c r="B223" s="316">
        <v>37</v>
      </c>
      <c r="C223" s="317">
        <f t="shared" si="104"/>
        <v>314</v>
      </c>
      <c r="D223" s="317" t="str">
        <f t="shared" si="105"/>
        <v>474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outlineLevel="2" thickBot="1">
      <c r="B224" s="316">
        <v>38</v>
      </c>
      <c r="C224" s="317">
        <f t="shared" si="104"/>
        <v>314</v>
      </c>
      <c r="D224" s="317" t="str">
        <f t="shared" si="105"/>
        <v>474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outlineLevel="2" thickBot="1">
      <c r="B225" s="316">
        <v>39</v>
      </c>
      <c r="C225" s="317">
        <f t="shared" si="104"/>
        <v>314</v>
      </c>
      <c r="D225" s="317" t="str">
        <f t="shared" si="105"/>
        <v>474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outlineLevel="2" thickBot="1">
      <c r="B226" s="316">
        <v>40</v>
      </c>
      <c r="C226" s="317">
        <f t="shared" si="104"/>
        <v>314</v>
      </c>
      <c r="D226" s="317" t="str">
        <f t="shared" si="105"/>
        <v>474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outlineLevel="2" thickBot="1">
      <c r="B227" s="316">
        <v>41</v>
      </c>
      <c r="C227" s="317">
        <f t="shared" si="104"/>
        <v>314</v>
      </c>
      <c r="D227" s="317" t="str">
        <f t="shared" si="105"/>
        <v>474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outlineLevel="2" thickBot="1">
      <c r="B228" s="316">
        <v>42</v>
      </c>
      <c r="C228" s="317">
        <f t="shared" si="104"/>
        <v>314</v>
      </c>
      <c r="D228" s="317" t="str">
        <f t="shared" si="105"/>
        <v>474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outlineLevel="2" thickBot="1">
      <c r="B229" s="316">
        <v>43</v>
      </c>
      <c r="C229" s="317">
        <f t="shared" si="104"/>
        <v>314</v>
      </c>
      <c r="D229" s="317" t="str">
        <f t="shared" si="105"/>
        <v>474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outlineLevel="2" thickBot="1">
      <c r="B230" s="316">
        <v>44</v>
      </c>
      <c r="C230" s="317">
        <f t="shared" si="104"/>
        <v>314</v>
      </c>
      <c r="D230" s="317" t="str">
        <f t="shared" si="105"/>
        <v>474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outlineLevel="2" thickBot="1">
      <c r="B231" s="318">
        <v>45</v>
      </c>
      <c r="C231" s="319">
        <f t="shared" si="104"/>
        <v>314</v>
      </c>
      <c r="D231" s="319" t="str">
        <f t="shared" si="105"/>
        <v>474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8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9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315</v>
      </c>
      <c r="D245" s="713">
        <f>Главная!L7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17" t="s">
        <v>351</v>
      </c>
      <c r="Z245" s="1117"/>
      <c r="AA245" s="1117"/>
      <c r="AC245" s="1117" t="s">
        <v>352</v>
      </c>
      <c r="AD245" s="1117"/>
      <c r="AE245" s="1117"/>
      <c r="AF245" s="1117"/>
      <c r="AG245" s="162"/>
      <c r="AH245" s="1117" t="s">
        <v>264</v>
      </c>
      <c r="AI245" s="1117"/>
      <c r="AJ245" s="1117"/>
      <c r="AK245" s="1117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315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315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315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315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315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315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315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315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315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315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315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315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315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315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315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315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315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315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315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315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315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315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315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315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315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315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315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315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315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315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315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315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315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315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315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315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315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315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315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315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315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315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315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315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315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8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9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316</v>
      </c>
      <c r="D305" s="713">
        <f>Главная!L8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17" t="s">
        <v>351</v>
      </c>
      <c r="Z305" s="1117"/>
      <c r="AA305" s="1117"/>
      <c r="AC305" s="1117" t="s">
        <v>352</v>
      </c>
      <c r="AD305" s="1117"/>
      <c r="AE305" s="1117"/>
      <c r="AF305" s="1117"/>
      <c r="AG305" s="162"/>
      <c r="AH305" s="1117" t="s">
        <v>264</v>
      </c>
      <c r="AI305" s="1117"/>
      <c r="AJ305" s="1117"/>
      <c r="AK305" s="1117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316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316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316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316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316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316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316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316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316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316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316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316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316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316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316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316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316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316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316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316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316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316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316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316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316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316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316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316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316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316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316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316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316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316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316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316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316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316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316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316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316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316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316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316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316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8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9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6" t="s">
        <v>368</v>
      </c>
      <c r="C365" s="1116"/>
      <c r="D365" s="1116"/>
      <c r="E365" s="1116"/>
      <c r="F365" s="1116"/>
      <c r="G365" s="1116"/>
      <c r="H365" s="1116"/>
      <c r="I365" s="1116"/>
      <c r="J365" s="1116"/>
      <c r="K365" s="1116"/>
      <c r="L365" s="1116"/>
      <c r="M365" s="1116"/>
      <c r="N365" s="1116"/>
      <c r="O365" s="1116"/>
      <c r="P365" s="1116"/>
      <c r="Q365" s="1116"/>
      <c r="R365" s="1116"/>
      <c r="S365" s="1116"/>
      <c r="T365" s="1116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11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12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9" t="s">
        <v>369</v>
      </c>
      <c r="C378" s="1120"/>
      <c r="D378" s="1120"/>
      <c r="E378" s="1120"/>
      <c r="F378" s="1120"/>
      <c r="G378" s="1120"/>
      <c r="H378" s="1120"/>
      <c r="I378" s="1120"/>
      <c r="J378" s="1120"/>
      <c r="K378" s="1120"/>
      <c r="L378" s="1120"/>
      <c r="M378" s="1120"/>
      <c r="N378" s="1120"/>
      <c r="O378" s="1120"/>
      <c r="P378" s="1120"/>
      <c r="Q378" s="1120"/>
      <c r="R378" s="1120"/>
      <c r="S378" s="1120"/>
      <c r="T378" s="1121"/>
      <c r="V378" s="162"/>
      <c r="W378" s="162"/>
      <c r="AO378" s="162"/>
    </row>
    <row r="379" spans="2:41" s="159" customFormat="1" ht="16.5" thickBot="1">
      <c r="B379" s="189"/>
      <c r="C379" s="198">
        <v>321</v>
      </c>
      <c r="D379" s="713">
        <f>Главная!L9</f>
        <v>402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18" t="s">
        <v>351</v>
      </c>
      <c r="Z379" s="1118"/>
      <c r="AA379" s="1118"/>
      <c r="AB379" s="223"/>
      <c r="AC379" s="1118" t="s">
        <v>352</v>
      </c>
      <c r="AD379" s="1118"/>
      <c r="AE379" s="1118"/>
      <c r="AF379" s="1118"/>
      <c r="AG379" s="224"/>
      <c r="AH379" s="1118" t="s">
        <v>264</v>
      </c>
      <c r="AI379" s="1118"/>
      <c r="AJ379" s="1118"/>
      <c r="AK379" s="1118"/>
      <c r="AM379" s="224" t="s">
        <v>409</v>
      </c>
      <c r="AO379" s="162"/>
    </row>
    <row r="380" spans="2:41" ht="30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outlineLevel="2" thickBot="1">
      <c r="B381" s="314">
        <v>1</v>
      </c>
      <c r="C381" s="315">
        <f>C379</f>
        <v>321</v>
      </c>
      <c r="D381" s="315">
        <f>D379</f>
        <v>402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outlineLevel="2" thickBot="1">
      <c r="B382" s="316">
        <v>2</v>
      </c>
      <c r="C382" s="317">
        <f t="shared" ref="C382:C425" si="204">C381</f>
        <v>321</v>
      </c>
      <c r="D382" s="317">
        <f t="shared" ref="D382:D425" si="205">D381</f>
        <v>402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outlineLevel="2" thickBot="1">
      <c r="B383" s="316">
        <v>3</v>
      </c>
      <c r="C383" s="317">
        <f t="shared" si="204"/>
        <v>321</v>
      </c>
      <c r="D383" s="317">
        <f t="shared" si="205"/>
        <v>402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outlineLevel="2" thickBot="1">
      <c r="B384" s="316">
        <v>4</v>
      </c>
      <c r="C384" s="317">
        <f t="shared" si="204"/>
        <v>321</v>
      </c>
      <c r="D384" s="317">
        <f t="shared" si="205"/>
        <v>402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outlineLevel="2" thickBot="1">
      <c r="B385" s="316">
        <v>5</v>
      </c>
      <c r="C385" s="317">
        <f t="shared" si="204"/>
        <v>321</v>
      </c>
      <c r="D385" s="317">
        <f t="shared" si="205"/>
        <v>402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outlineLevel="2" thickBot="1">
      <c r="B386" s="316">
        <v>6</v>
      </c>
      <c r="C386" s="317">
        <f t="shared" si="204"/>
        <v>321</v>
      </c>
      <c r="D386" s="317">
        <f t="shared" si="205"/>
        <v>402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outlineLevel="2" thickBot="1">
      <c r="B387" s="316">
        <v>7</v>
      </c>
      <c r="C387" s="317">
        <f t="shared" si="204"/>
        <v>321</v>
      </c>
      <c r="D387" s="317">
        <f t="shared" si="205"/>
        <v>402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outlineLevel="2" thickBot="1">
      <c r="B388" s="316">
        <v>8</v>
      </c>
      <c r="C388" s="317">
        <f t="shared" si="204"/>
        <v>321</v>
      </c>
      <c r="D388" s="317">
        <f t="shared" si="205"/>
        <v>402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outlineLevel="2" thickBot="1">
      <c r="B389" s="316">
        <v>9</v>
      </c>
      <c r="C389" s="317">
        <f t="shared" si="204"/>
        <v>321</v>
      </c>
      <c r="D389" s="317">
        <f t="shared" si="205"/>
        <v>402</v>
      </c>
      <c r="E389" s="153"/>
      <c r="F389" s="153"/>
      <c r="G389" s="154"/>
      <c r="H389" s="154"/>
      <c r="I389" s="154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outlineLevel="2" thickBot="1">
      <c r="B390" s="316">
        <v>10</v>
      </c>
      <c r="C390" s="317">
        <f t="shared" si="204"/>
        <v>321</v>
      </c>
      <c r="D390" s="317">
        <f t="shared" si="205"/>
        <v>402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outlineLevel="2" thickBot="1">
      <c r="B391" s="316">
        <v>11</v>
      </c>
      <c r="C391" s="317">
        <f t="shared" si="204"/>
        <v>321</v>
      </c>
      <c r="D391" s="317">
        <f t="shared" si="205"/>
        <v>402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outlineLevel="2" thickBot="1">
      <c r="B392" s="316">
        <v>12</v>
      </c>
      <c r="C392" s="317">
        <f t="shared" si="204"/>
        <v>321</v>
      </c>
      <c r="D392" s="317">
        <f t="shared" si="205"/>
        <v>402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outlineLevel="2" thickBot="1">
      <c r="B393" s="316">
        <v>13</v>
      </c>
      <c r="C393" s="317">
        <f t="shared" si="204"/>
        <v>321</v>
      </c>
      <c r="D393" s="317">
        <f t="shared" si="205"/>
        <v>402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outlineLevel="2" thickBot="1">
      <c r="B394" s="316">
        <v>14</v>
      </c>
      <c r="C394" s="317">
        <f t="shared" si="204"/>
        <v>321</v>
      </c>
      <c r="D394" s="317">
        <f t="shared" si="205"/>
        <v>402</v>
      </c>
      <c r="E394" s="153"/>
      <c r="F394" s="153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outlineLevel="2" thickBot="1">
      <c r="B395" s="316">
        <v>15</v>
      </c>
      <c r="C395" s="317">
        <f t="shared" si="204"/>
        <v>321</v>
      </c>
      <c r="D395" s="317">
        <f t="shared" si="205"/>
        <v>402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outlineLevel="2" thickBot="1">
      <c r="B396" s="316">
        <v>16</v>
      </c>
      <c r="C396" s="317">
        <f t="shared" si="204"/>
        <v>321</v>
      </c>
      <c r="D396" s="317">
        <f t="shared" si="205"/>
        <v>402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outlineLevel="2" thickBot="1">
      <c r="B397" s="316">
        <v>17</v>
      </c>
      <c r="C397" s="317">
        <f t="shared" si="204"/>
        <v>321</v>
      </c>
      <c r="D397" s="317">
        <f t="shared" si="205"/>
        <v>402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outlineLevel="2" thickBot="1">
      <c r="B398" s="316">
        <v>18</v>
      </c>
      <c r="C398" s="317">
        <f t="shared" si="204"/>
        <v>321</v>
      </c>
      <c r="D398" s="317">
        <f t="shared" si="205"/>
        <v>402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outlineLevel="2" thickBot="1">
      <c r="B399" s="316">
        <v>19</v>
      </c>
      <c r="C399" s="317">
        <f t="shared" si="204"/>
        <v>321</v>
      </c>
      <c r="D399" s="317">
        <f t="shared" si="205"/>
        <v>402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outlineLevel="2" thickBot="1">
      <c r="B400" s="316">
        <v>20</v>
      </c>
      <c r="C400" s="317">
        <f t="shared" si="204"/>
        <v>321</v>
      </c>
      <c r="D400" s="317">
        <f t="shared" si="205"/>
        <v>402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outlineLevel="2" thickBot="1">
      <c r="B401" s="316">
        <v>21</v>
      </c>
      <c r="C401" s="317">
        <f t="shared" si="204"/>
        <v>321</v>
      </c>
      <c r="D401" s="317">
        <f t="shared" si="205"/>
        <v>402</v>
      </c>
      <c r="E401" s="153"/>
      <c r="F401" s="15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outlineLevel="2" thickBot="1">
      <c r="B402" s="316">
        <v>22</v>
      </c>
      <c r="C402" s="317">
        <f t="shared" si="204"/>
        <v>321</v>
      </c>
      <c r="D402" s="317">
        <f t="shared" si="205"/>
        <v>402</v>
      </c>
      <c r="E402" s="153"/>
      <c r="F402" s="15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outlineLevel="2" thickBot="1">
      <c r="B403" s="316">
        <v>23</v>
      </c>
      <c r="C403" s="317">
        <f t="shared" si="204"/>
        <v>321</v>
      </c>
      <c r="D403" s="317">
        <f t="shared" si="205"/>
        <v>402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outlineLevel="2" thickBot="1">
      <c r="B404" s="316">
        <v>24</v>
      </c>
      <c r="C404" s="317">
        <f t="shared" si="204"/>
        <v>321</v>
      </c>
      <c r="D404" s="317">
        <f t="shared" si="205"/>
        <v>402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outlineLevel="2" thickBot="1">
      <c r="B405" s="316">
        <v>25</v>
      </c>
      <c r="C405" s="317">
        <f t="shared" si="204"/>
        <v>321</v>
      </c>
      <c r="D405" s="317">
        <f t="shared" si="205"/>
        <v>402</v>
      </c>
      <c r="E405" s="153"/>
      <c r="F405" s="15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outlineLevel="2" thickBot="1">
      <c r="B406" s="316">
        <v>26</v>
      </c>
      <c r="C406" s="317">
        <f t="shared" si="204"/>
        <v>321</v>
      </c>
      <c r="D406" s="317">
        <f t="shared" si="205"/>
        <v>402</v>
      </c>
      <c r="E406" s="153"/>
      <c r="F406" s="15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outlineLevel="2" thickBot="1">
      <c r="B407" s="316">
        <v>27</v>
      </c>
      <c r="C407" s="317">
        <f t="shared" si="204"/>
        <v>321</v>
      </c>
      <c r="D407" s="317">
        <f t="shared" si="205"/>
        <v>402</v>
      </c>
      <c r="E407" s="153"/>
      <c r="F407" s="15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outlineLevel="2" thickBot="1">
      <c r="B408" s="316">
        <v>28</v>
      </c>
      <c r="C408" s="317">
        <f t="shared" si="204"/>
        <v>321</v>
      </c>
      <c r="D408" s="317">
        <f t="shared" si="205"/>
        <v>402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outlineLevel="2" thickBot="1">
      <c r="B409" s="316">
        <v>29</v>
      </c>
      <c r="C409" s="317">
        <f t="shared" si="204"/>
        <v>321</v>
      </c>
      <c r="D409" s="317">
        <f t="shared" si="205"/>
        <v>402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outlineLevel="2" thickBot="1">
      <c r="B410" s="316">
        <v>30</v>
      </c>
      <c r="C410" s="317">
        <f t="shared" si="204"/>
        <v>321</v>
      </c>
      <c r="D410" s="317">
        <f t="shared" si="205"/>
        <v>402</v>
      </c>
      <c r="E410" s="153"/>
      <c r="F410" s="86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outlineLevel="2" thickBot="1">
      <c r="B411" s="316">
        <v>31</v>
      </c>
      <c r="C411" s="317">
        <f t="shared" si="204"/>
        <v>321</v>
      </c>
      <c r="D411" s="317">
        <f t="shared" si="205"/>
        <v>402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outlineLevel="2" thickBot="1">
      <c r="B412" s="316">
        <v>32</v>
      </c>
      <c r="C412" s="317">
        <f t="shared" si="204"/>
        <v>321</v>
      </c>
      <c r="D412" s="317">
        <f t="shared" si="205"/>
        <v>402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outlineLevel="2" thickBot="1">
      <c r="B413" s="316">
        <v>33</v>
      </c>
      <c r="C413" s="317">
        <f t="shared" si="204"/>
        <v>321</v>
      </c>
      <c r="D413" s="317">
        <f t="shared" si="205"/>
        <v>402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outlineLevel="2" thickBot="1">
      <c r="B414" s="316">
        <v>34</v>
      </c>
      <c r="C414" s="317">
        <f t="shared" si="204"/>
        <v>321</v>
      </c>
      <c r="D414" s="317">
        <f t="shared" si="205"/>
        <v>402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outlineLevel="2" thickBot="1">
      <c r="B415" s="316">
        <v>35</v>
      </c>
      <c r="C415" s="317">
        <f t="shared" si="204"/>
        <v>321</v>
      </c>
      <c r="D415" s="317">
        <f t="shared" si="205"/>
        <v>402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outlineLevel="2" thickBot="1">
      <c r="B416" s="316">
        <v>36</v>
      </c>
      <c r="C416" s="317">
        <f t="shared" si="204"/>
        <v>321</v>
      </c>
      <c r="D416" s="317">
        <f t="shared" si="205"/>
        <v>402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outlineLevel="2" thickBot="1">
      <c r="B417" s="316">
        <v>37</v>
      </c>
      <c r="C417" s="317">
        <f t="shared" si="204"/>
        <v>321</v>
      </c>
      <c r="D417" s="317">
        <f t="shared" si="205"/>
        <v>402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outlineLevel="2" thickBot="1">
      <c r="B418" s="316">
        <v>38</v>
      </c>
      <c r="C418" s="317">
        <f t="shared" si="204"/>
        <v>321</v>
      </c>
      <c r="D418" s="317">
        <f t="shared" si="205"/>
        <v>402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outlineLevel="2" thickBot="1">
      <c r="B419" s="316">
        <v>39</v>
      </c>
      <c r="C419" s="317">
        <f t="shared" si="204"/>
        <v>321</v>
      </c>
      <c r="D419" s="317">
        <f t="shared" si="205"/>
        <v>402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outlineLevel="2" thickBot="1">
      <c r="B420" s="316">
        <v>40</v>
      </c>
      <c r="C420" s="317">
        <f t="shared" si="204"/>
        <v>321</v>
      </c>
      <c r="D420" s="317">
        <f t="shared" si="205"/>
        <v>402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outlineLevel="2" thickBot="1">
      <c r="B421" s="316">
        <v>41</v>
      </c>
      <c r="C421" s="317">
        <f t="shared" si="204"/>
        <v>321</v>
      </c>
      <c r="D421" s="317">
        <f t="shared" si="205"/>
        <v>402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outlineLevel="2" thickBot="1">
      <c r="B422" s="316">
        <v>42</v>
      </c>
      <c r="C422" s="317">
        <f t="shared" si="204"/>
        <v>321</v>
      </c>
      <c r="D422" s="317">
        <f t="shared" si="205"/>
        <v>402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outlineLevel="2" thickBot="1">
      <c r="B423" s="316">
        <v>43</v>
      </c>
      <c r="C423" s="317">
        <f t="shared" si="204"/>
        <v>321</v>
      </c>
      <c r="D423" s="317">
        <f t="shared" si="205"/>
        <v>402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outlineLevel="2" thickBot="1">
      <c r="B424" s="316">
        <v>44</v>
      </c>
      <c r="C424" s="317">
        <f t="shared" si="204"/>
        <v>321</v>
      </c>
      <c r="D424" s="317">
        <f t="shared" si="205"/>
        <v>402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outlineLevel="2" thickBot="1">
      <c r="B425" s="318">
        <v>45</v>
      </c>
      <c r="C425" s="319">
        <f t="shared" si="204"/>
        <v>321</v>
      </c>
      <c r="D425" s="319">
        <f t="shared" si="205"/>
        <v>402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8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9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322</v>
      </c>
      <c r="D439" s="713">
        <f>Главная!L10</f>
        <v>402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17" t="s">
        <v>351</v>
      </c>
      <c r="Z439" s="1117"/>
      <c r="AA439" s="1117"/>
      <c r="AC439" s="1117" t="s">
        <v>352</v>
      </c>
      <c r="AD439" s="1117"/>
      <c r="AE439" s="1117"/>
      <c r="AF439" s="1117"/>
      <c r="AG439" s="162"/>
      <c r="AH439" s="1117" t="s">
        <v>264</v>
      </c>
      <c r="AI439" s="1117"/>
      <c r="AJ439" s="1117"/>
      <c r="AK439" s="1117"/>
      <c r="AM439" s="224" t="s">
        <v>409</v>
      </c>
      <c r="AO439" s="162"/>
    </row>
    <row r="440" spans="2:41" ht="30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outlineLevel="2" thickBot="1">
      <c r="B441" s="314">
        <v>1</v>
      </c>
      <c r="C441" s="315">
        <f>C439</f>
        <v>322</v>
      </c>
      <c r="D441" s="315">
        <f>D439</f>
        <v>402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outlineLevel="2" thickBot="1">
      <c r="B442" s="316">
        <v>2</v>
      </c>
      <c r="C442" s="317">
        <f t="shared" ref="C442:C485" si="234">C441</f>
        <v>322</v>
      </c>
      <c r="D442" s="317">
        <f t="shared" ref="D442:D485" si="235">D441</f>
        <v>402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outlineLevel="2" thickBot="1">
      <c r="B443" s="316">
        <v>3</v>
      </c>
      <c r="C443" s="317">
        <f t="shared" si="234"/>
        <v>322</v>
      </c>
      <c r="D443" s="317">
        <f t="shared" si="235"/>
        <v>402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outlineLevel="2" thickBot="1">
      <c r="B444" s="316">
        <v>4</v>
      </c>
      <c r="C444" s="317">
        <f t="shared" si="234"/>
        <v>322</v>
      </c>
      <c r="D444" s="317">
        <f t="shared" si="235"/>
        <v>402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outlineLevel="2" thickBot="1">
      <c r="B445" s="316">
        <v>5</v>
      </c>
      <c r="C445" s="317">
        <f t="shared" si="234"/>
        <v>322</v>
      </c>
      <c r="D445" s="317">
        <f t="shared" si="235"/>
        <v>402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outlineLevel="2" thickBot="1">
      <c r="B446" s="316">
        <v>6</v>
      </c>
      <c r="C446" s="317">
        <f t="shared" si="234"/>
        <v>322</v>
      </c>
      <c r="D446" s="317">
        <f t="shared" si="235"/>
        <v>402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outlineLevel="2" thickBot="1">
      <c r="B447" s="316">
        <v>7</v>
      </c>
      <c r="C447" s="317">
        <f t="shared" si="234"/>
        <v>322</v>
      </c>
      <c r="D447" s="317">
        <f t="shared" si="235"/>
        <v>402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outlineLevel="2" thickBot="1">
      <c r="B448" s="316">
        <v>8</v>
      </c>
      <c r="C448" s="317">
        <f t="shared" si="234"/>
        <v>322</v>
      </c>
      <c r="D448" s="317">
        <f t="shared" si="235"/>
        <v>402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outlineLevel="2" thickBot="1">
      <c r="B449" s="316">
        <v>9</v>
      </c>
      <c r="C449" s="317">
        <f t="shared" si="234"/>
        <v>322</v>
      </c>
      <c r="D449" s="317">
        <f t="shared" si="235"/>
        <v>402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outlineLevel="2" thickBot="1">
      <c r="B450" s="316">
        <v>10</v>
      </c>
      <c r="C450" s="317">
        <f t="shared" si="234"/>
        <v>322</v>
      </c>
      <c r="D450" s="317">
        <f t="shared" si="235"/>
        <v>402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outlineLevel="2" thickBot="1">
      <c r="B451" s="316">
        <v>11</v>
      </c>
      <c r="C451" s="317">
        <f t="shared" si="234"/>
        <v>322</v>
      </c>
      <c r="D451" s="317">
        <f t="shared" si="235"/>
        <v>402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outlineLevel="2" thickBot="1">
      <c r="B452" s="316">
        <v>12</v>
      </c>
      <c r="C452" s="317">
        <f t="shared" si="234"/>
        <v>322</v>
      </c>
      <c r="D452" s="317">
        <f t="shared" si="235"/>
        <v>402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outlineLevel="2" thickBot="1">
      <c r="B453" s="316">
        <v>13</v>
      </c>
      <c r="C453" s="317">
        <f t="shared" si="234"/>
        <v>322</v>
      </c>
      <c r="D453" s="317">
        <f t="shared" si="235"/>
        <v>402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outlineLevel="2" thickBot="1">
      <c r="B454" s="316">
        <v>14</v>
      </c>
      <c r="C454" s="317">
        <f t="shared" si="234"/>
        <v>322</v>
      </c>
      <c r="D454" s="317">
        <f t="shared" si="235"/>
        <v>402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outlineLevel="2" thickBot="1">
      <c r="B455" s="316">
        <v>15</v>
      </c>
      <c r="C455" s="317">
        <f t="shared" si="234"/>
        <v>322</v>
      </c>
      <c r="D455" s="317">
        <f t="shared" si="235"/>
        <v>402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outlineLevel="2" thickBot="1">
      <c r="B456" s="316">
        <v>16</v>
      </c>
      <c r="C456" s="317">
        <f t="shared" si="234"/>
        <v>322</v>
      </c>
      <c r="D456" s="317">
        <f t="shared" si="235"/>
        <v>402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outlineLevel="2" thickBot="1">
      <c r="B457" s="316">
        <v>17</v>
      </c>
      <c r="C457" s="317">
        <f t="shared" si="234"/>
        <v>322</v>
      </c>
      <c r="D457" s="317">
        <f t="shared" si="235"/>
        <v>402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outlineLevel="2" thickBot="1">
      <c r="B458" s="316">
        <v>18</v>
      </c>
      <c r="C458" s="317">
        <f t="shared" si="234"/>
        <v>322</v>
      </c>
      <c r="D458" s="317">
        <f t="shared" si="235"/>
        <v>402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outlineLevel="2" thickBot="1">
      <c r="B459" s="316">
        <v>19</v>
      </c>
      <c r="C459" s="317">
        <f t="shared" si="234"/>
        <v>322</v>
      </c>
      <c r="D459" s="317">
        <f t="shared" si="235"/>
        <v>402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outlineLevel="2" thickBot="1">
      <c r="B460" s="316">
        <v>20</v>
      </c>
      <c r="C460" s="317">
        <f t="shared" si="234"/>
        <v>322</v>
      </c>
      <c r="D460" s="317">
        <f t="shared" si="235"/>
        <v>402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outlineLevel="2" thickBot="1">
      <c r="B461" s="316">
        <v>21</v>
      </c>
      <c r="C461" s="317">
        <f t="shared" si="234"/>
        <v>322</v>
      </c>
      <c r="D461" s="317">
        <f t="shared" si="235"/>
        <v>402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outlineLevel="2" thickBot="1">
      <c r="B462" s="316">
        <v>22</v>
      </c>
      <c r="C462" s="317">
        <f t="shared" si="234"/>
        <v>322</v>
      </c>
      <c r="D462" s="317">
        <f t="shared" si="235"/>
        <v>402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outlineLevel="2" thickBot="1">
      <c r="B463" s="316">
        <v>23</v>
      </c>
      <c r="C463" s="317">
        <f t="shared" si="234"/>
        <v>322</v>
      </c>
      <c r="D463" s="317">
        <f t="shared" si="235"/>
        <v>402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outlineLevel="2" thickBot="1">
      <c r="B464" s="316">
        <v>24</v>
      </c>
      <c r="C464" s="317">
        <f t="shared" si="234"/>
        <v>322</v>
      </c>
      <c r="D464" s="317">
        <f t="shared" si="235"/>
        <v>402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outlineLevel="2" thickBot="1">
      <c r="B465" s="316">
        <v>25</v>
      </c>
      <c r="C465" s="317">
        <f t="shared" si="234"/>
        <v>322</v>
      </c>
      <c r="D465" s="317">
        <f t="shared" si="235"/>
        <v>402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outlineLevel="2" thickBot="1">
      <c r="B466" s="316">
        <v>26</v>
      </c>
      <c r="C466" s="317">
        <f t="shared" si="234"/>
        <v>322</v>
      </c>
      <c r="D466" s="317">
        <f t="shared" si="235"/>
        <v>402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outlineLevel="2" thickBot="1">
      <c r="B467" s="316">
        <v>27</v>
      </c>
      <c r="C467" s="317">
        <f t="shared" si="234"/>
        <v>322</v>
      </c>
      <c r="D467" s="317">
        <f t="shared" si="235"/>
        <v>402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outlineLevel="2" thickBot="1">
      <c r="B468" s="316">
        <v>28</v>
      </c>
      <c r="C468" s="317">
        <f t="shared" si="234"/>
        <v>322</v>
      </c>
      <c r="D468" s="317">
        <f t="shared" si="235"/>
        <v>402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outlineLevel="2" thickBot="1">
      <c r="B469" s="316">
        <v>29</v>
      </c>
      <c r="C469" s="317">
        <f t="shared" si="234"/>
        <v>322</v>
      </c>
      <c r="D469" s="317">
        <f t="shared" si="235"/>
        <v>402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outlineLevel="2" thickBot="1">
      <c r="B470" s="316">
        <v>30</v>
      </c>
      <c r="C470" s="317">
        <f t="shared" si="234"/>
        <v>322</v>
      </c>
      <c r="D470" s="317">
        <f t="shared" si="235"/>
        <v>402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outlineLevel="2" thickBot="1">
      <c r="B471" s="316">
        <v>31</v>
      </c>
      <c r="C471" s="317">
        <f t="shared" si="234"/>
        <v>322</v>
      </c>
      <c r="D471" s="317">
        <f t="shared" si="235"/>
        <v>402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outlineLevel="2" thickBot="1">
      <c r="B472" s="316">
        <v>32</v>
      </c>
      <c r="C472" s="317">
        <f t="shared" si="234"/>
        <v>322</v>
      </c>
      <c r="D472" s="317">
        <f t="shared" si="235"/>
        <v>402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outlineLevel="2" thickBot="1">
      <c r="B473" s="316">
        <v>33</v>
      </c>
      <c r="C473" s="317">
        <f t="shared" si="234"/>
        <v>322</v>
      </c>
      <c r="D473" s="317">
        <f t="shared" si="235"/>
        <v>402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outlineLevel="2" thickBot="1">
      <c r="B474" s="316">
        <v>34</v>
      </c>
      <c r="C474" s="317">
        <f t="shared" si="234"/>
        <v>322</v>
      </c>
      <c r="D474" s="317">
        <f t="shared" si="235"/>
        <v>402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outlineLevel="2" thickBot="1">
      <c r="B475" s="316">
        <v>35</v>
      </c>
      <c r="C475" s="317">
        <f t="shared" si="234"/>
        <v>322</v>
      </c>
      <c r="D475" s="317">
        <f t="shared" si="235"/>
        <v>402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outlineLevel="2" thickBot="1">
      <c r="B476" s="316">
        <v>36</v>
      </c>
      <c r="C476" s="317">
        <f t="shared" si="234"/>
        <v>322</v>
      </c>
      <c r="D476" s="317">
        <f t="shared" si="235"/>
        <v>402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outlineLevel="2" thickBot="1">
      <c r="B477" s="316">
        <v>37</v>
      </c>
      <c r="C477" s="317">
        <f t="shared" si="234"/>
        <v>322</v>
      </c>
      <c r="D477" s="317">
        <f t="shared" si="235"/>
        <v>402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outlineLevel="2" thickBot="1">
      <c r="B478" s="316">
        <v>38</v>
      </c>
      <c r="C478" s="317">
        <f t="shared" si="234"/>
        <v>322</v>
      </c>
      <c r="D478" s="317">
        <f t="shared" si="235"/>
        <v>402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outlineLevel="2" thickBot="1">
      <c r="B479" s="316">
        <v>39</v>
      </c>
      <c r="C479" s="317">
        <f t="shared" si="234"/>
        <v>322</v>
      </c>
      <c r="D479" s="317">
        <f t="shared" si="235"/>
        <v>402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outlineLevel="2" thickBot="1">
      <c r="B480" s="316">
        <v>40</v>
      </c>
      <c r="C480" s="317">
        <f t="shared" si="234"/>
        <v>322</v>
      </c>
      <c r="D480" s="317">
        <f t="shared" si="235"/>
        <v>402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outlineLevel="2" thickBot="1">
      <c r="B481" s="316">
        <v>41</v>
      </c>
      <c r="C481" s="317">
        <f t="shared" si="234"/>
        <v>322</v>
      </c>
      <c r="D481" s="317">
        <f t="shared" si="235"/>
        <v>402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outlineLevel="2" thickBot="1">
      <c r="B482" s="316">
        <v>42</v>
      </c>
      <c r="C482" s="317">
        <f t="shared" si="234"/>
        <v>322</v>
      </c>
      <c r="D482" s="317">
        <f t="shared" si="235"/>
        <v>402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outlineLevel="2" thickBot="1">
      <c r="B483" s="316">
        <v>43</v>
      </c>
      <c r="C483" s="317">
        <f t="shared" si="234"/>
        <v>322</v>
      </c>
      <c r="D483" s="317">
        <f t="shared" si="235"/>
        <v>402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outlineLevel="2" thickBot="1">
      <c r="B484" s="316">
        <v>44</v>
      </c>
      <c r="C484" s="317">
        <f t="shared" si="234"/>
        <v>322</v>
      </c>
      <c r="D484" s="317">
        <f t="shared" si="235"/>
        <v>402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outlineLevel="2" thickBot="1">
      <c r="B485" s="318">
        <v>45</v>
      </c>
      <c r="C485" s="319">
        <f t="shared" si="234"/>
        <v>322</v>
      </c>
      <c r="D485" s="319">
        <f t="shared" si="235"/>
        <v>402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8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9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323</v>
      </c>
      <c r="D499" s="713">
        <f>Главная!L11</f>
        <v>402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17" t="s">
        <v>351</v>
      </c>
      <c r="Z499" s="1117"/>
      <c r="AA499" s="1117"/>
      <c r="AC499" s="1117" t="s">
        <v>352</v>
      </c>
      <c r="AD499" s="1117"/>
      <c r="AE499" s="1117"/>
      <c r="AF499" s="1117"/>
      <c r="AG499" s="162"/>
      <c r="AH499" s="1117" t="s">
        <v>264</v>
      </c>
      <c r="AI499" s="1117"/>
      <c r="AJ499" s="1117"/>
      <c r="AK499" s="1117"/>
      <c r="AM499" s="224" t="s">
        <v>409</v>
      </c>
      <c r="AO499" s="162"/>
    </row>
    <row r="500" spans="2:41" ht="30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outlineLevel="2" thickBot="1">
      <c r="B501" s="314">
        <v>1</v>
      </c>
      <c r="C501" s="315">
        <v>323</v>
      </c>
      <c r="D501" s="315" t="s">
        <v>63</v>
      </c>
      <c r="E501" s="150"/>
      <c r="F501" s="150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outlineLevel="2" thickBot="1">
      <c r="B502" s="316">
        <v>2</v>
      </c>
      <c r="C502" s="317">
        <v>323</v>
      </c>
      <c r="D502" s="317" t="s">
        <v>63</v>
      </c>
      <c r="E502" s="153"/>
      <c r="F502" s="153"/>
      <c r="G502" s="253"/>
      <c r="H502" s="253"/>
      <c r="I502" s="253"/>
      <c r="J502" s="253"/>
      <c r="K502" s="253"/>
      <c r="L502" s="253"/>
      <c r="M502" s="253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4">IF(AM502=1,"3 КЛ","")</f>
        <v/>
      </c>
    </row>
    <row r="503" spans="2:41" ht="16.5" outlineLevel="2" thickBot="1">
      <c r="B503" s="316">
        <v>3</v>
      </c>
      <c r="C503" s="317">
        <v>323</v>
      </c>
      <c r="D503" s="317" t="s">
        <v>63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5">IF(SUM(J503:Q503)&lt;1,"-",IF(AK503&gt;0,2,IF(AND(AH503&gt;=50,AI503=(100-AH503)),5,IF((AH503+AI503)&gt;=70,4,3))))</f>
        <v>-</v>
      </c>
      <c r="S503" s="186" t="str">
        <f t="shared" ref="S503:S545" si="266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7">IF(OR(S503=5,S503=4),1,IF(OR(S503=3,S503=2),0,"-"))</f>
        <v>-</v>
      </c>
      <c r="AO503" s="309" t="str">
        <f t="shared" si="264"/>
        <v/>
      </c>
    </row>
    <row r="504" spans="2:41" ht="16.5" outlineLevel="2" thickBot="1">
      <c r="B504" s="316">
        <v>4</v>
      </c>
      <c r="C504" s="317">
        <v>323</v>
      </c>
      <c r="D504" s="317" t="s">
        <v>63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5"/>
        <v>-</v>
      </c>
      <c r="S504" s="186" t="str">
        <f t="shared" si="266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7"/>
        <v>-</v>
      </c>
      <c r="AO504" s="309" t="str">
        <f t="shared" si="264"/>
        <v/>
      </c>
    </row>
    <row r="505" spans="2:41" ht="16.5" outlineLevel="2" thickBot="1">
      <c r="B505" s="316">
        <v>5</v>
      </c>
      <c r="C505" s="317">
        <v>323</v>
      </c>
      <c r="D505" s="317" t="s">
        <v>63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5"/>
        <v>-</v>
      </c>
      <c r="S505" s="186" t="str">
        <f t="shared" si="266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7"/>
        <v>-</v>
      </c>
      <c r="AO505" s="309" t="str">
        <f t="shared" si="264"/>
        <v/>
      </c>
    </row>
    <row r="506" spans="2:41" ht="16.5" outlineLevel="2" thickBot="1">
      <c r="B506" s="316">
        <v>6</v>
      </c>
      <c r="C506" s="317">
        <v>323</v>
      </c>
      <c r="D506" s="317" t="s">
        <v>63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5"/>
        <v>-</v>
      </c>
      <c r="S506" s="186" t="str">
        <f t="shared" si="266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7"/>
        <v>-</v>
      </c>
      <c r="AO506" s="309" t="str">
        <f t="shared" si="264"/>
        <v/>
      </c>
    </row>
    <row r="507" spans="2:41" ht="16.5" outlineLevel="2" thickBot="1">
      <c r="B507" s="316">
        <v>7</v>
      </c>
      <c r="C507" s="317">
        <v>323</v>
      </c>
      <c r="D507" s="317" t="s">
        <v>63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5"/>
        <v>-</v>
      </c>
      <c r="S507" s="186" t="str">
        <f t="shared" si="266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7"/>
        <v>-</v>
      </c>
      <c r="AO507" s="309" t="str">
        <f t="shared" si="264"/>
        <v/>
      </c>
    </row>
    <row r="508" spans="2:41" ht="16.5" outlineLevel="2" thickBot="1">
      <c r="B508" s="316">
        <v>8</v>
      </c>
      <c r="C508" s="317">
        <v>323</v>
      </c>
      <c r="D508" s="317" t="s">
        <v>63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5"/>
        <v>-</v>
      </c>
      <c r="S508" s="186" t="str">
        <f t="shared" si="266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7"/>
        <v>-</v>
      </c>
      <c r="AO508" s="309" t="str">
        <f t="shared" si="264"/>
        <v/>
      </c>
    </row>
    <row r="509" spans="2:41" ht="16.5" outlineLevel="2" thickBot="1">
      <c r="B509" s="316">
        <v>9</v>
      </c>
      <c r="C509" s="317">
        <v>323</v>
      </c>
      <c r="D509" s="317" t="s">
        <v>63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5"/>
        <v>-</v>
      </c>
      <c r="S509" s="186" t="str">
        <f t="shared" si="266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7"/>
        <v>-</v>
      </c>
      <c r="AO509" s="309" t="str">
        <f t="shared" si="264"/>
        <v/>
      </c>
    </row>
    <row r="510" spans="2:41" ht="16.5" outlineLevel="2" thickBot="1">
      <c r="B510" s="316">
        <v>10</v>
      </c>
      <c r="C510" s="317">
        <v>323</v>
      </c>
      <c r="D510" s="317" t="s">
        <v>63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5"/>
        <v>-</v>
      </c>
      <c r="S510" s="186" t="str">
        <f t="shared" si="266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7"/>
        <v>-</v>
      </c>
      <c r="AO510" s="309" t="str">
        <f t="shared" si="264"/>
        <v/>
      </c>
    </row>
    <row r="511" spans="2:41" ht="16.5" outlineLevel="2" thickBot="1">
      <c r="B511" s="316">
        <v>11</v>
      </c>
      <c r="C511" s="317">
        <v>323</v>
      </c>
      <c r="D511" s="317" t="s">
        <v>63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5"/>
        <v>-</v>
      </c>
      <c r="S511" s="186" t="str">
        <f t="shared" si="266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7"/>
        <v>-</v>
      </c>
      <c r="AO511" s="309" t="str">
        <f t="shared" si="264"/>
        <v/>
      </c>
    </row>
    <row r="512" spans="2:41" ht="16.5" outlineLevel="2" thickBot="1">
      <c r="B512" s="316">
        <v>12</v>
      </c>
      <c r="C512" s="317">
        <v>323</v>
      </c>
      <c r="D512" s="317" t="s">
        <v>63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5"/>
        <v>-</v>
      </c>
      <c r="S512" s="186" t="str">
        <f t="shared" si="266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7"/>
        <v>-</v>
      </c>
      <c r="AO512" s="309" t="str">
        <f t="shared" si="264"/>
        <v/>
      </c>
    </row>
    <row r="513" spans="2:41" ht="16.5" outlineLevel="2" thickBot="1">
      <c r="B513" s="316">
        <v>13</v>
      </c>
      <c r="C513" s="317">
        <v>323</v>
      </c>
      <c r="D513" s="317" t="s">
        <v>63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5"/>
        <v>-</v>
      </c>
      <c r="S513" s="186" t="str">
        <f t="shared" si="266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7"/>
        <v>-</v>
      </c>
      <c r="AO513" s="309" t="str">
        <f t="shared" si="264"/>
        <v/>
      </c>
    </row>
    <row r="514" spans="2:41" ht="16.5" outlineLevel="2" thickBot="1">
      <c r="B514" s="316">
        <v>14</v>
      </c>
      <c r="C514" s="317">
        <v>323</v>
      </c>
      <c r="D514" s="317" t="s">
        <v>63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5"/>
        <v>-</v>
      </c>
      <c r="S514" s="186" t="str">
        <f t="shared" si="266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7"/>
        <v>-</v>
      </c>
      <c r="AO514" s="309" t="str">
        <f t="shared" si="264"/>
        <v/>
      </c>
    </row>
    <row r="515" spans="2:41" ht="16.5" outlineLevel="2" thickBot="1">
      <c r="B515" s="316">
        <v>15</v>
      </c>
      <c r="C515" s="317">
        <v>323</v>
      </c>
      <c r="D515" s="317" t="s">
        <v>63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5"/>
        <v>-</v>
      </c>
      <c r="S515" s="186" t="str">
        <f t="shared" si="266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7"/>
        <v>-</v>
      </c>
      <c r="AO515" s="309" t="str">
        <f t="shared" si="264"/>
        <v/>
      </c>
    </row>
    <row r="516" spans="2:41" ht="16.5" outlineLevel="2" thickBot="1">
      <c r="B516" s="316">
        <v>16</v>
      </c>
      <c r="C516" s="317">
        <v>323</v>
      </c>
      <c r="D516" s="317" t="s">
        <v>63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5"/>
        <v>-</v>
      </c>
      <c r="S516" s="186" t="str">
        <f t="shared" si="266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7"/>
        <v>-</v>
      </c>
      <c r="AO516" s="309" t="str">
        <f t="shared" si="264"/>
        <v/>
      </c>
    </row>
    <row r="517" spans="2:41" ht="16.5" outlineLevel="2" thickBot="1">
      <c r="B517" s="316">
        <v>17</v>
      </c>
      <c r="C517" s="317">
        <v>323</v>
      </c>
      <c r="D517" s="317" t="s">
        <v>63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5"/>
        <v>-</v>
      </c>
      <c r="S517" s="186" t="str">
        <f t="shared" si="266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7"/>
        <v>-</v>
      </c>
      <c r="AO517" s="309" t="str">
        <f t="shared" si="264"/>
        <v/>
      </c>
    </row>
    <row r="518" spans="2:41" ht="16.5" outlineLevel="2" thickBot="1">
      <c r="B518" s="316">
        <v>18</v>
      </c>
      <c r="C518" s="317">
        <v>323</v>
      </c>
      <c r="D518" s="317" t="s">
        <v>63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5"/>
        <v>-</v>
      </c>
      <c r="S518" s="186" t="str">
        <f t="shared" si="266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7"/>
        <v>-</v>
      </c>
      <c r="AO518" s="309" t="str">
        <f t="shared" si="264"/>
        <v/>
      </c>
    </row>
    <row r="519" spans="2:41" ht="16.5" outlineLevel="2" thickBot="1">
      <c r="B519" s="316">
        <v>19</v>
      </c>
      <c r="C519" s="317">
        <v>323</v>
      </c>
      <c r="D519" s="317" t="s">
        <v>63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5"/>
        <v>-</v>
      </c>
      <c r="S519" s="186" t="str">
        <f t="shared" si="266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7"/>
        <v>-</v>
      </c>
      <c r="AO519" s="309" t="str">
        <f t="shared" si="264"/>
        <v/>
      </c>
    </row>
    <row r="520" spans="2:41" ht="16.5" outlineLevel="2" thickBot="1">
      <c r="B520" s="316">
        <v>20</v>
      </c>
      <c r="C520" s="317">
        <v>323</v>
      </c>
      <c r="D520" s="317" t="s">
        <v>63</v>
      </c>
      <c r="E520" s="153"/>
      <c r="F520" s="575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5"/>
        <v>-</v>
      </c>
      <c r="S520" s="186" t="str">
        <f t="shared" si="266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7"/>
        <v>-</v>
      </c>
      <c r="AO520" s="309" t="str">
        <f t="shared" si="264"/>
        <v/>
      </c>
    </row>
    <row r="521" spans="2:41" ht="16.5" outlineLevel="2" thickBot="1">
      <c r="B521" s="316">
        <v>21</v>
      </c>
      <c r="C521" s="317">
        <v>323</v>
      </c>
      <c r="D521" s="317" t="s">
        <v>63</v>
      </c>
      <c r="E521" s="153"/>
      <c r="F521" s="575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5"/>
        <v>-</v>
      </c>
      <c r="S521" s="186" t="str">
        <f t="shared" si="266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7"/>
        <v>-</v>
      </c>
      <c r="AO521" s="309" t="str">
        <f t="shared" si="264"/>
        <v/>
      </c>
    </row>
    <row r="522" spans="2:41" ht="16.5" outlineLevel="2" thickBot="1">
      <c r="B522" s="316">
        <v>22</v>
      </c>
      <c r="C522" s="317">
        <v>323</v>
      </c>
      <c r="D522" s="317" t="s">
        <v>63</v>
      </c>
      <c r="E522" s="153"/>
      <c r="F522" s="575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5"/>
        <v>-</v>
      </c>
      <c r="S522" s="186" t="str">
        <f t="shared" si="266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7"/>
        <v>-</v>
      </c>
      <c r="AO522" s="309" t="str">
        <f t="shared" si="264"/>
        <v/>
      </c>
    </row>
    <row r="523" spans="2:41" ht="16.5" outlineLevel="2" thickBot="1">
      <c r="B523" s="316">
        <v>23</v>
      </c>
      <c r="C523" s="317">
        <v>323</v>
      </c>
      <c r="D523" s="317" t="s">
        <v>63</v>
      </c>
      <c r="E523" s="153"/>
      <c r="F523" s="15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5"/>
        <v>-</v>
      </c>
      <c r="S523" s="186" t="str">
        <f t="shared" si="266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7"/>
        <v>-</v>
      </c>
      <c r="AO523" s="309" t="str">
        <f t="shared" si="264"/>
        <v/>
      </c>
    </row>
    <row r="524" spans="2:41" ht="16.5" outlineLevel="2" thickBot="1">
      <c r="B524" s="316">
        <v>24</v>
      </c>
      <c r="C524" s="317">
        <v>323</v>
      </c>
      <c r="D524" s="317" t="s">
        <v>63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5"/>
        <v>-</v>
      </c>
      <c r="S524" s="186" t="str">
        <f t="shared" si="266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7"/>
        <v>-</v>
      </c>
      <c r="AO524" s="309" t="str">
        <f t="shared" si="264"/>
        <v/>
      </c>
    </row>
    <row r="525" spans="2:41" ht="16.5" outlineLevel="2" thickBot="1">
      <c r="B525" s="316">
        <v>25</v>
      </c>
      <c r="C525" s="317">
        <v>323</v>
      </c>
      <c r="D525" s="317" t="s">
        <v>63</v>
      </c>
      <c r="E525" s="153"/>
      <c r="F525" s="575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5"/>
        <v>-</v>
      </c>
      <c r="S525" s="186" t="str">
        <f t="shared" si="266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7"/>
        <v>-</v>
      </c>
      <c r="AO525" s="309" t="str">
        <f t="shared" si="264"/>
        <v/>
      </c>
    </row>
    <row r="526" spans="2:41" ht="16.5" outlineLevel="2" thickBot="1">
      <c r="B526" s="316">
        <v>26</v>
      </c>
      <c r="C526" s="317">
        <f t="shared" ref="C526:C545" si="268">C525</f>
        <v>323</v>
      </c>
      <c r="D526" s="317" t="str">
        <f t="shared" ref="D526:D545" si="269">D525</f>
        <v>402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5"/>
        <v>-</v>
      </c>
      <c r="S526" s="186" t="str">
        <f t="shared" si="266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7"/>
        <v>-</v>
      </c>
      <c r="AO526" s="309" t="str">
        <f t="shared" si="264"/>
        <v/>
      </c>
    </row>
    <row r="527" spans="2:41" ht="16.5" outlineLevel="2" thickBot="1">
      <c r="B527" s="316">
        <v>27</v>
      </c>
      <c r="C527" s="317">
        <f t="shared" si="268"/>
        <v>323</v>
      </c>
      <c r="D527" s="317" t="str">
        <f t="shared" si="269"/>
        <v>402</v>
      </c>
      <c r="E527" s="153"/>
      <c r="F527" s="15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5"/>
        <v>-</v>
      </c>
      <c r="S527" s="186" t="str">
        <f t="shared" si="266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7"/>
        <v>-</v>
      </c>
      <c r="AO527" s="309" t="str">
        <f t="shared" si="264"/>
        <v/>
      </c>
    </row>
    <row r="528" spans="2:41" ht="16.5" outlineLevel="2" thickBot="1">
      <c r="B528" s="316">
        <v>28</v>
      </c>
      <c r="C528" s="317">
        <f t="shared" si="268"/>
        <v>323</v>
      </c>
      <c r="D528" s="317" t="str">
        <f t="shared" si="269"/>
        <v>402</v>
      </c>
      <c r="E528" s="153"/>
      <c r="F528" s="15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5"/>
        <v>-</v>
      </c>
      <c r="S528" s="186" t="str">
        <f t="shared" si="266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7"/>
        <v>-</v>
      </c>
      <c r="AO528" s="309" t="str">
        <f t="shared" si="264"/>
        <v/>
      </c>
    </row>
    <row r="529" spans="2:41" ht="16.5" outlineLevel="2" thickBot="1">
      <c r="B529" s="316">
        <v>29</v>
      </c>
      <c r="C529" s="317">
        <f t="shared" si="268"/>
        <v>323</v>
      </c>
      <c r="D529" s="317" t="str">
        <f t="shared" si="269"/>
        <v>402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5"/>
        <v>-</v>
      </c>
      <c r="S529" s="186" t="str">
        <f t="shared" si="266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7"/>
        <v>-</v>
      </c>
      <c r="AO529" s="309" t="str">
        <f t="shared" si="264"/>
        <v/>
      </c>
    </row>
    <row r="530" spans="2:41" ht="16.5" outlineLevel="2" thickBot="1">
      <c r="B530" s="316">
        <v>30</v>
      </c>
      <c r="C530" s="317">
        <f t="shared" si="268"/>
        <v>323</v>
      </c>
      <c r="D530" s="317" t="str">
        <f t="shared" si="269"/>
        <v>402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5"/>
        <v>-</v>
      </c>
      <c r="S530" s="186" t="str">
        <f t="shared" si="266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7"/>
        <v>-</v>
      </c>
      <c r="AO530" s="309" t="str">
        <f t="shared" si="264"/>
        <v/>
      </c>
    </row>
    <row r="531" spans="2:41" ht="16.5" outlineLevel="2" thickBot="1">
      <c r="B531" s="316">
        <v>31</v>
      </c>
      <c r="C531" s="317">
        <f t="shared" si="268"/>
        <v>323</v>
      </c>
      <c r="D531" s="317" t="str">
        <f t="shared" si="269"/>
        <v>402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5"/>
        <v>-</v>
      </c>
      <c r="S531" s="186" t="str">
        <f t="shared" si="266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7"/>
        <v>-</v>
      </c>
      <c r="AO531" s="309" t="str">
        <f t="shared" si="264"/>
        <v/>
      </c>
    </row>
    <row r="532" spans="2:41" ht="16.5" outlineLevel="2" thickBot="1">
      <c r="B532" s="316">
        <v>32</v>
      </c>
      <c r="C532" s="317">
        <f t="shared" si="268"/>
        <v>323</v>
      </c>
      <c r="D532" s="317" t="str">
        <f t="shared" si="269"/>
        <v>402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5"/>
        <v>-</v>
      </c>
      <c r="S532" s="186" t="str">
        <f t="shared" si="266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7"/>
        <v>-</v>
      </c>
      <c r="AO532" s="309" t="str">
        <f t="shared" si="264"/>
        <v/>
      </c>
    </row>
    <row r="533" spans="2:41" ht="16.5" outlineLevel="2" thickBot="1">
      <c r="B533" s="316">
        <v>33</v>
      </c>
      <c r="C533" s="317">
        <f t="shared" si="268"/>
        <v>323</v>
      </c>
      <c r="D533" s="317" t="str">
        <f t="shared" si="269"/>
        <v>402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5"/>
        <v>-</v>
      </c>
      <c r="S533" s="186" t="str">
        <f t="shared" si="266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7"/>
        <v>-</v>
      </c>
      <c r="AO533" s="309" t="str">
        <f t="shared" si="264"/>
        <v/>
      </c>
    </row>
    <row r="534" spans="2:41" ht="16.5" outlineLevel="2" thickBot="1">
      <c r="B534" s="316">
        <v>34</v>
      </c>
      <c r="C534" s="317">
        <f t="shared" si="268"/>
        <v>323</v>
      </c>
      <c r="D534" s="317" t="str">
        <f t="shared" si="269"/>
        <v>402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5"/>
        <v>-</v>
      </c>
      <c r="S534" s="186" t="str">
        <f t="shared" si="266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7"/>
        <v>-</v>
      </c>
      <c r="AO534" s="309" t="str">
        <f t="shared" si="264"/>
        <v/>
      </c>
    </row>
    <row r="535" spans="2:41" ht="16.5" outlineLevel="2" thickBot="1">
      <c r="B535" s="316">
        <v>35</v>
      </c>
      <c r="C535" s="317">
        <f t="shared" si="268"/>
        <v>323</v>
      </c>
      <c r="D535" s="317" t="str">
        <f t="shared" si="269"/>
        <v>402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5"/>
        <v>-</v>
      </c>
      <c r="S535" s="186" t="str">
        <f t="shared" si="266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7"/>
        <v>-</v>
      </c>
      <c r="AO535" s="309" t="str">
        <f t="shared" si="264"/>
        <v/>
      </c>
    </row>
    <row r="536" spans="2:41" ht="16.5" outlineLevel="2" thickBot="1">
      <c r="B536" s="316">
        <v>36</v>
      </c>
      <c r="C536" s="317">
        <f t="shared" si="268"/>
        <v>323</v>
      </c>
      <c r="D536" s="317" t="str">
        <f t="shared" si="269"/>
        <v>402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5"/>
        <v>-</v>
      </c>
      <c r="S536" s="186" t="str">
        <f t="shared" si="266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7"/>
        <v>-</v>
      </c>
      <c r="AO536" s="309" t="str">
        <f t="shared" si="264"/>
        <v/>
      </c>
    </row>
    <row r="537" spans="2:41" ht="16.5" outlineLevel="2" thickBot="1">
      <c r="B537" s="316">
        <v>37</v>
      </c>
      <c r="C537" s="317">
        <f t="shared" si="268"/>
        <v>323</v>
      </c>
      <c r="D537" s="317" t="str">
        <f t="shared" si="269"/>
        <v>402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5"/>
        <v>-</v>
      </c>
      <c r="S537" s="186" t="str">
        <f t="shared" si="266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7"/>
        <v>-</v>
      </c>
      <c r="AO537" s="309" t="str">
        <f t="shared" si="264"/>
        <v/>
      </c>
    </row>
    <row r="538" spans="2:41" ht="16.5" outlineLevel="2" thickBot="1">
      <c r="B538" s="316">
        <v>38</v>
      </c>
      <c r="C538" s="317">
        <f t="shared" si="268"/>
        <v>323</v>
      </c>
      <c r="D538" s="317" t="str">
        <f t="shared" si="269"/>
        <v>402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5"/>
        <v>-</v>
      </c>
      <c r="S538" s="186" t="str">
        <f t="shared" si="266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7"/>
        <v>-</v>
      </c>
      <c r="AO538" s="309" t="str">
        <f t="shared" si="264"/>
        <v/>
      </c>
    </row>
    <row r="539" spans="2:41" ht="16.5" outlineLevel="2" thickBot="1">
      <c r="B539" s="316">
        <v>39</v>
      </c>
      <c r="C539" s="317">
        <f t="shared" si="268"/>
        <v>323</v>
      </c>
      <c r="D539" s="317" t="str">
        <f t="shared" si="269"/>
        <v>402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5"/>
        <v>-</v>
      </c>
      <c r="S539" s="186" t="str">
        <f t="shared" si="266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7"/>
        <v>-</v>
      </c>
      <c r="AO539" s="309" t="str">
        <f t="shared" si="264"/>
        <v/>
      </c>
    </row>
    <row r="540" spans="2:41" ht="16.5" outlineLevel="2" thickBot="1">
      <c r="B540" s="316">
        <v>40</v>
      </c>
      <c r="C540" s="317">
        <f t="shared" si="268"/>
        <v>323</v>
      </c>
      <c r="D540" s="317" t="str">
        <f t="shared" si="269"/>
        <v>402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5"/>
        <v>-</v>
      </c>
      <c r="S540" s="186" t="str">
        <f t="shared" si="266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7"/>
        <v>-</v>
      </c>
      <c r="AO540" s="309" t="str">
        <f t="shared" si="264"/>
        <v/>
      </c>
    </row>
    <row r="541" spans="2:41" ht="16.5" outlineLevel="2" thickBot="1">
      <c r="B541" s="316">
        <v>41</v>
      </c>
      <c r="C541" s="317">
        <f t="shared" si="268"/>
        <v>323</v>
      </c>
      <c r="D541" s="317" t="str">
        <f t="shared" si="269"/>
        <v>402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5"/>
        <v>-</v>
      </c>
      <c r="S541" s="186" t="str">
        <f t="shared" si="266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7"/>
        <v>-</v>
      </c>
      <c r="AO541" s="309" t="str">
        <f t="shared" si="264"/>
        <v/>
      </c>
    </row>
    <row r="542" spans="2:41" ht="16.5" outlineLevel="2" thickBot="1">
      <c r="B542" s="316">
        <v>42</v>
      </c>
      <c r="C542" s="317">
        <f t="shared" si="268"/>
        <v>323</v>
      </c>
      <c r="D542" s="317" t="str">
        <f t="shared" si="269"/>
        <v>402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5"/>
        <v>-</v>
      </c>
      <c r="S542" s="186" t="str">
        <f t="shared" si="266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7"/>
        <v>-</v>
      </c>
      <c r="AO542" s="309" t="str">
        <f t="shared" si="264"/>
        <v/>
      </c>
    </row>
    <row r="543" spans="2:41" ht="16.5" outlineLevel="2" thickBot="1">
      <c r="B543" s="316">
        <v>43</v>
      </c>
      <c r="C543" s="317">
        <f t="shared" si="268"/>
        <v>323</v>
      </c>
      <c r="D543" s="317" t="str">
        <f t="shared" si="269"/>
        <v>402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5"/>
        <v>-</v>
      </c>
      <c r="S543" s="186" t="str">
        <f t="shared" si="266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7"/>
        <v>-</v>
      </c>
      <c r="AO543" s="309" t="str">
        <f t="shared" si="264"/>
        <v/>
      </c>
    </row>
    <row r="544" spans="2:41" ht="16.5" outlineLevel="2" thickBot="1">
      <c r="B544" s="316">
        <v>44</v>
      </c>
      <c r="C544" s="317">
        <f t="shared" si="268"/>
        <v>323</v>
      </c>
      <c r="D544" s="317" t="str">
        <f t="shared" si="269"/>
        <v>402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5"/>
        <v>-</v>
      </c>
      <c r="S544" s="186" t="str">
        <f t="shared" si="266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7"/>
        <v>-</v>
      </c>
      <c r="AO544" s="309" t="str">
        <f t="shared" si="264"/>
        <v/>
      </c>
    </row>
    <row r="545" spans="2:41" ht="16.5" outlineLevel="2" thickBot="1">
      <c r="B545" s="318">
        <v>45</v>
      </c>
      <c r="C545" s="319">
        <f t="shared" si="268"/>
        <v>323</v>
      </c>
      <c r="D545" s="319" t="str">
        <f t="shared" si="269"/>
        <v>402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5"/>
        <v>-</v>
      </c>
      <c r="S545" s="187" t="str">
        <f t="shared" si="266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7"/>
        <v>-</v>
      </c>
      <c r="AO545" s="309" t="str">
        <f t="shared" si="264"/>
        <v/>
      </c>
    </row>
    <row r="546" spans="2:41" ht="15.75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8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9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324</v>
      </c>
      <c r="D559" s="713">
        <f>Главная!L12</f>
        <v>402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17" t="s">
        <v>351</v>
      </c>
      <c r="Z559" s="1117"/>
      <c r="AA559" s="1117"/>
      <c r="AC559" s="1117" t="s">
        <v>352</v>
      </c>
      <c r="AD559" s="1117"/>
      <c r="AE559" s="1117"/>
      <c r="AF559" s="1117"/>
      <c r="AG559" s="162"/>
      <c r="AH559" s="1117" t="s">
        <v>264</v>
      </c>
      <c r="AI559" s="1117"/>
      <c r="AJ559" s="1117"/>
      <c r="AK559" s="1117"/>
      <c r="AM559" s="224" t="s">
        <v>409</v>
      </c>
      <c r="AO559" s="162"/>
    </row>
    <row r="560" spans="2:41" ht="30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outlineLevel="2" thickBot="1">
      <c r="B561" s="314">
        <v>1</v>
      </c>
      <c r="C561" s="315">
        <f>C559</f>
        <v>324</v>
      </c>
      <c r="D561" s="315">
        <f>D559</f>
        <v>402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outlineLevel="2" thickBot="1">
      <c r="B562" s="316">
        <v>2</v>
      </c>
      <c r="C562" s="317">
        <f t="shared" ref="C562:C605" si="294">C561</f>
        <v>324</v>
      </c>
      <c r="D562" s="317">
        <f t="shared" ref="D562:D605" si="295">D561</f>
        <v>402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outlineLevel="2" thickBot="1">
      <c r="B563" s="316">
        <v>3</v>
      </c>
      <c r="C563" s="317">
        <f t="shared" si="294"/>
        <v>324</v>
      </c>
      <c r="D563" s="317">
        <f t="shared" si="295"/>
        <v>402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outlineLevel="2" thickBot="1">
      <c r="B564" s="316">
        <v>4</v>
      </c>
      <c r="C564" s="317">
        <f t="shared" si="294"/>
        <v>324</v>
      </c>
      <c r="D564" s="317">
        <f t="shared" si="295"/>
        <v>402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outlineLevel="2" thickBot="1">
      <c r="B565" s="316">
        <v>5</v>
      </c>
      <c r="C565" s="317">
        <f t="shared" si="294"/>
        <v>324</v>
      </c>
      <c r="D565" s="317">
        <f t="shared" si="295"/>
        <v>402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outlineLevel="2" thickBot="1">
      <c r="B566" s="316">
        <v>6</v>
      </c>
      <c r="C566" s="317">
        <f t="shared" si="294"/>
        <v>324</v>
      </c>
      <c r="D566" s="317">
        <f t="shared" si="295"/>
        <v>402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outlineLevel="2" thickBot="1">
      <c r="B567" s="316">
        <v>7</v>
      </c>
      <c r="C567" s="317">
        <f t="shared" si="294"/>
        <v>324</v>
      </c>
      <c r="D567" s="317">
        <f t="shared" si="295"/>
        <v>402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outlineLevel="2" thickBot="1">
      <c r="B568" s="316">
        <v>8</v>
      </c>
      <c r="C568" s="317">
        <f t="shared" si="294"/>
        <v>324</v>
      </c>
      <c r="D568" s="317">
        <f t="shared" si="295"/>
        <v>402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outlineLevel="2" thickBot="1">
      <c r="B569" s="316">
        <v>9</v>
      </c>
      <c r="C569" s="317">
        <f t="shared" si="294"/>
        <v>324</v>
      </c>
      <c r="D569" s="317">
        <f t="shared" si="295"/>
        <v>402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outlineLevel="2" thickBot="1">
      <c r="B570" s="316">
        <v>10</v>
      </c>
      <c r="C570" s="317">
        <f t="shared" si="294"/>
        <v>324</v>
      </c>
      <c r="D570" s="317">
        <f t="shared" si="295"/>
        <v>402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outlineLevel="2" thickBot="1">
      <c r="B571" s="316">
        <v>11</v>
      </c>
      <c r="C571" s="317">
        <f t="shared" si="294"/>
        <v>324</v>
      </c>
      <c r="D571" s="317">
        <f t="shared" si="295"/>
        <v>402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outlineLevel="2" thickBot="1">
      <c r="B572" s="316">
        <v>12</v>
      </c>
      <c r="C572" s="317">
        <f t="shared" si="294"/>
        <v>324</v>
      </c>
      <c r="D572" s="317">
        <f t="shared" si="295"/>
        <v>402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outlineLevel="2" thickBot="1">
      <c r="B573" s="316">
        <v>13</v>
      </c>
      <c r="C573" s="317">
        <f t="shared" si="294"/>
        <v>324</v>
      </c>
      <c r="D573" s="317">
        <f t="shared" si="295"/>
        <v>402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outlineLevel="2" thickBot="1">
      <c r="B574" s="316">
        <v>14</v>
      </c>
      <c r="C574" s="317">
        <f t="shared" si="294"/>
        <v>324</v>
      </c>
      <c r="D574" s="317">
        <f t="shared" si="295"/>
        <v>402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outlineLevel="2" thickBot="1">
      <c r="B575" s="316">
        <v>15</v>
      </c>
      <c r="C575" s="317">
        <f t="shared" si="294"/>
        <v>324</v>
      </c>
      <c r="D575" s="317">
        <f t="shared" si="295"/>
        <v>402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outlineLevel="2" thickBot="1">
      <c r="B576" s="316">
        <v>16</v>
      </c>
      <c r="C576" s="317">
        <f t="shared" si="294"/>
        <v>324</v>
      </c>
      <c r="D576" s="317">
        <f t="shared" si="295"/>
        <v>402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outlineLevel="2" thickBot="1">
      <c r="B577" s="316">
        <v>17</v>
      </c>
      <c r="C577" s="317">
        <f t="shared" si="294"/>
        <v>324</v>
      </c>
      <c r="D577" s="317">
        <f t="shared" si="295"/>
        <v>402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outlineLevel="2" thickBot="1">
      <c r="B578" s="316">
        <v>18</v>
      </c>
      <c r="C578" s="317">
        <f t="shared" si="294"/>
        <v>324</v>
      </c>
      <c r="D578" s="317">
        <f t="shared" si="295"/>
        <v>402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outlineLevel="2" thickBot="1">
      <c r="B579" s="316">
        <v>19</v>
      </c>
      <c r="C579" s="317">
        <f t="shared" si="294"/>
        <v>324</v>
      </c>
      <c r="D579" s="317">
        <f t="shared" si="295"/>
        <v>402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outlineLevel="2" thickBot="1">
      <c r="B580" s="316">
        <v>20</v>
      </c>
      <c r="C580" s="317">
        <f t="shared" si="294"/>
        <v>324</v>
      </c>
      <c r="D580" s="317">
        <f t="shared" si="295"/>
        <v>402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outlineLevel="2" thickBot="1">
      <c r="B581" s="316">
        <v>21</v>
      </c>
      <c r="C581" s="317">
        <f t="shared" si="294"/>
        <v>324</v>
      </c>
      <c r="D581" s="317">
        <f t="shared" si="295"/>
        <v>402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outlineLevel="2" thickBot="1">
      <c r="B582" s="316">
        <v>22</v>
      </c>
      <c r="C582" s="317">
        <f t="shared" si="294"/>
        <v>324</v>
      </c>
      <c r="D582" s="317">
        <f t="shared" si="295"/>
        <v>402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outlineLevel="2" thickBot="1">
      <c r="B583" s="316">
        <v>23</v>
      </c>
      <c r="C583" s="317">
        <f t="shared" si="294"/>
        <v>324</v>
      </c>
      <c r="D583" s="317">
        <f t="shared" si="295"/>
        <v>402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outlineLevel="2" thickBot="1">
      <c r="B584" s="316">
        <v>24</v>
      </c>
      <c r="C584" s="317">
        <f t="shared" si="294"/>
        <v>324</v>
      </c>
      <c r="D584" s="317">
        <f t="shared" si="295"/>
        <v>402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outlineLevel="2" thickBot="1">
      <c r="B585" s="316">
        <v>25</v>
      </c>
      <c r="C585" s="317">
        <f t="shared" si="294"/>
        <v>324</v>
      </c>
      <c r="D585" s="317">
        <f t="shared" si="295"/>
        <v>402</v>
      </c>
      <c r="E585" s="153"/>
      <c r="F585" s="15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outlineLevel="2" thickBot="1">
      <c r="B586" s="316">
        <v>26</v>
      </c>
      <c r="C586" s="317">
        <f t="shared" si="294"/>
        <v>324</v>
      </c>
      <c r="D586" s="317">
        <f t="shared" si="295"/>
        <v>402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outlineLevel="2" thickBot="1">
      <c r="B587" s="316">
        <v>27</v>
      </c>
      <c r="C587" s="317">
        <f t="shared" si="294"/>
        <v>324</v>
      </c>
      <c r="D587" s="317">
        <f t="shared" si="295"/>
        <v>402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outlineLevel="2" thickBot="1">
      <c r="B588" s="316">
        <v>28</v>
      </c>
      <c r="C588" s="317">
        <f t="shared" si="294"/>
        <v>324</v>
      </c>
      <c r="D588" s="317">
        <f t="shared" si="295"/>
        <v>402</v>
      </c>
      <c r="E588" s="153"/>
      <c r="F588" s="15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outlineLevel="2" thickBot="1">
      <c r="B589" s="316">
        <v>29</v>
      </c>
      <c r="C589" s="317">
        <f t="shared" si="294"/>
        <v>324</v>
      </c>
      <c r="D589" s="317">
        <f t="shared" si="295"/>
        <v>402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outlineLevel="2" thickBot="1">
      <c r="B590" s="316">
        <v>30</v>
      </c>
      <c r="C590" s="317">
        <f t="shared" si="294"/>
        <v>324</v>
      </c>
      <c r="D590" s="317">
        <f t="shared" si="295"/>
        <v>402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outlineLevel="2" thickBot="1">
      <c r="B591" s="316">
        <v>31</v>
      </c>
      <c r="C591" s="317">
        <f t="shared" si="294"/>
        <v>324</v>
      </c>
      <c r="D591" s="317">
        <f t="shared" si="295"/>
        <v>402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outlineLevel="2" thickBot="1">
      <c r="B592" s="316">
        <v>32</v>
      </c>
      <c r="C592" s="317">
        <f t="shared" si="294"/>
        <v>324</v>
      </c>
      <c r="D592" s="317">
        <f t="shared" si="295"/>
        <v>402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outlineLevel="2" thickBot="1">
      <c r="B593" s="316">
        <v>33</v>
      </c>
      <c r="C593" s="317">
        <f t="shared" si="294"/>
        <v>324</v>
      </c>
      <c r="D593" s="317">
        <f t="shared" si="295"/>
        <v>402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outlineLevel="2" thickBot="1">
      <c r="B594" s="316">
        <v>34</v>
      </c>
      <c r="C594" s="317">
        <f t="shared" si="294"/>
        <v>324</v>
      </c>
      <c r="D594" s="317">
        <f t="shared" si="295"/>
        <v>402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outlineLevel="2" thickBot="1">
      <c r="B595" s="316">
        <v>35</v>
      </c>
      <c r="C595" s="317">
        <f t="shared" si="294"/>
        <v>324</v>
      </c>
      <c r="D595" s="317">
        <f t="shared" si="295"/>
        <v>402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outlineLevel="2" thickBot="1">
      <c r="B596" s="316">
        <v>36</v>
      </c>
      <c r="C596" s="317">
        <f t="shared" si="294"/>
        <v>324</v>
      </c>
      <c r="D596" s="317">
        <f t="shared" si="295"/>
        <v>402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outlineLevel="2" thickBot="1">
      <c r="B597" s="316">
        <v>37</v>
      </c>
      <c r="C597" s="317">
        <f t="shared" si="294"/>
        <v>324</v>
      </c>
      <c r="D597" s="317">
        <f t="shared" si="295"/>
        <v>402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outlineLevel="2" thickBot="1">
      <c r="B598" s="316">
        <v>38</v>
      </c>
      <c r="C598" s="317">
        <f t="shared" si="294"/>
        <v>324</v>
      </c>
      <c r="D598" s="317">
        <f t="shared" si="295"/>
        <v>402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outlineLevel="2" thickBot="1">
      <c r="B599" s="316">
        <v>39</v>
      </c>
      <c r="C599" s="317">
        <f t="shared" si="294"/>
        <v>324</v>
      </c>
      <c r="D599" s="317">
        <f t="shared" si="295"/>
        <v>402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outlineLevel="2" thickBot="1">
      <c r="B600" s="316">
        <v>40</v>
      </c>
      <c r="C600" s="317">
        <f t="shared" si="294"/>
        <v>324</v>
      </c>
      <c r="D600" s="317">
        <f t="shared" si="295"/>
        <v>402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outlineLevel="2" thickBot="1">
      <c r="B601" s="316">
        <v>41</v>
      </c>
      <c r="C601" s="317">
        <f t="shared" si="294"/>
        <v>324</v>
      </c>
      <c r="D601" s="317">
        <f t="shared" si="295"/>
        <v>402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outlineLevel="2" thickBot="1">
      <c r="B602" s="316">
        <v>42</v>
      </c>
      <c r="C602" s="317">
        <f t="shared" si="294"/>
        <v>324</v>
      </c>
      <c r="D602" s="317">
        <f t="shared" si="295"/>
        <v>402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outlineLevel="2" thickBot="1">
      <c r="B603" s="316">
        <v>43</v>
      </c>
      <c r="C603" s="317">
        <f t="shared" si="294"/>
        <v>324</v>
      </c>
      <c r="D603" s="317">
        <f t="shared" si="295"/>
        <v>402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outlineLevel="2" thickBot="1">
      <c r="B604" s="316">
        <v>44</v>
      </c>
      <c r="C604" s="317">
        <f t="shared" si="294"/>
        <v>324</v>
      </c>
      <c r="D604" s="317">
        <f t="shared" si="295"/>
        <v>402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outlineLevel="2" thickBot="1">
      <c r="B605" s="318">
        <v>45</v>
      </c>
      <c r="C605" s="319">
        <f t="shared" si="294"/>
        <v>324</v>
      </c>
      <c r="D605" s="319">
        <f t="shared" si="295"/>
        <v>402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8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9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325</v>
      </c>
      <c r="D619" s="713">
        <f>Главная!L13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17" t="s">
        <v>351</v>
      </c>
      <c r="Z619" s="1117"/>
      <c r="AA619" s="1117"/>
      <c r="AC619" s="1117" t="s">
        <v>352</v>
      </c>
      <c r="AD619" s="1117"/>
      <c r="AE619" s="1117"/>
      <c r="AF619" s="1117"/>
      <c r="AG619" s="162"/>
      <c r="AH619" s="1117" t="s">
        <v>264</v>
      </c>
      <c r="AI619" s="1117"/>
      <c r="AJ619" s="1117"/>
      <c r="AK619" s="1117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164">
        <v>1</v>
      </c>
      <c r="C621" s="151">
        <f>C619</f>
        <v>325</v>
      </c>
      <c r="D621" s="151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165">
        <v>2</v>
      </c>
      <c r="C622" s="154">
        <f t="shared" ref="C622:C665" si="324">C621</f>
        <v>325</v>
      </c>
      <c r="D622" s="154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165">
        <v>3</v>
      </c>
      <c r="C623" s="154">
        <f t="shared" si="324"/>
        <v>325</v>
      </c>
      <c r="D623" s="154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165">
        <v>4</v>
      </c>
      <c r="C624" s="154">
        <f t="shared" si="324"/>
        <v>325</v>
      </c>
      <c r="D624" s="154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165">
        <v>5</v>
      </c>
      <c r="C625" s="154">
        <f t="shared" si="324"/>
        <v>325</v>
      </c>
      <c r="D625" s="154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165">
        <v>6</v>
      </c>
      <c r="C626" s="154">
        <f t="shared" si="324"/>
        <v>325</v>
      </c>
      <c r="D626" s="154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165">
        <v>7</v>
      </c>
      <c r="C627" s="154">
        <f t="shared" si="324"/>
        <v>325</v>
      </c>
      <c r="D627" s="154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165">
        <v>8</v>
      </c>
      <c r="C628" s="154">
        <f t="shared" si="324"/>
        <v>325</v>
      </c>
      <c r="D628" s="154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165">
        <v>9</v>
      </c>
      <c r="C629" s="154">
        <f t="shared" si="324"/>
        <v>325</v>
      </c>
      <c r="D629" s="154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165">
        <v>10</v>
      </c>
      <c r="C630" s="154">
        <f t="shared" si="324"/>
        <v>325</v>
      </c>
      <c r="D630" s="154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165">
        <v>11</v>
      </c>
      <c r="C631" s="154">
        <f t="shared" si="324"/>
        <v>325</v>
      </c>
      <c r="D631" s="154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165">
        <v>12</v>
      </c>
      <c r="C632" s="154">
        <f t="shared" si="324"/>
        <v>325</v>
      </c>
      <c r="D632" s="154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165">
        <v>13</v>
      </c>
      <c r="C633" s="154">
        <f t="shared" si="324"/>
        <v>325</v>
      </c>
      <c r="D633" s="154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165">
        <v>14</v>
      </c>
      <c r="C634" s="154">
        <f t="shared" si="324"/>
        <v>325</v>
      </c>
      <c r="D634" s="154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165">
        <v>15</v>
      </c>
      <c r="C635" s="154">
        <f t="shared" si="324"/>
        <v>325</v>
      </c>
      <c r="D635" s="154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165">
        <v>16</v>
      </c>
      <c r="C636" s="154">
        <f t="shared" si="324"/>
        <v>325</v>
      </c>
      <c r="D636" s="154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165">
        <v>17</v>
      </c>
      <c r="C637" s="154">
        <f t="shared" si="324"/>
        <v>325</v>
      </c>
      <c r="D637" s="154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165">
        <v>18</v>
      </c>
      <c r="C638" s="154">
        <f t="shared" si="324"/>
        <v>325</v>
      </c>
      <c r="D638" s="154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165">
        <v>19</v>
      </c>
      <c r="C639" s="154">
        <f t="shared" si="324"/>
        <v>325</v>
      </c>
      <c r="D639" s="154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165">
        <v>20</v>
      </c>
      <c r="C640" s="154">
        <f t="shared" si="324"/>
        <v>325</v>
      </c>
      <c r="D640" s="154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165">
        <v>21</v>
      </c>
      <c r="C641" s="154">
        <f t="shared" si="324"/>
        <v>325</v>
      </c>
      <c r="D641" s="154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165">
        <v>22</v>
      </c>
      <c r="C642" s="154">
        <f t="shared" si="324"/>
        <v>325</v>
      </c>
      <c r="D642" s="154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165">
        <v>23</v>
      </c>
      <c r="C643" s="154">
        <f t="shared" si="324"/>
        <v>325</v>
      </c>
      <c r="D643" s="154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165">
        <v>24</v>
      </c>
      <c r="C644" s="154">
        <f t="shared" si="324"/>
        <v>325</v>
      </c>
      <c r="D644" s="154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165">
        <v>25</v>
      </c>
      <c r="C645" s="154">
        <f t="shared" si="324"/>
        <v>325</v>
      </c>
      <c r="D645" s="154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165">
        <v>26</v>
      </c>
      <c r="C646" s="154">
        <f t="shared" si="324"/>
        <v>325</v>
      </c>
      <c r="D646" s="154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165">
        <v>27</v>
      </c>
      <c r="C647" s="154">
        <f t="shared" si="324"/>
        <v>325</v>
      </c>
      <c r="D647" s="154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165">
        <v>28</v>
      </c>
      <c r="C648" s="154">
        <f t="shared" si="324"/>
        <v>325</v>
      </c>
      <c r="D648" s="154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165">
        <v>29</v>
      </c>
      <c r="C649" s="154">
        <f t="shared" si="324"/>
        <v>325</v>
      </c>
      <c r="D649" s="154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165">
        <v>30</v>
      </c>
      <c r="C650" s="154">
        <f t="shared" si="324"/>
        <v>325</v>
      </c>
      <c r="D650" s="154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165">
        <v>31</v>
      </c>
      <c r="C651" s="154">
        <f t="shared" si="324"/>
        <v>325</v>
      </c>
      <c r="D651" s="154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165">
        <v>32</v>
      </c>
      <c r="C652" s="154">
        <f t="shared" si="324"/>
        <v>325</v>
      </c>
      <c r="D652" s="154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165">
        <v>33</v>
      </c>
      <c r="C653" s="154">
        <f t="shared" si="324"/>
        <v>325</v>
      </c>
      <c r="D653" s="154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165">
        <v>34</v>
      </c>
      <c r="C654" s="154">
        <f t="shared" si="324"/>
        <v>325</v>
      </c>
      <c r="D654" s="154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165">
        <v>35</v>
      </c>
      <c r="C655" s="154">
        <f t="shared" si="324"/>
        <v>325</v>
      </c>
      <c r="D655" s="154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165">
        <v>36</v>
      </c>
      <c r="C656" s="154">
        <f t="shared" si="324"/>
        <v>325</v>
      </c>
      <c r="D656" s="154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165">
        <v>37</v>
      </c>
      <c r="C657" s="154">
        <f t="shared" si="324"/>
        <v>325</v>
      </c>
      <c r="D657" s="154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165">
        <v>38</v>
      </c>
      <c r="C658" s="154">
        <f t="shared" si="324"/>
        <v>325</v>
      </c>
      <c r="D658" s="154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165">
        <v>39</v>
      </c>
      <c r="C659" s="154">
        <f t="shared" si="324"/>
        <v>325</v>
      </c>
      <c r="D659" s="154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165">
        <v>40</v>
      </c>
      <c r="C660" s="154">
        <f t="shared" si="324"/>
        <v>325</v>
      </c>
      <c r="D660" s="154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165">
        <v>41</v>
      </c>
      <c r="C661" s="154">
        <f t="shared" si="324"/>
        <v>325</v>
      </c>
      <c r="D661" s="154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165">
        <v>42</v>
      </c>
      <c r="C662" s="154">
        <f t="shared" si="324"/>
        <v>325</v>
      </c>
      <c r="D662" s="154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165">
        <v>43</v>
      </c>
      <c r="C663" s="154">
        <f t="shared" si="324"/>
        <v>325</v>
      </c>
      <c r="D663" s="154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165">
        <v>44</v>
      </c>
      <c r="C664" s="154">
        <f t="shared" si="324"/>
        <v>325</v>
      </c>
      <c r="D664" s="154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166">
        <v>45</v>
      </c>
      <c r="C665" s="157">
        <f t="shared" si="324"/>
        <v>325</v>
      </c>
      <c r="D665" s="157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8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9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326</v>
      </c>
      <c r="D679" s="713">
        <f>Главная!L14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17" t="s">
        <v>351</v>
      </c>
      <c r="Z679" s="1117"/>
      <c r="AA679" s="1117"/>
      <c r="AC679" s="1117" t="s">
        <v>352</v>
      </c>
      <c r="AD679" s="1117"/>
      <c r="AE679" s="1117"/>
      <c r="AF679" s="1117"/>
      <c r="AG679" s="162"/>
      <c r="AH679" s="1117" t="s">
        <v>264</v>
      </c>
      <c r="AI679" s="1117"/>
      <c r="AJ679" s="1117"/>
      <c r="AK679" s="1117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326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326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326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326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326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326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326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326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326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326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326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326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326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326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326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326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326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326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326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326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326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326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326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326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326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326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326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326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326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326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326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326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326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326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326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326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326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326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326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326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326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326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326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326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326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8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9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6" t="s">
        <v>370</v>
      </c>
      <c r="C739" s="1116"/>
      <c r="D739" s="1116"/>
      <c r="E739" s="1116"/>
      <c r="F739" s="1116"/>
      <c r="G739" s="1116"/>
      <c r="H739" s="1116"/>
      <c r="I739" s="1116"/>
      <c r="J739" s="1116"/>
      <c r="K739" s="1116"/>
      <c r="L739" s="1116"/>
      <c r="M739" s="1116"/>
      <c r="N739" s="1116"/>
      <c r="O739" s="1116"/>
      <c r="P739" s="1116"/>
      <c r="Q739" s="1116"/>
      <c r="R739" s="1116"/>
      <c r="S739" s="1116"/>
      <c r="T739" s="1116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11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12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25" t="s">
        <v>371</v>
      </c>
      <c r="C752" s="1126"/>
      <c r="D752" s="1126"/>
      <c r="E752" s="1126"/>
      <c r="F752" s="1126"/>
      <c r="G752" s="1126"/>
      <c r="H752" s="1126"/>
      <c r="I752" s="1126"/>
      <c r="J752" s="1126"/>
      <c r="K752" s="1126"/>
      <c r="L752" s="1126"/>
      <c r="M752" s="1126"/>
      <c r="N752" s="1126"/>
      <c r="O752" s="1126"/>
      <c r="P752" s="1126"/>
      <c r="Q752" s="1126"/>
      <c r="R752" s="1126"/>
      <c r="S752" s="1126"/>
      <c r="T752" s="1127"/>
      <c r="V752" s="162"/>
      <c r="W752" s="162"/>
      <c r="AO752" s="162"/>
    </row>
    <row r="753" spans="2:41" s="159" customFormat="1" ht="16.5" thickBot="1">
      <c r="B753" s="189"/>
      <c r="C753" s="198">
        <v>331</v>
      </c>
      <c r="D753" s="713">
        <f>Главная!L15</f>
        <v>479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18" t="s">
        <v>351</v>
      </c>
      <c r="Z753" s="1118"/>
      <c r="AA753" s="1118"/>
      <c r="AB753" s="223"/>
      <c r="AC753" s="1118" t="s">
        <v>352</v>
      </c>
      <c r="AD753" s="1118"/>
      <c r="AE753" s="1118"/>
      <c r="AF753" s="1118"/>
      <c r="AG753" s="224"/>
      <c r="AH753" s="1118" t="s">
        <v>264</v>
      </c>
      <c r="AI753" s="1118"/>
      <c r="AJ753" s="1118"/>
      <c r="AK753" s="1118"/>
      <c r="AM753" s="224" t="s">
        <v>409</v>
      </c>
      <c r="AO753" s="162"/>
    </row>
    <row r="754" spans="2:41" ht="30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outlineLevel="2" thickBot="1">
      <c r="B755" s="314">
        <v>1</v>
      </c>
      <c r="C755" s="315">
        <f>C753</f>
        <v>331</v>
      </c>
      <c r="D755" s="315">
        <f>D753</f>
        <v>479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outlineLevel="2" thickBot="1">
      <c r="B756" s="316">
        <v>2</v>
      </c>
      <c r="C756" s="317">
        <f t="shared" ref="C756:C799" si="394">C755</f>
        <v>331</v>
      </c>
      <c r="D756" s="317">
        <f t="shared" ref="D756:D799" si="395">D755</f>
        <v>479</v>
      </c>
      <c r="E756" s="153"/>
      <c r="F756" s="350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outlineLevel="2" thickBot="1">
      <c r="B757" s="316">
        <v>3</v>
      </c>
      <c r="C757" s="317">
        <f t="shared" si="394"/>
        <v>331</v>
      </c>
      <c r="D757" s="317">
        <f t="shared" si="395"/>
        <v>479</v>
      </c>
      <c r="E757" s="153"/>
      <c r="F757" s="153"/>
      <c r="G757" s="154"/>
      <c r="H757" s="154"/>
      <c r="I757" s="154"/>
      <c r="J757" s="154"/>
      <c r="K757" s="154"/>
      <c r="L757" s="154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outlineLevel="2" thickBot="1">
      <c r="B758" s="316">
        <v>4</v>
      </c>
      <c r="C758" s="317">
        <f t="shared" si="394"/>
        <v>331</v>
      </c>
      <c r="D758" s="317">
        <f t="shared" si="395"/>
        <v>479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outlineLevel="2" thickBot="1">
      <c r="B759" s="316">
        <v>5</v>
      </c>
      <c r="C759" s="317">
        <f t="shared" si="394"/>
        <v>331</v>
      </c>
      <c r="D759" s="317">
        <f t="shared" si="395"/>
        <v>479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outlineLevel="2" thickBot="1">
      <c r="B760" s="316">
        <v>6</v>
      </c>
      <c r="C760" s="317">
        <f t="shared" si="394"/>
        <v>331</v>
      </c>
      <c r="D760" s="317">
        <f t="shared" si="395"/>
        <v>479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outlineLevel="2" thickBot="1">
      <c r="B761" s="316">
        <v>7</v>
      </c>
      <c r="C761" s="317">
        <f t="shared" si="394"/>
        <v>331</v>
      </c>
      <c r="D761" s="317">
        <f t="shared" si="395"/>
        <v>479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outlineLevel="2" thickBot="1">
      <c r="B762" s="316">
        <v>8</v>
      </c>
      <c r="C762" s="317">
        <f t="shared" si="394"/>
        <v>331</v>
      </c>
      <c r="D762" s="317">
        <f t="shared" si="395"/>
        <v>479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outlineLevel="2" thickBot="1">
      <c r="B763" s="316">
        <v>9</v>
      </c>
      <c r="C763" s="317">
        <f t="shared" si="394"/>
        <v>331</v>
      </c>
      <c r="D763" s="317">
        <f t="shared" si="395"/>
        <v>479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outlineLevel="2" thickBot="1">
      <c r="B764" s="316">
        <v>10</v>
      </c>
      <c r="C764" s="317">
        <f t="shared" si="394"/>
        <v>331</v>
      </c>
      <c r="D764" s="317">
        <f t="shared" si="395"/>
        <v>479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outlineLevel="2" thickBot="1">
      <c r="B765" s="316">
        <v>11</v>
      </c>
      <c r="C765" s="317">
        <f t="shared" si="394"/>
        <v>331</v>
      </c>
      <c r="D765" s="317">
        <f t="shared" si="395"/>
        <v>479</v>
      </c>
      <c r="E765" s="153"/>
      <c r="F765" s="86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outlineLevel="2" thickBot="1">
      <c r="B766" s="316">
        <v>12</v>
      </c>
      <c r="C766" s="317">
        <f t="shared" si="394"/>
        <v>331</v>
      </c>
      <c r="D766" s="317">
        <f t="shared" si="395"/>
        <v>479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outlineLevel="2" thickBot="1">
      <c r="B767" s="316">
        <v>13</v>
      </c>
      <c r="C767" s="317">
        <f t="shared" si="394"/>
        <v>331</v>
      </c>
      <c r="D767" s="317">
        <f t="shared" si="395"/>
        <v>479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outlineLevel="2" thickBot="1">
      <c r="B768" s="316">
        <v>14</v>
      </c>
      <c r="C768" s="317">
        <f t="shared" si="394"/>
        <v>331</v>
      </c>
      <c r="D768" s="317">
        <f t="shared" si="395"/>
        <v>479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outlineLevel="2" thickBot="1">
      <c r="B769" s="316">
        <v>15</v>
      </c>
      <c r="C769" s="317">
        <f t="shared" si="394"/>
        <v>331</v>
      </c>
      <c r="D769" s="317">
        <f t="shared" si="395"/>
        <v>479</v>
      </c>
      <c r="E769" s="153"/>
      <c r="F769" s="153"/>
      <c r="G769" s="154"/>
      <c r="H769" s="154"/>
      <c r="I769" s="154"/>
      <c r="J769" s="154"/>
      <c r="K769" s="154"/>
      <c r="L769" s="154"/>
      <c r="M769" s="253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outlineLevel="2" thickBot="1">
      <c r="B770" s="316">
        <v>16</v>
      </c>
      <c r="C770" s="317">
        <f t="shared" si="394"/>
        <v>331</v>
      </c>
      <c r="D770" s="317">
        <f t="shared" si="395"/>
        <v>479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outlineLevel="2" thickBot="1">
      <c r="B771" s="316">
        <v>17</v>
      </c>
      <c r="C771" s="317">
        <f t="shared" si="394"/>
        <v>331</v>
      </c>
      <c r="D771" s="317">
        <f t="shared" si="395"/>
        <v>479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outlineLevel="2" thickBot="1">
      <c r="B772" s="316">
        <v>18</v>
      </c>
      <c r="C772" s="317">
        <f t="shared" si="394"/>
        <v>331</v>
      </c>
      <c r="D772" s="317">
        <f t="shared" si="395"/>
        <v>479</v>
      </c>
      <c r="E772" s="153"/>
      <c r="F772" s="86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outlineLevel="2" thickBot="1">
      <c r="B773" s="316">
        <v>19</v>
      </c>
      <c r="C773" s="317">
        <f t="shared" si="394"/>
        <v>331</v>
      </c>
      <c r="D773" s="317">
        <f t="shared" si="395"/>
        <v>479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outlineLevel="2" thickBot="1">
      <c r="B774" s="316">
        <v>20</v>
      </c>
      <c r="C774" s="317">
        <f t="shared" si="394"/>
        <v>331</v>
      </c>
      <c r="D774" s="317">
        <f t="shared" si="395"/>
        <v>479</v>
      </c>
      <c r="E774" s="153"/>
      <c r="F774" s="864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outlineLevel="2" thickBot="1">
      <c r="B775" s="316">
        <v>21</v>
      </c>
      <c r="C775" s="317">
        <f t="shared" si="394"/>
        <v>331</v>
      </c>
      <c r="D775" s="317">
        <f t="shared" si="395"/>
        <v>479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outlineLevel="2" thickBot="1">
      <c r="B776" s="316">
        <v>22</v>
      </c>
      <c r="C776" s="317">
        <f t="shared" si="394"/>
        <v>331</v>
      </c>
      <c r="D776" s="317">
        <f t="shared" si="395"/>
        <v>479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outlineLevel="2" thickBot="1">
      <c r="B777" s="316">
        <v>23</v>
      </c>
      <c r="C777" s="317">
        <f t="shared" si="394"/>
        <v>331</v>
      </c>
      <c r="D777" s="317">
        <f t="shared" si="395"/>
        <v>479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outlineLevel="2" thickBot="1">
      <c r="B778" s="316">
        <v>24</v>
      </c>
      <c r="C778" s="317">
        <f t="shared" si="394"/>
        <v>331</v>
      </c>
      <c r="D778" s="317">
        <f t="shared" si="395"/>
        <v>479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outlineLevel="2" thickBot="1">
      <c r="B779" s="316">
        <v>25</v>
      </c>
      <c r="C779" s="317">
        <f t="shared" si="394"/>
        <v>331</v>
      </c>
      <c r="D779" s="317">
        <f t="shared" si="395"/>
        <v>479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outlineLevel="2" thickBot="1">
      <c r="B780" s="316">
        <v>26</v>
      </c>
      <c r="C780" s="317">
        <f t="shared" si="394"/>
        <v>331</v>
      </c>
      <c r="D780" s="352">
        <f t="shared" si="395"/>
        <v>479</v>
      </c>
      <c r="E780" s="153"/>
      <c r="F780" s="153"/>
      <c r="G780" s="347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outlineLevel="2" thickBot="1">
      <c r="B781" s="316">
        <v>27</v>
      </c>
      <c r="C781" s="317">
        <f t="shared" si="394"/>
        <v>331</v>
      </c>
      <c r="D781" s="352">
        <f t="shared" si="395"/>
        <v>479</v>
      </c>
      <c r="E781" s="153"/>
      <c r="F781" s="153"/>
      <c r="G781" s="871"/>
      <c r="H781" s="253"/>
      <c r="I781" s="253"/>
      <c r="J781" s="253"/>
      <c r="K781" s="253"/>
      <c r="L781" s="253"/>
      <c r="M781" s="253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outlineLevel="2" thickBot="1">
      <c r="B782" s="316">
        <v>28</v>
      </c>
      <c r="C782" s="317">
        <f t="shared" si="394"/>
        <v>331</v>
      </c>
      <c r="D782" s="352">
        <f t="shared" si="395"/>
        <v>479</v>
      </c>
      <c r="E782" s="153"/>
      <c r="F782" s="350"/>
      <c r="G782" s="347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outlineLevel="2" thickBot="1">
      <c r="B783" s="316">
        <v>29</v>
      </c>
      <c r="C783" s="317">
        <f t="shared" si="394"/>
        <v>331</v>
      </c>
      <c r="D783" s="352">
        <f t="shared" si="395"/>
        <v>479</v>
      </c>
      <c r="E783" s="153"/>
      <c r="F783" s="350"/>
      <c r="G783" s="347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outlineLevel="2" thickBot="1">
      <c r="B784" s="316">
        <v>30</v>
      </c>
      <c r="C784" s="317">
        <f t="shared" si="394"/>
        <v>331</v>
      </c>
      <c r="D784" s="352">
        <f t="shared" si="395"/>
        <v>479</v>
      </c>
      <c r="E784" s="153"/>
      <c r="F784" s="153"/>
      <c r="G784" s="347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outlineLevel="2" thickBot="1">
      <c r="B785" s="316">
        <v>31</v>
      </c>
      <c r="C785" s="317">
        <f t="shared" si="394"/>
        <v>331</v>
      </c>
      <c r="D785" s="352">
        <f t="shared" si="395"/>
        <v>479</v>
      </c>
      <c r="E785" s="153"/>
      <c r="F785" s="153"/>
      <c r="G785" s="347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outlineLevel="2" thickBot="1">
      <c r="B786" s="316">
        <v>32</v>
      </c>
      <c r="C786" s="317">
        <f t="shared" si="394"/>
        <v>331</v>
      </c>
      <c r="D786" s="317">
        <f t="shared" si="395"/>
        <v>479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outlineLevel="2" thickBot="1">
      <c r="B787" s="316">
        <v>33</v>
      </c>
      <c r="C787" s="317">
        <f t="shared" si="394"/>
        <v>331</v>
      </c>
      <c r="D787" s="317">
        <f t="shared" si="395"/>
        <v>479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outlineLevel="2" thickBot="1">
      <c r="B788" s="316">
        <v>34</v>
      </c>
      <c r="C788" s="317">
        <f t="shared" si="394"/>
        <v>331</v>
      </c>
      <c r="D788" s="317">
        <f t="shared" si="395"/>
        <v>479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outlineLevel="2" thickBot="1">
      <c r="B789" s="316">
        <v>35</v>
      </c>
      <c r="C789" s="317">
        <f t="shared" si="394"/>
        <v>331</v>
      </c>
      <c r="D789" s="317">
        <f t="shared" si="395"/>
        <v>479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outlineLevel="2" thickBot="1">
      <c r="B790" s="316">
        <v>36</v>
      </c>
      <c r="C790" s="317">
        <f t="shared" si="394"/>
        <v>331</v>
      </c>
      <c r="D790" s="317">
        <f t="shared" si="395"/>
        <v>479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outlineLevel="2" thickBot="1">
      <c r="B791" s="316">
        <v>37</v>
      </c>
      <c r="C791" s="317">
        <f t="shared" si="394"/>
        <v>331</v>
      </c>
      <c r="D791" s="317">
        <f t="shared" si="395"/>
        <v>479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outlineLevel="2" thickBot="1">
      <c r="B792" s="316">
        <v>38</v>
      </c>
      <c r="C792" s="317">
        <f t="shared" si="394"/>
        <v>331</v>
      </c>
      <c r="D792" s="317">
        <f t="shared" si="395"/>
        <v>479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outlineLevel="2" thickBot="1">
      <c r="B793" s="316">
        <v>39</v>
      </c>
      <c r="C793" s="317">
        <f t="shared" si="394"/>
        <v>331</v>
      </c>
      <c r="D793" s="317">
        <f t="shared" si="395"/>
        <v>479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outlineLevel="2" thickBot="1">
      <c r="B794" s="316">
        <v>40</v>
      </c>
      <c r="C794" s="317">
        <f t="shared" si="394"/>
        <v>331</v>
      </c>
      <c r="D794" s="317">
        <f t="shared" si="395"/>
        <v>479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outlineLevel="2" thickBot="1">
      <c r="B795" s="316">
        <v>41</v>
      </c>
      <c r="C795" s="317">
        <f t="shared" si="394"/>
        <v>331</v>
      </c>
      <c r="D795" s="317">
        <f t="shared" si="395"/>
        <v>479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outlineLevel="2" thickBot="1">
      <c r="B796" s="316">
        <v>42</v>
      </c>
      <c r="C796" s="317">
        <f t="shared" si="394"/>
        <v>331</v>
      </c>
      <c r="D796" s="317">
        <f t="shared" si="395"/>
        <v>479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outlineLevel="2" thickBot="1">
      <c r="B797" s="316">
        <v>43</v>
      </c>
      <c r="C797" s="317">
        <f t="shared" si="394"/>
        <v>331</v>
      </c>
      <c r="D797" s="317">
        <f t="shared" si="395"/>
        <v>479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outlineLevel="2" thickBot="1">
      <c r="B798" s="316">
        <v>44</v>
      </c>
      <c r="C798" s="317">
        <f t="shared" si="394"/>
        <v>331</v>
      </c>
      <c r="D798" s="317">
        <f t="shared" si="395"/>
        <v>479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outlineLevel="2" thickBot="1">
      <c r="B799" s="318">
        <v>45</v>
      </c>
      <c r="C799" s="319">
        <f t="shared" si="394"/>
        <v>331</v>
      </c>
      <c r="D799" s="319">
        <f t="shared" si="395"/>
        <v>479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8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9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332</v>
      </c>
      <c r="D813" s="713" t="str">
        <f>Главная!L16</f>
        <v>479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17" t="s">
        <v>351</v>
      </c>
      <c r="Z813" s="1117"/>
      <c r="AA813" s="1117"/>
      <c r="AC813" s="1117" t="s">
        <v>352</v>
      </c>
      <c r="AD813" s="1117"/>
      <c r="AE813" s="1117"/>
      <c r="AF813" s="1117"/>
      <c r="AG813" s="162"/>
      <c r="AH813" s="1117" t="s">
        <v>264</v>
      </c>
      <c r="AI813" s="1117"/>
      <c r="AJ813" s="1117"/>
      <c r="AK813" s="1117"/>
      <c r="AM813" s="224" t="s">
        <v>409</v>
      </c>
      <c r="AO813" s="162"/>
    </row>
    <row r="814" spans="2:41" ht="30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outlineLevel="2" thickBot="1">
      <c r="B815" s="314">
        <v>1</v>
      </c>
      <c r="C815" s="315">
        <f>C813</f>
        <v>332</v>
      </c>
      <c r="D815" s="315" t="str">
        <f>D813</f>
        <v>479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outlineLevel="2" thickBot="1">
      <c r="B816" s="316">
        <v>2</v>
      </c>
      <c r="C816" s="317">
        <f t="shared" ref="C816:C859" si="424">C815</f>
        <v>332</v>
      </c>
      <c r="D816" s="317" t="str">
        <f t="shared" ref="D816:D859" si="425">D815</f>
        <v>479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outlineLevel="2" thickBot="1">
      <c r="B817" s="316">
        <v>3</v>
      </c>
      <c r="C817" s="317">
        <f t="shared" si="424"/>
        <v>332</v>
      </c>
      <c r="D817" s="317" t="str">
        <f t="shared" si="425"/>
        <v>479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outlineLevel="2" thickBot="1">
      <c r="B818" s="316">
        <v>4</v>
      </c>
      <c r="C818" s="317">
        <f t="shared" si="424"/>
        <v>332</v>
      </c>
      <c r="D818" s="317" t="str">
        <f t="shared" si="425"/>
        <v>479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outlineLevel="2" thickBot="1">
      <c r="B819" s="316">
        <v>5</v>
      </c>
      <c r="C819" s="317">
        <f t="shared" si="424"/>
        <v>332</v>
      </c>
      <c r="D819" s="317" t="str">
        <f t="shared" si="425"/>
        <v>479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outlineLevel="2" thickBot="1">
      <c r="B820" s="316">
        <v>6</v>
      </c>
      <c r="C820" s="317">
        <f t="shared" si="424"/>
        <v>332</v>
      </c>
      <c r="D820" s="317" t="str">
        <f t="shared" si="425"/>
        <v>479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outlineLevel="2" thickBot="1">
      <c r="B821" s="316">
        <v>7</v>
      </c>
      <c r="C821" s="317">
        <f t="shared" si="424"/>
        <v>332</v>
      </c>
      <c r="D821" s="317" t="str">
        <f t="shared" si="425"/>
        <v>479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outlineLevel="2" thickBot="1">
      <c r="B822" s="316">
        <v>8</v>
      </c>
      <c r="C822" s="317">
        <f t="shared" si="424"/>
        <v>332</v>
      </c>
      <c r="D822" s="317" t="str">
        <f t="shared" si="425"/>
        <v>479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outlineLevel="2" thickBot="1">
      <c r="B823" s="316">
        <v>9</v>
      </c>
      <c r="C823" s="317">
        <f t="shared" si="424"/>
        <v>332</v>
      </c>
      <c r="D823" s="317" t="str">
        <f t="shared" si="425"/>
        <v>479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outlineLevel="2" thickBot="1">
      <c r="B824" s="316">
        <v>10</v>
      </c>
      <c r="C824" s="317">
        <f t="shared" si="424"/>
        <v>332</v>
      </c>
      <c r="D824" s="317" t="str">
        <f t="shared" si="425"/>
        <v>479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outlineLevel="2" thickBot="1">
      <c r="B825" s="316">
        <v>11</v>
      </c>
      <c r="C825" s="317">
        <f t="shared" si="424"/>
        <v>332</v>
      </c>
      <c r="D825" s="317" t="str">
        <f t="shared" si="425"/>
        <v>479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outlineLevel="2" thickBot="1">
      <c r="B826" s="316">
        <v>12</v>
      </c>
      <c r="C826" s="317">
        <f t="shared" si="424"/>
        <v>332</v>
      </c>
      <c r="D826" s="317" t="str">
        <f t="shared" si="425"/>
        <v>479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outlineLevel="2" thickBot="1">
      <c r="B827" s="316">
        <v>13</v>
      </c>
      <c r="C827" s="317">
        <f t="shared" si="424"/>
        <v>332</v>
      </c>
      <c r="D827" s="317" t="str">
        <f t="shared" si="425"/>
        <v>479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outlineLevel="2" thickBot="1">
      <c r="B828" s="316">
        <v>14</v>
      </c>
      <c r="C828" s="317">
        <f t="shared" si="424"/>
        <v>332</v>
      </c>
      <c r="D828" s="317" t="str">
        <f t="shared" si="425"/>
        <v>479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outlineLevel="2" thickBot="1">
      <c r="B829" s="316">
        <v>15</v>
      </c>
      <c r="C829" s="317">
        <f t="shared" si="424"/>
        <v>332</v>
      </c>
      <c r="D829" s="317" t="str">
        <f t="shared" si="425"/>
        <v>479</v>
      </c>
      <c r="E829" s="153"/>
      <c r="F829" s="86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outlineLevel="2" thickBot="1">
      <c r="B830" s="316">
        <v>16</v>
      </c>
      <c r="C830" s="317">
        <f t="shared" si="424"/>
        <v>332</v>
      </c>
      <c r="D830" s="317" t="str">
        <f t="shared" si="425"/>
        <v>479</v>
      </c>
      <c r="E830" s="153"/>
      <c r="F830" s="350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outlineLevel="2" thickBot="1">
      <c r="B831" s="316">
        <v>17</v>
      </c>
      <c r="C831" s="317">
        <f t="shared" si="424"/>
        <v>332</v>
      </c>
      <c r="D831" s="317" t="str">
        <f t="shared" si="425"/>
        <v>479</v>
      </c>
      <c r="E831" s="153"/>
      <c r="F831" s="350"/>
      <c r="G831" s="253"/>
      <c r="H831" s="253"/>
      <c r="I831" s="253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outlineLevel="2" thickBot="1">
      <c r="B832" s="316">
        <v>18</v>
      </c>
      <c r="C832" s="317">
        <f t="shared" si="424"/>
        <v>332</v>
      </c>
      <c r="D832" s="317" t="str">
        <f t="shared" si="425"/>
        <v>479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outlineLevel="2" thickBot="1">
      <c r="B833" s="316">
        <v>19</v>
      </c>
      <c r="C833" s="317">
        <f t="shared" si="424"/>
        <v>332</v>
      </c>
      <c r="D833" s="317" t="str">
        <f t="shared" si="425"/>
        <v>479</v>
      </c>
      <c r="E833" s="350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outlineLevel="2" thickBot="1">
      <c r="B834" s="316">
        <v>20</v>
      </c>
      <c r="C834" s="317">
        <f t="shared" si="424"/>
        <v>332</v>
      </c>
      <c r="D834" s="317" t="str">
        <f t="shared" si="425"/>
        <v>479</v>
      </c>
      <c r="E834" s="350"/>
      <c r="F834" s="15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outlineLevel="2" thickBot="1">
      <c r="B835" s="316">
        <v>21</v>
      </c>
      <c r="C835" s="317">
        <f t="shared" si="424"/>
        <v>332</v>
      </c>
      <c r="D835" s="317" t="str">
        <f t="shared" si="425"/>
        <v>479</v>
      </c>
      <c r="E835" s="153"/>
      <c r="F835" s="153"/>
      <c r="G835" s="154"/>
      <c r="H835" s="154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outlineLevel="2" thickBot="1">
      <c r="B836" s="316">
        <v>22</v>
      </c>
      <c r="C836" s="317">
        <f t="shared" si="424"/>
        <v>332</v>
      </c>
      <c r="D836" s="317" t="str">
        <f t="shared" si="425"/>
        <v>479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outlineLevel="2" thickBot="1">
      <c r="B837" s="316">
        <v>23</v>
      </c>
      <c r="C837" s="317">
        <f t="shared" si="424"/>
        <v>332</v>
      </c>
      <c r="D837" s="317" t="str">
        <f t="shared" si="425"/>
        <v>479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outlineLevel="2" thickBot="1">
      <c r="B838" s="316">
        <v>24</v>
      </c>
      <c r="C838" s="317">
        <f t="shared" si="424"/>
        <v>332</v>
      </c>
      <c r="D838" s="317" t="str">
        <f t="shared" si="425"/>
        <v>479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outlineLevel="2" thickBot="1">
      <c r="B839" s="316">
        <v>25</v>
      </c>
      <c r="C839" s="317">
        <f t="shared" si="424"/>
        <v>332</v>
      </c>
      <c r="D839" s="317" t="str">
        <f t="shared" si="425"/>
        <v>479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outlineLevel="2" thickBot="1">
      <c r="B840" s="316">
        <v>26</v>
      </c>
      <c r="C840" s="317">
        <f t="shared" si="424"/>
        <v>332</v>
      </c>
      <c r="D840" s="317" t="str">
        <f t="shared" si="425"/>
        <v>479</v>
      </c>
      <c r="E840" s="153"/>
      <c r="F840" s="15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outlineLevel="2" thickBot="1">
      <c r="B841" s="316">
        <v>27</v>
      </c>
      <c r="C841" s="317">
        <f t="shared" si="424"/>
        <v>332</v>
      </c>
      <c r="D841" s="317" t="str">
        <f t="shared" si="425"/>
        <v>479</v>
      </c>
      <c r="E841" s="153"/>
      <c r="F841" s="15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outlineLevel="2" thickBot="1">
      <c r="B842" s="316">
        <v>28</v>
      </c>
      <c r="C842" s="317">
        <f t="shared" si="424"/>
        <v>332</v>
      </c>
      <c r="D842" s="317" t="str">
        <f t="shared" si="425"/>
        <v>479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outlineLevel="2" thickBot="1">
      <c r="B843" s="316">
        <v>29</v>
      </c>
      <c r="C843" s="317">
        <f t="shared" si="424"/>
        <v>332</v>
      </c>
      <c r="D843" s="317" t="str">
        <f t="shared" si="425"/>
        <v>479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outlineLevel="2" thickBot="1">
      <c r="B844" s="316">
        <v>30</v>
      </c>
      <c r="C844" s="317">
        <f t="shared" si="424"/>
        <v>332</v>
      </c>
      <c r="D844" s="317" t="str">
        <f t="shared" si="425"/>
        <v>479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outlineLevel="2" thickBot="1">
      <c r="B845" s="316">
        <v>31</v>
      </c>
      <c r="C845" s="317">
        <f t="shared" si="424"/>
        <v>332</v>
      </c>
      <c r="D845" s="317" t="str">
        <f t="shared" si="425"/>
        <v>479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outlineLevel="2" thickBot="1">
      <c r="B846" s="316">
        <v>32</v>
      </c>
      <c r="C846" s="317">
        <f t="shared" si="424"/>
        <v>332</v>
      </c>
      <c r="D846" s="317" t="str">
        <f t="shared" si="425"/>
        <v>479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outlineLevel="2" thickBot="1">
      <c r="B847" s="316">
        <v>33</v>
      </c>
      <c r="C847" s="317">
        <f t="shared" si="424"/>
        <v>332</v>
      </c>
      <c r="D847" s="317" t="str">
        <f t="shared" si="425"/>
        <v>479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outlineLevel="2" thickBot="1">
      <c r="B848" s="316">
        <v>34</v>
      </c>
      <c r="C848" s="317">
        <f t="shared" si="424"/>
        <v>332</v>
      </c>
      <c r="D848" s="317" t="str">
        <f t="shared" si="425"/>
        <v>479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outlineLevel="2" thickBot="1">
      <c r="B849" s="316">
        <v>35</v>
      </c>
      <c r="C849" s="317">
        <f t="shared" si="424"/>
        <v>332</v>
      </c>
      <c r="D849" s="317" t="str">
        <f t="shared" si="425"/>
        <v>479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outlineLevel="2" thickBot="1">
      <c r="B850" s="316">
        <v>36</v>
      </c>
      <c r="C850" s="317">
        <f t="shared" si="424"/>
        <v>332</v>
      </c>
      <c r="D850" s="317" t="str">
        <f t="shared" si="425"/>
        <v>479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outlineLevel="2" thickBot="1">
      <c r="B851" s="316">
        <v>37</v>
      </c>
      <c r="C851" s="317">
        <f t="shared" si="424"/>
        <v>332</v>
      </c>
      <c r="D851" s="317" t="str">
        <f t="shared" si="425"/>
        <v>479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outlineLevel="2" thickBot="1">
      <c r="B852" s="316">
        <v>38</v>
      </c>
      <c r="C852" s="317">
        <f t="shared" si="424"/>
        <v>332</v>
      </c>
      <c r="D852" s="317" t="str">
        <f t="shared" si="425"/>
        <v>479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outlineLevel="2" thickBot="1">
      <c r="B853" s="316">
        <v>39</v>
      </c>
      <c r="C853" s="317">
        <f t="shared" si="424"/>
        <v>332</v>
      </c>
      <c r="D853" s="317" t="str">
        <f t="shared" si="425"/>
        <v>479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outlineLevel="2" thickBot="1">
      <c r="B854" s="316">
        <v>40</v>
      </c>
      <c r="C854" s="317">
        <f t="shared" si="424"/>
        <v>332</v>
      </c>
      <c r="D854" s="317" t="str">
        <f t="shared" si="425"/>
        <v>479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outlineLevel="2" thickBot="1">
      <c r="B855" s="316">
        <v>41</v>
      </c>
      <c r="C855" s="317">
        <f t="shared" si="424"/>
        <v>332</v>
      </c>
      <c r="D855" s="317" t="str">
        <f t="shared" si="425"/>
        <v>479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outlineLevel="2" thickBot="1">
      <c r="B856" s="316">
        <v>42</v>
      </c>
      <c r="C856" s="317">
        <f t="shared" si="424"/>
        <v>332</v>
      </c>
      <c r="D856" s="317" t="str">
        <f t="shared" si="425"/>
        <v>479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outlineLevel="2" thickBot="1">
      <c r="B857" s="316">
        <v>43</v>
      </c>
      <c r="C857" s="317">
        <f t="shared" si="424"/>
        <v>332</v>
      </c>
      <c r="D857" s="317" t="str">
        <f t="shared" si="425"/>
        <v>479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outlineLevel="2" thickBot="1">
      <c r="B858" s="316">
        <v>44</v>
      </c>
      <c r="C858" s="317">
        <f t="shared" si="424"/>
        <v>332</v>
      </c>
      <c r="D858" s="317" t="str">
        <f t="shared" si="425"/>
        <v>479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outlineLevel="2" thickBot="1">
      <c r="B859" s="318">
        <v>45</v>
      </c>
      <c r="C859" s="319">
        <f t="shared" si="424"/>
        <v>332</v>
      </c>
      <c r="D859" s="319" t="str">
        <f t="shared" si="425"/>
        <v>479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8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9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333</v>
      </c>
      <c r="D873" s="713" t="str">
        <f>Главная!L17</f>
        <v>479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17" t="s">
        <v>351</v>
      </c>
      <c r="Z873" s="1117"/>
      <c r="AA873" s="1117"/>
      <c r="AC873" s="1117" t="s">
        <v>352</v>
      </c>
      <c r="AD873" s="1117"/>
      <c r="AE873" s="1117"/>
      <c r="AF873" s="1117"/>
      <c r="AG873" s="162"/>
      <c r="AH873" s="1117" t="s">
        <v>264</v>
      </c>
      <c r="AI873" s="1117"/>
      <c r="AJ873" s="1117"/>
      <c r="AK873" s="1117"/>
      <c r="AM873" s="224" t="s">
        <v>409</v>
      </c>
      <c r="AO873" s="162"/>
    </row>
    <row r="874" spans="2:41" ht="30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outlineLevel="2" thickBot="1">
      <c r="B875" s="314">
        <v>1</v>
      </c>
      <c r="C875" s="315">
        <f>C873</f>
        <v>333</v>
      </c>
      <c r="D875" s="315" t="str">
        <f>D873</f>
        <v>479</v>
      </c>
      <c r="E875" s="349"/>
      <c r="F875" s="349"/>
      <c r="G875" s="151"/>
      <c r="H875" s="151"/>
      <c r="I875" s="151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outlineLevel="2" thickBot="1">
      <c r="B876" s="316">
        <v>2</v>
      </c>
      <c r="C876" s="317">
        <f t="shared" ref="C876:C919" si="454">C875</f>
        <v>333</v>
      </c>
      <c r="D876" s="317" t="str">
        <f t="shared" ref="D876:D919" si="455">D875</f>
        <v>479</v>
      </c>
      <c r="E876" s="350"/>
      <c r="F876" s="350"/>
      <c r="G876" s="154"/>
      <c r="H876" s="154"/>
      <c r="I876" s="154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outlineLevel="2" thickBot="1">
      <c r="B877" s="316">
        <v>3</v>
      </c>
      <c r="C877" s="317">
        <f t="shared" si="454"/>
        <v>333</v>
      </c>
      <c r="D877" s="317" t="str">
        <f t="shared" si="455"/>
        <v>479</v>
      </c>
      <c r="E877" s="350"/>
      <c r="F877" s="350"/>
      <c r="G877" s="154"/>
      <c r="H877" s="154"/>
      <c r="I877" s="154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outlineLevel="2" thickBot="1">
      <c r="B878" s="316">
        <v>4</v>
      </c>
      <c r="C878" s="317">
        <f t="shared" si="454"/>
        <v>333</v>
      </c>
      <c r="D878" s="317" t="str">
        <f t="shared" si="455"/>
        <v>479</v>
      </c>
      <c r="E878" s="350"/>
      <c r="F878" s="350"/>
      <c r="G878" s="154"/>
      <c r="H878" s="154"/>
      <c r="I878" s="154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outlineLevel="2" thickBot="1">
      <c r="B879" s="316">
        <v>5</v>
      </c>
      <c r="C879" s="317">
        <f t="shared" si="454"/>
        <v>333</v>
      </c>
      <c r="D879" s="317" t="str">
        <f t="shared" si="455"/>
        <v>479</v>
      </c>
      <c r="E879" s="350"/>
      <c r="F879" s="350"/>
      <c r="G879" s="154"/>
      <c r="H879" s="154"/>
      <c r="I879" s="154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outlineLevel="2" thickBot="1">
      <c r="B880" s="316">
        <v>6</v>
      </c>
      <c r="C880" s="317">
        <f t="shared" si="454"/>
        <v>333</v>
      </c>
      <c r="D880" s="317" t="str">
        <f t="shared" si="455"/>
        <v>479</v>
      </c>
      <c r="E880" s="350"/>
      <c r="F880" s="350"/>
      <c r="G880" s="154"/>
      <c r="H880" s="154"/>
      <c r="I880" s="154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outlineLevel="2" thickBot="1">
      <c r="B881" s="316">
        <v>7</v>
      </c>
      <c r="C881" s="317">
        <f t="shared" si="454"/>
        <v>333</v>
      </c>
      <c r="D881" s="317" t="str">
        <f t="shared" si="455"/>
        <v>479</v>
      </c>
      <c r="E881" s="350"/>
      <c r="F881" s="350"/>
      <c r="G881" s="154"/>
      <c r="H881" s="154"/>
      <c r="I881" s="154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outlineLevel="2" thickBot="1">
      <c r="B882" s="316">
        <v>8</v>
      </c>
      <c r="C882" s="317">
        <f t="shared" si="454"/>
        <v>333</v>
      </c>
      <c r="D882" s="317" t="str">
        <f t="shared" si="455"/>
        <v>479</v>
      </c>
      <c r="E882" s="350"/>
      <c r="F882" s="350"/>
      <c r="G882" s="154"/>
      <c r="H882" s="154"/>
      <c r="I882" s="154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outlineLevel="2" thickBot="1">
      <c r="B883" s="316">
        <v>9</v>
      </c>
      <c r="C883" s="317">
        <f t="shared" si="454"/>
        <v>333</v>
      </c>
      <c r="D883" s="317" t="str">
        <f t="shared" si="455"/>
        <v>479</v>
      </c>
      <c r="E883" s="350"/>
      <c r="F883" s="350"/>
      <c r="G883" s="154"/>
      <c r="H883" s="154"/>
      <c r="I883" s="154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outlineLevel="2" thickBot="1">
      <c r="B884" s="316">
        <v>10</v>
      </c>
      <c r="C884" s="317">
        <f t="shared" si="454"/>
        <v>333</v>
      </c>
      <c r="D884" s="317" t="str">
        <f t="shared" si="455"/>
        <v>479</v>
      </c>
      <c r="E884" s="350"/>
      <c r="F884" s="350"/>
      <c r="G884" s="154"/>
      <c r="H884" s="154"/>
      <c r="I884" s="154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outlineLevel="2" thickBot="1">
      <c r="B885" s="316">
        <v>11</v>
      </c>
      <c r="C885" s="317">
        <f t="shared" si="454"/>
        <v>333</v>
      </c>
      <c r="D885" s="317" t="str">
        <f t="shared" si="455"/>
        <v>479</v>
      </c>
      <c r="E885" s="350"/>
      <c r="F885" s="350"/>
      <c r="G885" s="154"/>
      <c r="H885" s="154"/>
      <c r="I885" s="154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outlineLevel="2" thickBot="1">
      <c r="B886" s="316">
        <v>12</v>
      </c>
      <c r="C886" s="317">
        <f t="shared" si="454"/>
        <v>333</v>
      </c>
      <c r="D886" s="317" t="str">
        <f t="shared" si="455"/>
        <v>479</v>
      </c>
      <c r="E886" s="350"/>
      <c r="F886" s="350"/>
      <c r="G886" s="154"/>
      <c r="H886" s="154"/>
      <c r="I886" s="154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outlineLevel="2" thickBot="1">
      <c r="B887" s="316">
        <v>13</v>
      </c>
      <c r="C887" s="317">
        <f t="shared" si="454"/>
        <v>333</v>
      </c>
      <c r="D887" s="317" t="str">
        <f t="shared" si="455"/>
        <v>479</v>
      </c>
      <c r="E887" s="350"/>
      <c r="F887" s="350"/>
      <c r="G887" s="154"/>
      <c r="H887" s="154"/>
      <c r="I887" s="154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outlineLevel="2" thickBot="1">
      <c r="B888" s="316">
        <v>14</v>
      </c>
      <c r="C888" s="317">
        <f t="shared" si="454"/>
        <v>333</v>
      </c>
      <c r="D888" s="317" t="str">
        <f t="shared" si="455"/>
        <v>479</v>
      </c>
      <c r="E888" s="350"/>
      <c r="F888" s="350"/>
      <c r="G888" s="154"/>
      <c r="H888" s="154"/>
      <c r="I888" s="154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outlineLevel="2" thickBot="1">
      <c r="B889" s="316">
        <v>15</v>
      </c>
      <c r="C889" s="317">
        <f t="shared" si="454"/>
        <v>333</v>
      </c>
      <c r="D889" s="317" t="str">
        <f t="shared" si="455"/>
        <v>479</v>
      </c>
      <c r="E889" s="350"/>
      <c r="F889" s="350"/>
      <c r="G889" s="154"/>
      <c r="H889" s="154"/>
      <c r="I889" s="154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outlineLevel="2" thickBot="1">
      <c r="B890" s="316">
        <v>16</v>
      </c>
      <c r="C890" s="317">
        <f t="shared" si="454"/>
        <v>333</v>
      </c>
      <c r="D890" s="317" t="str">
        <f t="shared" si="455"/>
        <v>479</v>
      </c>
      <c r="E890" s="350"/>
      <c r="F890" s="350"/>
      <c r="G890" s="154"/>
      <c r="H890" s="154"/>
      <c r="I890" s="154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outlineLevel="2" thickBot="1">
      <c r="B891" s="316">
        <v>17</v>
      </c>
      <c r="C891" s="317">
        <f t="shared" si="454"/>
        <v>333</v>
      </c>
      <c r="D891" s="317" t="str">
        <f t="shared" si="455"/>
        <v>479</v>
      </c>
      <c r="E891" s="350"/>
      <c r="F891" s="350"/>
      <c r="G891" s="154"/>
      <c r="H891" s="154"/>
      <c r="I891" s="154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outlineLevel="2" thickBot="1">
      <c r="B892" s="316">
        <v>18</v>
      </c>
      <c r="C892" s="317">
        <f t="shared" si="454"/>
        <v>333</v>
      </c>
      <c r="D892" s="317" t="str">
        <f t="shared" si="455"/>
        <v>479</v>
      </c>
      <c r="E892" s="350"/>
      <c r="F892" s="350"/>
      <c r="G892" s="154"/>
      <c r="H892" s="154"/>
      <c r="I892" s="154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outlineLevel="2" thickBot="1">
      <c r="B893" s="316">
        <v>19</v>
      </c>
      <c r="C893" s="317">
        <f t="shared" si="454"/>
        <v>333</v>
      </c>
      <c r="D893" s="317" t="str">
        <f t="shared" si="455"/>
        <v>479</v>
      </c>
      <c r="E893" s="350"/>
      <c r="F893" s="153"/>
      <c r="G893" s="154"/>
      <c r="H893" s="154"/>
      <c r="I893" s="154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outlineLevel="2" thickBot="1">
      <c r="B894" s="316">
        <v>20</v>
      </c>
      <c r="C894" s="317">
        <f t="shared" si="454"/>
        <v>333</v>
      </c>
      <c r="D894" s="317" t="str">
        <f t="shared" si="455"/>
        <v>479</v>
      </c>
      <c r="E894" s="350"/>
      <c r="F894" s="153"/>
      <c r="G894" s="154"/>
      <c r="H894" s="154"/>
      <c r="I894" s="154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outlineLevel="2" thickBot="1">
      <c r="B895" s="316">
        <v>21</v>
      </c>
      <c r="C895" s="317">
        <f t="shared" si="454"/>
        <v>333</v>
      </c>
      <c r="D895" s="317" t="str">
        <f t="shared" si="455"/>
        <v>479</v>
      </c>
      <c r="E895" s="350"/>
      <c r="F895" s="153"/>
      <c r="G895" s="154"/>
      <c r="H895" s="154"/>
      <c r="I895" s="154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outlineLevel="2" thickBot="1">
      <c r="B896" s="316">
        <v>22</v>
      </c>
      <c r="C896" s="317">
        <f t="shared" si="454"/>
        <v>333</v>
      </c>
      <c r="D896" s="317" t="str">
        <f t="shared" si="455"/>
        <v>479</v>
      </c>
      <c r="E896" s="350"/>
      <c r="F896" s="153"/>
      <c r="G896" s="154"/>
      <c r="H896" s="154"/>
      <c r="I896" s="154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outlineLevel="2" thickBot="1">
      <c r="B897" s="316">
        <v>23</v>
      </c>
      <c r="C897" s="317">
        <f t="shared" si="454"/>
        <v>333</v>
      </c>
      <c r="D897" s="317" t="str">
        <f t="shared" si="455"/>
        <v>479</v>
      </c>
      <c r="E897" s="350"/>
      <c r="F897" s="153"/>
      <c r="G897" s="154"/>
      <c r="H897" s="154"/>
      <c r="I897" s="154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outlineLevel="2" thickBot="1">
      <c r="B898" s="316">
        <v>24</v>
      </c>
      <c r="C898" s="317">
        <f t="shared" si="454"/>
        <v>333</v>
      </c>
      <c r="D898" s="317" t="str">
        <f t="shared" si="455"/>
        <v>479</v>
      </c>
      <c r="E898" s="153"/>
      <c r="F898" s="153"/>
      <c r="G898" s="154"/>
      <c r="H898" s="154"/>
      <c r="I898" s="154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outlineLevel="2" thickBot="1">
      <c r="B899" s="316">
        <v>25</v>
      </c>
      <c r="C899" s="317">
        <f t="shared" si="454"/>
        <v>333</v>
      </c>
      <c r="D899" s="317" t="str">
        <f t="shared" si="455"/>
        <v>479</v>
      </c>
      <c r="E899" s="153"/>
      <c r="F899" s="350"/>
      <c r="G899" s="154"/>
      <c r="H899" s="154"/>
      <c r="I899" s="154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outlineLevel="2" thickBot="1">
      <c r="B900" s="316">
        <v>26</v>
      </c>
      <c r="C900" s="317">
        <f t="shared" si="454"/>
        <v>333</v>
      </c>
      <c r="D900" s="317" t="str">
        <f t="shared" si="455"/>
        <v>479</v>
      </c>
      <c r="E900" s="153"/>
      <c r="F900" s="350"/>
      <c r="G900" s="154"/>
      <c r="H900" s="154"/>
      <c r="I900" s="154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outlineLevel="2" thickBot="1">
      <c r="B901" s="316">
        <v>27</v>
      </c>
      <c r="C901" s="317">
        <f t="shared" si="454"/>
        <v>333</v>
      </c>
      <c r="D901" s="317" t="str">
        <f t="shared" si="455"/>
        <v>479</v>
      </c>
      <c r="E901" s="153"/>
      <c r="F901" s="350"/>
      <c r="G901" s="154"/>
      <c r="H901" s="154"/>
      <c r="I901" s="154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outlineLevel="2" thickBot="1">
      <c r="B902" s="316">
        <v>28</v>
      </c>
      <c r="C902" s="317">
        <f t="shared" si="454"/>
        <v>333</v>
      </c>
      <c r="D902" s="317" t="str">
        <f t="shared" si="455"/>
        <v>479</v>
      </c>
      <c r="E902" s="153"/>
      <c r="F902" s="350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outlineLevel="2" thickBot="1">
      <c r="B903" s="316">
        <v>29</v>
      </c>
      <c r="C903" s="317">
        <f t="shared" si="454"/>
        <v>333</v>
      </c>
      <c r="D903" s="317" t="str">
        <f t="shared" si="455"/>
        <v>479</v>
      </c>
      <c r="E903" s="153"/>
      <c r="F903" s="864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outlineLevel="2" thickBot="1">
      <c r="B904" s="316">
        <v>30</v>
      </c>
      <c r="C904" s="317">
        <f t="shared" si="454"/>
        <v>333</v>
      </c>
      <c r="D904" s="317" t="str">
        <f t="shared" si="455"/>
        <v>479</v>
      </c>
      <c r="E904" s="153"/>
      <c r="F904" s="15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outlineLevel="2" thickBot="1">
      <c r="B905" s="316">
        <v>31</v>
      </c>
      <c r="C905" s="317">
        <f t="shared" si="454"/>
        <v>333</v>
      </c>
      <c r="D905" s="317" t="str">
        <f t="shared" si="455"/>
        <v>479</v>
      </c>
      <c r="E905" s="153"/>
      <c r="F905" s="15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outlineLevel="2" thickBot="1">
      <c r="B906" s="316">
        <v>32</v>
      </c>
      <c r="C906" s="317">
        <f t="shared" si="454"/>
        <v>333</v>
      </c>
      <c r="D906" s="317" t="str">
        <f t="shared" si="455"/>
        <v>479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outlineLevel="2" thickBot="1">
      <c r="B907" s="316">
        <v>33</v>
      </c>
      <c r="C907" s="317">
        <f t="shared" si="454"/>
        <v>333</v>
      </c>
      <c r="D907" s="317" t="str">
        <f t="shared" si="455"/>
        <v>479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outlineLevel="2" thickBot="1">
      <c r="B908" s="316">
        <v>34</v>
      </c>
      <c r="C908" s="317">
        <f t="shared" si="454"/>
        <v>333</v>
      </c>
      <c r="D908" s="317" t="str">
        <f t="shared" si="455"/>
        <v>479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outlineLevel="2" thickBot="1">
      <c r="B909" s="316">
        <v>35</v>
      </c>
      <c r="C909" s="317">
        <f t="shared" si="454"/>
        <v>333</v>
      </c>
      <c r="D909" s="317" t="str">
        <f t="shared" si="455"/>
        <v>479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outlineLevel="2" thickBot="1">
      <c r="B910" s="316">
        <v>36</v>
      </c>
      <c r="C910" s="317">
        <f t="shared" si="454"/>
        <v>333</v>
      </c>
      <c r="D910" s="317" t="str">
        <f t="shared" si="455"/>
        <v>479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outlineLevel="2" thickBot="1">
      <c r="B911" s="316">
        <v>37</v>
      </c>
      <c r="C911" s="317">
        <f t="shared" si="454"/>
        <v>333</v>
      </c>
      <c r="D911" s="317" t="str">
        <f t="shared" si="455"/>
        <v>479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outlineLevel="2" thickBot="1">
      <c r="B912" s="316">
        <v>38</v>
      </c>
      <c r="C912" s="317">
        <f t="shared" si="454"/>
        <v>333</v>
      </c>
      <c r="D912" s="317" t="str">
        <f t="shared" si="455"/>
        <v>479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outlineLevel="2" thickBot="1">
      <c r="B913" s="316">
        <v>39</v>
      </c>
      <c r="C913" s="317">
        <f t="shared" si="454"/>
        <v>333</v>
      </c>
      <c r="D913" s="317" t="str">
        <f t="shared" si="455"/>
        <v>479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outlineLevel="2" thickBot="1">
      <c r="B914" s="316">
        <v>40</v>
      </c>
      <c r="C914" s="317">
        <f t="shared" si="454"/>
        <v>333</v>
      </c>
      <c r="D914" s="317" t="str">
        <f t="shared" si="455"/>
        <v>479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outlineLevel="2" thickBot="1">
      <c r="B915" s="316">
        <v>41</v>
      </c>
      <c r="C915" s="317">
        <f t="shared" si="454"/>
        <v>333</v>
      </c>
      <c r="D915" s="317" t="str">
        <f t="shared" si="455"/>
        <v>479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outlineLevel="2" thickBot="1">
      <c r="B916" s="316">
        <v>42</v>
      </c>
      <c r="C916" s="317">
        <f t="shared" si="454"/>
        <v>333</v>
      </c>
      <c r="D916" s="317" t="str">
        <f t="shared" si="455"/>
        <v>479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outlineLevel="2" thickBot="1">
      <c r="B917" s="316">
        <v>43</v>
      </c>
      <c r="C917" s="317">
        <f t="shared" si="454"/>
        <v>333</v>
      </c>
      <c r="D917" s="317" t="str">
        <f t="shared" si="455"/>
        <v>479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outlineLevel="2" thickBot="1">
      <c r="B918" s="316">
        <v>44</v>
      </c>
      <c r="C918" s="317">
        <f t="shared" si="454"/>
        <v>333</v>
      </c>
      <c r="D918" s="317" t="str">
        <f t="shared" si="455"/>
        <v>479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outlineLevel="2" thickBot="1">
      <c r="B919" s="318">
        <v>45</v>
      </c>
      <c r="C919" s="319">
        <f t="shared" si="454"/>
        <v>333</v>
      </c>
      <c r="D919" s="319" t="str">
        <f t="shared" si="455"/>
        <v>479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8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9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334</v>
      </c>
      <c r="D933" s="713" t="str">
        <f>Главная!L18</f>
        <v>425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17" t="s">
        <v>351</v>
      </c>
      <c r="Z933" s="1117"/>
      <c r="AA933" s="1117"/>
      <c r="AC933" s="1117" t="s">
        <v>352</v>
      </c>
      <c r="AD933" s="1117"/>
      <c r="AE933" s="1117"/>
      <c r="AF933" s="1117"/>
      <c r="AG933" s="162"/>
      <c r="AH933" s="1117" t="s">
        <v>264</v>
      </c>
      <c r="AI933" s="1117"/>
      <c r="AJ933" s="1117"/>
      <c r="AK933" s="1117"/>
      <c r="AM933" s="224" t="s">
        <v>409</v>
      </c>
      <c r="AO933" s="162"/>
    </row>
    <row r="934" spans="2:41" ht="30" customHeight="1" outlineLevel="2" thickBot="1">
      <c r="B934" s="193" t="s">
        <v>348</v>
      </c>
      <c r="C934" s="194" t="s">
        <v>244</v>
      </c>
      <c r="D934" s="194" t="s">
        <v>245</v>
      </c>
      <c r="E934" s="194" t="s">
        <v>246</v>
      </c>
      <c r="F934" s="209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outlineLevel="2" thickBot="1">
      <c r="B935" s="314">
        <v>1</v>
      </c>
      <c r="C935" s="315">
        <f>C933</f>
        <v>334</v>
      </c>
      <c r="D935" s="315" t="str">
        <f>D933</f>
        <v>425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outlineLevel="2" thickBot="1">
      <c r="B936" s="316">
        <v>2</v>
      </c>
      <c r="C936" s="317">
        <f t="shared" ref="C936:C979" si="484">C935</f>
        <v>334</v>
      </c>
      <c r="D936" s="317" t="str">
        <f t="shared" ref="D936:D979" si="485">D935</f>
        <v>425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outlineLevel="2" thickBot="1">
      <c r="B937" s="316">
        <v>3</v>
      </c>
      <c r="C937" s="317">
        <f t="shared" si="484"/>
        <v>334</v>
      </c>
      <c r="D937" s="317" t="str">
        <f t="shared" si="485"/>
        <v>425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outlineLevel="2" thickBot="1">
      <c r="B938" s="316">
        <v>4</v>
      </c>
      <c r="C938" s="317">
        <f t="shared" si="484"/>
        <v>334</v>
      </c>
      <c r="D938" s="317" t="str">
        <f t="shared" si="485"/>
        <v>425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/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outlineLevel="2" thickBot="1">
      <c r="B939" s="316">
        <v>5</v>
      </c>
      <c r="C939" s="317">
        <f t="shared" si="484"/>
        <v>334</v>
      </c>
      <c r="D939" s="317" t="str">
        <f t="shared" si="485"/>
        <v>425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/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outlineLevel="2" thickBot="1">
      <c r="B940" s="316">
        <v>6</v>
      </c>
      <c r="C940" s="317">
        <f t="shared" si="484"/>
        <v>334</v>
      </c>
      <c r="D940" s="317" t="str">
        <f t="shared" si="485"/>
        <v>425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/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outlineLevel="2" thickBot="1">
      <c r="B941" s="316">
        <v>7</v>
      </c>
      <c r="C941" s="317">
        <f t="shared" si="484"/>
        <v>334</v>
      </c>
      <c r="D941" s="317" t="str">
        <f t="shared" si="485"/>
        <v>425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/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outlineLevel="2" thickBot="1">
      <c r="B942" s="316">
        <v>8</v>
      </c>
      <c r="C942" s="317">
        <f t="shared" si="484"/>
        <v>334</v>
      </c>
      <c r="D942" s="317" t="str">
        <f t="shared" si="485"/>
        <v>425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/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outlineLevel="2" thickBot="1">
      <c r="B943" s="316">
        <v>9</v>
      </c>
      <c r="C943" s="317">
        <f t="shared" si="484"/>
        <v>334</v>
      </c>
      <c r="D943" s="317" t="str">
        <f t="shared" si="485"/>
        <v>425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/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outlineLevel="2" thickBot="1">
      <c r="B944" s="316">
        <v>10</v>
      </c>
      <c r="C944" s="317">
        <f t="shared" si="484"/>
        <v>334</v>
      </c>
      <c r="D944" s="317" t="str">
        <f t="shared" si="485"/>
        <v>425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/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outlineLevel="2" thickBot="1">
      <c r="B945" s="316">
        <v>11</v>
      </c>
      <c r="C945" s="317">
        <f t="shared" si="484"/>
        <v>334</v>
      </c>
      <c r="D945" s="317" t="str">
        <f t="shared" si="485"/>
        <v>425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outlineLevel="2" thickBot="1">
      <c r="B946" s="316">
        <v>12</v>
      </c>
      <c r="C946" s="317">
        <f t="shared" si="484"/>
        <v>334</v>
      </c>
      <c r="D946" s="317" t="str">
        <f t="shared" si="485"/>
        <v>425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outlineLevel="2" thickBot="1">
      <c r="B947" s="316">
        <v>13</v>
      </c>
      <c r="C947" s="317">
        <f t="shared" si="484"/>
        <v>334</v>
      </c>
      <c r="D947" s="317" t="str">
        <f t="shared" si="485"/>
        <v>425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outlineLevel="2" thickBot="1">
      <c r="B948" s="316">
        <v>14</v>
      </c>
      <c r="C948" s="317">
        <f t="shared" si="484"/>
        <v>334</v>
      </c>
      <c r="D948" s="317" t="str">
        <f t="shared" si="485"/>
        <v>425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outlineLevel="2" thickBot="1">
      <c r="B949" s="316">
        <v>15</v>
      </c>
      <c r="C949" s="317">
        <f t="shared" si="484"/>
        <v>334</v>
      </c>
      <c r="D949" s="317" t="str">
        <f t="shared" si="485"/>
        <v>425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outlineLevel="2" thickBot="1">
      <c r="B950" s="316">
        <v>16</v>
      </c>
      <c r="C950" s="317">
        <f t="shared" si="484"/>
        <v>334</v>
      </c>
      <c r="D950" s="317" t="str">
        <f t="shared" si="485"/>
        <v>425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outlineLevel="2" thickBot="1">
      <c r="B951" s="316">
        <v>17</v>
      </c>
      <c r="C951" s="317">
        <f t="shared" si="484"/>
        <v>334</v>
      </c>
      <c r="D951" s="317" t="str">
        <f t="shared" si="485"/>
        <v>425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outlineLevel="2" thickBot="1">
      <c r="B952" s="316">
        <v>18</v>
      </c>
      <c r="C952" s="317">
        <f t="shared" si="484"/>
        <v>334</v>
      </c>
      <c r="D952" s="317" t="str">
        <f t="shared" si="485"/>
        <v>425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outlineLevel="2" thickBot="1">
      <c r="B953" s="316">
        <v>19</v>
      </c>
      <c r="C953" s="317">
        <f t="shared" si="484"/>
        <v>334</v>
      </c>
      <c r="D953" s="317" t="str">
        <f t="shared" si="485"/>
        <v>425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outlineLevel="2" thickBot="1">
      <c r="B954" s="316">
        <v>20</v>
      </c>
      <c r="C954" s="317">
        <f t="shared" si="484"/>
        <v>334</v>
      </c>
      <c r="D954" s="317" t="str">
        <f t="shared" si="485"/>
        <v>425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outlineLevel="2" thickBot="1">
      <c r="B955" s="316">
        <v>21</v>
      </c>
      <c r="C955" s="317">
        <f t="shared" si="484"/>
        <v>334</v>
      </c>
      <c r="D955" s="317" t="str">
        <f t="shared" si="485"/>
        <v>425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outlineLevel="2" thickBot="1">
      <c r="B956" s="316">
        <v>22</v>
      </c>
      <c r="C956" s="317">
        <f t="shared" si="484"/>
        <v>334</v>
      </c>
      <c r="D956" s="317" t="str">
        <f t="shared" si="485"/>
        <v>425</v>
      </c>
      <c r="E956" s="153"/>
      <c r="F956" s="86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outlineLevel="2" thickBot="1">
      <c r="B957" s="316">
        <v>23</v>
      </c>
      <c r="C957" s="317">
        <f t="shared" si="484"/>
        <v>334</v>
      </c>
      <c r="D957" s="317" t="str">
        <f t="shared" si="485"/>
        <v>425</v>
      </c>
      <c r="E957" s="153"/>
      <c r="F957" s="86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outlineLevel="2" thickBot="1">
      <c r="B958" s="316">
        <v>24</v>
      </c>
      <c r="C958" s="317">
        <f t="shared" si="484"/>
        <v>334</v>
      </c>
      <c r="D958" s="317" t="str">
        <f t="shared" si="485"/>
        <v>425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outlineLevel="2" thickBot="1">
      <c r="B959" s="316">
        <v>25</v>
      </c>
      <c r="C959" s="317">
        <f t="shared" si="484"/>
        <v>334</v>
      </c>
      <c r="D959" s="317" t="str">
        <f t="shared" si="485"/>
        <v>425</v>
      </c>
      <c r="E959" s="153"/>
      <c r="F959" s="86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outlineLevel="2" thickBot="1">
      <c r="B960" s="316">
        <v>26</v>
      </c>
      <c r="C960" s="317">
        <f t="shared" si="484"/>
        <v>334</v>
      </c>
      <c r="D960" s="317" t="str">
        <f t="shared" si="485"/>
        <v>425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outlineLevel="2" thickBot="1">
      <c r="B961" s="316">
        <v>27</v>
      </c>
      <c r="C961" s="317">
        <f t="shared" si="484"/>
        <v>334</v>
      </c>
      <c r="D961" s="317" t="str">
        <f t="shared" si="485"/>
        <v>425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outlineLevel="2" thickBot="1">
      <c r="B962" s="316">
        <v>28</v>
      </c>
      <c r="C962" s="317">
        <f t="shared" si="484"/>
        <v>334</v>
      </c>
      <c r="D962" s="317" t="str">
        <f t="shared" si="485"/>
        <v>425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outlineLevel="2" thickBot="1">
      <c r="B963" s="316">
        <v>29</v>
      </c>
      <c r="C963" s="317">
        <f t="shared" si="484"/>
        <v>334</v>
      </c>
      <c r="D963" s="317" t="str">
        <f t="shared" si="485"/>
        <v>425</v>
      </c>
      <c r="E963" s="153"/>
      <c r="F963" s="86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outlineLevel="2" thickBot="1">
      <c r="B964" s="316">
        <v>30</v>
      </c>
      <c r="C964" s="317">
        <f t="shared" si="484"/>
        <v>334</v>
      </c>
      <c r="D964" s="317" t="str">
        <f t="shared" si="485"/>
        <v>425</v>
      </c>
      <c r="E964" s="153"/>
      <c r="F964" s="86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outlineLevel="2" thickBot="1">
      <c r="B965" s="316">
        <v>31</v>
      </c>
      <c r="C965" s="317">
        <f t="shared" si="484"/>
        <v>334</v>
      </c>
      <c r="D965" s="317" t="str">
        <f t="shared" si="485"/>
        <v>425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outlineLevel="2" thickBot="1">
      <c r="B966" s="316">
        <v>32</v>
      </c>
      <c r="C966" s="317">
        <f t="shared" si="484"/>
        <v>334</v>
      </c>
      <c r="D966" s="317" t="str">
        <f t="shared" si="485"/>
        <v>425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outlineLevel="2" thickBot="1">
      <c r="B967" s="316">
        <v>33</v>
      </c>
      <c r="C967" s="317">
        <f t="shared" si="484"/>
        <v>334</v>
      </c>
      <c r="D967" s="317" t="str">
        <f t="shared" si="485"/>
        <v>425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outlineLevel="2" thickBot="1">
      <c r="B968" s="316">
        <v>34</v>
      </c>
      <c r="C968" s="317">
        <f t="shared" si="484"/>
        <v>334</v>
      </c>
      <c r="D968" s="317" t="str">
        <f t="shared" si="485"/>
        <v>425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outlineLevel="2" thickBot="1">
      <c r="B969" s="316">
        <v>35</v>
      </c>
      <c r="C969" s="317">
        <f t="shared" si="484"/>
        <v>334</v>
      </c>
      <c r="D969" s="317" t="str">
        <f t="shared" si="485"/>
        <v>425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outlineLevel="2" thickBot="1">
      <c r="B970" s="316">
        <v>36</v>
      </c>
      <c r="C970" s="317">
        <f t="shared" si="484"/>
        <v>334</v>
      </c>
      <c r="D970" s="317" t="str">
        <f t="shared" si="485"/>
        <v>425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outlineLevel="2" thickBot="1">
      <c r="B971" s="316">
        <v>37</v>
      </c>
      <c r="C971" s="317">
        <f t="shared" si="484"/>
        <v>334</v>
      </c>
      <c r="D971" s="317" t="str">
        <f t="shared" si="485"/>
        <v>425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outlineLevel="2" thickBot="1">
      <c r="B972" s="316">
        <v>38</v>
      </c>
      <c r="C972" s="317">
        <f t="shared" si="484"/>
        <v>334</v>
      </c>
      <c r="D972" s="317" t="str">
        <f t="shared" si="485"/>
        <v>425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outlineLevel="2" thickBot="1">
      <c r="B973" s="316">
        <v>39</v>
      </c>
      <c r="C973" s="317">
        <f t="shared" si="484"/>
        <v>334</v>
      </c>
      <c r="D973" s="317" t="str">
        <f t="shared" si="485"/>
        <v>425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outlineLevel="2" thickBot="1">
      <c r="B974" s="316">
        <v>40</v>
      </c>
      <c r="C974" s="317">
        <f t="shared" si="484"/>
        <v>334</v>
      </c>
      <c r="D974" s="317" t="str">
        <f t="shared" si="485"/>
        <v>425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outlineLevel="2" thickBot="1">
      <c r="B975" s="316">
        <v>41</v>
      </c>
      <c r="C975" s="317">
        <f t="shared" si="484"/>
        <v>334</v>
      </c>
      <c r="D975" s="317" t="str">
        <f t="shared" si="485"/>
        <v>425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outlineLevel="2" thickBot="1">
      <c r="B976" s="316">
        <v>42</v>
      </c>
      <c r="C976" s="317">
        <f t="shared" si="484"/>
        <v>334</v>
      </c>
      <c r="D976" s="317" t="str">
        <f t="shared" si="485"/>
        <v>425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outlineLevel="2" thickBot="1">
      <c r="B977" s="316">
        <v>43</v>
      </c>
      <c r="C977" s="317">
        <f t="shared" si="484"/>
        <v>334</v>
      </c>
      <c r="D977" s="317" t="str">
        <f t="shared" si="485"/>
        <v>425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outlineLevel="2" thickBot="1">
      <c r="B978" s="316">
        <v>44</v>
      </c>
      <c r="C978" s="317">
        <f t="shared" si="484"/>
        <v>334</v>
      </c>
      <c r="D978" s="317" t="str">
        <f t="shared" si="485"/>
        <v>425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outlineLevel="2" thickBot="1">
      <c r="B979" s="318">
        <v>45</v>
      </c>
      <c r="C979" s="319">
        <f t="shared" si="484"/>
        <v>334</v>
      </c>
      <c r="D979" s="319" t="str">
        <f t="shared" si="485"/>
        <v>425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8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9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335</v>
      </c>
      <c r="D993" s="713">
        <f>Главная!L19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17" t="s">
        <v>351</v>
      </c>
      <c r="Z993" s="1117"/>
      <c r="AA993" s="1117"/>
      <c r="AC993" s="1117" t="s">
        <v>352</v>
      </c>
      <c r="AD993" s="1117"/>
      <c r="AE993" s="1117"/>
      <c r="AF993" s="1117"/>
      <c r="AG993" s="162"/>
      <c r="AH993" s="1117" t="s">
        <v>264</v>
      </c>
      <c r="AI993" s="1117"/>
      <c r="AJ993" s="1117"/>
      <c r="AK993" s="1117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335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335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335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335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335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335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335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335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335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335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335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335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335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335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335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335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335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335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335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335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335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335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335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335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335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335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335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335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335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335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335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335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335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335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335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335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335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335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335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335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335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335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335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335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335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8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9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336</v>
      </c>
      <c r="D1053" s="713">
        <f>Главная!L20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17" t="s">
        <v>351</v>
      </c>
      <c r="Z1053" s="1117"/>
      <c r="AA1053" s="1117"/>
      <c r="AC1053" s="1117" t="s">
        <v>352</v>
      </c>
      <c r="AD1053" s="1117"/>
      <c r="AE1053" s="1117"/>
      <c r="AF1053" s="1117"/>
      <c r="AG1053" s="162"/>
      <c r="AH1053" s="1117" t="s">
        <v>264</v>
      </c>
      <c r="AI1053" s="1117"/>
      <c r="AJ1053" s="1117"/>
      <c r="AK1053" s="1117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336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336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336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336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336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336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336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336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336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336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336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336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336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336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336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336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336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336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336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336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336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336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336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336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336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336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336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336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336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336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336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336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336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336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336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336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336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336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336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336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336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336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336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336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336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collapsed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8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9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6" t="s">
        <v>372</v>
      </c>
      <c r="C1113" s="1116"/>
      <c r="D1113" s="1116"/>
      <c r="E1113" s="1116"/>
      <c r="F1113" s="1116"/>
      <c r="G1113" s="1116"/>
      <c r="H1113" s="1116"/>
      <c r="I1113" s="1116"/>
      <c r="J1113" s="1116"/>
      <c r="K1113" s="1116"/>
      <c r="L1113" s="1116"/>
      <c r="M1113" s="1116"/>
      <c r="N1113" s="1116"/>
      <c r="O1113" s="1116"/>
      <c r="P1113" s="1116"/>
      <c r="Q1113" s="1116"/>
      <c r="R1113" s="1116"/>
      <c r="S1113" s="1116"/>
      <c r="T1113" s="1116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11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12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24" t="s">
        <v>373</v>
      </c>
      <c r="C1126" s="1124"/>
      <c r="D1126" s="1124"/>
      <c r="E1126" s="1124"/>
      <c r="F1126" s="1124"/>
      <c r="G1126" s="1124"/>
      <c r="H1126" s="1124"/>
      <c r="I1126" s="1124"/>
      <c r="J1126" s="1124"/>
      <c r="K1126" s="1124"/>
      <c r="L1126" s="1124"/>
      <c r="M1126" s="1124"/>
      <c r="N1126" s="1124"/>
      <c r="O1126" s="1124"/>
      <c r="P1126" s="1124"/>
      <c r="Q1126" s="1124"/>
      <c r="R1126" s="1124"/>
      <c r="S1126" s="1124"/>
      <c r="T1126" s="1124"/>
    </row>
    <row r="1127" spans="2:41">
      <c r="B1127" s="1124"/>
      <c r="C1127" s="1124"/>
      <c r="D1127" s="1124"/>
      <c r="E1127" s="1124"/>
      <c r="F1127" s="1124"/>
      <c r="G1127" s="1124"/>
      <c r="H1127" s="1124"/>
      <c r="I1127" s="1124"/>
      <c r="J1127" s="1124"/>
      <c r="K1127" s="1124"/>
      <c r="L1127" s="1124"/>
      <c r="M1127" s="1124"/>
      <c r="N1127" s="1124"/>
      <c r="O1127" s="1124"/>
      <c r="P1127" s="1124"/>
      <c r="Q1127" s="1124"/>
      <c r="R1127" s="1124"/>
      <c r="S1127" s="1124"/>
      <c r="T1127" s="1124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11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12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formatCells="0" selectLockedCells="1" autoFilter="0"/>
  <autoFilter ref="AO2:AO1140"/>
  <customSheetViews>
    <customSheetView guid="{177FEA91-3CC1-47AE-B40C-764C2A914D34}" scale="71" fitToPage="1" showAutoFilter="1" hiddenColumns="1" showRuler="0">
      <pane xSplit="35.840909090909093" ySplit="2" topLeftCell="AK556" activePane="bottomRight" state="frozen"/>
      <selection pane="bottomRight" activeCell="B62" sqref="B62"/>
      <pageMargins left="0.78740157480314965" right="0.78740157480314965" top="0.31496062992125984" bottom="0.35433070866141736" header="0.31496062992125984" footer="0.31496062992125984"/>
      <printOptions horizontalCentered="1"/>
      <pageSetup paperSize="9" scale="50" orientation="portrait" horizontalDpi="120" verticalDpi="144" r:id="rId1"/>
      <headerFooter alignWithMargins="0"/>
      <autoFilter ref="B1"/>
    </customSheetView>
  </customSheetViews>
  <mergeCells count="84">
    <mergeCell ref="T300:T301"/>
    <mergeCell ref="Y245:AA245"/>
    <mergeCell ref="T747:T748"/>
    <mergeCell ref="T1121:T1122"/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Y305:AA305"/>
    <mergeCell ref="Y813:AA813"/>
    <mergeCell ref="Y933:AA933"/>
    <mergeCell ref="Y1053:AA1053"/>
    <mergeCell ref="AC619:AF619"/>
    <mergeCell ref="AH619:AK619"/>
    <mergeCell ref="B1:T1"/>
    <mergeCell ref="B365:T365"/>
    <mergeCell ref="Y499:AA499"/>
    <mergeCell ref="AC499:AF499"/>
    <mergeCell ref="AH499:AK499"/>
    <mergeCell ref="Y559:AA559"/>
    <mergeCell ref="AC559:AF559"/>
    <mergeCell ref="B378:T378"/>
    <mergeCell ref="T360:T361"/>
    <mergeCell ref="T434:T435"/>
    <mergeCell ref="T373:T374"/>
    <mergeCell ref="Y619:AA619"/>
    <mergeCell ref="T494:T495"/>
    <mergeCell ref="T120:T121"/>
    <mergeCell ref="AH559:AK559"/>
    <mergeCell ref="Y379:AA379"/>
    <mergeCell ref="AC379:AF379"/>
    <mergeCell ref="AH379:AK379"/>
    <mergeCell ref="Y439:AA439"/>
    <mergeCell ref="AC439:AF439"/>
    <mergeCell ref="AH439:AK439"/>
    <mergeCell ref="AC305:AF305"/>
    <mergeCell ref="AH305:AK305"/>
    <mergeCell ref="Y125:AA125"/>
    <mergeCell ref="AC125:AF125"/>
    <mergeCell ref="AH125:AK125"/>
    <mergeCell ref="Y185:AA185"/>
    <mergeCell ref="AC185:AF185"/>
    <mergeCell ref="B4:T4"/>
    <mergeCell ref="Y5:AA5"/>
    <mergeCell ref="AH5:AK5"/>
    <mergeCell ref="AC5:AF5"/>
    <mergeCell ref="AC245:AF245"/>
    <mergeCell ref="AH245:AK245"/>
    <mergeCell ref="T180:T181"/>
    <mergeCell ref="T240:T241"/>
    <mergeCell ref="AH185:AK185"/>
    <mergeCell ref="Y65:AA65"/>
    <mergeCell ref="AC65:AF65"/>
    <mergeCell ref="AH65:AK65"/>
    <mergeCell ref="T60:T61"/>
    <mergeCell ref="AC813:AF813"/>
    <mergeCell ref="AH813:AK813"/>
    <mergeCell ref="AH679:AK679"/>
    <mergeCell ref="Y753:AA753"/>
    <mergeCell ref="AC753:AF753"/>
    <mergeCell ref="AH753:AK753"/>
    <mergeCell ref="Y679:AA679"/>
    <mergeCell ref="AC679:AF679"/>
    <mergeCell ref="AC933:AF933"/>
    <mergeCell ref="AH933:AK933"/>
    <mergeCell ref="Y873:AA873"/>
    <mergeCell ref="AC873:AF873"/>
    <mergeCell ref="AH873:AK873"/>
    <mergeCell ref="AC1053:AF1053"/>
    <mergeCell ref="AH1053:AK1053"/>
    <mergeCell ref="Y993:AA993"/>
    <mergeCell ref="AC993:AF993"/>
    <mergeCell ref="AH993:AK993"/>
    <mergeCell ref="T988:T989"/>
    <mergeCell ref="T1048:T1049"/>
    <mergeCell ref="T1108:T1109"/>
    <mergeCell ref="B752:T752"/>
    <mergeCell ref="T808:T809"/>
    <mergeCell ref="T868:T869"/>
    <mergeCell ref="T928:T929"/>
  </mergeCells>
  <phoneticPr fontId="0" type="noConversion"/>
  <printOptions horizontalCentered="1"/>
  <pageMargins left="0.78740157480314965" right="0.78740157480314965" top="0.31496062992125984" bottom="0.35433070866141736" header="0.31496062992125984" footer="0.31496062992125984"/>
  <pageSetup paperSize="9" scale="10" orientation="portrait" horizontalDpi="120" verticalDpi="144" r:id="rId2"/>
  <headerFooter alignWithMargins="0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tabColor indexed="8"/>
    <pageSetUpPr fitToPage="1"/>
  </sheetPr>
  <dimension ref="B1:AO1140"/>
  <sheetViews>
    <sheetView zoomScale="7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64" sqref="A64"/>
    </sheetView>
  </sheetViews>
  <sheetFormatPr defaultRowHeight="12.75" outlineLevelRow="2"/>
  <cols>
    <col min="1" max="1" width="1.5703125" style="149" customWidth="1"/>
    <col min="2" max="2" width="5" style="190" customWidth="1"/>
    <col min="3" max="3" width="7.28515625" style="160" bestFit="1" customWidth="1"/>
    <col min="4" max="4" width="5.42578125" style="160" bestFit="1" customWidth="1"/>
    <col min="5" max="5" width="10" style="149" customWidth="1"/>
    <col min="6" max="6" width="23.140625" style="149" customWidth="1"/>
    <col min="7" max="17" width="6.85546875" style="149" customWidth="1"/>
    <col min="18" max="19" width="6.85546875" style="148" customWidth="1"/>
    <col min="20" max="20" width="21.28515625" style="149" customWidth="1"/>
    <col min="21" max="21" width="1.42578125" style="148" customWidth="1"/>
    <col min="22" max="23" width="3.28515625" style="160" hidden="1" customWidth="1"/>
    <col min="24" max="24" width="9.140625" style="149" hidden="1" customWidth="1"/>
    <col min="25" max="27" width="7" style="149" hidden="1" customWidth="1"/>
    <col min="28" max="28" width="2" style="149" hidden="1" customWidth="1"/>
    <col min="29" max="32" width="4.42578125" style="149" hidden="1" customWidth="1"/>
    <col min="33" max="33" width="2.28515625" style="159" hidden="1" customWidth="1"/>
    <col min="34" max="37" width="5.140625" style="149" hidden="1" customWidth="1"/>
    <col min="38" max="38" width="2.7109375" style="148" hidden="1" customWidth="1"/>
    <col min="39" max="39" width="15.28515625" style="148" hidden="1" customWidth="1"/>
    <col min="40" max="40" width="2.7109375" style="148" hidden="1" customWidth="1"/>
    <col min="41" max="41" width="8.85546875" style="162" customWidth="1"/>
    <col min="42" max="16384" width="9.140625" style="149"/>
  </cols>
  <sheetData>
    <row r="1" spans="2:41" ht="24" thickBot="1">
      <c r="B1" s="1113" t="str">
        <f>'Учет 1б'!B1:T1</f>
        <v>март 2014 года</v>
      </c>
      <c r="C1" s="1114"/>
      <c r="D1" s="1114"/>
      <c r="E1" s="1114"/>
      <c r="F1" s="1114"/>
      <c r="G1" s="1114"/>
      <c r="H1" s="1114"/>
      <c r="I1" s="1114"/>
      <c r="J1" s="1114"/>
      <c r="K1" s="1114"/>
      <c r="L1" s="1114"/>
      <c r="M1" s="1114"/>
      <c r="N1" s="1114"/>
      <c r="O1" s="1114"/>
      <c r="P1" s="1114"/>
      <c r="Q1" s="1114"/>
      <c r="R1" s="1114"/>
      <c r="S1" s="1114"/>
      <c r="T1" s="1115"/>
      <c r="U1" s="159"/>
    </row>
    <row r="2" spans="2:41" s="159" customFormat="1" ht="28.5" customHeight="1" thickBot="1">
      <c r="B2" s="197" t="s">
        <v>349</v>
      </c>
      <c r="C2" s="192" t="s">
        <v>244</v>
      </c>
      <c r="D2" s="191" t="s">
        <v>245</v>
      </c>
      <c r="E2" s="213" t="s">
        <v>246</v>
      </c>
      <c r="F2" s="214" t="s">
        <v>319</v>
      </c>
      <c r="G2" s="212" t="s">
        <v>248</v>
      </c>
      <c r="H2" s="210" t="s">
        <v>265</v>
      </c>
      <c r="I2" s="212" t="s">
        <v>249</v>
      </c>
      <c r="J2" s="211" t="s">
        <v>250</v>
      </c>
      <c r="K2" s="195" t="s">
        <v>251</v>
      </c>
      <c r="L2" s="195" t="s">
        <v>252</v>
      </c>
      <c r="M2" s="195" t="s">
        <v>253</v>
      </c>
      <c r="N2" s="195" t="s">
        <v>254</v>
      </c>
      <c r="O2" s="195" t="s">
        <v>399</v>
      </c>
      <c r="P2" s="195" t="s">
        <v>400</v>
      </c>
      <c r="Q2" s="195" t="s">
        <v>401</v>
      </c>
      <c r="R2" s="215" t="s">
        <v>264</v>
      </c>
      <c r="S2" s="215" t="s">
        <v>255</v>
      </c>
      <c r="T2" s="216"/>
      <c r="V2" s="162"/>
      <c r="W2" s="162">
        <f>'Учет 1б'!W2</f>
        <v>2</v>
      </c>
      <c r="AO2" s="574" t="s">
        <v>409</v>
      </c>
    </row>
    <row r="3" spans="2:41" s="159" customFormat="1" ht="13.5" thickBot="1">
      <c r="B3" s="188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V3" s="162"/>
      <c r="W3" s="162"/>
      <c r="AO3" s="162"/>
    </row>
    <row r="4" spans="2:41" s="159" customFormat="1" ht="28.5" thickBot="1">
      <c r="B4" s="1119" t="s">
        <v>374</v>
      </c>
      <c r="C4" s="1120"/>
      <c r="D4" s="1120"/>
      <c r="E4" s="1120"/>
      <c r="F4" s="1120"/>
      <c r="G4" s="1120"/>
      <c r="H4" s="1120"/>
      <c r="I4" s="1120"/>
      <c r="J4" s="1120"/>
      <c r="K4" s="1120"/>
      <c r="L4" s="1120"/>
      <c r="M4" s="1120"/>
      <c r="N4" s="1120"/>
      <c r="O4" s="1120"/>
      <c r="P4" s="1120"/>
      <c r="Q4" s="1120"/>
      <c r="R4" s="1120"/>
      <c r="S4" s="1120"/>
      <c r="T4" s="1121"/>
      <c r="V4" s="162"/>
      <c r="W4" s="162"/>
      <c r="AO4" s="162"/>
    </row>
    <row r="5" spans="2:41" s="159" customFormat="1" ht="16.5" thickBot="1">
      <c r="B5" s="189"/>
      <c r="C5" s="198">
        <v>411</v>
      </c>
      <c r="D5" s="713">
        <f>Главная!Q3</f>
        <v>0</v>
      </c>
      <c r="E5" s="175"/>
      <c r="F5" s="175"/>
      <c r="G5" s="175"/>
      <c r="H5" s="175"/>
      <c r="I5" s="175"/>
      <c r="J5" s="175"/>
      <c r="K5" s="175"/>
      <c r="L5" s="175"/>
      <c r="M5" s="175"/>
      <c r="N5" s="176"/>
      <c r="O5" s="176"/>
      <c r="P5" s="176"/>
      <c r="Q5" s="176"/>
      <c r="R5" s="175"/>
      <c r="S5" s="175"/>
      <c r="T5" s="177"/>
      <c r="V5" s="162"/>
      <c r="W5" s="162"/>
      <c r="Y5" s="1118" t="s">
        <v>351</v>
      </c>
      <c r="Z5" s="1118"/>
      <c r="AA5" s="1118"/>
      <c r="AB5" s="223"/>
      <c r="AC5" s="1118" t="s">
        <v>352</v>
      </c>
      <c r="AD5" s="1118"/>
      <c r="AE5" s="1118"/>
      <c r="AF5" s="1118"/>
      <c r="AG5" s="224"/>
      <c r="AH5" s="1118" t="s">
        <v>264</v>
      </c>
      <c r="AI5" s="1118"/>
      <c r="AJ5" s="1118"/>
      <c r="AK5" s="1118"/>
      <c r="AM5" s="224" t="s">
        <v>409</v>
      </c>
      <c r="AO5" s="162"/>
    </row>
    <row r="6" spans="2:41" ht="30" hidden="1" customHeight="1" outlineLevel="2" thickBot="1">
      <c r="B6" s="193" t="s">
        <v>348</v>
      </c>
      <c r="C6" s="194" t="s">
        <v>244</v>
      </c>
      <c r="D6" s="194" t="s">
        <v>245</v>
      </c>
      <c r="E6" s="194" t="s">
        <v>246</v>
      </c>
      <c r="F6" s="209" t="s">
        <v>319</v>
      </c>
      <c r="G6" s="212" t="s">
        <v>248</v>
      </c>
      <c r="H6" s="210" t="s">
        <v>265</v>
      </c>
      <c r="I6" s="212" t="s">
        <v>249</v>
      </c>
      <c r="J6" s="211" t="s">
        <v>250</v>
      </c>
      <c r="K6" s="194" t="s">
        <v>251</v>
      </c>
      <c r="L6" s="194" t="s">
        <v>252</v>
      </c>
      <c r="M6" s="194" t="s">
        <v>253</v>
      </c>
      <c r="N6" s="194" t="s">
        <v>254</v>
      </c>
      <c r="O6" s="194" t="s">
        <v>399</v>
      </c>
      <c r="P6" s="310" t="s">
        <v>400</v>
      </c>
      <c r="Q6" s="194" t="s">
        <v>401</v>
      </c>
      <c r="R6" s="196" t="s">
        <v>264</v>
      </c>
      <c r="S6" s="196" t="s">
        <v>255</v>
      </c>
      <c r="T6" s="204" t="str">
        <f>CONCATENATE("Аттест. - ",SUM(V7:V51)," чел.","                                                 Не Аттест. - ",SUM(W7:W51)," чел.")</f>
        <v>Аттест. - 0 чел.                                                 Не Аттест. - 0 чел.</v>
      </c>
      <c r="V6" s="222">
        <f>SUM(V7:V51)</f>
        <v>0</v>
      </c>
      <c r="W6" s="221">
        <f>SUM(W7:W51)</f>
        <v>0</v>
      </c>
      <c r="Y6" s="206">
        <v>5</v>
      </c>
      <c r="Z6" s="207">
        <v>4</v>
      </c>
      <c r="AA6" s="208">
        <v>3</v>
      </c>
      <c r="AC6" s="178">
        <v>5</v>
      </c>
      <c r="AD6" s="179">
        <v>4</v>
      </c>
      <c r="AE6" s="179">
        <v>3</v>
      </c>
      <c r="AF6" s="180">
        <v>2</v>
      </c>
      <c r="AG6" s="217"/>
      <c r="AH6" s="178">
        <v>5</v>
      </c>
      <c r="AI6" s="179">
        <v>4</v>
      </c>
      <c r="AJ6" s="179">
        <v>3</v>
      </c>
      <c r="AK6" s="180">
        <v>2</v>
      </c>
      <c r="AM6" s="369">
        <f>SUM(AM7:AM51)</f>
        <v>0</v>
      </c>
      <c r="AO6" s="201"/>
    </row>
    <row r="7" spans="2:41" ht="16.5" hidden="1" outlineLevel="2" thickBot="1">
      <c r="B7" s="314">
        <v>1</v>
      </c>
      <c r="C7" s="315">
        <f>C5</f>
        <v>411</v>
      </c>
      <c r="D7" s="315">
        <f>D5</f>
        <v>0</v>
      </c>
      <c r="E7" s="150"/>
      <c r="F7" s="150"/>
      <c r="G7" s="151"/>
      <c r="H7" s="151"/>
      <c r="I7" s="151"/>
      <c r="J7" s="151"/>
      <c r="K7" s="151"/>
      <c r="L7" s="151"/>
      <c r="M7" s="151"/>
      <c r="N7" s="252"/>
      <c r="O7" s="252"/>
      <c r="P7" s="311"/>
      <c r="Q7" s="252"/>
      <c r="R7" s="185" t="str">
        <f>IF(SUM(J7:Q7)&lt;1,"-",IF(AK7&gt;0,2,IF(AND(AH7&gt;=50,AI7=(100-AH7)),5,IF((AH7+AI7)&gt;=70,4,3))))</f>
        <v>-</v>
      </c>
      <c r="S7" s="185" t="str">
        <f>IF(AND(G7&gt;1,I7&gt;1),IF(Y7=5,5,IF(Z7=4,4,IF(AA7=3,3,IF(V7=1,2,"-")))),R7)</f>
        <v>-</v>
      </c>
      <c r="T7" s="152" t="s">
        <v>316</v>
      </c>
      <c r="V7" s="181">
        <f>IF(SUM(AH7:AK7)&gt;0,1,0)</f>
        <v>0</v>
      </c>
      <c r="W7" s="202">
        <f>IF(IF(ISERR(SEARCH(".",F7)),0,1)=1,IF(V7=1,0,1),0)</f>
        <v>0</v>
      </c>
      <c r="X7" s="149">
        <f>SUM(IF(J7&gt;0,1,0),IF(K7&gt;0,1,0),IF(L7&gt;0,1,0),IF(M7&gt;0,1,0),IF($W$2=2,SUM(IF(N7&gt;0,1,0),IF(O7&gt;0,1,0),IF(Q7&gt;0,1,0)),IF($W$2=4,IF(N7&gt;0,1,0))))</f>
        <v>0</v>
      </c>
      <c r="Y7" s="167">
        <f>IF(AND(G7=5,I7=5),IF(AC7&gt;=50,IF(AND(AE7=0,AF7=0),5,0),0),0)</f>
        <v>0</v>
      </c>
      <c r="Z7" s="168">
        <f>IF(AND(G7&gt;=4,I7&gt;=4),IF(SUM(AC7:AD7)&gt;=70,IF(AF7=0,4,0),0),0)</f>
        <v>0</v>
      </c>
      <c r="AA7" s="169">
        <f>IF(AND(G7&gt;=3,I7&gt;=3),IF(AF7=0,3,0),0)</f>
        <v>0</v>
      </c>
      <c r="AC7" s="219">
        <f>(IF(G7=5,1,0)+IF(I7=5,1,0)+IF(J7=5,1,0)+IF(K7=5,1,0)+IF(L7=5,1,0)+IF(M7=5,1,0)+IF(AND(N7=5,OR($W$2=4,$W$2=2)),1,0)+IF(AND($W$2=2,O7=5),1,0)+IF(AND($W$2=2,Q7=5),1,0))/(X7+2)*100</f>
        <v>0</v>
      </c>
      <c r="AD7" s="218">
        <f>(IF(G7=4,1,0)+IF(I7=4,1,0)+IF(J7=4,1,0)+IF(K7=4,1,0)+IF(L7=4,1,0)+IF(M7=4,1,0)+IF(AND(N7=4,OR($W$2=4,$W$2=2)),1,0)+IF(AND($W$2=2,O7=4),1,0)+IF(AND($W$2=2,Q7=4),1,0))/(X7+2)*100</f>
        <v>0</v>
      </c>
      <c r="AE7" s="218">
        <f>(IF(G7=3,1,0)+IF(I7=3,1,0)+IF(J7=3,1,0)+IF(K7=3,1,0)+IF(L7=3,1,0)+IF(M7=3,1,0)+IF(AND(N7=3,(OR($W$2=4,$W$2=2))),1,0)+IF(AND($W$2=2,O7=3),1,0)+IF(AND($W$2=2,Q7=3),1,0))/(X7+2)*100</f>
        <v>0</v>
      </c>
      <c r="AF7" s="220">
        <f>(IF(G7=2,1,0)+IF(I7=2,1,0)+IF(J7=2,1,0)+IF(K7=2,1,0)+IF(L7=2,1,0)+IF(M7=2,1,0)+IF(AND(OR($W$2=4,$W$2=2),N7=2),1,0)+IF(AND($W$2=2,O7=2),1,0)+IF(AND($W$2=2,Q7=2),1,0))/(X7+2)*100</f>
        <v>0</v>
      </c>
      <c r="AG7" s="162"/>
      <c r="AH7" s="182">
        <f>(IF(J7=5,1,0)+IF(K7=5,1,0)+IF(L7=5,1,0)+IF(M7=5,1,0)+IF(AND(N7=5,OR($W$2=4,$W$2=2)),1,0)+IF(AND($W$2=2,O7=5),1,0)+IF(AND($W$2=2,Q7=5),1,0))/(IF(X7=0,1,X7))*100</f>
        <v>0</v>
      </c>
      <c r="AI7" s="183">
        <f>(IF(J7=4,1,0)+IF(K7=4,1,0)+IF(L7=4,1,0)+IF(M7=4,1,0)+IF(AND(N7=4,OR($W$2=4,$W$2=2)),1,0)+IF(AND($W$2=2,O7=4),1,0)+IF(AND($W$2=2,Q7=4),1,0))/(IF(X7=0,1,X7))*100</f>
        <v>0</v>
      </c>
      <c r="AJ7" s="183">
        <f>(IF(J7=3,1,0)+IF(K7=3,1,0)+IF(L7=3,1,0)+IF(M7=3,1,0)+IF(AND(N7=3,(OR($W$2=4,$W$2=2))),1,0)+IF(AND($W$2=2,O7=3),1,0)+IF(AND($W$2=2,Q7=3),1,0))/(IF(X7=0,1,X7))*100</f>
        <v>0</v>
      </c>
      <c r="AK7" s="184">
        <f>(IF(J7=2,1,0)+IF(K7=2,1,0)+IF(L7=2,1,0)+IF(M7=2,1,0)+IF(AND(OR($W$2=4,$W$2=2),N7=2),1,0)+IF(AND($W$2=2,O7=2),1,0)+IF(AND($W$2=2,Q7=2),1,0))/(IF(X7=0,1,X7))*100</f>
        <v>0</v>
      </c>
      <c r="AM7" s="370" t="str">
        <f>IF(OR(S7=5,S7=4),1,IF(OR(S7=3,S7=2),0,"-"))</f>
        <v>-</v>
      </c>
      <c r="AO7" s="309" t="str">
        <f>IF(AM7=1,"3 КЛ","")</f>
        <v/>
      </c>
    </row>
    <row r="8" spans="2:41" ht="16.5" hidden="1" outlineLevel="2" thickBot="1">
      <c r="B8" s="316">
        <v>2</v>
      </c>
      <c r="C8" s="317">
        <f t="shared" ref="C8:C51" si="0">C7</f>
        <v>411</v>
      </c>
      <c r="D8" s="317">
        <f t="shared" ref="D8:D51" si="1">D7</f>
        <v>0</v>
      </c>
      <c r="E8" s="153"/>
      <c r="F8" s="153"/>
      <c r="G8" s="154"/>
      <c r="H8" s="154"/>
      <c r="I8" s="154"/>
      <c r="J8" s="154"/>
      <c r="K8" s="154"/>
      <c r="L8" s="154"/>
      <c r="M8" s="154"/>
      <c r="N8" s="253"/>
      <c r="O8" s="253"/>
      <c r="P8" s="312"/>
      <c r="Q8" s="253"/>
      <c r="R8" s="186" t="str">
        <f>IF(SUM(J8:Q8)&lt;1,"-",IF(AK8&gt;0,2,IF(AND(AH8&gt;=50,AI8=(100-AH8)),5,IF((AH8+AI8)&gt;=70,4,3))))</f>
        <v>-</v>
      </c>
      <c r="S8" s="186" t="str">
        <f>IF(AND(G8&gt;1,I8&gt;1),IF(Y8=5,5,IF(Z8=4,4,IF(AA8=3,3,IF(V8=1,2,"-")))),R8)</f>
        <v>-</v>
      </c>
      <c r="T8" s="155" t="s">
        <v>316</v>
      </c>
      <c r="V8" s="181">
        <f t="shared" ref="V8:V51" si="2">IF(SUM(AH8:AK8)&gt;0,1,0)</f>
        <v>0</v>
      </c>
      <c r="W8" s="202">
        <f t="shared" ref="W8:W51" si="3">IF(IF(ISERR(SEARCH(".",F8)),0,1)=1,IF(V8=1,0,1),0)</f>
        <v>0</v>
      </c>
      <c r="X8" s="149">
        <f t="shared" ref="X8:X51" si="4">SUM(IF(J8&gt;0,1,0),IF(K8&gt;0,1,0),IF(L8&gt;0,1,0),IF(M8&gt;0,1,0),IF($W$2=2,SUM(IF(N8&gt;0,1,0),IF(O8&gt;0,1,0),IF(Q8&gt;0,1,0)),IF($W$2=4,IF(N8&gt;0,1,0))))</f>
        <v>0</v>
      </c>
      <c r="Y8" s="170">
        <f t="shared" ref="Y8:Y51" si="5">IF(AND(G8=5,I8=5),IF(AC8&gt;=50,IF(AND(AE8=0,AF8=0),5,0),0),0)</f>
        <v>0</v>
      </c>
      <c r="Z8" s="161">
        <f t="shared" ref="Z8:Z51" si="6">IF(AND(G8&gt;=4,I8&gt;=4),IF(SUM(AC8:AD8)&gt;=70,IF(AF8=0,4,0),0),0)</f>
        <v>0</v>
      </c>
      <c r="AA8" s="171">
        <f t="shared" ref="AA8:AA51" si="7">IF(AND(G8&gt;=3,I8&gt;=3),IF(AF8=0,3,0),0)</f>
        <v>0</v>
      </c>
      <c r="AC8" s="219">
        <f t="shared" ref="AC8:AC51" si="8">(IF(G8=5,1,0)+IF(I8=5,1,0)+IF(J8=5,1,0)+IF(K8=5,1,0)+IF(L8=5,1,0)+IF(M8=5,1,0)+IF(AND(N8=5,OR($W$2=4,$W$2=2)),1,0)+IF(AND($W$2=2,O8=5),1,0)+IF(AND($W$2=2,Q8=5),1,0))/(X8+2)*100</f>
        <v>0</v>
      </c>
      <c r="AD8" s="218">
        <f t="shared" ref="AD8:AD51" si="9">(IF(G8=4,1,0)+IF(I8=4,1,0)+IF(J8=4,1,0)+IF(K8=4,1,0)+IF(L8=4,1,0)+IF(M8=4,1,0)+IF(AND(N8=4,OR($W$2=4,$W$2=2)),1,0)+IF(AND($W$2=2,O8=4),1,0)+IF(AND($W$2=2,Q8=4),1,0))/(X8+2)*100</f>
        <v>0</v>
      </c>
      <c r="AE8" s="218">
        <f t="shared" ref="AE8:AE51" si="10">(IF(G8=3,1,0)+IF(I8=3,1,0)+IF(J8=3,1,0)+IF(K8=3,1,0)+IF(L8=3,1,0)+IF(M8=3,1,0)+IF(AND(N8=3,(OR($W$2=4,$W$2=2))),1,0)+IF(AND($W$2=2,O8=3),1,0)+IF(AND($W$2=2,Q8=3),1,0))/(X8+2)*100</f>
        <v>0</v>
      </c>
      <c r="AF8" s="220">
        <f t="shared" ref="AF8:AF51" si="11">(IF(G8=2,1,0)+IF(I8=2,1,0)+IF(J8=2,1,0)+IF(K8=2,1,0)+IF(L8=2,1,0)+IF(M8=2,1,0)+IF(AND(OR($W$2=4,$W$2=2),N8=2),1,0)+IF(AND($W$2=2,O8=2),1,0)+IF(AND($W$2=2,Q8=2),1,0))/(X8+2)*100</f>
        <v>0</v>
      </c>
      <c r="AG8" s="162"/>
      <c r="AH8" s="182">
        <f t="shared" ref="AH8:AH51" si="12">(IF(J8=5,1,0)+IF(K8=5,1,0)+IF(L8=5,1,0)+IF(M8=5,1,0)+IF(AND(N8=5,OR($W$2=4,$W$2=2)),1,0)+IF(AND($W$2=2,O8=5),1,0)+IF(AND($W$2=2,Q8=5),1,0))/(IF(X8=0,1,X8))*100</f>
        <v>0</v>
      </c>
      <c r="AI8" s="183">
        <f t="shared" ref="AI8:AI51" si="13">(IF(J8=4,1,0)+IF(K8=4,1,0)+IF(L8=4,1,0)+IF(M8=4,1,0)+IF(AND(N8=4,OR($W$2=4,$W$2=2)),1,0)+IF(AND($W$2=2,O8=4),1,0)+IF(AND($W$2=2,Q8=4),1,0))/(IF(X8=0,1,X8))*100</f>
        <v>0</v>
      </c>
      <c r="AJ8" s="183">
        <f t="shared" ref="AJ8:AJ51" si="14">(IF(J8=3,1,0)+IF(K8=3,1,0)+IF(L8=3,1,0)+IF(M8=3,1,0)+IF(AND(N8=3,(OR($W$2=4,$W$2=2))),1,0)+IF(AND($W$2=2,O8=3),1,0)+IF(AND($W$2=2,Q8=3),1,0))/(IF(X8=0,1,X8))*100</f>
        <v>0</v>
      </c>
      <c r="AK8" s="184">
        <f t="shared" ref="AK8:AK51" si="15">(IF(J8=2,1,0)+IF(K8=2,1,0)+IF(L8=2,1,0)+IF(M8=2,1,0)+IF(AND(OR($W$2=4,$W$2=2),N8=2),1,0)+IF(AND($W$2=2,O8=2),1,0)+IF(AND($W$2=2,Q8=2),1,0))/(IF(X8=0,1,X8))*100</f>
        <v>0</v>
      </c>
      <c r="AM8" s="370" t="str">
        <f>IF(OR(S8=5,S8=4),1,IF(OR(S8=3,S8=2),0,"-"))</f>
        <v>-</v>
      </c>
      <c r="AO8" s="309" t="str">
        <f t="shared" ref="AO8:AO51" si="16">IF(AM8=1,"3 КЛ","")</f>
        <v/>
      </c>
    </row>
    <row r="9" spans="2:41" ht="16.5" hidden="1" outlineLevel="2" thickBot="1">
      <c r="B9" s="316">
        <v>3</v>
      </c>
      <c r="C9" s="317">
        <f t="shared" si="0"/>
        <v>411</v>
      </c>
      <c r="D9" s="317">
        <f t="shared" si="1"/>
        <v>0</v>
      </c>
      <c r="E9" s="153"/>
      <c r="F9" s="153"/>
      <c r="G9" s="154"/>
      <c r="H9" s="154"/>
      <c r="I9" s="154"/>
      <c r="J9" s="154"/>
      <c r="K9" s="154"/>
      <c r="L9" s="154"/>
      <c r="M9" s="154"/>
      <c r="N9" s="253"/>
      <c r="O9" s="253"/>
      <c r="P9" s="312"/>
      <c r="Q9" s="253"/>
      <c r="R9" s="186" t="str">
        <f t="shared" ref="R9:R51" si="17">IF(SUM(J9:Q9)&lt;1,"-",IF(AK9&gt;0,2,IF(AND(AH9&gt;=50,AI9=(100-AH9)),5,IF((AH9+AI9)&gt;=70,4,3))))</f>
        <v>-</v>
      </c>
      <c r="S9" s="186" t="str">
        <f t="shared" ref="S9:S51" si="18">IF(AND(G9&gt;1,I9&gt;1),IF(Y9=5,5,IF(Z9=4,4,IF(AA9=3,3,IF(V9=1,2,"-")))),R9)</f>
        <v>-</v>
      </c>
      <c r="T9" s="155" t="s">
        <v>316</v>
      </c>
      <c r="V9" s="181">
        <f t="shared" si="2"/>
        <v>0</v>
      </c>
      <c r="W9" s="202">
        <f t="shared" si="3"/>
        <v>0</v>
      </c>
      <c r="X9" s="149">
        <f t="shared" si="4"/>
        <v>0</v>
      </c>
      <c r="Y9" s="170">
        <f t="shared" si="5"/>
        <v>0</v>
      </c>
      <c r="Z9" s="161">
        <f t="shared" si="6"/>
        <v>0</v>
      </c>
      <c r="AA9" s="171">
        <f t="shared" si="7"/>
        <v>0</v>
      </c>
      <c r="AC9" s="219">
        <f t="shared" si="8"/>
        <v>0</v>
      </c>
      <c r="AD9" s="218">
        <f t="shared" si="9"/>
        <v>0</v>
      </c>
      <c r="AE9" s="218">
        <f t="shared" si="10"/>
        <v>0</v>
      </c>
      <c r="AF9" s="220">
        <f t="shared" si="11"/>
        <v>0</v>
      </c>
      <c r="AG9" s="162"/>
      <c r="AH9" s="182">
        <f t="shared" si="12"/>
        <v>0</v>
      </c>
      <c r="AI9" s="183">
        <f t="shared" si="13"/>
        <v>0</v>
      </c>
      <c r="AJ9" s="183">
        <f t="shared" si="14"/>
        <v>0</v>
      </c>
      <c r="AK9" s="184">
        <f t="shared" si="15"/>
        <v>0</v>
      </c>
      <c r="AM9" s="370" t="str">
        <f t="shared" ref="AM9:AM51" si="19">IF(OR(S9=5,S9=4),1,IF(OR(S9=3,S9=2),0,"-"))</f>
        <v>-</v>
      </c>
      <c r="AO9" s="309" t="str">
        <f t="shared" si="16"/>
        <v/>
      </c>
    </row>
    <row r="10" spans="2:41" ht="16.5" hidden="1" outlineLevel="2" thickBot="1">
      <c r="B10" s="316">
        <v>4</v>
      </c>
      <c r="C10" s="317">
        <f t="shared" si="0"/>
        <v>411</v>
      </c>
      <c r="D10" s="317">
        <f t="shared" si="1"/>
        <v>0</v>
      </c>
      <c r="E10" s="153"/>
      <c r="F10" s="153"/>
      <c r="G10" s="154"/>
      <c r="H10" s="154"/>
      <c r="I10" s="154"/>
      <c r="J10" s="154"/>
      <c r="K10" s="154"/>
      <c r="L10" s="154"/>
      <c r="M10" s="154"/>
      <c r="N10" s="253"/>
      <c r="O10" s="253"/>
      <c r="P10" s="312"/>
      <c r="Q10" s="253"/>
      <c r="R10" s="186" t="str">
        <f t="shared" si="17"/>
        <v>-</v>
      </c>
      <c r="S10" s="186" t="str">
        <f t="shared" si="18"/>
        <v>-</v>
      </c>
      <c r="T10" s="155" t="s">
        <v>316</v>
      </c>
      <c r="V10" s="181">
        <f t="shared" si="2"/>
        <v>0</v>
      </c>
      <c r="W10" s="202">
        <f t="shared" si="3"/>
        <v>0</v>
      </c>
      <c r="X10" s="149">
        <f t="shared" si="4"/>
        <v>0</v>
      </c>
      <c r="Y10" s="170">
        <f t="shared" si="5"/>
        <v>0</v>
      </c>
      <c r="Z10" s="161">
        <f t="shared" si="6"/>
        <v>0</v>
      </c>
      <c r="AA10" s="171">
        <f t="shared" si="7"/>
        <v>0</v>
      </c>
      <c r="AC10" s="219">
        <f t="shared" si="8"/>
        <v>0</v>
      </c>
      <c r="AD10" s="218">
        <f t="shared" si="9"/>
        <v>0</v>
      </c>
      <c r="AE10" s="218">
        <f t="shared" si="10"/>
        <v>0</v>
      </c>
      <c r="AF10" s="220">
        <f t="shared" si="11"/>
        <v>0</v>
      </c>
      <c r="AG10" s="162"/>
      <c r="AH10" s="182">
        <f t="shared" si="12"/>
        <v>0</v>
      </c>
      <c r="AI10" s="183">
        <f t="shared" si="13"/>
        <v>0</v>
      </c>
      <c r="AJ10" s="183">
        <f t="shared" si="14"/>
        <v>0</v>
      </c>
      <c r="AK10" s="184">
        <f t="shared" si="15"/>
        <v>0</v>
      </c>
      <c r="AM10" s="370" t="str">
        <f t="shared" si="19"/>
        <v>-</v>
      </c>
      <c r="AO10" s="309" t="str">
        <f t="shared" si="16"/>
        <v/>
      </c>
    </row>
    <row r="11" spans="2:41" ht="16.5" hidden="1" outlineLevel="2" thickBot="1">
      <c r="B11" s="316">
        <v>5</v>
      </c>
      <c r="C11" s="317">
        <f t="shared" si="0"/>
        <v>411</v>
      </c>
      <c r="D11" s="317">
        <f t="shared" si="1"/>
        <v>0</v>
      </c>
      <c r="E11" s="153"/>
      <c r="F11" s="153"/>
      <c r="G11" s="154"/>
      <c r="H11" s="154"/>
      <c r="I11" s="154"/>
      <c r="J11" s="154"/>
      <c r="K11" s="154"/>
      <c r="L11" s="154"/>
      <c r="M11" s="154"/>
      <c r="N11" s="253"/>
      <c r="O11" s="253"/>
      <c r="P11" s="312"/>
      <c r="Q11" s="253"/>
      <c r="R11" s="186" t="str">
        <f t="shared" si="17"/>
        <v>-</v>
      </c>
      <c r="S11" s="186" t="str">
        <f t="shared" si="18"/>
        <v>-</v>
      </c>
      <c r="T11" s="155" t="s">
        <v>316</v>
      </c>
      <c r="V11" s="181">
        <f t="shared" si="2"/>
        <v>0</v>
      </c>
      <c r="W11" s="202">
        <f t="shared" si="3"/>
        <v>0</v>
      </c>
      <c r="X11" s="149">
        <f t="shared" si="4"/>
        <v>0</v>
      </c>
      <c r="Y11" s="170">
        <f t="shared" si="5"/>
        <v>0</v>
      </c>
      <c r="Z11" s="161">
        <f t="shared" si="6"/>
        <v>0</v>
      </c>
      <c r="AA11" s="171">
        <f t="shared" si="7"/>
        <v>0</v>
      </c>
      <c r="AC11" s="219">
        <f t="shared" si="8"/>
        <v>0</v>
      </c>
      <c r="AD11" s="218">
        <f t="shared" si="9"/>
        <v>0</v>
      </c>
      <c r="AE11" s="218">
        <f t="shared" si="10"/>
        <v>0</v>
      </c>
      <c r="AF11" s="220">
        <f t="shared" si="11"/>
        <v>0</v>
      </c>
      <c r="AG11" s="162"/>
      <c r="AH11" s="182">
        <f t="shared" si="12"/>
        <v>0</v>
      </c>
      <c r="AI11" s="183">
        <f t="shared" si="13"/>
        <v>0</v>
      </c>
      <c r="AJ11" s="183">
        <f t="shared" si="14"/>
        <v>0</v>
      </c>
      <c r="AK11" s="184">
        <f t="shared" si="15"/>
        <v>0</v>
      </c>
      <c r="AM11" s="370" t="str">
        <f t="shared" si="19"/>
        <v>-</v>
      </c>
      <c r="AO11" s="309" t="str">
        <f t="shared" si="16"/>
        <v/>
      </c>
    </row>
    <row r="12" spans="2:41" ht="16.5" hidden="1" outlineLevel="2" thickBot="1">
      <c r="B12" s="316">
        <v>6</v>
      </c>
      <c r="C12" s="317">
        <f t="shared" si="0"/>
        <v>411</v>
      </c>
      <c r="D12" s="317">
        <f t="shared" si="1"/>
        <v>0</v>
      </c>
      <c r="E12" s="153"/>
      <c r="F12" s="153"/>
      <c r="G12" s="154"/>
      <c r="H12" s="154"/>
      <c r="I12" s="154"/>
      <c r="J12" s="154"/>
      <c r="K12" s="154"/>
      <c r="L12" s="154"/>
      <c r="M12" s="154"/>
      <c r="N12" s="253"/>
      <c r="O12" s="253"/>
      <c r="P12" s="312"/>
      <c r="Q12" s="253"/>
      <c r="R12" s="186" t="str">
        <f t="shared" si="17"/>
        <v>-</v>
      </c>
      <c r="S12" s="186" t="str">
        <f t="shared" si="18"/>
        <v>-</v>
      </c>
      <c r="T12" s="155" t="s">
        <v>316</v>
      </c>
      <c r="V12" s="181">
        <f t="shared" si="2"/>
        <v>0</v>
      </c>
      <c r="W12" s="202">
        <f t="shared" si="3"/>
        <v>0</v>
      </c>
      <c r="X12" s="149">
        <f t="shared" si="4"/>
        <v>0</v>
      </c>
      <c r="Y12" s="170">
        <f t="shared" si="5"/>
        <v>0</v>
      </c>
      <c r="Z12" s="161">
        <f t="shared" si="6"/>
        <v>0</v>
      </c>
      <c r="AA12" s="171">
        <f t="shared" si="7"/>
        <v>0</v>
      </c>
      <c r="AC12" s="219">
        <f t="shared" si="8"/>
        <v>0</v>
      </c>
      <c r="AD12" s="218">
        <f t="shared" si="9"/>
        <v>0</v>
      </c>
      <c r="AE12" s="218">
        <f t="shared" si="10"/>
        <v>0</v>
      </c>
      <c r="AF12" s="220">
        <f t="shared" si="11"/>
        <v>0</v>
      </c>
      <c r="AG12" s="162"/>
      <c r="AH12" s="182">
        <f t="shared" si="12"/>
        <v>0</v>
      </c>
      <c r="AI12" s="183">
        <f t="shared" si="13"/>
        <v>0</v>
      </c>
      <c r="AJ12" s="183">
        <f t="shared" si="14"/>
        <v>0</v>
      </c>
      <c r="AK12" s="184">
        <f t="shared" si="15"/>
        <v>0</v>
      </c>
      <c r="AM12" s="370" t="str">
        <f t="shared" si="19"/>
        <v>-</v>
      </c>
      <c r="AO12" s="309" t="str">
        <f t="shared" si="16"/>
        <v/>
      </c>
    </row>
    <row r="13" spans="2:41" ht="16.5" hidden="1" outlineLevel="2" thickBot="1">
      <c r="B13" s="316">
        <v>7</v>
      </c>
      <c r="C13" s="317">
        <f t="shared" si="0"/>
        <v>411</v>
      </c>
      <c r="D13" s="317">
        <f t="shared" si="1"/>
        <v>0</v>
      </c>
      <c r="E13" s="153"/>
      <c r="F13" s="153"/>
      <c r="G13" s="154"/>
      <c r="H13" s="154"/>
      <c r="I13" s="154"/>
      <c r="J13" s="154"/>
      <c r="K13" s="154"/>
      <c r="L13" s="154"/>
      <c r="M13" s="154"/>
      <c r="N13" s="253"/>
      <c r="O13" s="253"/>
      <c r="P13" s="312"/>
      <c r="Q13" s="253"/>
      <c r="R13" s="186" t="str">
        <f t="shared" si="17"/>
        <v>-</v>
      </c>
      <c r="S13" s="186" t="str">
        <f t="shared" si="18"/>
        <v>-</v>
      </c>
      <c r="T13" s="155" t="s">
        <v>316</v>
      </c>
      <c r="V13" s="181">
        <f t="shared" si="2"/>
        <v>0</v>
      </c>
      <c r="W13" s="202">
        <f t="shared" si="3"/>
        <v>0</v>
      </c>
      <c r="X13" s="149">
        <f t="shared" si="4"/>
        <v>0</v>
      </c>
      <c r="Y13" s="170">
        <f t="shared" si="5"/>
        <v>0</v>
      </c>
      <c r="Z13" s="161">
        <f t="shared" si="6"/>
        <v>0</v>
      </c>
      <c r="AA13" s="171">
        <f t="shared" si="7"/>
        <v>0</v>
      </c>
      <c r="AC13" s="219">
        <f t="shared" si="8"/>
        <v>0</v>
      </c>
      <c r="AD13" s="218">
        <f t="shared" si="9"/>
        <v>0</v>
      </c>
      <c r="AE13" s="218">
        <f t="shared" si="10"/>
        <v>0</v>
      </c>
      <c r="AF13" s="220">
        <f t="shared" si="11"/>
        <v>0</v>
      </c>
      <c r="AG13" s="162"/>
      <c r="AH13" s="182">
        <f t="shared" si="12"/>
        <v>0</v>
      </c>
      <c r="AI13" s="183">
        <f t="shared" si="13"/>
        <v>0</v>
      </c>
      <c r="AJ13" s="183">
        <f t="shared" si="14"/>
        <v>0</v>
      </c>
      <c r="AK13" s="184">
        <f t="shared" si="15"/>
        <v>0</v>
      </c>
      <c r="AM13" s="370" t="str">
        <f t="shared" si="19"/>
        <v>-</v>
      </c>
      <c r="AO13" s="309" t="str">
        <f t="shared" si="16"/>
        <v/>
      </c>
    </row>
    <row r="14" spans="2:41" ht="16.5" hidden="1" outlineLevel="2" thickBot="1">
      <c r="B14" s="316">
        <v>8</v>
      </c>
      <c r="C14" s="317">
        <f t="shared" si="0"/>
        <v>411</v>
      </c>
      <c r="D14" s="317">
        <f t="shared" si="1"/>
        <v>0</v>
      </c>
      <c r="E14" s="153"/>
      <c r="F14" s="153"/>
      <c r="G14" s="154"/>
      <c r="H14" s="154"/>
      <c r="I14" s="154"/>
      <c r="J14" s="154"/>
      <c r="K14" s="154"/>
      <c r="L14" s="154"/>
      <c r="M14" s="154"/>
      <c r="N14" s="253"/>
      <c r="O14" s="253"/>
      <c r="P14" s="312"/>
      <c r="Q14" s="253"/>
      <c r="R14" s="186" t="str">
        <f t="shared" si="17"/>
        <v>-</v>
      </c>
      <c r="S14" s="186" t="str">
        <f t="shared" si="18"/>
        <v>-</v>
      </c>
      <c r="T14" s="155" t="s">
        <v>316</v>
      </c>
      <c r="V14" s="181">
        <f t="shared" si="2"/>
        <v>0</v>
      </c>
      <c r="W14" s="202">
        <f t="shared" si="3"/>
        <v>0</v>
      </c>
      <c r="X14" s="149">
        <f t="shared" si="4"/>
        <v>0</v>
      </c>
      <c r="Y14" s="170">
        <f t="shared" si="5"/>
        <v>0</v>
      </c>
      <c r="Z14" s="161">
        <f t="shared" si="6"/>
        <v>0</v>
      </c>
      <c r="AA14" s="171">
        <f t="shared" si="7"/>
        <v>0</v>
      </c>
      <c r="AC14" s="219">
        <f t="shared" si="8"/>
        <v>0</v>
      </c>
      <c r="AD14" s="218">
        <f t="shared" si="9"/>
        <v>0</v>
      </c>
      <c r="AE14" s="218">
        <f t="shared" si="10"/>
        <v>0</v>
      </c>
      <c r="AF14" s="220">
        <f t="shared" si="11"/>
        <v>0</v>
      </c>
      <c r="AG14" s="162"/>
      <c r="AH14" s="182">
        <f t="shared" si="12"/>
        <v>0</v>
      </c>
      <c r="AI14" s="183">
        <f t="shared" si="13"/>
        <v>0</v>
      </c>
      <c r="AJ14" s="183">
        <f t="shared" si="14"/>
        <v>0</v>
      </c>
      <c r="AK14" s="184">
        <f t="shared" si="15"/>
        <v>0</v>
      </c>
      <c r="AM14" s="370" t="str">
        <f t="shared" si="19"/>
        <v>-</v>
      </c>
      <c r="AO14" s="309" t="str">
        <f t="shared" si="16"/>
        <v/>
      </c>
    </row>
    <row r="15" spans="2:41" ht="16.5" hidden="1" outlineLevel="2" thickBot="1">
      <c r="B15" s="316">
        <v>9</v>
      </c>
      <c r="C15" s="317">
        <f t="shared" si="0"/>
        <v>411</v>
      </c>
      <c r="D15" s="317">
        <f t="shared" si="1"/>
        <v>0</v>
      </c>
      <c r="E15" s="153"/>
      <c r="F15" s="153"/>
      <c r="G15" s="154"/>
      <c r="H15" s="154"/>
      <c r="I15" s="154"/>
      <c r="J15" s="154"/>
      <c r="K15" s="154"/>
      <c r="L15" s="154"/>
      <c r="M15" s="154"/>
      <c r="N15" s="253"/>
      <c r="O15" s="253"/>
      <c r="P15" s="312"/>
      <c r="Q15" s="253"/>
      <c r="R15" s="186" t="str">
        <f t="shared" si="17"/>
        <v>-</v>
      </c>
      <c r="S15" s="186" t="str">
        <f t="shared" si="18"/>
        <v>-</v>
      </c>
      <c r="T15" s="155" t="s">
        <v>316</v>
      </c>
      <c r="V15" s="181">
        <f t="shared" si="2"/>
        <v>0</v>
      </c>
      <c r="W15" s="202">
        <f t="shared" si="3"/>
        <v>0</v>
      </c>
      <c r="X15" s="149">
        <f t="shared" si="4"/>
        <v>0</v>
      </c>
      <c r="Y15" s="170">
        <f t="shared" si="5"/>
        <v>0</v>
      </c>
      <c r="Z15" s="161">
        <f t="shared" si="6"/>
        <v>0</v>
      </c>
      <c r="AA15" s="171">
        <f t="shared" si="7"/>
        <v>0</v>
      </c>
      <c r="AC15" s="219">
        <f t="shared" si="8"/>
        <v>0</v>
      </c>
      <c r="AD15" s="218">
        <f t="shared" si="9"/>
        <v>0</v>
      </c>
      <c r="AE15" s="218">
        <f t="shared" si="10"/>
        <v>0</v>
      </c>
      <c r="AF15" s="220">
        <f t="shared" si="11"/>
        <v>0</v>
      </c>
      <c r="AG15" s="162"/>
      <c r="AH15" s="182">
        <f t="shared" si="12"/>
        <v>0</v>
      </c>
      <c r="AI15" s="183">
        <f t="shared" si="13"/>
        <v>0</v>
      </c>
      <c r="AJ15" s="183">
        <f t="shared" si="14"/>
        <v>0</v>
      </c>
      <c r="AK15" s="184">
        <f t="shared" si="15"/>
        <v>0</v>
      </c>
      <c r="AM15" s="370" t="str">
        <f t="shared" si="19"/>
        <v>-</v>
      </c>
      <c r="AO15" s="309" t="str">
        <f t="shared" si="16"/>
        <v/>
      </c>
    </row>
    <row r="16" spans="2:41" ht="16.5" hidden="1" outlineLevel="2" thickBot="1">
      <c r="B16" s="316">
        <v>10</v>
      </c>
      <c r="C16" s="317">
        <f t="shared" si="0"/>
        <v>411</v>
      </c>
      <c r="D16" s="317">
        <f t="shared" si="1"/>
        <v>0</v>
      </c>
      <c r="E16" s="153"/>
      <c r="F16" s="153"/>
      <c r="G16" s="154"/>
      <c r="H16" s="154"/>
      <c r="I16" s="154"/>
      <c r="J16" s="154"/>
      <c r="K16" s="154"/>
      <c r="L16" s="154"/>
      <c r="M16" s="154"/>
      <c r="N16" s="253"/>
      <c r="O16" s="253"/>
      <c r="P16" s="312"/>
      <c r="Q16" s="253"/>
      <c r="R16" s="186" t="str">
        <f t="shared" si="17"/>
        <v>-</v>
      </c>
      <c r="S16" s="186" t="str">
        <f t="shared" si="18"/>
        <v>-</v>
      </c>
      <c r="T16" s="155" t="s">
        <v>316</v>
      </c>
      <c r="V16" s="181">
        <f t="shared" si="2"/>
        <v>0</v>
      </c>
      <c r="W16" s="202">
        <f t="shared" si="3"/>
        <v>0</v>
      </c>
      <c r="X16" s="149">
        <f t="shared" si="4"/>
        <v>0</v>
      </c>
      <c r="Y16" s="170">
        <f t="shared" si="5"/>
        <v>0</v>
      </c>
      <c r="Z16" s="161">
        <f t="shared" si="6"/>
        <v>0</v>
      </c>
      <c r="AA16" s="171">
        <f t="shared" si="7"/>
        <v>0</v>
      </c>
      <c r="AC16" s="219">
        <f t="shared" si="8"/>
        <v>0</v>
      </c>
      <c r="AD16" s="218">
        <f t="shared" si="9"/>
        <v>0</v>
      </c>
      <c r="AE16" s="218">
        <f t="shared" si="10"/>
        <v>0</v>
      </c>
      <c r="AF16" s="220">
        <f t="shared" si="11"/>
        <v>0</v>
      </c>
      <c r="AG16" s="162"/>
      <c r="AH16" s="182">
        <f t="shared" si="12"/>
        <v>0</v>
      </c>
      <c r="AI16" s="183">
        <f t="shared" si="13"/>
        <v>0</v>
      </c>
      <c r="AJ16" s="183">
        <f t="shared" si="14"/>
        <v>0</v>
      </c>
      <c r="AK16" s="184">
        <f t="shared" si="15"/>
        <v>0</v>
      </c>
      <c r="AM16" s="370" t="str">
        <f t="shared" si="19"/>
        <v>-</v>
      </c>
      <c r="AO16" s="309" t="str">
        <f t="shared" si="16"/>
        <v/>
      </c>
    </row>
    <row r="17" spans="2:41" ht="16.5" hidden="1" outlineLevel="2" thickBot="1">
      <c r="B17" s="316">
        <v>11</v>
      </c>
      <c r="C17" s="317">
        <f t="shared" si="0"/>
        <v>411</v>
      </c>
      <c r="D17" s="317">
        <f t="shared" si="1"/>
        <v>0</v>
      </c>
      <c r="E17" s="153"/>
      <c r="F17" s="153"/>
      <c r="G17" s="154"/>
      <c r="H17" s="154"/>
      <c r="I17" s="154"/>
      <c r="J17" s="154"/>
      <c r="K17" s="154"/>
      <c r="L17" s="154"/>
      <c r="M17" s="154"/>
      <c r="N17" s="253"/>
      <c r="O17" s="253"/>
      <c r="P17" s="312"/>
      <c r="Q17" s="253"/>
      <c r="R17" s="186" t="str">
        <f t="shared" si="17"/>
        <v>-</v>
      </c>
      <c r="S17" s="186" t="str">
        <f t="shared" si="18"/>
        <v>-</v>
      </c>
      <c r="T17" s="155" t="s">
        <v>316</v>
      </c>
      <c r="V17" s="181">
        <f t="shared" si="2"/>
        <v>0</v>
      </c>
      <c r="W17" s="202">
        <f t="shared" si="3"/>
        <v>0</v>
      </c>
      <c r="X17" s="149">
        <f t="shared" si="4"/>
        <v>0</v>
      </c>
      <c r="Y17" s="170">
        <f t="shared" si="5"/>
        <v>0</v>
      </c>
      <c r="Z17" s="161">
        <f t="shared" si="6"/>
        <v>0</v>
      </c>
      <c r="AA17" s="171">
        <f t="shared" si="7"/>
        <v>0</v>
      </c>
      <c r="AC17" s="219">
        <f t="shared" si="8"/>
        <v>0</v>
      </c>
      <c r="AD17" s="218">
        <f t="shared" si="9"/>
        <v>0</v>
      </c>
      <c r="AE17" s="218">
        <f t="shared" si="10"/>
        <v>0</v>
      </c>
      <c r="AF17" s="220">
        <f t="shared" si="11"/>
        <v>0</v>
      </c>
      <c r="AG17" s="162"/>
      <c r="AH17" s="182">
        <f t="shared" si="12"/>
        <v>0</v>
      </c>
      <c r="AI17" s="183">
        <f t="shared" si="13"/>
        <v>0</v>
      </c>
      <c r="AJ17" s="183">
        <f t="shared" si="14"/>
        <v>0</v>
      </c>
      <c r="AK17" s="184">
        <f t="shared" si="15"/>
        <v>0</v>
      </c>
      <c r="AM17" s="370" t="str">
        <f t="shared" si="19"/>
        <v>-</v>
      </c>
      <c r="AO17" s="309" t="str">
        <f t="shared" si="16"/>
        <v/>
      </c>
    </row>
    <row r="18" spans="2:41" ht="16.5" hidden="1" outlineLevel="2" thickBot="1">
      <c r="B18" s="316">
        <v>12</v>
      </c>
      <c r="C18" s="317">
        <f t="shared" si="0"/>
        <v>411</v>
      </c>
      <c r="D18" s="317">
        <f t="shared" si="1"/>
        <v>0</v>
      </c>
      <c r="E18" s="153"/>
      <c r="F18" s="153"/>
      <c r="G18" s="154"/>
      <c r="H18" s="154"/>
      <c r="I18" s="154"/>
      <c r="J18" s="154"/>
      <c r="K18" s="154"/>
      <c r="L18" s="154"/>
      <c r="M18" s="154"/>
      <c r="N18" s="253"/>
      <c r="O18" s="253"/>
      <c r="P18" s="312"/>
      <c r="Q18" s="253"/>
      <c r="R18" s="186" t="str">
        <f t="shared" si="17"/>
        <v>-</v>
      </c>
      <c r="S18" s="186" t="str">
        <f t="shared" si="18"/>
        <v>-</v>
      </c>
      <c r="T18" s="155" t="s">
        <v>316</v>
      </c>
      <c r="V18" s="181">
        <f t="shared" si="2"/>
        <v>0</v>
      </c>
      <c r="W18" s="202">
        <f t="shared" si="3"/>
        <v>0</v>
      </c>
      <c r="X18" s="149">
        <f t="shared" si="4"/>
        <v>0</v>
      </c>
      <c r="Y18" s="170">
        <f t="shared" si="5"/>
        <v>0</v>
      </c>
      <c r="Z18" s="161">
        <f t="shared" si="6"/>
        <v>0</v>
      </c>
      <c r="AA18" s="171">
        <f t="shared" si="7"/>
        <v>0</v>
      </c>
      <c r="AC18" s="219">
        <f t="shared" si="8"/>
        <v>0</v>
      </c>
      <c r="AD18" s="218">
        <f t="shared" si="9"/>
        <v>0</v>
      </c>
      <c r="AE18" s="218">
        <f t="shared" si="10"/>
        <v>0</v>
      </c>
      <c r="AF18" s="220">
        <f t="shared" si="11"/>
        <v>0</v>
      </c>
      <c r="AG18" s="162"/>
      <c r="AH18" s="182">
        <f t="shared" si="12"/>
        <v>0</v>
      </c>
      <c r="AI18" s="183">
        <f t="shared" si="13"/>
        <v>0</v>
      </c>
      <c r="AJ18" s="183">
        <f t="shared" si="14"/>
        <v>0</v>
      </c>
      <c r="AK18" s="184">
        <f t="shared" si="15"/>
        <v>0</v>
      </c>
      <c r="AM18" s="370" t="str">
        <f t="shared" si="19"/>
        <v>-</v>
      </c>
      <c r="AO18" s="309" t="str">
        <f t="shared" si="16"/>
        <v/>
      </c>
    </row>
    <row r="19" spans="2:41" ht="16.5" hidden="1" outlineLevel="2" thickBot="1">
      <c r="B19" s="316">
        <v>13</v>
      </c>
      <c r="C19" s="317">
        <f t="shared" si="0"/>
        <v>411</v>
      </c>
      <c r="D19" s="317">
        <f t="shared" si="1"/>
        <v>0</v>
      </c>
      <c r="E19" s="153"/>
      <c r="F19" s="153"/>
      <c r="G19" s="154"/>
      <c r="H19" s="154"/>
      <c r="I19" s="154"/>
      <c r="J19" s="154"/>
      <c r="K19" s="154"/>
      <c r="L19" s="154"/>
      <c r="M19" s="154"/>
      <c r="N19" s="253"/>
      <c r="O19" s="253"/>
      <c r="P19" s="312"/>
      <c r="Q19" s="253"/>
      <c r="R19" s="186" t="str">
        <f t="shared" si="17"/>
        <v>-</v>
      </c>
      <c r="S19" s="186" t="str">
        <f t="shared" si="18"/>
        <v>-</v>
      </c>
      <c r="T19" s="155" t="s">
        <v>316</v>
      </c>
      <c r="V19" s="181">
        <f t="shared" si="2"/>
        <v>0</v>
      </c>
      <c r="W19" s="202">
        <f t="shared" si="3"/>
        <v>0</v>
      </c>
      <c r="X19" s="149">
        <f t="shared" si="4"/>
        <v>0</v>
      </c>
      <c r="Y19" s="170">
        <f t="shared" si="5"/>
        <v>0</v>
      </c>
      <c r="Z19" s="161">
        <f t="shared" si="6"/>
        <v>0</v>
      </c>
      <c r="AA19" s="171">
        <f t="shared" si="7"/>
        <v>0</v>
      </c>
      <c r="AC19" s="219">
        <f t="shared" si="8"/>
        <v>0</v>
      </c>
      <c r="AD19" s="218">
        <f t="shared" si="9"/>
        <v>0</v>
      </c>
      <c r="AE19" s="218">
        <f t="shared" si="10"/>
        <v>0</v>
      </c>
      <c r="AF19" s="220">
        <f t="shared" si="11"/>
        <v>0</v>
      </c>
      <c r="AG19" s="162"/>
      <c r="AH19" s="182">
        <f t="shared" si="12"/>
        <v>0</v>
      </c>
      <c r="AI19" s="183">
        <f t="shared" si="13"/>
        <v>0</v>
      </c>
      <c r="AJ19" s="183">
        <f t="shared" si="14"/>
        <v>0</v>
      </c>
      <c r="AK19" s="184">
        <f t="shared" si="15"/>
        <v>0</v>
      </c>
      <c r="AM19" s="370" t="str">
        <f t="shared" si="19"/>
        <v>-</v>
      </c>
      <c r="AO19" s="309" t="str">
        <f t="shared" si="16"/>
        <v/>
      </c>
    </row>
    <row r="20" spans="2:41" ht="16.5" hidden="1" outlineLevel="2" thickBot="1">
      <c r="B20" s="316">
        <v>14</v>
      </c>
      <c r="C20" s="317">
        <f t="shared" si="0"/>
        <v>411</v>
      </c>
      <c r="D20" s="317">
        <f t="shared" si="1"/>
        <v>0</v>
      </c>
      <c r="E20" s="153"/>
      <c r="F20" s="153"/>
      <c r="G20" s="154"/>
      <c r="H20" s="154"/>
      <c r="I20" s="154"/>
      <c r="J20" s="154"/>
      <c r="K20" s="154"/>
      <c r="L20" s="154"/>
      <c r="M20" s="154"/>
      <c r="N20" s="253"/>
      <c r="O20" s="253"/>
      <c r="P20" s="312"/>
      <c r="Q20" s="253"/>
      <c r="R20" s="186" t="str">
        <f t="shared" si="17"/>
        <v>-</v>
      </c>
      <c r="S20" s="186" t="str">
        <f t="shared" si="18"/>
        <v>-</v>
      </c>
      <c r="T20" s="155" t="s">
        <v>316</v>
      </c>
      <c r="V20" s="181">
        <f t="shared" si="2"/>
        <v>0</v>
      </c>
      <c r="W20" s="202">
        <f t="shared" si="3"/>
        <v>0</v>
      </c>
      <c r="X20" s="149">
        <f t="shared" si="4"/>
        <v>0</v>
      </c>
      <c r="Y20" s="170">
        <f t="shared" si="5"/>
        <v>0</v>
      </c>
      <c r="Z20" s="161">
        <f t="shared" si="6"/>
        <v>0</v>
      </c>
      <c r="AA20" s="171">
        <f t="shared" si="7"/>
        <v>0</v>
      </c>
      <c r="AC20" s="219">
        <f t="shared" si="8"/>
        <v>0</v>
      </c>
      <c r="AD20" s="218">
        <f t="shared" si="9"/>
        <v>0</v>
      </c>
      <c r="AE20" s="218">
        <f t="shared" si="10"/>
        <v>0</v>
      </c>
      <c r="AF20" s="220">
        <f t="shared" si="11"/>
        <v>0</v>
      </c>
      <c r="AG20" s="162"/>
      <c r="AH20" s="182">
        <f t="shared" si="12"/>
        <v>0</v>
      </c>
      <c r="AI20" s="183">
        <f t="shared" si="13"/>
        <v>0</v>
      </c>
      <c r="AJ20" s="183">
        <f t="shared" si="14"/>
        <v>0</v>
      </c>
      <c r="AK20" s="184">
        <f t="shared" si="15"/>
        <v>0</v>
      </c>
      <c r="AM20" s="370" t="str">
        <f t="shared" si="19"/>
        <v>-</v>
      </c>
      <c r="AO20" s="309" t="str">
        <f t="shared" si="16"/>
        <v/>
      </c>
    </row>
    <row r="21" spans="2:41" ht="16.5" hidden="1" outlineLevel="2" thickBot="1">
      <c r="B21" s="316">
        <v>15</v>
      </c>
      <c r="C21" s="317">
        <f t="shared" si="0"/>
        <v>411</v>
      </c>
      <c r="D21" s="317">
        <f t="shared" si="1"/>
        <v>0</v>
      </c>
      <c r="E21" s="153"/>
      <c r="F21" s="153"/>
      <c r="G21" s="154"/>
      <c r="H21" s="154"/>
      <c r="I21" s="154"/>
      <c r="J21" s="154"/>
      <c r="K21" s="154"/>
      <c r="L21" s="154"/>
      <c r="M21" s="154"/>
      <c r="N21" s="253"/>
      <c r="O21" s="253"/>
      <c r="P21" s="312"/>
      <c r="Q21" s="253"/>
      <c r="R21" s="186" t="str">
        <f t="shared" si="17"/>
        <v>-</v>
      </c>
      <c r="S21" s="186" t="str">
        <f t="shared" si="18"/>
        <v>-</v>
      </c>
      <c r="T21" s="155" t="s">
        <v>316</v>
      </c>
      <c r="V21" s="181">
        <f t="shared" si="2"/>
        <v>0</v>
      </c>
      <c r="W21" s="202">
        <f t="shared" si="3"/>
        <v>0</v>
      </c>
      <c r="X21" s="149">
        <f t="shared" si="4"/>
        <v>0</v>
      </c>
      <c r="Y21" s="170">
        <f t="shared" si="5"/>
        <v>0</v>
      </c>
      <c r="Z21" s="161">
        <f t="shared" si="6"/>
        <v>0</v>
      </c>
      <c r="AA21" s="171">
        <f t="shared" si="7"/>
        <v>0</v>
      </c>
      <c r="AC21" s="219">
        <f t="shared" si="8"/>
        <v>0</v>
      </c>
      <c r="AD21" s="218">
        <f t="shared" si="9"/>
        <v>0</v>
      </c>
      <c r="AE21" s="218">
        <f t="shared" si="10"/>
        <v>0</v>
      </c>
      <c r="AF21" s="220">
        <f t="shared" si="11"/>
        <v>0</v>
      </c>
      <c r="AG21" s="162"/>
      <c r="AH21" s="182">
        <f t="shared" si="12"/>
        <v>0</v>
      </c>
      <c r="AI21" s="183">
        <f t="shared" si="13"/>
        <v>0</v>
      </c>
      <c r="AJ21" s="183">
        <f t="shared" si="14"/>
        <v>0</v>
      </c>
      <c r="AK21" s="184">
        <f t="shared" si="15"/>
        <v>0</v>
      </c>
      <c r="AM21" s="370" t="str">
        <f t="shared" si="19"/>
        <v>-</v>
      </c>
      <c r="AO21" s="309" t="str">
        <f t="shared" si="16"/>
        <v/>
      </c>
    </row>
    <row r="22" spans="2:41" ht="16.5" hidden="1" outlineLevel="2" thickBot="1">
      <c r="B22" s="316">
        <v>16</v>
      </c>
      <c r="C22" s="317">
        <f t="shared" si="0"/>
        <v>411</v>
      </c>
      <c r="D22" s="317">
        <f t="shared" si="1"/>
        <v>0</v>
      </c>
      <c r="E22" s="153"/>
      <c r="F22" s="153"/>
      <c r="G22" s="154"/>
      <c r="H22" s="154"/>
      <c r="I22" s="154"/>
      <c r="J22" s="154"/>
      <c r="K22" s="154"/>
      <c r="L22" s="154"/>
      <c r="M22" s="154"/>
      <c r="N22" s="253"/>
      <c r="O22" s="253"/>
      <c r="P22" s="312"/>
      <c r="Q22" s="253"/>
      <c r="R22" s="186" t="str">
        <f t="shared" si="17"/>
        <v>-</v>
      </c>
      <c r="S22" s="186" t="str">
        <f t="shared" si="18"/>
        <v>-</v>
      </c>
      <c r="T22" s="155" t="s">
        <v>316</v>
      </c>
      <c r="V22" s="181">
        <f t="shared" si="2"/>
        <v>0</v>
      </c>
      <c r="W22" s="202">
        <f t="shared" si="3"/>
        <v>0</v>
      </c>
      <c r="X22" s="149">
        <f t="shared" si="4"/>
        <v>0</v>
      </c>
      <c r="Y22" s="170">
        <f t="shared" si="5"/>
        <v>0</v>
      </c>
      <c r="Z22" s="161">
        <f t="shared" si="6"/>
        <v>0</v>
      </c>
      <c r="AA22" s="171">
        <f t="shared" si="7"/>
        <v>0</v>
      </c>
      <c r="AC22" s="219">
        <f t="shared" si="8"/>
        <v>0</v>
      </c>
      <c r="AD22" s="218">
        <f t="shared" si="9"/>
        <v>0</v>
      </c>
      <c r="AE22" s="218">
        <f t="shared" si="10"/>
        <v>0</v>
      </c>
      <c r="AF22" s="220">
        <f t="shared" si="11"/>
        <v>0</v>
      </c>
      <c r="AG22" s="162"/>
      <c r="AH22" s="182">
        <f t="shared" si="12"/>
        <v>0</v>
      </c>
      <c r="AI22" s="183">
        <f t="shared" si="13"/>
        <v>0</v>
      </c>
      <c r="AJ22" s="183">
        <f t="shared" si="14"/>
        <v>0</v>
      </c>
      <c r="AK22" s="184">
        <f t="shared" si="15"/>
        <v>0</v>
      </c>
      <c r="AM22" s="370" t="str">
        <f t="shared" si="19"/>
        <v>-</v>
      </c>
      <c r="AO22" s="309" t="str">
        <f t="shared" si="16"/>
        <v/>
      </c>
    </row>
    <row r="23" spans="2:41" ht="16.5" hidden="1" outlineLevel="2" thickBot="1">
      <c r="B23" s="316">
        <v>17</v>
      </c>
      <c r="C23" s="317">
        <f t="shared" si="0"/>
        <v>411</v>
      </c>
      <c r="D23" s="317">
        <f t="shared" si="1"/>
        <v>0</v>
      </c>
      <c r="E23" s="153"/>
      <c r="F23" s="153"/>
      <c r="G23" s="154"/>
      <c r="H23" s="154"/>
      <c r="I23" s="154"/>
      <c r="J23" s="154"/>
      <c r="K23" s="154"/>
      <c r="L23" s="154"/>
      <c r="M23" s="154"/>
      <c r="N23" s="253"/>
      <c r="O23" s="253"/>
      <c r="P23" s="312"/>
      <c r="Q23" s="253"/>
      <c r="R23" s="186" t="str">
        <f t="shared" si="17"/>
        <v>-</v>
      </c>
      <c r="S23" s="186" t="str">
        <f t="shared" si="18"/>
        <v>-</v>
      </c>
      <c r="T23" s="155" t="s">
        <v>316</v>
      </c>
      <c r="V23" s="181">
        <f t="shared" si="2"/>
        <v>0</v>
      </c>
      <c r="W23" s="202">
        <f t="shared" si="3"/>
        <v>0</v>
      </c>
      <c r="X23" s="149">
        <f t="shared" si="4"/>
        <v>0</v>
      </c>
      <c r="Y23" s="170">
        <f t="shared" si="5"/>
        <v>0</v>
      </c>
      <c r="Z23" s="161">
        <f t="shared" si="6"/>
        <v>0</v>
      </c>
      <c r="AA23" s="171">
        <f t="shared" si="7"/>
        <v>0</v>
      </c>
      <c r="AC23" s="219">
        <f t="shared" si="8"/>
        <v>0</v>
      </c>
      <c r="AD23" s="218">
        <f t="shared" si="9"/>
        <v>0</v>
      </c>
      <c r="AE23" s="218">
        <f t="shared" si="10"/>
        <v>0</v>
      </c>
      <c r="AF23" s="220">
        <f t="shared" si="11"/>
        <v>0</v>
      </c>
      <c r="AG23" s="162"/>
      <c r="AH23" s="182">
        <f t="shared" si="12"/>
        <v>0</v>
      </c>
      <c r="AI23" s="183">
        <f t="shared" si="13"/>
        <v>0</v>
      </c>
      <c r="AJ23" s="183">
        <f t="shared" si="14"/>
        <v>0</v>
      </c>
      <c r="AK23" s="184">
        <f t="shared" si="15"/>
        <v>0</v>
      </c>
      <c r="AM23" s="370" t="str">
        <f t="shared" si="19"/>
        <v>-</v>
      </c>
      <c r="AO23" s="309" t="str">
        <f t="shared" si="16"/>
        <v/>
      </c>
    </row>
    <row r="24" spans="2:41" ht="16.5" hidden="1" outlineLevel="2" thickBot="1">
      <c r="B24" s="316">
        <v>18</v>
      </c>
      <c r="C24" s="317">
        <f t="shared" si="0"/>
        <v>411</v>
      </c>
      <c r="D24" s="317">
        <f t="shared" si="1"/>
        <v>0</v>
      </c>
      <c r="E24" s="153"/>
      <c r="F24" s="153"/>
      <c r="G24" s="154"/>
      <c r="H24" s="154"/>
      <c r="I24" s="154"/>
      <c r="J24" s="154"/>
      <c r="K24" s="154"/>
      <c r="L24" s="154"/>
      <c r="M24" s="154"/>
      <c r="N24" s="253"/>
      <c r="O24" s="253"/>
      <c r="P24" s="312"/>
      <c r="Q24" s="253"/>
      <c r="R24" s="186" t="str">
        <f t="shared" si="17"/>
        <v>-</v>
      </c>
      <c r="S24" s="186" t="str">
        <f t="shared" si="18"/>
        <v>-</v>
      </c>
      <c r="T24" s="155" t="s">
        <v>316</v>
      </c>
      <c r="V24" s="181">
        <f t="shared" si="2"/>
        <v>0</v>
      </c>
      <c r="W24" s="202">
        <f t="shared" si="3"/>
        <v>0</v>
      </c>
      <c r="X24" s="149">
        <f t="shared" si="4"/>
        <v>0</v>
      </c>
      <c r="Y24" s="170">
        <f t="shared" si="5"/>
        <v>0</v>
      </c>
      <c r="Z24" s="161">
        <f t="shared" si="6"/>
        <v>0</v>
      </c>
      <c r="AA24" s="171">
        <f t="shared" si="7"/>
        <v>0</v>
      </c>
      <c r="AC24" s="219">
        <f t="shared" si="8"/>
        <v>0</v>
      </c>
      <c r="AD24" s="218">
        <f t="shared" si="9"/>
        <v>0</v>
      </c>
      <c r="AE24" s="218">
        <f t="shared" si="10"/>
        <v>0</v>
      </c>
      <c r="AF24" s="220">
        <f t="shared" si="11"/>
        <v>0</v>
      </c>
      <c r="AG24" s="162"/>
      <c r="AH24" s="182">
        <f t="shared" si="12"/>
        <v>0</v>
      </c>
      <c r="AI24" s="183">
        <f t="shared" si="13"/>
        <v>0</v>
      </c>
      <c r="AJ24" s="183">
        <f t="shared" si="14"/>
        <v>0</v>
      </c>
      <c r="AK24" s="184">
        <f t="shared" si="15"/>
        <v>0</v>
      </c>
      <c r="AM24" s="370" t="str">
        <f t="shared" si="19"/>
        <v>-</v>
      </c>
      <c r="AO24" s="309" t="str">
        <f t="shared" si="16"/>
        <v/>
      </c>
    </row>
    <row r="25" spans="2:41" ht="16.5" hidden="1" outlineLevel="2" thickBot="1">
      <c r="B25" s="316">
        <v>19</v>
      </c>
      <c r="C25" s="317">
        <f t="shared" si="0"/>
        <v>411</v>
      </c>
      <c r="D25" s="317">
        <f t="shared" si="1"/>
        <v>0</v>
      </c>
      <c r="E25" s="153"/>
      <c r="F25" s="153"/>
      <c r="G25" s="154"/>
      <c r="H25" s="154"/>
      <c r="I25" s="154"/>
      <c r="J25" s="154"/>
      <c r="K25" s="154"/>
      <c r="L25" s="154"/>
      <c r="M25" s="154"/>
      <c r="N25" s="253"/>
      <c r="O25" s="253"/>
      <c r="P25" s="312"/>
      <c r="Q25" s="253"/>
      <c r="R25" s="186" t="str">
        <f t="shared" si="17"/>
        <v>-</v>
      </c>
      <c r="S25" s="186" t="str">
        <f t="shared" si="18"/>
        <v>-</v>
      </c>
      <c r="T25" s="155" t="s">
        <v>316</v>
      </c>
      <c r="V25" s="181">
        <f t="shared" si="2"/>
        <v>0</v>
      </c>
      <c r="W25" s="202">
        <f t="shared" si="3"/>
        <v>0</v>
      </c>
      <c r="X25" s="149">
        <f t="shared" si="4"/>
        <v>0</v>
      </c>
      <c r="Y25" s="170">
        <f t="shared" si="5"/>
        <v>0</v>
      </c>
      <c r="Z25" s="161">
        <f t="shared" si="6"/>
        <v>0</v>
      </c>
      <c r="AA25" s="171">
        <f t="shared" si="7"/>
        <v>0</v>
      </c>
      <c r="AC25" s="219">
        <f t="shared" si="8"/>
        <v>0</v>
      </c>
      <c r="AD25" s="218">
        <f t="shared" si="9"/>
        <v>0</v>
      </c>
      <c r="AE25" s="218">
        <f t="shared" si="10"/>
        <v>0</v>
      </c>
      <c r="AF25" s="220">
        <f t="shared" si="11"/>
        <v>0</v>
      </c>
      <c r="AG25" s="162"/>
      <c r="AH25" s="182">
        <f t="shared" si="12"/>
        <v>0</v>
      </c>
      <c r="AI25" s="183">
        <f t="shared" si="13"/>
        <v>0</v>
      </c>
      <c r="AJ25" s="183">
        <f t="shared" si="14"/>
        <v>0</v>
      </c>
      <c r="AK25" s="184">
        <f t="shared" si="15"/>
        <v>0</v>
      </c>
      <c r="AM25" s="370" t="str">
        <f t="shared" si="19"/>
        <v>-</v>
      </c>
      <c r="AO25" s="309" t="str">
        <f t="shared" si="16"/>
        <v/>
      </c>
    </row>
    <row r="26" spans="2:41" ht="16.5" hidden="1" outlineLevel="2" thickBot="1">
      <c r="B26" s="316">
        <v>20</v>
      </c>
      <c r="C26" s="317">
        <f t="shared" si="0"/>
        <v>411</v>
      </c>
      <c r="D26" s="317">
        <f t="shared" si="1"/>
        <v>0</v>
      </c>
      <c r="E26" s="153"/>
      <c r="F26" s="153"/>
      <c r="G26" s="154"/>
      <c r="H26" s="154"/>
      <c r="I26" s="154"/>
      <c r="J26" s="154"/>
      <c r="K26" s="154"/>
      <c r="L26" s="154"/>
      <c r="M26" s="154"/>
      <c r="N26" s="253"/>
      <c r="O26" s="253"/>
      <c r="P26" s="312"/>
      <c r="Q26" s="253"/>
      <c r="R26" s="186" t="str">
        <f t="shared" si="17"/>
        <v>-</v>
      </c>
      <c r="S26" s="186" t="str">
        <f t="shared" si="18"/>
        <v>-</v>
      </c>
      <c r="T26" s="155" t="s">
        <v>316</v>
      </c>
      <c r="V26" s="181">
        <f t="shared" si="2"/>
        <v>0</v>
      </c>
      <c r="W26" s="202">
        <f t="shared" si="3"/>
        <v>0</v>
      </c>
      <c r="X26" s="149">
        <f t="shared" si="4"/>
        <v>0</v>
      </c>
      <c r="Y26" s="170">
        <f t="shared" si="5"/>
        <v>0</v>
      </c>
      <c r="Z26" s="161">
        <f t="shared" si="6"/>
        <v>0</v>
      </c>
      <c r="AA26" s="171">
        <f t="shared" si="7"/>
        <v>0</v>
      </c>
      <c r="AC26" s="219">
        <f t="shared" si="8"/>
        <v>0</v>
      </c>
      <c r="AD26" s="218">
        <f t="shared" si="9"/>
        <v>0</v>
      </c>
      <c r="AE26" s="218">
        <f t="shared" si="10"/>
        <v>0</v>
      </c>
      <c r="AF26" s="220">
        <f t="shared" si="11"/>
        <v>0</v>
      </c>
      <c r="AG26" s="162"/>
      <c r="AH26" s="182">
        <f t="shared" si="12"/>
        <v>0</v>
      </c>
      <c r="AI26" s="183">
        <f t="shared" si="13"/>
        <v>0</v>
      </c>
      <c r="AJ26" s="183">
        <f t="shared" si="14"/>
        <v>0</v>
      </c>
      <c r="AK26" s="184">
        <f t="shared" si="15"/>
        <v>0</v>
      </c>
      <c r="AM26" s="370" t="str">
        <f t="shared" si="19"/>
        <v>-</v>
      </c>
      <c r="AO26" s="309" t="str">
        <f t="shared" si="16"/>
        <v/>
      </c>
    </row>
    <row r="27" spans="2:41" ht="16.5" hidden="1" outlineLevel="2" thickBot="1">
      <c r="B27" s="316">
        <v>21</v>
      </c>
      <c r="C27" s="317">
        <f t="shared" si="0"/>
        <v>411</v>
      </c>
      <c r="D27" s="317">
        <f t="shared" si="1"/>
        <v>0</v>
      </c>
      <c r="E27" s="153"/>
      <c r="F27" s="153"/>
      <c r="G27" s="154"/>
      <c r="H27" s="154"/>
      <c r="I27" s="154"/>
      <c r="J27" s="154"/>
      <c r="K27" s="154"/>
      <c r="L27" s="154"/>
      <c r="M27" s="154"/>
      <c r="N27" s="253"/>
      <c r="O27" s="253"/>
      <c r="P27" s="312"/>
      <c r="Q27" s="253"/>
      <c r="R27" s="186" t="str">
        <f t="shared" si="17"/>
        <v>-</v>
      </c>
      <c r="S27" s="186" t="str">
        <f t="shared" si="18"/>
        <v>-</v>
      </c>
      <c r="T27" s="155" t="s">
        <v>316</v>
      </c>
      <c r="V27" s="181">
        <f t="shared" si="2"/>
        <v>0</v>
      </c>
      <c r="W27" s="202">
        <f t="shared" si="3"/>
        <v>0</v>
      </c>
      <c r="X27" s="149">
        <f t="shared" si="4"/>
        <v>0</v>
      </c>
      <c r="Y27" s="170">
        <f t="shared" si="5"/>
        <v>0</v>
      </c>
      <c r="Z27" s="161">
        <f t="shared" si="6"/>
        <v>0</v>
      </c>
      <c r="AA27" s="171">
        <f t="shared" si="7"/>
        <v>0</v>
      </c>
      <c r="AC27" s="219">
        <f t="shared" si="8"/>
        <v>0</v>
      </c>
      <c r="AD27" s="218">
        <f t="shared" si="9"/>
        <v>0</v>
      </c>
      <c r="AE27" s="218">
        <f t="shared" si="10"/>
        <v>0</v>
      </c>
      <c r="AF27" s="220">
        <f t="shared" si="11"/>
        <v>0</v>
      </c>
      <c r="AG27" s="162"/>
      <c r="AH27" s="182">
        <f t="shared" si="12"/>
        <v>0</v>
      </c>
      <c r="AI27" s="183">
        <f t="shared" si="13"/>
        <v>0</v>
      </c>
      <c r="AJ27" s="183">
        <f t="shared" si="14"/>
        <v>0</v>
      </c>
      <c r="AK27" s="184">
        <f t="shared" si="15"/>
        <v>0</v>
      </c>
      <c r="AM27" s="370" t="str">
        <f t="shared" si="19"/>
        <v>-</v>
      </c>
      <c r="AO27" s="309" t="str">
        <f t="shared" si="16"/>
        <v/>
      </c>
    </row>
    <row r="28" spans="2:41" ht="16.5" hidden="1" outlineLevel="2" thickBot="1">
      <c r="B28" s="316">
        <v>22</v>
      </c>
      <c r="C28" s="317">
        <f t="shared" si="0"/>
        <v>411</v>
      </c>
      <c r="D28" s="317">
        <f t="shared" si="1"/>
        <v>0</v>
      </c>
      <c r="E28" s="153"/>
      <c r="F28" s="153"/>
      <c r="G28" s="154"/>
      <c r="H28" s="154"/>
      <c r="I28" s="154"/>
      <c r="J28" s="154"/>
      <c r="K28" s="154"/>
      <c r="L28" s="154"/>
      <c r="M28" s="154"/>
      <c r="N28" s="253"/>
      <c r="O28" s="253"/>
      <c r="P28" s="312"/>
      <c r="Q28" s="253"/>
      <c r="R28" s="186" t="str">
        <f t="shared" si="17"/>
        <v>-</v>
      </c>
      <c r="S28" s="186" t="str">
        <f t="shared" si="18"/>
        <v>-</v>
      </c>
      <c r="T28" s="155" t="s">
        <v>316</v>
      </c>
      <c r="V28" s="181">
        <f t="shared" si="2"/>
        <v>0</v>
      </c>
      <c r="W28" s="202">
        <f t="shared" si="3"/>
        <v>0</v>
      </c>
      <c r="X28" s="149">
        <f t="shared" si="4"/>
        <v>0</v>
      </c>
      <c r="Y28" s="170">
        <f t="shared" si="5"/>
        <v>0</v>
      </c>
      <c r="Z28" s="161">
        <f t="shared" si="6"/>
        <v>0</v>
      </c>
      <c r="AA28" s="171">
        <f t="shared" si="7"/>
        <v>0</v>
      </c>
      <c r="AC28" s="219">
        <f t="shared" si="8"/>
        <v>0</v>
      </c>
      <c r="AD28" s="218">
        <f t="shared" si="9"/>
        <v>0</v>
      </c>
      <c r="AE28" s="218">
        <f t="shared" si="10"/>
        <v>0</v>
      </c>
      <c r="AF28" s="220">
        <f t="shared" si="11"/>
        <v>0</v>
      </c>
      <c r="AG28" s="162"/>
      <c r="AH28" s="182">
        <f t="shared" si="12"/>
        <v>0</v>
      </c>
      <c r="AI28" s="183">
        <f t="shared" si="13"/>
        <v>0</v>
      </c>
      <c r="AJ28" s="183">
        <f t="shared" si="14"/>
        <v>0</v>
      </c>
      <c r="AK28" s="184">
        <f t="shared" si="15"/>
        <v>0</v>
      </c>
      <c r="AM28" s="370" t="str">
        <f t="shared" si="19"/>
        <v>-</v>
      </c>
      <c r="AO28" s="309" t="str">
        <f t="shared" si="16"/>
        <v/>
      </c>
    </row>
    <row r="29" spans="2:41" ht="16.5" hidden="1" outlineLevel="2" thickBot="1">
      <c r="B29" s="316">
        <v>23</v>
      </c>
      <c r="C29" s="317">
        <f t="shared" si="0"/>
        <v>411</v>
      </c>
      <c r="D29" s="317">
        <f t="shared" si="1"/>
        <v>0</v>
      </c>
      <c r="E29" s="153"/>
      <c r="F29" s="153"/>
      <c r="G29" s="154"/>
      <c r="H29" s="154"/>
      <c r="I29" s="154"/>
      <c r="J29" s="154"/>
      <c r="K29" s="154"/>
      <c r="L29" s="154"/>
      <c r="M29" s="154"/>
      <c r="N29" s="253"/>
      <c r="O29" s="253"/>
      <c r="P29" s="312"/>
      <c r="Q29" s="253"/>
      <c r="R29" s="186" t="str">
        <f t="shared" si="17"/>
        <v>-</v>
      </c>
      <c r="S29" s="186" t="str">
        <f t="shared" si="18"/>
        <v>-</v>
      </c>
      <c r="T29" s="155" t="s">
        <v>316</v>
      </c>
      <c r="V29" s="181">
        <f t="shared" si="2"/>
        <v>0</v>
      </c>
      <c r="W29" s="202">
        <f t="shared" si="3"/>
        <v>0</v>
      </c>
      <c r="X29" s="149">
        <f t="shared" si="4"/>
        <v>0</v>
      </c>
      <c r="Y29" s="170">
        <f t="shared" si="5"/>
        <v>0</v>
      </c>
      <c r="Z29" s="161">
        <f t="shared" si="6"/>
        <v>0</v>
      </c>
      <c r="AA29" s="171">
        <f t="shared" si="7"/>
        <v>0</v>
      </c>
      <c r="AC29" s="219">
        <f t="shared" si="8"/>
        <v>0</v>
      </c>
      <c r="AD29" s="218">
        <f t="shared" si="9"/>
        <v>0</v>
      </c>
      <c r="AE29" s="218">
        <f t="shared" si="10"/>
        <v>0</v>
      </c>
      <c r="AF29" s="220">
        <f t="shared" si="11"/>
        <v>0</v>
      </c>
      <c r="AG29" s="162"/>
      <c r="AH29" s="182">
        <f t="shared" si="12"/>
        <v>0</v>
      </c>
      <c r="AI29" s="183">
        <f t="shared" si="13"/>
        <v>0</v>
      </c>
      <c r="AJ29" s="183">
        <f t="shared" si="14"/>
        <v>0</v>
      </c>
      <c r="AK29" s="184">
        <f t="shared" si="15"/>
        <v>0</v>
      </c>
      <c r="AM29" s="370" t="str">
        <f t="shared" si="19"/>
        <v>-</v>
      </c>
      <c r="AO29" s="309" t="str">
        <f t="shared" si="16"/>
        <v/>
      </c>
    </row>
    <row r="30" spans="2:41" ht="16.5" hidden="1" outlineLevel="2" thickBot="1">
      <c r="B30" s="316">
        <v>24</v>
      </c>
      <c r="C30" s="317">
        <f t="shared" si="0"/>
        <v>411</v>
      </c>
      <c r="D30" s="317">
        <f t="shared" si="1"/>
        <v>0</v>
      </c>
      <c r="E30" s="153"/>
      <c r="F30" s="153"/>
      <c r="G30" s="154"/>
      <c r="H30" s="154"/>
      <c r="I30" s="154"/>
      <c r="J30" s="154"/>
      <c r="K30" s="154"/>
      <c r="L30" s="154"/>
      <c r="M30" s="154"/>
      <c r="N30" s="253"/>
      <c r="O30" s="253"/>
      <c r="P30" s="312"/>
      <c r="Q30" s="253"/>
      <c r="R30" s="186" t="str">
        <f t="shared" si="17"/>
        <v>-</v>
      </c>
      <c r="S30" s="186" t="str">
        <f t="shared" si="18"/>
        <v>-</v>
      </c>
      <c r="T30" s="155" t="s">
        <v>316</v>
      </c>
      <c r="V30" s="181">
        <f t="shared" si="2"/>
        <v>0</v>
      </c>
      <c r="W30" s="202">
        <f t="shared" si="3"/>
        <v>0</v>
      </c>
      <c r="X30" s="149">
        <f t="shared" si="4"/>
        <v>0</v>
      </c>
      <c r="Y30" s="170">
        <f t="shared" si="5"/>
        <v>0</v>
      </c>
      <c r="Z30" s="161">
        <f t="shared" si="6"/>
        <v>0</v>
      </c>
      <c r="AA30" s="171">
        <f t="shared" si="7"/>
        <v>0</v>
      </c>
      <c r="AC30" s="219">
        <f t="shared" si="8"/>
        <v>0</v>
      </c>
      <c r="AD30" s="218">
        <f t="shared" si="9"/>
        <v>0</v>
      </c>
      <c r="AE30" s="218">
        <f t="shared" si="10"/>
        <v>0</v>
      </c>
      <c r="AF30" s="220">
        <f t="shared" si="11"/>
        <v>0</v>
      </c>
      <c r="AG30" s="162"/>
      <c r="AH30" s="182">
        <f t="shared" si="12"/>
        <v>0</v>
      </c>
      <c r="AI30" s="183">
        <f t="shared" si="13"/>
        <v>0</v>
      </c>
      <c r="AJ30" s="183">
        <f t="shared" si="14"/>
        <v>0</v>
      </c>
      <c r="AK30" s="184">
        <f t="shared" si="15"/>
        <v>0</v>
      </c>
      <c r="AM30" s="370" t="str">
        <f t="shared" si="19"/>
        <v>-</v>
      </c>
      <c r="AO30" s="309" t="str">
        <f t="shared" si="16"/>
        <v/>
      </c>
    </row>
    <row r="31" spans="2:41" ht="16.5" hidden="1" outlineLevel="2" thickBot="1">
      <c r="B31" s="316">
        <v>25</v>
      </c>
      <c r="C31" s="317">
        <f t="shared" si="0"/>
        <v>411</v>
      </c>
      <c r="D31" s="317">
        <f t="shared" si="1"/>
        <v>0</v>
      </c>
      <c r="E31" s="153"/>
      <c r="F31" s="153"/>
      <c r="G31" s="154"/>
      <c r="H31" s="154"/>
      <c r="I31" s="154"/>
      <c r="J31" s="154"/>
      <c r="K31" s="154"/>
      <c r="L31" s="154"/>
      <c r="M31" s="154"/>
      <c r="N31" s="253"/>
      <c r="O31" s="253"/>
      <c r="P31" s="312"/>
      <c r="Q31" s="253"/>
      <c r="R31" s="186" t="str">
        <f t="shared" si="17"/>
        <v>-</v>
      </c>
      <c r="S31" s="186" t="str">
        <f t="shared" si="18"/>
        <v>-</v>
      </c>
      <c r="T31" s="155" t="s">
        <v>316</v>
      </c>
      <c r="V31" s="181">
        <f t="shared" si="2"/>
        <v>0</v>
      </c>
      <c r="W31" s="202">
        <f t="shared" si="3"/>
        <v>0</v>
      </c>
      <c r="X31" s="149">
        <f t="shared" si="4"/>
        <v>0</v>
      </c>
      <c r="Y31" s="170">
        <f t="shared" si="5"/>
        <v>0</v>
      </c>
      <c r="Z31" s="161">
        <f t="shared" si="6"/>
        <v>0</v>
      </c>
      <c r="AA31" s="171">
        <f t="shared" si="7"/>
        <v>0</v>
      </c>
      <c r="AC31" s="219">
        <f t="shared" si="8"/>
        <v>0</v>
      </c>
      <c r="AD31" s="218">
        <f t="shared" si="9"/>
        <v>0</v>
      </c>
      <c r="AE31" s="218">
        <f t="shared" si="10"/>
        <v>0</v>
      </c>
      <c r="AF31" s="220">
        <f t="shared" si="11"/>
        <v>0</v>
      </c>
      <c r="AG31" s="162"/>
      <c r="AH31" s="182">
        <f t="shared" si="12"/>
        <v>0</v>
      </c>
      <c r="AI31" s="183">
        <f t="shared" si="13"/>
        <v>0</v>
      </c>
      <c r="AJ31" s="183">
        <f t="shared" si="14"/>
        <v>0</v>
      </c>
      <c r="AK31" s="184">
        <f t="shared" si="15"/>
        <v>0</v>
      </c>
      <c r="AM31" s="370" t="str">
        <f t="shared" si="19"/>
        <v>-</v>
      </c>
      <c r="AO31" s="309" t="str">
        <f t="shared" si="16"/>
        <v/>
      </c>
    </row>
    <row r="32" spans="2:41" ht="16.5" hidden="1" outlineLevel="2" thickBot="1">
      <c r="B32" s="316">
        <v>26</v>
      </c>
      <c r="C32" s="317">
        <f t="shared" si="0"/>
        <v>411</v>
      </c>
      <c r="D32" s="317">
        <f t="shared" si="1"/>
        <v>0</v>
      </c>
      <c r="E32" s="153"/>
      <c r="F32" s="153"/>
      <c r="G32" s="154"/>
      <c r="H32" s="154"/>
      <c r="I32" s="154"/>
      <c r="J32" s="154"/>
      <c r="K32" s="154"/>
      <c r="L32" s="154"/>
      <c r="M32" s="154"/>
      <c r="N32" s="253"/>
      <c r="O32" s="253"/>
      <c r="P32" s="312"/>
      <c r="Q32" s="253"/>
      <c r="R32" s="186" t="str">
        <f t="shared" si="17"/>
        <v>-</v>
      </c>
      <c r="S32" s="186" t="str">
        <f t="shared" si="18"/>
        <v>-</v>
      </c>
      <c r="T32" s="155" t="s">
        <v>316</v>
      </c>
      <c r="V32" s="181">
        <f t="shared" si="2"/>
        <v>0</v>
      </c>
      <c r="W32" s="202">
        <f t="shared" si="3"/>
        <v>0</v>
      </c>
      <c r="X32" s="149">
        <f t="shared" si="4"/>
        <v>0</v>
      </c>
      <c r="Y32" s="170">
        <f t="shared" si="5"/>
        <v>0</v>
      </c>
      <c r="Z32" s="161">
        <f t="shared" si="6"/>
        <v>0</v>
      </c>
      <c r="AA32" s="171">
        <f t="shared" si="7"/>
        <v>0</v>
      </c>
      <c r="AC32" s="219">
        <f t="shared" si="8"/>
        <v>0</v>
      </c>
      <c r="AD32" s="218">
        <f t="shared" si="9"/>
        <v>0</v>
      </c>
      <c r="AE32" s="218">
        <f t="shared" si="10"/>
        <v>0</v>
      </c>
      <c r="AF32" s="220">
        <f t="shared" si="11"/>
        <v>0</v>
      </c>
      <c r="AG32" s="162"/>
      <c r="AH32" s="182">
        <f t="shared" si="12"/>
        <v>0</v>
      </c>
      <c r="AI32" s="183">
        <f t="shared" si="13"/>
        <v>0</v>
      </c>
      <c r="AJ32" s="183">
        <f t="shared" si="14"/>
        <v>0</v>
      </c>
      <c r="AK32" s="184">
        <f t="shared" si="15"/>
        <v>0</v>
      </c>
      <c r="AM32" s="370" t="str">
        <f t="shared" si="19"/>
        <v>-</v>
      </c>
      <c r="AO32" s="309" t="str">
        <f t="shared" si="16"/>
        <v/>
      </c>
    </row>
    <row r="33" spans="2:41" ht="16.5" hidden="1" outlineLevel="2" thickBot="1">
      <c r="B33" s="316">
        <v>27</v>
      </c>
      <c r="C33" s="317">
        <f t="shared" si="0"/>
        <v>411</v>
      </c>
      <c r="D33" s="317">
        <f t="shared" si="1"/>
        <v>0</v>
      </c>
      <c r="E33" s="153"/>
      <c r="F33" s="153"/>
      <c r="G33" s="154"/>
      <c r="H33" s="154"/>
      <c r="I33" s="154"/>
      <c r="J33" s="154"/>
      <c r="K33" s="154"/>
      <c r="L33" s="154"/>
      <c r="M33" s="154"/>
      <c r="N33" s="253"/>
      <c r="O33" s="253"/>
      <c r="P33" s="312"/>
      <c r="Q33" s="253"/>
      <c r="R33" s="186" t="str">
        <f t="shared" si="17"/>
        <v>-</v>
      </c>
      <c r="S33" s="186" t="str">
        <f t="shared" si="18"/>
        <v>-</v>
      </c>
      <c r="T33" s="155" t="s">
        <v>316</v>
      </c>
      <c r="V33" s="181">
        <f t="shared" si="2"/>
        <v>0</v>
      </c>
      <c r="W33" s="202">
        <f t="shared" si="3"/>
        <v>0</v>
      </c>
      <c r="X33" s="149">
        <f t="shared" si="4"/>
        <v>0</v>
      </c>
      <c r="Y33" s="170">
        <f t="shared" si="5"/>
        <v>0</v>
      </c>
      <c r="Z33" s="161">
        <f t="shared" si="6"/>
        <v>0</v>
      </c>
      <c r="AA33" s="171">
        <f t="shared" si="7"/>
        <v>0</v>
      </c>
      <c r="AC33" s="219">
        <f t="shared" si="8"/>
        <v>0</v>
      </c>
      <c r="AD33" s="218">
        <f t="shared" si="9"/>
        <v>0</v>
      </c>
      <c r="AE33" s="218">
        <f t="shared" si="10"/>
        <v>0</v>
      </c>
      <c r="AF33" s="220">
        <f t="shared" si="11"/>
        <v>0</v>
      </c>
      <c r="AG33" s="162"/>
      <c r="AH33" s="182">
        <f t="shared" si="12"/>
        <v>0</v>
      </c>
      <c r="AI33" s="183">
        <f t="shared" si="13"/>
        <v>0</v>
      </c>
      <c r="AJ33" s="183">
        <f t="shared" si="14"/>
        <v>0</v>
      </c>
      <c r="AK33" s="184">
        <f t="shared" si="15"/>
        <v>0</v>
      </c>
      <c r="AM33" s="370" t="str">
        <f t="shared" si="19"/>
        <v>-</v>
      </c>
      <c r="AO33" s="309" t="str">
        <f t="shared" si="16"/>
        <v/>
      </c>
    </row>
    <row r="34" spans="2:41" ht="16.5" hidden="1" outlineLevel="2" thickBot="1">
      <c r="B34" s="316">
        <v>28</v>
      </c>
      <c r="C34" s="317">
        <f t="shared" si="0"/>
        <v>411</v>
      </c>
      <c r="D34" s="317">
        <f t="shared" si="1"/>
        <v>0</v>
      </c>
      <c r="E34" s="153"/>
      <c r="F34" s="153"/>
      <c r="G34" s="154"/>
      <c r="H34" s="154"/>
      <c r="I34" s="154"/>
      <c r="J34" s="154"/>
      <c r="K34" s="154"/>
      <c r="L34" s="154"/>
      <c r="M34" s="154"/>
      <c r="N34" s="253"/>
      <c r="O34" s="253"/>
      <c r="P34" s="312"/>
      <c r="Q34" s="253"/>
      <c r="R34" s="186" t="str">
        <f t="shared" si="17"/>
        <v>-</v>
      </c>
      <c r="S34" s="186" t="str">
        <f t="shared" si="18"/>
        <v>-</v>
      </c>
      <c r="T34" s="155" t="s">
        <v>316</v>
      </c>
      <c r="V34" s="181">
        <f t="shared" si="2"/>
        <v>0</v>
      </c>
      <c r="W34" s="202">
        <f t="shared" si="3"/>
        <v>0</v>
      </c>
      <c r="X34" s="149">
        <f t="shared" si="4"/>
        <v>0</v>
      </c>
      <c r="Y34" s="170">
        <f t="shared" si="5"/>
        <v>0</v>
      </c>
      <c r="Z34" s="161">
        <f t="shared" si="6"/>
        <v>0</v>
      </c>
      <c r="AA34" s="171">
        <f t="shared" si="7"/>
        <v>0</v>
      </c>
      <c r="AC34" s="219">
        <f t="shared" si="8"/>
        <v>0</v>
      </c>
      <c r="AD34" s="218">
        <f t="shared" si="9"/>
        <v>0</v>
      </c>
      <c r="AE34" s="218">
        <f t="shared" si="10"/>
        <v>0</v>
      </c>
      <c r="AF34" s="220">
        <f t="shared" si="11"/>
        <v>0</v>
      </c>
      <c r="AG34" s="162"/>
      <c r="AH34" s="182">
        <f t="shared" si="12"/>
        <v>0</v>
      </c>
      <c r="AI34" s="183">
        <f t="shared" si="13"/>
        <v>0</v>
      </c>
      <c r="AJ34" s="183">
        <f t="shared" si="14"/>
        <v>0</v>
      </c>
      <c r="AK34" s="184">
        <f t="shared" si="15"/>
        <v>0</v>
      </c>
      <c r="AM34" s="370" t="str">
        <f t="shared" si="19"/>
        <v>-</v>
      </c>
      <c r="AO34" s="309" t="str">
        <f t="shared" si="16"/>
        <v/>
      </c>
    </row>
    <row r="35" spans="2:41" ht="16.5" hidden="1" outlineLevel="2" thickBot="1">
      <c r="B35" s="316">
        <v>29</v>
      </c>
      <c r="C35" s="317">
        <f t="shared" si="0"/>
        <v>411</v>
      </c>
      <c r="D35" s="317">
        <f t="shared" si="1"/>
        <v>0</v>
      </c>
      <c r="E35" s="153"/>
      <c r="F35" s="153"/>
      <c r="G35" s="154"/>
      <c r="H35" s="154"/>
      <c r="I35" s="154"/>
      <c r="J35" s="154"/>
      <c r="K35" s="154"/>
      <c r="L35" s="154"/>
      <c r="M35" s="154"/>
      <c r="N35" s="253"/>
      <c r="O35" s="253"/>
      <c r="P35" s="312"/>
      <c r="Q35" s="253"/>
      <c r="R35" s="186" t="str">
        <f t="shared" si="17"/>
        <v>-</v>
      </c>
      <c r="S35" s="186" t="str">
        <f t="shared" si="18"/>
        <v>-</v>
      </c>
      <c r="T35" s="155" t="s">
        <v>316</v>
      </c>
      <c r="V35" s="181">
        <f t="shared" si="2"/>
        <v>0</v>
      </c>
      <c r="W35" s="202">
        <f t="shared" si="3"/>
        <v>0</v>
      </c>
      <c r="X35" s="149">
        <f t="shared" si="4"/>
        <v>0</v>
      </c>
      <c r="Y35" s="170">
        <f t="shared" si="5"/>
        <v>0</v>
      </c>
      <c r="Z35" s="161">
        <f t="shared" si="6"/>
        <v>0</v>
      </c>
      <c r="AA35" s="171">
        <f t="shared" si="7"/>
        <v>0</v>
      </c>
      <c r="AC35" s="219">
        <f t="shared" si="8"/>
        <v>0</v>
      </c>
      <c r="AD35" s="218">
        <f t="shared" si="9"/>
        <v>0</v>
      </c>
      <c r="AE35" s="218">
        <f t="shared" si="10"/>
        <v>0</v>
      </c>
      <c r="AF35" s="220">
        <f t="shared" si="11"/>
        <v>0</v>
      </c>
      <c r="AG35" s="162"/>
      <c r="AH35" s="182">
        <f t="shared" si="12"/>
        <v>0</v>
      </c>
      <c r="AI35" s="183">
        <f t="shared" si="13"/>
        <v>0</v>
      </c>
      <c r="AJ35" s="183">
        <f t="shared" si="14"/>
        <v>0</v>
      </c>
      <c r="AK35" s="184">
        <f t="shared" si="15"/>
        <v>0</v>
      </c>
      <c r="AM35" s="370" t="str">
        <f t="shared" si="19"/>
        <v>-</v>
      </c>
      <c r="AO35" s="309" t="str">
        <f t="shared" si="16"/>
        <v/>
      </c>
    </row>
    <row r="36" spans="2:41" ht="16.5" hidden="1" outlineLevel="2" thickBot="1">
      <c r="B36" s="316">
        <v>30</v>
      </c>
      <c r="C36" s="317">
        <f t="shared" si="0"/>
        <v>411</v>
      </c>
      <c r="D36" s="317">
        <f t="shared" si="1"/>
        <v>0</v>
      </c>
      <c r="E36" s="153"/>
      <c r="F36" s="153"/>
      <c r="G36" s="154"/>
      <c r="H36" s="154"/>
      <c r="I36" s="154"/>
      <c r="J36" s="154"/>
      <c r="K36" s="154"/>
      <c r="L36" s="154"/>
      <c r="M36" s="154"/>
      <c r="N36" s="253"/>
      <c r="O36" s="253"/>
      <c r="P36" s="312"/>
      <c r="Q36" s="253"/>
      <c r="R36" s="186" t="str">
        <f t="shared" si="17"/>
        <v>-</v>
      </c>
      <c r="S36" s="186" t="str">
        <f t="shared" si="18"/>
        <v>-</v>
      </c>
      <c r="T36" s="155" t="s">
        <v>316</v>
      </c>
      <c r="V36" s="181">
        <f t="shared" si="2"/>
        <v>0</v>
      </c>
      <c r="W36" s="202">
        <f t="shared" si="3"/>
        <v>0</v>
      </c>
      <c r="X36" s="149">
        <f t="shared" si="4"/>
        <v>0</v>
      </c>
      <c r="Y36" s="170">
        <f t="shared" si="5"/>
        <v>0</v>
      </c>
      <c r="Z36" s="161">
        <f t="shared" si="6"/>
        <v>0</v>
      </c>
      <c r="AA36" s="171">
        <f t="shared" si="7"/>
        <v>0</v>
      </c>
      <c r="AC36" s="219">
        <f t="shared" si="8"/>
        <v>0</v>
      </c>
      <c r="AD36" s="218">
        <f t="shared" si="9"/>
        <v>0</v>
      </c>
      <c r="AE36" s="218">
        <f t="shared" si="10"/>
        <v>0</v>
      </c>
      <c r="AF36" s="220">
        <f t="shared" si="11"/>
        <v>0</v>
      </c>
      <c r="AG36" s="162"/>
      <c r="AH36" s="182">
        <f t="shared" si="12"/>
        <v>0</v>
      </c>
      <c r="AI36" s="183">
        <f t="shared" si="13"/>
        <v>0</v>
      </c>
      <c r="AJ36" s="183">
        <f t="shared" si="14"/>
        <v>0</v>
      </c>
      <c r="AK36" s="184">
        <f t="shared" si="15"/>
        <v>0</v>
      </c>
      <c r="AM36" s="370" t="str">
        <f t="shared" si="19"/>
        <v>-</v>
      </c>
      <c r="AO36" s="309" t="str">
        <f t="shared" si="16"/>
        <v/>
      </c>
    </row>
    <row r="37" spans="2:41" ht="16.5" hidden="1" outlineLevel="2" thickBot="1">
      <c r="B37" s="316">
        <v>31</v>
      </c>
      <c r="C37" s="317">
        <f t="shared" si="0"/>
        <v>411</v>
      </c>
      <c r="D37" s="317">
        <f t="shared" si="1"/>
        <v>0</v>
      </c>
      <c r="E37" s="153"/>
      <c r="F37" s="153"/>
      <c r="G37" s="154"/>
      <c r="H37" s="154"/>
      <c r="I37" s="154"/>
      <c r="J37" s="154"/>
      <c r="K37" s="154"/>
      <c r="L37" s="154"/>
      <c r="M37" s="154"/>
      <c r="N37" s="253"/>
      <c r="O37" s="253"/>
      <c r="P37" s="312"/>
      <c r="Q37" s="253"/>
      <c r="R37" s="186" t="str">
        <f t="shared" si="17"/>
        <v>-</v>
      </c>
      <c r="S37" s="186" t="str">
        <f t="shared" si="18"/>
        <v>-</v>
      </c>
      <c r="T37" s="155" t="s">
        <v>316</v>
      </c>
      <c r="V37" s="181">
        <f t="shared" si="2"/>
        <v>0</v>
      </c>
      <c r="W37" s="202">
        <f t="shared" si="3"/>
        <v>0</v>
      </c>
      <c r="X37" s="149">
        <f t="shared" si="4"/>
        <v>0</v>
      </c>
      <c r="Y37" s="170">
        <f t="shared" si="5"/>
        <v>0</v>
      </c>
      <c r="Z37" s="161">
        <f t="shared" si="6"/>
        <v>0</v>
      </c>
      <c r="AA37" s="171">
        <f t="shared" si="7"/>
        <v>0</v>
      </c>
      <c r="AC37" s="219">
        <f t="shared" si="8"/>
        <v>0</v>
      </c>
      <c r="AD37" s="218">
        <f t="shared" si="9"/>
        <v>0</v>
      </c>
      <c r="AE37" s="218">
        <f t="shared" si="10"/>
        <v>0</v>
      </c>
      <c r="AF37" s="220">
        <f t="shared" si="11"/>
        <v>0</v>
      </c>
      <c r="AG37" s="162"/>
      <c r="AH37" s="182">
        <f t="shared" si="12"/>
        <v>0</v>
      </c>
      <c r="AI37" s="183">
        <f t="shared" si="13"/>
        <v>0</v>
      </c>
      <c r="AJ37" s="183">
        <f t="shared" si="14"/>
        <v>0</v>
      </c>
      <c r="AK37" s="184">
        <f t="shared" si="15"/>
        <v>0</v>
      </c>
      <c r="AM37" s="370" t="str">
        <f t="shared" si="19"/>
        <v>-</v>
      </c>
      <c r="AO37" s="309" t="str">
        <f t="shared" si="16"/>
        <v/>
      </c>
    </row>
    <row r="38" spans="2:41" ht="16.5" hidden="1" outlineLevel="2" thickBot="1">
      <c r="B38" s="316">
        <v>32</v>
      </c>
      <c r="C38" s="317">
        <f t="shared" si="0"/>
        <v>411</v>
      </c>
      <c r="D38" s="317">
        <f t="shared" si="1"/>
        <v>0</v>
      </c>
      <c r="E38" s="153"/>
      <c r="F38" s="153"/>
      <c r="G38" s="154"/>
      <c r="H38" s="154"/>
      <c r="I38" s="154"/>
      <c r="J38" s="154"/>
      <c r="K38" s="154"/>
      <c r="L38" s="154"/>
      <c r="M38" s="154"/>
      <c r="N38" s="253"/>
      <c r="O38" s="253"/>
      <c r="P38" s="312"/>
      <c r="Q38" s="253"/>
      <c r="R38" s="186" t="str">
        <f t="shared" si="17"/>
        <v>-</v>
      </c>
      <c r="S38" s="186" t="str">
        <f t="shared" si="18"/>
        <v>-</v>
      </c>
      <c r="T38" s="155" t="s">
        <v>316</v>
      </c>
      <c r="V38" s="181">
        <f t="shared" si="2"/>
        <v>0</v>
      </c>
      <c r="W38" s="202">
        <f t="shared" si="3"/>
        <v>0</v>
      </c>
      <c r="X38" s="149">
        <f t="shared" si="4"/>
        <v>0</v>
      </c>
      <c r="Y38" s="170">
        <f t="shared" si="5"/>
        <v>0</v>
      </c>
      <c r="Z38" s="161">
        <f t="shared" si="6"/>
        <v>0</v>
      </c>
      <c r="AA38" s="171">
        <f t="shared" si="7"/>
        <v>0</v>
      </c>
      <c r="AC38" s="219">
        <f t="shared" si="8"/>
        <v>0</v>
      </c>
      <c r="AD38" s="218">
        <f t="shared" si="9"/>
        <v>0</v>
      </c>
      <c r="AE38" s="218">
        <f t="shared" si="10"/>
        <v>0</v>
      </c>
      <c r="AF38" s="220">
        <f t="shared" si="11"/>
        <v>0</v>
      </c>
      <c r="AG38" s="162"/>
      <c r="AH38" s="182">
        <f t="shared" si="12"/>
        <v>0</v>
      </c>
      <c r="AI38" s="183">
        <f t="shared" si="13"/>
        <v>0</v>
      </c>
      <c r="AJ38" s="183">
        <f t="shared" si="14"/>
        <v>0</v>
      </c>
      <c r="AK38" s="184">
        <f t="shared" si="15"/>
        <v>0</v>
      </c>
      <c r="AM38" s="370" t="str">
        <f t="shared" si="19"/>
        <v>-</v>
      </c>
      <c r="AO38" s="309" t="str">
        <f t="shared" si="16"/>
        <v/>
      </c>
    </row>
    <row r="39" spans="2:41" ht="16.5" hidden="1" outlineLevel="2" thickBot="1">
      <c r="B39" s="316">
        <v>33</v>
      </c>
      <c r="C39" s="317">
        <f t="shared" si="0"/>
        <v>411</v>
      </c>
      <c r="D39" s="317">
        <f t="shared" si="1"/>
        <v>0</v>
      </c>
      <c r="E39" s="153"/>
      <c r="F39" s="153"/>
      <c r="G39" s="154"/>
      <c r="H39" s="154"/>
      <c r="I39" s="154"/>
      <c r="J39" s="154"/>
      <c r="K39" s="154"/>
      <c r="L39" s="154"/>
      <c r="M39" s="154"/>
      <c r="N39" s="253"/>
      <c r="O39" s="253"/>
      <c r="P39" s="312"/>
      <c r="Q39" s="253"/>
      <c r="R39" s="186" t="str">
        <f t="shared" si="17"/>
        <v>-</v>
      </c>
      <c r="S39" s="186" t="str">
        <f t="shared" si="18"/>
        <v>-</v>
      </c>
      <c r="T39" s="155" t="s">
        <v>316</v>
      </c>
      <c r="V39" s="181">
        <f t="shared" si="2"/>
        <v>0</v>
      </c>
      <c r="W39" s="202">
        <f t="shared" si="3"/>
        <v>0</v>
      </c>
      <c r="X39" s="149">
        <f t="shared" si="4"/>
        <v>0</v>
      </c>
      <c r="Y39" s="170">
        <f t="shared" si="5"/>
        <v>0</v>
      </c>
      <c r="Z39" s="161">
        <f t="shared" si="6"/>
        <v>0</v>
      </c>
      <c r="AA39" s="171">
        <f t="shared" si="7"/>
        <v>0</v>
      </c>
      <c r="AC39" s="219">
        <f t="shared" si="8"/>
        <v>0</v>
      </c>
      <c r="AD39" s="218">
        <f t="shared" si="9"/>
        <v>0</v>
      </c>
      <c r="AE39" s="218">
        <f t="shared" si="10"/>
        <v>0</v>
      </c>
      <c r="AF39" s="220">
        <f t="shared" si="11"/>
        <v>0</v>
      </c>
      <c r="AG39" s="162"/>
      <c r="AH39" s="182">
        <f t="shared" si="12"/>
        <v>0</v>
      </c>
      <c r="AI39" s="183">
        <f t="shared" si="13"/>
        <v>0</v>
      </c>
      <c r="AJ39" s="183">
        <f t="shared" si="14"/>
        <v>0</v>
      </c>
      <c r="AK39" s="184">
        <f t="shared" si="15"/>
        <v>0</v>
      </c>
      <c r="AM39" s="370" t="str">
        <f t="shared" si="19"/>
        <v>-</v>
      </c>
      <c r="AO39" s="309" t="str">
        <f t="shared" si="16"/>
        <v/>
      </c>
    </row>
    <row r="40" spans="2:41" ht="16.5" hidden="1" outlineLevel="2" thickBot="1">
      <c r="B40" s="316">
        <v>34</v>
      </c>
      <c r="C40" s="317">
        <f t="shared" si="0"/>
        <v>411</v>
      </c>
      <c r="D40" s="317">
        <f t="shared" si="1"/>
        <v>0</v>
      </c>
      <c r="E40" s="153"/>
      <c r="F40" s="153"/>
      <c r="G40" s="154"/>
      <c r="H40" s="154"/>
      <c r="I40" s="154"/>
      <c r="J40" s="154"/>
      <c r="K40" s="154"/>
      <c r="L40" s="154"/>
      <c r="M40" s="154"/>
      <c r="N40" s="253"/>
      <c r="O40" s="253"/>
      <c r="P40" s="312"/>
      <c r="Q40" s="253"/>
      <c r="R40" s="186" t="str">
        <f t="shared" si="17"/>
        <v>-</v>
      </c>
      <c r="S40" s="186" t="str">
        <f t="shared" si="18"/>
        <v>-</v>
      </c>
      <c r="T40" s="155" t="s">
        <v>316</v>
      </c>
      <c r="V40" s="181">
        <f t="shared" si="2"/>
        <v>0</v>
      </c>
      <c r="W40" s="202">
        <f t="shared" si="3"/>
        <v>0</v>
      </c>
      <c r="X40" s="149">
        <f t="shared" si="4"/>
        <v>0</v>
      </c>
      <c r="Y40" s="170">
        <f t="shared" si="5"/>
        <v>0</v>
      </c>
      <c r="Z40" s="161">
        <f t="shared" si="6"/>
        <v>0</v>
      </c>
      <c r="AA40" s="171">
        <f t="shared" si="7"/>
        <v>0</v>
      </c>
      <c r="AC40" s="219">
        <f t="shared" si="8"/>
        <v>0</v>
      </c>
      <c r="AD40" s="218">
        <f t="shared" si="9"/>
        <v>0</v>
      </c>
      <c r="AE40" s="218">
        <f t="shared" si="10"/>
        <v>0</v>
      </c>
      <c r="AF40" s="220">
        <f t="shared" si="11"/>
        <v>0</v>
      </c>
      <c r="AG40" s="162"/>
      <c r="AH40" s="182">
        <f t="shared" si="12"/>
        <v>0</v>
      </c>
      <c r="AI40" s="183">
        <f t="shared" si="13"/>
        <v>0</v>
      </c>
      <c r="AJ40" s="183">
        <f t="shared" si="14"/>
        <v>0</v>
      </c>
      <c r="AK40" s="184">
        <f t="shared" si="15"/>
        <v>0</v>
      </c>
      <c r="AM40" s="370" t="str">
        <f t="shared" si="19"/>
        <v>-</v>
      </c>
      <c r="AO40" s="309" t="str">
        <f t="shared" si="16"/>
        <v/>
      </c>
    </row>
    <row r="41" spans="2:41" ht="16.5" hidden="1" outlineLevel="2" thickBot="1">
      <c r="B41" s="316">
        <v>35</v>
      </c>
      <c r="C41" s="317">
        <f t="shared" si="0"/>
        <v>411</v>
      </c>
      <c r="D41" s="317">
        <f t="shared" si="1"/>
        <v>0</v>
      </c>
      <c r="E41" s="153"/>
      <c r="F41" s="153"/>
      <c r="G41" s="154"/>
      <c r="H41" s="154"/>
      <c r="I41" s="154"/>
      <c r="J41" s="154"/>
      <c r="K41" s="154"/>
      <c r="L41" s="154"/>
      <c r="M41" s="154"/>
      <c r="N41" s="253"/>
      <c r="O41" s="253"/>
      <c r="P41" s="312"/>
      <c r="Q41" s="253"/>
      <c r="R41" s="186" t="str">
        <f t="shared" si="17"/>
        <v>-</v>
      </c>
      <c r="S41" s="186" t="str">
        <f t="shared" si="18"/>
        <v>-</v>
      </c>
      <c r="T41" s="155" t="s">
        <v>316</v>
      </c>
      <c r="V41" s="181">
        <f t="shared" si="2"/>
        <v>0</v>
      </c>
      <c r="W41" s="202">
        <f t="shared" si="3"/>
        <v>0</v>
      </c>
      <c r="X41" s="149">
        <f t="shared" si="4"/>
        <v>0</v>
      </c>
      <c r="Y41" s="170">
        <f t="shared" si="5"/>
        <v>0</v>
      </c>
      <c r="Z41" s="161">
        <f t="shared" si="6"/>
        <v>0</v>
      </c>
      <c r="AA41" s="171">
        <f t="shared" si="7"/>
        <v>0</v>
      </c>
      <c r="AC41" s="219">
        <f t="shared" si="8"/>
        <v>0</v>
      </c>
      <c r="AD41" s="218">
        <f t="shared" si="9"/>
        <v>0</v>
      </c>
      <c r="AE41" s="218">
        <f t="shared" si="10"/>
        <v>0</v>
      </c>
      <c r="AF41" s="220">
        <f t="shared" si="11"/>
        <v>0</v>
      </c>
      <c r="AG41" s="162"/>
      <c r="AH41" s="182">
        <f t="shared" si="12"/>
        <v>0</v>
      </c>
      <c r="AI41" s="183">
        <f t="shared" si="13"/>
        <v>0</v>
      </c>
      <c r="AJ41" s="183">
        <f t="shared" si="14"/>
        <v>0</v>
      </c>
      <c r="AK41" s="184">
        <f t="shared" si="15"/>
        <v>0</v>
      </c>
      <c r="AM41" s="370" t="str">
        <f t="shared" si="19"/>
        <v>-</v>
      </c>
      <c r="AO41" s="309" t="str">
        <f t="shared" si="16"/>
        <v/>
      </c>
    </row>
    <row r="42" spans="2:41" ht="16.5" hidden="1" outlineLevel="2" thickBot="1">
      <c r="B42" s="316">
        <v>36</v>
      </c>
      <c r="C42" s="317">
        <f t="shared" si="0"/>
        <v>411</v>
      </c>
      <c r="D42" s="317">
        <f t="shared" si="1"/>
        <v>0</v>
      </c>
      <c r="E42" s="153"/>
      <c r="F42" s="153"/>
      <c r="G42" s="154"/>
      <c r="H42" s="154"/>
      <c r="I42" s="154"/>
      <c r="J42" s="154"/>
      <c r="K42" s="154"/>
      <c r="L42" s="154"/>
      <c r="M42" s="154"/>
      <c r="N42" s="253"/>
      <c r="O42" s="253"/>
      <c r="P42" s="312"/>
      <c r="Q42" s="253"/>
      <c r="R42" s="186" t="str">
        <f t="shared" si="17"/>
        <v>-</v>
      </c>
      <c r="S42" s="186" t="str">
        <f t="shared" si="18"/>
        <v>-</v>
      </c>
      <c r="T42" s="155" t="s">
        <v>316</v>
      </c>
      <c r="V42" s="181">
        <f t="shared" si="2"/>
        <v>0</v>
      </c>
      <c r="W42" s="202">
        <f t="shared" si="3"/>
        <v>0</v>
      </c>
      <c r="X42" s="149">
        <f t="shared" si="4"/>
        <v>0</v>
      </c>
      <c r="Y42" s="170">
        <f t="shared" si="5"/>
        <v>0</v>
      </c>
      <c r="Z42" s="161">
        <f t="shared" si="6"/>
        <v>0</v>
      </c>
      <c r="AA42" s="171">
        <f t="shared" si="7"/>
        <v>0</v>
      </c>
      <c r="AC42" s="219">
        <f t="shared" si="8"/>
        <v>0</v>
      </c>
      <c r="AD42" s="218">
        <f t="shared" si="9"/>
        <v>0</v>
      </c>
      <c r="AE42" s="218">
        <f t="shared" si="10"/>
        <v>0</v>
      </c>
      <c r="AF42" s="220">
        <f t="shared" si="11"/>
        <v>0</v>
      </c>
      <c r="AG42" s="162"/>
      <c r="AH42" s="182">
        <f t="shared" si="12"/>
        <v>0</v>
      </c>
      <c r="AI42" s="183">
        <f t="shared" si="13"/>
        <v>0</v>
      </c>
      <c r="AJ42" s="183">
        <f t="shared" si="14"/>
        <v>0</v>
      </c>
      <c r="AK42" s="184">
        <f t="shared" si="15"/>
        <v>0</v>
      </c>
      <c r="AM42" s="370" t="str">
        <f t="shared" si="19"/>
        <v>-</v>
      </c>
      <c r="AO42" s="309" t="str">
        <f t="shared" si="16"/>
        <v/>
      </c>
    </row>
    <row r="43" spans="2:41" ht="16.5" hidden="1" outlineLevel="2" thickBot="1">
      <c r="B43" s="316">
        <v>37</v>
      </c>
      <c r="C43" s="317">
        <f t="shared" si="0"/>
        <v>411</v>
      </c>
      <c r="D43" s="317">
        <f t="shared" si="1"/>
        <v>0</v>
      </c>
      <c r="E43" s="153"/>
      <c r="F43" s="153"/>
      <c r="G43" s="154"/>
      <c r="H43" s="154"/>
      <c r="I43" s="154"/>
      <c r="J43" s="154"/>
      <c r="K43" s="154"/>
      <c r="L43" s="154"/>
      <c r="M43" s="154"/>
      <c r="N43" s="253"/>
      <c r="O43" s="253"/>
      <c r="P43" s="312"/>
      <c r="Q43" s="253"/>
      <c r="R43" s="186" t="str">
        <f t="shared" si="17"/>
        <v>-</v>
      </c>
      <c r="S43" s="186" t="str">
        <f t="shared" si="18"/>
        <v>-</v>
      </c>
      <c r="T43" s="155" t="s">
        <v>316</v>
      </c>
      <c r="V43" s="181">
        <f t="shared" si="2"/>
        <v>0</v>
      </c>
      <c r="W43" s="202">
        <f t="shared" si="3"/>
        <v>0</v>
      </c>
      <c r="X43" s="149">
        <f t="shared" si="4"/>
        <v>0</v>
      </c>
      <c r="Y43" s="170">
        <f t="shared" si="5"/>
        <v>0</v>
      </c>
      <c r="Z43" s="161">
        <f t="shared" si="6"/>
        <v>0</v>
      </c>
      <c r="AA43" s="171">
        <f t="shared" si="7"/>
        <v>0</v>
      </c>
      <c r="AC43" s="219">
        <f t="shared" si="8"/>
        <v>0</v>
      </c>
      <c r="AD43" s="218">
        <f t="shared" si="9"/>
        <v>0</v>
      </c>
      <c r="AE43" s="218">
        <f t="shared" si="10"/>
        <v>0</v>
      </c>
      <c r="AF43" s="220">
        <f t="shared" si="11"/>
        <v>0</v>
      </c>
      <c r="AG43" s="162"/>
      <c r="AH43" s="182">
        <f t="shared" si="12"/>
        <v>0</v>
      </c>
      <c r="AI43" s="183">
        <f t="shared" si="13"/>
        <v>0</v>
      </c>
      <c r="AJ43" s="183">
        <f t="shared" si="14"/>
        <v>0</v>
      </c>
      <c r="AK43" s="184">
        <f t="shared" si="15"/>
        <v>0</v>
      </c>
      <c r="AM43" s="370" t="str">
        <f t="shared" si="19"/>
        <v>-</v>
      </c>
      <c r="AO43" s="309" t="str">
        <f t="shared" si="16"/>
        <v/>
      </c>
    </row>
    <row r="44" spans="2:41" ht="16.5" hidden="1" outlineLevel="2" thickBot="1">
      <c r="B44" s="316">
        <v>38</v>
      </c>
      <c r="C44" s="317">
        <f t="shared" si="0"/>
        <v>411</v>
      </c>
      <c r="D44" s="317">
        <f t="shared" si="1"/>
        <v>0</v>
      </c>
      <c r="E44" s="153"/>
      <c r="F44" s="153"/>
      <c r="G44" s="154"/>
      <c r="H44" s="154"/>
      <c r="I44" s="154"/>
      <c r="J44" s="154"/>
      <c r="K44" s="154"/>
      <c r="L44" s="154"/>
      <c r="M44" s="154"/>
      <c r="N44" s="253"/>
      <c r="O44" s="253"/>
      <c r="P44" s="312"/>
      <c r="Q44" s="253"/>
      <c r="R44" s="186" t="str">
        <f t="shared" si="17"/>
        <v>-</v>
      </c>
      <c r="S44" s="186" t="str">
        <f t="shared" si="18"/>
        <v>-</v>
      </c>
      <c r="T44" s="155" t="s">
        <v>316</v>
      </c>
      <c r="V44" s="181">
        <f t="shared" si="2"/>
        <v>0</v>
      </c>
      <c r="W44" s="202">
        <f t="shared" si="3"/>
        <v>0</v>
      </c>
      <c r="X44" s="149">
        <f t="shared" si="4"/>
        <v>0</v>
      </c>
      <c r="Y44" s="170">
        <f t="shared" si="5"/>
        <v>0</v>
      </c>
      <c r="Z44" s="161">
        <f t="shared" si="6"/>
        <v>0</v>
      </c>
      <c r="AA44" s="171">
        <f t="shared" si="7"/>
        <v>0</v>
      </c>
      <c r="AC44" s="219">
        <f t="shared" si="8"/>
        <v>0</v>
      </c>
      <c r="AD44" s="218">
        <f t="shared" si="9"/>
        <v>0</v>
      </c>
      <c r="AE44" s="218">
        <f t="shared" si="10"/>
        <v>0</v>
      </c>
      <c r="AF44" s="220">
        <f t="shared" si="11"/>
        <v>0</v>
      </c>
      <c r="AG44" s="162"/>
      <c r="AH44" s="182">
        <f t="shared" si="12"/>
        <v>0</v>
      </c>
      <c r="AI44" s="183">
        <f t="shared" si="13"/>
        <v>0</v>
      </c>
      <c r="AJ44" s="183">
        <f t="shared" si="14"/>
        <v>0</v>
      </c>
      <c r="AK44" s="184">
        <f t="shared" si="15"/>
        <v>0</v>
      </c>
      <c r="AM44" s="370" t="str">
        <f t="shared" si="19"/>
        <v>-</v>
      </c>
      <c r="AO44" s="309" t="str">
        <f t="shared" si="16"/>
        <v/>
      </c>
    </row>
    <row r="45" spans="2:41" ht="16.5" hidden="1" outlineLevel="2" thickBot="1">
      <c r="B45" s="316">
        <v>39</v>
      </c>
      <c r="C45" s="317">
        <f t="shared" si="0"/>
        <v>411</v>
      </c>
      <c r="D45" s="317">
        <f t="shared" si="1"/>
        <v>0</v>
      </c>
      <c r="E45" s="153"/>
      <c r="F45" s="153"/>
      <c r="G45" s="154"/>
      <c r="H45" s="154"/>
      <c r="I45" s="154"/>
      <c r="J45" s="154"/>
      <c r="K45" s="154"/>
      <c r="L45" s="154"/>
      <c r="M45" s="154"/>
      <c r="N45" s="253"/>
      <c r="O45" s="253"/>
      <c r="P45" s="312"/>
      <c r="Q45" s="253"/>
      <c r="R45" s="186" t="str">
        <f t="shared" si="17"/>
        <v>-</v>
      </c>
      <c r="S45" s="186" t="str">
        <f t="shared" si="18"/>
        <v>-</v>
      </c>
      <c r="T45" s="155" t="s">
        <v>316</v>
      </c>
      <c r="V45" s="181">
        <f t="shared" si="2"/>
        <v>0</v>
      </c>
      <c r="W45" s="202">
        <f t="shared" si="3"/>
        <v>0</v>
      </c>
      <c r="X45" s="149">
        <f t="shared" si="4"/>
        <v>0</v>
      </c>
      <c r="Y45" s="170">
        <f t="shared" si="5"/>
        <v>0</v>
      </c>
      <c r="Z45" s="161">
        <f t="shared" si="6"/>
        <v>0</v>
      </c>
      <c r="AA45" s="171">
        <f t="shared" si="7"/>
        <v>0</v>
      </c>
      <c r="AC45" s="219">
        <f t="shared" si="8"/>
        <v>0</v>
      </c>
      <c r="AD45" s="218">
        <f t="shared" si="9"/>
        <v>0</v>
      </c>
      <c r="AE45" s="218">
        <f t="shared" si="10"/>
        <v>0</v>
      </c>
      <c r="AF45" s="220">
        <f t="shared" si="11"/>
        <v>0</v>
      </c>
      <c r="AG45" s="162"/>
      <c r="AH45" s="182">
        <f t="shared" si="12"/>
        <v>0</v>
      </c>
      <c r="AI45" s="183">
        <f t="shared" si="13"/>
        <v>0</v>
      </c>
      <c r="AJ45" s="183">
        <f t="shared" si="14"/>
        <v>0</v>
      </c>
      <c r="AK45" s="184">
        <f t="shared" si="15"/>
        <v>0</v>
      </c>
      <c r="AM45" s="370" t="str">
        <f t="shared" si="19"/>
        <v>-</v>
      </c>
      <c r="AO45" s="309" t="str">
        <f t="shared" si="16"/>
        <v/>
      </c>
    </row>
    <row r="46" spans="2:41" ht="16.5" hidden="1" outlineLevel="2" thickBot="1">
      <c r="B46" s="316">
        <v>40</v>
      </c>
      <c r="C46" s="317">
        <f t="shared" si="0"/>
        <v>411</v>
      </c>
      <c r="D46" s="317">
        <f t="shared" si="1"/>
        <v>0</v>
      </c>
      <c r="E46" s="153"/>
      <c r="F46" s="153"/>
      <c r="G46" s="154"/>
      <c r="H46" s="154"/>
      <c r="I46" s="154"/>
      <c r="J46" s="154"/>
      <c r="K46" s="154"/>
      <c r="L46" s="154"/>
      <c r="M46" s="154"/>
      <c r="N46" s="253"/>
      <c r="O46" s="253"/>
      <c r="P46" s="312"/>
      <c r="Q46" s="253"/>
      <c r="R46" s="186" t="str">
        <f t="shared" si="17"/>
        <v>-</v>
      </c>
      <c r="S46" s="186" t="str">
        <f t="shared" si="18"/>
        <v>-</v>
      </c>
      <c r="T46" s="155" t="s">
        <v>316</v>
      </c>
      <c r="V46" s="181">
        <f t="shared" si="2"/>
        <v>0</v>
      </c>
      <c r="W46" s="202">
        <f t="shared" si="3"/>
        <v>0</v>
      </c>
      <c r="X46" s="149">
        <f t="shared" si="4"/>
        <v>0</v>
      </c>
      <c r="Y46" s="170">
        <f t="shared" si="5"/>
        <v>0</v>
      </c>
      <c r="Z46" s="161">
        <f t="shared" si="6"/>
        <v>0</v>
      </c>
      <c r="AA46" s="171">
        <f t="shared" si="7"/>
        <v>0</v>
      </c>
      <c r="AC46" s="219">
        <f t="shared" si="8"/>
        <v>0</v>
      </c>
      <c r="AD46" s="218">
        <f t="shared" si="9"/>
        <v>0</v>
      </c>
      <c r="AE46" s="218">
        <f t="shared" si="10"/>
        <v>0</v>
      </c>
      <c r="AF46" s="220">
        <f t="shared" si="11"/>
        <v>0</v>
      </c>
      <c r="AG46" s="162"/>
      <c r="AH46" s="182">
        <f t="shared" si="12"/>
        <v>0</v>
      </c>
      <c r="AI46" s="183">
        <f t="shared" si="13"/>
        <v>0</v>
      </c>
      <c r="AJ46" s="183">
        <f t="shared" si="14"/>
        <v>0</v>
      </c>
      <c r="AK46" s="184">
        <f t="shared" si="15"/>
        <v>0</v>
      </c>
      <c r="AM46" s="370" t="str">
        <f t="shared" si="19"/>
        <v>-</v>
      </c>
      <c r="AO46" s="309" t="str">
        <f t="shared" si="16"/>
        <v/>
      </c>
    </row>
    <row r="47" spans="2:41" ht="16.5" hidden="1" outlineLevel="2" thickBot="1">
      <c r="B47" s="316">
        <v>41</v>
      </c>
      <c r="C47" s="317">
        <f t="shared" si="0"/>
        <v>411</v>
      </c>
      <c r="D47" s="317">
        <f t="shared" si="1"/>
        <v>0</v>
      </c>
      <c r="E47" s="153"/>
      <c r="F47" s="153"/>
      <c r="G47" s="154"/>
      <c r="H47" s="154"/>
      <c r="I47" s="154"/>
      <c r="J47" s="154"/>
      <c r="K47" s="154"/>
      <c r="L47" s="154"/>
      <c r="M47" s="154"/>
      <c r="N47" s="253"/>
      <c r="O47" s="253"/>
      <c r="P47" s="312"/>
      <c r="Q47" s="253"/>
      <c r="R47" s="186" t="str">
        <f t="shared" si="17"/>
        <v>-</v>
      </c>
      <c r="S47" s="186" t="str">
        <f t="shared" si="18"/>
        <v>-</v>
      </c>
      <c r="T47" s="155" t="s">
        <v>316</v>
      </c>
      <c r="V47" s="181">
        <f t="shared" si="2"/>
        <v>0</v>
      </c>
      <c r="W47" s="202">
        <f t="shared" si="3"/>
        <v>0</v>
      </c>
      <c r="X47" s="149">
        <f t="shared" si="4"/>
        <v>0</v>
      </c>
      <c r="Y47" s="170">
        <f t="shared" si="5"/>
        <v>0</v>
      </c>
      <c r="Z47" s="161">
        <f t="shared" si="6"/>
        <v>0</v>
      </c>
      <c r="AA47" s="171">
        <f t="shared" si="7"/>
        <v>0</v>
      </c>
      <c r="AC47" s="219">
        <f t="shared" si="8"/>
        <v>0</v>
      </c>
      <c r="AD47" s="218">
        <f t="shared" si="9"/>
        <v>0</v>
      </c>
      <c r="AE47" s="218">
        <f t="shared" si="10"/>
        <v>0</v>
      </c>
      <c r="AF47" s="220">
        <f t="shared" si="11"/>
        <v>0</v>
      </c>
      <c r="AG47" s="162"/>
      <c r="AH47" s="182">
        <f t="shared" si="12"/>
        <v>0</v>
      </c>
      <c r="AI47" s="183">
        <f t="shared" si="13"/>
        <v>0</v>
      </c>
      <c r="AJ47" s="183">
        <f t="shared" si="14"/>
        <v>0</v>
      </c>
      <c r="AK47" s="184">
        <f t="shared" si="15"/>
        <v>0</v>
      </c>
      <c r="AM47" s="370" t="str">
        <f t="shared" si="19"/>
        <v>-</v>
      </c>
      <c r="AO47" s="309" t="str">
        <f t="shared" si="16"/>
        <v/>
      </c>
    </row>
    <row r="48" spans="2:41" ht="16.5" hidden="1" outlineLevel="2" thickBot="1">
      <c r="B48" s="316">
        <v>42</v>
      </c>
      <c r="C48" s="317">
        <f t="shared" si="0"/>
        <v>411</v>
      </c>
      <c r="D48" s="317">
        <f t="shared" si="1"/>
        <v>0</v>
      </c>
      <c r="E48" s="153"/>
      <c r="F48" s="153"/>
      <c r="G48" s="154"/>
      <c r="H48" s="154"/>
      <c r="I48" s="154"/>
      <c r="J48" s="154"/>
      <c r="K48" s="154"/>
      <c r="L48" s="154"/>
      <c r="M48" s="154"/>
      <c r="N48" s="253"/>
      <c r="O48" s="253"/>
      <c r="P48" s="312"/>
      <c r="Q48" s="253"/>
      <c r="R48" s="186" t="str">
        <f t="shared" si="17"/>
        <v>-</v>
      </c>
      <c r="S48" s="186" t="str">
        <f t="shared" si="18"/>
        <v>-</v>
      </c>
      <c r="T48" s="155" t="s">
        <v>316</v>
      </c>
      <c r="V48" s="181">
        <f t="shared" si="2"/>
        <v>0</v>
      </c>
      <c r="W48" s="202">
        <f t="shared" si="3"/>
        <v>0</v>
      </c>
      <c r="X48" s="149">
        <f t="shared" si="4"/>
        <v>0</v>
      </c>
      <c r="Y48" s="170">
        <f t="shared" si="5"/>
        <v>0</v>
      </c>
      <c r="Z48" s="161">
        <f t="shared" si="6"/>
        <v>0</v>
      </c>
      <c r="AA48" s="171">
        <f t="shared" si="7"/>
        <v>0</v>
      </c>
      <c r="AC48" s="219">
        <f t="shared" si="8"/>
        <v>0</v>
      </c>
      <c r="AD48" s="218">
        <f t="shared" si="9"/>
        <v>0</v>
      </c>
      <c r="AE48" s="218">
        <f t="shared" si="10"/>
        <v>0</v>
      </c>
      <c r="AF48" s="220">
        <f t="shared" si="11"/>
        <v>0</v>
      </c>
      <c r="AG48" s="162"/>
      <c r="AH48" s="182">
        <f t="shared" si="12"/>
        <v>0</v>
      </c>
      <c r="AI48" s="183">
        <f t="shared" si="13"/>
        <v>0</v>
      </c>
      <c r="AJ48" s="183">
        <f t="shared" si="14"/>
        <v>0</v>
      </c>
      <c r="AK48" s="184">
        <f t="shared" si="15"/>
        <v>0</v>
      </c>
      <c r="AM48" s="370" t="str">
        <f t="shared" si="19"/>
        <v>-</v>
      </c>
      <c r="AO48" s="309" t="str">
        <f t="shared" si="16"/>
        <v/>
      </c>
    </row>
    <row r="49" spans="2:41" ht="16.5" hidden="1" outlineLevel="2" thickBot="1">
      <c r="B49" s="316">
        <v>43</v>
      </c>
      <c r="C49" s="317">
        <f t="shared" si="0"/>
        <v>411</v>
      </c>
      <c r="D49" s="317">
        <f t="shared" si="1"/>
        <v>0</v>
      </c>
      <c r="E49" s="153"/>
      <c r="F49" s="153"/>
      <c r="G49" s="154"/>
      <c r="H49" s="154"/>
      <c r="I49" s="154"/>
      <c r="J49" s="154"/>
      <c r="K49" s="154"/>
      <c r="L49" s="154"/>
      <c r="M49" s="154"/>
      <c r="N49" s="253"/>
      <c r="O49" s="253"/>
      <c r="P49" s="312"/>
      <c r="Q49" s="253"/>
      <c r="R49" s="186" t="str">
        <f t="shared" si="17"/>
        <v>-</v>
      </c>
      <c r="S49" s="186" t="str">
        <f t="shared" si="18"/>
        <v>-</v>
      </c>
      <c r="T49" s="155" t="s">
        <v>316</v>
      </c>
      <c r="V49" s="181">
        <f t="shared" si="2"/>
        <v>0</v>
      </c>
      <c r="W49" s="202">
        <f t="shared" si="3"/>
        <v>0</v>
      </c>
      <c r="X49" s="149">
        <f t="shared" si="4"/>
        <v>0</v>
      </c>
      <c r="Y49" s="170">
        <f t="shared" si="5"/>
        <v>0</v>
      </c>
      <c r="Z49" s="161">
        <f t="shared" si="6"/>
        <v>0</v>
      </c>
      <c r="AA49" s="171">
        <f t="shared" si="7"/>
        <v>0</v>
      </c>
      <c r="AC49" s="219">
        <f t="shared" si="8"/>
        <v>0</v>
      </c>
      <c r="AD49" s="218">
        <f t="shared" si="9"/>
        <v>0</v>
      </c>
      <c r="AE49" s="218">
        <f t="shared" si="10"/>
        <v>0</v>
      </c>
      <c r="AF49" s="220">
        <f t="shared" si="11"/>
        <v>0</v>
      </c>
      <c r="AG49" s="162"/>
      <c r="AH49" s="182">
        <f t="shared" si="12"/>
        <v>0</v>
      </c>
      <c r="AI49" s="183">
        <f t="shared" si="13"/>
        <v>0</v>
      </c>
      <c r="AJ49" s="183">
        <f t="shared" si="14"/>
        <v>0</v>
      </c>
      <c r="AK49" s="184">
        <f t="shared" si="15"/>
        <v>0</v>
      </c>
      <c r="AM49" s="370" t="str">
        <f t="shared" si="19"/>
        <v>-</v>
      </c>
      <c r="AO49" s="309" t="str">
        <f t="shared" si="16"/>
        <v/>
      </c>
    </row>
    <row r="50" spans="2:41" ht="16.5" hidden="1" outlineLevel="2" thickBot="1">
      <c r="B50" s="316">
        <v>44</v>
      </c>
      <c r="C50" s="317">
        <f t="shared" si="0"/>
        <v>411</v>
      </c>
      <c r="D50" s="317">
        <f t="shared" si="1"/>
        <v>0</v>
      </c>
      <c r="E50" s="153"/>
      <c r="F50" s="153"/>
      <c r="G50" s="154"/>
      <c r="H50" s="154"/>
      <c r="I50" s="154"/>
      <c r="J50" s="154"/>
      <c r="K50" s="154"/>
      <c r="L50" s="154"/>
      <c r="M50" s="154"/>
      <c r="N50" s="253"/>
      <c r="O50" s="253"/>
      <c r="P50" s="312"/>
      <c r="Q50" s="253"/>
      <c r="R50" s="186" t="str">
        <f t="shared" si="17"/>
        <v>-</v>
      </c>
      <c r="S50" s="186" t="str">
        <f t="shared" si="18"/>
        <v>-</v>
      </c>
      <c r="T50" s="155" t="s">
        <v>316</v>
      </c>
      <c r="V50" s="181">
        <f t="shared" si="2"/>
        <v>0</v>
      </c>
      <c r="W50" s="202">
        <f t="shared" si="3"/>
        <v>0</v>
      </c>
      <c r="X50" s="149">
        <f t="shared" si="4"/>
        <v>0</v>
      </c>
      <c r="Y50" s="170">
        <f t="shared" si="5"/>
        <v>0</v>
      </c>
      <c r="Z50" s="161">
        <f t="shared" si="6"/>
        <v>0</v>
      </c>
      <c r="AA50" s="171">
        <f t="shared" si="7"/>
        <v>0</v>
      </c>
      <c r="AC50" s="219">
        <f t="shared" si="8"/>
        <v>0</v>
      </c>
      <c r="AD50" s="218">
        <f t="shared" si="9"/>
        <v>0</v>
      </c>
      <c r="AE50" s="218">
        <f t="shared" si="10"/>
        <v>0</v>
      </c>
      <c r="AF50" s="220">
        <f t="shared" si="11"/>
        <v>0</v>
      </c>
      <c r="AG50" s="162"/>
      <c r="AH50" s="182">
        <f t="shared" si="12"/>
        <v>0</v>
      </c>
      <c r="AI50" s="183">
        <f t="shared" si="13"/>
        <v>0</v>
      </c>
      <c r="AJ50" s="183">
        <f t="shared" si="14"/>
        <v>0</v>
      </c>
      <c r="AK50" s="184">
        <f t="shared" si="15"/>
        <v>0</v>
      </c>
      <c r="AM50" s="370" t="str">
        <f t="shared" si="19"/>
        <v>-</v>
      </c>
      <c r="AO50" s="309" t="str">
        <f t="shared" si="16"/>
        <v/>
      </c>
    </row>
    <row r="51" spans="2:41" ht="16.5" hidden="1" outlineLevel="2" thickBot="1">
      <c r="B51" s="318">
        <v>45</v>
      </c>
      <c r="C51" s="319">
        <f t="shared" si="0"/>
        <v>411</v>
      </c>
      <c r="D51" s="319">
        <f t="shared" si="1"/>
        <v>0</v>
      </c>
      <c r="E51" s="156"/>
      <c r="F51" s="156"/>
      <c r="G51" s="157"/>
      <c r="H51" s="157"/>
      <c r="I51" s="157"/>
      <c r="J51" s="157"/>
      <c r="K51" s="157"/>
      <c r="L51" s="157"/>
      <c r="M51" s="157"/>
      <c r="N51" s="889"/>
      <c r="O51" s="889"/>
      <c r="P51" s="313"/>
      <c r="Q51" s="889"/>
      <c r="R51" s="187" t="str">
        <f t="shared" si="17"/>
        <v>-</v>
      </c>
      <c r="S51" s="187" t="str">
        <f t="shared" si="18"/>
        <v>-</v>
      </c>
      <c r="T51" s="158" t="s">
        <v>316</v>
      </c>
      <c r="V51" s="181">
        <f t="shared" si="2"/>
        <v>0</v>
      </c>
      <c r="W51" s="202">
        <f t="shared" si="3"/>
        <v>0</v>
      </c>
      <c r="X51" s="149">
        <f t="shared" si="4"/>
        <v>0</v>
      </c>
      <c r="Y51" s="170">
        <f t="shared" si="5"/>
        <v>0</v>
      </c>
      <c r="Z51" s="161">
        <f t="shared" si="6"/>
        <v>0</v>
      </c>
      <c r="AA51" s="171">
        <f t="shared" si="7"/>
        <v>0</v>
      </c>
      <c r="AC51" s="219">
        <f t="shared" si="8"/>
        <v>0</v>
      </c>
      <c r="AD51" s="218">
        <f t="shared" si="9"/>
        <v>0</v>
      </c>
      <c r="AE51" s="218">
        <f t="shared" si="10"/>
        <v>0</v>
      </c>
      <c r="AF51" s="220">
        <f t="shared" si="11"/>
        <v>0</v>
      </c>
      <c r="AG51" s="162"/>
      <c r="AH51" s="182">
        <f t="shared" si="12"/>
        <v>0</v>
      </c>
      <c r="AI51" s="183">
        <f t="shared" si="13"/>
        <v>0</v>
      </c>
      <c r="AJ51" s="183">
        <f t="shared" si="14"/>
        <v>0</v>
      </c>
      <c r="AK51" s="184">
        <f t="shared" si="15"/>
        <v>0</v>
      </c>
      <c r="AM51" s="371" t="str">
        <f t="shared" si="19"/>
        <v>-</v>
      </c>
      <c r="AO51" s="309" t="str">
        <f t="shared" si="16"/>
        <v/>
      </c>
    </row>
    <row r="52" spans="2:41" ht="15.75" hidden="1" outlineLevel="1" thickBot="1">
      <c r="F52" s="761" t="s">
        <v>176</v>
      </c>
      <c r="G52" s="762"/>
      <c r="H52" s="762"/>
      <c r="I52" s="762"/>
      <c r="J52" s="762"/>
      <c r="K52" s="762"/>
      <c r="L52" s="762"/>
      <c r="M52" s="762"/>
      <c r="N52" s="199"/>
      <c r="O52" s="199"/>
      <c r="P52" s="199"/>
      <c r="Q52" s="199"/>
      <c r="R52" s="763"/>
      <c r="S52" s="763"/>
    </row>
    <row r="53" spans="2:41" s="322" customFormat="1" ht="21.75" hidden="1" customHeight="1" outlineLevel="1" thickTop="1">
      <c r="B53" s="320"/>
      <c r="C53" s="321"/>
      <c r="D53" s="321"/>
      <c r="F53" s="328" t="s">
        <v>350</v>
      </c>
      <c r="G53" s="329" t="s">
        <v>248</v>
      </c>
      <c r="H53" s="329" t="s">
        <v>265</v>
      </c>
      <c r="I53" s="329" t="s">
        <v>249</v>
      </c>
      <c r="J53" s="329" t="s">
        <v>250</v>
      </c>
      <c r="K53" s="329" t="s">
        <v>251</v>
      </c>
      <c r="L53" s="329" t="s">
        <v>252</v>
      </c>
      <c r="M53" s="329" t="s">
        <v>253</v>
      </c>
      <c r="N53" s="329" t="s">
        <v>254</v>
      </c>
      <c r="O53" s="329" t="s">
        <v>399</v>
      </c>
      <c r="P53" s="329" t="s">
        <v>400</v>
      </c>
      <c r="Q53" s="329" t="s">
        <v>401</v>
      </c>
      <c r="R53" s="330" t="s">
        <v>264</v>
      </c>
      <c r="S53" s="331" t="s">
        <v>255</v>
      </c>
      <c r="T53" s="372" t="s">
        <v>409</v>
      </c>
      <c r="U53" s="325"/>
      <c r="V53" s="321"/>
      <c r="W53" s="321"/>
      <c r="AG53" s="326"/>
      <c r="AL53" s="325"/>
      <c r="AM53" s="325"/>
      <c r="AN53" s="325"/>
      <c r="AO53" s="344"/>
    </row>
    <row r="54" spans="2:41" s="322" customFormat="1" ht="15" hidden="1" outlineLevel="1">
      <c r="B54" s="320"/>
      <c r="C54" s="321"/>
      <c r="D54" s="321"/>
      <c r="F54" s="332" t="s">
        <v>257</v>
      </c>
      <c r="G54" s="333">
        <f t="shared" ref="G54:S54" si="20">SUMIF(G7:G51,5)/5</f>
        <v>0</v>
      </c>
      <c r="H54" s="333">
        <f t="shared" si="20"/>
        <v>0</v>
      </c>
      <c r="I54" s="333">
        <f t="shared" si="20"/>
        <v>0</v>
      </c>
      <c r="J54" s="333">
        <f t="shared" si="20"/>
        <v>0</v>
      </c>
      <c r="K54" s="333">
        <f t="shared" si="20"/>
        <v>0</v>
      </c>
      <c r="L54" s="333">
        <f t="shared" si="20"/>
        <v>0</v>
      </c>
      <c r="M54" s="333">
        <f t="shared" si="20"/>
        <v>0</v>
      </c>
      <c r="N54" s="333">
        <f t="shared" si="20"/>
        <v>0</v>
      </c>
      <c r="O54" s="333">
        <f t="shared" si="20"/>
        <v>0</v>
      </c>
      <c r="P54" s="333">
        <f t="shared" si="20"/>
        <v>0</v>
      </c>
      <c r="Q54" s="333">
        <f t="shared" si="20"/>
        <v>0</v>
      </c>
      <c r="R54" s="333">
        <f t="shared" si="20"/>
        <v>0</v>
      </c>
      <c r="S54" s="334">
        <f t="shared" si="20"/>
        <v>0</v>
      </c>
      <c r="T54" s="373" t="s">
        <v>411</v>
      </c>
      <c r="U54" s="325"/>
      <c r="V54" s="321"/>
      <c r="W54" s="321"/>
      <c r="AG54" s="326"/>
      <c r="AL54" s="325"/>
      <c r="AM54" s="325"/>
      <c r="AN54" s="325"/>
      <c r="AO54" s="344"/>
    </row>
    <row r="55" spans="2:41" s="322" customFormat="1" ht="15" hidden="1" outlineLevel="1">
      <c r="B55" s="320"/>
      <c r="C55" s="321"/>
      <c r="D55" s="321"/>
      <c r="F55" s="335" t="s">
        <v>258</v>
      </c>
      <c r="G55" s="336">
        <f t="shared" ref="G55:S55" si="21">IF(ISERR(G54/SUM(G54,G56,G58,G60)*100),0,G54/SUM(G54,G56,G58,G60)*100)</f>
        <v>0</v>
      </c>
      <c r="H55" s="336">
        <f t="shared" si="21"/>
        <v>0</v>
      </c>
      <c r="I55" s="336">
        <f t="shared" si="21"/>
        <v>0</v>
      </c>
      <c r="J55" s="336">
        <f t="shared" si="21"/>
        <v>0</v>
      </c>
      <c r="K55" s="336">
        <f t="shared" si="21"/>
        <v>0</v>
      </c>
      <c r="L55" s="336">
        <f t="shared" si="21"/>
        <v>0</v>
      </c>
      <c r="M55" s="336">
        <f t="shared" si="21"/>
        <v>0</v>
      </c>
      <c r="N55" s="336">
        <f t="shared" si="21"/>
        <v>0</v>
      </c>
      <c r="O55" s="336">
        <f t="shared" si="21"/>
        <v>0</v>
      </c>
      <c r="P55" s="336">
        <f t="shared" si="21"/>
        <v>0</v>
      </c>
      <c r="Q55" s="336">
        <f t="shared" si="21"/>
        <v>0</v>
      </c>
      <c r="R55" s="336">
        <f t="shared" si="21"/>
        <v>0</v>
      </c>
      <c r="S55" s="337">
        <f t="shared" si="21"/>
        <v>0</v>
      </c>
      <c r="T55" s="374">
        <f>SUM(V6:W6)</f>
        <v>0</v>
      </c>
      <c r="U55" s="325"/>
      <c r="V55" s="321"/>
      <c r="W55" s="321"/>
      <c r="AG55" s="326"/>
      <c r="AL55" s="325"/>
      <c r="AM55" s="325"/>
      <c r="AN55" s="325"/>
      <c r="AO55" s="344"/>
    </row>
    <row r="56" spans="2:41" s="322" customFormat="1" ht="15" hidden="1" outlineLevel="1">
      <c r="B56" s="320"/>
      <c r="C56" s="321"/>
      <c r="D56" s="321"/>
      <c r="F56" s="332" t="s">
        <v>259</v>
      </c>
      <c r="G56" s="333">
        <f t="shared" ref="G56:S56" si="22">SUMIF(G7:G51,4)/4</f>
        <v>0</v>
      </c>
      <c r="H56" s="333">
        <f t="shared" si="22"/>
        <v>0</v>
      </c>
      <c r="I56" s="333">
        <f t="shared" si="22"/>
        <v>0</v>
      </c>
      <c r="J56" s="333">
        <f t="shared" si="22"/>
        <v>0</v>
      </c>
      <c r="K56" s="333">
        <f t="shared" si="22"/>
        <v>0</v>
      </c>
      <c r="L56" s="333">
        <f t="shared" si="22"/>
        <v>0</v>
      </c>
      <c r="M56" s="333">
        <f t="shared" si="22"/>
        <v>0</v>
      </c>
      <c r="N56" s="333">
        <f t="shared" si="22"/>
        <v>0</v>
      </c>
      <c r="O56" s="333">
        <f t="shared" si="22"/>
        <v>0</v>
      </c>
      <c r="P56" s="333">
        <f t="shared" si="22"/>
        <v>0</v>
      </c>
      <c r="Q56" s="333">
        <f t="shared" si="22"/>
        <v>0</v>
      </c>
      <c r="R56" s="333">
        <f t="shared" si="22"/>
        <v>0</v>
      </c>
      <c r="S56" s="334">
        <f t="shared" si="22"/>
        <v>0</v>
      </c>
      <c r="T56" s="375" t="s">
        <v>410</v>
      </c>
      <c r="U56" s="325"/>
      <c r="V56" s="321"/>
      <c r="W56" s="321"/>
      <c r="AG56" s="326"/>
      <c r="AL56" s="325"/>
      <c r="AM56" s="325"/>
      <c r="AN56" s="325"/>
      <c r="AO56" s="344"/>
    </row>
    <row r="57" spans="2:41" s="322" customFormat="1" ht="15" hidden="1" outlineLevel="1">
      <c r="B57" s="320"/>
      <c r="C57" s="321"/>
      <c r="D57" s="321"/>
      <c r="F57" s="335" t="s">
        <v>258</v>
      </c>
      <c r="G57" s="336">
        <f t="shared" ref="G57:S57" si="23">IF(ISERR(G56/SUM(G54,G56,G58,G60)*100),0,G56/SUM(G54,G56,G58,G60)*100)</f>
        <v>0</v>
      </c>
      <c r="H57" s="336">
        <f t="shared" si="23"/>
        <v>0</v>
      </c>
      <c r="I57" s="336">
        <f t="shared" si="23"/>
        <v>0</v>
      </c>
      <c r="J57" s="336">
        <f t="shared" si="23"/>
        <v>0</v>
      </c>
      <c r="K57" s="336">
        <f t="shared" si="23"/>
        <v>0</v>
      </c>
      <c r="L57" s="336">
        <f t="shared" si="23"/>
        <v>0</v>
      </c>
      <c r="M57" s="336">
        <f t="shared" si="23"/>
        <v>0</v>
      </c>
      <c r="N57" s="336">
        <f t="shared" si="23"/>
        <v>0</v>
      </c>
      <c r="O57" s="336">
        <f t="shared" si="23"/>
        <v>0</v>
      </c>
      <c r="P57" s="336">
        <f t="shared" si="23"/>
        <v>0</v>
      </c>
      <c r="Q57" s="336">
        <f t="shared" si="23"/>
        <v>0</v>
      </c>
      <c r="R57" s="336">
        <f t="shared" si="23"/>
        <v>0</v>
      </c>
      <c r="S57" s="337">
        <f t="shared" si="23"/>
        <v>0</v>
      </c>
      <c r="T57" s="376">
        <f>AM6</f>
        <v>0</v>
      </c>
      <c r="U57" s="325"/>
      <c r="V57" s="321"/>
      <c r="W57" s="321"/>
      <c r="AG57" s="326"/>
      <c r="AL57" s="325"/>
      <c r="AM57" s="325"/>
      <c r="AN57" s="325"/>
      <c r="AO57" s="344"/>
    </row>
    <row r="58" spans="2:41" s="322" customFormat="1" ht="15" hidden="1" outlineLevel="1">
      <c r="B58" s="320"/>
      <c r="C58" s="321"/>
      <c r="D58" s="321"/>
      <c r="F58" s="332" t="s">
        <v>260</v>
      </c>
      <c r="G58" s="333">
        <f t="shared" ref="G58:S58" si="24">SUMIF(G7:G51,3)/3</f>
        <v>0</v>
      </c>
      <c r="H58" s="333">
        <f t="shared" si="24"/>
        <v>0</v>
      </c>
      <c r="I58" s="333">
        <f t="shared" si="24"/>
        <v>0</v>
      </c>
      <c r="J58" s="333">
        <f t="shared" si="24"/>
        <v>0</v>
      </c>
      <c r="K58" s="333">
        <f t="shared" si="24"/>
        <v>0</v>
      </c>
      <c r="L58" s="333">
        <f t="shared" si="24"/>
        <v>0</v>
      </c>
      <c r="M58" s="333">
        <f t="shared" si="24"/>
        <v>0</v>
      </c>
      <c r="N58" s="333">
        <f t="shared" si="24"/>
        <v>0</v>
      </c>
      <c r="O58" s="333">
        <f t="shared" si="24"/>
        <v>0</v>
      </c>
      <c r="P58" s="333">
        <f t="shared" si="24"/>
        <v>0</v>
      </c>
      <c r="Q58" s="333">
        <f t="shared" si="24"/>
        <v>0</v>
      </c>
      <c r="R58" s="333">
        <f t="shared" si="24"/>
        <v>0</v>
      </c>
      <c r="S58" s="334">
        <f t="shared" si="24"/>
        <v>0</v>
      </c>
      <c r="T58" s="375" t="s">
        <v>412</v>
      </c>
      <c r="U58" s="325"/>
      <c r="V58" s="321"/>
      <c r="W58" s="321"/>
      <c r="AG58" s="326"/>
      <c r="AL58" s="325"/>
      <c r="AM58" s="325"/>
      <c r="AN58" s="325"/>
      <c r="AO58" s="344"/>
    </row>
    <row r="59" spans="2:41" s="322" customFormat="1" ht="15" hidden="1" outlineLevel="1">
      <c r="B59" s="320"/>
      <c r="C59" s="321"/>
      <c r="D59" s="321"/>
      <c r="F59" s="335" t="s">
        <v>258</v>
      </c>
      <c r="G59" s="336">
        <f t="shared" ref="G59:S59" si="25">IF(ISERR(G58/SUM(G54,G56,G58,G60)*100),0,G58/SUM(G54,G56,G58,G60)*100)</f>
        <v>0</v>
      </c>
      <c r="H59" s="336">
        <f t="shared" si="25"/>
        <v>0</v>
      </c>
      <c r="I59" s="336">
        <f t="shared" si="25"/>
        <v>0</v>
      </c>
      <c r="J59" s="336">
        <f t="shared" si="25"/>
        <v>0</v>
      </c>
      <c r="K59" s="336">
        <f t="shared" si="25"/>
        <v>0</v>
      </c>
      <c r="L59" s="336">
        <f t="shared" si="25"/>
        <v>0</v>
      </c>
      <c r="M59" s="336">
        <f t="shared" si="25"/>
        <v>0</v>
      </c>
      <c r="N59" s="336">
        <f t="shared" si="25"/>
        <v>0</v>
      </c>
      <c r="O59" s="336">
        <f t="shared" si="25"/>
        <v>0</v>
      </c>
      <c r="P59" s="336">
        <f t="shared" si="25"/>
        <v>0</v>
      </c>
      <c r="Q59" s="336">
        <f t="shared" si="25"/>
        <v>0</v>
      </c>
      <c r="R59" s="336">
        <f t="shared" si="25"/>
        <v>0</v>
      </c>
      <c r="S59" s="337">
        <f t="shared" si="25"/>
        <v>0</v>
      </c>
      <c r="T59" s="377">
        <f>T55-T57</f>
        <v>0</v>
      </c>
      <c r="U59" s="325"/>
      <c r="V59" s="321"/>
      <c r="W59" s="321"/>
      <c r="AG59" s="326"/>
      <c r="AL59" s="325"/>
      <c r="AM59" s="325"/>
      <c r="AN59" s="325"/>
      <c r="AO59" s="344"/>
    </row>
    <row r="60" spans="2:41" s="322" customFormat="1" ht="15" hidden="1" outlineLevel="1">
      <c r="B60" s="320"/>
      <c r="C60" s="321"/>
      <c r="D60" s="321"/>
      <c r="F60" s="332" t="s">
        <v>261</v>
      </c>
      <c r="G60" s="333">
        <f t="shared" ref="G60:S60" si="26">SUMIF(G7:G51,2)/2</f>
        <v>0</v>
      </c>
      <c r="H60" s="333">
        <f t="shared" si="26"/>
        <v>0</v>
      </c>
      <c r="I60" s="333">
        <f t="shared" si="26"/>
        <v>0</v>
      </c>
      <c r="J60" s="333">
        <f t="shared" si="26"/>
        <v>0</v>
      </c>
      <c r="K60" s="333">
        <f t="shared" si="26"/>
        <v>0</v>
      </c>
      <c r="L60" s="333">
        <f t="shared" si="26"/>
        <v>0</v>
      </c>
      <c r="M60" s="333">
        <f t="shared" si="26"/>
        <v>0</v>
      </c>
      <c r="N60" s="333">
        <f t="shared" si="26"/>
        <v>0</v>
      </c>
      <c r="O60" s="333">
        <f t="shared" si="26"/>
        <v>0</v>
      </c>
      <c r="P60" s="333">
        <f t="shared" si="26"/>
        <v>0</v>
      </c>
      <c r="Q60" s="333">
        <f t="shared" si="26"/>
        <v>0</v>
      </c>
      <c r="R60" s="333">
        <f t="shared" si="26"/>
        <v>0</v>
      </c>
      <c r="S60" s="334">
        <f t="shared" si="26"/>
        <v>0</v>
      </c>
      <c r="T60" s="1128" t="s">
        <v>413</v>
      </c>
      <c r="U60" s="325"/>
      <c r="V60" s="321"/>
      <c r="W60" s="321"/>
      <c r="AG60" s="326"/>
      <c r="AL60" s="325"/>
      <c r="AM60" s="325"/>
      <c r="AN60" s="325"/>
      <c r="AO60" s="344"/>
    </row>
    <row r="61" spans="2:41" s="322" customFormat="1" ht="15" hidden="1" outlineLevel="1">
      <c r="B61" s="320"/>
      <c r="C61" s="321"/>
      <c r="D61" s="321"/>
      <c r="F61" s="335" t="s">
        <v>258</v>
      </c>
      <c r="G61" s="336">
        <f t="shared" ref="G61:S61" si="27">IF(ISERR(G60/SUM(G54,G56,G58,G60)*100),0,G60/SUM(G54,G56,G58,G60)*100)</f>
        <v>0</v>
      </c>
      <c r="H61" s="336">
        <f t="shared" si="27"/>
        <v>0</v>
      </c>
      <c r="I61" s="336">
        <f t="shared" si="27"/>
        <v>0</v>
      </c>
      <c r="J61" s="336">
        <f t="shared" si="27"/>
        <v>0</v>
      </c>
      <c r="K61" s="336">
        <f t="shared" si="27"/>
        <v>0</v>
      </c>
      <c r="L61" s="336">
        <f t="shared" si="27"/>
        <v>0</v>
      </c>
      <c r="M61" s="336">
        <f t="shared" si="27"/>
        <v>0</v>
      </c>
      <c r="N61" s="336">
        <f t="shared" si="27"/>
        <v>0</v>
      </c>
      <c r="O61" s="336">
        <f t="shared" si="27"/>
        <v>0</v>
      </c>
      <c r="P61" s="336">
        <f t="shared" si="27"/>
        <v>0</v>
      </c>
      <c r="Q61" s="336">
        <f t="shared" si="27"/>
        <v>0</v>
      </c>
      <c r="R61" s="336">
        <f t="shared" si="27"/>
        <v>0</v>
      </c>
      <c r="S61" s="337">
        <f t="shared" si="27"/>
        <v>0</v>
      </c>
      <c r="T61" s="1129"/>
      <c r="U61" s="325"/>
      <c r="V61" s="321"/>
      <c r="W61" s="321"/>
      <c r="AG61" s="326"/>
      <c r="AL61" s="325"/>
      <c r="AM61" s="325"/>
      <c r="AN61" s="325"/>
      <c r="AO61" s="344"/>
    </row>
    <row r="62" spans="2:41" s="322" customFormat="1" ht="15" collapsed="1">
      <c r="B62" s="320"/>
      <c r="C62" s="321"/>
      <c r="D62" s="321"/>
      <c r="F62" s="338" t="s">
        <v>262</v>
      </c>
      <c r="G62" s="339">
        <f t="shared" ref="G62:S62" si="28">IF(SUM(G54,G56,G58,G60)=0,0,IF(AND(SUM(G55,G57,G59)&gt;=95,G55&gt;=50),5,IF(AND(SUM(G55,G57,G59)&gt;=90,SUM(G55,G57)&gt;=50),4,IF(SUM(G55,G57,G59)&gt;=85,3,2))))</f>
        <v>0</v>
      </c>
      <c r="H62" s="339">
        <f t="shared" si="28"/>
        <v>0</v>
      </c>
      <c r="I62" s="339">
        <f t="shared" si="28"/>
        <v>0</v>
      </c>
      <c r="J62" s="339">
        <f t="shared" si="28"/>
        <v>0</v>
      </c>
      <c r="K62" s="339">
        <f t="shared" si="28"/>
        <v>0</v>
      </c>
      <c r="L62" s="339">
        <f t="shared" si="28"/>
        <v>0</v>
      </c>
      <c r="M62" s="339">
        <f t="shared" si="28"/>
        <v>0</v>
      </c>
      <c r="N62" s="339">
        <f t="shared" si="28"/>
        <v>0</v>
      </c>
      <c r="O62" s="339">
        <f t="shared" si="28"/>
        <v>0</v>
      </c>
      <c r="P62" s="339">
        <f t="shared" si="28"/>
        <v>0</v>
      </c>
      <c r="Q62" s="339">
        <f t="shared" si="28"/>
        <v>0</v>
      </c>
      <c r="R62" s="339">
        <f t="shared" si="28"/>
        <v>0</v>
      </c>
      <c r="S62" s="340">
        <f t="shared" si="28"/>
        <v>0</v>
      </c>
      <c r="T62" s="378" t="e">
        <f>T57/T55</f>
        <v>#DIV/0!</v>
      </c>
      <c r="U62" s="325"/>
      <c r="V62" s="321"/>
      <c r="W62" s="321"/>
      <c r="AG62" s="326"/>
      <c r="AL62" s="325"/>
      <c r="AM62" s="325"/>
      <c r="AN62" s="325"/>
      <c r="AO62" s="344"/>
    </row>
    <row r="63" spans="2:41" s="322" customFormat="1" ht="15.75" thickBot="1">
      <c r="B63" s="320"/>
      <c r="C63" s="321" t="s">
        <v>316</v>
      </c>
      <c r="D63" s="321"/>
      <c r="F63" s="341" t="s">
        <v>263</v>
      </c>
      <c r="G63" s="342">
        <f t="shared" ref="G63:S63" si="29">IF(SUM(G54,G56,G58,G60)&gt;0,SUM(G54*5,G56*4,G58*3,G60*2)/SUM(G54,G56,G58,G60),0)</f>
        <v>0</v>
      </c>
      <c r="H63" s="342">
        <f t="shared" si="29"/>
        <v>0</v>
      </c>
      <c r="I63" s="342">
        <f t="shared" si="29"/>
        <v>0</v>
      </c>
      <c r="J63" s="342">
        <f t="shared" si="29"/>
        <v>0</v>
      </c>
      <c r="K63" s="342">
        <f t="shared" si="29"/>
        <v>0</v>
      </c>
      <c r="L63" s="342">
        <f t="shared" si="29"/>
        <v>0</v>
      </c>
      <c r="M63" s="342">
        <f t="shared" si="29"/>
        <v>0</v>
      </c>
      <c r="N63" s="342">
        <f t="shared" si="29"/>
        <v>0</v>
      </c>
      <c r="O63" s="342">
        <f t="shared" si="29"/>
        <v>0</v>
      </c>
      <c r="P63" s="342">
        <f t="shared" si="29"/>
        <v>0</v>
      </c>
      <c r="Q63" s="342">
        <f t="shared" si="29"/>
        <v>0</v>
      </c>
      <c r="R63" s="342">
        <f t="shared" si="29"/>
        <v>0</v>
      </c>
      <c r="S63" s="343">
        <f t="shared" si="29"/>
        <v>0</v>
      </c>
      <c r="T63" s="379" t="e">
        <f>T59/T55</f>
        <v>#DIV/0!</v>
      </c>
      <c r="U63" s="325"/>
      <c r="V63" s="321"/>
      <c r="W63" s="321"/>
      <c r="AG63" s="326"/>
      <c r="AL63" s="325"/>
      <c r="AM63" s="325"/>
      <c r="AN63" s="325"/>
      <c r="AO63" s="344"/>
    </row>
    <row r="64" spans="2:41" ht="14.25" thickTop="1" thickBot="1"/>
    <row r="65" spans="2:41" s="159" customFormat="1" ht="16.5" thickBot="1">
      <c r="B65" s="189"/>
      <c r="C65" s="198">
        <v>412</v>
      </c>
      <c r="D65" s="713">
        <f>Главная!Q4</f>
        <v>0</v>
      </c>
      <c r="E65" s="175"/>
      <c r="F65" s="175"/>
      <c r="G65" s="175"/>
      <c r="H65" s="175"/>
      <c r="I65" s="175"/>
      <c r="J65" s="175"/>
      <c r="K65" s="175"/>
      <c r="L65" s="175"/>
      <c r="M65" s="175"/>
      <c r="N65" s="176"/>
      <c r="O65" s="176"/>
      <c r="P65" s="176"/>
      <c r="Q65" s="176"/>
      <c r="R65" s="175"/>
      <c r="S65" s="175"/>
      <c r="T65" s="177"/>
      <c r="V65" s="162"/>
      <c r="W65" s="162"/>
      <c r="Y65" s="1117" t="s">
        <v>351</v>
      </c>
      <c r="Z65" s="1117"/>
      <c r="AA65" s="1117"/>
      <c r="AC65" s="1117" t="s">
        <v>352</v>
      </c>
      <c r="AD65" s="1117"/>
      <c r="AE65" s="1117"/>
      <c r="AF65" s="1117"/>
      <c r="AG65" s="162"/>
      <c r="AH65" s="1117" t="s">
        <v>264</v>
      </c>
      <c r="AI65" s="1117"/>
      <c r="AJ65" s="1117"/>
      <c r="AK65" s="1117"/>
      <c r="AM65" s="224" t="s">
        <v>409</v>
      </c>
      <c r="AO65" s="162"/>
    </row>
    <row r="66" spans="2:41" ht="30" hidden="1" customHeight="1" outlineLevel="2" thickBot="1">
      <c r="B66" s="193" t="s">
        <v>348</v>
      </c>
      <c r="C66" s="194" t="s">
        <v>244</v>
      </c>
      <c r="D66" s="194" t="s">
        <v>245</v>
      </c>
      <c r="E66" s="194" t="s">
        <v>246</v>
      </c>
      <c r="F66" s="209" t="s">
        <v>319</v>
      </c>
      <c r="G66" s="212" t="s">
        <v>248</v>
      </c>
      <c r="H66" s="210" t="s">
        <v>265</v>
      </c>
      <c r="I66" s="212" t="s">
        <v>249</v>
      </c>
      <c r="J66" s="211" t="s">
        <v>250</v>
      </c>
      <c r="K66" s="194" t="s">
        <v>251</v>
      </c>
      <c r="L66" s="194" t="s">
        <v>252</v>
      </c>
      <c r="M66" s="194" t="s">
        <v>253</v>
      </c>
      <c r="N66" s="194" t="s">
        <v>254</v>
      </c>
      <c r="O66" s="194" t="s">
        <v>399</v>
      </c>
      <c r="P66" s="310" t="s">
        <v>400</v>
      </c>
      <c r="Q66" s="194" t="s">
        <v>401</v>
      </c>
      <c r="R66" s="196" t="s">
        <v>264</v>
      </c>
      <c r="S66" s="196" t="s">
        <v>255</v>
      </c>
      <c r="T66" s="204" t="str">
        <f>CONCATENATE("Аттест. - ",SUM(V67:V111)," чел.","                                                 Не Аттест. - ",SUM(W67:W111)," чел.")</f>
        <v>Аттест. - 0 чел.                                                 Не Аттест. - 0 чел.</v>
      </c>
      <c r="V66" s="203">
        <f>SUM(V67:V111)</f>
        <v>0</v>
      </c>
      <c r="W66" s="205">
        <f>SUM(W67:W111)</f>
        <v>0</v>
      </c>
      <c r="Y66" s="206">
        <v>5</v>
      </c>
      <c r="Z66" s="207">
        <v>4</v>
      </c>
      <c r="AA66" s="208">
        <v>3</v>
      </c>
      <c r="AC66" s="178">
        <v>5</v>
      </c>
      <c r="AD66" s="179">
        <v>4</v>
      </c>
      <c r="AE66" s="179">
        <v>3</v>
      </c>
      <c r="AF66" s="180">
        <v>2</v>
      </c>
      <c r="AG66" s="217"/>
      <c r="AH66" s="178">
        <v>5</v>
      </c>
      <c r="AI66" s="179">
        <v>4</v>
      </c>
      <c r="AJ66" s="179">
        <v>3</v>
      </c>
      <c r="AK66" s="180">
        <v>2</v>
      </c>
      <c r="AM66" s="369">
        <f>SUM(AM67:AM111)</f>
        <v>0</v>
      </c>
      <c r="AO66" s="201"/>
    </row>
    <row r="67" spans="2:41" ht="16.5" hidden="1" outlineLevel="2" thickBot="1">
      <c r="B67" s="314">
        <v>1</v>
      </c>
      <c r="C67" s="315">
        <f>C65</f>
        <v>412</v>
      </c>
      <c r="D67" s="315">
        <f>D65</f>
        <v>0</v>
      </c>
      <c r="E67" s="150"/>
      <c r="F67" s="150"/>
      <c r="G67" s="151"/>
      <c r="H67" s="151"/>
      <c r="I67" s="151"/>
      <c r="J67" s="151"/>
      <c r="K67" s="151"/>
      <c r="L67" s="151"/>
      <c r="M67" s="151"/>
      <c r="N67" s="252"/>
      <c r="O67" s="252"/>
      <c r="P67" s="311"/>
      <c r="Q67" s="252"/>
      <c r="R67" s="185" t="str">
        <f>IF(SUM(J67:Q67)&lt;1,"-",IF(AK67&gt;0,2,IF(AND(AH67&gt;=50,AI67=(100-AH67)),5,IF((AH67+AI67)&gt;=70,4,3))))</f>
        <v>-</v>
      </c>
      <c r="S67" s="185" t="str">
        <f>IF(AND(G67&gt;1,I67&gt;1),IF(Y67=5,5,IF(Z67=4,4,IF(AA67=3,3,IF(V67=1,2,"-")))),R67)</f>
        <v>-</v>
      </c>
      <c r="T67" s="152" t="s">
        <v>316</v>
      </c>
      <c r="V67" s="181">
        <f t="shared" ref="V67:V111" si="30">IF(SUM(AH67:AK67)&gt;0,1,0)</f>
        <v>0</v>
      </c>
      <c r="W67" s="202">
        <f t="shared" ref="W67:W111" si="31">IF(IF(ISERR(SEARCH(".",F67)),0,1)=1,IF(V67=1,0,1),0)</f>
        <v>0</v>
      </c>
      <c r="X67" s="149">
        <f t="shared" ref="X67:X111" si="32">SUM(IF(J67&gt;0,1,0),IF(K67&gt;0,1,0),IF(L67&gt;0,1,0),IF(M67&gt;0,1,0),IF($W$2=2,SUM(IF(N67&gt;0,1,0),IF(O67&gt;0,1,0),IF(Q67&gt;0,1,0)),IF($W$2=4,IF(N67&gt;0,1,0))))</f>
        <v>0</v>
      </c>
      <c r="Y67" s="167">
        <f t="shared" ref="Y67:Y111" si="33">IF(AND(G67=5,I67=5),IF(AC67&gt;=50,IF(AND(AE67=0,AF67=0),5,0),0),0)</f>
        <v>0</v>
      </c>
      <c r="Z67" s="168">
        <f t="shared" ref="Z67:Z111" si="34">IF(AND(G67&gt;=4,I67&gt;=4),IF(SUM(AC67:AD67)&gt;=70,IF(AF67=0,4,0),0),0)</f>
        <v>0</v>
      </c>
      <c r="AA67" s="169">
        <f t="shared" ref="AA67:AA111" si="35">IF(AND(G67&gt;=3,I67&gt;=3),IF(AF67=0,3,0),0)</f>
        <v>0</v>
      </c>
      <c r="AC67" s="219">
        <f t="shared" ref="AC67:AC111" si="36">(IF(G67=5,1,0)+IF(I67=5,1,0)+IF(J67=5,1,0)+IF(K67=5,1,0)+IF(L67=5,1,0)+IF(M67=5,1,0)+IF(AND(N67=5,OR($W$2=4,$W$2=2)),1,0)+IF(AND($W$2=2,O67=5),1,0)+IF(AND($W$2=2,Q67=5),1,0))/(X67+2)*100</f>
        <v>0</v>
      </c>
      <c r="AD67" s="218">
        <f t="shared" ref="AD67:AD111" si="37">(IF(G67=4,1,0)+IF(I67=4,1,0)+IF(J67=4,1,0)+IF(K67=4,1,0)+IF(L67=4,1,0)+IF(M67=4,1,0)+IF(AND(N67=4,OR($W$2=4,$W$2=2)),1,0)+IF(AND($W$2=2,O67=4),1,0)+IF(AND($W$2=2,Q67=4),1,0))/(X67+2)*100</f>
        <v>0</v>
      </c>
      <c r="AE67" s="218">
        <f t="shared" ref="AE67:AE111" si="38">(IF(G67=3,1,0)+IF(I67=3,1,0)+IF(J67=3,1,0)+IF(K67=3,1,0)+IF(L67=3,1,0)+IF(M67=3,1,0)+IF(AND(N67=3,(OR($W$2=4,$W$2=2))),1,0)+IF(AND($W$2=2,O67=3),1,0)+IF(AND($W$2=2,Q67=3),1,0))/(X67+2)*100</f>
        <v>0</v>
      </c>
      <c r="AF67" s="220">
        <f t="shared" ref="AF67:AF111" si="39">(IF(G67=2,1,0)+IF(I67=2,1,0)+IF(J67=2,1,0)+IF(K67=2,1,0)+IF(L67=2,1,0)+IF(M67=2,1,0)+IF(AND(OR($W$2=4,$W$2=2),N67=2),1,0)+IF(AND($W$2=2,O67=2),1,0)+IF(AND($W$2=2,Q67=2),1,0))/(X67+2)*100</f>
        <v>0</v>
      </c>
      <c r="AG67" s="162"/>
      <c r="AH67" s="182">
        <f t="shared" ref="AH67:AH111" si="40">(IF(J67=5,1,0)+IF(K67=5,1,0)+IF(L67=5,1,0)+IF(M67=5,1,0)+IF(AND(N67=5,OR($W$2=4,$W$2=2)),1,0)+IF(AND($W$2=2,O67=5),1,0)+IF(AND($W$2=2,Q67=5),1,0))/(IF(X67=0,1,X67))*100</f>
        <v>0</v>
      </c>
      <c r="AI67" s="183">
        <f t="shared" ref="AI67:AI111" si="41">(IF(J67=4,1,0)+IF(K67=4,1,0)+IF(L67=4,1,0)+IF(M67=4,1,0)+IF(AND(N67=4,OR($W$2=4,$W$2=2)),1,0)+IF(AND($W$2=2,O67=4),1,0)+IF(AND($W$2=2,Q67=4),1,0))/(IF(X67=0,1,X67))*100</f>
        <v>0</v>
      </c>
      <c r="AJ67" s="183">
        <f t="shared" ref="AJ67:AJ111" si="42">(IF(J67=3,1,0)+IF(K67=3,1,0)+IF(L67=3,1,0)+IF(M67=3,1,0)+IF(AND(N67=3,(OR($W$2=4,$W$2=2))),1,0)+IF(AND($W$2=2,O67=3),1,0)+IF(AND($W$2=2,Q67=3),1,0))/(IF(X67=0,1,X67))*100</f>
        <v>0</v>
      </c>
      <c r="AK67" s="184">
        <f t="shared" ref="AK67:AK111" si="43">(IF(J67=2,1,0)+IF(K67=2,1,0)+IF(L67=2,1,0)+IF(M67=2,1,0)+IF(AND(OR($W$2=4,$W$2=2),N67=2),1,0)+IF(AND($W$2=2,O67=2),1,0)+IF(AND($W$2=2,Q67=2),1,0))/(IF(X67=0,1,X67))*100</f>
        <v>0</v>
      </c>
      <c r="AM67" s="370" t="str">
        <f>IF(OR(S67=5,S67=4),1,IF(OR(S67=3,S67=2),0,"-"))</f>
        <v>-</v>
      </c>
      <c r="AO67" s="309" t="str">
        <f>IF(AM67=1,"3 КЛ","")</f>
        <v/>
      </c>
    </row>
    <row r="68" spans="2:41" ht="16.5" hidden="1" outlineLevel="2" thickBot="1">
      <c r="B68" s="316">
        <v>2</v>
      </c>
      <c r="C68" s="317">
        <f t="shared" ref="C68:C111" si="44">C67</f>
        <v>412</v>
      </c>
      <c r="D68" s="317">
        <f t="shared" ref="D68:D111" si="45">D67</f>
        <v>0</v>
      </c>
      <c r="E68" s="153"/>
      <c r="F68" s="153"/>
      <c r="G68" s="154"/>
      <c r="H68" s="154"/>
      <c r="I68" s="154"/>
      <c r="J68" s="154"/>
      <c r="K68" s="154"/>
      <c r="L68" s="154"/>
      <c r="M68" s="154"/>
      <c r="N68" s="253"/>
      <c r="O68" s="253"/>
      <c r="P68" s="312"/>
      <c r="Q68" s="253"/>
      <c r="R68" s="186" t="str">
        <f>IF(SUM(J68:Q68)&lt;1,"-",IF(AK68&gt;0,2,IF(AND(AH68&gt;=50,AI68=(100-AH68)),5,IF((AH68+AI68)&gt;=70,4,3))))</f>
        <v>-</v>
      </c>
      <c r="S68" s="186" t="str">
        <f>IF(AND(G68&gt;1,I68&gt;1),IF(Y68=5,5,IF(Z68=4,4,IF(AA68=3,3,IF(V68=1,2,"-")))),R68)</f>
        <v>-</v>
      </c>
      <c r="T68" s="155" t="s">
        <v>316</v>
      </c>
      <c r="V68" s="181">
        <f t="shared" si="30"/>
        <v>0</v>
      </c>
      <c r="W68" s="202">
        <f t="shared" si="31"/>
        <v>0</v>
      </c>
      <c r="X68" s="149">
        <f t="shared" si="32"/>
        <v>0</v>
      </c>
      <c r="Y68" s="170">
        <f t="shared" si="33"/>
        <v>0</v>
      </c>
      <c r="Z68" s="161">
        <f t="shared" si="34"/>
        <v>0</v>
      </c>
      <c r="AA68" s="171">
        <f t="shared" si="35"/>
        <v>0</v>
      </c>
      <c r="AC68" s="219">
        <f t="shared" si="36"/>
        <v>0</v>
      </c>
      <c r="AD68" s="218">
        <f t="shared" si="37"/>
        <v>0</v>
      </c>
      <c r="AE68" s="218">
        <f t="shared" si="38"/>
        <v>0</v>
      </c>
      <c r="AF68" s="220">
        <f t="shared" si="39"/>
        <v>0</v>
      </c>
      <c r="AG68" s="162"/>
      <c r="AH68" s="182">
        <f t="shared" si="40"/>
        <v>0</v>
      </c>
      <c r="AI68" s="183">
        <f t="shared" si="41"/>
        <v>0</v>
      </c>
      <c r="AJ68" s="183">
        <f t="shared" si="42"/>
        <v>0</v>
      </c>
      <c r="AK68" s="184">
        <f t="shared" si="43"/>
        <v>0</v>
      </c>
      <c r="AM68" s="370" t="str">
        <f>IF(OR(S68=5,S68=4),1,IF(OR(S68=3,S68=2),0,"-"))</f>
        <v>-</v>
      </c>
      <c r="AO68" s="309" t="str">
        <f t="shared" ref="AO68:AO111" si="46">IF(AM68=1,"3 КЛ","")</f>
        <v/>
      </c>
    </row>
    <row r="69" spans="2:41" ht="16.5" hidden="1" outlineLevel="2" thickBot="1">
      <c r="B69" s="316">
        <v>3</v>
      </c>
      <c r="C69" s="317">
        <f t="shared" si="44"/>
        <v>412</v>
      </c>
      <c r="D69" s="317">
        <f t="shared" si="45"/>
        <v>0</v>
      </c>
      <c r="E69" s="153"/>
      <c r="F69" s="153"/>
      <c r="G69" s="154"/>
      <c r="H69" s="154"/>
      <c r="I69" s="154"/>
      <c r="J69" s="154"/>
      <c r="K69" s="154"/>
      <c r="L69" s="154"/>
      <c r="M69" s="154"/>
      <c r="N69" s="253"/>
      <c r="O69" s="253"/>
      <c r="P69" s="312"/>
      <c r="Q69" s="253"/>
      <c r="R69" s="186" t="str">
        <f t="shared" ref="R69:R111" si="47">IF(SUM(J69:Q69)&lt;1,"-",IF(AK69&gt;0,2,IF(AND(AH69&gt;=50,AI69=(100-AH69)),5,IF((AH69+AI69)&gt;=70,4,3))))</f>
        <v>-</v>
      </c>
      <c r="S69" s="186" t="str">
        <f t="shared" ref="S69:S111" si="48">IF(AND(G69&gt;1,I69&gt;1),IF(Y69=5,5,IF(Z69=4,4,IF(AA69=3,3,IF(V69=1,2,"-")))),R69)</f>
        <v>-</v>
      </c>
      <c r="T69" s="155" t="s">
        <v>316</v>
      </c>
      <c r="V69" s="181">
        <f t="shared" si="30"/>
        <v>0</v>
      </c>
      <c r="W69" s="202">
        <f t="shared" si="31"/>
        <v>0</v>
      </c>
      <c r="X69" s="149">
        <f t="shared" si="32"/>
        <v>0</v>
      </c>
      <c r="Y69" s="170">
        <f t="shared" si="33"/>
        <v>0</v>
      </c>
      <c r="Z69" s="161">
        <f t="shared" si="34"/>
        <v>0</v>
      </c>
      <c r="AA69" s="171">
        <f t="shared" si="35"/>
        <v>0</v>
      </c>
      <c r="AC69" s="219">
        <f t="shared" si="36"/>
        <v>0</v>
      </c>
      <c r="AD69" s="218">
        <f t="shared" si="37"/>
        <v>0</v>
      </c>
      <c r="AE69" s="218">
        <f t="shared" si="38"/>
        <v>0</v>
      </c>
      <c r="AF69" s="220">
        <f t="shared" si="39"/>
        <v>0</v>
      </c>
      <c r="AG69" s="162"/>
      <c r="AH69" s="182">
        <f t="shared" si="40"/>
        <v>0</v>
      </c>
      <c r="AI69" s="183">
        <f t="shared" si="41"/>
        <v>0</v>
      </c>
      <c r="AJ69" s="183">
        <f t="shared" si="42"/>
        <v>0</v>
      </c>
      <c r="AK69" s="184">
        <f t="shared" si="43"/>
        <v>0</v>
      </c>
      <c r="AM69" s="370" t="str">
        <f t="shared" ref="AM69:AM111" si="49">IF(OR(S69=5,S69=4),1,IF(OR(S69=3,S69=2),0,"-"))</f>
        <v>-</v>
      </c>
      <c r="AO69" s="309" t="str">
        <f t="shared" si="46"/>
        <v/>
      </c>
    </row>
    <row r="70" spans="2:41" ht="16.5" hidden="1" outlineLevel="2" thickBot="1">
      <c r="B70" s="316">
        <v>4</v>
      </c>
      <c r="C70" s="317">
        <f t="shared" si="44"/>
        <v>412</v>
      </c>
      <c r="D70" s="317">
        <f t="shared" si="45"/>
        <v>0</v>
      </c>
      <c r="E70" s="153"/>
      <c r="F70" s="153"/>
      <c r="G70" s="154"/>
      <c r="H70" s="154"/>
      <c r="I70" s="154"/>
      <c r="J70" s="154"/>
      <c r="K70" s="154"/>
      <c r="L70" s="154"/>
      <c r="M70" s="154"/>
      <c r="N70" s="253"/>
      <c r="O70" s="253"/>
      <c r="P70" s="312"/>
      <c r="Q70" s="253"/>
      <c r="R70" s="186" t="str">
        <f t="shared" si="47"/>
        <v>-</v>
      </c>
      <c r="S70" s="186" t="str">
        <f t="shared" si="48"/>
        <v>-</v>
      </c>
      <c r="T70" s="155" t="s">
        <v>316</v>
      </c>
      <c r="V70" s="181">
        <f t="shared" si="30"/>
        <v>0</v>
      </c>
      <c r="W70" s="202">
        <f t="shared" si="31"/>
        <v>0</v>
      </c>
      <c r="X70" s="149">
        <f t="shared" si="32"/>
        <v>0</v>
      </c>
      <c r="Y70" s="170">
        <f t="shared" si="33"/>
        <v>0</v>
      </c>
      <c r="Z70" s="161">
        <f t="shared" si="34"/>
        <v>0</v>
      </c>
      <c r="AA70" s="171">
        <f t="shared" si="35"/>
        <v>0</v>
      </c>
      <c r="AC70" s="219">
        <f t="shared" si="36"/>
        <v>0</v>
      </c>
      <c r="AD70" s="218">
        <f t="shared" si="37"/>
        <v>0</v>
      </c>
      <c r="AE70" s="218">
        <f t="shared" si="38"/>
        <v>0</v>
      </c>
      <c r="AF70" s="220">
        <f t="shared" si="39"/>
        <v>0</v>
      </c>
      <c r="AG70" s="162"/>
      <c r="AH70" s="182">
        <f t="shared" si="40"/>
        <v>0</v>
      </c>
      <c r="AI70" s="183">
        <f t="shared" si="41"/>
        <v>0</v>
      </c>
      <c r="AJ70" s="183">
        <f t="shared" si="42"/>
        <v>0</v>
      </c>
      <c r="AK70" s="184">
        <f t="shared" si="43"/>
        <v>0</v>
      </c>
      <c r="AM70" s="370" t="str">
        <f t="shared" si="49"/>
        <v>-</v>
      </c>
      <c r="AO70" s="309" t="str">
        <f t="shared" si="46"/>
        <v/>
      </c>
    </row>
    <row r="71" spans="2:41" ht="16.5" hidden="1" outlineLevel="2" thickBot="1">
      <c r="B71" s="316">
        <v>5</v>
      </c>
      <c r="C71" s="317">
        <f t="shared" si="44"/>
        <v>412</v>
      </c>
      <c r="D71" s="317">
        <f t="shared" si="45"/>
        <v>0</v>
      </c>
      <c r="E71" s="153"/>
      <c r="F71" s="153"/>
      <c r="G71" s="154"/>
      <c r="H71" s="154"/>
      <c r="I71" s="154"/>
      <c r="J71" s="154"/>
      <c r="K71" s="154"/>
      <c r="L71" s="154"/>
      <c r="M71" s="154"/>
      <c r="N71" s="253"/>
      <c r="O71" s="253"/>
      <c r="P71" s="312"/>
      <c r="Q71" s="253"/>
      <c r="R71" s="186" t="str">
        <f t="shared" si="47"/>
        <v>-</v>
      </c>
      <c r="S71" s="186" t="str">
        <f t="shared" si="48"/>
        <v>-</v>
      </c>
      <c r="T71" s="155" t="s">
        <v>316</v>
      </c>
      <c r="V71" s="181">
        <f t="shared" si="30"/>
        <v>0</v>
      </c>
      <c r="W71" s="202">
        <f t="shared" si="31"/>
        <v>0</v>
      </c>
      <c r="X71" s="149">
        <f t="shared" si="32"/>
        <v>0</v>
      </c>
      <c r="Y71" s="170">
        <f t="shared" si="33"/>
        <v>0</v>
      </c>
      <c r="Z71" s="161">
        <f t="shared" si="34"/>
        <v>0</v>
      </c>
      <c r="AA71" s="171">
        <f t="shared" si="35"/>
        <v>0</v>
      </c>
      <c r="AC71" s="219">
        <f t="shared" si="36"/>
        <v>0</v>
      </c>
      <c r="AD71" s="218">
        <f t="shared" si="37"/>
        <v>0</v>
      </c>
      <c r="AE71" s="218">
        <f t="shared" si="38"/>
        <v>0</v>
      </c>
      <c r="AF71" s="220">
        <f t="shared" si="39"/>
        <v>0</v>
      </c>
      <c r="AG71" s="162"/>
      <c r="AH71" s="182">
        <f t="shared" si="40"/>
        <v>0</v>
      </c>
      <c r="AI71" s="183">
        <f t="shared" si="41"/>
        <v>0</v>
      </c>
      <c r="AJ71" s="183">
        <f t="shared" si="42"/>
        <v>0</v>
      </c>
      <c r="AK71" s="184">
        <f t="shared" si="43"/>
        <v>0</v>
      </c>
      <c r="AM71" s="370" t="str">
        <f t="shared" si="49"/>
        <v>-</v>
      </c>
      <c r="AO71" s="309" t="str">
        <f t="shared" si="46"/>
        <v/>
      </c>
    </row>
    <row r="72" spans="2:41" ht="16.5" hidden="1" outlineLevel="2" thickBot="1">
      <c r="B72" s="316">
        <v>6</v>
      </c>
      <c r="C72" s="317">
        <f t="shared" si="44"/>
        <v>412</v>
      </c>
      <c r="D72" s="317">
        <f t="shared" si="45"/>
        <v>0</v>
      </c>
      <c r="E72" s="153"/>
      <c r="F72" s="153"/>
      <c r="G72" s="154"/>
      <c r="H72" s="154"/>
      <c r="I72" s="154"/>
      <c r="J72" s="154"/>
      <c r="K72" s="154"/>
      <c r="L72" s="154"/>
      <c r="M72" s="154"/>
      <c r="N72" s="253"/>
      <c r="O72" s="253"/>
      <c r="P72" s="312"/>
      <c r="Q72" s="253"/>
      <c r="R72" s="186" t="str">
        <f t="shared" si="47"/>
        <v>-</v>
      </c>
      <c r="S72" s="186" t="str">
        <f t="shared" si="48"/>
        <v>-</v>
      </c>
      <c r="T72" s="155" t="s">
        <v>316</v>
      </c>
      <c r="V72" s="181">
        <f t="shared" si="30"/>
        <v>0</v>
      </c>
      <c r="W72" s="202">
        <f t="shared" si="31"/>
        <v>0</v>
      </c>
      <c r="X72" s="149">
        <f t="shared" si="32"/>
        <v>0</v>
      </c>
      <c r="Y72" s="170">
        <f t="shared" si="33"/>
        <v>0</v>
      </c>
      <c r="Z72" s="161">
        <f t="shared" si="34"/>
        <v>0</v>
      </c>
      <c r="AA72" s="171">
        <f t="shared" si="35"/>
        <v>0</v>
      </c>
      <c r="AC72" s="219">
        <f t="shared" si="36"/>
        <v>0</v>
      </c>
      <c r="AD72" s="218">
        <f t="shared" si="37"/>
        <v>0</v>
      </c>
      <c r="AE72" s="218">
        <f t="shared" si="38"/>
        <v>0</v>
      </c>
      <c r="AF72" s="220">
        <f t="shared" si="39"/>
        <v>0</v>
      </c>
      <c r="AG72" s="162"/>
      <c r="AH72" s="182">
        <f t="shared" si="40"/>
        <v>0</v>
      </c>
      <c r="AI72" s="183">
        <f t="shared" si="41"/>
        <v>0</v>
      </c>
      <c r="AJ72" s="183">
        <f t="shared" si="42"/>
        <v>0</v>
      </c>
      <c r="AK72" s="184">
        <f t="shared" si="43"/>
        <v>0</v>
      </c>
      <c r="AM72" s="370" t="str">
        <f t="shared" si="49"/>
        <v>-</v>
      </c>
      <c r="AO72" s="309" t="str">
        <f t="shared" si="46"/>
        <v/>
      </c>
    </row>
    <row r="73" spans="2:41" ht="16.5" hidden="1" outlineLevel="2" thickBot="1">
      <c r="B73" s="316">
        <v>7</v>
      </c>
      <c r="C73" s="317">
        <f t="shared" si="44"/>
        <v>412</v>
      </c>
      <c r="D73" s="317">
        <f t="shared" si="45"/>
        <v>0</v>
      </c>
      <c r="E73" s="153"/>
      <c r="F73" s="153"/>
      <c r="G73" s="154"/>
      <c r="H73" s="154"/>
      <c r="I73" s="154"/>
      <c r="J73" s="154"/>
      <c r="K73" s="154"/>
      <c r="L73" s="154"/>
      <c r="M73" s="154"/>
      <c r="N73" s="253"/>
      <c r="O73" s="253"/>
      <c r="P73" s="312"/>
      <c r="Q73" s="253"/>
      <c r="R73" s="186" t="str">
        <f t="shared" si="47"/>
        <v>-</v>
      </c>
      <c r="S73" s="186" t="str">
        <f t="shared" si="48"/>
        <v>-</v>
      </c>
      <c r="T73" s="155" t="s">
        <v>316</v>
      </c>
      <c r="V73" s="181">
        <f t="shared" si="30"/>
        <v>0</v>
      </c>
      <c r="W73" s="202">
        <f t="shared" si="31"/>
        <v>0</v>
      </c>
      <c r="X73" s="149">
        <f t="shared" si="32"/>
        <v>0</v>
      </c>
      <c r="Y73" s="170">
        <f t="shared" si="33"/>
        <v>0</v>
      </c>
      <c r="Z73" s="161">
        <f t="shared" si="34"/>
        <v>0</v>
      </c>
      <c r="AA73" s="171">
        <f t="shared" si="35"/>
        <v>0</v>
      </c>
      <c r="AC73" s="219">
        <f t="shared" si="36"/>
        <v>0</v>
      </c>
      <c r="AD73" s="218">
        <f t="shared" si="37"/>
        <v>0</v>
      </c>
      <c r="AE73" s="218">
        <f t="shared" si="38"/>
        <v>0</v>
      </c>
      <c r="AF73" s="220">
        <f t="shared" si="39"/>
        <v>0</v>
      </c>
      <c r="AG73" s="162"/>
      <c r="AH73" s="182">
        <f t="shared" si="40"/>
        <v>0</v>
      </c>
      <c r="AI73" s="183">
        <f t="shared" si="41"/>
        <v>0</v>
      </c>
      <c r="AJ73" s="183">
        <f t="shared" si="42"/>
        <v>0</v>
      </c>
      <c r="AK73" s="184">
        <f t="shared" si="43"/>
        <v>0</v>
      </c>
      <c r="AM73" s="370" t="str">
        <f t="shared" si="49"/>
        <v>-</v>
      </c>
      <c r="AO73" s="309" t="str">
        <f t="shared" si="46"/>
        <v/>
      </c>
    </row>
    <row r="74" spans="2:41" ht="16.5" hidden="1" outlineLevel="2" thickBot="1">
      <c r="B74" s="316">
        <v>8</v>
      </c>
      <c r="C74" s="317">
        <f t="shared" si="44"/>
        <v>412</v>
      </c>
      <c r="D74" s="317">
        <f t="shared" si="45"/>
        <v>0</v>
      </c>
      <c r="E74" s="153"/>
      <c r="F74" s="153"/>
      <c r="G74" s="154"/>
      <c r="H74" s="154"/>
      <c r="I74" s="154"/>
      <c r="J74" s="154"/>
      <c r="K74" s="154"/>
      <c r="L74" s="154"/>
      <c r="M74" s="154"/>
      <c r="N74" s="253"/>
      <c r="O74" s="253"/>
      <c r="P74" s="312"/>
      <c r="Q74" s="253"/>
      <c r="R74" s="186" t="str">
        <f t="shared" si="47"/>
        <v>-</v>
      </c>
      <c r="S74" s="186" t="str">
        <f t="shared" si="48"/>
        <v>-</v>
      </c>
      <c r="T74" s="155" t="s">
        <v>316</v>
      </c>
      <c r="V74" s="181">
        <f t="shared" si="30"/>
        <v>0</v>
      </c>
      <c r="W74" s="202">
        <f t="shared" si="31"/>
        <v>0</v>
      </c>
      <c r="X74" s="149">
        <f t="shared" si="32"/>
        <v>0</v>
      </c>
      <c r="Y74" s="170">
        <f t="shared" si="33"/>
        <v>0</v>
      </c>
      <c r="Z74" s="161">
        <f t="shared" si="34"/>
        <v>0</v>
      </c>
      <c r="AA74" s="171">
        <f t="shared" si="35"/>
        <v>0</v>
      </c>
      <c r="AC74" s="219">
        <f t="shared" si="36"/>
        <v>0</v>
      </c>
      <c r="AD74" s="218">
        <f t="shared" si="37"/>
        <v>0</v>
      </c>
      <c r="AE74" s="218">
        <f t="shared" si="38"/>
        <v>0</v>
      </c>
      <c r="AF74" s="220">
        <f t="shared" si="39"/>
        <v>0</v>
      </c>
      <c r="AG74" s="162"/>
      <c r="AH74" s="182">
        <f t="shared" si="40"/>
        <v>0</v>
      </c>
      <c r="AI74" s="183">
        <f t="shared" si="41"/>
        <v>0</v>
      </c>
      <c r="AJ74" s="183">
        <f t="shared" si="42"/>
        <v>0</v>
      </c>
      <c r="AK74" s="184">
        <f t="shared" si="43"/>
        <v>0</v>
      </c>
      <c r="AM74" s="370" t="str">
        <f t="shared" si="49"/>
        <v>-</v>
      </c>
      <c r="AO74" s="309" t="str">
        <f t="shared" si="46"/>
        <v/>
      </c>
    </row>
    <row r="75" spans="2:41" ht="16.5" hidden="1" outlineLevel="2" thickBot="1">
      <c r="B75" s="316">
        <v>9</v>
      </c>
      <c r="C75" s="317">
        <f t="shared" si="44"/>
        <v>412</v>
      </c>
      <c r="D75" s="317">
        <f t="shared" si="45"/>
        <v>0</v>
      </c>
      <c r="E75" s="153"/>
      <c r="F75" s="153"/>
      <c r="G75" s="154"/>
      <c r="H75" s="154"/>
      <c r="I75" s="154"/>
      <c r="J75" s="154"/>
      <c r="K75" s="154"/>
      <c r="L75" s="154"/>
      <c r="M75" s="154"/>
      <c r="N75" s="253"/>
      <c r="O75" s="253"/>
      <c r="P75" s="312"/>
      <c r="Q75" s="253"/>
      <c r="R75" s="186" t="str">
        <f t="shared" si="47"/>
        <v>-</v>
      </c>
      <c r="S75" s="186" t="str">
        <f t="shared" si="48"/>
        <v>-</v>
      </c>
      <c r="T75" s="155" t="s">
        <v>316</v>
      </c>
      <c r="V75" s="181">
        <f t="shared" si="30"/>
        <v>0</v>
      </c>
      <c r="W75" s="202">
        <f t="shared" si="31"/>
        <v>0</v>
      </c>
      <c r="X75" s="149">
        <f t="shared" si="32"/>
        <v>0</v>
      </c>
      <c r="Y75" s="170">
        <f t="shared" si="33"/>
        <v>0</v>
      </c>
      <c r="Z75" s="161">
        <f t="shared" si="34"/>
        <v>0</v>
      </c>
      <c r="AA75" s="171">
        <f t="shared" si="35"/>
        <v>0</v>
      </c>
      <c r="AC75" s="219">
        <f t="shared" si="36"/>
        <v>0</v>
      </c>
      <c r="AD75" s="218">
        <f t="shared" si="37"/>
        <v>0</v>
      </c>
      <c r="AE75" s="218">
        <f t="shared" si="38"/>
        <v>0</v>
      </c>
      <c r="AF75" s="220">
        <f t="shared" si="39"/>
        <v>0</v>
      </c>
      <c r="AG75" s="162"/>
      <c r="AH75" s="182">
        <f t="shared" si="40"/>
        <v>0</v>
      </c>
      <c r="AI75" s="183">
        <f t="shared" si="41"/>
        <v>0</v>
      </c>
      <c r="AJ75" s="183">
        <f t="shared" si="42"/>
        <v>0</v>
      </c>
      <c r="AK75" s="184">
        <f t="shared" si="43"/>
        <v>0</v>
      </c>
      <c r="AM75" s="370" t="str">
        <f t="shared" si="49"/>
        <v>-</v>
      </c>
      <c r="AO75" s="309" t="str">
        <f t="shared" si="46"/>
        <v/>
      </c>
    </row>
    <row r="76" spans="2:41" ht="16.5" hidden="1" outlineLevel="2" thickBot="1">
      <c r="B76" s="316">
        <v>10</v>
      </c>
      <c r="C76" s="317">
        <f t="shared" si="44"/>
        <v>412</v>
      </c>
      <c r="D76" s="317">
        <f t="shared" si="45"/>
        <v>0</v>
      </c>
      <c r="E76" s="153"/>
      <c r="F76" s="153"/>
      <c r="G76" s="154"/>
      <c r="H76" s="154"/>
      <c r="I76" s="154"/>
      <c r="J76" s="154"/>
      <c r="K76" s="154"/>
      <c r="L76" s="154"/>
      <c r="M76" s="154"/>
      <c r="N76" s="253"/>
      <c r="O76" s="253"/>
      <c r="P76" s="312"/>
      <c r="Q76" s="253"/>
      <c r="R76" s="186" t="str">
        <f t="shared" si="47"/>
        <v>-</v>
      </c>
      <c r="S76" s="186" t="str">
        <f t="shared" si="48"/>
        <v>-</v>
      </c>
      <c r="T76" s="155" t="s">
        <v>316</v>
      </c>
      <c r="V76" s="181">
        <f t="shared" si="30"/>
        <v>0</v>
      </c>
      <c r="W76" s="202">
        <f t="shared" si="31"/>
        <v>0</v>
      </c>
      <c r="X76" s="149">
        <f t="shared" si="32"/>
        <v>0</v>
      </c>
      <c r="Y76" s="170">
        <f t="shared" si="33"/>
        <v>0</v>
      </c>
      <c r="Z76" s="161">
        <f t="shared" si="34"/>
        <v>0</v>
      </c>
      <c r="AA76" s="171">
        <f t="shared" si="35"/>
        <v>0</v>
      </c>
      <c r="AC76" s="219">
        <f t="shared" si="36"/>
        <v>0</v>
      </c>
      <c r="AD76" s="218">
        <f t="shared" si="37"/>
        <v>0</v>
      </c>
      <c r="AE76" s="218">
        <f t="shared" si="38"/>
        <v>0</v>
      </c>
      <c r="AF76" s="220">
        <f t="shared" si="39"/>
        <v>0</v>
      </c>
      <c r="AG76" s="162"/>
      <c r="AH76" s="182">
        <f t="shared" si="40"/>
        <v>0</v>
      </c>
      <c r="AI76" s="183">
        <f t="shared" si="41"/>
        <v>0</v>
      </c>
      <c r="AJ76" s="183">
        <f t="shared" si="42"/>
        <v>0</v>
      </c>
      <c r="AK76" s="184">
        <f t="shared" si="43"/>
        <v>0</v>
      </c>
      <c r="AM76" s="370" t="str">
        <f t="shared" si="49"/>
        <v>-</v>
      </c>
      <c r="AO76" s="309" t="str">
        <f t="shared" si="46"/>
        <v/>
      </c>
    </row>
    <row r="77" spans="2:41" ht="16.5" hidden="1" outlineLevel="2" thickBot="1">
      <c r="B77" s="316">
        <v>11</v>
      </c>
      <c r="C77" s="317">
        <f t="shared" si="44"/>
        <v>412</v>
      </c>
      <c r="D77" s="317">
        <f t="shared" si="45"/>
        <v>0</v>
      </c>
      <c r="E77" s="153"/>
      <c r="F77" s="153"/>
      <c r="G77" s="154"/>
      <c r="H77" s="154"/>
      <c r="I77" s="154"/>
      <c r="J77" s="154"/>
      <c r="K77" s="154"/>
      <c r="L77" s="154"/>
      <c r="M77" s="154"/>
      <c r="N77" s="253"/>
      <c r="O77" s="253"/>
      <c r="P77" s="312"/>
      <c r="Q77" s="253"/>
      <c r="R77" s="186" t="str">
        <f t="shared" si="47"/>
        <v>-</v>
      </c>
      <c r="S77" s="186" t="str">
        <f t="shared" si="48"/>
        <v>-</v>
      </c>
      <c r="T77" s="155" t="s">
        <v>316</v>
      </c>
      <c r="V77" s="181">
        <f t="shared" si="30"/>
        <v>0</v>
      </c>
      <c r="W77" s="202">
        <f t="shared" si="31"/>
        <v>0</v>
      </c>
      <c r="X77" s="149">
        <f t="shared" si="32"/>
        <v>0</v>
      </c>
      <c r="Y77" s="170">
        <f t="shared" si="33"/>
        <v>0</v>
      </c>
      <c r="Z77" s="161">
        <f t="shared" si="34"/>
        <v>0</v>
      </c>
      <c r="AA77" s="171">
        <f t="shared" si="35"/>
        <v>0</v>
      </c>
      <c r="AC77" s="219">
        <f t="shared" si="36"/>
        <v>0</v>
      </c>
      <c r="AD77" s="218">
        <f t="shared" si="37"/>
        <v>0</v>
      </c>
      <c r="AE77" s="218">
        <f t="shared" si="38"/>
        <v>0</v>
      </c>
      <c r="AF77" s="220">
        <f t="shared" si="39"/>
        <v>0</v>
      </c>
      <c r="AG77" s="162"/>
      <c r="AH77" s="182">
        <f t="shared" si="40"/>
        <v>0</v>
      </c>
      <c r="AI77" s="183">
        <f t="shared" si="41"/>
        <v>0</v>
      </c>
      <c r="AJ77" s="183">
        <f t="shared" si="42"/>
        <v>0</v>
      </c>
      <c r="AK77" s="184">
        <f t="shared" si="43"/>
        <v>0</v>
      </c>
      <c r="AM77" s="370" t="str">
        <f t="shared" si="49"/>
        <v>-</v>
      </c>
      <c r="AO77" s="309" t="str">
        <f t="shared" si="46"/>
        <v/>
      </c>
    </row>
    <row r="78" spans="2:41" ht="16.5" hidden="1" outlineLevel="2" thickBot="1">
      <c r="B78" s="316">
        <v>12</v>
      </c>
      <c r="C78" s="317">
        <f t="shared" si="44"/>
        <v>412</v>
      </c>
      <c r="D78" s="317">
        <f t="shared" si="45"/>
        <v>0</v>
      </c>
      <c r="E78" s="153"/>
      <c r="F78" s="153"/>
      <c r="G78" s="154"/>
      <c r="H78" s="154"/>
      <c r="I78" s="154"/>
      <c r="J78" s="154"/>
      <c r="K78" s="154"/>
      <c r="L78" s="154"/>
      <c r="M78" s="154"/>
      <c r="N78" s="253"/>
      <c r="O78" s="253"/>
      <c r="P78" s="312"/>
      <c r="Q78" s="253"/>
      <c r="R78" s="186" t="str">
        <f t="shared" si="47"/>
        <v>-</v>
      </c>
      <c r="S78" s="186" t="str">
        <f t="shared" si="48"/>
        <v>-</v>
      </c>
      <c r="T78" s="155" t="s">
        <v>316</v>
      </c>
      <c r="V78" s="181">
        <f t="shared" si="30"/>
        <v>0</v>
      </c>
      <c r="W78" s="202">
        <f t="shared" si="31"/>
        <v>0</v>
      </c>
      <c r="X78" s="149">
        <f t="shared" si="32"/>
        <v>0</v>
      </c>
      <c r="Y78" s="170">
        <f t="shared" si="33"/>
        <v>0</v>
      </c>
      <c r="Z78" s="161">
        <f t="shared" si="34"/>
        <v>0</v>
      </c>
      <c r="AA78" s="171">
        <f t="shared" si="35"/>
        <v>0</v>
      </c>
      <c r="AC78" s="219">
        <f t="shared" si="36"/>
        <v>0</v>
      </c>
      <c r="AD78" s="218">
        <f t="shared" si="37"/>
        <v>0</v>
      </c>
      <c r="AE78" s="218">
        <f t="shared" si="38"/>
        <v>0</v>
      </c>
      <c r="AF78" s="220">
        <f t="shared" si="39"/>
        <v>0</v>
      </c>
      <c r="AG78" s="162"/>
      <c r="AH78" s="182">
        <f t="shared" si="40"/>
        <v>0</v>
      </c>
      <c r="AI78" s="183">
        <f t="shared" si="41"/>
        <v>0</v>
      </c>
      <c r="AJ78" s="183">
        <f t="shared" si="42"/>
        <v>0</v>
      </c>
      <c r="AK78" s="184">
        <f t="shared" si="43"/>
        <v>0</v>
      </c>
      <c r="AM78" s="370" t="str">
        <f t="shared" si="49"/>
        <v>-</v>
      </c>
      <c r="AO78" s="309" t="str">
        <f t="shared" si="46"/>
        <v/>
      </c>
    </row>
    <row r="79" spans="2:41" ht="16.5" hidden="1" outlineLevel="2" thickBot="1">
      <c r="B79" s="316">
        <v>13</v>
      </c>
      <c r="C79" s="317">
        <f t="shared" si="44"/>
        <v>412</v>
      </c>
      <c r="D79" s="317">
        <f t="shared" si="45"/>
        <v>0</v>
      </c>
      <c r="E79" s="153"/>
      <c r="F79" s="153"/>
      <c r="G79" s="154"/>
      <c r="H79" s="154"/>
      <c r="I79" s="154"/>
      <c r="J79" s="154"/>
      <c r="K79" s="154"/>
      <c r="L79" s="154"/>
      <c r="M79" s="154"/>
      <c r="N79" s="253"/>
      <c r="O79" s="253"/>
      <c r="P79" s="312"/>
      <c r="Q79" s="253"/>
      <c r="R79" s="186" t="str">
        <f t="shared" si="47"/>
        <v>-</v>
      </c>
      <c r="S79" s="186" t="str">
        <f t="shared" si="48"/>
        <v>-</v>
      </c>
      <c r="T79" s="155" t="s">
        <v>316</v>
      </c>
      <c r="V79" s="181">
        <f t="shared" si="30"/>
        <v>0</v>
      </c>
      <c r="W79" s="202">
        <f t="shared" si="31"/>
        <v>0</v>
      </c>
      <c r="X79" s="149">
        <f t="shared" si="32"/>
        <v>0</v>
      </c>
      <c r="Y79" s="170">
        <f t="shared" si="33"/>
        <v>0</v>
      </c>
      <c r="Z79" s="161">
        <f t="shared" si="34"/>
        <v>0</v>
      </c>
      <c r="AA79" s="171">
        <f t="shared" si="35"/>
        <v>0</v>
      </c>
      <c r="AC79" s="219">
        <f t="shared" si="36"/>
        <v>0</v>
      </c>
      <c r="AD79" s="218">
        <f t="shared" si="37"/>
        <v>0</v>
      </c>
      <c r="AE79" s="218">
        <f t="shared" si="38"/>
        <v>0</v>
      </c>
      <c r="AF79" s="220">
        <f t="shared" si="39"/>
        <v>0</v>
      </c>
      <c r="AG79" s="162"/>
      <c r="AH79" s="182">
        <f t="shared" si="40"/>
        <v>0</v>
      </c>
      <c r="AI79" s="183">
        <f t="shared" si="41"/>
        <v>0</v>
      </c>
      <c r="AJ79" s="183">
        <f t="shared" si="42"/>
        <v>0</v>
      </c>
      <c r="AK79" s="184">
        <f t="shared" si="43"/>
        <v>0</v>
      </c>
      <c r="AM79" s="370" t="str">
        <f t="shared" si="49"/>
        <v>-</v>
      </c>
      <c r="AO79" s="309" t="str">
        <f t="shared" si="46"/>
        <v/>
      </c>
    </row>
    <row r="80" spans="2:41" ht="16.5" hidden="1" outlineLevel="2" thickBot="1">
      <c r="B80" s="316">
        <v>14</v>
      </c>
      <c r="C80" s="317">
        <f t="shared" si="44"/>
        <v>412</v>
      </c>
      <c r="D80" s="317">
        <f t="shared" si="45"/>
        <v>0</v>
      </c>
      <c r="E80" s="153"/>
      <c r="F80" s="153"/>
      <c r="G80" s="154"/>
      <c r="H80" s="154"/>
      <c r="I80" s="154"/>
      <c r="J80" s="154"/>
      <c r="K80" s="154"/>
      <c r="L80" s="154"/>
      <c r="M80" s="154"/>
      <c r="N80" s="253"/>
      <c r="O80" s="253"/>
      <c r="P80" s="312"/>
      <c r="Q80" s="253"/>
      <c r="R80" s="186" t="str">
        <f t="shared" si="47"/>
        <v>-</v>
      </c>
      <c r="S80" s="186" t="str">
        <f t="shared" si="48"/>
        <v>-</v>
      </c>
      <c r="T80" s="155" t="s">
        <v>316</v>
      </c>
      <c r="V80" s="181">
        <f t="shared" si="30"/>
        <v>0</v>
      </c>
      <c r="W80" s="202">
        <f t="shared" si="31"/>
        <v>0</v>
      </c>
      <c r="X80" s="149">
        <f t="shared" si="32"/>
        <v>0</v>
      </c>
      <c r="Y80" s="170">
        <f t="shared" si="33"/>
        <v>0</v>
      </c>
      <c r="Z80" s="161">
        <f t="shared" si="34"/>
        <v>0</v>
      </c>
      <c r="AA80" s="171">
        <f t="shared" si="35"/>
        <v>0</v>
      </c>
      <c r="AC80" s="219">
        <f t="shared" si="36"/>
        <v>0</v>
      </c>
      <c r="AD80" s="218">
        <f t="shared" si="37"/>
        <v>0</v>
      </c>
      <c r="AE80" s="218">
        <f t="shared" si="38"/>
        <v>0</v>
      </c>
      <c r="AF80" s="220">
        <f t="shared" si="39"/>
        <v>0</v>
      </c>
      <c r="AG80" s="162"/>
      <c r="AH80" s="182">
        <f t="shared" si="40"/>
        <v>0</v>
      </c>
      <c r="AI80" s="183">
        <f t="shared" si="41"/>
        <v>0</v>
      </c>
      <c r="AJ80" s="183">
        <f t="shared" si="42"/>
        <v>0</v>
      </c>
      <c r="AK80" s="184">
        <f t="shared" si="43"/>
        <v>0</v>
      </c>
      <c r="AM80" s="370" t="str">
        <f t="shared" si="49"/>
        <v>-</v>
      </c>
      <c r="AO80" s="309" t="str">
        <f t="shared" si="46"/>
        <v/>
      </c>
    </row>
    <row r="81" spans="2:41" ht="16.5" hidden="1" outlineLevel="2" thickBot="1">
      <c r="B81" s="316">
        <v>15</v>
      </c>
      <c r="C81" s="317">
        <f t="shared" si="44"/>
        <v>412</v>
      </c>
      <c r="D81" s="317">
        <f t="shared" si="45"/>
        <v>0</v>
      </c>
      <c r="E81" s="153"/>
      <c r="F81" s="153"/>
      <c r="G81" s="154"/>
      <c r="H81" s="154"/>
      <c r="I81" s="154"/>
      <c r="J81" s="154"/>
      <c r="K81" s="154"/>
      <c r="L81" s="154"/>
      <c r="M81" s="154"/>
      <c r="N81" s="253"/>
      <c r="O81" s="253"/>
      <c r="P81" s="312"/>
      <c r="Q81" s="253"/>
      <c r="R81" s="186" t="str">
        <f t="shared" si="47"/>
        <v>-</v>
      </c>
      <c r="S81" s="186" t="str">
        <f t="shared" si="48"/>
        <v>-</v>
      </c>
      <c r="T81" s="155" t="s">
        <v>316</v>
      </c>
      <c r="V81" s="181">
        <f t="shared" si="30"/>
        <v>0</v>
      </c>
      <c r="W81" s="202">
        <f t="shared" si="31"/>
        <v>0</v>
      </c>
      <c r="X81" s="149">
        <f t="shared" si="32"/>
        <v>0</v>
      </c>
      <c r="Y81" s="170">
        <f t="shared" si="33"/>
        <v>0</v>
      </c>
      <c r="Z81" s="161">
        <f t="shared" si="34"/>
        <v>0</v>
      </c>
      <c r="AA81" s="171">
        <f t="shared" si="35"/>
        <v>0</v>
      </c>
      <c r="AC81" s="219">
        <f t="shared" si="36"/>
        <v>0</v>
      </c>
      <c r="AD81" s="218">
        <f t="shared" si="37"/>
        <v>0</v>
      </c>
      <c r="AE81" s="218">
        <f t="shared" si="38"/>
        <v>0</v>
      </c>
      <c r="AF81" s="220">
        <f t="shared" si="39"/>
        <v>0</v>
      </c>
      <c r="AG81" s="162"/>
      <c r="AH81" s="182">
        <f t="shared" si="40"/>
        <v>0</v>
      </c>
      <c r="AI81" s="183">
        <f t="shared" si="41"/>
        <v>0</v>
      </c>
      <c r="AJ81" s="183">
        <f t="shared" si="42"/>
        <v>0</v>
      </c>
      <c r="AK81" s="184">
        <f t="shared" si="43"/>
        <v>0</v>
      </c>
      <c r="AM81" s="370" t="str">
        <f t="shared" si="49"/>
        <v>-</v>
      </c>
      <c r="AO81" s="309" t="str">
        <f t="shared" si="46"/>
        <v/>
      </c>
    </row>
    <row r="82" spans="2:41" ht="16.5" hidden="1" outlineLevel="2" thickBot="1">
      <c r="B82" s="316">
        <v>16</v>
      </c>
      <c r="C82" s="317">
        <f t="shared" si="44"/>
        <v>412</v>
      </c>
      <c r="D82" s="317">
        <f t="shared" si="45"/>
        <v>0</v>
      </c>
      <c r="E82" s="153"/>
      <c r="F82" s="153"/>
      <c r="G82" s="154"/>
      <c r="H82" s="154"/>
      <c r="I82" s="154"/>
      <c r="J82" s="154"/>
      <c r="K82" s="154"/>
      <c r="L82" s="154"/>
      <c r="M82" s="154"/>
      <c r="N82" s="253"/>
      <c r="O82" s="253"/>
      <c r="P82" s="312"/>
      <c r="Q82" s="253"/>
      <c r="R82" s="186" t="str">
        <f t="shared" si="47"/>
        <v>-</v>
      </c>
      <c r="S82" s="186" t="str">
        <f t="shared" si="48"/>
        <v>-</v>
      </c>
      <c r="T82" s="155" t="s">
        <v>316</v>
      </c>
      <c r="V82" s="181">
        <f t="shared" si="30"/>
        <v>0</v>
      </c>
      <c r="W82" s="202">
        <f t="shared" si="31"/>
        <v>0</v>
      </c>
      <c r="X82" s="149">
        <f t="shared" si="32"/>
        <v>0</v>
      </c>
      <c r="Y82" s="170">
        <f t="shared" si="33"/>
        <v>0</v>
      </c>
      <c r="Z82" s="161">
        <f t="shared" si="34"/>
        <v>0</v>
      </c>
      <c r="AA82" s="171">
        <f t="shared" si="35"/>
        <v>0</v>
      </c>
      <c r="AC82" s="219">
        <f t="shared" si="36"/>
        <v>0</v>
      </c>
      <c r="AD82" s="218">
        <f t="shared" si="37"/>
        <v>0</v>
      </c>
      <c r="AE82" s="218">
        <f t="shared" si="38"/>
        <v>0</v>
      </c>
      <c r="AF82" s="220">
        <f t="shared" si="39"/>
        <v>0</v>
      </c>
      <c r="AG82" s="162"/>
      <c r="AH82" s="182">
        <f t="shared" si="40"/>
        <v>0</v>
      </c>
      <c r="AI82" s="183">
        <f t="shared" si="41"/>
        <v>0</v>
      </c>
      <c r="AJ82" s="183">
        <f t="shared" si="42"/>
        <v>0</v>
      </c>
      <c r="AK82" s="184">
        <f t="shared" si="43"/>
        <v>0</v>
      </c>
      <c r="AM82" s="370" t="str">
        <f t="shared" si="49"/>
        <v>-</v>
      </c>
      <c r="AO82" s="309" t="str">
        <f t="shared" si="46"/>
        <v/>
      </c>
    </row>
    <row r="83" spans="2:41" ht="16.5" hidden="1" outlineLevel="2" thickBot="1">
      <c r="B83" s="316">
        <v>17</v>
      </c>
      <c r="C83" s="317">
        <f t="shared" si="44"/>
        <v>412</v>
      </c>
      <c r="D83" s="317">
        <f t="shared" si="45"/>
        <v>0</v>
      </c>
      <c r="E83" s="153"/>
      <c r="F83" s="153"/>
      <c r="G83" s="154"/>
      <c r="H83" s="154"/>
      <c r="I83" s="154"/>
      <c r="J83" s="154"/>
      <c r="K83" s="154"/>
      <c r="L83" s="154"/>
      <c r="M83" s="154"/>
      <c r="N83" s="253"/>
      <c r="O83" s="253"/>
      <c r="P83" s="312"/>
      <c r="Q83" s="253"/>
      <c r="R83" s="186" t="str">
        <f t="shared" si="47"/>
        <v>-</v>
      </c>
      <c r="S83" s="186" t="str">
        <f t="shared" si="48"/>
        <v>-</v>
      </c>
      <c r="T83" s="155" t="s">
        <v>316</v>
      </c>
      <c r="V83" s="181">
        <f t="shared" si="30"/>
        <v>0</v>
      </c>
      <c r="W83" s="202">
        <f t="shared" si="31"/>
        <v>0</v>
      </c>
      <c r="X83" s="149">
        <f t="shared" si="32"/>
        <v>0</v>
      </c>
      <c r="Y83" s="170">
        <f t="shared" si="33"/>
        <v>0</v>
      </c>
      <c r="Z83" s="161">
        <f t="shared" si="34"/>
        <v>0</v>
      </c>
      <c r="AA83" s="171">
        <f t="shared" si="35"/>
        <v>0</v>
      </c>
      <c r="AC83" s="219">
        <f t="shared" si="36"/>
        <v>0</v>
      </c>
      <c r="AD83" s="218">
        <f t="shared" si="37"/>
        <v>0</v>
      </c>
      <c r="AE83" s="218">
        <f t="shared" si="38"/>
        <v>0</v>
      </c>
      <c r="AF83" s="220">
        <f t="shared" si="39"/>
        <v>0</v>
      </c>
      <c r="AG83" s="162"/>
      <c r="AH83" s="182">
        <f t="shared" si="40"/>
        <v>0</v>
      </c>
      <c r="AI83" s="183">
        <f t="shared" si="41"/>
        <v>0</v>
      </c>
      <c r="AJ83" s="183">
        <f t="shared" si="42"/>
        <v>0</v>
      </c>
      <c r="AK83" s="184">
        <f t="shared" si="43"/>
        <v>0</v>
      </c>
      <c r="AM83" s="370" t="str">
        <f t="shared" si="49"/>
        <v>-</v>
      </c>
      <c r="AO83" s="309" t="str">
        <f t="shared" si="46"/>
        <v/>
      </c>
    </row>
    <row r="84" spans="2:41" ht="16.5" hidden="1" outlineLevel="2" thickBot="1">
      <c r="B84" s="316">
        <v>18</v>
      </c>
      <c r="C84" s="317">
        <f t="shared" si="44"/>
        <v>412</v>
      </c>
      <c r="D84" s="317">
        <f t="shared" si="45"/>
        <v>0</v>
      </c>
      <c r="E84" s="153"/>
      <c r="F84" s="153"/>
      <c r="G84" s="154"/>
      <c r="H84" s="154"/>
      <c r="I84" s="154"/>
      <c r="J84" s="154"/>
      <c r="K84" s="154"/>
      <c r="L84" s="154"/>
      <c r="M84" s="154"/>
      <c r="N84" s="253"/>
      <c r="O84" s="253"/>
      <c r="P84" s="312"/>
      <c r="Q84" s="253"/>
      <c r="R84" s="186" t="str">
        <f t="shared" si="47"/>
        <v>-</v>
      </c>
      <c r="S84" s="186" t="str">
        <f t="shared" si="48"/>
        <v>-</v>
      </c>
      <c r="T84" s="155" t="s">
        <v>316</v>
      </c>
      <c r="V84" s="181">
        <f t="shared" si="30"/>
        <v>0</v>
      </c>
      <c r="W84" s="202">
        <f t="shared" si="31"/>
        <v>0</v>
      </c>
      <c r="X84" s="149">
        <f t="shared" si="32"/>
        <v>0</v>
      </c>
      <c r="Y84" s="170">
        <f t="shared" si="33"/>
        <v>0</v>
      </c>
      <c r="Z84" s="161">
        <f t="shared" si="34"/>
        <v>0</v>
      </c>
      <c r="AA84" s="171">
        <f t="shared" si="35"/>
        <v>0</v>
      </c>
      <c r="AC84" s="219">
        <f t="shared" si="36"/>
        <v>0</v>
      </c>
      <c r="AD84" s="218">
        <f t="shared" si="37"/>
        <v>0</v>
      </c>
      <c r="AE84" s="218">
        <f t="shared" si="38"/>
        <v>0</v>
      </c>
      <c r="AF84" s="220">
        <f t="shared" si="39"/>
        <v>0</v>
      </c>
      <c r="AG84" s="162"/>
      <c r="AH84" s="182">
        <f t="shared" si="40"/>
        <v>0</v>
      </c>
      <c r="AI84" s="183">
        <f t="shared" si="41"/>
        <v>0</v>
      </c>
      <c r="AJ84" s="183">
        <f t="shared" si="42"/>
        <v>0</v>
      </c>
      <c r="AK84" s="184">
        <f t="shared" si="43"/>
        <v>0</v>
      </c>
      <c r="AM84" s="370" t="str">
        <f t="shared" si="49"/>
        <v>-</v>
      </c>
      <c r="AO84" s="309" t="str">
        <f t="shared" si="46"/>
        <v/>
      </c>
    </row>
    <row r="85" spans="2:41" ht="16.5" hidden="1" outlineLevel="2" thickBot="1">
      <c r="B85" s="316">
        <v>19</v>
      </c>
      <c r="C85" s="317">
        <f t="shared" si="44"/>
        <v>412</v>
      </c>
      <c r="D85" s="317">
        <f t="shared" si="45"/>
        <v>0</v>
      </c>
      <c r="E85" s="153"/>
      <c r="F85" s="153"/>
      <c r="G85" s="154"/>
      <c r="H85" s="154"/>
      <c r="I85" s="154"/>
      <c r="J85" s="154"/>
      <c r="K85" s="154"/>
      <c r="L85" s="154"/>
      <c r="M85" s="154"/>
      <c r="N85" s="253"/>
      <c r="O85" s="253"/>
      <c r="P85" s="312"/>
      <c r="Q85" s="253"/>
      <c r="R85" s="186" t="str">
        <f t="shared" si="47"/>
        <v>-</v>
      </c>
      <c r="S85" s="186" t="str">
        <f t="shared" si="48"/>
        <v>-</v>
      </c>
      <c r="T85" s="155" t="s">
        <v>316</v>
      </c>
      <c r="V85" s="181">
        <f t="shared" si="30"/>
        <v>0</v>
      </c>
      <c r="W85" s="202">
        <f t="shared" si="31"/>
        <v>0</v>
      </c>
      <c r="X85" s="149">
        <f t="shared" si="32"/>
        <v>0</v>
      </c>
      <c r="Y85" s="170">
        <f t="shared" si="33"/>
        <v>0</v>
      </c>
      <c r="Z85" s="161">
        <f t="shared" si="34"/>
        <v>0</v>
      </c>
      <c r="AA85" s="171">
        <f t="shared" si="35"/>
        <v>0</v>
      </c>
      <c r="AC85" s="219">
        <f t="shared" si="36"/>
        <v>0</v>
      </c>
      <c r="AD85" s="218">
        <f t="shared" si="37"/>
        <v>0</v>
      </c>
      <c r="AE85" s="218">
        <f t="shared" si="38"/>
        <v>0</v>
      </c>
      <c r="AF85" s="220">
        <f t="shared" si="39"/>
        <v>0</v>
      </c>
      <c r="AG85" s="162"/>
      <c r="AH85" s="182">
        <f t="shared" si="40"/>
        <v>0</v>
      </c>
      <c r="AI85" s="183">
        <f t="shared" si="41"/>
        <v>0</v>
      </c>
      <c r="AJ85" s="183">
        <f t="shared" si="42"/>
        <v>0</v>
      </c>
      <c r="AK85" s="184">
        <f t="shared" si="43"/>
        <v>0</v>
      </c>
      <c r="AM85" s="370" t="str">
        <f t="shared" si="49"/>
        <v>-</v>
      </c>
      <c r="AO85" s="309" t="str">
        <f t="shared" si="46"/>
        <v/>
      </c>
    </row>
    <row r="86" spans="2:41" ht="16.5" hidden="1" outlineLevel="2" thickBot="1">
      <c r="B86" s="316">
        <v>20</v>
      </c>
      <c r="C86" s="317">
        <f t="shared" si="44"/>
        <v>412</v>
      </c>
      <c r="D86" s="317">
        <f t="shared" si="45"/>
        <v>0</v>
      </c>
      <c r="E86" s="153"/>
      <c r="F86" s="153"/>
      <c r="G86" s="154"/>
      <c r="H86" s="154"/>
      <c r="I86" s="154"/>
      <c r="J86" s="154"/>
      <c r="K86" s="154"/>
      <c r="L86" s="154"/>
      <c r="M86" s="154"/>
      <c r="N86" s="253"/>
      <c r="O86" s="253"/>
      <c r="P86" s="312"/>
      <c r="Q86" s="253"/>
      <c r="R86" s="186" t="str">
        <f t="shared" si="47"/>
        <v>-</v>
      </c>
      <c r="S86" s="186" t="str">
        <f t="shared" si="48"/>
        <v>-</v>
      </c>
      <c r="T86" s="155" t="s">
        <v>316</v>
      </c>
      <c r="V86" s="181">
        <f t="shared" si="30"/>
        <v>0</v>
      </c>
      <c r="W86" s="202">
        <f t="shared" si="31"/>
        <v>0</v>
      </c>
      <c r="X86" s="149">
        <f t="shared" si="32"/>
        <v>0</v>
      </c>
      <c r="Y86" s="170">
        <f t="shared" si="33"/>
        <v>0</v>
      </c>
      <c r="Z86" s="161">
        <f t="shared" si="34"/>
        <v>0</v>
      </c>
      <c r="AA86" s="171">
        <f t="shared" si="35"/>
        <v>0</v>
      </c>
      <c r="AC86" s="219">
        <f t="shared" si="36"/>
        <v>0</v>
      </c>
      <c r="AD86" s="218">
        <f t="shared" si="37"/>
        <v>0</v>
      </c>
      <c r="AE86" s="218">
        <f t="shared" si="38"/>
        <v>0</v>
      </c>
      <c r="AF86" s="220">
        <f t="shared" si="39"/>
        <v>0</v>
      </c>
      <c r="AG86" s="162"/>
      <c r="AH86" s="182">
        <f t="shared" si="40"/>
        <v>0</v>
      </c>
      <c r="AI86" s="183">
        <f t="shared" si="41"/>
        <v>0</v>
      </c>
      <c r="AJ86" s="183">
        <f t="shared" si="42"/>
        <v>0</v>
      </c>
      <c r="AK86" s="184">
        <f t="shared" si="43"/>
        <v>0</v>
      </c>
      <c r="AM86" s="370" t="str">
        <f t="shared" si="49"/>
        <v>-</v>
      </c>
      <c r="AO86" s="309" t="str">
        <f t="shared" si="46"/>
        <v/>
      </c>
    </row>
    <row r="87" spans="2:41" ht="16.5" hidden="1" outlineLevel="2" thickBot="1">
      <c r="B87" s="316">
        <v>21</v>
      </c>
      <c r="C87" s="317">
        <f t="shared" si="44"/>
        <v>412</v>
      </c>
      <c r="D87" s="317">
        <f t="shared" si="45"/>
        <v>0</v>
      </c>
      <c r="E87" s="153"/>
      <c r="F87" s="153"/>
      <c r="G87" s="154"/>
      <c r="H87" s="154"/>
      <c r="I87" s="154"/>
      <c r="J87" s="154"/>
      <c r="K87" s="154"/>
      <c r="L87" s="154"/>
      <c r="M87" s="154"/>
      <c r="N87" s="253"/>
      <c r="O87" s="253"/>
      <c r="P87" s="312"/>
      <c r="Q87" s="253"/>
      <c r="R87" s="186" t="str">
        <f t="shared" si="47"/>
        <v>-</v>
      </c>
      <c r="S87" s="186" t="str">
        <f t="shared" si="48"/>
        <v>-</v>
      </c>
      <c r="T87" s="155" t="s">
        <v>316</v>
      </c>
      <c r="V87" s="181">
        <f t="shared" si="30"/>
        <v>0</v>
      </c>
      <c r="W87" s="202">
        <f t="shared" si="31"/>
        <v>0</v>
      </c>
      <c r="X87" s="149">
        <f t="shared" si="32"/>
        <v>0</v>
      </c>
      <c r="Y87" s="170">
        <f t="shared" si="33"/>
        <v>0</v>
      </c>
      <c r="Z87" s="161">
        <f t="shared" si="34"/>
        <v>0</v>
      </c>
      <c r="AA87" s="171">
        <f t="shared" si="35"/>
        <v>0</v>
      </c>
      <c r="AC87" s="219">
        <f t="shared" si="36"/>
        <v>0</v>
      </c>
      <c r="AD87" s="218">
        <f t="shared" si="37"/>
        <v>0</v>
      </c>
      <c r="AE87" s="218">
        <f t="shared" si="38"/>
        <v>0</v>
      </c>
      <c r="AF87" s="220">
        <f t="shared" si="39"/>
        <v>0</v>
      </c>
      <c r="AG87" s="162"/>
      <c r="AH87" s="182">
        <f t="shared" si="40"/>
        <v>0</v>
      </c>
      <c r="AI87" s="183">
        <f t="shared" si="41"/>
        <v>0</v>
      </c>
      <c r="AJ87" s="183">
        <f t="shared" si="42"/>
        <v>0</v>
      </c>
      <c r="AK87" s="184">
        <f t="shared" si="43"/>
        <v>0</v>
      </c>
      <c r="AM87" s="370" t="str">
        <f t="shared" si="49"/>
        <v>-</v>
      </c>
      <c r="AO87" s="309" t="str">
        <f t="shared" si="46"/>
        <v/>
      </c>
    </row>
    <row r="88" spans="2:41" ht="16.5" hidden="1" outlineLevel="2" thickBot="1">
      <c r="B88" s="316">
        <v>22</v>
      </c>
      <c r="C88" s="317">
        <f t="shared" si="44"/>
        <v>412</v>
      </c>
      <c r="D88" s="317">
        <f t="shared" si="45"/>
        <v>0</v>
      </c>
      <c r="E88" s="153"/>
      <c r="F88" s="153"/>
      <c r="G88" s="154"/>
      <c r="H88" s="154"/>
      <c r="I88" s="154"/>
      <c r="J88" s="154"/>
      <c r="K88" s="154"/>
      <c r="L88" s="154"/>
      <c r="M88" s="154"/>
      <c r="N88" s="253"/>
      <c r="O88" s="253"/>
      <c r="P88" s="312"/>
      <c r="Q88" s="253"/>
      <c r="R88" s="186" t="str">
        <f t="shared" si="47"/>
        <v>-</v>
      </c>
      <c r="S88" s="186" t="str">
        <f t="shared" si="48"/>
        <v>-</v>
      </c>
      <c r="T88" s="155" t="s">
        <v>316</v>
      </c>
      <c r="V88" s="181">
        <f t="shared" si="30"/>
        <v>0</v>
      </c>
      <c r="W88" s="202">
        <f t="shared" si="31"/>
        <v>0</v>
      </c>
      <c r="X88" s="149">
        <f t="shared" si="32"/>
        <v>0</v>
      </c>
      <c r="Y88" s="170">
        <f t="shared" si="33"/>
        <v>0</v>
      </c>
      <c r="Z88" s="161">
        <f t="shared" si="34"/>
        <v>0</v>
      </c>
      <c r="AA88" s="171">
        <f t="shared" si="35"/>
        <v>0</v>
      </c>
      <c r="AC88" s="219">
        <f t="shared" si="36"/>
        <v>0</v>
      </c>
      <c r="AD88" s="218">
        <f t="shared" si="37"/>
        <v>0</v>
      </c>
      <c r="AE88" s="218">
        <f t="shared" si="38"/>
        <v>0</v>
      </c>
      <c r="AF88" s="220">
        <f t="shared" si="39"/>
        <v>0</v>
      </c>
      <c r="AG88" s="162"/>
      <c r="AH88" s="182">
        <f t="shared" si="40"/>
        <v>0</v>
      </c>
      <c r="AI88" s="183">
        <f t="shared" si="41"/>
        <v>0</v>
      </c>
      <c r="AJ88" s="183">
        <f t="shared" si="42"/>
        <v>0</v>
      </c>
      <c r="AK88" s="184">
        <f t="shared" si="43"/>
        <v>0</v>
      </c>
      <c r="AM88" s="370" t="str">
        <f t="shared" si="49"/>
        <v>-</v>
      </c>
      <c r="AO88" s="309" t="str">
        <f t="shared" si="46"/>
        <v/>
      </c>
    </row>
    <row r="89" spans="2:41" ht="16.5" hidden="1" outlineLevel="2" thickBot="1">
      <c r="B89" s="316">
        <v>23</v>
      </c>
      <c r="C89" s="317">
        <f t="shared" si="44"/>
        <v>412</v>
      </c>
      <c r="D89" s="317">
        <f t="shared" si="45"/>
        <v>0</v>
      </c>
      <c r="E89" s="153"/>
      <c r="F89" s="153"/>
      <c r="G89" s="154"/>
      <c r="H89" s="154"/>
      <c r="I89" s="154"/>
      <c r="J89" s="154"/>
      <c r="K89" s="154"/>
      <c r="L89" s="154"/>
      <c r="M89" s="154"/>
      <c r="N89" s="253"/>
      <c r="O89" s="253"/>
      <c r="P89" s="312"/>
      <c r="Q89" s="253"/>
      <c r="R89" s="186" t="str">
        <f t="shared" si="47"/>
        <v>-</v>
      </c>
      <c r="S89" s="186" t="str">
        <f t="shared" si="48"/>
        <v>-</v>
      </c>
      <c r="T89" s="155" t="s">
        <v>316</v>
      </c>
      <c r="V89" s="181">
        <f t="shared" si="30"/>
        <v>0</v>
      </c>
      <c r="W89" s="202">
        <f t="shared" si="31"/>
        <v>0</v>
      </c>
      <c r="X89" s="149">
        <f t="shared" si="32"/>
        <v>0</v>
      </c>
      <c r="Y89" s="170">
        <f t="shared" si="33"/>
        <v>0</v>
      </c>
      <c r="Z89" s="161">
        <f t="shared" si="34"/>
        <v>0</v>
      </c>
      <c r="AA89" s="171">
        <f t="shared" si="35"/>
        <v>0</v>
      </c>
      <c r="AC89" s="219">
        <f t="shared" si="36"/>
        <v>0</v>
      </c>
      <c r="AD89" s="218">
        <f t="shared" si="37"/>
        <v>0</v>
      </c>
      <c r="AE89" s="218">
        <f t="shared" si="38"/>
        <v>0</v>
      </c>
      <c r="AF89" s="220">
        <f t="shared" si="39"/>
        <v>0</v>
      </c>
      <c r="AG89" s="162"/>
      <c r="AH89" s="182">
        <f t="shared" si="40"/>
        <v>0</v>
      </c>
      <c r="AI89" s="183">
        <f t="shared" si="41"/>
        <v>0</v>
      </c>
      <c r="AJ89" s="183">
        <f t="shared" si="42"/>
        <v>0</v>
      </c>
      <c r="AK89" s="184">
        <f t="shared" si="43"/>
        <v>0</v>
      </c>
      <c r="AM89" s="370" t="str">
        <f t="shared" si="49"/>
        <v>-</v>
      </c>
      <c r="AO89" s="309" t="str">
        <f t="shared" si="46"/>
        <v/>
      </c>
    </row>
    <row r="90" spans="2:41" ht="16.5" hidden="1" outlineLevel="2" thickBot="1">
      <c r="B90" s="316">
        <v>24</v>
      </c>
      <c r="C90" s="317">
        <f t="shared" si="44"/>
        <v>412</v>
      </c>
      <c r="D90" s="317">
        <f t="shared" si="45"/>
        <v>0</v>
      </c>
      <c r="E90" s="153"/>
      <c r="F90" s="153"/>
      <c r="G90" s="154"/>
      <c r="H90" s="154"/>
      <c r="I90" s="154"/>
      <c r="J90" s="154"/>
      <c r="K90" s="154"/>
      <c r="L90" s="154"/>
      <c r="M90" s="154"/>
      <c r="N90" s="253"/>
      <c r="O90" s="253"/>
      <c r="P90" s="312"/>
      <c r="Q90" s="253"/>
      <c r="R90" s="186" t="str">
        <f t="shared" si="47"/>
        <v>-</v>
      </c>
      <c r="S90" s="186" t="str">
        <f t="shared" si="48"/>
        <v>-</v>
      </c>
      <c r="T90" s="155" t="s">
        <v>316</v>
      </c>
      <c r="V90" s="181">
        <f t="shared" si="30"/>
        <v>0</v>
      </c>
      <c r="W90" s="202">
        <f t="shared" si="31"/>
        <v>0</v>
      </c>
      <c r="X90" s="149">
        <f t="shared" si="32"/>
        <v>0</v>
      </c>
      <c r="Y90" s="170">
        <f t="shared" si="33"/>
        <v>0</v>
      </c>
      <c r="Z90" s="161">
        <f t="shared" si="34"/>
        <v>0</v>
      </c>
      <c r="AA90" s="171">
        <f t="shared" si="35"/>
        <v>0</v>
      </c>
      <c r="AC90" s="219">
        <f t="shared" si="36"/>
        <v>0</v>
      </c>
      <c r="AD90" s="218">
        <f t="shared" si="37"/>
        <v>0</v>
      </c>
      <c r="AE90" s="218">
        <f t="shared" si="38"/>
        <v>0</v>
      </c>
      <c r="AF90" s="220">
        <f t="shared" si="39"/>
        <v>0</v>
      </c>
      <c r="AG90" s="162"/>
      <c r="AH90" s="182">
        <f t="shared" si="40"/>
        <v>0</v>
      </c>
      <c r="AI90" s="183">
        <f t="shared" si="41"/>
        <v>0</v>
      </c>
      <c r="AJ90" s="183">
        <f t="shared" si="42"/>
        <v>0</v>
      </c>
      <c r="AK90" s="184">
        <f t="shared" si="43"/>
        <v>0</v>
      </c>
      <c r="AM90" s="370" t="str">
        <f t="shared" si="49"/>
        <v>-</v>
      </c>
      <c r="AO90" s="309" t="str">
        <f t="shared" si="46"/>
        <v/>
      </c>
    </row>
    <row r="91" spans="2:41" ht="16.5" hidden="1" outlineLevel="2" thickBot="1">
      <c r="B91" s="316">
        <v>25</v>
      </c>
      <c r="C91" s="317">
        <f t="shared" si="44"/>
        <v>412</v>
      </c>
      <c r="D91" s="317">
        <f t="shared" si="45"/>
        <v>0</v>
      </c>
      <c r="E91" s="153"/>
      <c r="F91" s="153"/>
      <c r="G91" s="154"/>
      <c r="H91" s="154"/>
      <c r="I91" s="154"/>
      <c r="J91" s="154"/>
      <c r="K91" s="154"/>
      <c r="L91" s="154"/>
      <c r="M91" s="154"/>
      <c r="N91" s="253"/>
      <c r="O91" s="253"/>
      <c r="P91" s="312"/>
      <c r="Q91" s="253"/>
      <c r="R91" s="186" t="str">
        <f t="shared" si="47"/>
        <v>-</v>
      </c>
      <c r="S91" s="186" t="str">
        <f t="shared" si="48"/>
        <v>-</v>
      </c>
      <c r="T91" s="155" t="s">
        <v>316</v>
      </c>
      <c r="V91" s="181">
        <f t="shared" si="30"/>
        <v>0</v>
      </c>
      <c r="W91" s="202">
        <f t="shared" si="31"/>
        <v>0</v>
      </c>
      <c r="X91" s="149">
        <f t="shared" si="32"/>
        <v>0</v>
      </c>
      <c r="Y91" s="170">
        <f t="shared" si="33"/>
        <v>0</v>
      </c>
      <c r="Z91" s="161">
        <f t="shared" si="34"/>
        <v>0</v>
      </c>
      <c r="AA91" s="171">
        <f t="shared" si="35"/>
        <v>0</v>
      </c>
      <c r="AC91" s="219">
        <f t="shared" si="36"/>
        <v>0</v>
      </c>
      <c r="AD91" s="218">
        <f t="shared" si="37"/>
        <v>0</v>
      </c>
      <c r="AE91" s="218">
        <f t="shared" si="38"/>
        <v>0</v>
      </c>
      <c r="AF91" s="220">
        <f t="shared" si="39"/>
        <v>0</v>
      </c>
      <c r="AG91" s="162"/>
      <c r="AH91" s="182">
        <f t="shared" si="40"/>
        <v>0</v>
      </c>
      <c r="AI91" s="183">
        <f t="shared" si="41"/>
        <v>0</v>
      </c>
      <c r="AJ91" s="183">
        <f t="shared" si="42"/>
        <v>0</v>
      </c>
      <c r="AK91" s="184">
        <f t="shared" si="43"/>
        <v>0</v>
      </c>
      <c r="AM91" s="370" t="str">
        <f t="shared" si="49"/>
        <v>-</v>
      </c>
      <c r="AO91" s="309" t="str">
        <f t="shared" si="46"/>
        <v/>
      </c>
    </row>
    <row r="92" spans="2:41" ht="16.5" hidden="1" outlineLevel="2" thickBot="1">
      <c r="B92" s="316">
        <v>26</v>
      </c>
      <c r="C92" s="317">
        <f t="shared" si="44"/>
        <v>412</v>
      </c>
      <c r="D92" s="317">
        <f t="shared" si="45"/>
        <v>0</v>
      </c>
      <c r="E92" s="153"/>
      <c r="F92" s="153"/>
      <c r="G92" s="154"/>
      <c r="H92" s="154"/>
      <c r="I92" s="154"/>
      <c r="J92" s="154"/>
      <c r="K92" s="154"/>
      <c r="L92" s="154"/>
      <c r="M92" s="154"/>
      <c r="N92" s="253"/>
      <c r="O92" s="253"/>
      <c r="P92" s="312"/>
      <c r="Q92" s="253"/>
      <c r="R92" s="186" t="str">
        <f t="shared" si="47"/>
        <v>-</v>
      </c>
      <c r="S92" s="186" t="str">
        <f t="shared" si="48"/>
        <v>-</v>
      </c>
      <c r="T92" s="155" t="s">
        <v>316</v>
      </c>
      <c r="V92" s="181">
        <f t="shared" si="30"/>
        <v>0</v>
      </c>
      <c r="W92" s="202">
        <f t="shared" si="31"/>
        <v>0</v>
      </c>
      <c r="X92" s="149">
        <f t="shared" si="32"/>
        <v>0</v>
      </c>
      <c r="Y92" s="170">
        <f t="shared" si="33"/>
        <v>0</v>
      </c>
      <c r="Z92" s="161">
        <f t="shared" si="34"/>
        <v>0</v>
      </c>
      <c r="AA92" s="171">
        <f t="shared" si="35"/>
        <v>0</v>
      </c>
      <c r="AC92" s="219">
        <f t="shared" si="36"/>
        <v>0</v>
      </c>
      <c r="AD92" s="218">
        <f t="shared" si="37"/>
        <v>0</v>
      </c>
      <c r="AE92" s="218">
        <f t="shared" si="38"/>
        <v>0</v>
      </c>
      <c r="AF92" s="220">
        <f t="shared" si="39"/>
        <v>0</v>
      </c>
      <c r="AG92" s="162"/>
      <c r="AH92" s="182">
        <f t="shared" si="40"/>
        <v>0</v>
      </c>
      <c r="AI92" s="183">
        <f t="shared" si="41"/>
        <v>0</v>
      </c>
      <c r="AJ92" s="183">
        <f t="shared" si="42"/>
        <v>0</v>
      </c>
      <c r="AK92" s="184">
        <f t="shared" si="43"/>
        <v>0</v>
      </c>
      <c r="AM92" s="370" t="str">
        <f t="shared" si="49"/>
        <v>-</v>
      </c>
      <c r="AO92" s="309" t="str">
        <f t="shared" si="46"/>
        <v/>
      </c>
    </row>
    <row r="93" spans="2:41" ht="16.5" hidden="1" outlineLevel="2" thickBot="1">
      <c r="B93" s="316">
        <v>27</v>
      </c>
      <c r="C93" s="317">
        <f t="shared" si="44"/>
        <v>412</v>
      </c>
      <c r="D93" s="317">
        <f t="shared" si="45"/>
        <v>0</v>
      </c>
      <c r="E93" s="153"/>
      <c r="F93" s="153"/>
      <c r="G93" s="154"/>
      <c r="H93" s="154"/>
      <c r="I93" s="154"/>
      <c r="J93" s="154"/>
      <c r="K93" s="154"/>
      <c r="L93" s="154"/>
      <c r="M93" s="154"/>
      <c r="N93" s="253"/>
      <c r="O93" s="253"/>
      <c r="P93" s="312"/>
      <c r="Q93" s="253"/>
      <c r="R93" s="186" t="str">
        <f t="shared" si="47"/>
        <v>-</v>
      </c>
      <c r="S93" s="186" t="str">
        <f t="shared" si="48"/>
        <v>-</v>
      </c>
      <c r="T93" s="155" t="s">
        <v>316</v>
      </c>
      <c r="V93" s="181">
        <f t="shared" si="30"/>
        <v>0</v>
      </c>
      <c r="W93" s="202">
        <f t="shared" si="31"/>
        <v>0</v>
      </c>
      <c r="X93" s="149">
        <f t="shared" si="32"/>
        <v>0</v>
      </c>
      <c r="Y93" s="170">
        <f t="shared" si="33"/>
        <v>0</v>
      </c>
      <c r="Z93" s="161">
        <f t="shared" si="34"/>
        <v>0</v>
      </c>
      <c r="AA93" s="171">
        <f t="shared" si="35"/>
        <v>0</v>
      </c>
      <c r="AC93" s="219">
        <f t="shared" si="36"/>
        <v>0</v>
      </c>
      <c r="AD93" s="218">
        <f t="shared" si="37"/>
        <v>0</v>
      </c>
      <c r="AE93" s="218">
        <f t="shared" si="38"/>
        <v>0</v>
      </c>
      <c r="AF93" s="220">
        <f t="shared" si="39"/>
        <v>0</v>
      </c>
      <c r="AG93" s="162"/>
      <c r="AH93" s="182">
        <f t="shared" si="40"/>
        <v>0</v>
      </c>
      <c r="AI93" s="183">
        <f t="shared" si="41"/>
        <v>0</v>
      </c>
      <c r="AJ93" s="183">
        <f t="shared" si="42"/>
        <v>0</v>
      </c>
      <c r="AK93" s="184">
        <f t="shared" si="43"/>
        <v>0</v>
      </c>
      <c r="AM93" s="370" t="str">
        <f t="shared" si="49"/>
        <v>-</v>
      </c>
      <c r="AO93" s="309" t="str">
        <f t="shared" si="46"/>
        <v/>
      </c>
    </row>
    <row r="94" spans="2:41" ht="16.5" hidden="1" outlineLevel="2" thickBot="1">
      <c r="B94" s="316">
        <v>28</v>
      </c>
      <c r="C94" s="317">
        <f t="shared" si="44"/>
        <v>412</v>
      </c>
      <c r="D94" s="317">
        <f t="shared" si="45"/>
        <v>0</v>
      </c>
      <c r="E94" s="153"/>
      <c r="F94" s="153"/>
      <c r="G94" s="154"/>
      <c r="H94" s="154"/>
      <c r="I94" s="154"/>
      <c r="J94" s="154"/>
      <c r="K94" s="154"/>
      <c r="L94" s="154"/>
      <c r="M94" s="154"/>
      <c r="N94" s="253"/>
      <c r="O94" s="253"/>
      <c r="P94" s="312"/>
      <c r="Q94" s="253"/>
      <c r="R94" s="186" t="str">
        <f t="shared" si="47"/>
        <v>-</v>
      </c>
      <c r="S94" s="186" t="str">
        <f t="shared" si="48"/>
        <v>-</v>
      </c>
      <c r="T94" s="155" t="s">
        <v>316</v>
      </c>
      <c r="V94" s="181">
        <f t="shared" si="30"/>
        <v>0</v>
      </c>
      <c r="W94" s="202">
        <f t="shared" si="31"/>
        <v>0</v>
      </c>
      <c r="X94" s="149">
        <f t="shared" si="32"/>
        <v>0</v>
      </c>
      <c r="Y94" s="170">
        <f t="shared" si="33"/>
        <v>0</v>
      </c>
      <c r="Z94" s="161">
        <f t="shared" si="34"/>
        <v>0</v>
      </c>
      <c r="AA94" s="171">
        <f t="shared" si="35"/>
        <v>0</v>
      </c>
      <c r="AC94" s="219">
        <f t="shared" si="36"/>
        <v>0</v>
      </c>
      <c r="AD94" s="218">
        <f t="shared" si="37"/>
        <v>0</v>
      </c>
      <c r="AE94" s="218">
        <f t="shared" si="38"/>
        <v>0</v>
      </c>
      <c r="AF94" s="220">
        <f t="shared" si="39"/>
        <v>0</v>
      </c>
      <c r="AG94" s="162"/>
      <c r="AH94" s="182">
        <f t="shared" si="40"/>
        <v>0</v>
      </c>
      <c r="AI94" s="183">
        <f t="shared" si="41"/>
        <v>0</v>
      </c>
      <c r="AJ94" s="183">
        <f t="shared" si="42"/>
        <v>0</v>
      </c>
      <c r="AK94" s="184">
        <f t="shared" si="43"/>
        <v>0</v>
      </c>
      <c r="AM94" s="370" t="str">
        <f t="shared" si="49"/>
        <v>-</v>
      </c>
      <c r="AO94" s="309" t="str">
        <f t="shared" si="46"/>
        <v/>
      </c>
    </row>
    <row r="95" spans="2:41" ht="16.5" hidden="1" outlineLevel="2" thickBot="1">
      <c r="B95" s="316">
        <v>29</v>
      </c>
      <c r="C95" s="317">
        <f t="shared" si="44"/>
        <v>412</v>
      </c>
      <c r="D95" s="317">
        <f t="shared" si="45"/>
        <v>0</v>
      </c>
      <c r="E95" s="153"/>
      <c r="F95" s="153"/>
      <c r="G95" s="154"/>
      <c r="H95" s="154"/>
      <c r="I95" s="154"/>
      <c r="J95" s="154"/>
      <c r="K95" s="154"/>
      <c r="L95" s="154"/>
      <c r="M95" s="154"/>
      <c r="N95" s="253"/>
      <c r="O95" s="253"/>
      <c r="P95" s="312"/>
      <c r="Q95" s="253"/>
      <c r="R95" s="186" t="str">
        <f t="shared" si="47"/>
        <v>-</v>
      </c>
      <c r="S95" s="186" t="str">
        <f t="shared" si="48"/>
        <v>-</v>
      </c>
      <c r="T95" s="155" t="s">
        <v>316</v>
      </c>
      <c r="V95" s="181">
        <f t="shared" si="30"/>
        <v>0</v>
      </c>
      <c r="W95" s="202">
        <f t="shared" si="31"/>
        <v>0</v>
      </c>
      <c r="X95" s="149">
        <f t="shared" si="32"/>
        <v>0</v>
      </c>
      <c r="Y95" s="170">
        <f t="shared" si="33"/>
        <v>0</v>
      </c>
      <c r="Z95" s="161">
        <f t="shared" si="34"/>
        <v>0</v>
      </c>
      <c r="AA95" s="171">
        <f t="shared" si="35"/>
        <v>0</v>
      </c>
      <c r="AC95" s="219">
        <f t="shared" si="36"/>
        <v>0</v>
      </c>
      <c r="AD95" s="218">
        <f t="shared" si="37"/>
        <v>0</v>
      </c>
      <c r="AE95" s="218">
        <f t="shared" si="38"/>
        <v>0</v>
      </c>
      <c r="AF95" s="220">
        <f t="shared" si="39"/>
        <v>0</v>
      </c>
      <c r="AG95" s="162"/>
      <c r="AH95" s="182">
        <f t="shared" si="40"/>
        <v>0</v>
      </c>
      <c r="AI95" s="183">
        <f t="shared" si="41"/>
        <v>0</v>
      </c>
      <c r="AJ95" s="183">
        <f t="shared" si="42"/>
        <v>0</v>
      </c>
      <c r="AK95" s="184">
        <f t="shared" si="43"/>
        <v>0</v>
      </c>
      <c r="AM95" s="370" t="str">
        <f t="shared" si="49"/>
        <v>-</v>
      </c>
      <c r="AO95" s="309" t="str">
        <f t="shared" si="46"/>
        <v/>
      </c>
    </row>
    <row r="96" spans="2:41" ht="16.5" hidden="1" outlineLevel="2" thickBot="1">
      <c r="B96" s="316">
        <v>30</v>
      </c>
      <c r="C96" s="317">
        <f t="shared" si="44"/>
        <v>412</v>
      </c>
      <c r="D96" s="317">
        <f t="shared" si="45"/>
        <v>0</v>
      </c>
      <c r="E96" s="153"/>
      <c r="F96" s="153"/>
      <c r="G96" s="154"/>
      <c r="H96" s="154"/>
      <c r="I96" s="154"/>
      <c r="J96" s="154"/>
      <c r="K96" s="154"/>
      <c r="L96" s="154"/>
      <c r="M96" s="154"/>
      <c r="N96" s="253"/>
      <c r="O96" s="253"/>
      <c r="P96" s="312"/>
      <c r="Q96" s="253"/>
      <c r="R96" s="186" t="str">
        <f t="shared" si="47"/>
        <v>-</v>
      </c>
      <c r="S96" s="186" t="str">
        <f t="shared" si="48"/>
        <v>-</v>
      </c>
      <c r="T96" s="155" t="s">
        <v>316</v>
      </c>
      <c r="V96" s="181">
        <f t="shared" si="30"/>
        <v>0</v>
      </c>
      <c r="W96" s="202">
        <f t="shared" si="31"/>
        <v>0</v>
      </c>
      <c r="X96" s="149">
        <f t="shared" si="32"/>
        <v>0</v>
      </c>
      <c r="Y96" s="170">
        <f t="shared" si="33"/>
        <v>0</v>
      </c>
      <c r="Z96" s="161">
        <f t="shared" si="34"/>
        <v>0</v>
      </c>
      <c r="AA96" s="171">
        <f t="shared" si="35"/>
        <v>0</v>
      </c>
      <c r="AC96" s="219">
        <f t="shared" si="36"/>
        <v>0</v>
      </c>
      <c r="AD96" s="218">
        <f t="shared" si="37"/>
        <v>0</v>
      </c>
      <c r="AE96" s="218">
        <f t="shared" si="38"/>
        <v>0</v>
      </c>
      <c r="AF96" s="220">
        <f t="shared" si="39"/>
        <v>0</v>
      </c>
      <c r="AG96" s="162"/>
      <c r="AH96" s="182">
        <f t="shared" si="40"/>
        <v>0</v>
      </c>
      <c r="AI96" s="183">
        <f t="shared" si="41"/>
        <v>0</v>
      </c>
      <c r="AJ96" s="183">
        <f t="shared" si="42"/>
        <v>0</v>
      </c>
      <c r="AK96" s="184">
        <f t="shared" si="43"/>
        <v>0</v>
      </c>
      <c r="AM96" s="370" t="str">
        <f t="shared" si="49"/>
        <v>-</v>
      </c>
      <c r="AO96" s="309" t="str">
        <f t="shared" si="46"/>
        <v/>
      </c>
    </row>
    <row r="97" spans="2:41" ht="16.5" hidden="1" outlineLevel="2" thickBot="1">
      <c r="B97" s="316">
        <v>31</v>
      </c>
      <c r="C97" s="317">
        <f t="shared" si="44"/>
        <v>412</v>
      </c>
      <c r="D97" s="317">
        <f t="shared" si="45"/>
        <v>0</v>
      </c>
      <c r="E97" s="153"/>
      <c r="F97" s="153"/>
      <c r="G97" s="154"/>
      <c r="H97" s="154"/>
      <c r="I97" s="154"/>
      <c r="J97" s="154"/>
      <c r="K97" s="154"/>
      <c r="L97" s="154"/>
      <c r="M97" s="154"/>
      <c r="N97" s="253"/>
      <c r="O97" s="253"/>
      <c r="P97" s="312"/>
      <c r="Q97" s="253"/>
      <c r="R97" s="186" t="str">
        <f t="shared" si="47"/>
        <v>-</v>
      </c>
      <c r="S97" s="186" t="str">
        <f t="shared" si="48"/>
        <v>-</v>
      </c>
      <c r="T97" s="155" t="s">
        <v>316</v>
      </c>
      <c r="V97" s="181">
        <f t="shared" si="30"/>
        <v>0</v>
      </c>
      <c r="W97" s="202">
        <f t="shared" si="31"/>
        <v>0</v>
      </c>
      <c r="X97" s="149">
        <f t="shared" si="32"/>
        <v>0</v>
      </c>
      <c r="Y97" s="170">
        <f t="shared" si="33"/>
        <v>0</v>
      </c>
      <c r="Z97" s="161">
        <f t="shared" si="34"/>
        <v>0</v>
      </c>
      <c r="AA97" s="171">
        <f t="shared" si="35"/>
        <v>0</v>
      </c>
      <c r="AC97" s="219">
        <f t="shared" si="36"/>
        <v>0</v>
      </c>
      <c r="AD97" s="218">
        <f t="shared" si="37"/>
        <v>0</v>
      </c>
      <c r="AE97" s="218">
        <f t="shared" si="38"/>
        <v>0</v>
      </c>
      <c r="AF97" s="220">
        <f t="shared" si="39"/>
        <v>0</v>
      </c>
      <c r="AG97" s="162"/>
      <c r="AH97" s="182">
        <f t="shared" si="40"/>
        <v>0</v>
      </c>
      <c r="AI97" s="183">
        <f t="shared" si="41"/>
        <v>0</v>
      </c>
      <c r="AJ97" s="183">
        <f t="shared" si="42"/>
        <v>0</v>
      </c>
      <c r="AK97" s="184">
        <f t="shared" si="43"/>
        <v>0</v>
      </c>
      <c r="AM97" s="370" t="str">
        <f t="shared" si="49"/>
        <v>-</v>
      </c>
      <c r="AO97" s="309" t="str">
        <f t="shared" si="46"/>
        <v/>
      </c>
    </row>
    <row r="98" spans="2:41" ht="16.5" hidden="1" outlineLevel="2" thickBot="1">
      <c r="B98" s="316">
        <v>32</v>
      </c>
      <c r="C98" s="317">
        <f t="shared" si="44"/>
        <v>412</v>
      </c>
      <c r="D98" s="317">
        <f t="shared" si="45"/>
        <v>0</v>
      </c>
      <c r="E98" s="153"/>
      <c r="F98" s="153"/>
      <c r="G98" s="154"/>
      <c r="H98" s="154"/>
      <c r="I98" s="154"/>
      <c r="J98" s="154"/>
      <c r="K98" s="154"/>
      <c r="L98" s="154"/>
      <c r="M98" s="154"/>
      <c r="N98" s="253"/>
      <c r="O98" s="253"/>
      <c r="P98" s="312"/>
      <c r="Q98" s="253"/>
      <c r="R98" s="186" t="str">
        <f t="shared" si="47"/>
        <v>-</v>
      </c>
      <c r="S98" s="186" t="str">
        <f t="shared" si="48"/>
        <v>-</v>
      </c>
      <c r="T98" s="155" t="s">
        <v>316</v>
      </c>
      <c r="V98" s="181">
        <f t="shared" si="30"/>
        <v>0</v>
      </c>
      <c r="W98" s="202">
        <f t="shared" si="31"/>
        <v>0</v>
      </c>
      <c r="X98" s="149">
        <f t="shared" si="32"/>
        <v>0</v>
      </c>
      <c r="Y98" s="170">
        <f t="shared" si="33"/>
        <v>0</v>
      </c>
      <c r="Z98" s="161">
        <f t="shared" si="34"/>
        <v>0</v>
      </c>
      <c r="AA98" s="171">
        <f t="shared" si="35"/>
        <v>0</v>
      </c>
      <c r="AC98" s="219">
        <f t="shared" si="36"/>
        <v>0</v>
      </c>
      <c r="AD98" s="218">
        <f t="shared" si="37"/>
        <v>0</v>
      </c>
      <c r="AE98" s="218">
        <f t="shared" si="38"/>
        <v>0</v>
      </c>
      <c r="AF98" s="220">
        <f t="shared" si="39"/>
        <v>0</v>
      </c>
      <c r="AG98" s="162"/>
      <c r="AH98" s="182">
        <f t="shared" si="40"/>
        <v>0</v>
      </c>
      <c r="AI98" s="183">
        <f t="shared" si="41"/>
        <v>0</v>
      </c>
      <c r="AJ98" s="183">
        <f t="shared" si="42"/>
        <v>0</v>
      </c>
      <c r="AK98" s="184">
        <f t="shared" si="43"/>
        <v>0</v>
      </c>
      <c r="AM98" s="370" t="str">
        <f t="shared" si="49"/>
        <v>-</v>
      </c>
      <c r="AO98" s="309" t="str">
        <f t="shared" si="46"/>
        <v/>
      </c>
    </row>
    <row r="99" spans="2:41" ht="16.5" hidden="1" outlineLevel="2" thickBot="1">
      <c r="B99" s="316">
        <v>33</v>
      </c>
      <c r="C99" s="317">
        <f t="shared" si="44"/>
        <v>412</v>
      </c>
      <c r="D99" s="317">
        <f t="shared" si="45"/>
        <v>0</v>
      </c>
      <c r="E99" s="153"/>
      <c r="F99" s="153"/>
      <c r="G99" s="154"/>
      <c r="H99" s="154"/>
      <c r="I99" s="154"/>
      <c r="J99" s="154"/>
      <c r="K99" s="154"/>
      <c r="L99" s="154"/>
      <c r="M99" s="154"/>
      <c r="N99" s="253"/>
      <c r="O99" s="253"/>
      <c r="P99" s="312"/>
      <c r="Q99" s="253"/>
      <c r="R99" s="186" t="str">
        <f t="shared" si="47"/>
        <v>-</v>
      </c>
      <c r="S99" s="186" t="str">
        <f t="shared" si="48"/>
        <v>-</v>
      </c>
      <c r="T99" s="155" t="s">
        <v>316</v>
      </c>
      <c r="V99" s="181">
        <f t="shared" si="30"/>
        <v>0</v>
      </c>
      <c r="W99" s="202">
        <f t="shared" si="31"/>
        <v>0</v>
      </c>
      <c r="X99" s="149">
        <f t="shared" si="32"/>
        <v>0</v>
      </c>
      <c r="Y99" s="170">
        <f t="shared" si="33"/>
        <v>0</v>
      </c>
      <c r="Z99" s="161">
        <f t="shared" si="34"/>
        <v>0</v>
      </c>
      <c r="AA99" s="171">
        <f t="shared" si="35"/>
        <v>0</v>
      </c>
      <c r="AC99" s="219">
        <f t="shared" si="36"/>
        <v>0</v>
      </c>
      <c r="AD99" s="218">
        <f t="shared" si="37"/>
        <v>0</v>
      </c>
      <c r="AE99" s="218">
        <f t="shared" si="38"/>
        <v>0</v>
      </c>
      <c r="AF99" s="220">
        <f t="shared" si="39"/>
        <v>0</v>
      </c>
      <c r="AG99" s="162"/>
      <c r="AH99" s="182">
        <f t="shared" si="40"/>
        <v>0</v>
      </c>
      <c r="AI99" s="183">
        <f t="shared" si="41"/>
        <v>0</v>
      </c>
      <c r="AJ99" s="183">
        <f t="shared" si="42"/>
        <v>0</v>
      </c>
      <c r="AK99" s="184">
        <f t="shared" si="43"/>
        <v>0</v>
      </c>
      <c r="AM99" s="370" t="str">
        <f t="shared" si="49"/>
        <v>-</v>
      </c>
      <c r="AO99" s="309" t="str">
        <f t="shared" si="46"/>
        <v/>
      </c>
    </row>
    <row r="100" spans="2:41" ht="16.5" hidden="1" outlineLevel="2" thickBot="1">
      <c r="B100" s="316">
        <v>34</v>
      </c>
      <c r="C100" s="317">
        <f t="shared" si="44"/>
        <v>412</v>
      </c>
      <c r="D100" s="317">
        <f t="shared" si="45"/>
        <v>0</v>
      </c>
      <c r="E100" s="153"/>
      <c r="F100" s="153"/>
      <c r="G100" s="154"/>
      <c r="H100" s="154"/>
      <c r="I100" s="154"/>
      <c r="J100" s="154"/>
      <c r="K100" s="154"/>
      <c r="L100" s="154"/>
      <c r="M100" s="154"/>
      <c r="N100" s="253"/>
      <c r="O100" s="253"/>
      <c r="P100" s="312"/>
      <c r="Q100" s="253"/>
      <c r="R100" s="186" t="str">
        <f t="shared" si="47"/>
        <v>-</v>
      </c>
      <c r="S100" s="186" t="str">
        <f t="shared" si="48"/>
        <v>-</v>
      </c>
      <c r="T100" s="155" t="s">
        <v>316</v>
      </c>
      <c r="V100" s="181">
        <f t="shared" si="30"/>
        <v>0</v>
      </c>
      <c r="W100" s="202">
        <f t="shared" si="31"/>
        <v>0</v>
      </c>
      <c r="X100" s="149">
        <f t="shared" si="32"/>
        <v>0</v>
      </c>
      <c r="Y100" s="170">
        <f t="shared" si="33"/>
        <v>0</v>
      </c>
      <c r="Z100" s="161">
        <f t="shared" si="34"/>
        <v>0</v>
      </c>
      <c r="AA100" s="171">
        <f t="shared" si="35"/>
        <v>0</v>
      </c>
      <c r="AC100" s="219">
        <f t="shared" si="36"/>
        <v>0</v>
      </c>
      <c r="AD100" s="218">
        <f t="shared" si="37"/>
        <v>0</v>
      </c>
      <c r="AE100" s="218">
        <f t="shared" si="38"/>
        <v>0</v>
      </c>
      <c r="AF100" s="220">
        <f t="shared" si="39"/>
        <v>0</v>
      </c>
      <c r="AG100" s="162"/>
      <c r="AH100" s="182">
        <f t="shared" si="40"/>
        <v>0</v>
      </c>
      <c r="AI100" s="183">
        <f t="shared" si="41"/>
        <v>0</v>
      </c>
      <c r="AJ100" s="183">
        <f t="shared" si="42"/>
        <v>0</v>
      </c>
      <c r="AK100" s="184">
        <f t="shared" si="43"/>
        <v>0</v>
      </c>
      <c r="AM100" s="370" t="str">
        <f t="shared" si="49"/>
        <v>-</v>
      </c>
      <c r="AO100" s="309" t="str">
        <f t="shared" si="46"/>
        <v/>
      </c>
    </row>
    <row r="101" spans="2:41" ht="16.5" hidden="1" outlineLevel="2" thickBot="1">
      <c r="B101" s="316">
        <v>35</v>
      </c>
      <c r="C101" s="317">
        <f t="shared" si="44"/>
        <v>412</v>
      </c>
      <c r="D101" s="317">
        <f t="shared" si="45"/>
        <v>0</v>
      </c>
      <c r="E101" s="153"/>
      <c r="F101" s="153"/>
      <c r="G101" s="154"/>
      <c r="H101" s="154"/>
      <c r="I101" s="154"/>
      <c r="J101" s="154"/>
      <c r="K101" s="154"/>
      <c r="L101" s="154"/>
      <c r="M101" s="154"/>
      <c r="N101" s="253"/>
      <c r="O101" s="253"/>
      <c r="P101" s="312"/>
      <c r="Q101" s="253"/>
      <c r="R101" s="186" t="str">
        <f t="shared" si="47"/>
        <v>-</v>
      </c>
      <c r="S101" s="186" t="str">
        <f t="shared" si="48"/>
        <v>-</v>
      </c>
      <c r="T101" s="155" t="s">
        <v>316</v>
      </c>
      <c r="V101" s="181">
        <f t="shared" si="30"/>
        <v>0</v>
      </c>
      <c r="W101" s="202">
        <f t="shared" si="31"/>
        <v>0</v>
      </c>
      <c r="X101" s="149">
        <f t="shared" si="32"/>
        <v>0</v>
      </c>
      <c r="Y101" s="170">
        <f t="shared" si="33"/>
        <v>0</v>
      </c>
      <c r="Z101" s="161">
        <f t="shared" si="34"/>
        <v>0</v>
      </c>
      <c r="AA101" s="171">
        <f t="shared" si="35"/>
        <v>0</v>
      </c>
      <c r="AC101" s="219">
        <f t="shared" si="36"/>
        <v>0</v>
      </c>
      <c r="AD101" s="218">
        <f t="shared" si="37"/>
        <v>0</v>
      </c>
      <c r="AE101" s="218">
        <f t="shared" si="38"/>
        <v>0</v>
      </c>
      <c r="AF101" s="220">
        <f t="shared" si="39"/>
        <v>0</v>
      </c>
      <c r="AG101" s="162"/>
      <c r="AH101" s="182">
        <f t="shared" si="40"/>
        <v>0</v>
      </c>
      <c r="AI101" s="183">
        <f t="shared" si="41"/>
        <v>0</v>
      </c>
      <c r="AJ101" s="183">
        <f t="shared" si="42"/>
        <v>0</v>
      </c>
      <c r="AK101" s="184">
        <f t="shared" si="43"/>
        <v>0</v>
      </c>
      <c r="AM101" s="370" t="str">
        <f t="shared" si="49"/>
        <v>-</v>
      </c>
      <c r="AO101" s="309" t="str">
        <f t="shared" si="46"/>
        <v/>
      </c>
    </row>
    <row r="102" spans="2:41" ht="16.5" hidden="1" outlineLevel="2" thickBot="1">
      <c r="B102" s="316">
        <v>36</v>
      </c>
      <c r="C102" s="317">
        <f t="shared" si="44"/>
        <v>412</v>
      </c>
      <c r="D102" s="317">
        <f t="shared" si="45"/>
        <v>0</v>
      </c>
      <c r="E102" s="153"/>
      <c r="F102" s="153"/>
      <c r="G102" s="154"/>
      <c r="H102" s="154"/>
      <c r="I102" s="154"/>
      <c r="J102" s="154"/>
      <c r="K102" s="154"/>
      <c r="L102" s="154"/>
      <c r="M102" s="154"/>
      <c r="N102" s="253"/>
      <c r="O102" s="253"/>
      <c r="P102" s="312"/>
      <c r="Q102" s="253"/>
      <c r="R102" s="186" t="str">
        <f t="shared" si="47"/>
        <v>-</v>
      </c>
      <c r="S102" s="186" t="str">
        <f t="shared" si="48"/>
        <v>-</v>
      </c>
      <c r="T102" s="155" t="s">
        <v>316</v>
      </c>
      <c r="V102" s="181">
        <f t="shared" si="30"/>
        <v>0</v>
      </c>
      <c r="W102" s="202">
        <f t="shared" si="31"/>
        <v>0</v>
      </c>
      <c r="X102" s="149">
        <f t="shared" si="32"/>
        <v>0</v>
      </c>
      <c r="Y102" s="170">
        <f t="shared" si="33"/>
        <v>0</v>
      </c>
      <c r="Z102" s="161">
        <f t="shared" si="34"/>
        <v>0</v>
      </c>
      <c r="AA102" s="171">
        <f t="shared" si="35"/>
        <v>0</v>
      </c>
      <c r="AC102" s="219">
        <f t="shared" si="36"/>
        <v>0</v>
      </c>
      <c r="AD102" s="218">
        <f t="shared" si="37"/>
        <v>0</v>
      </c>
      <c r="AE102" s="218">
        <f t="shared" si="38"/>
        <v>0</v>
      </c>
      <c r="AF102" s="220">
        <f t="shared" si="39"/>
        <v>0</v>
      </c>
      <c r="AG102" s="162"/>
      <c r="AH102" s="182">
        <f t="shared" si="40"/>
        <v>0</v>
      </c>
      <c r="AI102" s="183">
        <f t="shared" si="41"/>
        <v>0</v>
      </c>
      <c r="AJ102" s="183">
        <f t="shared" si="42"/>
        <v>0</v>
      </c>
      <c r="AK102" s="184">
        <f t="shared" si="43"/>
        <v>0</v>
      </c>
      <c r="AM102" s="370" t="str">
        <f t="shared" si="49"/>
        <v>-</v>
      </c>
      <c r="AO102" s="309" t="str">
        <f t="shared" si="46"/>
        <v/>
      </c>
    </row>
    <row r="103" spans="2:41" ht="16.5" hidden="1" outlineLevel="2" thickBot="1">
      <c r="B103" s="316">
        <v>37</v>
      </c>
      <c r="C103" s="317">
        <f t="shared" si="44"/>
        <v>412</v>
      </c>
      <c r="D103" s="317">
        <f t="shared" si="45"/>
        <v>0</v>
      </c>
      <c r="E103" s="153"/>
      <c r="F103" s="153"/>
      <c r="G103" s="154"/>
      <c r="H103" s="154"/>
      <c r="I103" s="154"/>
      <c r="J103" s="154"/>
      <c r="K103" s="154"/>
      <c r="L103" s="154"/>
      <c r="M103" s="154"/>
      <c r="N103" s="253"/>
      <c r="O103" s="253"/>
      <c r="P103" s="312"/>
      <c r="Q103" s="253"/>
      <c r="R103" s="186" t="str">
        <f t="shared" si="47"/>
        <v>-</v>
      </c>
      <c r="S103" s="186" t="str">
        <f t="shared" si="48"/>
        <v>-</v>
      </c>
      <c r="T103" s="155" t="s">
        <v>316</v>
      </c>
      <c r="V103" s="181">
        <f t="shared" si="30"/>
        <v>0</v>
      </c>
      <c r="W103" s="202">
        <f t="shared" si="31"/>
        <v>0</v>
      </c>
      <c r="X103" s="149">
        <f t="shared" si="32"/>
        <v>0</v>
      </c>
      <c r="Y103" s="170">
        <f t="shared" si="33"/>
        <v>0</v>
      </c>
      <c r="Z103" s="161">
        <f t="shared" si="34"/>
        <v>0</v>
      </c>
      <c r="AA103" s="171">
        <f t="shared" si="35"/>
        <v>0</v>
      </c>
      <c r="AC103" s="219">
        <f t="shared" si="36"/>
        <v>0</v>
      </c>
      <c r="AD103" s="218">
        <f t="shared" si="37"/>
        <v>0</v>
      </c>
      <c r="AE103" s="218">
        <f t="shared" si="38"/>
        <v>0</v>
      </c>
      <c r="AF103" s="220">
        <f t="shared" si="39"/>
        <v>0</v>
      </c>
      <c r="AG103" s="162"/>
      <c r="AH103" s="182">
        <f t="shared" si="40"/>
        <v>0</v>
      </c>
      <c r="AI103" s="183">
        <f t="shared" si="41"/>
        <v>0</v>
      </c>
      <c r="AJ103" s="183">
        <f t="shared" si="42"/>
        <v>0</v>
      </c>
      <c r="AK103" s="184">
        <f t="shared" si="43"/>
        <v>0</v>
      </c>
      <c r="AM103" s="370" t="str">
        <f t="shared" si="49"/>
        <v>-</v>
      </c>
      <c r="AO103" s="309" t="str">
        <f t="shared" si="46"/>
        <v/>
      </c>
    </row>
    <row r="104" spans="2:41" ht="16.5" hidden="1" outlineLevel="2" thickBot="1">
      <c r="B104" s="316">
        <v>38</v>
      </c>
      <c r="C104" s="317">
        <f t="shared" si="44"/>
        <v>412</v>
      </c>
      <c r="D104" s="317">
        <f t="shared" si="45"/>
        <v>0</v>
      </c>
      <c r="E104" s="153"/>
      <c r="F104" s="153"/>
      <c r="G104" s="154"/>
      <c r="H104" s="154"/>
      <c r="I104" s="154"/>
      <c r="J104" s="154"/>
      <c r="K104" s="154"/>
      <c r="L104" s="154"/>
      <c r="M104" s="154"/>
      <c r="N104" s="253"/>
      <c r="O104" s="253"/>
      <c r="P104" s="312"/>
      <c r="Q104" s="253"/>
      <c r="R104" s="186" t="str">
        <f t="shared" si="47"/>
        <v>-</v>
      </c>
      <c r="S104" s="186" t="str">
        <f t="shared" si="48"/>
        <v>-</v>
      </c>
      <c r="T104" s="155" t="s">
        <v>316</v>
      </c>
      <c r="V104" s="181">
        <f t="shared" si="30"/>
        <v>0</v>
      </c>
      <c r="W104" s="202">
        <f t="shared" si="31"/>
        <v>0</v>
      </c>
      <c r="X104" s="149">
        <f t="shared" si="32"/>
        <v>0</v>
      </c>
      <c r="Y104" s="170">
        <f t="shared" si="33"/>
        <v>0</v>
      </c>
      <c r="Z104" s="161">
        <f t="shared" si="34"/>
        <v>0</v>
      </c>
      <c r="AA104" s="171">
        <f t="shared" si="35"/>
        <v>0</v>
      </c>
      <c r="AC104" s="219">
        <f t="shared" si="36"/>
        <v>0</v>
      </c>
      <c r="AD104" s="218">
        <f t="shared" si="37"/>
        <v>0</v>
      </c>
      <c r="AE104" s="218">
        <f t="shared" si="38"/>
        <v>0</v>
      </c>
      <c r="AF104" s="220">
        <f t="shared" si="39"/>
        <v>0</v>
      </c>
      <c r="AG104" s="162"/>
      <c r="AH104" s="182">
        <f t="shared" si="40"/>
        <v>0</v>
      </c>
      <c r="AI104" s="183">
        <f t="shared" si="41"/>
        <v>0</v>
      </c>
      <c r="AJ104" s="183">
        <f t="shared" si="42"/>
        <v>0</v>
      </c>
      <c r="AK104" s="184">
        <f t="shared" si="43"/>
        <v>0</v>
      </c>
      <c r="AM104" s="370" t="str">
        <f t="shared" si="49"/>
        <v>-</v>
      </c>
      <c r="AO104" s="309" t="str">
        <f t="shared" si="46"/>
        <v/>
      </c>
    </row>
    <row r="105" spans="2:41" ht="16.5" hidden="1" outlineLevel="2" thickBot="1">
      <c r="B105" s="316">
        <v>39</v>
      </c>
      <c r="C105" s="317">
        <f t="shared" si="44"/>
        <v>412</v>
      </c>
      <c r="D105" s="317">
        <f t="shared" si="45"/>
        <v>0</v>
      </c>
      <c r="E105" s="153"/>
      <c r="F105" s="153"/>
      <c r="G105" s="154"/>
      <c r="H105" s="154"/>
      <c r="I105" s="154"/>
      <c r="J105" s="154"/>
      <c r="K105" s="154"/>
      <c r="L105" s="154"/>
      <c r="M105" s="154"/>
      <c r="N105" s="253"/>
      <c r="O105" s="253"/>
      <c r="P105" s="312"/>
      <c r="Q105" s="253"/>
      <c r="R105" s="186" t="str">
        <f t="shared" si="47"/>
        <v>-</v>
      </c>
      <c r="S105" s="186" t="str">
        <f t="shared" si="48"/>
        <v>-</v>
      </c>
      <c r="T105" s="155" t="s">
        <v>316</v>
      </c>
      <c r="V105" s="181">
        <f t="shared" si="30"/>
        <v>0</v>
      </c>
      <c r="W105" s="202">
        <f t="shared" si="31"/>
        <v>0</v>
      </c>
      <c r="X105" s="149">
        <f t="shared" si="32"/>
        <v>0</v>
      </c>
      <c r="Y105" s="170">
        <f t="shared" si="33"/>
        <v>0</v>
      </c>
      <c r="Z105" s="161">
        <f t="shared" si="34"/>
        <v>0</v>
      </c>
      <c r="AA105" s="171">
        <f t="shared" si="35"/>
        <v>0</v>
      </c>
      <c r="AC105" s="219">
        <f t="shared" si="36"/>
        <v>0</v>
      </c>
      <c r="AD105" s="218">
        <f t="shared" si="37"/>
        <v>0</v>
      </c>
      <c r="AE105" s="218">
        <f t="shared" si="38"/>
        <v>0</v>
      </c>
      <c r="AF105" s="220">
        <f t="shared" si="39"/>
        <v>0</v>
      </c>
      <c r="AG105" s="162"/>
      <c r="AH105" s="182">
        <f t="shared" si="40"/>
        <v>0</v>
      </c>
      <c r="AI105" s="183">
        <f t="shared" si="41"/>
        <v>0</v>
      </c>
      <c r="AJ105" s="183">
        <f t="shared" si="42"/>
        <v>0</v>
      </c>
      <c r="AK105" s="184">
        <f t="shared" si="43"/>
        <v>0</v>
      </c>
      <c r="AM105" s="370" t="str">
        <f t="shared" si="49"/>
        <v>-</v>
      </c>
      <c r="AO105" s="309" t="str">
        <f t="shared" si="46"/>
        <v/>
      </c>
    </row>
    <row r="106" spans="2:41" ht="16.5" hidden="1" outlineLevel="2" thickBot="1">
      <c r="B106" s="316">
        <v>40</v>
      </c>
      <c r="C106" s="317">
        <f t="shared" si="44"/>
        <v>412</v>
      </c>
      <c r="D106" s="317">
        <f t="shared" si="45"/>
        <v>0</v>
      </c>
      <c r="E106" s="153"/>
      <c r="F106" s="153"/>
      <c r="G106" s="154"/>
      <c r="H106" s="154"/>
      <c r="I106" s="154"/>
      <c r="J106" s="154"/>
      <c r="K106" s="154"/>
      <c r="L106" s="154"/>
      <c r="M106" s="154"/>
      <c r="N106" s="253"/>
      <c r="O106" s="253"/>
      <c r="P106" s="312"/>
      <c r="Q106" s="253"/>
      <c r="R106" s="186" t="str">
        <f t="shared" si="47"/>
        <v>-</v>
      </c>
      <c r="S106" s="186" t="str">
        <f t="shared" si="48"/>
        <v>-</v>
      </c>
      <c r="T106" s="155" t="s">
        <v>316</v>
      </c>
      <c r="V106" s="181">
        <f t="shared" si="30"/>
        <v>0</v>
      </c>
      <c r="W106" s="202">
        <f t="shared" si="31"/>
        <v>0</v>
      </c>
      <c r="X106" s="149">
        <f t="shared" si="32"/>
        <v>0</v>
      </c>
      <c r="Y106" s="170">
        <f t="shared" si="33"/>
        <v>0</v>
      </c>
      <c r="Z106" s="161">
        <f t="shared" si="34"/>
        <v>0</v>
      </c>
      <c r="AA106" s="171">
        <f t="shared" si="35"/>
        <v>0</v>
      </c>
      <c r="AC106" s="219">
        <f t="shared" si="36"/>
        <v>0</v>
      </c>
      <c r="AD106" s="218">
        <f t="shared" si="37"/>
        <v>0</v>
      </c>
      <c r="AE106" s="218">
        <f t="shared" si="38"/>
        <v>0</v>
      </c>
      <c r="AF106" s="220">
        <f t="shared" si="39"/>
        <v>0</v>
      </c>
      <c r="AG106" s="162"/>
      <c r="AH106" s="182">
        <f t="shared" si="40"/>
        <v>0</v>
      </c>
      <c r="AI106" s="183">
        <f t="shared" si="41"/>
        <v>0</v>
      </c>
      <c r="AJ106" s="183">
        <f t="shared" si="42"/>
        <v>0</v>
      </c>
      <c r="AK106" s="184">
        <f t="shared" si="43"/>
        <v>0</v>
      </c>
      <c r="AM106" s="370" t="str">
        <f t="shared" si="49"/>
        <v>-</v>
      </c>
      <c r="AO106" s="309" t="str">
        <f t="shared" si="46"/>
        <v/>
      </c>
    </row>
    <row r="107" spans="2:41" ht="16.5" hidden="1" outlineLevel="2" thickBot="1">
      <c r="B107" s="316">
        <v>41</v>
      </c>
      <c r="C107" s="317">
        <f t="shared" si="44"/>
        <v>412</v>
      </c>
      <c r="D107" s="317">
        <f t="shared" si="45"/>
        <v>0</v>
      </c>
      <c r="E107" s="153"/>
      <c r="F107" s="153"/>
      <c r="G107" s="154"/>
      <c r="H107" s="154"/>
      <c r="I107" s="154"/>
      <c r="J107" s="154"/>
      <c r="K107" s="154"/>
      <c r="L107" s="154"/>
      <c r="M107" s="154"/>
      <c r="N107" s="253"/>
      <c r="O107" s="253"/>
      <c r="P107" s="312"/>
      <c r="Q107" s="253"/>
      <c r="R107" s="186" t="str">
        <f t="shared" si="47"/>
        <v>-</v>
      </c>
      <c r="S107" s="186" t="str">
        <f t="shared" si="48"/>
        <v>-</v>
      </c>
      <c r="T107" s="155" t="s">
        <v>316</v>
      </c>
      <c r="V107" s="181">
        <f t="shared" si="30"/>
        <v>0</v>
      </c>
      <c r="W107" s="202">
        <f t="shared" si="31"/>
        <v>0</v>
      </c>
      <c r="X107" s="149">
        <f t="shared" si="32"/>
        <v>0</v>
      </c>
      <c r="Y107" s="170">
        <f t="shared" si="33"/>
        <v>0</v>
      </c>
      <c r="Z107" s="161">
        <f t="shared" si="34"/>
        <v>0</v>
      </c>
      <c r="AA107" s="171">
        <f t="shared" si="35"/>
        <v>0</v>
      </c>
      <c r="AC107" s="219">
        <f t="shared" si="36"/>
        <v>0</v>
      </c>
      <c r="AD107" s="218">
        <f t="shared" si="37"/>
        <v>0</v>
      </c>
      <c r="AE107" s="218">
        <f t="shared" si="38"/>
        <v>0</v>
      </c>
      <c r="AF107" s="220">
        <f t="shared" si="39"/>
        <v>0</v>
      </c>
      <c r="AG107" s="162"/>
      <c r="AH107" s="182">
        <f t="shared" si="40"/>
        <v>0</v>
      </c>
      <c r="AI107" s="183">
        <f t="shared" si="41"/>
        <v>0</v>
      </c>
      <c r="AJ107" s="183">
        <f t="shared" si="42"/>
        <v>0</v>
      </c>
      <c r="AK107" s="184">
        <f t="shared" si="43"/>
        <v>0</v>
      </c>
      <c r="AM107" s="370" t="str">
        <f t="shared" si="49"/>
        <v>-</v>
      </c>
      <c r="AO107" s="309" t="str">
        <f t="shared" si="46"/>
        <v/>
      </c>
    </row>
    <row r="108" spans="2:41" ht="16.5" hidden="1" outlineLevel="2" thickBot="1">
      <c r="B108" s="316">
        <v>42</v>
      </c>
      <c r="C108" s="317">
        <f t="shared" si="44"/>
        <v>412</v>
      </c>
      <c r="D108" s="317">
        <f t="shared" si="45"/>
        <v>0</v>
      </c>
      <c r="E108" s="153"/>
      <c r="F108" s="153"/>
      <c r="G108" s="154"/>
      <c r="H108" s="154"/>
      <c r="I108" s="154"/>
      <c r="J108" s="154"/>
      <c r="K108" s="154"/>
      <c r="L108" s="154"/>
      <c r="M108" s="154"/>
      <c r="N108" s="253"/>
      <c r="O108" s="253"/>
      <c r="P108" s="312"/>
      <c r="Q108" s="253"/>
      <c r="R108" s="186" t="str">
        <f t="shared" si="47"/>
        <v>-</v>
      </c>
      <c r="S108" s="186" t="str">
        <f t="shared" si="48"/>
        <v>-</v>
      </c>
      <c r="T108" s="155" t="s">
        <v>316</v>
      </c>
      <c r="V108" s="181">
        <f t="shared" si="30"/>
        <v>0</v>
      </c>
      <c r="W108" s="202">
        <f t="shared" si="31"/>
        <v>0</v>
      </c>
      <c r="X108" s="149">
        <f t="shared" si="32"/>
        <v>0</v>
      </c>
      <c r="Y108" s="170">
        <f t="shared" si="33"/>
        <v>0</v>
      </c>
      <c r="Z108" s="161">
        <f t="shared" si="34"/>
        <v>0</v>
      </c>
      <c r="AA108" s="171">
        <f t="shared" si="35"/>
        <v>0</v>
      </c>
      <c r="AC108" s="219">
        <f t="shared" si="36"/>
        <v>0</v>
      </c>
      <c r="AD108" s="218">
        <f t="shared" si="37"/>
        <v>0</v>
      </c>
      <c r="AE108" s="218">
        <f t="shared" si="38"/>
        <v>0</v>
      </c>
      <c r="AF108" s="220">
        <f t="shared" si="39"/>
        <v>0</v>
      </c>
      <c r="AG108" s="162"/>
      <c r="AH108" s="182">
        <f t="shared" si="40"/>
        <v>0</v>
      </c>
      <c r="AI108" s="183">
        <f t="shared" si="41"/>
        <v>0</v>
      </c>
      <c r="AJ108" s="183">
        <f t="shared" si="42"/>
        <v>0</v>
      </c>
      <c r="AK108" s="184">
        <f t="shared" si="43"/>
        <v>0</v>
      </c>
      <c r="AM108" s="370" t="str">
        <f t="shared" si="49"/>
        <v>-</v>
      </c>
      <c r="AO108" s="309" t="str">
        <f t="shared" si="46"/>
        <v/>
      </c>
    </row>
    <row r="109" spans="2:41" ht="16.5" hidden="1" outlineLevel="2" thickBot="1">
      <c r="B109" s="316">
        <v>43</v>
      </c>
      <c r="C109" s="317">
        <f t="shared" si="44"/>
        <v>412</v>
      </c>
      <c r="D109" s="317">
        <f t="shared" si="45"/>
        <v>0</v>
      </c>
      <c r="E109" s="153"/>
      <c r="F109" s="153"/>
      <c r="G109" s="154"/>
      <c r="H109" s="154"/>
      <c r="I109" s="154"/>
      <c r="J109" s="154"/>
      <c r="K109" s="154"/>
      <c r="L109" s="154"/>
      <c r="M109" s="154"/>
      <c r="N109" s="253"/>
      <c r="O109" s="253"/>
      <c r="P109" s="312"/>
      <c r="Q109" s="253"/>
      <c r="R109" s="186" t="str">
        <f t="shared" si="47"/>
        <v>-</v>
      </c>
      <c r="S109" s="186" t="str">
        <f t="shared" si="48"/>
        <v>-</v>
      </c>
      <c r="T109" s="155" t="s">
        <v>316</v>
      </c>
      <c r="V109" s="181">
        <f t="shared" si="30"/>
        <v>0</v>
      </c>
      <c r="W109" s="202">
        <f t="shared" si="31"/>
        <v>0</v>
      </c>
      <c r="X109" s="149">
        <f t="shared" si="32"/>
        <v>0</v>
      </c>
      <c r="Y109" s="170">
        <f t="shared" si="33"/>
        <v>0</v>
      </c>
      <c r="Z109" s="161">
        <f t="shared" si="34"/>
        <v>0</v>
      </c>
      <c r="AA109" s="171">
        <f t="shared" si="35"/>
        <v>0</v>
      </c>
      <c r="AC109" s="219">
        <f t="shared" si="36"/>
        <v>0</v>
      </c>
      <c r="AD109" s="218">
        <f t="shared" si="37"/>
        <v>0</v>
      </c>
      <c r="AE109" s="218">
        <f t="shared" si="38"/>
        <v>0</v>
      </c>
      <c r="AF109" s="220">
        <f t="shared" si="39"/>
        <v>0</v>
      </c>
      <c r="AG109" s="162"/>
      <c r="AH109" s="182">
        <f t="shared" si="40"/>
        <v>0</v>
      </c>
      <c r="AI109" s="183">
        <f t="shared" si="41"/>
        <v>0</v>
      </c>
      <c r="AJ109" s="183">
        <f t="shared" si="42"/>
        <v>0</v>
      </c>
      <c r="AK109" s="184">
        <f t="shared" si="43"/>
        <v>0</v>
      </c>
      <c r="AM109" s="370" t="str">
        <f t="shared" si="49"/>
        <v>-</v>
      </c>
      <c r="AO109" s="309" t="str">
        <f t="shared" si="46"/>
        <v/>
      </c>
    </row>
    <row r="110" spans="2:41" ht="16.5" hidden="1" outlineLevel="2" thickBot="1">
      <c r="B110" s="316">
        <v>44</v>
      </c>
      <c r="C110" s="317">
        <f t="shared" si="44"/>
        <v>412</v>
      </c>
      <c r="D110" s="317">
        <f t="shared" si="45"/>
        <v>0</v>
      </c>
      <c r="E110" s="153"/>
      <c r="F110" s="153"/>
      <c r="G110" s="154"/>
      <c r="H110" s="154"/>
      <c r="I110" s="154"/>
      <c r="J110" s="154"/>
      <c r="K110" s="154"/>
      <c r="L110" s="154"/>
      <c r="M110" s="154"/>
      <c r="N110" s="253"/>
      <c r="O110" s="253"/>
      <c r="P110" s="312"/>
      <c r="Q110" s="253"/>
      <c r="R110" s="186" t="str">
        <f t="shared" si="47"/>
        <v>-</v>
      </c>
      <c r="S110" s="186" t="str">
        <f t="shared" si="48"/>
        <v>-</v>
      </c>
      <c r="T110" s="155" t="s">
        <v>316</v>
      </c>
      <c r="V110" s="181">
        <f t="shared" si="30"/>
        <v>0</v>
      </c>
      <c r="W110" s="202">
        <f t="shared" si="31"/>
        <v>0</v>
      </c>
      <c r="X110" s="149">
        <f t="shared" si="32"/>
        <v>0</v>
      </c>
      <c r="Y110" s="170">
        <f t="shared" si="33"/>
        <v>0</v>
      </c>
      <c r="Z110" s="161">
        <f t="shared" si="34"/>
        <v>0</v>
      </c>
      <c r="AA110" s="171">
        <f t="shared" si="35"/>
        <v>0</v>
      </c>
      <c r="AC110" s="219">
        <f t="shared" si="36"/>
        <v>0</v>
      </c>
      <c r="AD110" s="218">
        <f t="shared" si="37"/>
        <v>0</v>
      </c>
      <c r="AE110" s="218">
        <f t="shared" si="38"/>
        <v>0</v>
      </c>
      <c r="AF110" s="220">
        <f t="shared" si="39"/>
        <v>0</v>
      </c>
      <c r="AG110" s="162"/>
      <c r="AH110" s="182">
        <f t="shared" si="40"/>
        <v>0</v>
      </c>
      <c r="AI110" s="183">
        <f t="shared" si="41"/>
        <v>0</v>
      </c>
      <c r="AJ110" s="183">
        <f t="shared" si="42"/>
        <v>0</v>
      </c>
      <c r="AK110" s="184">
        <f t="shared" si="43"/>
        <v>0</v>
      </c>
      <c r="AM110" s="370" t="str">
        <f t="shared" si="49"/>
        <v>-</v>
      </c>
      <c r="AO110" s="309" t="str">
        <f t="shared" si="46"/>
        <v/>
      </c>
    </row>
    <row r="111" spans="2:41" ht="16.5" hidden="1" outlineLevel="2" thickBot="1">
      <c r="B111" s="318">
        <v>45</v>
      </c>
      <c r="C111" s="319">
        <f t="shared" si="44"/>
        <v>412</v>
      </c>
      <c r="D111" s="319">
        <f t="shared" si="45"/>
        <v>0</v>
      </c>
      <c r="E111" s="156"/>
      <c r="F111" s="156"/>
      <c r="G111" s="157"/>
      <c r="H111" s="157"/>
      <c r="I111" s="157"/>
      <c r="J111" s="157"/>
      <c r="K111" s="157"/>
      <c r="L111" s="157"/>
      <c r="M111" s="157"/>
      <c r="N111" s="889"/>
      <c r="O111" s="889"/>
      <c r="P111" s="313"/>
      <c r="Q111" s="889"/>
      <c r="R111" s="187" t="str">
        <f t="shared" si="47"/>
        <v>-</v>
      </c>
      <c r="S111" s="187" t="str">
        <f t="shared" si="48"/>
        <v>-</v>
      </c>
      <c r="T111" s="158" t="s">
        <v>316</v>
      </c>
      <c r="V111" s="181">
        <f t="shared" si="30"/>
        <v>0</v>
      </c>
      <c r="W111" s="202">
        <f t="shared" si="31"/>
        <v>0</v>
      </c>
      <c r="X111" s="149">
        <f t="shared" si="32"/>
        <v>0</v>
      </c>
      <c r="Y111" s="170">
        <f t="shared" si="33"/>
        <v>0</v>
      </c>
      <c r="Z111" s="161">
        <f t="shared" si="34"/>
        <v>0</v>
      </c>
      <c r="AA111" s="171">
        <f t="shared" si="35"/>
        <v>0</v>
      </c>
      <c r="AC111" s="219">
        <f t="shared" si="36"/>
        <v>0</v>
      </c>
      <c r="AD111" s="218">
        <f t="shared" si="37"/>
        <v>0</v>
      </c>
      <c r="AE111" s="218">
        <f t="shared" si="38"/>
        <v>0</v>
      </c>
      <c r="AF111" s="220">
        <f t="shared" si="39"/>
        <v>0</v>
      </c>
      <c r="AG111" s="162"/>
      <c r="AH111" s="182">
        <f t="shared" si="40"/>
        <v>0</v>
      </c>
      <c r="AI111" s="183">
        <f t="shared" si="41"/>
        <v>0</v>
      </c>
      <c r="AJ111" s="183">
        <f t="shared" si="42"/>
        <v>0</v>
      </c>
      <c r="AK111" s="184">
        <f t="shared" si="43"/>
        <v>0</v>
      </c>
      <c r="AM111" s="371" t="str">
        <f t="shared" si="49"/>
        <v>-</v>
      </c>
      <c r="AO111" s="309" t="str">
        <f t="shared" si="46"/>
        <v/>
      </c>
    </row>
    <row r="112" spans="2:41" ht="15.75" hidden="1" outlineLevel="1" thickBot="1">
      <c r="F112" s="761" t="s">
        <v>176</v>
      </c>
      <c r="G112" s="762"/>
      <c r="H112" s="762"/>
      <c r="I112" s="762"/>
      <c r="J112" s="762"/>
      <c r="K112" s="762"/>
      <c r="L112" s="762"/>
      <c r="M112" s="762"/>
      <c r="N112" s="199"/>
      <c r="O112" s="199"/>
      <c r="P112" s="199"/>
      <c r="Q112" s="199"/>
      <c r="R112" s="200"/>
      <c r="S112" s="200"/>
    </row>
    <row r="113" spans="2:41" s="322" customFormat="1" ht="21.75" hidden="1" customHeight="1" outlineLevel="1" thickTop="1">
      <c r="B113" s="320"/>
      <c r="C113" s="321"/>
      <c r="D113" s="321"/>
      <c r="F113" s="328" t="s">
        <v>350</v>
      </c>
      <c r="G113" s="329" t="s">
        <v>248</v>
      </c>
      <c r="H113" s="329" t="s">
        <v>265</v>
      </c>
      <c r="I113" s="329" t="s">
        <v>249</v>
      </c>
      <c r="J113" s="329" t="s">
        <v>250</v>
      </c>
      <c r="K113" s="329" t="s">
        <v>251</v>
      </c>
      <c r="L113" s="329" t="s">
        <v>252</v>
      </c>
      <c r="M113" s="329" t="s">
        <v>253</v>
      </c>
      <c r="N113" s="329" t="s">
        <v>254</v>
      </c>
      <c r="O113" s="329" t="s">
        <v>399</v>
      </c>
      <c r="P113" s="329" t="s">
        <v>400</v>
      </c>
      <c r="Q113" s="329" t="s">
        <v>401</v>
      </c>
      <c r="R113" s="330" t="s">
        <v>264</v>
      </c>
      <c r="S113" s="331" t="s">
        <v>255</v>
      </c>
      <c r="T113" s="372" t="s">
        <v>409</v>
      </c>
      <c r="U113" s="325"/>
      <c r="V113" s="321"/>
      <c r="W113" s="321"/>
      <c r="AG113" s="326"/>
      <c r="AL113" s="325"/>
      <c r="AM113" s="325"/>
      <c r="AN113" s="325"/>
      <c r="AO113" s="344"/>
    </row>
    <row r="114" spans="2:41" s="322" customFormat="1" ht="15" hidden="1" outlineLevel="1">
      <c r="B114" s="320"/>
      <c r="C114" s="321"/>
      <c r="D114" s="321"/>
      <c r="F114" s="332" t="s">
        <v>257</v>
      </c>
      <c r="G114" s="333">
        <f t="shared" ref="G114:S114" si="50">SUMIF(G67:G111,5)/5</f>
        <v>0</v>
      </c>
      <c r="H114" s="333">
        <f t="shared" si="50"/>
        <v>0</v>
      </c>
      <c r="I114" s="333">
        <f t="shared" si="50"/>
        <v>0</v>
      </c>
      <c r="J114" s="333">
        <f t="shared" si="50"/>
        <v>0</v>
      </c>
      <c r="K114" s="333">
        <f t="shared" si="50"/>
        <v>0</v>
      </c>
      <c r="L114" s="333">
        <f t="shared" si="50"/>
        <v>0</v>
      </c>
      <c r="M114" s="333">
        <f t="shared" si="50"/>
        <v>0</v>
      </c>
      <c r="N114" s="333">
        <f t="shared" si="50"/>
        <v>0</v>
      </c>
      <c r="O114" s="333">
        <f t="shared" si="50"/>
        <v>0</v>
      </c>
      <c r="P114" s="333">
        <f t="shared" si="50"/>
        <v>0</v>
      </c>
      <c r="Q114" s="333">
        <f t="shared" si="50"/>
        <v>0</v>
      </c>
      <c r="R114" s="333">
        <f t="shared" si="50"/>
        <v>0</v>
      </c>
      <c r="S114" s="334">
        <f t="shared" si="50"/>
        <v>0</v>
      </c>
      <c r="T114" s="373" t="s">
        <v>411</v>
      </c>
      <c r="U114" s="325"/>
      <c r="V114" s="321"/>
      <c r="W114" s="321"/>
      <c r="AG114" s="326"/>
      <c r="AL114" s="325"/>
      <c r="AM114" s="325"/>
      <c r="AN114" s="325"/>
      <c r="AO114" s="344"/>
    </row>
    <row r="115" spans="2:41" s="322" customFormat="1" ht="15" hidden="1" outlineLevel="1">
      <c r="B115" s="320"/>
      <c r="C115" s="321"/>
      <c r="D115" s="321"/>
      <c r="F115" s="335" t="s">
        <v>258</v>
      </c>
      <c r="G115" s="336">
        <f t="shared" ref="G115:S115" si="51">IF(ISERR(G114/SUM(G114,G116,G118,G120)*100),0,G114/SUM(G114,G116,G118,G120)*100)</f>
        <v>0</v>
      </c>
      <c r="H115" s="336">
        <f t="shared" si="51"/>
        <v>0</v>
      </c>
      <c r="I115" s="336">
        <f t="shared" si="51"/>
        <v>0</v>
      </c>
      <c r="J115" s="336">
        <f t="shared" si="51"/>
        <v>0</v>
      </c>
      <c r="K115" s="336">
        <f t="shared" si="51"/>
        <v>0</v>
      </c>
      <c r="L115" s="336">
        <f t="shared" si="51"/>
        <v>0</v>
      </c>
      <c r="M115" s="336">
        <f t="shared" si="51"/>
        <v>0</v>
      </c>
      <c r="N115" s="336">
        <f t="shared" si="51"/>
        <v>0</v>
      </c>
      <c r="O115" s="336">
        <f t="shared" si="51"/>
        <v>0</v>
      </c>
      <c r="P115" s="336">
        <f t="shared" si="51"/>
        <v>0</v>
      </c>
      <c r="Q115" s="336">
        <f t="shared" si="51"/>
        <v>0</v>
      </c>
      <c r="R115" s="336">
        <f t="shared" si="51"/>
        <v>0</v>
      </c>
      <c r="S115" s="337">
        <f t="shared" si="51"/>
        <v>0</v>
      </c>
      <c r="T115" s="374">
        <f>SUM(V66:W66)</f>
        <v>0</v>
      </c>
      <c r="U115" s="325"/>
      <c r="V115" s="321"/>
      <c r="W115" s="321"/>
      <c r="AG115" s="326"/>
      <c r="AL115" s="325"/>
      <c r="AM115" s="325"/>
      <c r="AN115" s="325"/>
      <c r="AO115" s="344"/>
    </row>
    <row r="116" spans="2:41" s="322" customFormat="1" ht="15" hidden="1" outlineLevel="1">
      <c r="B116" s="320"/>
      <c r="C116" s="321"/>
      <c r="D116" s="321"/>
      <c r="F116" s="332" t="s">
        <v>259</v>
      </c>
      <c r="G116" s="333">
        <f t="shared" ref="G116:S116" si="52">SUMIF(G67:G111,4)/4</f>
        <v>0</v>
      </c>
      <c r="H116" s="333">
        <f t="shared" si="52"/>
        <v>0</v>
      </c>
      <c r="I116" s="333">
        <f t="shared" si="52"/>
        <v>0</v>
      </c>
      <c r="J116" s="333">
        <f t="shared" si="52"/>
        <v>0</v>
      </c>
      <c r="K116" s="333">
        <f t="shared" si="52"/>
        <v>0</v>
      </c>
      <c r="L116" s="333">
        <f t="shared" si="52"/>
        <v>0</v>
      </c>
      <c r="M116" s="333">
        <f t="shared" si="52"/>
        <v>0</v>
      </c>
      <c r="N116" s="333">
        <f t="shared" si="52"/>
        <v>0</v>
      </c>
      <c r="O116" s="333">
        <f t="shared" si="52"/>
        <v>0</v>
      </c>
      <c r="P116" s="333">
        <f t="shared" si="52"/>
        <v>0</v>
      </c>
      <c r="Q116" s="333">
        <f t="shared" si="52"/>
        <v>0</v>
      </c>
      <c r="R116" s="333">
        <f t="shared" si="52"/>
        <v>0</v>
      </c>
      <c r="S116" s="334">
        <f t="shared" si="52"/>
        <v>0</v>
      </c>
      <c r="T116" s="375" t="s">
        <v>410</v>
      </c>
      <c r="U116" s="325"/>
      <c r="V116" s="321"/>
      <c r="W116" s="321"/>
      <c r="AG116" s="326"/>
      <c r="AL116" s="325"/>
      <c r="AM116" s="325"/>
      <c r="AN116" s="325"/>
      <c r="AO116" s="344"/>
    </row>
    <row r="117" spans="2:41" s="322" customFormat="1" ht="15" hidden="1" outlineLevel="1">
      <c r="B117" s="320"/>
      <c r="C117" s="321"/>
      <c r="D117" s="321"/>
      <c r="F117" s="335" t="s">
        <v>258</v>
      </c>
      <c r="G117" s="336">
        <f t="shared" ref="G117:S117" si="53">IF(ISERR(G116/SUM(G114,G116,G118,G120)*100),0,G116/SUM(G114,G116,G118,G120)*100)</f>
        <v>0</v>
      </c>
      <c r="H117" s="336">
        <f t="shared" si="53"/>
        <v>0</v>
      </c>
      <c r="I117" s="336">
        <f t="shared" si="53"/>
        <v>0</v>
      </c>
      <c r="J117" s="336">
        <f t="shared" si="53"/>
        <v>0</v>
      </c>
      <c r="K117" s="336">
        <f t="shared" si="53"/>
        <v>0</v>
      </c>
      <c r="L117" s="336">
        <f t="shared" si="53"/>
        <v>0</v>
      </c>
      <c r="M117" s="336">
        <f t="shared" si="53"/>
        <v>0</v>
      </c>
      <c r="N117" s="336">
        <f t="shared" si="53"/>
        <v>0</v>
      </c>
      <c r="O117" s="336">
        <f t="shared" si="53"/>
        <v>0</v>
      </c>
      <c r="P117" s="336">
        <f t="shared" si="53"/>
        <v>0</v>
      </c>
      <c r="Q117" s="336">
        <f t="shared" si="53"/>
        <v>0</v>
      </c>
      <c r="R117" s="336">
        <f t="shared" si="53"/>
        <v>0</v>
      </c>
      <c r="S117" s="337">
        <f t="shared" si="53"/>
        <v>0</v>
      </c>
      <c r="T117" s="376">
        <f>AM66</f>
        <v>0</v>
      </c>
      <c r="U117" s="325"/>
      <c r="V117" s="321"/>
      <c r="W117" s="321"/>
      <c r="AG117" s="326"/>
      <c r="AL117" s="325"/>
      <c r="AM117" s="325"/>
      <c r="AN117" s="325"/>
      <c r="AO117" s="344"/>
    </row>
    <row r="118" spans="2:41" s="322" customFormat="1" ht="15" hidden="1" outlineLevel="1">
      <c r="B118" s="320"/>
      <c r="C118" s="321"/>
      <c r="D118" s="321"/>
      <c r="F118" s="332" t="s">
        <v>260</v>
      </c>
      <c r="G118" s="333">
        <f t="shared" ref="G118:S118" si="54">SUMIF(G67:G111,3)/3</f>
        <v>0</v>
      </c>
      <c r="H118" s="333">
        <f t="shared" si="54"/>
        <v>0</v>
      </c>
      <c r="I118" s="333">
        <f t="shared" si="54"/>
        <v>0</v>
      </c>
      <c r="J118" s="333">
        <f t="shared" si="54"/>
        <v>0</v>
      </c>
      <c r="K118" s="333">
        <f t="shared" si="54"/>
        <v>0</v>
      </c>
      <c r="L118" s="333">
        <f t="shared" si="54"/>
        <v>0</v>
      </c>
      <c r="M118" s="333">
        <f t="shared" si="54"/>
        <v>0</v>
      </c>
      <c r="N118" s="333">
        <f t="shared" si="54"/>
        <v>0</v>
      </c>
      <c r="O118" s="333">
        <f t="shared" si="54"/>
        <v>0</v>
      </c>
      <c r="P118" s="333">
        <f t="shared" si="54"/>
        <v>0</v>
      </c>
      <c r="Q118" s="333">
        <f t="shared" si="54"/>
        <v>0</v>
      </c>
      <c r="R118" s="333">
        <f t="shared" si="54"/>
        <v>0</v>
      </c>
      <c r="S118" s="334">
        <f t="shared" si="54"/>
        <v>0</v>
      </c>
      <c r="T118" s="375" t="s">
        <v>412</v>
      </c>
      <c r="U118" s="325"/>
      <c r="V118" s="321"/>
      <c r="W118" s="321"/>
      <c r="AG118" s="326"/>
      <c r="AL118" s="325"/>
      <c r="AM118" s="325"/>
      <c r="AN118" s="325"/>
      <c r="AO118" s="344"/>
    </row>
    <row r="119" spans="2:41" s="322" customFormat="1" ht="15" hidden="1" outlineLevel="1">
      <c r="B119" s="320"/>
      <c r="C119" s="321"/>
      <c r="D119" s="321"/>
      <c r="F119" s="335" t="s">
        <v>258</v>
      </c>
      <c r="G119" s="336">
        <f t="shared" ref="G119:S119" si="55">IF(ISERR(G118/SUM(G114,G116,G118,G120)*100),0,G118/SUM(G114,G116,G118,G120)*100)</f>
        <v>0</v>
      </c>
      <c r="H119" s="336">
        <f t="shared" si="55"/>
        <v>0</v>
      </c>
      <c r="I119" s="336">
        <f t="shared" si="55"/>
        <v>0</v>
      </c>
      <c r="J119" s="336">
        <f t="shared" si="55"/>
        <v>0</v>
      </c>
      <c r="K119" s="336">
        <f t="shared" si="55"/>
        <v>0</v>
      </c>
      <c r="L119" s="336">
        <f t="shared" si="55"/>
        <v>0</v>
      </c>
      <c r="M119" s="336">
        <f t="shared" si="55"/>
        <v>0</v>
      </c>
      <c r="N119" s="336">
        <f t="shared" si="55"/>
        <v>0</v>
      </c>
      <c r="O119" s="336">
        <f t="shared" si="55"/>
        <v>0</v>
      </c>
      <c r="P119" s="336">
        <f t="shared" si="55"/>
        <v>0</v>
      </c>
      <c r="Q119" s="336">
        <f t="shared" si="55"/>
        <v>0</v>
      </c>
      <c r="R119" s="336">
        <f t="shared" si="55"/>
        <v>0</v>
      </c>
      <c r="S119" s="337">
        <f t="shared" si="55"/>
        <v>0</v>
      </c>
      <c r="T119" s="377">
        <f>T115-T117</f>
        <v>0</v>
      </c>
      <c r="U119" s="325"/>
      <c r="V119" s="321"/>
      <c r="W119" s="321"/>
      <c r="AG119" s="326"/>
      <c r="AL119" s="325"/>
      <c r="AM119" s="325"/>
      <c r="AN119" s="325"/>
      <c r="AO119" s="344"/>
    </row>
    <row r="120" spans="2:41" s="322" customFormat="1" ht="15" hidden="1" outlineLevel="1">
      <c r="B120" s="320"/>
      <c r="C120" s="321"/>
      <c r="D120" s="321"/>
      <c r="F120" s="332" t="s">
        <v>261</v>
      </c>
      <c r="G120" s="333">
        <f t="shared" ref="G120:S120" si="56">SUMIF(G67:G111,2)/2</f>
        <v>0</v>
      </c>
      <c r="H120" s="333">
        <f t="shared" si="56"/>
        <v>0</v>
      </c>
      <c r="I120" s="333">
        <f t="shared" si="56"/>
        <v>0</v>
      </c>
      <c r="J120" s="333">
        <f t="shared" si="56"/>
        <v>0</v>
      </c>
      <c r="K120" s="333">
        <f t="shared" si="56"/>
        <v>0</v>
      </c>
      <c r="L120" s="333">
        <f t="shared" si="56"/>
        <v>0</v>
      </c>
      <c r="M120" s="333">
        <f t="shared" si="56"/>
        <v>0</v>
      </c>
      <c r="N120" s="333">
        <f t="shared" si="56"/>
        <v>0</v>
      </c>
      <c r="O120" s="333">
        <f t="shared" si="56"/>
        <v>0</v>
      </c>
      <c r="P120" s="333">
        <f t="shared" si="56"/>
        <v>0</v>
      </c>
      <c r="Q120" s="333">
        <f t="shared" si="56"/>
        <v>0</v>
      </c>
      <c r="R120" s="333">
        <f t="shared" si="56"/>
        <v>0</v>
      </c>
      <c r="S120" s="334">
        <f t="shared" si="56"/>
        <v>0</v>
      </c>
      <c r="T120" s="1128" t="s">
        <v>413</v>
      </c>
      <c r="U120" s="325"/>
      <c r="V120" s="321"/>
      <c r="W120" s="321"/>
      <c r="AG120" s="326"/>
      <c r="AL120" s="325"/>
      <c r="AM120" s="325"/>
      <c r="AN120" s="325"/>
      <c r="AO120" s="344"/>
    </row>
    <row r="121" spans="2:41" s="322" customFormat="1" ht="15" hidden="1" outlineLevel="1">
      <c r="B121" s="320"/>
      <c r="C121" s="321"/>
      <c r="D121" s="321"/>
      <c r="F121" s="335" t="s">
        <v>258</v>
      </c>
      <c r="G121" s="336">
        <f t="shared" ref="G121:S121" si="57">IF(ISERR(G120/SUM(G114,G116,G118,G120)*100),0,G120/SUM(G114,G116,G118,G120)*100)</f>
        <v>0</v>
      </c>
      <c r="H121" s="336">
        <f t="shared" si="57"/>
        <v>0</v>
      </c>
      <c r="I121" s="336">
        <f t="shared" si="57"/>
        <v>0</v>
      </c>
      <c r="J121" s="336">
        <f t="shared" si="57"/>
        <v>0</v>
      </c>
      <c r="K121" s="336">
        <f t="shared" si="57"/>
        <v>0</v>
      </c>
      <c r="L121" s="336">
        <f t="shared" si="57"/>
        <v>0</v>
      </c>
      <c r="M121" s="336">
        <f t="shared" si="57"/>
        <v>0</v>
      </c>
      <c r="N121" s="336">
        <f t="shared" si="57"/>
        <v>0</v>
      </c>
      <c r="O121" s="336">
        <f t="shared" si="57"/>
        <v>0</v>
      </c>
      <c r="P121" s="336">
        <f t="shared" si="57"/>
        <v>0</v>
      </c>
      <c r="Q121" s="336">
        <f t="shared" si="57"/>
        <v>0</v>
      </c>
      <c r="R121" s="336">
        <f t="shared" si="57"/>
        <v>0</v>
      </c>
      <c r="S121" s="337">
        <f t="shared" si="57"/>
        <v>0</v>
      </c>
      <c r="T121" s="1129"/>
      <c r="U121" s="325"/>
      <c r="V121" s="321"/>
      <c r="W121" s="321"/>
      <c r="AG121" s="326"/>
      <c r="AL121" s="325"/>
      <c r="AM121" s="325"/>
      <c r="AN121" s="325"/>
      <c r="AO121" s="344"/>
    </row>
    <row r="122" spans="2:41" s="322" customFormat="1" ht="15" collapsed="1">
      <c r="B122" s="320"/>
      <c r="C122" s="321"/>
      <c r="D122" s="321"/>
      <c r="F122" s="338" t="s">
        <v>262</v>
      </c>
      <c r="G122" s="339">
        <f t="shared" ref="G122:S122" si="58">IF(SUM(G114,G116,G118,G120)=0,0,IF(AND(SUM(G115,G117,G119)&gt;=95,G115&gt;=50),5,IF(AND(SUM(G115,G117,G119)&gt;=90,SUM(G115,G117)&gt;=50),4,IF(SUM(G115,G117,G119)&gt;=85,3,2))))</f>
        <v>0</v>
      </c>
      <c r="H122" s="339">
        <f t="shared" si="58"/>
        <v>0</v>
      </c>
      <c r="I122" s="339">
        <f t="shared" si="58"/>
        <v>0</v>
      </c>
      <c r="J122" s="339">
        <f t="shared" si="58"/>
        <v>0</v>
      </c>
      <c r="K122" s="339">
        <f t="shared" si="58"/>
        <v>0</v>
      </c>
      <c r="L122" s="339">
        <f t="shared" si="58"/>
        <v>0</v>
      </c>
      <c r="M122" s="339">
        <f t="shared" si="58"/>
        <v>0</v>
      </c>
      <c r="N122" s="339">
        <f t="shared" si="58"/>
        <v>0</v>
      </c>
      <c r="O122" s="339">
        <f t="shared" si="58"/>
        <v>0</v>
      </c>
      <c r="P122" s="339">
        <f t="shared" si="58"/>
        <v>0</v>
      </c>
      <c r="Q122" s="339">
        <f t="shared" si="58"/>
        <v>0</v>
      </c>
      <c r="R122" s="339">
        <f t="shared" si="58"/>
        <v>0</v>
      </c>
      <c r="S122" s="340">
        <f t="shared" si="58"/>
        <v>0</v>
      </c>
      <c r="T122" s="378" t="e">
        <f>T117/T115</f>
        <v>#DIV/0!</v>
      </c>
      <c r="U122" s="325"/>
      <c r="V122" s="321"/>
      <c r="W122" s="321"/>
      <c r="AG122" s="326"/>
      <c r="AL122" s="325"/>
      <c r="AM122" s="325"/>
      <c r="AN122" s="325"/>
      <c r="AO122" s="344"/>
    </row>
    <row r="123" spans="2:41" s="322" customFormat="1" ht="15.75" thickBot="1">
      <c r="B123" s="320"/>
      <c r="C123" s="321"/>
      <c r="D123" s="321"/>
      <c r="F123" s="341" t="s">
        <v>263</v>
      </c>
      <c r="G123" s="342">
        <f t="shared" ref="G123:S123" si="59">IF(SUM(G114,G116,G118,G120)&gt;0,SUM(G114*5,G116*4,G118*3,G120*2)/SUM(G114,G116,G118,G120),0)</f>
        <v>0</v>
      </c>
      <c r="H123" s="342">
        <f t="shared" si="59"/>
        <v>0</v>
      </c>
      <c r="I123" s="342">
        <f t="shared" si="59"/>
        <v>0</v>
      </c>
      <c r="J123" s="342">
        <f t="shared" si="59"/>
        <v>0</v>
      </c>
      <c r="K123" s="342">
        <f t="shared" si="59"/>
        <v>0</v>
      </c>
      <c r="L123" s="342">
        <f t="shared" si="59"/>
        <v>0</v>
      </c>
      <c r="M123" s="342">
        <f t="shared" si="59"/>
        <v>0</v>
      </c>
      <c r="N123" s="342">
        <f t="shared" si="59"/>
        <v>0</v>
      </c>
      <c r="O123" s="342">
        <f t="shared" si="59"/>
        <v>0</v>
      </c>
      <c r="P123" s="342">
        <f t="shared" si="59"/>
        <v>0</v>
      </c>
      <c r="Q123" s="342">
        <f t="shared" si="59"/>
        <v>0</v>
      </c>
      <c r="R123" s="342">
        <f t="shared" si="59"/>
        <v>0</v>
      </c>
      <c r="S123" s="343">
        <f t="shared" si="59"/>
        <v>0</v>
      </c>
      <c r="T123" s="379" t="e">
        <f>T119/T115</f>
        <v>#DIV/0!</v>
      </c>
      <c r="U123" s="325"/>
      <c r="V123" s="321"/>
      <c r="W123" s="321"/>
      <c r="AG123" s="326"/>
      <c r="AL123" s="325"/>
      <c r="AM123" s="325"/>
      <c r="AN123" s="325"/>
      <c r="AO123" s="344"/>
    </row>
    <row r="124" spans="2:41" ht="14.25" thickTop="1" thickBot="1"/>
    <row r="125" spans="2:41" s="159" customFormat="1" ht="16.5" thickBot="1">
      <c r="B125" s="189"/>
      <c r="C125" s="198">
        <v>413</v>
      </c>
      <c r="D125" s="713">
        <f>Главная!Q5</f>
        <v>0</v>
      </c>
      <c r="E125" s="175"/>
      <c r="F125" s="175"/>
      <c r="G125" s="175"/>
      <c r="H125" s="175"/>
      <c r="I125" s="175"/>
      <c r="J125" s="175"/>
      <c r="K125" s="175"/>
      <c r="L125" s="175"/>
      <c r="M125" s="175"/>
      <c r="N125" s="176"/>
      <c r="O125" s="176"/>
      <c r="P125" s="176"/>
      <c r="Q125" s="176"/>
      <c r="R125" s="175"/>
      <c r="S125" s="175"/>
      <c r="T125" s="177"/>
      <c r="V125" s="162"/>
      <c r="W125" s="162"/>
      <c r="Y125" s="1117" t="s">
        <v>351</v>
      </c>
      <c r="Z125" s="1117"/>
      <c r="AA125" s="1117"/>
      <c r="AC125" s="1117" t="s">
        <v>352</v>
      </c>
      <c r="AD125" s="1117"/>
      <c r="AE125" s="1117"/>
      <c r="AF125" s="1117"/>
      <c r="AG125" s="162"/>
      <c r="AH125" s="1117" t="s">
        <v>264</v>
      </c>
      <c r="AI125" s="1117"/>
      <c r="AJ125" s="1117"/>
      <c r="AK125" s="1117"/>
      <c r="AM125" s="224" t="s">
        <v>409</v>
      </c>
      <c r="AO125" s="162"/>
    </row>
    <row r="126" spans="2:41" ht="30" hidden="1" customHeight="1" outlineLevel="2" thickBot="1">
      <c r="B126" s="193" t="s">
        <v>348</v>
      </c>
      <c r="C126" s="194" t="s">
        <v>244</v>
      </c>
      <c r="D126" s="194" t="s">
        <v>245</v>
      </c>
      <c r="E126" s="194" t="s">
        <v>246</v>
      </c>
      <c r="F126" s="209" t="s">
        <v>319</v>
      </c>
      <c r="G126" s="212" t="s">
        <v>248</v>
      </c>
      <c r="H126" s="210" t="s">
        <v>265</v>
      </c>
      <c r="I126" s="212" t="s">
        <v>249</v>
      </c>
      <c r="J126" s="211" t="s">
        <v>250</v>
      </c>
      <c r="K126" s="194" t="s">
        <v>251</v>
      </c>
      <c r="L126" s="194" t="s">
        <v>252</v>
      </c>
      <c r="M126" s="194" t="s">
        <v>253</v>
      </c>
      <c r="N126" s="194" t="s">
        <v>254</v>
      </c>
      <c r="O126" s="194" t="s">
        <v>399</v>
      </c>
      <c r="P126" s="310" t="s">
        <v>400</v>
      </c>
      <c r="Q126" s="194" t="s">
        <v>401</v>
      </c>
      <c r="R126" s="196" t="s">
        <v>264</v>
      </c>
      <c r="S126" s="196" t="s">
        <v>255</v>
      </c>
      <c r="T126" s="204" t="str">
        <f>CONCATENATE("Аттест. - ",SUM(V127:V171)," чел.","                                                 Не Аттест. - ",SUM(W127:W171)," чел.")</f>
        <v>Аттест. - 0 чел.                                                 Не Аттест. - 0 чел.</v>
      </c>
      <c r="V126" s="203">
        <f>SUM(V127:V171)</f>
        <v>0</v>
      </c>
      <c r="W126" s="205">
        <f>SUM(W127:W171)</f>
        <v>0</v>
      </c>
      <c r="Y126" s="206">
        <v>5</v>
      </c>
      <c r="Z126" s="207">
        <v>4</v>
      </c>
      <c r="AA126" s="208">
        <v>3</v>
      </c>
      <c r="AC126" s="178">
        <v>5</v>
      </c>
      <c r="AD126" s="179">
        <v>4</v>
      </c>
      <c r="AE126" s="179">
        <v>3</v>
      </c>
      <c r="AF126" s="180">
        <v>2</v>
      </c>
      <c r="AG126" s="217"/>
      <c r="AH126" s="178">
        <v>5</v>
      </c>
      <c r="AI126" s="179">
        <v>4</v>
      </c>
      <c r="AJ126" s="179">
        <v>3</v>
      </c>
      <c r="AK126" s="180">
        <v>2</v>
      </c>
      <c r="AM126" s="369">
        <f>SUM(AM127:AM171)</f>
        <v>0</v>
      </c>
      <c r="AO126" s="201"/>
    </row>
    <row r="127" spans="2:41" ht="16.5" hidden="1" outlineLevel="2" thickBot="1">
      <c r="B127" s="314">
        <v>1</v>
      </c>
      <c r="C127" s="315">
        <f>C125</f>
        <v>413</v>
      </c>
      <c r="D127" s="315">
        <f>D125</f>
        <v>0</v>
      </c>
      <c r="E127" s="150"/>
      <c r="F127" s="150"/>
      <c r="G127" s="151"/>
      <c r="H127" s="151"/>
      <c r="I127" s="151"/>
      <c r="J127" s="151"/>
      <c r="K127" s="151"/>
      <c r="L127" s="151"/>
      <c r="M127" s="151"/>
      <c r="N127" s="252"/>
      <c r="O127" s="252"/>
      <c r="P127" s="311"/>
      <c r="Q127" s="252"/>
      <c r="R127" s="185" t="str">
        <f>IF(SUM(J127:Q127)&lt;1,"-",IF(AK127&gt;0,2,IF(AND(AH127&gt;=50,AI127=(100-AH127)),5,IF((AH127+AI127)&gt;=70,4,3))))</f>
        <v>-</v>
      </c>
      <c r="S127" s="185" t="str">
        <f>IF(AND(G127&gt;1,I127&gt;1),IF(Y127=5,5,IF(Z127=4,4,IF(AA127=3,3,IF(V127=1,2,"-")))),R127)</f>
        <v>-</v>
      </c>
      <c r="T127" s="152" t="s">
        <v>316</v>
      </c>
      <c r="V127" s="181">
        <f t="shared" ref="V127:V171" si="60">IF(SUM(AH127:AK127)&gt;0,1,0)</f>
        <v>0</v>
      </c>
      <c r="W127" s="202">
        <f t="shared" ref="W127:W171" si="61">IF(IF(ISERR(SEARCH(".",F127)),0,1)=1,IF(V127=1,0,1),0)</f>
        <v>0</v>
      </c>
      <c r="X127" s="149">
        <f t="shared" ref="X127:X171" si="62">SUM(IF(J127&gt;0,1,0),IF(K127&gt;0,1,0),IF(L127&gt;0,1,0),IF(M127&gt;0,1,0),IF($W$2=2,SUM(IF(N127&gt;0,1,0),IF(O127&gt;0,1,0),IF(Q127&gt;0,1,0)),IF($W$2=4,IF(N127&gt;0,1,0))))</f>
        <v>0</v>
      </c>
      <c r="Y127" s="167">
        <f t="shared" ref="Y127:Y171" si="63">IF(AND(G127=5,I127=5),IF(AC127&gt;=50,IF(AND(AE127=0,AF127=0),5,0),0),0)</f>
        <v>0</v>
      </c>
      <c r="Z127" s="168">
        <f t="shared" ref="Z127:Z171" si="64">IF(AND(G127&gt;=4,I127&gt;=4),IF(SUM(AC127:AD127)&gt;=70,IF(AF127=0,4,0),0),0)</f>
        <v>0</v>
      </c>
      <c r="AA127" s="169">
        <f t="shared" ref="AA127:AA171" si="65">IF(AND(G127&gt;=3,I127&gt;=3),IF(AF127=0,3,0),0)</f>
        <v>0</v>
      </c>
      <c r="AC127" s="219">
        <f t="shared" ref="AC127:AC171" si="66">(IF(G127=5,1,0)+IF(I127=5,1,0)+IF(J127=5,1,0)+IF(K127=5,1,0)+IF(L127=5,1,0)+IF(M127=5,1,0)+IF(AND(N127=5,OR($W$2=4,$W$2=2)),1,0)+IF(AND($W$2=2,O127=5),1,0)+IF(AND($W$2=2,Q127=5),1,0))/(X127+2)*100</f>
        <v>0</v>
      </c>
      <c r="AD127" s="218">
        <f t="shared" ref="AD127:AD171" si="67">(IF(G127=4,1,0)+IF(I127=4,1,0)+IF(J127=4,1,0)+IF(K127=4,1,0)+IF(L127=4,1,0)+IF(M127=4,1,0)+IF(AND(N127=4,OR($W$2=4,$W$2=2)),1,0)+IF(AND($W$2=2,O127=4),1,0)+IF(AND($W$2=2,Q127=4),1,0))/(X127+2)*100</f>
        <v>0</v>
      </c>
      <c r="AE127" s="218">
        <f t="shared" ref="AE127:AE171" si="68">(IF(G127=3,1,0)+IF(I127=3,1,0)+IF(J127=3,1,0)+IF(K127=3,1,0)+IF(L127=3,1,0)+IF(M127=3,1,0)+IF(AND(N127=3,(OR($W$2=4,$W$2=2))),1,0)+IF(AND($W$2=2,O127=3),1,0)+IF(AND($W$2=2,Q127=3),1,0))/(X127+2)*100</f>
        <v>0</v>
      </c>
      <c r="AF127" s="220">
        <f t="shared" ref="AF127:AF171" si="69">(IF(G127=2,1,0)+IF(I127=2,1,0)+IF(J127=2,1,0)+IF(K127=2,1,0)+IF(L127=2,1,0)+IF(M127=2,1,0)+IF(AND(OR($W$2=4,$W$2=2),N127=2),1,0)+IF(AND($W$2=2,O127=2),1,0)+IF(AND($W$2=2,Q127=2),1,0))/(X127+2)*100</f>
        <v>0</v>
      </c>
      <c r="AG127" s="162"/>
      <c r="AH127" s="182">
        <f t="shared" ref="AH127:AH171" si="70">(IF(J127=5,1,0)+IF(K127=5,1,0)+IF(L127=5,1,0)+IF(M127=5,1,0)+IF(AND(N127=5,OR($W$2=4,$W$2=2)),1,0)+IF(AND($W$2=2,O127=5),1,0)+IF(AND($W$2=2,Q127=5),1,0))/(IF(X127=0,1,X127))*100</f>
        <v>0</v>
      </c>
      <c r="AI127" s="183">
        <f t="shared" ref="AI127:AI171" si="71">(IF(J127=4,1,0)+IF(K127=4,1,0)+IF(L127=4,1,0)+IF(M127=4,1,0)+IF(AND(N127=4,OR($W$2=4,$W$2=2)),1,0)+IF(AND($W$2=2,O127=4),1,0)+IF(AND($W$2=2,Q127=4),1,0))/(IF(X127=0,1,X127))*100</f>
        <v>0</v>
      </c>
      <c r="AJ127" s="183">
        <f t="shared" ref="AJ127:AJ171" si="72">(IF(J127=3,1,0)+IF(K127=3,1,0)+IF(L127=3,1,0)+IF(M127=3,1,0)+IF(AND(N127=3,(OR($W$2=4,$W$2=2))),1,0)+IF(AND($W$2=2,O127=3),1,0)+IF(AND($W$2=2,Q127=3),1,0))/(IF(X127=0,1,X127))*100</f>
        <v>0</v>
      </c>
      <c r="AK127" s="184">
        <f t="shared" ref="AK127:AK171" si="73">(IF(J127=2,1,0)+IF(K127=2,1,0)+IF(L127=2,1,0)+IF(M127=2,1,0)+IF(AND(OR($W$2=4,$W$2=2),N127=2),1,0)+IF(AND($W$2=2,O127=2),1,0)+IF(AND($W$2=2,Q127=2),1,0))/(IF(X127=0,1,X127))*100</f>
        <v>0</v>
      </c>
      <c r="AM127" s="370" t="str">
        <f>IF(OR(S127=5,S127=4),1,IF(OR(S127=3,S127=2),0,"-"))</f>
        <v>-</v>
      </c>
      <c r="AO127" s="309" t="str">
        <f>IF(AM127=1,"3 КЛ","")</f>
        <v/>
      </c>
    </row>
    <row r="128" spans="2:41" ht="16.5" hidden="1" outlineLevel="2" thickBot="1">
      <c r="B128" s="316">
        <v>2</v>
      </c>
      <c r="C128" s="317">
        <f t="shared" ref="C128:C171" si="74">C127</f>
        <v>413</v>
      </c>
      <c r="D128" s="317">
        <f t="shared" ref="D128:D171" si="75">D127</f>
        <v>0</v>
      </c>
      <c r="E128" s="153"/>
      <c r="F128" s="153"/>
      <c r="G128" s="154"/>
      <c r="H128" s="154"/>
      <c r="I128" s="154"/>
      <c r="J128" s="154"/>
      <c r="K128" s="154"/>
      <c r="L128" s="154"/>
      <c r="M128" s="154"/>
      <c r="N128" s="253"/>
      <c r="O128" s="253"/>
      <c r="P128" s="312"/>
      <c r="Q128" s="253"/>
      <c r="R128" s="186" t="str">
        <f>IF(SUM(J128:Q128)&lt;1,"-",IF(AK128&gt;0,2,IF(AND(AH128&gt;=50,AI128=(100-AH128)),5,IF((AH128+AI128)&gt;=70,4,3))))</f>
        <v>-</v>
      </c>
      <c r="S128" s="186" t="str">
        <f>IF(AND(G128&gt;1,I128&gt;1),IF(Y128=5,5,IF(Z128=4,4,IF(AA128=3,3,IF(V128=1,2,"-")))),R128)</f>
        <v>-</v>
      </c>
      <c r="T128" s="155" t="s">
        <v>316</v>
      </c>
      <c r="V128" s="181">
        <f t="shared" si="60"/>
        <v>0</v>
      </c>
      <c r="W128" s="202">
        <f t="shared" si="61"/>
        <v>0</v>
      </c>
      <c r="X128" s="149">
        <f t="shared" si="62"/>
        <v>0</v>
      </c>
      <c r="Y128" s="170">
        <f t="shared" si="63"/>
        <v>0</v>
      </c>
      <c r="Z128" s="161">
        <f t="shared" si="64"/>
        <v>0</v>
      </c>
      <c r="AA128" s="171">
        <f t="shared" si="65"/>
        <v>0</v>
      </c>
      <c r="AC128" s="219">
        <f t="shared" si="66"/>
        <v>0</v>
      </c>
      <c r="AD128" s="218">
        <f t="shared" si="67"/>
        <v>0</v>
      </c>
      <c r="AE128" s="218">
        <f t="shared" si="68"/>
        <v>0</v>
      </c>
      <c r="AF128" s="220">
        <f t="shared" si="69"/>
        <v>0</v>
      </c>
      <c r="AG128" s="162"/>
      <c r="AH128" s="182">
        <f t="shared" si="70"/>
        <v>0</v>
      </c>
      <c r="AI128" s="183">
        <f t="shared" si="71"/>
        <v>0</v>
      </c>
      <c r="AJ128" s="183">
        <f t="shared" si="72"/>
        <v>0</v>
      </c>
      <c r="AK128" s="184">
        <f t="shared" si="73"/>
        <v>0</v>
      </c>
      <c r="AM128" s="370" t="str">
        <f>IF(OR(S128=5,S128=4),1,IF(OR(S128=3,S128=2),0,"-"))</f>
        <v>-</v>
      </c>
      <c r="AO128" s="309" t="str">
        <f t="shared" ref="AO128:AO171" si="76">IF(AM128=1,"3 КЛ","")</f>
        <v/>
      </c>
    </row>
    <row r="129" spans="2:41" ht="16.5" hidden="1" outlineLevel="2" thickBot="1">
      <c r="B129" s="316">
        <v>3</v>
      </c>
      <c r="C129" s="317">
        <f t="shared" si="74"/>
        <v>413</v>
      </c>
      <c r="D129" s="317">
        <f t="shared" si="75"/>
        <v>0</v>
      </c>
      <c r="E129" s="153"/>
      <c r="F129" s="153"/>
      <c r="G129" s="154"/>
      <c r="H129" s="154"/>
      <c r="I129" s="154"/>
      <c r="J129" s="154"/>
      <c r="K129" s="154"/>
      <c r="L129" s="154"/>
      <c r="M129" s="154"/>
      <c r="N129" s="253"/>
      <c r="O129" s="253"/>
      <c r="P129" s="312"/>
      <c r="Q129" s="253"/>
      <c r="R129" s="186" t="str">
        <f t="shared" ref="R129:R171" si="77">IF(SUM(J129:Q129)&lt;1,"-",IF(AK129&gt;0,2,IF(AND(AH129&gt;=50,AI129=(100-AH129)),5,IF((AH129+AI129)&gt;=70,4,3))))</f>
        <v>-</v>
      </c>
      <c r="S129" s="186" t="str">
        <f t="shared" ref="S129:S171" si="78">IF(AND(G129&gt;1,I129&gt;1),IF(Y129=5,5,IF(Z129=4,4,IF(AA129=3,3,IF(V129=1,2,"-")))),R129)</f>
        <v>-</v>
      </c>
      <c r="T129" s="155" t="s">
        <v>316</v>
      </c>
      <c r="V129" s="181">
        <f t="shared" si="60"/>
        <v>0</v>
      </c>
      <c r="W129" s="202">
        <f t="shared" si="61"/>
        <v>0</v>
      </c>
      <c r="X129" s="149">
        <f t="shared" si="62"/>
        <v>0</v>
      </c>
      <c r="Y129" s="170">
        <f t="shared" si="63"/>
        <v>0</v>
      </c>
      <c r="Z129" s="161">
        <f t="shared" si="64"/>
        <v>0</v>
      </c>
      <c r="AA129" s="171">
        <f t="shared" si="65"/>
        <v>0</v>
      </c>
      <c r="AC129" s="219">
        <f t="shared" si="66"/>
        <v>0</v>
      </c>
      <c r="AD129" s="218">
        <f t="shared" si="67"/>
        <v>0</v>
      </c>
      <c r="AE129" s="218">
        <f t="shared" si="68"/>
        <v>0</v>
      </c>
      <c r="AF129" s="220">
        <f t="shared" si="69"/>
        <v>0</v>
      </c>
      <c r="AG129" s="162"/>
      <c r="AH129" s="182">
        <f t="shared" si="70"/>
        <v>0</v>
      </c>
      <c r="AI129" s="183">
        <f t="shared" si="71"/>
        <v>0</v>
      </c>
      <c r="AJ129" s="183">
        <f t="shared" si="72"/>
        <v>0</v>
      </c>
      <c r="AK129" s="184">
        <f t="shared" si="73"/>
        <v>0</v>
      </c>
      <c r="AM129" s="370" t="str">
        <f t="shared" ref="AM129:AM171" si="79">IF(OR(S129=5,S129=4),1,IF(OR(S129=3,S129=2),0,"-"))</f>
        <v>-</v>
      </c>
      <c r="AO129" s="309" t="str">
        <f t="shared" si="76"/>
        <v/>
      </c>
    </row>
    <row r="130" spans="2:41" ht="16.5" hidden="1" outlineLevel="2" thickBot="1">
      <c r="B130" s="316">
        <v>4</v>
      </c>
      <c r="C130" s="317">
        <f t="shared" si="74"/>
        <v>413</v>
      </c>
      <c r="D130" s="317">
        <f t="shared" si="75"/>
        <v>0</v>
      </c>
      <c r="E130" s="153"/>
      <c r="F130" s="153"/>
      <c r="G130" s="154"/>
      <c r="H130" s="154"/>
      <c r="I130" s="154"/>
      <c r="J130" s="154"/>
      <c r="K130" s="154"/>
      <c r="L130" s="154"/>
      <c r="M130" s="154"/>
      <c r="N130" s="253"/>
      <c r="O130" s="253"/>
      <c r="P130" s="312"/>
      <c r="Q130" s="253"/>
      <c r="R130" s="186" t="str">
        <f t="shared" si="77"/>
        <v>-</v>
      </c>
      <c r="S130" s="186" t="str">
        <f t="shared" si="78"/>
        <v>-</v>
      </c>
      <c r="T130" s="155" t="s">
        <v>316</v>
      </c>
      <c r="V130" s="181">
        <f t="shared" si="60"/>
        <v>0</v>
      </c>
      <c r="W130" s="202">
        <f t="shared" si="61"/>
        <v>0</v>
      </c>
      <c r="X130" s="149">
        <f t="shared" si="62"/>
        <v>0</v>
      </c>
      <c r="Y130" s="170">
        <f t="shared" si="63"/>
        <v>0</v>
      </c>
      <c r="Z130" s="161">
        <f t="shared" si="64"/>
        <v>0</v>
      </c>
      <c r="AA130" s="171">
        <f t="shared" si="65"/>
        <v>0</v>
      </c>
      <c r="AC130" s="219">
        <f t="shared" si="66"/>
        <v>0</v>
      </c>
      <c r="AD130" s="218">
        <f t="shared" si="67"/>
        <v>0</v>
      </c>
      <c r="AE130" s="218">
        <f t="shared" si="68"/>
        <v>0</v>
      </c>
      <c r="AF130" s="220">
        <f t="shared" si="69"/>
        <v>0</v>
      </c>
      <c r="AG130" s="162"/>
      <c r="AH130" s="182">
        <f t="shared" si="70"/>
        <v>0</v>
      </c>
      <c r="AI130" s="183">
        <f t="shared" si="71"/>
        <v>0</v>
      </c>
      <c r="AJ130" s="183">
        <f t="shared" si="72"/>
        <v>0</v>
      </c>
      <c r="AK130" s="184">
        <f t="shared" si="73"/>
        <v>0</v>
      </c>
      <c r="AM130" s="370" t="str">
        <f t="shared" si="79"/>
        <v>-</v>
      </c>
      <c r="AO130" s="309" t="str">
        <f t="shared" si="76"/>
        <v/>
      </c>
    </row>
    <row r="131" spans="2:41" ht="16.5" hidden="1" outlineLevel="2" thickBot="1">
      <c r="B131" s="316">
        <v>5</v>
      </c>
      <c r="C131" s="317">
        <f t="shared" si="74"/>
        <v>413</v>
      </c>
      <c r="D131" s="317">
        <f t="shared" si="75"/>
        <v>0</v>
      </c>
      <c r="E131" s="153"/>
      <c r="F131" s="153"/>
      <c r="G131" s="154"/>
      <c r="H131" s="154"/>
      <c r="I131" s="154"/>
      <c r="J131" s="154"/>
      <c r="K131" s="154"/>
      <c r="L131" s="154"/>
      <c r="M131" s="154"/>
      <c r="N131" s="253"/>
      <c r="O131" s="253"/>
      <c r="P131" s="312"/>
      <c r="Q131" s="253"/>
      <c r="R131" s="186" t="str">
        <f t="shared" si="77"/>
        <v>-</v>
      </c>
      <c r="S131" s="186" t="str">
        <f t="shared" si="78"/>
        <v>-</v>
      </c>
      <c r="T131" s="155" t="s">
        <v>316</v>
      </c>
      <c r="V131" s="181">
        <f t="shared" si="60"/>
        <v>0</v>
      </c>
      <c r="W131" s="202">
        <f t="shared" si="61"/>
        <v>0</v>
      </c>
      <c r="X131" s="149">
        <f t="shared" si="62"/>
        <v>0</v>
      </c>
      <c r="Y131" s="170">
        <f t="shared" si="63"/>
        <v>0</v>
      </c>
      <c r="Z131" s="161">
        <f t="shared" si="64"/>
        <v>0</v>
      </c>
      <c r="AA131" s="171">
        <f t="shared" si="65"/>
        <v>0</v>
      </c>
      <c r="AC131" s="219">
        <f t="shared" si="66"/>
        <v>0</v>
      </c>
      <c r="AD131" s="218">
        <f t="shared" si="67"/>
        <v>0</v>
      </c>
      <c r="AE131" s="218">
        <f t="shared" si="68"/>
        <v>0</v>
      </c>
      <c r="AF131" s="220">
        <f t="shared" si="69"/>
        <v>0</v>
      </c>
      <c r="AG131" s="162"/>
      <c r="AH131" s="182">
        <f t="shared" si="70"/>
        <v>0</v>
      </c>
      <c r="AI131" s="183">
        <f t="shared" si="71"/>
        <v>0</v>
      </c>
      <c r="AJ131" s="183">
        <f t="shared" si="72"/>
        <v>0</v>
      </c>
      <c r="AK131" s="184">
        <f t="shared" si="73"/>
        <v>0</v>
      </c>
      <c r="AM131" s="370" t="str">
        <f t="shared" si="79"/>
        <v>-</v>
      </c>
      <c r="AO131" s="309" t="str">
        <f t="shared" si="76"/>
        <v/>
      </c>
    </row>
    <row r="132" spans="2:41" ht="16.5" hidden="1" outlineLevel="2" thickBot="1">
      <c r="B132" s="316">
        <v>6</v>
      </c>
      <c r="C132" s="317">
        <f t="shared" si="74"/>
        <v>413</v>
      </c>
      <c r="D132" s="317">
        <f t="shared" si="75"/>
        <v>0</v>
      </c>
      <c r="E132" s="153"/>
      <c r="F132" s="153"/>
      <c r="G132" s="154"/>
      <c r="H132" s="154"/>
      <c r="I132" s="154"/>
      <c r="J132" s="154"/>
      <c r="K132" s="154"/>
      <c r="L132" s="154"/>
      <c r="M132" s="154"/>
      <c r="N132" s="253"/>
      <c r="O132" s="253"/>
      <c r="P132" s="312"/>
      <c r="Q132" s="253"/>
      <c r="R132" s="186" t="str">
        <f t="shared" si="77"/>
        <v>-</v>
      </c>
      <c r="S132" s="186" t="str">
        <f t="shared" si="78"/>
        <v>-</v>
      </c>
      <c r="T132" s="155" t="s">
        <v>316</v>
      </c>
      <c r="V132" s="181">
        <f t="shared" si="60"/>
        <v>0</v>
      </c>
      <c r="W132" s="202">
        <f t="shared" si="61"/>
        <v>0</v>
      </c>
      <c r="X132" s="149">
        <f t="shared" si="62"/>
        <v>0</v>
      </c>
      <c r="Y132" s="170">
        <f t="shared" si="63"/>
        <v>0</v>
      </c>
      <c r="Z132" s="161">
        <f t="shared" si="64"/>
        <v>0</v>
      </c>
      <c r="AA132" s="171">
        <f t="shared" si="65"/>
        <v>0</v>
      </c>
      <c r="AC132" s="219">
        <f t="shared" si="66"/>
        <v>0</v>
      </c>
      <c r="AD132" s="218">
        <f t="shared" si="67"/>
        <v>0</v>
      </c>
      <c r="AE132" s="218">
        <f t="shared" si="68"/>
        <v>0</v>
      </c>
      <c r="AF132" s="220">
        <f t="shared" si="69"/>
        <v>0</v>
      </c>
      <c r="AG132" s="162"/>
      <c r="AH132" s="182">
        <f t="shared" si="70"/>
        <v>0</v>
      </c>
      <c r="AI132" s="183">
        <f t="shared" si="71"/>
        <v>0</v>
      </c>
      <c r="AJ132" s="183">
        <f t="shared" si="72"/>
        <v>0</v>
      </c>
      <c r="AK132" s="184">
        <f t="shared" si="73"/>
        <v>0</v>
      </c>
      <c r="AM132" s="370" t="str">
        <f t="shared" si="79"/>
        <v>-</v>
      </c>
      <c r="AO132" s="309" t="str">
        <f t="shared" si="76"/>
        <v/>
      </c>
    </row>
    <row r="133" spans="2:41" ht="16.5" hidden="1" outlineLevel="2" thickBot="1">
      <c r="B133" s="316">
        <v>7</v>
      </c>
      <c r="C133" s="317">
        <f t="shared" si="74"/>
        <v>413</v>
      </c>
      <c r="D133" s="317">
        <f t="shared" si="75"/>
        <v>0</v>
      </c>
      <c r="E133" s="153"/>
      <c r="F133" s="153"/>
      <c r="G133" s="154"/>
      <c r="H133" s="154"/>
      <c r="I133" s="154"/>
      <c r="J133" s="154"/>
      <c r="K133" s="154"/>
      <c r="L133" s="154"/>
      <c r="M133" s="154"/>
      <c r="N133" s="253"/>
      <c r="O133" s="253"/>
      <c r="P133" s="312"/>
      <c r="Q133" s="253"/>
      <c r="R133" s="186" t="str">
        <f t="shared" si="77"/>
        <v>-</v>
      </c>
      <c r="S133" s="186" t="str">
        <f t="shared" si="78"/>
        <v>-</v>
      </c>
      <c r="T133" s="155" t="s">
        <v>316</v>
      </c>
      <c r="V133" s="181">
        <f t="shared" si="60"/>
        <v>0</v>
      </c>
      <c r="W133" s="202">
        <f t="shared" si="61"/>
        <v>0</v>
      </c>
      <c r="X133" s="149">
        <f t="shared" si="62"/>
        <v>0</v>
      </c>
      <c r="Y133" s="170">
        <f t="shared" si="63"/>
        <v>0</v>
      </c>
      <c r="Z133" s="161">
        <f t="shared" si="64"/>
        <v>0</v>
      </c>
      <c r="AA133" s="171">
        <f t="shared" si="65"/>
        <v>0</v>
      </c>
      <c r="AC133" s="219">
        <f t="shared" si="66"/>
        <v>0</v>
      </c>
      <c r="AD133" s="218">
        <f t="shared" si="67"/>
        <v>0</v>
      </c>
      <c r="AE133" s="218">
        <f t="shared" si="68"/>
        <v>0</v>
      </c>
      <c r="AF133" s="220">
        <f t="shared" si="69"/>
        <v>0</v>
      </c>
      <c r="AG133" s="162"/>
      <c r="AH133" s="182">
        <f t="shared" si="70"/>
        <v>0</v>
      </c>
      <c r="AI133" s="183">
        <f t="shared" si="71"/>
        <v>0</v>
      </c>
      <c r="AJ133" s="183">
        <f t="shared" si="72"/>
        <v>0</v>
      </c>
      <c r="AK133" s="184">
        <f t="shared" si="73"/>
        <v>0</v>
      </c>
      <c r="AM133" s="370" t="str">
        <f t="shared" si="79"/>
        <v>-</v>
      </c>
      <c r="AO133" s="309" t="str">
        <f t="shared" si="76"/>
        <v/>
      </c>
    </row>
    <row r="134" spans="2:41" ht="16.5" hidden="1" outlineLevel="2" thickBot="1">
      <c r="B134" s="316">
        <v>8</v>
      </c>
      <c r="C134" s="317">
        <f t="shared" si="74"/>
        <v>413</v>
      </c>
      <c r="D134" s="317">
        <f t="shared" si="75"/>
        <v>0</v>
      </c>
      <c r="E134" s="153"/>
      <c r="F134" s="153"/>
      <c r="G134" s="154"/>
      <c r="H134" s="154"/>
      <c r="I134" s="154"/>
      <c r="J134" s="154"/>
      <c r="K134" s="154"/>
      <c r="L134" s="154"/>
      <c r="M134" s="154"/>
      <c r="N134" s="253"/>
      <c r="O134" s="253"/>
      <c r="P134" s="312"/>
      <c r="Q134" s="253"/>
      <c r="R134" s="186" t="str">
        <f t="shared" si="77"/>
        <v>-</v>
      </c>
      <c r="S134" s="186" t="str">
        <f t="shared" si="78"/>
        <v>-</v>
      </c>
      <c r="T134" s="155" t="s">
        <v>316</v>
      </c>
      <c r="V134" s="181">
        <f t="shared" si="60"/>
        <v>0</v>
      </c>
      <c r="W134" s="202">
        <f t="shared" si="61"/>
        <v>0</v>
      </c>
      <c r="X134" s="149">
        <f t="shared" si="62"/>
        <v>0</v>
      </c>
      <c r="Y134" s="170">
        <f t="shared" si="63"/>
        <v>0</v>
      </c>
      <c r="Z134" s="161">
        <f t="shared" si="64"/>
        <v>0</v>
      </c>
      <c r="AA134" s="171">
        <f t="shared" si="65"/>
        <v>0</v>
      </c>
      <c r="AC134" s="219">
        <f t="shared" si="66"/>
        <v>0</v>
      </c>
      <c r="AD134" s="218">
        <f t="shared" si="67"/>
        <v>0</v>
      </c>
      <c r="AE134" s="218">
        <f t="shared" si="68"/>
        <v>0</v>
      </c>
      <c r="AF134" s="220">
        <f t="shared" si="69"/>
        <v>0</v>
      </c>
      <c r="AG134" s="162"/>
      <c r="AH134" s="182">
        <f t="shared" si="70"/>
        <v>0</v>
      </c>
      <c r="AI134" s="183">
        <f t="shared" si="71"/>
        <v>0</v>
      </c>
      <c r="AJ134" s="183">
        <f t="shared" si="72"/>
        <v>0</v>
      </c>
      <c r="AK134" s="184">
        <f t="shared" si="73"/>
        <v>0</v>
      </c>
      <c r="AM134" s="370" t="str">
        <f t="shared" si="79"/>
        <v>-</v>
      </c>
      <c r="AO134" s="309" t="str">
        <f t="shared" si="76"/>
        <v/>
      </c>
    </row>
    <row r="135" spans="2:41" ht="16.5" hidden="1" outlineLevel="2" thickBot="1">
      <c r="B135" s="316">
        <v>9</v>
      </c>
      <c r="C135" s="317">
        <f t="shared" si="74"/>
        <v>413</v>
      </c>
      <c r="D135" s="317">
        <f t="shared" si="75"/>
        <v>0</v>
      </c>
      <c r="E135" s="153"/>
      <c r="F135" s="153"/>
      <c r="G135" s="154"/>
      <c r="H135" s="154"/>
      <c r="I135" s="154"/>
      <c r="J135" s="154"/>
      <c r="K135" s="154"/>
      <c r="L135" s="154"/>
      <c r="M135" s="154"/>
      <c r="N135" s="253"/>
      <c r="O135" s="253"/>
      <c r="P135" s="312"/>
      <c r="Q135" s="253"/>
      <c r="R135" s="186" t="str">
        <f t="shared" si="77"/>
        <v>-</v>
      </c>
      <c r="S135" s="186" t="str">
        <f t="shared" si="78"/>
        <v>-</v>
      </c>
      <c r="T135" s="155" t="s">
        <v>316</v>
      </c>
      <c r="V135" s="181">
        <f t="shared" si="60"/>
        <v>0</v>
      </c>
      <c r="W135" s="202">
        <f t="shared" si="61"/>
        <v>0</v>
      </c>
      <c r="X135" s="149">
        <f t="shared" si="62"/>
        <v>0</v>
      </c>
      <c r="Y135" s="170">
        <f t="shared" si="63"/>
        <v>0</v>
      </c>
      <c r="Z135" s="161">
        <f t="shared" si="64"/>
        <v>0</v>
      </c>
      <c r="AA135" s="171">
        <f t="shared" si="65"/>
        <v>0</v>
      </c>
      <c r="AC135" s="219">
        <f t="shared" si="66"/>
        <v>0</v>
      </c>
      <c r="AD135" s="218">
        <f t="shared" si="67"/>
        <v>0</v>
      </c>
      <c r="AE135" s="218">
        <f t="shared" si="68"/>
        <v>0</v>
      </c>
      <c r="AF135" s="220">
        <f t="shared" si="69"/>
        <v>0</v>
      </c>
      <c r="AG135" s="162"/>
      <c r="AH135" s="182">
        <f t="shared" si="70"/>
        <v>0</v>
      </c>
      <c r="AI135" s="183">
        <f t="shared" si="71"/>
        <v>0</v>
      </c>
      <c r="AJ135" s="183">
        <f t="shared" si="72"/>
        <v>0</v>
      </c>
      <c r="AK135" s="184">
        <f t="shared" si="73"/>
        <v>0</v>
      </c>
      <c r="AM135" s="370" t="str">
        <f t="shared" si="79"/>
        <v>-</v>
      </c>
      <c r="AO135" s="309" t="str">
        <f t="shared" si="76"/>
        <v/>
      </c>
    </row>
    <row r="136" spans="2:41" ht="16.5" hidden="1" outlineLevel="2" thickBot="1">
      <c r="B136" s="316">
        <v>10</v>
      </c>
      <c r="C136" s="317">
        <f t="shared" si="74"/>
        <v>413</v>
      </c>
      <c r="D136" s="317">
        <f t="shared" si="75"/>
        <v>0</v>
      </c>
      <c r="E136" s="153"/>
      <c r="F136" s="153"/>
      <c r="G136" s="154"/>
      <c r="H136" s="154"/>
      <c r="I136" s="154"/>
      <c r="J136" s="154"/>
      <c r="K136" s="154"/>
      <c r="L136" s="154"/>
      <c r="M136" s="154"/>
      <c r="N136" s="253"/>
      <c r="O136" s="253"/>
      <c r="P136" s="312"/>
      <c r="Q136" s="253"/>
      <c r="R136" s="186" t="str">
        <f t="shared" si="77"/>
        <v>-</v>
      </c>
      <c r="S136" s="186" t="str">
        <f t="shared" si="78"/>
        <v>-</v>
      </c>
      <c r="T136" s="155" t="s">
        <v>316</v>
      </c>
      <c r="V136" s="181">
        <f t="shared" si="60"/>
        <v>0</v>
      </c>
      <c r="W136" s="202">
        <f t="shared" si="61"/>
        <v>0</v>
      </c>
      <c r="X136" s="149">
        <f t="shared" si="62"/>
        <v>0</v>
      </c>
      <c r="Y136" s="170">
        <f t="shared" si="63"/>
        <v>0</v>
      </c>
      <c r="Z136" s="161">
        <f t="shared" si="64"/>
        <v>0</v>
      </c>
      <c r="AA136" s="171">
        <f t="shared" si="65"/>
        <v>0</v>
      </c>
      <c r="AC136" s="219">
        <f t="shared" si="66"/>
        <v>0</v>
      </c>
      <c r="AD136" s="218">
        <f t="shared" si="67"/>
        <v>0</v>
      </c>
      <c r="AE136" s="218">
        <f t="shared" si="68"/>
        <v>0</v>
      </c>
      <c r="AF136" s="220">
        <f t="shared" si="69"/>
        <v>0</v>
      </c>
      <c r="AG136" s="162"/>
      <c r="AH136" s="182">
        <f t="shared" si="70"/>
        <v>0</v>
      </c>
      <c r="AI136" s="183">
        <f t="shared" si="71"/>
        <v>0</v>
      </c>
      <c r="AJ136" s="183">
        <f t="shared" si="72"/>
        <v>0</v>
      </c>
      <c r="AK136" s="184">
        <f t="shared" si="73"/>
        <v>0</v>
      </c>
      <c r="AM136" s="370" t="str">
        <f t="shared" si="79"/>
        <v>-</v>
      </c>
      <c r="AO136" s="309" t="str">
        <f t="shared" si="76"/>
        <v/>
      </c>
    </row>
    <row r="137" spans="2:41" ht="16.5" hidden="1" outlineLevel="2" thickBot="1">
      <c r="B137" s="316">
        <v>11</v>
      </c>
      <c r="C137" s="317">
        <f t="shared" si="74"/>
        <v>413</v>
      </c>
      <c r="D137" s="317">
        <f t="shared" si="75"/>
        <v>0</v>
      </c>
      <c r="E137" s="153"/>
      <c r="F137" s="153"/>
      <c r="G137" s="154"/>
      <c r="H137" s="154"/>
      <c r="I137" s="154"/>
      <c r="J137" s="154"/>
      <c r="K137" s="154"/>
      <c r="L137" s="154"/>
      <c r="M137" s="154"/>
      <c r="N137" s="253"/>
      <c r="O137" s="253"/>
      <c r="P137" s="312"/>
      <c r="Q137" s="253"/>
      <c r="R137" s="186" t="str">
        <f t="shared" si="77"/>
        <v>-</v>
      </c>
      <c r="S137" s="186" t="str">
        <f t="shared" si="78"/>
        <v>-</v>
      </c>
      <c r="T137" s="155" t="s">
        <v>316</v>
      </c>
      <c r="V137" s="181">
        <f t="shared" si="60"/>
        <v>0</v>
      </c>
      <c r="W137" s="202">
        <f t="shared" si="61"/>
        <v>0</v>
      </c>
      <c r="X137" s="149">
        <f t="shared" si="62"/>
        <v>0</v>
      </c>
      <c r="Y137" s="170">
        <f t="shared" si="63"/>
        <v>0</v>
      </c>
      <c r="Z137" s="161">
        <f t="shared" si="64"/>
        <v>0</v>
      </c>
      <c r="AA137" s="171">
        <f t="shared" si="65"/>
        <v>0</v>
      </c>
      <c r="AC137" s="219">
        <f t="shared" si="66"/>
        <v>0</v>
      </c>
      <c r="AD137" s="218">
        <f t="shared" si="67"/>
        <v>0</v>
      </c>
      <c r="AE137" s="218">
        <f t="shared" si="68"/>
        <v>0</v>
      </c>
      <c r="AF137" s="220">
        <f t="shared" si="69"/>
        <v>0</v>
      </c>
      <c r="AG137" s="162"/>
      <c r="AH137" s="182">
        <f t="shared" si="70"/>
        <v>0</v>
      </c>
      <c r="AI137" s="183">
        <f t="shared" si="71"/>
        <v>0</v>
      </c>
      <c r="AJ137" s="183">
        <f t="shared" si="72"/>
        <v>0</v>
      </c>
      <c r="AK137" s="184">
        <f t="shared" si="73"/>
        <v>0</v>
      </c>
      <c r="AM137" s="370" t="str">
        <f t="shared" si="79"/>
        <v>-</v>
      </c>
      <c r="AO137" s="309" t="str">
        <f t="shared" si="76"/>
        <v/>
      </c>
    </row>
    <row r="138" spans="2:41" ht="16.5" hidden="1" outlineLevel="2" thickBot="1">
      <c r="B138" s="316">
        <v>12</v>
      </c>
      <c r="C138" s="317">
        <f t="shared" si="74"/>
        <v>413</v>
      </c>
      <c r="D138" s="317">
        <f t="shared" si="75"/>
        <v>0</v>
      </c>
      <c r="E138" s="153"/>
      <c r="F138" s="153"/>
      <c r="G138" s="154"/>
      <c r="H138" s="154"/>
      <c r="I138" s="154"/>
      <c r="J138" s="154"/>
      <c r="K138" s="154"/>
      <c r="L138" s="154"/>
      <c r="M138" s="154"/>
      <c r="N138" s="253"/>
      <c r="O138" s="253"/>
      <c r="P138" s="312"/>
      <c r="Q138" s="253"/>
      <c r="R138" s="186" t="str">
        <f t="shared" si="77"/>
        <v>-</v>
      </c>
      <c r="S138" s="186" t="str">
        <f t="shared" si="78"/>
        <v>-</v>
      </c>
      <c r="T138" s="155" t="s">
        <v>316</v>
      </c>
      <c r="V138" s="181">
        <f t="shared" si="60"/>
        <v>0</v>
      </c>
      <c r="W138" s="202">
        <f t="shared" si="61"/>
        <v>0</v>
      </c>
      <c r="X138" s="149">
        <f t="shared" si="62"/>
        <v>0</v>
      </c>
      <c r="Y138" s="170">
        <f t="shared" si="63"/>
        <v>0</v>
      </c>
      <c r="Z138" s="161">
        <f t="shared" si="64"/>
        <v>0</v>
      </c>
      <c r="AA138" s="171">
        <f t="shared" si="65"/>
        <v>0</v>
      </c>
      <c r="AC138" s="219">
        <f t="shared" si="66"/>
        <v>0</v>
      </c>
      <c r="AD138" s="218">
        <f t="shared" si="67"/>
        <v>0</v>
      </c>
      <c r="AE138" s="218">
        <f t="shared" si="68"/>
        <v>0</v>
      </c>
      <c r="AF138" s="220">
        <f t="shared" si="69"/>
        <v>0</v>
      </c>
      <c r="AG138" s="162"/>
      <c r="AH138" s="182">
        <f t="shared" si="70"/>
        <v>0</v>
      </c>
      <c r="AI138" s="183">
        <f t="shared" si="71"/>
        <v>0</v>
      </c>
      <c r="AJ138" s="183">
        <f t="shared" si="72"/>
        <v>0</v>
      </c>
      <c r="AK138" s="184">
        <f t="shared" si="73"/>
        <v>0</v>
      </c>
      <c r="AM138" s="370" t="str">
        <f t="shared" si="79"/>
        <v>-</v>
      </c>
      <c r="AO138" s="309" t="str">
        <f t="shared" si="76"/>
        <v/>
      </c>
    </row>
    <row r="139" spans="2:41" ht="16.5" hidden="1" outlineLevel="2" thickBot="1">
      <c r="B139" s="316">
        <v>13</v>
      </c>
      <c r="C139" s="317">
        <f t="shared" si="74"/>
        <v>413</v>
      </c>
      <c r="D139" s="317">
        <f t="shared" si="75"/>
        <v>0</v>
      </c>
      <c r="E139" s="153"/>
      <c r="F139" s="153"/>
      <c r="G139" s="154"/>
      <c r="H139" s="154"/>
      <c r="I139" s="154"/>
      <c r="J139" s="154"/>
      <c r="K139" s="154"/>
      <c r="L139" s="154"/>
      <c r="M139" s="154"/>
      <c r="N139" s="253"/>
      <c r="O139" s="253"/>
      <c r="P139" s="312"/>
      <c r="Q139" s="253"/>
      <c r="R139" s="186" t="str">
        <f t="shared" si="77"/>
        <v>-</v>
      </c>
      <c r="S139" s="186" t="str">
        <f t="shared" si="78"/>
        <v>-</v>
      </c>
      <c r="T139" s="155" t="s">
        <v>316</v>
      </c>
      <c r="V139" s="181">
        <f t="shared" si="60"/>
        <v>0</v>
      </c>
      <c r="W139" s="202">
        <f t="shared" si="61"/>
        <v>0</v>
      </c>
      <c r="X139" s="149">
        <f t="shared" si="62"/>
        <v>0</v>
      </c>
      <c r="Y139" s="170">
        <f t="shared" si="63"/>
        <v>0</v>
      </c>
      <c r="Z139" s="161">
        <f t="shared" si="64"/>
        <v>0</v>
      </c>
      <c r="AA139" s="171">
        <f t="shared" si="65"/>
        <v>0</v>
      </c>
      <c r="AC139" s="219">
        <f t="shared" si="66"/>
        <v>0</v>
      </c>
      <c r="AD139" s="218">
        <f t="shared" si="67"/>
        <v>0</v>
      </c>
      <c r="AE139" s="218">
        <f t="shared" si="68"/>
        <v>0</v>
      </c>
      <c r="AF139" s="220">
        <f t="shared" si="69"/>
        <v>0</v>
      </c>
      <c r="AG139" s="162"/>
      <c r="AH139" s="182">
        <f t="shared" si="70"/>
        <v>0</v>
      </c>
      <c r="AI139" s="183">
        <f t="shared" si="71"/>
        <v>0</v>
      </c>
      <c r="AJ139" s="183">
        <f t="shared" si="72"/>
        <v>0</v>
      </c>
      <c r="AK139" s="184">
        <f t="shared" si="73"/>
        <v>0</v>
      </c>
      <c r="AM139" s="370" t="str">
        <f t="shared" si="79"/>
        <v>-</v>
      </c>
      <c r="AO139" s="309" t="str">
        <f t="shared" si="76"/>
        <v/>
      </c>
    </row>
    <row r="140" spans="2:41" ht="16.5" hidden="1" outlineLevel="2" thickBot="1">
      <c r="B140" s="316">
        <v>14</v>
      </c>
      <c r="C140" s="317">
        <f t="shared" si="74"/>
        <v>413</v>
      </c>
      <c r="D140" s="317">
        <f t="shared" si="75"/>
        <v>0</v>
      </c>
      <c r="E140" s="153"/>
      <c r="F140" s="153"/>
      <c r="G140" s="154"/>
      <c r="H140" s="154"/>
      <c r="I140" s="154"/>
      <c r="J140" s="154"/>
      <c r="K140" s="154"/>
      <c r="L140" s="154"/>
      <c r="M140" s="154"/>
      <c r="N140" s="253"/>
      <c r="O140" s="253"/>
      <c r="P140" s="312"/>
      <c r="Q140" s="253"/>
      <c r="R140" s="186" t="str">
        <f t="shared" si="77"/>
        <v>-</v>
      </c>
      <c r="S140" s="186" t="str">
        <f t="shared" si="78"/>
        <v>-</v>
      </c>
      <c r="T140" s="155" t="s">
        <v>316</v>
      </c>
      <c r="V140" s="181">
        <f t="shared" si="60"/>
        <v>0</v>
      </c>
      <c r="W140" s="202">
        <f t="shared" si="61"/>
        <v>0</v>
      </c>
      <c r="X140" s="149">
        <f t="shared" si="62"/>
        <v>0</v>
      </c>
      <c r="Y140" s="170">
        <f t="shared" si="63"/>
        <v>0</v>
      </c>
      <c r="Z140" s="161">
        <f t="shared" si="64"/>
        <v>0</v>
      </c>
      <c r="AA140" s="171">
        <f t="shared" si="65"/>
        <v>0</v>
      </c>
      <c r="AC140" s="219">
        <f t="shared" si="66"/>
        <v>0</v>
      </c>
      <c r="AD140" s="218">
        <f t="shared" si="67"/>
        <v>0</v>
      </c>
      <c r="AE140" s="218">
        <f t="shared" si="68"/>
        <v>0</v>
      </c>
      <c r="AF140" s="220">
        <f t="shared" si="69"/>
        <v>0</v>
      </c>
      <c r="AG140" s="162"/>
      <c r="AH140" s="182">
        <f t="shared" si="70"/>
        <v>0</v>
      </c>
      <c r="AI140" s="183">
        <f t="shared" si="71"/>
        <v>0</v>
      </c>
      <c r="AJ140" s="183">
        <f t="shared" si="72"/>
        <v>0</v>
      </c>
      <c r="AK140" s="184">
        <f t="shared" si="73"/>
        <v>0</v>
      </c>
      <c r="AM140" s="370" t="str">
        <f t="shared" si="79"/>
        <v>-</v>
      </c>
      <c r="AO140" s="309" t="str">
        <f t="shared" si="76"/>
        <v/>
      </c>
    </row>
    <row r="141" spans="2:41" ht="16.5" hidden="1" outlineLevel="2" thickBot="1">
      <c r="B141" s="316">
        <v>15</v>
      </c>
      <c r="C141" s="317">
        <f t="shared" si="74"/>
        <v>413</v>
      </c>
      <c r="D141" s="317">
        <f t="shared" si="75"/>
        <v>0</v>
      </c>
      <c r="E141" s="153"/>
      <c r="F141" s="153"/>
      <c r="G141" s="154"/>
      <c r="H141" s="154"/>
      <c r="I141" s="154"/>
      <c r="J141" s="154"/>
      <c r="K141" s="154"/>
      <c r="L141" s="154"/>
      <c r="M141" s="154"/>
      <c r="N141" s="253"/>
      <c r="O141" s="253"/>
      <c r="P141" s="312"/>
      <c r="Q141" s="253"/>
      <c r="R141" s="186" t="str">
        <f t="shared" si="77"/>
        <v>-</v>
      </c>
      <c r="S141" s="186" t="str">
        <f t="shared" si="78"/>
        <v>-</v>
      </c>
      <c r="T141" s="155" t="s">
        <v>316</v>
      </c>
      <c r="V141" s="181">
        <f t="shared" si="60"/>
        <v>0</v>
      </c>
      <c r="W141" s="202">
        <f t="shared" si="61"/>
        <v>0</v>
      </c>
      <c r="X141" s="149">
        <f t="shared" si="62"/>
        <v>0</v>
      </c>
      <c r="Y141" s="170">
        <f t="shared" si="63"/>
        <v>0</v>
      </c>
      <c r="Z141" s="161">
        <f t="shared" si="64"/>
        <v>0</v>
      </c>
      <c r="AA141" s="171">
        <f t="shared" si="65"/>
        <v>0</v>
      </c>
      <c r="AC141" s="219">
        <f t="shared" si="66"/>
        <v>0</v>
      </c>
      <c r="AD141" s="218">
        <f t="shared" si="67"/>
        <v>0</v>
      </c>
      <c r="AE141" s="218">
        <f t="shared" si="68"/>
        <v>0</v>
      </c>
      <c r="AF141" s="220">
        <f t="shared" si="69"/>
        <v>0</v>
      </c>
      <c r="AG141" s="162"/>
      <c r="AH141" s="182">
        <f t="shared" si="70"/>
        <v>0</v>
      </c>
      <c r="AI141" s="183">
        <f t="shared" si="71"/>
        <v>0</v>
      </c>
      <c r="AJ141" s="183">
        <f t="shared" si="72"/>
        <v>0</v>
      </c>
      <c r="AK141" s="184">
        <f t="shared" si="73"/>
        <v>0</v>
      </c>
      <c r="AM141" s="370" t="str">
        <f t="shared" si="79"/>
        <v>-</v>
      </c>
      <c r="AO141" s="309" t="str">
        <f t="shared" si="76"/>
        <v/>
      </c>
    </row>
    <row r="142" spans="2:41" ht="16.5" hidden="1" outlineLevel="2" thickBot="1">
      <c r="B142" s="316">
        <v>16</v>
      </c>
      <c r="C142" s="317">
        <f t="shared" si="74"/>
        <v>413</v>
      </c>
      <c r="D142" s="317">
        <f t="shared" si="75"/>
        <v>0</v>
      </c>
      <c r="E142" s="153"/>
      <c r="F142" s="153"/>
      <c r="G142" s="154"/>
      <c r="H142" s="154"/>
      <c r="I142" s="154"/>
      <c r="J142" s="154"/>
      <c r="K142" s="154"/>
      <c r="L142" s="154"/>
      <c r="M142" s="154"/>
      <c r="N142" s="253"/>
      <c r="O142" s="253"/>
      <c r="P142" s="312"/>
      <c r="Q142" s="253"/>
      <c r="R142" s="186" t="str">
        <f t="shared" si="77"/>
        <v>-</v>
      </c>
      <c r="S142" s="186" t="str">
        <f t="shared" si="78"/>
        <v>-</v>
      </c>
      <c r="T142" s="155" t="s">
        <v>316</v>
      </c>
      <c r="V142" s="181">
        <f t="shared" si="60"/>
        <v>0</v>
      </c>
      <c r="W142" s="202">
        <f t="shared" si="61"/>
        <v>0</v>
      </c>
      <c r="X142" s="149">
        <f t="shared" si="62"/>
        <v>0</v>
      </c>
      <c r="Y142" s="170">
        <f t="shared" si="63"/>
        <v>0</v>
      </c>
      <c r="Z142" s="161">
        <f t="shared" si="64"/>
        <v>0</v>
      </c>
      <c r="AA142" s="171">
        <f t="shared" si="65"/>
        <v>0</v>
      </c>
      <c r="AC142" s="219">
        <f t="shared" si="66"/>
        <v>0</v>
      </c>
      <c r="AD142" s="218">
        <f t="shared" si="67"/>
        <v>0</v>
      </c>
      <c r="AE142" s="218">
        <f t="shared" si="68"/>
        <v>0</v>
      </c>
      <c r="AF142" s="220">
        <f t="shared" si="69"/>
        <v>0</v>
      </c>
      <c r="AG142" s="162"/>
      <c r="AH142" s="182">
        <f t="shared" si="70"/>
        <v>0</v>
      </c>
      <c r="AI142" s="183">
        <f t="shared" si="71"/>
        <v>0</v>
      </c>
      <c r="AJ142" s="183">
        <f t="shared" si="72"/>
        <v>0</v>
      </c>
      <c r="AK142" s="184">
        <f t="shared" si="73"/>
        <v>0</v>
      </c>
      <c r="AM142" s="370" t="str">
        <f t="shared" si="79"/>
        <v>-</v>
      </c>
      <c r="AO142" s="309" t="str">
        <f t="shared" si="76"/>
        <v/>
      </c>
    </row>
    <row r="143" spans="2:41" ht="16.5" hidden="1" outlineLevel="2" thickBot="1">
      <c r="B143" s="316">
        <v>17</v>
      </c>
      <c r="C143" s="317">
        <f t="shared" si="74"/>
        <v>413</v>
      </c>
      <c r="D143" s="317">
        <f t="shared" si="75"/>
        <v>0</v>
      </c>
      <c r="E143" s="153"/>
      <c r="F143" s="153"/>
      <c r="G143" s="154"/>
      <c r="H143" s="154"/>
      <c r="I143" s="154"/>
      <c r="J143" s="154"/>
      <c r="K143" s="154"/>
      <c r="L143" s="154"/>
      <c r="M143" s="154"/>
      <c r="N143" s="253"/>
      <c r="O143" s="253"/>
      <c r="P143" s="312"/>
      <c r="Q143" s="253"/>
      <c r="R143" s="186" t="str">
        <f t="shared" si="77"/>
        <v>-</v>
      </c>
      <c r="S143" s="186" t="str">
        <f t="shared" si="78"/>
        <v>-</v>
      </c>
      <c r="T143" s="155" t="s">
        <v>316</v>
      </c>
      <c r="V143" s="181">
        <f t="shared" si="60"/>
        <v>0</v>
      </c>
      <c r="W143" s="202">
        <f t="shared" si="61"/>
        <v>0</v>
      </c>
      <c r="X143" s="149">
        <f t="shared" si="62"/>
        <v>0</v>
      </c>
      <c r="Y143" s="170">
        <f t="shared" si="63"/>
        <v>0</v>
      </c>
      <c r="Z143" s="161">
        <f t="shared" si="64"/>
        <v>0</v>
      </c>
      <c r="AA143" s="171">
        <f t="shared" si="65"/>
        <v>0</v>
      </c>
      <c r="AC143" s="219">
        <f t="shared" si="66"/>
        <v>0</v>
      </c>
      <c r="AD143" s="218">
        <f t="shared" si="67"/>
        <v>0</v>
      </c>
      <c r="AE143" s="218">
        <f t="shared" si="68"/>
        <v>0</v>
      </c>
      <c r="AF143" s="220">
        <f t="shared" si="69"/>
        <v>0</v>
      </c>
      <c r="AG143" s="162"/>
      <c r="AH143" s="182">
        <f t="shared" si="70"/>
        <v>0</v>
      </c>
      <c r="AI143" s="183">
        <f t="shared" si="71"/>
        <v>0</v>
      </c>
      <c r="AJ143" s="183">
        <f t="shared" si="72"/>
        <v>0</v>
      </c>
      <c r="AK143" s="184">
        <f t="shared" si="73"/>
        <v>0</v>
      </c>
      <c r="AM143" s="370" t="str">
        <f t="shared" si="79"/>
        <v>-</v>
      </c>
      <c r="AO143" s="309" t="str">
        <f t="shared" si="76"/>
        <v/>
      </c>
    </row>
    <row r="144" spans="2:41" ht="16.5" hidden="1" outlineLevel="2" thickBot="1">
      <c r="B144" s="316">
        <v>18</v>
      </c>
      <c r="C144" s="317">
        <f t="shared" si="74"/>
        <v>413</v>
      </c>
      <c r="D144" s="317">
        <f t="shared" si="75"/>
        <v>0</v>
      </c>
      <c r="E144" s="153"/>
      <c r="F144" s="153"/>
      <c r="G144" s="154"/>
      <c r="H144" s="154"/>
      <c r="I144" s="154"/>
      <c r="J144" s="154"/>
      <c r="K144" s="154"/>
      <c r="L144" s="154"/>
      <c r="M144" s="154"/>
      <c r="N144" s="253"/>
      <c r="O144" s="253"/>
      <c r="P144" s="312"/>
      <c r="Q144" s="253"/>
      <c r="R144" s="186" t="str">
        <f t="shared" si="77"/>
        <v>-</v>
      </c>
      <c r="S144" s="186" t="str">
        <f t="shared" si="78"/>
        <v>-</v>
      </c>
      <c r="T144" s="155" t="s">
        <v>316</v>
      </c>
      <c r="V144" s="181">
        <f t="shared" si="60"/>
        <v>0</v>
      </c>
      <c r="W144" s="202">
        <f t="shared" si="61"/>
        <v>0</v>
      </c>
      <c r="X144" s="149">
        <f t="shared" si="62"/>
        <v>0</v>
      </c>
      <c r="Y144" s="170">
        <f t="shared" si="63"/>
        <v>0</v>
      </c>
      <c r="Z144" s="161">
        <f t="shared" si="64"/>
        <v>0</v>
      </c>
      <c r="AA144" s="171">
        <f t="shared" si="65"/>
        <v>0</v>
      </c>
      <c r="AC144" s="219">
        <f t="shared" si="66"/>
        <v>0</v>
      </c>
      <c r="AD144" s="218">
        <f t="shared" si="67"/>
        <v>0</v>
      </c>
      <c r="AE144" s="218">
        <f t="shared" si="68"/>
        <v>0</v>
      </c>
      <c r="AF144" s="220">
        <f t="shared" si="69"/>
        <v>0</v>
      </c>
      <c r="AG144" s="162"/>
      <c r="AH144" s="182">
        <f t="shared" si="70"/>
        <v>0</v>
      </c>
      <c r="AI144" s="183">
        <f t="shared" si="71"/>
        <v>0</v>
      </c>
      <c r="AJ144" s="183">
        <f t="shared" si="72"/>
        <v>0</v>
      </c>
      <c r="AK144" s="184">
        <f t="shared" si="73"/>
        <v>0</v>
      </c>
      <c r="AM144" s="370" t="str">
        <f t="shared" si="79"/>
        <v>-</v>
      </c>
      <c r="AO144" s="309" t="str">
        <f t="shared" si="76"/>
        <v/>
      </c>
    </row>
    <row r="145" spans="2:41" ht="16.5" hidden="1" outlineLevel="2" thickBot="1">
      <c r="B145" s="316">
        <v>19</v>
      </c>
      <c r="C145" s="317">
        <f t="shared" si="74"/>
        <v>413</v>
      </c>
      <c r="D145" s="317">
        <f t="shared" si="75"/>
        <v>0</v>
      </c>
      <c r="E145" s="153"/>
      <c r="F145" s="153"/>
      <c r="G145" s="154"/>
      <c r="H145" s="154"/>
      <c r="I145" s="154"/>
      <c r="J145" s="154"/>
      <c r="K145" s="154"/>
      <c r="L145" s="154"/>
      <c r="M145" s="154"/>
      <c r="N145" s="253"/>
      <c r="O145" s="253"/>
      <c r="P145" s="312"/>
      <c r="Q145" s="253"/>
      <c r="R145" s="186" t="str">
        <f t="shared" si="77"/>
        <v>-</v>
      </c>
      <c r="S145" s="186" t="str">
        <f t="shared" si="78"/>
        <v>-</v>
      </c>
      <c r="T145" s="155" t="s">
        <v>316</v>
      </c>
      <c r="V145" s="181">
        <f t="shared" si="60"/>
        <v>0</v>
      </c>
      <c r="W145" s="202">
        <f t="shared" si="61"/>
        <v>0</v>
      </c>
      <c r="X145" s="149">
        <f t="shared" si="62"/>
        <v>0</v>
      </c>
      <c r="Y145" s="170">
        <f t="shared" si="63"/>
        <v>0</v>
      </c>
      <c r="Z145" s="161">
        <f t="shared" si="64"/>
        <v>0</v>
      </c>
      <c r="AA145" s="171">
        <f t="shared" si="65"/>
        <v>0</v>
      </c>
      <c r="AC145" s="219">
        <f t="shared" si="66"/>
        <v>0</v>
      </c>
      <c r="AD145" s="218">
        <f t="shared" si="67"/>
        <v>0</v>
      </c>
      <c r="AE145" s="218">
        <f t="shared" si="68"/>
        <v>0</v>
      </c>
      <c r="AF145" s="220">
        <f t="shared" si="69"/>
        <v>0</v>
      </c>
      <c r="AG145" s="162"/>
      <c r="AH145" s="182">
        <f t="shared" si="70"/>
        <v>0</v>
      </c>
      <c r="AI145" s="183">
        <f t="shared" si="71"/>
        <v>0</v>
      </c>
      <c r="AJ145" s="183">
        <f t="shared" si="72"/>
        <v>0</v>
      </c>
      <c r="AK145" s="184">
        <f t="shared" si="73"/>
        <v>0</v>
      </c>
      <c r="AM145" s="370" t="str">
        <f t="shared" si="79"/>
        <v>-</v>
      </c>
      <c r="AO145" s="309" t="str">
        <f t="shared" si="76"/>
        <v/>
      </c>
    </row>
    <row r="146" spans="2:41" ht="16.5" hidden="1" outlineLevel="2" thickBot="1">
      <c r="B146" s="316">
        <v>20</v>
      </c>
      <c r="C146" s="317">
        <f t="shared" si="74"/>
        <v>413</v>
      </c>
      <c r="D146" s="317">
        <f t="shared" si="75"/>
        <v>0</v>
      </c>
      <c r="E146" s="153"/>
      <c r="F146" s="153"/>
      <c r="G146" s="154"/>
      <c r="H146" s="154"/>
      <c r="I146" s="154"/>
      <c r="J146" s="154"/>
      <c r="K146" s="154"/>
      <c r="L146" s="154"/>
      <c r="M146" s="154"/>
      <c r="N146" s="253"/>
      <c r="O146" s="253"/>
      <c r="P146" s="312"/>
      <c r="Q146" s="253"/>
      <c r="R146" s="186" t="str">
        <f t="shared" si="77"/>
        <v>-</v>
      </c>
      <c r="S146" s="186" t="str">
        <f t="shared" si="78"/>
        <v>-</v>
      </c>
      <c r="T146" s="155" t="s">
        <v>316</v>
      </c>
      <c r="V146" s="181">
        <f t="shared" si="60"/>
        <v>0</v>
      </c>
      <c r="W146" s="202">
        <f t="shared" si="61"/>
        <v>0</v>
      </c>
      <c r="X146" s="149">
        <f t="shared" si="62"/>
        <v>0</v>
      </c>
      <c r="Y146" s="170">
        <f t="shared" si="63"/>
        <v>0</v>
      </c>
      <c r="Z146" s="161">
        <f t="shared" si="64"/>
        <v>0</v>
      </c>
      <c r="AA146" s="171">
        <f t="shared" si="65"/>
        <v>0</v>
      </c>
      <c r="AC146" s="219">
        <f t="shared" si="66"/>
        <v>0</v>
      </c>
      <c r="AD146" s="218">
        <f t="shared" si="67"/>
        <v>0</v>
      </c>
      <c r="AE146" s="218">
        <f t="shared" si="68"/>
        <v>0</v>
      </c>
      <c r="AF146" s="220">
        <f t="shared" si="69"/>
        <v>0</v>
      </c>
      <c r="AG146" s="162"/>
      <c r="AH146" s="182">
        <f t="shared" si="70"/>
        <v>0</v>
      </c>
      <c r="AI146" s="183">
        <f t="shared" si="71"/>
        <v>0</v>
      </c>
      <c r="AJ146" s="183">
        <f t="shared" si="72"/>
        <v>0</v>
      </c>
      <c r="AK146" s="184">
        <f t="shared" si="73"/>
        <v>0</v>
      </c>
      <c r="AM146" s="370" t="str">
        <f t="shared" si="79"/>
        <v>-</v>
      </c>
      <c r="AO146" s="309" t="str">
        <f t="shared" si="76"/>
        <v/>
      </c>
    </row>
    <row r="147" spans="2:41" ht="16.5" hidden="1" outlineLevel="2" thickBot="1">
      <c r="B147" s="316">
        <v>21</v>
      </c>
      <c r="C147" s="317">
        <f t="shared" si="74"/>
        <v>413</v>
      </c>
      <c r="D147" s="317">
        <f t="shared" si="75"/>
        <v>0</v>
      </c>
      <c r="E147" s="153"/>
      <c r="F147" s="153"/>
      <c r="G147" s="154"/>
      <c r="H147" s="154"/>
      <c r="I147" s="154"/>
      <c r="J147" s="154"/>
      <c r="K147" s="154"/>
      <c r="L147" s="154"/>
      <c r="M147" s="154"/>
      <c r="N147" s="253"/>
      <c r="O147" s="253"/>
      <c r="P147" s="312"/>
      <c r="Q147" s="253"/>
      <c r="R147" s="186" t="str">
        <f t="shared" si="77"/>
        <v>-</v>
      </c>
      <c r="S147" s="186" t="str">
        <f t="shared" si="78"/>
        <v>-</v>
      </c>
      <c r="T147" s="155" t="s">
        <v>316</v>
      </c>
      <c r="V147" s="181">
        <f t="shared" si="60"/>
        <v>0</v>
      </c>
      <c r="W147" s="202">
        <f t="shared" si="61"/>
        <v>0</v>
      </c>
      <c r="X147" s="149">
        <f t="shared" si="62"/>
        <v>0</v>
      </c>
      <c r="Y147" s="170">
        <f t="shared" si="63"/>
        <v>0</v>
      </c>
      <c r="Z147" s="161">
        <f t="shared" si="64"/>
        <v>0</v>
      </c>
      <c r="AA147" s="171">
        <f t="shared" si="65"/>
        <v>0</v>
      </c>
      <c r="AC147" s="219">
        <f t="shared" si="66"/>
        <v>0</v>
      </c>
      <c r="AD147" s="218">
        <f t="shared" si="67"/>
        <v>0</v>
      </c>
      <c r="AE147" s="218">
        <f t="shared" si="68"/>
        <v>0</v>
      </c>
      <c r="AF147" s="220">
        <f t="shared" si="69"/>
        <v>0</v>
      </c>
      <c r="AG147" s="162"/>
      <c r="AH147" s="182">
        <f t="shared" si="70"/>
        <v>0</v>
      </c>
      <c r="AI147" s="183">
        <f t="shared" si="71"/>
        <v>0</v>
      </c>
      <c r="AJ147" s="183">
        <f t="shared" si="72"/>
        <v>0</v>
      </c>
      <c r="AK147" s="184">
        <f t="shared" si="73"/>
        <v>0</v>
      </c>
      <c r="AM147" s="370" t="str">
        <f t="shared" si="79"/>
        <v>-</v>
      </c>
      <c r="AO147" s="309" t="str">
        <f t="shared" si="76"/>
        <v/>
      </c>
    </row>
    <row r="148" spans="2:41" ht="16.5" hidden="1" outlineLevel="2" thickBot="1">
      <c r="B148" s="316">
        <v>22</v>
      </c>
      <c r="C148" s="317">
        <f t="shared" si="74"/>
        <v>413</v>
      </c>
      <c r="D148" s="317">
        <f t="shared" si="75"/>
        <v>0</v>
      </c>
      <c r="E148" s="153"/>
      <c r="F148" s="153"/>
      <c r="G148" s="154"/>
      <c r="H148" s="154"/>
      <c r="I148" s="154"/>
      <c r="J148" s="154"/>
      <c r="K148" s="154"/>
      <c r="L148" s="154"/>
      <c r="M148" s="154"/>
      <c r="N148" s="253"/>
      <c r="O148" s="253"/>
      <c r="P148" s="312"/>
      <c r="Q148" s="253"/>
      <c r="R148" s="186" t="str">
        <f t="shared" si="77"/>
        <v>-</v>
      </c>
      <c r="S148" s="186" t="str">
        <f t="shared" si="78"/>
        <v>-</v>
      </c>
      <c r="T148" s="155" t="s">
        <v>316</v>
      </c>
      <c r="V148" s="181">
        <f t="shared" si="60"/>
        <v>0</v>
      </c>
      <c r="W148" s="202">
        <f t="shared" si="61"/>
        <v>0</v>
      </c>
      <c r="X148" s="149">
        <f t="shared" si="62"/>
        <v>0</v>
      </c>
      <c r="Y148" s="170">
        <f t="shared" si="63"/>
        <v>0</v>
      </c>
      <c r="Z148" s="161">
        <f t="shared" si="64"/>
        <v>0</v>
      </c>
      <c r="AA148" s="171">
        <f t="shared" si="65"/>
        <v>0</v>
      </c>
      <c r="AC148" s="219">
        <f t="shared" si="66"/>
        <v>0</v>
      </c>
      <c r="AD148" s="218">
        <f t="shared" si="67"/>
        <v>0</v>
      </c>
      <c r="AE148" s="218">
        <f t="shared" si="68"/>
        <v>0</v>
      </c>
      <c r="AF148" s="220">
        <f t="shared" si="69"/>
        <v>0</v>
      </c>
      <c r="AG148" s="162"/>
      <c r="AH148" s="182">
        <f t="shared" si="70"/>
        <v>0</v>
      </c>
      <c r="AI148" s="183">
        <f t="shared" si="71"/>
        <v>0</v>
      </c>
      <c r="AJ148" s="183">
        <f t="shared" si="72"/>
        <v>0</v>
      </c>
      <c r="AK148" s="184">
        <f t="shared" si="73"/>
        <v>0</v>
      </c>
      <c r="AM148" s="370" t="str">
        <f t="shared" si="79"/>
        <v>-</v>
      </c>
      <c r="AO148" s="309" t="str">
        <f t="shared" si="76"/>
        <v/>
      </c>
    </row>
    <row r="149" spans="2:41" ht="16.5" hidden="1" outlineLevel="2" thickBot="1">
      <c r="B149" s="316">
        <v>23</v>
      </c>
      <c r="C149" s="317">
        <f t="shared" si="74"/>
        <v>413</v>
      </c>
      <c r="D149" s="317">
        <f t="shared" si="75"/>
        <v>0</v>
      </c>
      <c r="E149" s="153"/>
      <c r="F149" s="153"/>
      <c r="G149" s="154"/>
      <c r="H149" s="154"/>
      <c r="I149" s="154"/>
      <c r="J149" s="154"/>
      <c r="K149" s="154"/>
      <c r="L149" s="154"/>
      <c r="M149" s="154"/>
      <c r="N149" s="253"/>
      <c r="O149" s="253"/>
      <c r="P149" s="312"/>
      <c r="Q149" s="253"/>
      <c r="R149" s="186" t="str">
        <f t="shared" si="77"/>
        <v>-</v>
      </c>
      <c r="S149" s="186" t="str">
        <f t="shared" si="78"/>
        <v>-</v>
      </c>
      <c r="T149" s="155" t="s">
        <v>316</v>
      </c>
      <c r="V149" s="181">
        <f t="shared" si="60"/>
        <v>0</v>
      </c>
      <c r="W149" s="202">
        <f t="shared" si="61"/>
        <v>0</v>
      </c>
      <c r="X149" s="149">
        <f t="shared" si="62"/>
        <v>0</v>
      </c>
      <c r="Y149" s="170">
        <f t="shared" si="63"/>
        <v>0</v>
      </c>
      <c r="Z149" s="161">
        <f t="shared" si="64"/>
        <v>0</v>
      </c>
      <c r="AA149" s="171">
        <f t="shared" si="65"/>
        <v>0</v>
      </c>
      <c r="AC149" s="219">
        <f t="shared" si="66"/>
        <v>0</v>
      </c>
      <c r="AD149" s="218">
        <f t="shared" si="67"/>
        <v>0</v>
      </c>
      <c r="AE149" s="218">
        <f t="shared" si="68"/>
        <v>0</v>
      </c>
      <c r="AF149" s="220">
        <f t="shared" si="69"/>
        <v>0</v>
      </c>
      <c r="AG149" s="162"/>
      <c r="AH149" s="182">
        <f t="shared" si="70"/>
        <v>0</v>
      </c>
      <c r="AI149" s="183">
        <f t="shared" si="71"/>
        <v>0</v>
      </c>
      <c r="AJ149" s="183">
        <f t="shared" si="72"/>
        <v>0</v>
      </c>
      <c r="AK149" s="184">
        <f t="shared" si="73"/>
        <v>0</v>
      </c>
      <c r="AM149" s="370" t="str">
        <f t="shared" si="79"/>
        <v>-</v>
      </c>
      <c r="AO149" s="309" t="str">
        <f t="shared" si="76"/>
        <v/>
      </c>
    </row>
    <row r="150" spans="2:41" ht="16.5" hidden="1" outlineLevel="2" thickBot="1">
      <c r="B150" s="316">
        <v>24</v>
      </c>
      <c r="C150" s="317">
        <f t="shared" si="74"/>
        <v>413</v>
      </c>
      <c r="D150" s="317">
        <f t="shared" si="75"/>
        <v>0</v>
      </c>
      <c r="E150" s="153"/>
      <c r="F150" s="153"/>
      <c r="G150" s="154"/>
      <c r="H150" s="154"/>
      <c r="I150" s="154"/>
      <c r="J150" s="154"/>
      <c r="K150" s="154"/>
      <c r="L150" s="154"/>
      <c r="M150" s="154"/>
      <c r="N150" s="253"/>
      <c r="O150" s="253"/>
      <c r="P150" s="312"/>
      <c r="Q150" s="253"/>
      <c r="R150" s="186" t="str">
        <f t="shared" si="77"/>
        <v>-</v>
      </c>
      <c r="S150" s="186" t="str">
        <f t="shared" si="78"/>
        <v>-</v>
      </c>
      <c r="T150" s="155" t="s">
        <v>316</v>
      </c>
      <c r="V150" s="181">
        <f t="shared" si="60"/>
        <v>0</v>
      </c>
      <c r="W150" s="202">
        <f t="shared" si="61"/>
        <v>0</v>
      </c>
      <c r="X150" s="149">
        <f t="shared" si="62"/>
        <v>0</v>
      </c>
      <c r="Y150" s="170">
        <f t="shared" si="63"/>
        <v>0</v>
      </c>
      <c r="Z150" s="161">
        <f t="shared" si="64"/>
        <v>0</v>
      </c>
      <c r="AA150" s="171">
        <f t="shared" si="65"/>
        <v>0</v>
      </c>
      <c r="AC150" s="219">
        <f t="shared" si="66"/>
        <v>0</v>
      </c>
      <c r="AD150" s="218">
        <f t="shared" si="67"/>
        <v>0</v>
      </c>
      <c r="AE150" s="218">
        <f t="shared" si="68"/>
        <v>0</v>
      </c>
      <c r="AF150" s="220">
        <f t="shared" si="69"/>
        <v>0</v>
      </c>
      <c r="AG150" s="162"/>
      <c r="AH150" s="182">
        <f t="shared" si="70"/>
        <v>0</v>
      </c>
      <c r="AI150" s="183">
        <f t="shared" si="71"/>
        <v>0</v>
      </c>
      <c r="AJ150" s="183">
        <f t="shared" si="72"/>
        <v>0</v>
      </c>
      <c r="AK150" s="184">
        <f t="shared" si="73"/>
        <v>0</v>
      </c>
      <c r="AM150" s="370" t="str">
        <f t="shared" si="79"/>
        <v>-</v>
      </c>
      <c r="AO150" s="309" t="str">
        <f t="shared" si="76"/>
        <v/>
      </c>
    </row>
    <row r="151" spans="2:41" ht="16.5" hidden="1" outlineLevel="2" thickBot="1">
      <c r="B151" s="316">
        <v>25</v>
      </c>
      <c r="C151" s="317">
        <f t="shared" si="74"/>
        <v>413</v>
      </c>
      <c r="D151" s="317">
        <f t="shared" si="75"/>
        <v>0</v>
      </c>
      <c r="E151" s="153"/>
      <c r="F151" s="153"/>
      <c r="G151" s="154"/>
      <c r="H151" s="154"/>
      <c r="I151" s="154"/>
      <c r="J151" s="154"/>
      <c r="K151" s="154"/>
      <c r="L151" s="154"/>
      <c r="M151" s="154"/>
      <c r="N151" s="253"/>
      <c r="O151" s="253"/>
      <c r="P151" s="312"/>
      <c r="Q151" s="253"/>
      <c r="R151" s="186" t="str">
        <f t="shared" si="77"/>
        <v>-</v>
      </c>
      <c r="S151" s="186" t="str">
        <f t="shared" si="78"/>
        <v>-</v>
      </c>
      <c r="T151" s="155" t="s">
        <v>316</v>
      </c>
      <c r="V151" s="181">
        <f t="shared" si="60"/>
        <v>0</v>
      </c>
      <c r="W151" s="202">
        <f t="shared" si="61"/>
        <v>0</v>
      </c>
      <c r="X151" s="149">
        <f t="shared" si="62"/>
        <v>0</v>
      </c>
      <c r="Y151" s="170">
        <f t="shared" si="63"/>
        <v>0</v>
      </c>
      <c r="Z151" s="161">
        <f t="shared" si="64"/>
        <v>0</v>
      </c>
      <c r="AA151" s="171">
        <f t="shared" si="65"/>
        <v>0</v>
      </c>
      <c r="AC151" s="219">
        <f t="shared" si="66"/>
        <v>0</v>
      </c>
      <c r="AD151" s="218">
        <f t="shared" si="67"/>
        <v>0</v>
      </c>
      <c r="AE151" s="218">
        <f t="shared" si="68"/>
        <v>0</v>
      </c>
      <c r="AF151" s="220">
        <f t="shared" si="69"/>
        <v>0</v>
      </c>
      <c r="AG151" s="162"/>
      <c r="AH151" s="182">
        <f t="shared" si="70"/>
        <v>0</v>
      </c>
      <c r="AI151" s="183">
        <f t="shared" si="71"/>
        <v>0</v>
      </c>
      <c r="AJ151" s="183">
        <f t="shared" si="72"/>
        <v>0</v>
      </c>
      <c r="AK151" s="184">
        <f t="shared" si="73"/>
        <v>0</v>
      </c>
      <c r="AM151" s="370" t="str">
        <f t="shared" si="79"/>
        <v>-</v>
      </c>
      <c r="AO151" s="309" t="str">
        <f t="shared" si="76"/>
        <v/>
      </c>
    </row>
    <row r="152" spans="2:41" ht="16.5" hidden="1" outlineLevel="2" thickBot="1">
      <c r="B152" s="316">
        <v>26</v>
      </c>
      <c r="C152" s="317">
        <f t="shared" si="74"/>
        <v>413</v>
      </c>
      <c r="D152" s="317">
        <f t="shared" si="75"/>
        <v>0</v>
      </c>
      <c r="E152" s="153"/>
      <c r="F152" s="153"/>
      <c r="G152" s="154"/>
      <c r="H152" s="154"/>
      <c r="I152" s="154"/>
      <c r="J152" s="154"/>
      <c r="K152" s="154"/>
      <c r="L152" s="154"/>
      <c r="M152" s="154"/>
      <c r="N152" s="253"/>
      <c r="O152" s="253"/>
      <c r="P152" s="312"/>
      <c r="Q152" s="253"/>
      <c r="R152" s="186" t="str">
        <f t="shared" si="77"/>
        <v>-</v>
      </c>
      <c r="S152" s="186" t="str">
        <f t="shared" si="78"/>
        <v>-</v>
      </c>
      <c r="T152" s="155" t="s">
        <v>316</v>
      </c>
      <c r="V152" s="181">
        <f t="shared" si="60"/>
        <v>0</v>
      </c>
      <c r="W152" s="202">
        <f t="shared" si="61"/>
        <v>0</v>
      </c>
      <c r="X152" s="149">
        <f t="shared" si="62"/>
        <v>0</v>
      </c>
      <c r="Y152" s="170">
        <f t="shared" si="63"/>
        <v>0</v>
      </c>
      <c r="Z152" s="161">
        <f t="shared" si="64"/>
        <v>0</v>
      </c>
      <c r="AA152" s="171">
        <f t="shared" si="65"/>
        <v>0</v>
      </c>
      <c r="AC152" s="219">
        <f t="shared" si="66"/>
        <v>0</v>
      </c>
      <c r="AD152" s="218">
        <f t="shared" si="67"/>
        <v>0</v>
      </c>
      <c r="AE152" s="218">
        <f t="shared" si="68"/>
        <v>0</v>
      </c>
      <c r="AF152" s="220">
        <f t="shared" si="69"/>
        <v>0</v>
      </c>
      <c r="AG152" s="162"/>
      <c r="AH152" s="182">
        <f t="shared" si="70"/>
        <v>0</v>
      </c>
      <c r="AI152" s="183">
        <f t="shared" si="71"/>
        <v>0</v>
      </c>
      <c r="AJ152" s="183">
        <f t="shared" si="72"/>
        <v>0</v>
      </c>
      <c r="AK152" s="184">
        <f t="shared" si="73"/>
        <v>0</v>
      </c>
      <c r="AM152" s="370" t="str">
        <f t="shared" si="79"/>
        <v>-</v>
      </c>
      <c r="AO152" s="309" t="str">
        <f t="shared" si="76"/>
        <v/>
      </c>
    </row>
    <row r="153" spans="2:41" ht="16.5" hidden="1" outlineLevel="2" thickBot="1">
      <c r="B153" s="316">
        <v>27</v>
      </c>
      <c r="C153" s="317">
        <f t="shared" si="74"/>
        <v>413</v>
      </c>
      <c r="D153" s="317">
        <f t="shared" si="75"/>
        <v>0</v>
      </c>
      <c r="E153" s="153"/>
      <c r="F153" s="153"/>
      <c r="G153" s="154"/>
      <c r="H153" s="154"/>
      <c r="I153" s="154"/>
      <c r="J153" s="154"/>
      <c r="K153" s="154"/>
      <c r="L153" s="154"/>
      <c r="M153" s="154"/>
      <c r="N153" s="253"/>
      <c r="O153" s="253"/>
      <c r="P153" s="312"/>
      <c r="Q153" s="253"/>
      <c r="R153" s="186" t="str">
        <f t="shared" si="77"/>
        <v>-</v>
      </c>
      <c r="S153" s="186" t="str">
        <f t="shared" si="78"/>
        <v>-</v>
      </c>
      <c r="T153" s="155" t="s">
        <v>316</v>
      </c>
      <c r="V153" s="181">
        <f t="shared" si="60"/>
        <v>0</v>
      </c>
      <c r="W153" s="202">
        <f t="shared" si="61"/>
        <v>0</v>
      </c>
      <c r="X153" s="149">
        <f t="shared" si="62"/>
        <v>0</v>
      </c>
      <c r="Y153" s="170">
        <f t="shared" si="63"/>
        <v>0</v>
      </c>
      <c r="Z153" s="161">
        <f t="shared" si="64"/>
        <v>0</v>
      </c>
      <c r="AA153" s="171">
        <f t="shared" si="65"/>
        <v>0</v>
      </c>
      <c r="AC153" s="219">
        <f t="shared" si="66"/>
        <v>0</v>
      </c>
      <c r="AD153" s="218">
        <f t="shared" si="67"/>
        <v>0</v>
      </c>
      <c r="AE153" s="218">
        <f t="shared" si="68"/>
        <v>0</v>
      </c>
      <c r="AF153" s="220">
        <f t="shared" si="69"/>
        <v>0</v>
      </c>
      <c r="AG153" s="162"/>
      <c r="AH153" s="182">
        <f t="shared" si="70"/>
        <v>0</v>
      </c>
      <c r="AI153" s="183">
        <f t="shared" si="71"/>
        <v>0</v>
      </c>
      <c r="AJ153" s="183">
        <f t="shared" si="72"/>
        <v>0</v>
      </c>
      <c r="AK153" s="184">
        <f t="shared" si="73"/>
        <v>0</v>
      </c>
      <c r="AM153" s="370" t="str">
        <f t="shared" si="79"/>
        <v>-</v>
      </c>
      <c r="AO153" s="309" t="str">
        <f t="shared" si="76"/>
        <v/>
      </c>
    </row>
    <row r="154" spans="2:41" ht="16.5" hidden="1" outlineLevel="2" thickBot="1">
      <c r="B154" s="316">
        <v>28</v>
      </c>
      <c r="C154" s="317">
        <f t="shared" si="74"/>
        <v>413</v>
      </c>
      <c r="D154" s="317">
        <f t="shared" si="75"/>
        <v>0</v>
      </c>
      <c r="E154" s="153"/>
      <c r="F154" s="153"/>
      <c r="G154" s="154"/>
      <c r="H154" s="154"/>
      <c r="I154" s="154"/>
      <c r="J154" s="154"/>
      <c r="K154" s="154"/>
      <c r="L154" s="154"/>
      <c r="M154" s="154"/>
      <c r="N154" s="253"/>
      <c r="O154" s="253"/>
      <c r="P154" s="312"/>
      <c r="Q154" s="253"/>
      <c r="R154" s="186" t="str">
        <f t="shared" si="77"/>
        <v>-</v>
      </c>
      <c r="S154" s="186" t="str">
        <f t="shared" si="78"/>
        <v>-</v>
      </c>
      <c r="T154" s="155" t="s">
        <v>316</v>
      </c>
      <c r="V154" s="181">
        <f t="shared" si="60"/>
        <v>0</v>
      </c>
      <c r="W154" s="202">
        <f t="shared" si="61"/>
        <v>0</v>
      </c>
      <c r="X154" s="149">
        <f t="shared" si="62"/>
        <v>0</v>
      </c>
      <c r="Y154" s="170">
        <f t="shared" si="63"/>
        <v>0</v>
      </c>
      <c r="Z154" s="161">
        <f t="shared" si="64"/>
        <v>0</v>
      </c>
      <c r="AA154" s="171">
        <f t="shared" si="65"/>
        <v>0</v>
      </c>
      <c r="AC154" s="219">
        <f t="shared" si="66"/>
        <v>0</v>
      </c>
      <c r="AD154" s="218">
        <f t="shared" si="67"/>
        <v>0</v>
      </c>
      <c r="AE154" s="218">
        <f t="shared" si="68"/>
        <v>0</v>
      </c>
      <c r="AF154" s="220">
        <f t="shared" si="69"/>
        <v>0</v>
      </c>
      <c r="AG154" s="162"/>
      <c r="AH154" s="182">
        <f t="shared" si="70"/>
        <v>0</v>
      </c>
      <c r="AI154" s="183">
        <f t="shared" si="71"/>
        <v>0</v>
      </c>
      <c r="AJ154" s="183">
        <f t="shared" si="72"/>
        <v>0</v>
      </c>
      <c r="AK154" s="184">
        <f t="shared" si="73"/>
        <v>0</v>
      </c>
      <c r="AM154" s="370" t="str">
        <f t="shared" si="79"/>
        <v>-</v>
      </c>
      <c r="AO154" s="309" t="str">
        <f t="shared" si="76"/>
        <v/>
      </c>
    </row>
    <row r="155" spans="2:41" ht="16.5" hidden="1" outlineLevel="2" thickBot="1">
      <c r="B155" s="316">
        <v>29</v>
      </c>
      <c r="C155" s="317">
        <f t="shared" si="74"/>
        <v>413</v>
      </c>
      <c r="D155" s="317">
        <f t="shared" si="75"/>
        <v>0</v>
      </c>
      <c r="E155" s="153"/>
      <c r="F155" s="153"/>
      <c r="G155" s="154"/>
      <c r="H155" s="154"/>
      <c r="I155" s="154"/>
      <c r="J155" s="154"/>
      <c r="K155" s="154"/>
      <c r="L155" s="154"/>
      <c r="M155" s="154"/>
      <c r="N155" s="253"/>
      <c r="O155" s="253"/>
      <c r="P155" s="312"/>
      <c r="Q155" s="253"/>
      <c r="R155" s="186" t="str">
        <f t="shared" si="77"/>
        <v>-</v>
      </c>
      <c r="S155" s="186" t="str">
        <f t="shared" si="78"/>
        <v>-</v>
      </c>
      <c r="T155" s="155" t="s">
        <v>316</v>
      </c>
      <c r="V155" s="181">
        <f t="shared" si="60"/>
        <v>0</v>
      </c>
      <c r="W155" s="202">
        <f t="shared" si="61"/>
        <v>0</v>
      </c>
      <c r="X155" s="149">
        <f t="shared" si="62"/>
        <v>0</v>
      </c>
      <c r="Y155" s="170">
        <f t="shared" si="63"/>
        <v>0</v>
      </c>
      <c r="Z155" s="161">
        <f t="shared" si="64"/>
        <v>0</v>
      </c>
      <c r="AA155" s="171">
        <f t="shared" si="65"/>
        <v>0</v>
      </c>
      <c r="AC155" s="219">
        <f t="shared" si="66"/>
        <v>0</v>
      </c>
      <c r="AD155" s="218">
        <f t="shared" si="67"/>
        <v>0</v>
      </c>
      <c r="AE155" s="218">
        <f t="shared" si="68"/>
        <v>0</v>
      </c>
      <c r="AF155" s="220">
        <f t="shared" si="69"/>
        <v>0</v>
      </c>
      <c r="AG155" s="162"/>
      <c r="AH155" s="182">
        <f t="shared" si="70"/>
        <v>0</v>
      </c>
      <c r="AI155" s="183">
        <f t="shared" si="71"/>
        <v>0</v>
      </c>
      <c r="AJ155" s="183">
        <f t="shared" si="72"/>
        <v>0</v>
      </c>
      <c r="AK155" s="184">
        <f t="shared" si="73"/>
        <v>0</v>
      </c>
      <c r="AM155" s="370" t="str">
        <f t="shared" si="79"/>
        <v>-</v>
      </c>
      <c r="AO155" s="309" t="str">
        <f t="shared" si="76"/>
        <v/>
      </c>
    </row>
    <row r="156" spans="2:41" ht="16.5" hidden="1" outlineLevel="2" thickBot="1">
      <c r="B156" s="316">
        <v>30</v>
      </c>
      <c r="C156" s="317">
        <f t="shared" si="74"/>
        <v>413</v>
      </c>
      <c r="D156" s="317">
        <f t="shared" si="75"/>
        <v>0</v>
      </c>
      <c r="E156" s="153"/>
      <c r="F156" s="153"/>
      <c r="G156" s="154"/>
      <c r="H156" s="154"/>
      <c r="I156" s="154"/>
      <c r="J156" s="154"/>
      <c r="K156" s="154"/>
      <c r="L156" s="154"/>
      <c r="M156" s="154"/>
      <c r="N156" s="253"/>
      <c r="O156" s="253"/>
      <c r="P156" s="312"/>
      <c r="Q156" s="253"/>
      <c r="R156" s="186" t="str">
        <f t="shared" si="77"/>
        <v>-</v>
      </c>
      <c r="S156" s="186" t="str">
        <f t="shared" si="78"/>
        <v>-</v>
      </c>
      <c r="T156" s="155" t="s">
        <v>316</v>
      </c>
      <c r="V156" s="181">
        <f t="shared" si="60"/>
        <v>0</v>
      </c>
      <c r="W156" s="202">
        <f t="shared" si="61"/>
        <v>0</v>
      </c>
      <c r="X156" s="149">
        <f t="shared" si="62"/>
        <v>0</v>
      </c>
      <c r="Y156" s="170">
        <f t="shared" si="63"/>
        <v>0</v>
      </c>
      <c r="Z156" s="161">
        <f t="shared" si="64"/>
        <v>0</v>
      </c>
      <c r="AA156" s="171">
        <f t="shared" si="65"/>
        <v>0</v>
      </c>
      <c r="AC156" s="219">
        <f t="shared" si="66"/>
        <v>0</v>
      </c>
      <c r="AD156" s="218">
        <f t="shared" si="67"/>
        <v>0</v>
      </c>
      <c r="AE156" s="218">
        <f t="shared" si="68"/>
        <v>0</v>
      </c>
      <c r="AF156" s="220">
        <f t="shared" si="69"/>
        <v>0</v>
      </c>
      <c r="AG156" s="162"/>
      <c r="AH156" s="182">
        <f t="shared" si="70"/>
        <v>0</v>
      </c>
      <c r="AI156" s="183">
        <f t="shared" si="71"/>
        <v>0</v>
      </c>
      <c r="AJ156" s="183">
        <f t="shared" si="72"/>
        <v>0</v>
      </c>
      <c r="AK156" s="184">
        <f t="shared" si="73"/>
        <v>0</v>
      </c>
      <c r="AM156" s="370" t="str">
        <f t="shared" si="79"/>
        <v>-</v>
      </c>
      <c r="AO156" s="309" t="str">
        <f t="shared" si="76"/>
        <v/>
      </c>
    </row>
    <row r="157" spans="2:41" ht="16.5" hidden="1" outlineLevel="2" thickBot="1">
      <c r="B157" s="316">
        <v>31</v>
      </c>
      <c r="C157" s="317">
        <f t="shared" si="74"/>
        <v>413</v>
      </c>
      <c r="D157" s="317">
        <f t="shared" si="75"/>
        <v>0</v>
      </c>
      <c r="E157" s="153"/>
      <c r="F157" s="153"/>
      <c r="G157" s="154"/>
      <c r="H157" s="154"/>
      <c r="I157" s="154"/>
      <c r="J157" s="154"/>
      <c r="K157" s="154"/>
      <c r="L157" s="154"/>
      <c r="M157" s="154"/>
      <c r="N157" s="253"/>
      <c r="O157" s="253"/>
      <c r="P157" s="312"/>
      <c r="Q157" s="253"/>
      <c r="R157" s="186" t="str">
        <f t="shared" si="77"/>
        <v>-</v>
      </c>
      <c r="S157" s="186" t="str">
        <f t="shared" si="78"/>
        <v>-</v>
      </c>
      <c r="T157" s="155" t="s">
        <v>316</v>
      </c>
      <c r="V157" s="181">
        <f t="shared" si="60"/>
        <v>0</v>
      </c>
      <c r="W157" s="202">
        <f t="shared" si="61"/>
        <v>0</v>
      </c>
      <c r="X157" s="149">
        <f t="shared" si="62"/>
        <v>0</v>
      </c>
      <c r="Y157" s="170">
        <f t="shared" si="63"/>
        <v>0</v>
      </c>
      <c r="Z157" s="161">
        <f t="shared" si="64"/>
        <v>0</v>
      </c>
      <c r="AA157" s="171">
        <f t="shared" si="65"/>
        <v>0</v>
      </c>
      <c r="AC157" s="219">
        <f t="shared" si="66"/>
        <v>0</v>
      </c>
      <c r="AD157" s="218">
        <f t="shared" si="67"/>
        <v>0</v>
      </c>
      <c r="AE157" s="218">
        <f t="shared" si="68"/>
        <v>0</v>
      </c>
      <c r="AF157" s="220">
        <f t="shared" si="69"/>
        <v>0</v>
      </c>
      <c r="AG157" s="162"/>
      <c r="AH157" s="182">
        <f t="shared" si="70"/>
        <v>0</v>
      </c>
      <c r="AI157" s="183">
        <f t="shared" si="71"/>
        <v>0</v>
      </c>
      <c r="AJ157" s="183">
        <f t="shared" si="72"/>
        <v>0</v>
      </c>
      <c r="AK157" s="184">
        <f t="shared" si="73"/>
        <v>0</v>
      </c>
      <c r="AM157" s="370" t="str">
        <f t="shared" si="79"/>
        <v>-</v>
      </c>
      <c r="AO157" s="309" t="str">
        <f t="shared" si="76"/>
        <v/>
      </c>
    </row>
    <row r="158" spans="2:41" ht="16.5" hidden="1" outlineLevel="2" thickBot="1">
      <c r="B158" s="316">
        <v>32</v>
      </c>
      <c r="C158" s="317">
        <f t="shared" si="74"/>
        <v>413</v>
      </c>
      <c r="D158" s="317">
        <f t="shared" si="75"/>
        <v>0</v>
      </c>
      <c r="E158" s="153"/>
      <c r="F158" s="153"/>
      <c r="G158" s="154"/>
      <c r="H158" s="154"/>
      <c r="I158" s="154"/>
      <c r="J158" s="154"/>
      <c r="K158" s="154"/>
      <c r="L158" s="154"/>
      <c r="M158" s="154"/>
      <c r="N158" s="253"/>
      <c r="O158" s="253"/>
      <c r="P158" s="312"/>
      <c r="Q158" s="253"/>
      <c r="R158" s="186" t="str">
        <f t="shared" si="77"/>
        <v>-</v>
      </c>
      <c r="S158" s="186" t="str">
        <f t="shared" si="78"/>
        <v>-</v>
      </c>
      <c r="T158" s="155" t="s">
        <v>316</v>
      </c>
      <c r="V158" s="181">
        <f t="shared" si="60"/>
        <v>0</v>
      </c>
      <c r="W158" s="202">
        <f t="shared" si="61"/>
        <v>0</v>
      </c>
      <c r="X158" s="149">
        <f t="shared" si="62"/>
        <v>0</v>
      </c>
      <c r="Y158" s="170">
        <f t="shared" si="63"/>
        <v>0</v>
      </c>
      <c r="Z158" s="161">
        <f t="shared" si="64"/>
        <v>0</v>
      </c>
      <c r="AA158" s="171">
        <f t="shared" si="65"/>
        <v>0</v>
      </c>
      <c r="AC158" s="219">
        <f t="shared" si="66"/>
        <v>0</v>
      </c>
      <c r="AD158" s="218">
        <f t="shared" si="67"/>
        <v>0</v>
      </c>
      <c r="AE158" s="218">
        <f t="shared" si="68"/>
        <v>0</v>
      </c>
      <c r="AF158" s="220">
        <f t="shared" si="69"/>
        <v>0</v>
      </c>
      <c r="AG158" s="162"/>
      <c r="AH158" s="182">
        <f t="shared" si="70"/>
        <v>0</v>
      </c>
      <c r="AI158" s="183">
        <f t="shared" si="71"/>
        <v>0</v>
      </c>
      <c r="AJ158" s="183">
        <f t="shared" si="72"/>
        <v>0</v>
      </c>
      <c r="AK158" s="184">
        <f t="shared" si="73"/>
        <v>0</v>
      </c>
      <c r="AM158" s="370" t="str">
        <f t="shared" si="79"/>
        <v>-</v>
      </c>
      <c r="AO158" s="309" t="str">
        <f t="shared" si="76"/>
        <v/>
      </c>
    </row>
    <row r="159" spans="2:41" ht="16.5" hidden="1" outlineLevel="2" thickBot="1">
      <c r="B159" s="316">
        <v>33</v>
      </c>
      <c r="C159" s="317">
        <f t="shared" si="74"/>
        <v>413</v>
      </c>
      <c r="D159" s="317">
        <f t="shared" si="75"/>
        <v>0</v>
      </c>
      <c r="E159" s="153"/>
      <c r="F159" s="153"/>
      <c r="G159" s="154"/>
      <c r="H159" s="154"/>
      <c r="I159" s="154"/>
      <c r="J159" s="154"/>
      <c r="K159" s="154"/>
      <c r="L159" s="154"/>
      <c r="M159" s="154"/>
      <c r="N159" s="253"/>
      <c r="O159" s="253"/>
      <c r="P159" s="312"/>
      <c r="Q159" s="253"/>
      <c r="R159" s="186" t="str">
        <f t="shared" si="77"/>
        <v>-</v>
      </c>
      <c r="S159" s="186" t="str">
        <f t="shared" si="78"/>
        <v>-</v>
      </c>
      <c r="T159" s="155" t="s">
        <v>316</v>
      </c>
      <c r="V159" s="181">
        <f t="shared" si="60"/>
        <v>0</v>
      </c>
      <c r="W159" s="202">
        <f t="shared" si="61"/>
        <v>0</v>
      </c>
      <c r="X159" s="149">
        <f t="shared" si="62"/>
        <v>0</v>
      </c>
      <c r="Y159" s="170">
        <f t="shared" si="63"/>
        <v>0</v>
      </c>
      <c r="Z159" s="161">
        <f t="shared" si="64"/>
        <v>0</v>
      </c>
      <c r="AA159" s="171">
        <f t="shared" si="65"/>
        <v>0</v>
      </c>
      <c r="AC159" s="219">
        <f t="shared" si="66"/>
        <v>0</v>
      </c>
      <c r="AD159" s="218">
        <f t="shared" si="67"/>
        <v>0</v>
      </c>
      <c r="AE159" s="218">
        <f t="shared" si="68"/>
        <v>0</v>
      </c>
      <c r="AF159" s="220">
        <f t="shared" si="69"/>
        <v>0</v>
      </c>
      <c r="AG159" s="162"/>
      <c r="AH159" s="182">
        <f t="shared" si="70"/>
        <v>0</v>
      </c>
      <c r="AI159" s="183">
        <f t="shared" si="71"/>
        <v>0</v>
      </c>
      <c r="AJ159" s="183">
        <f t="shared" si="72"/>
        <v>0</v>
      </c>
      <c r="AK159" s="184">
        <f t="shared" si="73"/>
        <v>0</v>
      </c>
      <c r="AM159" s="370" t="str">
        <f t="shared" si="79"/>
        <v>-</v>
      </c>
      <c r="AO159" s="309" t="str">
        <f t="shared" si="76"/>
        <v/>
      </c>
    </row>
    <row r="160" spans="2:41" ht="16.5" hidden="1" outlineLevel="2" thickBot="1">
      <c r="B160" s="316">
        <v>34</v>
      </c>
      <c r="C160" s="317">
        <f t="shared" si="74"/>
        <v>413</v>
      </c>
      <c r="D160" s="317">
        <f t="shared" si="75"/>
        <v>0</v>
      </c>
      <c r="E160" s="153"/>
      <c r="F160" s="153"/>
      <c r="G160" s="154"/>
      <c r="H160" s="154"/>
      <c r="I160" s="154"/>
      <c r="J160" s="154"/>
      <c r="K160" s="154"/>
      <c r="L160" s="154"/>
      <c r="M160" s="154"/>
      <c r="N160" s="253"/>
      <c r="O160" s="253"/>
      <c r="P160" s="312"/>
      <c r="Q160" s="253"/>
      <c r="R160" s="186" t="str">
        <f t="shared" si="77"/>
        <v>-</v>
      </c>
      <c r="S160" s="186" t="str">
        <f t="shared" si="78"/>
        <v>-</v>
      </c>
      <c r="T160" s="155" t="s">
        <v>316</v>
      </c>
      <c r="V160" s="181">
        <f t="shared" si="60"/>
        <v>0</v>
      </c>
      <c r="W160" s="202">
        <f t="shared" si="61"/>
        <v>0</v>
      </c>
      <c r="X160" s="149">
        <f t="shared" si="62"/>
        <v>0</v>
      </c>
      <c r="Y160" s="170">
        <f t="shared" si="63"/>
        <v>0</v>
      </c>
      <c r="Z160" s="161">
        <f t="shared" si="64"/>
        <v>0</v>
      </c>
      <c r="AA160" s="171">
        <f t="shared" si="65"/>
        <v>0</v>
      </c>
      <c r="AC160" s="219">
        <f t="shared" si="66"/>
        <v>0</v>
      </c>
      <c r="AD160" s="218">
        <f t="shared" si="67"/>
        <v>0</v>
      </c>
      <c r="AE160" s="218">
        <f t="shared" si="68"/>
        <v>0</v>
      </c>
      <c r="AF160" s="220">
        <f t="shared" si="69"/>
        <v>0</v>
      </c>
      <c r="AG160" s="162"/>
      <c r="AH160" s="182">
        <f t="shared" si="70"/>
        <v>0</v>
      </c>
      <c r="AI160" s="183">
        <f t="shared" si="71"/>
        <v>0</v>
      </c>
      <c r="AJ160" s="183">
        <f t="shared" si="72"/>
        <v>0</v>
      </c>
      <c r="AK160" s="184">
        <f t="shared" si="73"/>
        <v>0</v>
      </c>
      <c r="AM160" s="370" t="str">
        <f t="shared" si="79"/>
        <v>-</v>
      </c>
      <c r="AO160" s="309" t="str">
        <f t="shared" si="76"/>
        <v/>
      </c>
    </row>
    <row r="161" spans="2:41" ht="16.5" hidden="1" outlineLevel="2" thickBot="1">
      <c r="B161" s="316">
        <v>35</v>
      </c>
      <c r="C161" s="317">
        <f t="shared" si="74"/>
        <v>413</v>
      </c>
      <c r="D161" s="317">
        <f t="shared" si="75"/>
        <v>0</v>
      </c>
      <c r="E161" s="153"/>
      <c r="F161" s="153"/>
      <c r="G161" s="154"/>
      <c r="H161" s="154"/>
      <c r="I161" s="154"/>
      <c r="J161" s="154"/>
      <c r="K161" s="154"/>
      <c r="L161" s="154"/>
      <c r="M161" s="154"/>
      <c r="N161" s="253"/>
      <c r="O161" s="253"/>
      <c r="P161" s="312"/>
      <c r="Q161" s="253"/>
      <c r="R161" s="186" t="str">
        <f t="shared" si="77"/>
        <v>-</v>
      </c>
      <c r="S161" s="186" t="str">
        <f t="shared" si="78"/>
        <v>-</v>
      </c>
      <c r="T161" s="155" t="s">
        <v>316</v>
      </c>
      <c r="V161" s="181">
        <f t="shared" si="60"/>
        <v>0</v>
      </c>
      <c r="W161" s="202">
        <f t="shared" si="61"/>
        <v>0</v>
      </c>
      <c r="X161" s="149">
        <f t="shared" si="62"/>
        <v>0</v>
      </c>
      <c r="Y161" s="170">
        <f t="shared" si="63"/>
        <v>0</v>
      </c>
      <c r="Z161" s="161">
        <f t="shared" si="64"/>
        <v>0</v>
      </c>
      <c r="AA161" s="171">
        <f t="shared" si="65"/>
        <v>0</v>
      </c>
      <c r="AC161" s="219">
        <f t="shared" si="66"/>
        <v>0</v>
      </c>
      <c r="AD161" s="218">
        <f t="shared" si="67"/>
        <v>0</v>
      </c>
      <c r="AE161" s="218">
        <f t="shared" si="68"/>
        <v>0</v>
      </c>
      <c r="AF161" s="220">
        <f t="shared" si="69"/>
        <v>0</v>
      </c>
      <c r="AG161" s="162"/>
      <c r="AH161" s="182">
        <f t="shared" si="70"/>
        <v>0</v>
      </c>
      <c r="AI161" s="183">
        <f t="shared" si="71"/>
        <v>0</v>
      </c>
      <c r="AJ161" s="183">
        <f t="shared" si="72"/>
        <v>0</v>
      </c>
      <c r="AK161" s="184">
        <f t="shared" si="73"/>
        <v>0</v>
      </c>
      <c r="AM161" s="370" t="str">
        <f t="shared" si="79"/>
        <v>-</v>
      </c>
      <c r="AO161" s="309" t="str">
        <f t="shared" si="76"/>
        <v/>
      </c>
    </row>
    <row r="162" spans="2:41" ht="16.5" hidden="1" outlineLevel="2" thickBot="1">
      <c r="B162" s="316">
        <v>36</v>
      </c>
      <c r="C162" s="317">
        <f t="shared" si="74"/>
        <v>413</v>
      </c>
      <c r="D162" s="317">
        <f t="shared" si="75"/>
        <v>0</v>
      </c>
      <c r="E162" s="153"/>
      <c r="F162" s="153"/>
      <c r="G162" s="154"/>
      <c r="H162" s="154"/>
      <c r="I162" s="154"/>
      <c r="J162" s="154"/>
      <c r="K162" s="154"/>
      <c r="L162" s="154"/>
      <c r="M162" s="154"/>
      <c r="N162" s="253"/>
      <c r="O162" s="253"/>
      <c r="P162" s="312"/>
      <c r="Q162" s="253"/>
      <c r="R162" s="186" t="str">
        <f t="shared" si="77"/>
        <v>-</v>
      </c>
      <c r="S162" s="186" t="str">
        <f t="shared" si="78"/>
        <v>-</v>
      </c>
      <c r="T162" s="155" t="s">
        <v>316</v>
      </c>
      <c r="V162" s="181">
        <f t="shared" si="60"/>
        <v>0</v>
      </c>
      <c r="W162" s="202">
        <f t="shared" si="61"/>
        <v>0</v>
      </c>
      <c r="X162" s="149">
        <f t="shared" si="62"/>
        <v>0</v>
      </c>
      <c r="Y162" s="170">
        <f t="shared" si="63"/>
        <v>0</v>
      </c>
      <c r="Z162" s="161">
        <f t="shared" si="64"/>
        <v>0</v>
      </c>
      <c r="AA162" s="171">
        <f t="shared" si="65"/>
        <v>0</v>
      </c>
      <c r="AC162" s="219">
        <f t="shared" si="66"/>
        <v>0</v>
      </c>
      <c r="AD162" s="218">
        <f t="shared" si="67"/>
        <v>0</v>
      </c>
      <c r="AE162" s="218">
        <f t="shared" si="68"/>
        <v>0</v>
      </c>
      <c r="AF162" s="220">
        <f t="shared" si="69"/>
        <v>0</v>
      </c>
      <c r="AG162" s="162"/>
      <c r="AH162" s="182">
        <f t="shared" si="70"/>
        <v>0</v>
      </c>
      <c r="AI162" s="183">
        <f t="shared" si="71"/>
        <v>0</v>
      </c>
      <c r="AJ162" s="183">
        <f t="shared" si="72"/>
        <v>0</v>
      </c>
      <c r="AK162" s="184">
        <f t="shared" si="73"/>
        <v>0</v>
      </c>
      <c r="AM162" s="370" t="str">
        <f t="shared" si="79"/>
        <v>-</v>
      </c>
      <c r="AO162" s="309" t="str">
        <f t="shared" si="76"/>
        <v/>
      </c>
    </row>
    <row r="163" spans="2:41" ht="16.5" hidden="1" outlineLevel="2" thickBot="1">
      <c r="B163" s="316">
        <v>37</v>
      </c>
      <c r="C163" s="317">
        <f t="shared" si="74"/>
        <v>413</v>
      </c>
      <c r="D163" s="317">
        <f t="shared" si="75"/>
        <v>0</v>
      </c>
      <c r="E163" s="153"/>
      <c r="F163" s="153"/>
      <c r="G163" s="154"/>
      <c r="H163" s="154"/>
      <c r="I163" s="154"/>
      <c r="J163" s="154"/>
      <c r="K163" s="154"/>
      <c r="L163" s="154"/>
      <c r="M163" s="154"/>
      <c r="N163" s="253"/>
      <c r="O163" s="253"/>
      <c r="P163" s="312"/>
      <c r="Q163" s="253"/>
      <c r="R163" s="186" t="str">
        <f t="shared" si="77"/>
        <v>-</v>
      </c>
      <c r="S163" s="186" t="str">
        <f t="shared" si="78"/>
        <v>-</v>
      </c>
      <c r="T163" s="155" t="s">
        <v>316</v>
      </c>
      <c r="V163" s="181">
        <f t="shared" si="60"/>
        <v>0</v>
      </c>
      <c r="W163" s="202">
        <f t="shared" si="61"/>
        <v>0</v>
      </c>
      <c r="X163" s="149">
        <f t="shared" si="62"/>
        <v>0</v>
      </c>
      <c r="Y163" s="170">
        <f t="shared" si="63"/>
        <v>0</v>
      </c>
      <c r="Z163" s="161">
        <f t="shared" si="64"/>
        <v>0</v>
      </c>
      <c r="AA163" s="171">
        <f t="shared" si="65"/>
        <v>0</v>
      </c>
      <c r="AC163" s="219">
        <f t="shared" si="66"/>
        <v>0</v>
      </c>
      <c r="AD163" s="218">
        <f t="shared" si="67"/>
        <v>0</v>
      </c>
      <c r="AE163" s="218">
        <f t="shared" si="68"/>
        <v>0</v>
      </c>
      <c r="AF163" s="220">
        <f t="shared" si="69"/>
        <v>0</v>
      </c>
      <c r="AG163" s="162"/>
      <c r="AH163" s="182">
        <f t="shared" si="70"/>
        <v>0</v>
      </c>
      <c r="AI163" s="183">
        <f t="shared" si="71"/>
        <v>0</v>
      </c>
      <c r="AJ163" s="183">
        <f t="shared" si="72"/>
        <v>0</v>
      </c>
      <c r="AK163" s="184">
        <f t="shared" si="73"/>
        <v>0</v>
      </c>
      <c r="AM163" s="370" t="str">
        <f t="shared" si="79"/>
        <v>-</v>
      </c>
      <c r="AO163" s="309" t="str">
        <f t="shared" si="76"/>
        <v/>
      </c>
    </row>
    <row r="164" spans="2:41" ht="16.5" hidden="1" outlineLevel="2" thickBot="1">
      <c r="B164" s="316">
        <v>38</v>
      </c>
      <c r="C164" s="317">
        <f t="shared" si="74"/>
        <v>413</v>
      </c>
      <c r="D164" s="317">
        <f t="shared" si="75"/>
        <v>0</v>
      </c>
      <c r="E164" s="153"/>
      <c r="F164" s="153"/>
      <c r="G164" s="154"/>
      <c r="H164" s="154"/>
      <c r="I164" s="154"/>
      <c r="J164" s="154"/>
      <c r="K164" s="154"/>
      <c r="L164" s="154"/>
      <c r="M164" s="154"/>
      <c r="N164" s="253"/>
      <c r="O164" s="253"/>
      <c r="P164" s="312"/>
      <c r="Q164" s="253"/>
      <c r="R164" s="186" t="str">
        <f t="shared" si="77"/>
        <v>-</v>
      </c>
      <c r="S164" s="186" t="str">
        <f t="shared" si="78"/>
        <v>-</v>
      </c>
      <c r="T164" s="155" t="s">
        <v>316</v>
      </c>
      <c r="V164" s="181">
        <f t="shared" si="60"/>
        <v>0</v>
      </c>
      <c r="W164" s="202">
        <f t="shared" si="61"/>
        <v>0</v>
      </c>
      <c r="X164" s="149">
        <f t="shared" si="62"/>
        <v>0</v>
      </c>
      <c r="Y164" s="170">
        <f t="shared" si="63"/>
        <v>0</v>
      </c>
      <c r="Z164" s="161">
        <f t="shared" si="64"/>
        <v>0</v>
      </c>
      <c r="AA164" s="171">
        <f t="shared" si="65"/>
        <v>0</v>
      </c>
      <c r="AC164" s="219">
        <f t="shared" si="66"/>
        <v>0</v>
      </c>
      <c r="AD164" s="218">
        <f t="shared" si="67"/>
        <v>0</v>
      </c>
      <c r="AE164" s="218">
        <f t="shared" si="68"/>
        <v>0</v>
      </c>
      <c r="AF164" s="220">
        <f t="shared" si="69"/>
        <v>0</v>
      </c>
      <c r="AG164" s="162"/>
      <c r="AH164" s="182">
        <f t="shared" si="70"/>
        <v>0</v>
      </c>
      <c r="AI164" s="183">
        <f t="shared" si="71"/>
        <v>0</v>
      </c>
      <c r="AJ164" s="183">
        <f t="shared" si="72"/>
        <v>0</v>
      </c>
      <c r="AK164" s="184">
        <f t="shared" si="73"/>
        <v>0</v>
      </c>
      <c r="AM164" s="370" t="str">
        <f t="shared" si="79"/>
        <v>-</v>
      </c>
      <c r="AO164" s="309" t="str">
        <f t="shared" si="76"/>
        <v/>
      </c>
    </row>
    <row r="165" spans="2:41" ht="16.5" hidden="1" outlineLevel="2" thickBot="1">
      <c r="B165" s="316">
        <v>39</v>
      </c>
      <c r="C165" s="317">
        <f t="shared" si="74"/>
        <v>413</v>
      </c>
      <c r="D165" s="317">
        <f t="shared" si="75"/>
        <v>0</v>
      </c>
      <c r="E165" s="153"/>
      <c r="F165" s="153"/>
      <c r="G165" s="154"/>
      <c r="H165" s="154"/>
      <c r="I165" s="154"/>
      <c r="J165" s="154"/>
      <c r="K165" s="154"/>
      <c r="L165" s="154"/>
      <c r="M165" s="154"/>
      <c r="N165" s="253"/>
      <c r="O165" s="253"/>
      <c r="P165" s="312"/>
      <c r="Q165" s="253"/>
      <c r="R165" s="186" t="str">
        <f t="shared" si="77"/>
        <v>-</v>
      </c>
      <c r="S165" s="186" t="str">
        <f t="shared" si="78"/>
        <v>-</v>
      </c>
      <c r="T165" s="155" t="s">
        <v>316</v>
      </c>
      <c r="V165" s="181">
        <f t="shared" si="60"/>
        <v>0</v>
      </c>
      <c r="W165" s="202">
        <f t="shared" si="61"/>
        <v>0</v>
      </c>
      <c r="X165" s="149">
        <f t="shared" si="62"/>
        <v>0</v>
      </c>
      <c r="Y165" s="170">
        <f t="shared" si="63"/>
        <v>0</v>
      </c>
      <c r="Z165" s="161">
        <f t="shared" si="64"/>
        <v>0</v>
      </c>
      <c r="AA165" s="171">
        <f t="shared" si="65"/>
        <v>0</v>
      </c>
      <c r="AC165" s="219">
        <f t="shared" si="66"/>
        <v>0</v>
      </c>
      <c r="AD165" s="218">
        <f t="shared" si="67"/>
        <v>0</v>
      </c>
      <c r="AE165" s="218">
        <f t="shared" si="68"/>
        <v>0</v>
      </c>
      <c r="AF165" s="220">
        <f t="shared" si="69"/>
        <v>0</v>
      </c>
      <c r="AG165" s="162"/>
      <c r="AH165" s="182">
        <f t="shared" si="70"/>
        <v>0</v>
      </c>
      <c r="AI165" s="183">
        <f t="shared" si="71"/>
        <v>0</v>
      </c>
      <c r="AJ165" s="183">
        <f t="shared" si="72"/>
        <v>0</v>
      </c>
      <c r="AK165" s="184">
        <f t="shared" si="73"/>
        <v>0</v>
      </c>
      <c r="AM165" s="370" t="str">
        <f t="shared" si="79"/>
        <v>-</v>
      </c>
      <c r="AO165" s="309" t="str">
        <f t="shared" si="76"/>
        <v/>
      </c>
    </row>
    <row r="166" spans="2:41" ht="16.5" hidden="1" outlineLevel="2" thickBot="1">
      <c r="B166" s="316">
        <v>40</v>
      </c>
      <c r="C166" s="317">
        <f t="shared" si="74"/>
        <v>413</v>
      </c>
      <c r="D166" s="317">
        <f t="shared" si="75"/>
        <v>0</v>
      </c>
      <c r="E166" s="153"/>
      <c r="F166" s="153"/>
      <c r="G166" s="154"/>
      <c r="H166" s="154"/>
      <c r="I166" s="154"/>
      <c r="J166" s="154"/>
      <c r="K166" s="154"/>
      <c r="L166" s="154"/>
      <c r="M166" s="154"/>
      <c r="N166" s="253"/>
      <c r="O166" s="253"/>
      <c r="P166" s="312"/>
      <c r="Q166" s="253"/>
      <c r="R166" s="186" t="str">
        <f t="shared" si="77"/>
        <v>-</v>
      </c>
      <c r="S166" s="186" t="str">
        <f t="shared" si="78"/>
        <v>-</v>
      </c>
      <c r="T166" s="155" t="s">
        <v>316</v>
      </c>
      <c r="V166" s="181">
        <f t="shared" si="60"/>
        <v>0</v>
      </c>
      <c r="W166" s="202">
        <f t="shared" si="61"/>
        <v>0</v>
      </c>
      <c r="X166" s="149">
        <f t="shared" si="62"/>
        <v>0</v>
      </c>
      <c r="Y166" s="170">
        <f t="shared" si="63"/>
        <v>0</v>
      </c>
      <c r="Z166" s="161">
        <f t="shared" si="64"/>
        <v>0</v>
      </c>
      <c r="AA166" s="171">
        <f t="shared" si="65"/>
        <v>0</v>
      </c>
      <c r="AC166" s="219">
        <f t="shared" si="66"/>
        <v>0</v>
      </c>
      <c r="AD166" s="218">
        <f t="shared" si="67"/>
        <v>0</v>
      </c>
      <c r="AE166" s="218">
        <f t="shared" si="68"/>
        <v>0</v>
      </c>
      <c r="AF166" s="220">
        <f t="shared" si="69"/>
        <v>0</v>
      </c>
      <c r="AG166" s="162"/>
      <c r="AH166" s="182">
        <f t="shared" si="70"/>
        <v>0</v>
      </c>
      <c r="AI166" s="183">
        <f t="shared" si="71"/>
        <v>0</v>
      </c>
      <c r="AJ166" s="183">
        <f t="shared" si="72"/>
        <v>0</v>
      </c>
      <c r="AK166" s="184">
        <f t="shared" si="73"/>
        <v>0</v>
      </c>
      <c r="AM166" s="370" t="str">
        <f t="shared" si="79"/>
        <v>-</v>
      </c>
      <c r="AO166" s="309" t="str">
        <f t="shared" si="76"/>
        <v/>
      </c>
    </row>
    <row r="167" spans="2:41" ht="16.5" hidden="1" outlineLevel="2" thickBot="1">
      <c r="B167" s="316">
        <v>41</v>
      </c>
      <c r="C167" s="317">
        <f t="shared" si="74"/>
        <v>413</v>
      </c>
      <c r="D167" s="317">
        <f t="shared" si="75"/>
        <v>0</v>
      </c>
      <c r="E167" s="153"/>
      <c r="F167" s="153"/>
      <c r="G167" s="154"/>
      <c r="H167" s="154"/>
      <c r="I167" s="154"/>
      <c r="J167" s="154"/>
      <c r="K167" s="154"/>
      <c r="L167" s="154"/>
      <c r="M167" s="154"/>
      <c r="N167" s="253"/>
      <c r="O167" s="253"/>
      <c r="P167" s="312"/>
      <c r="Q167" s="253"/>
      <c r="R167" s="186" t="str">
        <f t="shared" si="77"/>
        <v>-</v>
      </c>
      <c r="S167" s="186" t="str">
        <f t="shared" si="78"/>
        <v>-</v>
      </c>
      <c r="T167" s="155" t="s">
        <v>316</v>
      </c>
      <c r="V167" s="181">
        <f t="shared" si="60"/>
        <v>0</v>
      </c>
      <c r="W167" s="202">
        <f t="shared" si="61"/>
        <v>0</v>
      </c>
      <c r="X167" s="149">
        <f t="shared" si="62"/>
        <v>0</v>
      </c>
      <c r="Y167" s="170">
        <f t="shared" si="63"/>
        <v>0</v>
      </c>
      <c r="Z167" s="161">
        <f t="shared" si="64"/>
        <v>0</v>
      </c>
      <c r="AA167" s="171">
        <f t="shared" si="65"/>
        <v>0</v>
      </c>
      <c r="AC167" s="219">
        <f t="shared" si="66"/>
        <v>0</v>
      </c>
      <c r="AD167" s="218">
        <f t="shared" si="67"/>
        <v>0</v>
      </c>
      <c r="AE167" s="218">
        <f t="shared" si="68"/>
        <v>0</v>
      </c>
      <c r="AF167" s="220">
        <f t="shared" si="69"/>
        <v>0</v>
      </c>
      <c r="AG167" s="162"/>
      <c r="AH167" s="182">
        <f t="shared" si="70"/>
        <v>0</v>
      </c>
      <c r="AI167" s="183">
        <f t="shared" si="71"/>
        <v>0</v>
      </c>
      <c r="AJ167" s="183">
        <f t="shared" si="72"/>
        <v>0</v>
      </c>
      <c r="AK167" s="184">
        <f t="shared" si="73"/>
        <v>0</v>
      </c>
      <c r="AM167" s="370" t="str">
        <f t="shared" si="79"/>
        <v>-</v>
      </c>
      <c r="AO167" s="309" t="str">
        <f t="shared" si="76"/>
        <v/>
      </c>
    </row>
    <row r="168" spans="2:41" ht="16.5" hidden="1" outlineLevel="2" thickBot="1">
      <c r="B168" s="316">
        <v>42</v>
      </c>
      <c r="C168" s="317">
        <f t="shared" si="74"/>
        <v>413</v>
      </c>
      <c r="D168" s="317">
        <f t="shared" si="75"/>
        <v>0</v>
      </c>
      <c r="E168" s="153"/>
      <c r="F168" s="153"/>
      <c r="G168" s="154"/>
      <c r="H168" s="154"/>
      <c r="I168" s="154"/>
      <c r="J168" s="154"/>
      <c r="K168" s="154"/>
      <c r="L168" s="154"/>
      <c r="M168" s="154"/>
      <c r="N168" s="253"/>
      <c r="O168" s="253"/>
      <c r="P168" s="312"/>
      <c r="Q168" s="253"/>
      <c r="R168" s="186" t="str">
        <f t="shared" si="77"/>
        <v>-</v>
      </c>
      <c r="S168" s="186" t="str">
        <f t="shared" si="78"/>
        <v>-</v>
      </c>
      <c r="T168" s="155" t="s">
        <v>316</v>
      </c>
      <c r="V168" s="181">
        <f t="shared" si="60"/>
        <v>0</v>
      </c>
      <c r="W168" s="202">
        <f t="shared" si="61"/>
        <v>0</v>
      </c>
      <c r="X168" s="149">
        <f t="shared" si="62"/>
        <v>0</v>
      </c>
      <c r="Y168" s="170">
        <f t="shared" si="63"/>
        <v>0</v>
      </c>
      <c r="Z168" s="161">
        <f t="shared" si="64"/>
        <v>0</v>
      </c>
      <c r="AA168" s="171">
        <f t="shared" si="65"/>
        <v>0</v>
      </c>
      <c r="AC168" s="219">
        <f t="shared" si="66"/>
        <v>0</v>
      </c>
      <c r="AD168" s="218">
        <f t="shared" si="67"/>
        <v>0</v>
      </c>
      <c r="AE168" s="218">
        <f t="shared" si="68"/>
        <v>0</v>
      </c>
      <c r="AF168" s="220">
        <f t="shared" si="69"/>
        <v>0</v>
      </c>
      <c r="AG168" s="162"/>
      <c r="AH168" s="182">
        <f t="shared" si="70"/>
        <v>0</v>
      </c>
      <c r="AI168" s="183">
        <f t="shared" si="71"/>
        <v>0</v>
      </c>
      <c r="AJ168" s="183">
        <f t="shared" si="72"/>
        <v>0</v>
      </c>
      <c r="AK168" s="184">
        <f t="shared" si="73"/>
        <v>0</v>
      </c>
      <c r="AM168" s="370" t="str">
        <f t="shared" si="79"/>
        <v>-</v>
      </c>
      <c r="AO168" s="309" t="str">
        <f t="shared" si="76"/>
        <v/>
      </c>
    </row>
    <row r="169" spans="2:41" ht="16.5" hidden="1" outlineLevel="2" thickBot="1">
      <c r="B169" s="316">
        <v>43</v>
      </c>
      <c r="C169" s="317">
        <f t="shared" si="74"/>
        <v>413</v>
      </c>
      <c r="D169" s="317">
        <f t="shared" si="75"/>
        <v>0</v>
      </c>
      <c r="E169" s="153"/>
      <c r="F169" s="153"/>
      <c r="G169" s="154"/>
      <c r="H169" s="154"/>
      <c r="I169" s="154"/>
      <c r="J169" s="154"/>
      <c r="K169" s="154"/>
      <c r="L169" s="154"/>
      <c r="M169" s="154"/>
      <c r="N169" s="253"/>
      <c r="O169" s="253"/>
      <c r="P169" s="312"/>
      <c r="Q169" s="253"/>
      <c r="R169" s="186" t="str">
        <f t="shared" si="77"/>
        <v>-</v>
      </c>
      <c r="S169" s="186" t="str">
        <f t="shared" si="78"/>
        <v>-</v>
      </c>
      <c r="T169" s="155" t="s">
        <v>316</v>
      </c>
      <c r="V169" s="181">
        <f t="shared" si="60"/>
        <v>0</v>
      </c>
      <c r="W169" s="202">
        <f t="shared" si="61"/>
        <v>0</v>
      </c>
      <c r="X169" s="149">
        <f t="shared" si="62"/>
        <v>0</v>
      </c>
      <c r="Y169" s="170">
        <f t="shared" si="63"/>
        <v>0</v>
      </c>
      <c r="Z169" s="161">
        <f t="shared" si="64"/>
        <v>0</v>
      </c>
      <c r="AA169" s="171">
        <f t="shared" si="65"/>
        <v>0</v>
      </c>
      <c r="AC169" s="219">
        <f t="shared" si="66"/>
        <v>0</v>
      </c>
      <c r="AD169" s="218">
        <f t="shared" si="67"/>
        <v>0</v>
      </c>
      <c r="AE169" s="218">
        <f t="shared" si="68"/>
        <v>0</v>
      </c>
      <c r="AF169" s="220">
        <f t="shared" si="69"/>
        <v>0</v>
      </c>
      <c r="AG169" s="162"/>
      <c r="AH169" s="182">
        <f t="shared" si="70"/>
        <v>0</v>
      </c>
      <c r="AI169" s="183">
        <f t="shared" si="71"/>
        <v>0</v>
      </c>
      <c r="AJ169" s="183">
        <f t="shared" si="72"/>
        <v>0</v>
      </c>
      <c r="AK169" s="184">
        <f t="shared" si="73"/>
        <v>0</v>
      </c>
      <c r="AM169" s="370" t="str">
        <f t="shared" si="79"/>
        <v>-</v>
      </c>
      <c r="AO169" s="309" t="str">
        <f t="shared" si="76"/>
        <v/>
      </c>
    </row>
    <row r="170" spans="2:41" ht="16.5" hidden="1" outlineLevel="2" thickBot="1">
      <c r="B170" s="316">
        <v>44</v>
      </c>
      <c r="C170" s="317">
        <f t="shared" si="74"/>
        <v>413</v>
      </c>
      <c r="D170" s="317">
        <f t="shared" si="75"/>
        <v>0</v>
      </c>
      <c r="E170" s="153"/>
      <c r="F170" s="153"/>
      <c r="G170" s="154"/>
      <c r="H170" s="154"/>
      <c r="I170" s="154"/>
      <c r="J170" s="154"/>
      <c r="K170" s="154"/>
      <c r="L170" s="154"/>
      <c r="M170" s="154"/>
      <c r="N170" s="253"/>
      <c r="O170" s="253"/>
      <c r="P170" s="312"/>
      <c r="Q170" s="253"/>
      <c r="R170" s="186" t="str">
        <f t="shared" si="77"/>
        <v>-</v>
      </c>
      <c r="S170" s="186" t="str">
        <f t="shared" si="78"/>
        <v>-</v>
      </c>
      <c r="T170" s="155" t="s">
        <v>316</v>
      </c>
      <c r="V170" s="181">
        <f t="shared" si="60"/>
        <v>0</v>
      </c>
      <c r="W170" s="202">
        <f t="shared" si="61"/>
        <v>0</v>
      </c>
      <c r="X170" s="149">
        <f t="shared" si="62"/>
        <v>0</v>
      </c>
      <c r="Y170" s="170">
        <f t="shared" si="63"/>
        <v>0</v>
      </c>
      <c r="Z170" s="161">
        <f t="shared" si="64"/>
        <v>0</v>
      </c>
      <c r="AA170" s="171">
        <f t="shared" si="65"/>
        <v>0</v>
      </c>
      <c r="AC170" s="219">
        <f t="shared" si="66"/>
        <v>0</v>
      </c>
      <c r="AD170" s="218">
        <f t="shared" si="67"/>
        <v>0</v>
      </c>
      <c r="AE170" s="218">
        <f t="shared" si="68"/>
        <v>0</v>
      </c>
      <c r="AF170" s="220">
        <f t="shared" si="69"/>
        <v>0</v>
      </c>
      <c r="AG170" s="162"/>
      <c r="AH170" s="182">
        <f t="shared" si="70"/>
        <v>0</v>
      </c>
      <c r="AI170" s="183">
        <f t="shared" si="71"/>
        <v>0</v>
      </c>
      <c r="AJ170" s="183">
        <f t="shared" si="72"/>
        <v>0</v>
      </c>
      <c r="AK170" s="184">
        <f t="shared" si="73"/>
        <v>0</v>
      </c>
      <c r="AM170" s="370" t="str">
        <f t="shared" si="79"/>
        <v>-</v>
      </c>
      <c r="AO170" s="309" t="str">
        <f t="shared" si="76"/>
        <v/>
      </c>
    </row>
    <row r="171" spans="2:41" ht="16.5" hidden="1" outlineLevel="2" thickBot="1">
      <c r="B171" s="318">
        <v>45</v>
      </c>
      <c r="C171" s="319">
        <f t="shared" si="74"/>
        <v>413</v>
      </c>
      <c r="D171" s="319">
        <f t="shared" si="75"/>
        <v>0</v>
      </c>
      <c r="E171" s="156"/>
      <c r="F171" s="156"/>
      <c r="G171" s="157"/>
      <c r="H171" s="157"/>
      <c r="I171" s="157"/>
      <c r="J171" s="157"/>
      <c r="K171" s="157"/>
      <c r="L171" s="157"/>
      <c r="M171" s="157"/>
      <c r="N171" s="889"/>
      <c r="O171" s="889"/>
      <c r="P171" s="313"/>
      <c r="Q171" s="889"/>
      <c r="R171" s="187" t="str">
        <f t="shared" si="77"/>
        <v>-</v>
      </c>
      <c r="S171" s="187" t="str">
        <f t="shared" si="78"/>
        <v>-</v>
      </c>
      <c r="T171" s="158" t="s">
        <v>316</v>
      </c>
      <c r="V171" s="181">
        <f t="shared" si="60"/>
        <v>0</v>
      </c>
      <c r="W171" s="202">
        <f t="shared" si="61"/>
        <v>0</v>
      </c>
      <c r="X171" s="149">
        <f t="shared" si="62"/>
        <v>0</v>
      </c>
      <c r="Y171" s="170">
        <f t="shared" si="63"/>
        <v>0</v>
      </c>
      <c r="Z171" s="161">
        <f t="shared" si="64"/>
        <v>0</v>
      </c>
      <c r="AA171" s="171">
        <f t="shared" si="65"/>
        <v>0</v>
      </c>
      <c r="AC171" s="219">
        <f t="shared" si="66"/>
        <v>0</v>
      </c>
      <c r="AD171" s="218">
        <f t="shared" si="67"/>
        <v>0</v>
      </c>
      <c r="AE171" s="218">
        <f t="shared" si="68"/>
        <v>0</v>
      </c>
      <c r="AF171" s="220">
        <f t="shared" si="69"/>
        <v>0</v>
      </c>
      <c r="AG171" s="162"/>
      <c r="AH171" s="182">
        <f t="shared" si="70"/>
        <v>0</v>
      </c>
      <c r="AI171" s="183">
        <f t="shared" si="71"/>
        <v>0</v>
      </c>
      <c r="AJ171" s="183">
        <f t="shared" si="72"/>
        <v>0</v>
      </c>
      <c r="AK171" s="184">
        <f t="shared" si="73"/>
        <v>0</v>
      </c>
      <c r="AM171" s="371" t="str">
        <f t="shared" si="79"/>
        <v>-</v>
      </c>
      <c r="AO171" s="309" t="str">
        <f t="shared" si="76"/>
        <v/>
      </c>
    </row>
    <row r="172" spans="2:41" ht="15.75" hidden="1" outlineLevel="1" thickBot="1">
      <c r="F172" s="761" t="s">
        <v>176</v>
      </c>
      <c r="G172" s="762"/>
      <c r="H172" s="762"/>
      <c r="I172" s="762"/>
      <c r="J172" s="762"/>
      <c r="K172" s="762"/>
      <c r="L172" s="762"/>
      <c r="M172" s="762"/>
      <c r="N172" s="199"/>
      <c r="O172" s="199"/>
      <c r="P172" s="199"/>
      <c r="Q172" s="199"/>
      <c r="R172" s="200"/>
      <c r="S172" s="200"/>
    </row>
    <row r="173" spans="2:41" s="322" customFormat="1" ht="21.75" hidden="1" customHeight="1" outlineLevel="1" thickTop="1">
      <c r="B173" s="320"/>
      <c r="C173" s="321"/>
      <c r="D173" s="321"/>
      <c r="F173" s="328" t="s">
        <v>350</v>
      </c>
      <c r="G173" s="329" t="s">
        <v>248</v>
      </c>
      <c r="H173" s="329" t="s">
        <v>265</v>
      </c>
      <c r="I173" s="329" t="s">
        <v>249</v>
      </c>
      <c r="J173" s="329" t="s">
        <v>250</v>
      </c>
      <c r="K173" s="329" t="s">
        <v>251</v>
      </c>
      <c r="L173" s="329" t="s">
        <v>252</v>
      </c>
      <c r="M173" s="329" t="s">
        <v>253</v>
      </c>
      <c r="N173" s="329" t="s">
        <v>254</v>
      </c>
      <c r="O173" s="329" t="s">
        <v>399</v>
      </c>
      <c r="P173" s="329" t="s">
        <v>400</v>
      </c>
      <c r="Q173" s="329" t="s">
        <v>401</v>
      </c>
      <c r="R173" s="330" t="s">
        <v>264</v>
      </c>
      <c r="S173" s="331" t="s">
        <v>255</v>
      </c>
      <c r="T173" s="372" t="s">
        <v>409</v>
      </c>
      <c r="U173" s="325"/>
      <c r="V173" s="321"/>
      <c r="W173" s="321"/>
      <c r="AG173" s="326"/>
      <c r="AL173" s="325"/>
      <c r="AM173" s="325"/>
      <c r="AN173" s="325"/>
      <c r="AO173" s="344"/>
    </row>
    <row r="174" spans="2:41" s="322" customFormat="1" ht="15" hidden="1" outlineLevel="1">
      <c r="B174" s="320"/>
      <c r="C174" s="321"/>
      <c r="D174" s="321"/>
      <c r="F174" s="332" t="s">
        <v>257</v>
      </c>
      <c r="G174" s="333">
        <f t="shared" ref="G174:S174" si="80">SUMIF(G127:G171,5)/5</f>
        <v>0</v>
      </c>
      <c r="H174" s="333">
        <f t="shared" si="80"/>
        <v>0</v>
      </c>
      <c r="I174" s="333">
        <f t="shared" si="80"/>
        <v>0</v>
      </c>
      <c r="J174" s="333">
        <f t="shared" si="80"/>
        <v>0</v>
      </c>
      <c r="K174" s="333">
        <f t="shared" si="80"/>
        <v>0</v>
      </c>
      <c r="L174" s="333">
        <f t="shared" si="80"/>
        <v>0</v>
      </c>
      <c r="M174" s="333">
        <f t="shared" si="80"/>
        <v>0</v>
      </c>
      <c r="N174" s="333">
        <f t="shared" si="80"/>
        <v>0</v>
      </c>
      <c r="O174" s="333">
        <f t="shared" si="80"/>
        <v>0</v>
      </c>
      <c r="P174" s="333">
        <f t="shared" si="80"/>
        <v>0</v>
      </c>
      <c r="Q174" s="333">
        <f t="shared" si="80"/>
        <v>0</v>
      </c>
      <c r="R174" s="333">
        <f t="shared" si="80"/>
        <v>0</v>
      </c>
      <c r="S174" s="334">
        <f t="shared" si="80"/>
        <v>0</v>
      </c>
      <c r="T174" s="373" t="s">
        <v>411</v>
      </c>
      <c r="U174" s="325"/>
      <c r="V174" s="321"/>
      <c r="W174" s="321"/>
      <c r="AG174" s="326"/>
      <c r="AL174" s="325"/>
      <c r="AM174" s="325"/>
      <c r="AN174" s="325"/>
      <c r="AO174" s="344"/>
    </row>
    <row r="175" spans="2:41" s="322" customFormat="1" ht="15" hidden="1" outlineLevel="1">
      <c r="B175" s="320"/>
      <c r="C175" s="321"/>
      <c r="D175" s="321"/>
      <c r="F175" s="335" t="s">
        <v>258</v>
      </c>
      <c r="G175" s="336">
        <f t="shared" ref="G175:S175" si="81">IF(ISERR(G174/SUM(G174,G176,G178,G180)*100),0,G174/SUM(G174,G176,G178,G180)*100)</f>
        <v>0</v>
      </c>
      <c r="H175" s="336">
        <f t="shared" si="81"/>
        <v>0</v>
      </c>
      <c r="I175" s="336">
        <f t="shared" si="81"/>
        <v>0</v>
      </c>
      <c r="J175" s="336">
        <f t="shared" si="81"/>
        <v>0</v>
      </c>
      <c r="K175" s="336">
        <f t="shared" si="81"/>
        <v>0</v>
      </c>
      <c r="L175" s="336">
        <f t="shared" si="81"/>
        <v>0</v>
      </c>
      <c r="M175" s="336">
        <f t="shared" si="81"/>
        <v>0</v>
      </c>
      <c r="N175" s="336">
        <f t="shared" si="81"/>
        <v>0</v>
      </c>
      <c r="O175" s="336">
        <f t="shared" si="81"/>
        <v>0</v>
      </c>
      <c r="P175" s="336">
        <f t="shared" si="81"/>
        <v>0</v>
      </c>
      <c r="Q175" s="336">
        <f t="shared" si="81"/>
        <v>0</v>
      </c>
      <c r="R175" s="336">
        <f t="shared" si="81"/>
        <v>0</v>
      </c>
      <c r="S175" s="337">
        <f t="shared" si="81"/>
        <v>0</v>
      </c>
      <c r="T175" s="374">
        <f>SUM(V126:W126)</f>
        <v>0</v>
      </c>
      <c r="U175" s="325"/>
      <c r="V175" s="321"/>
      <c r="W175" s="321"/>
      <c r="AG175" s="326"/>
      <c r="AL175" s="325"/>
      <c r="AM175" s="325"/>
      <c r="AN175" s="325"/>
      <c r="AO175" s="344"/>
    </row>
    <row r="176" spans="2:41" s="322" customFormat="1" ht="15" hidden="1" outlineLevel="1">
      <c r="B176" s="320"/>
      <c r="C176" s="321"/>
      <c r="D176" s="321"/>
      <c r="F176" s="332" t="s">
        <v>259</v>
      </c>
      <c r="G176" s="333">
        <f t="shared" ref="G176:S176" si="82">SUMIF(G127:G171,4)/4</f>
        <v>0</v>
      </c>
      <c r="H176" s="333">
        <f t="shared" si="82"/>
        <v>0</v>
      </c>
      <c r="I176" s="333">
        <f t="shared" si="82"/>
        <v>0</v>
      </c>
      <c r="J176" s="333">
        <f t="shared" si="82"/>
        <v>0</v>
      </c>
      <c r="K176" s="333">
        <f t="shared" si="82"/>
        <v>0</v>
      </c>
      <c r="L176" s="333">
        <f t="shared" si="82"/>
        <v>0</v>
      </c>
      <c r="M176" s="333">
        <f t="shared" si="82"/>
        <v>0</v>
      </c>
      <c r="N176" s="333">
        <f t="shared" si="82"/>
        <v>0</v>
      </c>
      <c r="O176" s="333">
        <f t="shared" si="82"/>
        <v>0</v>
      </c>
      <c r="P176" s="333">
        <f t="shared" si="82"/>
        <v>0</v>
      </c>
      <c r="Q176" s="333">
        <f t="shared" si="82"/>
        <v>0</v>
      </c>
      <c r="R176" s="333">
        <f t="shared" si="82"/>
        <v>0</v>
      </c>
      <c r="S176" s="334">
        <f t="shared" si="82"/>
        <v>0</v>
      </c>
      <c r="T176" s="375" t="s">
        <v>410</v>
      </c>
      <c r="U176" s="325"/>
      <c r="V176" s="321"/>
      <c r="W176" s="321"/>
      <c r="AG176" s="326"/>
      <c r="AL176" s="325"/>
      <c r="AM176" s="325"/>
      <c r="AN176" s="325"/>
      <c r="AO176" s="344"/>
    </row>
    <row r="177" spans="2:41" s="322" customFormat="1" ht="15" hidden="1" outlineLevel="1">
      <c r="B177" s="320"/>
      <c r="C177" s="321"/>
      <c r="D177" s="321"/>
      <c r="F177" s="335" t="s">
        <v>258</v>
      </c>
      <c r="G177" s="336">
        <f t="shared" ref="G177:S177" si="83">IF(ISERR(G176/SUM(G174,G176,G178,G180)*100),0,G176/SUM(G174,G176,G178,G180)*100)</f>
        <v>0</v>
      </c>
      <c r="H177" s="336">
        <f t="shared" si="83"/>
        <v>0</v>
      </c>
      <c r="I177" s="336">
        <f t="shared" si="83"/>
        <v>0</v>
      </c>
      <c r="J177" s="336">
        <f t="shared" si="83"/>
        <v>0</v>
      </c>
      <c r="K177" s="336">
        <f t="shared" si="83"/>
        <v>0</v>
      </c>
      <c r="L177" s="336">
        <f t="shared" si="83"/>
        <v>0</v>
      </c>
      <c r="M177" s="336">
        <f t="shared" si="83"/>
        <v>0</v>
      </c>
      <c r="N177" s="336">
        <f t="shared" si="83"/>
        <v>0</v>
      </c>
      <c r="O177" s="336">
        <f t="shared" si="83"/>
        <v>0</v>
      </c>
      <c r="P177" s="336">
        <f t="shared" si="83"/>
        <v>0</v>
      </c>
      <c r="Q177" s="336">
        <f t="shared" si="83"/>
        <v>0</v>
      </c>
      <c r="R177" s="336">
        <f t="shared" si="83"/>
        <v>0</v>
      </c>
      <c r="S177" s="337">
        <f t="shared" si="83"/>
        <v>0</v>
      </c>
      <c r="T177" s="376">
        <f>AM126</f>
        <v>0</v>
      </c>
      <c r="U177" s="325"/>
      <c r="V177" s="321"/>
      <c r="W177" s="321"/>
      <c r="AG177" s="326"/>
      <c r="AL177" s="325"/>
      <c r="AM177" s="325"/>
      <c r="AN177" s="325"/>
      <c r="AO177" s="344"/>
    </row>
    <row r="178" spans="2:41" s="322" customFormat="1" ht="15" hidden="1" outlineLevel="1">
      <c r="B178" s="320"/>
      <c r="C178" s="321"/>
      <c r="D178" s="321"/>
      <c r="F178" s="332" t="s">
        <v>260</v>
      </c>
      <c r="G178" s="333">
        <f t="shared" ref="G178:S178" si="84">SUMIF(G127:G171,3)/3</f>
        <v>0</v>
      </c>
      <c r="H178" s="333">
        <f t="shared" si="84"/>
        <v>0</v>
      </c>
      <c r="I178" s="333">
        <f t="shared" si="84"/>
        <v>0</v>
      </c>
      <c r="J178" s="333">
        <f t="shared" si="84"/>
        <v>0</v>
      </c>
      <c r="K178" s="333">
        <f t="shared" si="84"/>
        <v>0</v>
      </c>
      <c r="L178" s="333">
        <f t="shared" si="84"/>
        <v>0</v>
      </c>
      <c r="M178" s="333">
        <f t="shared" si="84"/>
        <v>0</v>
      </c>
      <c r="N178" s="333">
        <f t="shared" si="84"/>
        <v>0</v>
      </c>
      <c r="O178" s="333">
        <f t="shared" si="84"/>
        <v>0</v>
      </c>
      <c r="P178" s="333">
        <f t="shared" si="84"/>
        <v>0</v>
      </c>
      <c r="Q178" s="333">
        <f t="shared" si="84"/>
        <v>0</v>
      </c>
      <c r="R178" s="333">
        <f t="shared" si="84"/>
        <v>0</v>
      </c>
      <c r="S178" s="334">
        <f t="shared" si="84"/>
        <v>0</v>
      </c>
      <c r="T178" s="375" t="s">
        <v>412</v>
      </c>
      <c r="U178" s="325"/>
      <c r="V178" s="321"/>
      <c r="W178" s="321"/>
      <c r="AG178" s="326"/>
      <c r="AL178" s="325"/>
      <c r="AM178" s="325"/>
      <c r="AN178" s="325"/>
      <c r="AO178" s="344"/>
    </row>
    <row r="179" spans="2:41" s="322" customFormat="1" ht="15" hidden="1" outlineLevel="1">
      <c r="B179" s="320"/>
      <c r="C179" s="321"/>
      <c r="D179" s="321"/>
      <c r="F179" s="335" t="s">
        <v>258</v>
      </c>
      <c r="G179" s="336">
        <f t="shared" ref="G179:S179" si="85">IF(ISERR(G178/SUM(G174,G176,G178,G180)*100),0,G178/SUM(G174,G176,G178,G180)*100)</f>
        <v>0</v>
      </c>
      <c r="H179" s="336">
        <f t="shared" si="85"/>
        <v>0</v>
      </c>
      <c r="I179" s="336">
        <f t="shared" si="85"/>
        <v>0</v>
      </c>
      <c r="J179" s="336">
        <f t="shared" si="85"/>
        <v>0</v>
      </c>
      <c r="K179" s="336">
        <f t="shared" si="85"/>
        <v>0</v>
      </c>
      <c r="L179" s="336">
        <f t="shared" si="85"/>
        <v>0</v>
      </c>
      <c r="M179" s="336">
        <f t="shared" si="85"/>
        <v>0</v>
      </c>
      <c r="N179" s="336">
        <f t="shared" si="85"/>
        <v>0</v>
      </c>
      <c r="O179" s="336">
        <f t="shared" si="85"/>
        <v>0</v>
      </c>
      <c r="P179" s="336">
        <f t="shared" si="85"/>
        <v>0</v>
      </c>
      <c r="Q179" s="336">
        <f t="shared" si="85"/>
        <v>0</v>
      </c>
      <c r="R179" s="336">
        <f t="shared" si="85"/>
        <v>0</v>
      </c>
      <c r="S179" s="337">
        <f t="shared" si="85"/>
        <v>0</v>
      </c>
      <c r="T179" s="377">
        <f>T175-T177</f>
        <v>0</v>
      </c>
      <c r="U179" s="325"/>
      <c r="V179" s="321"/>
      <c r="W179" s="321"/>
      <c r="AG179" s="326"/>
      <c r="AL179" s="325"/>
      <c r="AM179" s="325"/>
      <c r="AN179" s="325"/>
      <c r="AO179" s="344"/>
    </row>
    <row r="180" spans="2:41" s="322" customFormat="1" ht="15" hidden="1" outlineLevel="1">
      <c r="B180" s="320"/>
      <c r="C180" s="321"/>
      <c r="D180" s="321"/>
      <c r="F180" s="332" t="s">
        <v>261</v>
      </c>
      <c r="G180" s="333">
        <f t="shared" ref="G180:S180" si="86">SUMIF(G127:G171,2)/2</f>
        <v>0</v>
      </c>
      <c r="H180" s="333">
        <f t="shared" si="86"/>
        <v>0</v>
      </c>
      <c r="I180" s="333">
        <f t="shared" si="86"/>
        <v>0</v>
      </c>
      <c r="J180" s="333">
        <f t="shared" si="86"/>
        <v>0</v>
      </c>
      <c r="K180" s="333">
        <f t="shared" si="86"/>
        <v>0</v>
      </c>
      <c r="L180" s="333">
        <f t="shared" si="86"/>
        <v>0</v>
      </c>
      <c r="M180" s="333">
        <f t="shared" si="86"/>
        <v>0</v>
      </c>
      <c r="N180" s="333">
        <f t="shared" si="86"/>
        <v>0</v>
      </c>
      <c r="O180" s="333">
        <f t="shared" si="86"/>
        <v>0</v>
      </c>
      <c r="P180" s="333">
        <f t="shared" si="86"/>
        <v>0</v>
      </c>
      <c r="Q180" s="333">
        <f t="shared" si="86"/>
        <v>0</v>
      </c>
      <c r="R180" s="333">
        <f t="shared" si="86"/>
        <v>0</v>
      </c>
      <c r="S180" s="334">
        <f t="shared" si="86"/>
        <v>0</v>
      </c>
      <c r="T180" s="1128" t="s">
        <v>413</v>
      </c>
      <c r="U180" s="325"/>
      <c r="V180" s="321"/>
      <c r="W180" s="321"/>
      <c r="AG180" s="326"/>
      <c r="AL180" s="325"/>
      <c r="AM180" s="325"/>
      <c r="AN180" s="325"/>
      <c r="AO180" s="344"/>
    </row>
    <row r="181" spans="2:41" s="322" customFormat="1" ht="15" hidden="1" outlineLevel="1">
      <c r="B181" s="320"/>
      <c r="C181" s="321"/>
      <c r="D181" s="321"/>
      <c r="F181" s="335" t="s">
        <v>258</v>
      </c>
      <c r="G181" s="336">
        <f t="shared" ref="G181:S181" si="87">IF(ISERR(G180/SUM(G174,G176,G178,G180)*100),0,G180/SUM(G174,G176,G178,G180)*100)</f>
        <v>0</v>
      </c>
      <c r="H181" s="336">
        <f t="shared" si="87"/>
        <v>0</v>
      </c>
      <c r="I181" s="336">
        <f t="shared" si="87"/>
        <v>0</v>
      </c>
      <c r="J181" s="336">
        <f t="shared" si="87"/>
        <v>0</v>
      </c>
      <c r="K181" s="336">
        <f t="shared" si="87"/>
        <v>0</v>
      </c>
      <c r="L181" s="336">
        <f t="shared" si="87"/>
        <v>0</v>
      </c>
      <c r="M181" s="336">
        <f t="shared" si="87"/>
        <v>0</v>
      </c>
      <c r="N181" s="336">
        <f t="shared" si="87"/>
        <v>0</v>
      </c>
      <c r="O181" s="336">
        <f t="shared" si="87"/>
        <v>0</v>
      </c>
      <c r="P181" s="336">
        <f t="shared" si="87"/>
        <v>0</v>
      </c>
      <c r="Q181" s="336">
        <f t="shared" si="87"/>
        <v>0</v>
      </c>
      <c r="R181" s="336">
        <f t="shared" si="87"/>
        <v>0</v>
      </c>
      <c r="S181" s="337">
        <f t="shared" si="87"/>
        <v>0</v>
      </c>
      <c r="T181" s="1129"/>
      <c r="U181" s="325"/>
      <c r="V181" s="321"/>
      <c r="W181" s="321"/>
      <c r="AG181" s="326"/>
      <c r="AL181" s="325"/>
      <c r="AM181" s="325"/>
      <c r="AN181" s="325"/>
      <c r="AO181" s="344"/>
    </row>
    <row r="182" spans="2:41" s="322" customFormat="1" ht="15" collapsed="1">
      <c r="B182" s="320"/>
      <c r="C182" s="321"/>
      <c r="D182" s="321"/>
      <c r="F182" s="338" t="s">
        <v>262</v>
      </c>
      <c r="G182" s="339">
        <f t="shared" ref="G182:S182" si="88">IF(SUM(G174,G176,G178,G180)=0,0,IF(AND(SUM(G175,G177,G179)&gt;=95,G175&gt;=50),5,IF(AND(SUM(G175,G177,G179)&gt;=90,SUM(G175,G177)&gt;=50),4,IF(SUM(G175,G177,G179)&gt;=85,3,2))))</f>
        <v>0</v>
      </c>
      <c r="H182" s="339">
        <f t="shared" si="88"/>
        <v>0</v>
      </c>
      <c r="I182" s="339">
        <f t="shared" si="88"/>
        <v>0</v>
      </c>
      <c r="J182" s="339">
        <f t="shared" si="88"/>
        <v>0</v>
      </c>
      <c r="K182" s="339">
        <f t="shared" si="88"/>
        <v>0</v>
      </c>
      <c r="L182" s="339">
        <f t="shared" si="88"/>
        <v>0</v>
      </c>
      <c r="M182" s="339">
        <f t="shared" si="88"/>
        <v>0</v>
      </c>
      <c r="N182" s="339">
        <f t="shared" si="88"/>
        <v>0</v>
      </c>
      <c r="O182" s="339">
        <f t="shared" si="88"/>
        <v>0</v>
      </c>
      <c r="P182" s="339">
        <f t="shared" si="88"/>
        <v>0</v>
      </c>
      <c r="Q182" s="339">
        <f t="shared" si="88"/>
        <v>0</v>
      </c>
      <c r="R182" s="339">
        <f t="shared" si="88"/>
        <v>0</v>
      </c>
      <c r="S182" s="340">
        <f t="shared" si="88"/>
        <v>0</v>
      </c>
      <c r="T182" s="378" t="e">
        <f>T177/T175</f>
        <v>#DIV/0!</v>
      </c>
      <c r="U182" s="325"/>
      <c r="V182" s="321"/>
      <c r="W182" s="321"/>
      <c r="AG182" s="326"/>
      <c r="AL182" s="325"/>
      <c r="AM182" s="325"/>
      <c r="AN182" s="325"/>
      <c r="AO182" s="344"/>
    </row>
    <row r="183" spans="2:41" s="322" customFormat="1" ht="15.75" thickBot="1">
      <c r="B183" s="320"/>
      <c r="C183" s="321"/>
      <c r="D183" s="321"/>
      <c r="F183" s="341" t="s">
        <v>263</v>
      </c>
      <c r="G183" s="342">
        <f t="shared" ref="G183:S183" si="89">IF(SUM(G174,G176,G178,G180)&gt;0,SUM(G174*5,G176*4,G178*3,G180*2)/SUM(G174,G176,G178,G180),0)</f>
        <v>0</v>
      </c>
      <c r="H183" s="342">
        <f t="shared" si="89"/>
        <v>0</v>
      </c>
      <c r="I183" s="342">
        <f t="shared" si="89"/>
        <v>0</v>
      </c>
      <c r="J183" s="342">
        <f t="shared" si="89"/>
        <v>0</v>
      </c>
      <c r="K183" s="342">
        <f t="shared" si="89"/>
        <v>0</v>
      </c>
      <c r="L183" s="342">
        <f t="shared" si="89"/>
        <v>0</v>
      </c>
      <c r="M183" s="342">
        <f t="shared" si="89"/>
        <v>0</v>
      </c>
      <c r="N183" s="342">
        <f t="shared" si="89"/>
        <v>0</v>
      </c>
      <c r="O183" s="342">
        <f t="shared" si="89"/>
        <v>0</v>
      </c>
      <c r="P183" s="342">
        <f t="shared" si="89"/>
        <v>0</v>
      </c>
      <c r="Q183" s="342">
        <f t="shared" si="89"/>
        <v>0</v>
      </c>
      <c r="R183" s="342">
        <f t="shared" si="89"/>
        <v>0</v>
      </c>
      <c r="S183" s="343">
        <f t="shared" si="89"/>
        <v>0</v>
      </c>
      <c r="T183" s="379" t="e">
        <f>T179/T175</f>
        <v>#DIV/0!</v>
      </c>
      <c r="U183" s="325"/>
      <c r="V183" s="321"/>
      <c r="W183" s="321"/>
      <c r="AG183" s="326"/>
      <c r="AL183" s="325"/>
      <c r="AM183" s="325"/>
      <c r="AN183" s="325"/>
      <c r="AO183" s="344"/>
    </row>
    <row r="184" spans="2:41" ht="14.25" thickTop="1" thickBot="1"/>
    <row r="185" spans="2:41" s="159" customFormat="1" ht="16.5" thickBot="1">
      <c r="B185" s="189"/>
      <c r="C185" s="198">
        <v>414</v>
      </c>
      <c r="D185" s="713">
        <f>Главная!Q6</f>
        <v>0</v>
      </c>
      <c r="E185" s="175"/>
      <c r="F185" s="175"/>
      <c r="G185" s="175"/>
      <c r="H185" s="175"/>
      <c r="I185" s="175"/>
      <c r="J185" s="175"/>
      <c r="K185" s="175"/>
      <c r="L185" s="175"/>
      <c r="M185" s="175"/>
      <c r="N185" s="176"/>
      <c r="O185" s="176"/>
      <c r="P185" s="176"/>
      <c r="Q185" s="176"/>
      <c r="R185" s="175"/>
      <c r="S185" s="175"/>
      <c r="T185" s="177"/>
      <c r="V185" s="162"/>
      <c r="W185" s="162"/>
      <c r="Y185" s="1117" t="s">
        <v>351</v>
      </c>
      <c r="Z185" s="1117"/>
      <c r="AA185" s="1117"/>
      <c r="AC185" s="1117" t="s">
        <v>352</v>
      </c>
      <c r="AD185" s="1117"/>
      <c r="AE185" s="1117"/>
      <c r="AF185" s="1117"/>
      <c r="AG185" s="162"/>
      <c r="AH185" s="1117" t="s">
        <v>264</v>
      </c>
      <c r="AI185" s="1117"/>
      <c r="AJ185" s="1117"/>
      <c r="AK185" s="1117"/>
      <c r="AM185" s="224" t="s">
        <v>409</v>
      </c>
      <c r="AO185" s="162"/>
    </row>
    <row r="186" spans="2:41" ht="30" hidden="1" customHeight="1" outlineLevel="2" thickBot="1">
      <c r="B186" s="193" t="s">
        <v>348</v>
      </c>
      <c r="C186" s="194" t="s">
        <v>244</v>
      </c>
      <c r="D186" s="194" t="s">
        <v>245</v>
      </c>
      <c r="E186" s="194" t="s">
        <v>246</v>
      </c>
      <c r="F186" s="209" t="s">
        <v>319</v>
      </c>
      <c r="G186" s="212" t="s">
        <v>248</v>
      </c>
      <c r="H186" s="210" t="s">
        <v>265</v>
      </c>
      <c r="I186" s="212" t="s">
        <v>249</v>
      </c>
      <c r="J186" s="211" t="s">
        <v>250</v>
      </c>
      <c r="K186" s="194" t="s">
        <v>251</v>
      </c>
      <c r="L186" s="194" t="s">
        <v>252</v>
      </c>
      <c r="M186" s="194" t="s">
        <v>253</v>
      </c>
      <c r="N186" s="194" t="s">
        <v>254</v>
      </c>
      <c r="O186" s="194" t="s">
        <v>399</v>
      </c>
      <c r="P186" s="310" t="s">
        <v>400</v>
      </c>
      <c r="Q186" s="194" t="s">
        <v>401</v>
      </c>
      <c r="R186" s="196" t="s">
        <v>264</v>
      </c>
      <c r="S186" s="196" t="s">
        <v>255</v>
      </c>
      <c r="T186" s="204" t="str">
        <f>CONCATENATE("Аттест. - ",SUM(V187:V231)," чел.","                                                 Не Аттест. - ",SUM(W187:W231)," чел.")</f>
        <v>Аттест. - 0 чел.                                                 Не Аттест. - 0 чел.</v>
      </c>
      <c r="V186" s="203">
        <f>SUM(V187:V231)</f>
        <v>0</v>
      </c>
      <c r="W186" s="205">
        <f>SUM(W187:W231)</f>
        <v>0</v>
      </c>
      <c r="Y186" s="206">
        <v>5</v>
      </c>
      <c r="Z186" s="207">
        <v>4</v>
      </c>
      <c r="AA186" s="208">
        <v>3</v>
      </c>
      <c r="AC186" s="178">
        <v>5</v>
      </c>
      <c r="AD186" s="179">
        <v>4</v>
      </c>
      <c r="AE186" s="179">
        <v>3</v>
      </c>
      <c r="AF186" s="180">
        <v>2</v>
      </c>
      <c r="AG186" s="217"/>
      <c r="AH186" s="178">
        <v>5</v>
      </c>
      <c r="AI186" s="179">
        <v>4</v>
      </c>
      <c r="AJ186" s="179">
        <v>3</v>
      </c>
      <c r="AK186" s="180">
        <v>2</v>
      </c>
      <c r="AM186" s="369">
        <f>SUM(AM187:AM231)</f>
        <v>0</v>
      </c>
      <c r="AO186" s="201"/>
    </row>
    <row r="187" spans="2:41" ht="16.5" hidden="1" outlineLevel="2" thickBot="1">
      <c r="B187" s="314">
        <v>1</v>
      </c>
      <c r="C187" s="315">
        <f>C185</f>
        <v>414</v>
      </c>
      <c r="D187" s="315">
        <f>D185</f>
        <v>0</v>
      </c>
      <c r="E187" s="150"/>
      <c r="F187" s="150"/>
      <c r="G187" s="151"/>
      <c r="H187" s="151"/>
      <c r="I187" s="151"/>
      <c r="J187" s="151"/>
      <c r="K187" s="151"/>
      <c r="L187" s="151"/>
      <c r="M187" s="151"/>
      <c r="N187" s="252"/>
      <c r="O187" s="252"/>
      <c r="P187" s="311"/>
      <c r="Q187" s="252"/>
      <c r="R187" s="185" t="str">
        <f>IF(SUM(J187:Q187)&lt;1,"-",IF(AK187&gt;0,2,IF(AND(AH187&gt;=50,AI187=(100-AH187)),5,IF((AH187+AI187)&gt;=70,4,3))))</f>
        <v>-</v>
      </c>
      <c r="S187" s="185" t="str">
        <f>IF(AND(G187&gt;1,I187&gt;1),IF(Y187=5,5,IF(Z187=4,4,IF(AA187=3,3,IF(V187=1,2,"-")))),R187)</f>
        <v>-</v>
      </c>
      <c r="T187" s="152" t="s">
        <v>316</v>
      </c>
      <c r="V187" s="181">
        <f t="shared" ref="V187:V231" si="90">IF(SUM(AH187:AK187)&gt;0,1,0)</f>
        <v>0</v>
      </c>
      <c r="W187" s="202">
        <f t="shared" ref="W187:W231" si="91">IF(IF(ISERR(SEARCH(".",F187)),0,1)=1,IF(V187=1,0,1),0)</f>
        <v>0</v>
      </c>
      <c r="X187" s="149">
        <f t="shared" ref="X187:X231" si="92">SUM(IF(J187&gt;0,1,0),IF(K187&gt;0,1,0),IF(L187&gt;0,1,0),IF(M187&gt;0,1,0),IF($W$2=2,SUM(IF(N187&gt;0,1,0),IF(O187&gt;0,1,0),IF(Q187&gt;0,1,0)),IF($W$2=4,IF(N187&gt;0,1,0))))</f>
        <v>0</v>
      </c>
      <c r="Y187" s="167">
        <f t="shared" ref="Y187:Y231" si="93">IF(AND(G187=5,I187=5),IF(AC187&gt;=50,IF(AND(AE187=0,AF187=0),5,0),0),0)</f>
        <v>0</v>
      </c>
      <c r="Z187" s="168">
        <f t="shared" ref="Z187:Z231" si="94">IF(AND(G187&gt;=4,I187&gt;=4),IF(SUM(AC187:AD187)&gt;=70,IF(AF187=0,4,0),0),0)</f>
        <v>0</v>
      </c>
      <c r="AA187" s="169">
        <f t="shared" ref="AA187:AA231" si="95">IF(AND(G187&gt;=3,I187&gt;=3),IF(AF187=0,3,0),0)</f>
        <v>0</v>
      </c>
      <c r="AC187" s="219">
        <f t="shared" ref="AC187:AC231" si="96">(IF(G187=5,1,0)+IF(I187=5,1,0)+IF(J187=5,1,0)+IF(K187=5,1,0)+IF(L187=5,1,0)+IF(M187=5,1,0)+IF(AND(N187=5,OR($W$2=4,$W$2=2)),1,0)+IF(AND($W$2=2,O187=5),1,0)+IF(AND($W$2=2,Q187=5),1,0))/(X187+2)*100</f>
        <v>0</v>
      </c>
      <c r="AD187" s="218">
        <f t="shared" ref="AD187:AD231" si="97">(IF(G187=4,1,0)+IF(I187=4,1,0)+IF(J187=4,1,0)+IF(K187=4,1,0)+IF(L187=4,1,0)+IF(M187=4,1,0)+IF(AND(N187=4,OR($W$2=4,$W$2=2)),1,0)+IF(AND($W$2=2,O187=4),1,0)+IF(AND($W$2=2,Q187=4),1,0))/(X187+2)*100</f>
        <v>0</v>
      </c>
      <c r="AE187" s="218">
        <f t="shared" ref="AE187:AE231" si="98">(IF(G187=3,1,0)+IF(I187=3,1,0)+IF(J187=3,1,0)+IF(K187=3,1,0)+IF(L187=3,1,0)+IF(M187=3,1,0)+IF(AND(N187=3,(OR($W$2=4,$W$2=2))),1,0)+IF(AND($W$2=2,O187=3),1,0)+IF(AND($W$2=2,Q187=3),1,0))/(X187+2)*100</f>
        <v>0</v>
      </c>
      <c r="AF187" s="220">
        <f t="shared" ref="AF187:AF231" si="99">(IF(G187=2,1,0)+IF(I187=2,1,0)+IF(J187=2,1,0)+IF(K187=2,1,0)+IF(L187=2,1,0)+IF(M187=2,1,0)+IF(AND(OR($W$2=4,$W$2=2),N187=2),1,0)+IF(AND($W$2=2,O187=2),1,0)+IF(AND($W$2=2,Q187=2),1,0))/(X187+2)*100</f>
        <v>0</v>
      </c>
      <c r="AG187" s="162"/>
      <c r="AH187" s="182">
        <f t="shared" ref="AH187:AH231" si="100">(IF(J187=5,1,0)+IF(K187=5,1,0)+IF(L187=5,1,0)+IF(M187=5,1,0)+IF(AND(N187=5,OR($W$2=4,$W$2=2)),1,0)+IF(AND($W$2=2,O187=5),1,0)+IF(AND($W$2=2,Q187=5),1,0))/(IF(X187=0,1,X187))*100</f>
        <v>0</v>
      </c>
      <c r="AI187" s="183">
        <f t="shared" ref="AI187:AI231" si="101">(IF(J187=4,1,0)+IF(K187=4,1,0)+IF(L187=4,1,0)+IF(M187=4,1,0)+IF(AND(N187=4,OR($W$2=4,$W$2=2)),1,0)+IF(AND($W$2=2,O187=4),1,0)+IF(AND($W$2=2,Q187=4),1,0))/(IF(X187=0,1,X187))*100</f>
        <v>0</v>
      </c>
      <c r="AJ187" s="183">
        <f t="shared" ref="AJ187:AJ231" si="102">(IF(J187=3,1,0)+IF(K187=3,1,0)+IF(L187=3,1,0)+IF(M187=3,1,0)+IF(AND(N187=3,(OR($W$2=4,$W$2=2))),1,0)+IF(AND($W$2=2,O187=3),1,0)+IF(AND($W$2=2,Q187=3),1,0))/(IF(X187=0,1,X187))*100</f>
        <v>0</v>
      </c>
      <c r="AK187" s="184">
        <f t="shared" ref="AK187:AK231" si="103">(IF(J187=2,1,0)+IF(K187=2,1,0)+IF(L187=2,1,0)+IF(M187=2,1,0)+IF(AND(OR($W$2=4,$W$2=2),N187=2),1,0)+IF(AND($W$2=2,O187=2),1,0)+IF(AND($W$2=2,Q187=2),1,0))/(IF(X187=0,1,X187))*100</f>
        <v>0</v>
      </c>
      <c r="AM187" s="370" t="str">
        <f>IF(OR(S187=5,S187=4),1,IF(OR(S187=3,S187=2),0,"-"))</f>
        <v>-</v>
      </c>
      <c r="AO187" s="309" t="str">
        <f>IF(AM187=1,"3 КЛ","")</f>
        <v/>
      </c>
    </row>
    <row r="188" spans="2:41" ht="16.5" hidden="1" outlineLevel="2" thickBot="1">
      <c r="B188" s="316">
        <v>2</v>
      </c>
      <c r="C188" s="317">
        <f t="shared" ref="C188:C231" si="104">C187</f>
        <v>414</v>
      </c>
      <c r="D188" s="317">
        <f t="shared" ref="D188:D231" si="105">D187</f>
        <v>0</v>
      </c>
      <c r="E188" s="153"/>
      <c r="F188" s="153"/>
      <c r="G188" s="154"/>
      <c r="H188" s="154"/>
      <c r="I188" s="154"/>
      <c r="J188" s="154"/>
      <c r="K188" s="154"/>
      <c r="L188" s="154"/>
      <c r="M188" s="154"/>
      <c r="N188" s="253"/>
      <c r="O188" s="253"/>
      <c r="P188" s="312"/>
      <c r="Q188" s="253"/>
      <c r="R188" s="186" t="str">
        <f>IF(SUM(J188:Q188)&lt;1,"-",IF(AK188&gt;0,2,IF(AND(AH188&gt;=50,AI188=(100-AH188)),5,IF((AH188+AI188)&gt;=70,4,3))))</f>
        <v>-</v>
      </c>
      <c r="S188" s="186" t="str">
        <f>IF(AND(G188&gt;1,I188&gt;1),IF(Y188=5,5,IF(Z188=4,4,IF(AA188=3,3,IF(V188=1,2,"-")))),R188)</f>
        <v>-</v>
      </c>
      <c r="T188" s="155" t="s">
        <v>316</v>
      </c>
      <c r="V188" s="181">
        <f t="shared" si="90"/>
        <v>0</v>
      </c>
      <c r="W188" s="202">
        <f t="shared" si="91"/>
        <v>0</v>
      </c>
      <c r="X188" s="149">
        <f t="shared" si="92"/>
        <v>0</v>
      </c>
      <c r="Y188" s="170">
        <f t="shared" si="93"/>
        <v>0</v>
      </c>
      <c r="Z188" s="161">
        <f t="shared" si="94"/>
        <v>0</v>
      </c>
      <c r="AA188" s="171">
        <f t="shared" si="95"/>
        <v>0</v>
      </c>
      <c r="AC188" s="219">
        <f t="shared" si="96"/>
        <v>0</v>
      </c>
      <c r="AD188" s="218">
        <f t="shared" si="97"/>
        <v>0</v>
      </c>
      <c r="AE188" s="218">
        <f t="shared" si="98"/>
        <v>0</v>
      </c>
      <c r="AF188" s="220">
        <f t="shared" si="99"/>
        <v>0</v>
      </c>
      <c r="AG188" s="162"/>
      <c r="AH188" s="182">
        <f t="shared" si="100"/>
        <v>0</v>
      </c>
      <c r="AI188" s="183">
        <f t="shared" si="101"/>
        <v>0</v>
      </c>
      <c r="AJ188" s="183">
        <f t="shared" si="102"/>
        <v>0</v>
      </c>
      <c r="AK188" s="184">
        <f t="shared" si="103"/>
        <v>0</v>
      </c>
      <c r="AM188" s="370" t="str">
        <f>IF(OR(S188=5,S188=4),1,IF(OR(S188=3,S188=2),0,"-"))</f>
        <v>-</v>
      </c>
      <c r="AO188" s="309" t="str">
        <f t="shared" ref="AO188:AO231" si="106">IF(AM188=1,"3 КЛ","")</f>
        <v/>
      </c>
    </row>
    <row r="189" spans="2:41" ht="16.5" hidden="1" outlineLevel="2" thickBot="1">
      <c r="B189" s="316">
        <v>3</v>
      </c>
      <c r="C189" s="317">
        <f t="shared" si="104"/>
        <v>414</v>
      </c>
      <c r="D189" s="317">
        <f t="shared" si="105"/>
        <v>0</v>
      </c>
      <c r="E189" s="153"/>
      <c r="F189" s="153"/>
      <c r="G189" s="154"/>
      <c r="H189" s="154"/>
      <c r="I189" s="154"/>
      <c r="J189" s="154"/>
      <c r="K189" s="154"/>
      <c r="L189" s="154"/>
      <c r="M189" s="154"/>
      <c r="N189" s="253"/>
      <c r="O189" s="253"/>
      <c r="P189" s="312"/>
      <c r="Q189" s="253"/>
      <c r="R189" s="186" t="str">
        <f t="shared" ref="R189:R231" si="107">IF(SUM(J189:Q189)&lt;1,"-",IF(AK189&gt;0,2,IF(AND(AH189&gt;=50,AI189=(100-AH189)),5,IF((AH189+AI189)&gt;=70,4,3))))</f>
        <v>-</v>
      </c>
      <c r="S189" s="186" t="str">
        <f t="shared" ref="S189:S231" si="108">IF(AND(G189&gt;1,I189&gt;1),IF(Y189=5,5,IF(Z189=4,4,IF(AA189=3,3,IF(V189=1,2,"-")))),R189)</f>
        <v>-</v>
      </c>
      <c r="T189" s="155" t="s">
        <v>316</v>
      </c>
      <c r="V189" s="181">
        <f t="shared" si="90"/>
        <v>0</v>
      </c>
      <c r="W189" s="202">
        <f t="shared" si="91"/>
        <v>0</v>
      </c>
      <c r="X189" s="149">
        <f t="shared" si="92"/>
        <v>0</v>
      </c>
      <c r="Y189" s="170">
        <f t="shared" si="93"/>
        <v>0</v>
      </c>
      <c r="Z189" s="161">
        <f t="shared" si="94"/>
        <v>0</v>
      </c>
      <c r="AA189" s="171">
        <f t="shared" si="95"/>
        <v>0</v>
      </c>
      <c r="AC189" s="219">
        <f t="shared" si="96"/>
        <v>0</v>
      </c>
      <c r="AD189" s="218">
        <f t="shared" si="97"/>
        <v>0</v>
      </c>
      <c r="AE189" s="218">
        <f t="shared" si="98"/>
        <v>0</v>
      </c>
      <c r="AF189" s="220">
        <f t="shared" si="99"/>
        <v>0</v>
      </c>
      <c r="AG189" s="162"/>
      <c r="AH189" s="182">
        <f t="shared" si="100"/>
        <v>0</v>
      </c>
      <c r="AI189" s="183">
        <f t="shared" si="101"/>
        <v>0</v>
      </c>
      <c r="AJ189" s="183">
        <f t="shared" si="102"/>
        <v>0</v>
      </c>
      <c r="AK189" s="184">
        <f t="shared" si="103"/>
        <v>0</v>
      </c>
      <c r="AM189" s="370" t="str">
        <f t="shared" ref="AM189:AM231" si="109">IF(OR(S189=5,S189=4),1,IF(OR(S189=3,S189=2),0,"-"))</f>
        <v>-</v>
      </c>
      <c r="AO189" s="309" t="str">
        <f t="shared" si="106"/>
        <v/>
      </c>
    </row>
    <row r="190" spans="2:41" ht="16.5" hidden="1" outlineLevel="2" thickBot="1">
      <c r="B190" s="316">
        <v>4</v>
      </c>
      <c r="C190" s="317">
        <f t="shared" si="104"/>
        <v>414</v>
      </c>
      <c r="D190" s="317">
        <f t="shared" si="105"/>
        <v>0</v>
      </c>
      <c r="E190" s="153"/>
      <c r="F190" s="153"/>
      <c r="G190" s="154"/>
      <c r="H190" s="154"/>
      <c r="I190" s="154"/>
      <c r="J190" s="154"/>
      <c r="K190" s="154"/>
      <c r="L190" s="154"/>
      <c r="M190" s="154"/>
      <c r="N190" s="253"/>
      <c r="O190" s="253"/>
      <c r="P190" s="312"/>
      <c r="Q190" s="253"/>
      <c r="R190" s="186" t="str">
        <f t="shared" si="107"/>
        <v>-</v>
      </c>
      <c r="S190" s="186" t="str">
        <f t="shared" si="108"/>
        <v>-</v>
      </c>
      <c r="T190" s="155" t="s">
        <v>316</v>
      </c>
      <c r="V190" s="181">
        <f t="shared" si="90"/>
        <v>0</v>
      </c>
      <c r="W190" s="202">
        <f t="shared" si="91"/>
        <v>0</v>
      </c>
      <c r="X190" s="149">
        <f t="shared" si="92"/>
        <v>0</v>
      </c>
      <c r="Y190" s="170">
        <f t="shared" si="93"/>
        <v>0</v>
      </c>
      <c r="Z190" s="161">
        <f t="shared" si="94"/>
        <v>0</v>
      </c>
      <c r="AA190" s="171">
        <f t="shared" si="95"/>
        <v>0</v>
      </c>
      <c r="AC190" s="219">
        <f t="shared" si="96"/>
        <v>0</v>
      </c>
      <c r="AD190" s="218">
        <f t="shared" si="97"/>
        <v>0</v>
      </c>
      <c r="AE190" s="218">
        <f t="shared" si="98"/>
        <v>0</v>
      </c>
      <c r="AF190" s="220">
        <f t="shared" si="99"/>
        <v>0</v>
      </c>
      <c r="AG190" s="162"/>
      <c r="AH190" s="182">
        <f t="shared" si="100"/>
        <v>0</v>
      </c>
      <c r="AI190" s="183">
        <f t="shared" si="101"/>
        <v>0</v>
      </c>
      <c r="AJ190" s="183">
        <f t="shared" si="102"/>
        <v>0</v>
      </c>
      <c r="AK190" s="184">
        <f t="shared" si="103"/>
        <v>0</v>
      </c>
      <c r="AM190" s="370" t="str">
        <f t="shared" si="109"/>
        <v>-</v>
      </c>
      <c r="AO190" s="309" t="str">
        <f t="shared" si="106"/>
        <v/>
      </c>
    </row>
    <row r="191" spans="2:41" ht="16.5" hidden="1" outlineLevel="2" thickBot="1">
      <c r="B191" s="316">
        <v>5</v>
      </c>
      <c r="C191" s="317">
        <f t="shared" si="104"/>
        <v>414</v>
      </c>
      <c r="D191" s="317">
        <f t="shared" si="105"/>
        <v>0</v>
      </c>
      <c r="E191" s="153"/>
      <c r="F191" s="153"/>
      <c r="G191" s="154"/>
      <c r="H191" s="154"/>
      <c r="I191" s="154"/>
      <c r="J191" s="154"/>
      <c r="K191" s="154"/>
      <c r="L191" s="154"/>
      <c r="M191" s="154"/>
      <c r="N191" s="253"/>
      <c r="O191" s="253"/>
      <c r="P191" s="312"/>
      <c r="Q191" s="253"/>
      <c r="R191" s="186" t="str">
        <f t="shared" si="107"/>
        <v>-</v>
      </c>
      <c r="S191" s="186" t="str">
        <f t="shared" si="108"/>
        <v>-</v>
      </c>
      <c r="T191" s="155" t="s">
        <v>316</v>
      </c>
      <c r="V191" s="181">
        <f t="shared" si="90"/>
        <v>0</v>
      </c>
      <c r="W191" s="202">
        <f t="shared" si="91"/>
        <v>0</v>
      </c>
      <c r="X191" s="149">
        <f t="shared" si="92"/>
        <v>0</v>
      </c>
      <c r="Y191" s="170">
        <f t="shared" si="93"/>
        <v>0</v>
      </c>
      <c r="Z191" s="161">
        <f t="shared" si="94"/>
        <v>0</v>
      </c>
      <c r="AA191" s="171">
        <f t="shared" si="95"/>
        <v>0</v>
      </c>
      <c r="AC191" s="219">
        <f t="shared" si="96"/>
        <v>0</v>
      </c>
      <c r="AD191" s="218">
        <f t="shared" si="97"/>
        <v>0</v>
      </c>
      <c r="AE191" s="218">
        <f t="shared" si="98"/>
        <v>0</v>
      </c>
      <c r="AF191" s="220">
        <f t="shared" si="99"/>
        <v>0</v>
      </c>
      <c r="AG191" s="162"/>
      <c r="AH191" s="182">
        <f t="shared" si="100"/>
        <v>0</v>
      </c>
      <c r="AI191" s="183">
        <f t="shared" si="101"/>
        <v>0</v>
      </c>
      <c r="AJ191" s="183">
        <f t="shared" si="102"/>
        <v>0</v>
      </c>
      <c r="AK191" s="184">
        <f t="shared" si="103"/>
        <v>0</v>
      </c>
      <c r="AM191" s="370" t="str">
        <f t="shared" si="109"/>
        <v>-</v>
      </c>
      <c r="AO191" s="309" t="str">
        <f t="shared" si="106"/>
        <v/>
      </c>
    </row>
    <row r="192" spans="2:41" ht="16.5" hidden="1" outlineLevel="2" thickBot="1">
      <c r="B192" s="316">
        <v>6</v>
      </c>
      <c r="C192" s="317">
        <f t="shared" si="104"/>
        <v>414</v>
      </c>
      <c r="D192" s="317">
        <f t="shared" si="105"/>
        <v>0</v>
      </c>
      <c r="E192" s="153"/>
      <c r="F192" s="153"/>
      <c r="G192" s="154"/>
      <c r="H192" s="154"/>
      <c r="I192" s="154"/>
      <c r="J192" s="154"/>
      <c r="K192" s="154"/>
      <c r="L192" s="154"/>
      <c r="M192" s="154"/>
      <c r="N192" s="253"/>
      <c r="O192" s="253"/>
      <c r="P192" s="312"/>
      <c r="Q192" s="253"/>
      <c r="R192" s="186" t="str">
        <f t="shared" si="107"/>
        <v>-</v>
      </c>
      <c r="S192" s="186" t="str">
        <f t="shared" si="108"/>
        <v>-</v>
      </c>
      <c r="T192" s="155" t="s">
        <v>316</v>
      </c>
      <c r="V192" s="181">
        <f t="shared" si="90"/>
        <v>0</v>
      </c>
      <c r="W192" s="202">
        <f t="shared" si="91"/>
        <v>0</v>
      </c>
      <c r="X192" s="149">
        <f t="shared" si="92"/>
        <v>0</v>
      </c>
      <c r="Y192" s="170">
        <f t="shared" si="93"/>
        <v>0</v>
      </c>
      <c r="Z192" s="161">
        <f t="shared" si="94"/>
        <v>0</v>
      </c>
      <c r="AA192" s="171">
        <f t="shared" si="95"/>
        <v>0</v>
      </c>
      <c r="AC192" s="219">
        <f t="shared" si="96"/>
        <v>0</v>
      </c>
      <c r="AD192" s="218">
        <f t="shared" si="97"/>
        <v>0</v>
      </c>
      <c r="AE192" s="218">
        <f t="shared" si="98"/>
        <v>0</v>
      </c>
      <c r="AF192" s="220">
        <f t="shared" si="99"/>
        <v>0</v>
      </c>
      <c r="AG192" s="162"/>
      <c r="AH192" s="182">
        <f t="shared" si="100"/>
        <v>0</v>
      </c>
      <c r="AI192" s="183">
        <f t="shared" si="101"/>
        <v>0</v>
      </c>
      <c r="AJ192" s="183">
        <f t="shared" si="102"/>
        <v>0</v>
      </c>
      <c r="AK192" s="184">
        <f t="shared" si="103"/>
        <v>0</v>
      </c>
      <c r="AM192" s="370" t="str">
        <f t="shared" si="109"/>
        <v>-</v>
      </c>
      <c r="AO192" s="309" t="str">
        <f t="shared" si="106"/>
        <v/>
      </c>
    </row>
    <row r="193" spans="2:41" ht="16.5" hidden="1" outlineLevel="2" thickBot="1">
      <c r="B193" s="316">
        <v>7</v>
      </c>
      <c r="C193" s="317">
        <f t="shared" si="104"/>
        <v>414</v>
      </c>
      <c r="D193" s="317">
        <f t="shared" si="105"/>
        <v>0</v>
      </c>
      <c r="E193" s="153"/>
      <c r="F193" s="153"/>
      <c r="G193" s="154"/>
      <c r="H193" s="154"/>
      <c r="I193" s="154"/>
      <c r="J193" s="154"/>
      <c r="K193" s="154"/>
      <c r="L193" s="154"/>
      <c r="M193" s="154"/>
      <c r="N193" s="253"/>
      <c r="O193" s="253"/>
      <c r="P193" s="312"/>
      <c r="Q193" s="253"/>
      <c r="R193" s="186" t="str">
        <f t="shared" si="107"/>
        <v>-</v>
      </c>
      <c r="S193" s="186" t="str">
        <f t="shared" si="108"/>
        <v>-</v>
      </c>
      <c r="T193" s="155" t="s">
        <v>316</v>
      </c>
      <c r="V193" s="181">
        <f t="shared" si="90"/>
        <v>0</v>
      </c>
      <c r="W193" s="202">
        <f t="shared" si="91"/>
        <v>0</v>
      </c>
      <c r="X193" s="149">
        <f t="shared" si="92"/>
        <v>0</v>
      </c>
      <c r="Y193" s="170">
        <f t="shared" si="93"/>
        <v>0</v>
      </c>
      <c r="Z193" s="161">
        <f t="shared" si="94"/>
        <v>0</v>
      </c>
      <c r="AA193" s="171">
        <f t="shared" si="95"/>
        <v>0</v>
      </c>
      <c r="AC193" s="219">
        <f t="shared" si="96"/>
        <v>0</v>
      </c>
      <c r="AD193" s="218">
        <f t="shared" si="97"/>
        <v>0</v>
      </c>
      <c r="AE193" s="218">
        <f t="shared" si="98"/>
        <v>0</v>
      </c>
      <c r="AF193" s="220">
        <f t="shared" si="99"/>
        <v>0</v>
      </c>
      <c r="AG193" s="162"/>
      <c r="AH193" s="182">
        <f t="shared" si="100"/>
        <v>0</v>
      </c>
      <c r="AI193" s="183">
        <f t="shared" si="101"/>
        <v>0</v>
      </c>
      <c r="AJ193" s="183">
        <f t="shared" si="102"/>
        <v>0</v>
      </c>
      <c r="AK193" s="184">
        <f t="shared" si="103"/>
        <v>0</v>
      </c>
      <c r="AM193" s="370" t="str">
        <f t="shared" si="109"/>
        <v>-</v>
      </c>
      <c r="AO193" s="309" t="str">
        <f t="shared" si="106"/>
        <v/>
      </c>
    </row>
    <row r="194" spans="2:41" ht="16.5" hidden="1" outlineLevel="2" thickBot="1">
      <c r="B194" s="316">
        <v>8</v>
      </c>
      <c r="C194" s="317">
        <f t="shared" si="104"/>
        <v>414</v>
      </c>
      <c r="D194" s="317">
        <f t="shared" si="105"/>
        <v>0</v>
      </c>
      <c r="E194" s="153"/>
      <c r="F194" s="153"/>
      <c r="G194" s="154"/>
      <c r="H194" s="154"/>
      <c r="I194" s="154"/>
      <c r="J194" s="154"/>
      <c r="K194" s="154"/>
      <c r="L194" s="154"/>
      <c r="M194" s="154"/>
      <c r="N194" s="253"/>
      <c r="O194" s="253"/>
      <c r="P194" s="312"/>
      <c r="Q194" s="253"/>
      <c r="R194" s="186" t="str">
        <f t="shared" si="107"/>
        <v>-</v>
      </c>
      <c r="S194" s="186" t="str">
        <f t="shared" si="108"/>
        <v>-</v>
      </c>
      <c r="T194" s="155" t="s">
        <v>316</v>
      </c>
      <c r="V194" s="181">
        <f t="shared" si="90"/>
        <v>0</v>
      </c>
      <c r="W194" s="202">
        <f t="shared" si="91"/>
        <v>0</v>
      </c>
      <c r="X194" s="149">
        <f t="shared" si="92"/>
        <v>0</v>
      </c>
      <c r="Y194" s="170">
        <f t="shared" si="93"/>
        <v>0</v>
      </c>
      <c r="Z194" s="161">
        <f t="shared" si="94"/>
        <v>0</v>
      </c>
      <c r="AA194" s="171">
        <f t="shared" si="95"/>
        <v>0</v>
      </c>
      <c r="AC194" s="219">
        <f t="shared" si="96"/>
        <v>0</v>
      </c>
      <c r="AD194" s="218">
        <f t="shared" si="97"/>
        <v>0</v>
      </c>
      <c r="AE194" s="218">
        <f t="shared" si="98"/>
        <v>0</v>
      </c>
      <c r="AF194" s="220">
        <f t="shared" si="99"/>
        <v>0</v>
      </c>
      <c r="AG194" s="162"/>
      <c r="AH194" s="182">
        <f t="shared" si="100"/>
        <v>0</v>
      </c>
      <c r="AI194" s="183">
        <f t="shared" si="101"/>
        <v>0</v>
      </c>
      <c r="AJ194" s="183">
        <f t="shared" si="102"/>
        <v>0</v>
      </c>
      <c r="AK194" s="184">
        <f t="shared" si="103"/>
        <v>0</v>
      </c>
      <c r="AM194" s="370" t="str">
        <f t="shared" si="109"/>
        <v>-</v>
      </c>
      <c r="AO194" s="309" t="str">
        <f t="shared" si="106"/>
        <v/>
      </c>
    </row>
    <row r="195" spans="2:41" ht="16.5" hidden="1" outlineLevel="2" thickBot="1">
      <c r="B195" s="316">
        <v>9</v>
      </c>
      <c r="C195" s="317">
        <f t="shared" si="104"/>
        <v>414</v>
      </c>
      <c r="D195" s="317">
        <f t="shared" si="105"/>
        <v>0</v>
      </c>
      <c r="E195" s="153"/>
      <c r="F195" s="153"/>
      <c r="G195" s="154"/>
      <c r="H195" s="154"/>
      <c r="I195" s="154"/>
      <c r="J195" s="154"/>
      <c r="K195" s="154"/>
      <c r="L195" s="154"/>
      <c r="M195" s="154"/>
      <c r="N195" s="253"/>
      <c r="O195" s="253"/>
      <c r="P195" s="312"/>
      <c r="Q195" s="253"/>
      <c r="R195" s="186" t="str">
        <f t="shared" si="107"/>
        <v>-</v>
      </c>
      <c r="S195" s="186" t="str">
        <f t="shared" si="108"/>
        <v>-</v>
      </c>
      <c r="T195" s="155" t="s">
        <v>316</v>
      </c>
      <c r="V195" s="181">
        <f t="shared" si="90"/>
        <v>0</v>
      </c>
      <c r="W195" s="202">
        <f t="shared" si="91"/>
        <v>0</v>
      </c>
      <c r="X195" s="149">
        <f t="shared" si="92"/>
        <v>0</v>
      </c>
      <c r="Y195" s="170">
        <f t="shared" si="93"/>
        <v>0</v>
      </c>
      <c r="Z195" s="161">
        <f t="shared" si="94"/>
        <v>0</v>
      </c>
      <c r="AA195" s="171">
        <f t="shared" si="95"/>
        <v>0</v>
      </c>
      <c r="AC195" s="219">
        <f t="shared" si="96"/>
        <v>0</v>
      </c>
      <c r="AD195" s="218">
        <f t="shared" si="97"/>
        <v>0</v>
      </c>
      <c r="AE195" s="218">
        <f t="shared" si="98"/>
        <v>0</v>
      </c>
      <c r="AF195" s="220">
        <f t="shared" si="99"/>
        <v>0</v>
      </c>
      <c r="AG195" s="162"/>
      <c r="AH195" s="182">
        <f t="shared" si="100"/>
        <v>0</v>
      </c>
      <c r="AI195" s="183">
        <f t="shared" si="101"/>
        <v>0</v>
      </c>
      <c r="AJ195" s="183">
        <f t="shared" si="102"/>
        <v>0</v>
      </c>
      <c r="AK195" s="184">
        <f t="shared" si="103"/>
        <v>0</v>
      </c>
      <c r="AM195" s="370" t="str">
        <f t="shared" si="109"/>
        <v>-</v>
      </c>
      <c r="AO195" s="309" t="str">
        <f t="shared" si="106"/>
        <v/>
      </c>
    </row>
    <row r="196" spans="2:41" ht="16.5" hidden="1" outlineLevel="2" thickBot="1">
      <c r="B196" s="316">
        <v>10</v>
      </c>
      <c r="C196" s="317">
        <f t="shared" si="104"/>
        <v>414</v>
      </c>
      <c r="D196" s="317">
        <f t="shared" si="105"/>
        <v>0</v>
      </c>
      <c r="E196" s="153"/>
      <c r="F196" s="153"/>
      <c r="G196" s="154"/>
      <c r="H196" s="154"/>
      <c r="I196" s="154"/>
      <c r="J196" s="154"/>
      <c r="K196" s="154"/>
      <c r="L196" s="154"/>
      <c r="M196" s="154"/>
      <c r="N196" s="253"/>
      <c r="O196" s="253"/>
      <c r="P196" s="312"/>
      <c r="Q196" s="253"/>
      <c r="R196" s="186" t="str">
        <f t="shared" si="107"/>
        <v>-</v>
      </c>
      <c r="S196" s="186" t="str">
        <f t="shared" si="108"/>
        <v>-</v>
      </c>
      <c r="T196" s="155" t="s">
        <v>316</v>
      </c>
      <c r="V196" s="181">
        <f t="shared" si="90"/>
        <v>0</v>
      </c>
      <c r="W196" s="202">
        <f t="shared" si="91"/>
        <v>0</v>
      </c>
      <c r="X196" s="149">
        <f t="shared" si="92"/>
        <v>0</v>
      </c>
      <c r="Y196" s="170">
        <f t="shared" si="93"/>
        <v>0</v>
      </c>
      <c r="Z196" s="161">
        <f t="shared" si="94"/>
        <v>0</v>
      </c>
      <c r="AA196" s="171">
        <f t="shared" si="95"/>
        <v>0</v>
      </c>
      <c r="AC196" s="219">
        <f t="shared" si="96"/>
        <v>0</v>
      </c>
      <c r="AD196" s="218">
        <f t="shared" si="97"/>
        <v>0</v>
      </c>
      <c r="AE196" s="218">
        <f t="shared" si="98"/>
        <v>0</v>
      </c>
      <c r="AF196" s="220">
        <f t="shared" si="99"/>
        <v>0</v>
      </c>
      <c r="AG196" s="162"/>
      <c r="AH196" s="182">
        <f t="shared" si="100"/>
        <v>0</v>
      </c>
      <c r="AI196" s="183">
        <f t="shared" si="101"/>
        <v>0</v>
      </c>
      <c r="AJ196" s="183">
        <f t="shared" si="102"/>
        <v>0</v>
      </c>
      <c r="AK196" s="184">
        <f t="shared" si="103"/>
        <v>0</v>
      </c>
      <c r="AM196" s="370" t="str">
        <f t="shared" si="109"/>
        <v>-</v>
      </c>
      <c r="AO196" s="309" t="str">
        <f t="shared" si="106"/>
        <v/>
      </c>
    </row>
    <row r="197" spans="2:41" ht="16.5" hidden="1" outlineLevel="2" thickBot="1">
      <c r="B197" s="316">
        <v>11</v>
      </c>
      <c r="C197" s="317">
        <f t="shared" si="104"/>
        <v>414</v>
      </c>
      <c r="D197" s="317">
        <f t="shared" si="105"/>
        <v>0</v>
      </c>
      <c r="E197" s="153"/>
      <c r="F197" s="153"/>
      <c r="G197" s="154"/>
      <c r="H197" s="154"/>
      <c r="I197" s="154"/>
      <c r="J197" s="154"/>
      <c r="K197" s="154"/>
      <c r="L197" s="154"/>
      <c r="M197" s="154"/>
      <c r="N197" s="253"/>
      <c r="O197" s="253"/>
      <c r="P197" s="312"/>
      <c r="Q197" s="253"/>
      <c r="R197" s="186" t="str">
        <f t="shared" si="107"/>
        <v>-</v>
      </c>
      <c r="S197" s="186" t="str">
        <f t="shared" si="108"/>
        <v>-</v>
      </c>
      <c r="T197" s="155" t="s">
        <v>316</v>
      </c>
      <c r="V197" s="181">
        <f t="shared" si="90"/>
        <v>0</v>
      </c>
      <c r="W197" s="202">
        <f t="shared" si="91"/>
        <v>0</v>
      </c>
      <c r="X197" s="149">
        <f t="shared" si="92"/>
        <v>0</v>
      </c>
      <c r="Y197" s="170">
        <f t="shared" si="93"/>
        <v>0</v>
      </c>
      <c r="Z197" s="161">
        <f t="shared" si="94"/>
        <v>0</v>
      </c>
      <c r="AA197" s="171">
        <f t="shared" si="95"/>
        <v>0</v>
      </c>
      <c r="AC197" s="219">
        <f t="shared" si="96"/>
        <v>0</v>
      </c>
      <c r="AD197" s="218">
        <f t="shared" si="97"/>
        <v>0</v>
      </c>
      <c r="AE197" s="218">
        <f t="shared" si="98"/>
        <v>0</v>
      </c>
      <c r="AF197" s="220">
        <f t="shared" si="99"/>
        <v>0</v>
      </c>
      <c r="AG197" s="162"/>
      <c r="AH197" s="182">
        <f t="shared" si="100"/>
        <v>0</v>
      </c>
      <c r="AI197" s="183">
        <f t="shared" si="101"/>
        <v>0</v>
      </c>
      <c r="AJ197" s="183">
        <f t="shared" si="102"/>
        <v>0</v>
      </c>
      <c r="AK197" s="184">
        <f t="shared" si="103"/>
        <v>0</v>
      </c>
      <c r="AM197" s="370" t="str">
        <f t="shared" si="109"/>
        <v>-</v>
      </c>
      <c r="AO197" s="309" t="str">
        <f t="shared" si="106"/>
        <v/>
      </c>
    </row>
    <row r="198" spans="2:41" ht="16.5" hidden="1" outlineLevel="2" thickBot="1">
      <c r="B198" s="316">
        <v>12</v>
      </c>
      <c r="C198" s="317">
        <f t="shared" si="104"/>
        <v>414</v>
      </c>
      <c r="D198" s="317">
        <f t="shared" si="105"/>
        <v>0</v>
      </c>
      <c r="E198" s="153"/>
      <c r="F198" s="153"/>
      <c r="G198" s="154"/>
      <c r="H198" s="154"/>
      <c r="I198" s="154"/>
      <c r="J198" s="154"/>
      <c r="K198" s="154"/>
      <c r="L198" s="154"/>
      <c r="M198" s="154"/>
      <c r="N198" s="253"/>
      <c r="O198" s="253"/>
      <c r="P198" s="312"/>
      <c r="Q198" s="253"/>
      <c r="R198" s="186" t="str">
        <f t="shared" si="107"/>
        <v>-</v>
      </c>
      <c r="S198" s="186" t="str">
        <f t="shared" si="108"/>
        <v>-</v>
      </c>
      <c r="T198" s="155" t="s">
        <v>316</v>
      </c>
      <c r="V198" s="181">
        <f t="shared" si="90"/>
        <v>0</v>
      </c>
      <c r="W198" s="202">
        <f t="shared" si="91"/>
        <v>0</v>
      </c>
      <c r="X198" s="149">
        <f t="shared" si="92"/>
        <v>0</v>
      </c>
      <c r="Y198" s="170">
        <f t="shared" si="93"/>
        <v>0</v>
      </c>
      <c r="Z198" s="161">
        <f t="shared" si="94"/>
        <v>0</v>
      </c>
      <c r="AA198" s="171">
        <f t="shared" si="95"/>
        <v>0</v>
      </c>
      <c r="AC198" s="219">
        <f t="shared" si="96"/>
        <v>0</v>
      </c>
      <c r="AD198" s="218">
        <f t="shared" si="97"/>
        <v>0</v>
      </c>
      <c r="AE198" s="218">
        <f t="shared" si="98"/>
        <v>0</v>
      </c>
      <c r="AF198" s="220">
        <f t="shared" si="99"/>
        <v>0</v>
      </c>
      <c r="AG198" s="162"/>
      <c r="AH198" s="182">
        <f t="shared" si="100"/>
        <v>0</v>
      </c>
      <c r="AI198" s="183">
        <f t="shared" si="101"/>
        <v>0</v>
      </c>
      <c r="AJ198" s="183">
        <f t="shared" si="102"/>
        <v>0</v>
      </c>
      <c r="AK198" s="184">
        <f t="shared" si="103"/>
        <v>0</v>
      </c>
      <c r="AM198" s="370" t="str">
        <f t="shared" si="109"/>
        <v>-</v>
      </c>
      <c r="AO198" s="309" t="str">
        <f t="shared" si="106"/>
        <v/>
      </c>
    </row>
    <row r="199" spans="2:41" ht="16.5" hidden="1" outlineLevel="2" thickBot="1">
      <c r="B199" s="316">
        <v>13</v>
      </c>
      <c r="C199" s="317">
        <f t="shared" si="104"/>
        <v>414</v>
      </c>
      <c r="D199" s="317">
        <f t="shared" si="105"/>
        <v>0</v>
      </c>
      <c r="E199" s="153"/>
      <c r="F199" s="153"/>
      <c r="G199" s="154"/>
      <c r="H199" s="154"/>
      <c r="I199" s="154"/>
      <c r="J199" s="154"/>
      <c r="K199" s="154"/>
      <c r="L199" s="154"/>
      <c r="M199" s="154"/>
      <c r="N199" s="253"/>
      <c r="O199" s="253"/>
      <c r="P199" s="312"/>
      <c r="Q199" s="253"/>
      <c r="R199" s="186" t="str">
        <f t="shared" si="107"/>
        <v>-</v>
      </c>
      <c r="S199" s="186" t="str">
        <f t="shared" si="108"/>
        <v>-</v>
      </c>
      <c r="T199" s="155" t="s">
        <v>316</v>
      </c>
      <c r="V199" s="181">
        <f t="shared" si="90"/>
        <v>0</v>
      </c>
      <c r="W199" s="202">
        <f t="shared" si="91"/>
        <v>0</v>
      </c>
      <c r="X199" s="149">
        <f t="shared" si="92"/>
        <v>0</v>
      </c>
      <c r="Y199" s="170">
        <f t="shared" si="93"/>
        <v>0</v>
      </c>
      <c r="Z199" s="161">
        <f t="shared" si="94"/>
        <v>0</v>
      </c>
      <c r="AA199" s="171">
        <f t="shared" si="95"/>
        <v>0</v>
      </c>
      <c r="AC199" s="219">
        <f t="shared" si="96"/>
        <v>0</v>
      </c>
      <c r="AD199" s="218">
        <f t="shared" si="97"/>
        <v>0</v>
      </c>
      <c r="AE199" s="218">
        <f t="shared" si="98"/>
        <v>0</v>
      </c>
      <c r="AF199" s="220">
        <f t="shared" si="99"/>
        <v>0</v>
      </c>
      <c r="AG199" s="162"/>
      <c r="AH199" s="182">
        <f t="shared" si="100"/>
        <v>0</v>
      </c>
      <c r="AI199" s="183">
        <f t="shared" si="101"/>
        <v>0</v>
      </c>
      <c r="AJ199" s="183">
        <f t="shared" si="102"/>
        <v>0</v>
      </c>
      <c r="AK199" s="184">
        <f t="shared" si="103"/>
        <v>0</v>
      </c>
      <c r="AM199" s="370" t="str">
        <f t="shared" si="109"/>
        <v>-</v>
      </c>
      <c r="AO199" s="309" t="str">
        <f t="shared" si="106"/>
        <v/>
      </c>
    </row>
    <row r="200" spans="2:41" ht="16.5" hidden="1" outlineLevel="2" thickBot="1">
      <c r="B200" s="316">
        <v>14</v>
      </c>
      <c r="C200" s="317">
        <f t="shared" si="104"/>
        <v>414</v>
      </c>
      <c r="D200" s="317">
        <f t="shared" si="105"/>
        <v>0</v>
      </c>
      <c r="E200" s="153"/>
      <c r="F200" s="153"/>
      <c r="G200" s="154"/>
      <c r="H200" s="154"/>
      <c r="I200" s="154"/>
      <c r="J200" s="154"/>
      <c r="K200" s="154"/>
      <c r="L200" s="154"/>
      <c r="M200" s="154"/>
      <c r="N200" s="253"/>
      <c r="O200" s="253"/>
      <c r="P200" s="312"/>
      <c r="Q200" s="253"/>
      <c r="R200" s="186" t="str">
        <f t="shared" si="107"/>
        <v>-</v>
      </c>
      <c r="S200" s="186" t="str">
        <f t="shared" si="108"/>
        <v>-</v>
      </c>
      <c r="T200" s="155" t="s">
        <v>316</v>
      </c>
      <c r="V200" s="181">
        <f t="shared" si="90"/>
        <v>0</v>
      </c>
      <c r="W200" s="202">
        <f t="shared" si="91"/>
        <v>0</v>
      </c>
      <c r="X200" s="149">
        <f t="shared" si="92"/>
        <v>0</v>
      </c>
      <c r="Y200" s="170">
        <f t="shared" si="93"/>
        <v>0</v>
      </c>
      <c r="Z200" s="161">
        <f t="shared" si="94"/>
        <v>0</v>
      </c>
      <c r="AA200" s="171">
        <f t="shared" si="95"/>
        <v>0</v>
      </c>
      <c r="AC200" s="219">
        <f t="shared" si="96"/>
        <v>0</v>
      </c>
      <c r="AD200" s="218">
        <f t="shared" si="97"/>
        <v>0</v>
      </c>
      <c r="AE200" s="218">
        <f t="shared" si="98"/>
        <v>0</v>
      </c>
      <c r="AF200" s="220">
        <f t="shared" si="99"/>
        <v>0</v>
      </c>
      <c r="AG200" s="162"/>
      <c r="AH200" s="182">
        <f t="shared" si="100"/>
        <v>0</v>
      </c>
      <c r="AI200" s="183">
        <f t="shared" si="101"/>
        <v>0</v>
      </c>
      <c r="AJ200" s="183">
        <f t="shared" si="102"/>
        <v>0</v>
      </c>
      <c r="AK200" s="184">
        <f t="shared" si="103"/>
        <v>0</v>
      </c>
      <c r="AM200" s="370" t="str">
        <f t="shared" si="109"/>
        <v>-</v>
      </c>
      <c r="AO200" s="309" t="str">
        <f t="shared" si="106"/>
        <v/>
      </c>
    </row>
    <row r="201" spans="2:41" ht="16.5" hidden="1" outlineLevel="2" thickBot="1">
      <c r="B201" s="316">
        <v>15</v>
      </c>
      <c r="C201" s="317">
        <f t="shared" si="104"/>
        <v>414</v>
      </c>
      <c r="D201" s="317">
        <f t="shared" si="105"/>
        <v>0</v>
      </c>
      <c r="E201" s="153"/>
      <c r="F201" s="153"/>
      <c r="G201" s="154"/>
      <c r="H201" s="154"/>
      <c r="I201" s="154"/>
      <c r="J201" s="154"/>
      <c r="K201" s="154"/>
      <c r="L201" s="154"/>
      <c r="M201" s="154"/>
      <c r="N201" s="253"/>
      <c r="O201" s="253"/>
      <c r="P201" s="312"/>
      <c r="Q201" s="253"/>
      <c r="R201" s="186" t="str">
        <f t="shared" si="107"/>
        <v>-</v>
      </c>
      <c r="S201" s="186" t="str">
        <f t="shared" si="108"/>
        <v>-</v>
      </c>
      <c r="T201" s="155" t="s">
        <v>316</v>
      </c>
      <c r="V201" s="181">
        <f t="shared" si="90"/>
        <v>0</v>
      </c>
      <c r="W201" s="202">
        <f t="shared" si="91"/>
        <v>0</v>
      </c>
      <c r="X201" s="149">
        <f t="shared" si="92"/>
        <v>0</v>
      </c>
      <c r="Y201" s="170">
        <f t="shared" si="93"/>
        <v>0</v>
      </c>
      <c r="Z201" s="161">
        <f t="shared" si="94"/>
        <v>0</v>
      </c>
      <c r="AA201" s="171">
        <f t="shared" si="95"/>
        <v>0</v>
      </c>
      <c r="AC201" s="219">
        <f t="shared" si="96"/>
        <v>0</v>
      </c>
      <c r="AD201" s="218">
        <f t="shared" si="97"/>
        <v>0</v>
      </c>
      <c r="AE201" s="218">
        <f t="shared" si="98"/>
        <v>0</v>
      </c>
      <c r="AF201" s="220">
        <f t="shared" si="99"/>
        <v>0</v>
      </c>
      <c r="AG201" s="162"/>
      <c r="AH201" s="182">
        <f t="shared" si="100"/>
        <v>0</v>
      </c>
      <c r="AI201" s="183">
        <f t="shared" si="101"/>
        <v>0</v>
      </c>
      <c r="AJ201" s="183">
        <f t="shared" si="102"/>
        <v>0</v>
      </c>
      <c r="AK201" s="184">
        <f t="shared" si="103"/>
        <v>0</v>
      </c>
      <c r="AM201" s="370" t="str">
        <f t="shared" si="109"/>
        <v>-</v>
      </c>
      <c r="AO201" s="309" t="str">
        <f t="shared" si="106"/>
        <v/>
      </c>
    </row>
    <row r="202" spans="2:41" ht="16.5" hidden="1" outlineLevel="2" thickBot="1">
      <c r="B202" s="316">
        <v>16</v>
      </c>
      <c r="C202" s="317">
        <f t="shared" si="104"/>
        <v>414</v>
      </c>
      <c r="D202" s="317">
        <f t="shared" si="105"/>
        <v>0</v>
      </c>
      <c r="E202" s="153"/>
      <c r="F202" s="153"/>
      <c r="G202" s="154"/>
      <c r="H202" s="154"/>
      <c r="I202" s="154"/>
      <c r="J202" s="154"/>
      <c r="K202" s="154"/>
      <c r="L202" s="154"/>
      <c r="M202" s="154"/>
      <c r="N202" s="253"/>
      <c r="O202" s="253"/>
      <c r="P202" s="312"/>
      <c r="Q202" s="253"/>
      <c r="R202" s="186" t="str">
        <f t="shared" si="107"/>
        <v>-</v>
      </c>
      <c r="S202" s="186" t="str">
        <f t="shared" si="108"/>
        <v>-</v>
      </c>
      <c r="T202" s="155" t="s">
        <v>316</v>
      </c>
      <c r="V202" s="181">
        <f t="shared" si="90"/>
        <v>0</v>
      </c>
      <c r="W202" s="202">
        <f t="shared" si="91"/>
        <v>0</v>
      </c>
      <c r="X202" s="149">
        <f t="shared" si="92"/>
        <v>0</v>
      </c>
      <c r="Y202" s="170">
        <f t="shared" si="93"/>
        <v>0</v>
      </c>
      <c r="Z202" s="161">
        <f t="shared" si="94"/>
        <v>0</v>
      </c>
      <c r="AA202" s="171">
        <f t="shared" si="95"/>
        <v>0</v>
      </c>
      <c r="AC202" s="219">
        <f t="shared" si="96"/>
        <v>0</v>
      </c>
      <c r="AD202" s="218">
        <f t="shared" si="97"/>
        <v>0</v>
      </c>
      <c r="AE202" s="218">
        <f t="shared" si="98"/>
        <v>0</v>
      </c>
      <c r="AF202" s="220">
        <f t="shared" si="99"/>
        <v>0</v>
      </c>
      <c r="AG202" s="162"/>
      <c r="AH202" s="182">
        <f t="shared" si="100"/>
        <v>0</v>
      </c>
      <c r="AI202" s="183">
        <f t="shared" si="101"/>
        <v>0</v>
      </c>
      <c r="AJ202" s="183">
        <f t="shared" si="102"/>
        <v>0</v>
      </c>
      <c r="AK202" s="184">
        <f t="shared" si="103"/>
        <v>0</v>
      </c>
      <c r="AM202" s="370" t="str">
        <f t="shared" si="109"/>
        <v>-</v>
      </c>
      <c r="AO202" s="309" t="str">
        <f t="shared" si="106"/>
        <v/>
      </c>
    </row>
    <row r="203" spans="2:41" ht="16.5" hidden="1" outlineLevel="2" thickBot="1">
      <c r="B203" s="316">
        <v>17</v>
      </c>
      <c r="C203" s="317">
        <f t="shared" si="104"/>
        <v>414</v>
      </c>
      <c r="D203" s="317">
        <f t="shared" si="105"/>
        <v>0</v>
      </c>
      <c r="E203" s="153"/>
      <c r="F203" s="153"/>
      <c r="G203" s="154"/>
      <c r="H203" s="154"/>
      <c r="I203" s="154"/>
      <c r="J203" s="154"/>
      <c r="K203" s="154"/>
      <c r="L203" s="154"/>
      <c r="M203" s="154"/>
      <c r="N203" s="253"/>
      <c r="O203" s="253"/>
      <c r="P203" s="312"/>
      <c r="Q203" s="253"/>
      <c r="R203" s="186" t="str">
        <f t="shared" si="107"/>
        <v>-</v>
      </c>
      <c r="S203" s="186" t="str">
        <f t="shared" si="108"/>
        <v>-</v>
      </c>
      <c r="T203" s="155" t="s">
        <v>316</v>
      </c>
      <c r="V203" s="181">
        <f t="shared" si="90"/>
        <v>0</v>
      </c>
      <c r="W203" s="202">
        <f t="shared" si="91"/>
        <v>0</v>
      </c>
      <c r="X203" s="149">
        <f t="shared" si="92"/>
        <v>0</v>
      </c>
      <c r="Y203" s="170">
        <f t="shared" si="93"/>
        <v>0</v>
      </c>
      <c r="Z203" s="161">
        <f t="shared" si="94"/>
        <v>0</v>
      </c>
      <c r="AA203" s="171">
        <f t="shared" si="95"/>
        <v>0</v>
      </c>
      <c r="AC203" s="219">
        <f t="shared" si="96"/>
        <v>0</v>
      </c>
      <c r="AD203" s="218">
        <f t="shared" si="97"/>
        <v>0</v>
      </c>
      <c r="AE203" s="218">
        <f t="shared" si="98"/>
        <v>0</v>
      </c>
      <c r="AF203" s="220">
        <f t="shared" si="99"/>
        <v>0</v>
      </c>
      <c r="AG203" s="162"/>
      <c r="AH203" s="182">
        <f t="shared" si="100"/>
        <v>0</v>
      </c>
      <c r="AI203" s="183">
        <f t="shared" si="101"/>
        <v>0</v>
      </c>
      <c r="AJ203" s="183">
        <f t="shared" si="102"/>
        <v>0</v>
      </c>
      <c r="AK203" s="184">
        <f t="shared" si="103"/>
        <v>0</v>
      </c>
      <c r="AM203" s="370" t="str">
        <f t="shared" si="109"/>
        <v>-</v>
      </c>
      <c r="AO203" s="309" t="str">
        <f t="shared" si="106"/>
        <v/>
      </c>
    </row>
    <row r="204" spans="2:41" ht="16.5" hidden="1" outlineLevel="2" thickBot="1">
      <c r="B204" s="316">
        <v>18</v>
      </c>
      <c r="C204" s="317">
        <f t="shared" si="104"/>
        <v>414</v>
      </c>
      <c r="D204" s="317">
        <f t="shared" si="105"/>
        <v>0</v>
      </c>
      <c r="E204" s="153"/>
      <c r="F204" s="153"/>
      <c r="G204" s="154"/>
      <c r="H204" s="154"/>
      <c r="I204" s="154"/>
      <c r="J204" s="154"/>
      <c r="K204" s="154"/>
      <c r="L204" s="154"/>
      <c r="M204" s="154"/>
      <c r="N204" s="253"/>
      <c r="O204" s="253"/>
      <c r="P204" s="312"/>
      <c r="Q204" s="253"/>
      <c r="R204" s="186" t="str">
        <f t="shared" si="107"/>
        <v>-</v>
      </c>
      <c r="S204" s="186" t="str">
        <f t="shared" si="108"/>
        <v>-</v>
      </c>
      <c r="T204" s="155" t="s">
        <v>316</v>
      </c>
      <c r="V204" s="181">
        <f t="shared" si="90"/>
        <v>0</v>
      </c>
      <c r="W204" s="202">
        <f t="shared" si="91"/>
        <v>0</v>
      </c>
      <c r="X204" s="149">
        <f t="shared" si="92"/>
        <v>0</v>
      </c>
      <c r="Y204" s="170">
        <f t="shared" si="93"/>
        <v>0</v>
      </c>
      <c r="Z204" s="161">
        <f t="shared" si="94"/>
        <v>0</v>
      </c>
      <c r="AA204" s="171">
        <f t="shared" si="95"/>
        <v>0</v>
      </c>
      <c r="AC204" s="219">
        <f t="shared" si="96"/>
        <v>0</v>
      </c>
      <c r="AD204" s="218">
        <f t="shared" si="97"/>
        <v>0</v>
      </c>
      <c r="AE204" s="218">
        <f t="shared" si="98"/>
        <v>0</v>
      </c>
      <c r="AF204" s="220">
        <f t="shared" si="99"/>
        <v>0</v>
      </c>
      <c r="AG204" s="162"/>
      <c r="AH204" s="182">
        <f t="shared" si="100"/>
        <v>0</v>
      </c>
      <c r="AI204" s="183">
        <f t="shared" si="101"/>
        <v>0</v>
      </c>
      <c r="AJ204" s="183">
        <f t="shared" si="102"/>
        <v>0</v>
      </c>
      <c r="AK204" s="184">
        <f t="shared" si="103"/>
        <v>0</v>
      </c>
      <c r="AM204" s="370" t="str">
        <f t="shared" si="109"/>
        <v>-</v>
      </c>
      <c r="AO204" s="309" t="str">
        <f t="shared" si="106"/>
        <v/>
      </c>
    </row>
    <row r="205" spans="2:41" ht="16.5" hidden="1" outlineLevel="2" thickBot="1">
      <c r="B205" s="316">
        <v>19</v>
      </c>
      <c r="C205" s="317">
        <f t="shared" si="104"/>
        <v>414</v>
      </c>
      <c r="D205" s="317">
        <f t="shared" si="105"/>
        <v>0</v>
      </c>
      <c r="E205" s="153"/>
      <c r="F205" s="153"/>
      <c r="G205" s="154"/>
      <c r="H205" s="154"/>
      <c r="I205" s="154"/>
      <c r="J205" s="154"/>
      <c r="K205" s="154"/>
      <c r="L205" s="154"/>
      <c r="M205" s="154"/>
      <c r="N205" s="253"/>
      <c r="O205" s="253"/>
      <c r="P205" s="312"/>
      <c r="Q205" s="253"/>
      <c r="R205" s="186" t="str">
        <f t="shared" si="107"/>
        <v>-</v>
      </c>
      <c r="S205" s="186" t="str">
        <f t="shared" si="108"/>
        <v>-</v>
      </c>
      <c r="T205" s="155" t="s">
        <v>316</v>
      </c>
      <c r="V205" s="181">
        <f t="shared" si="90"/>
        <v>0</v>
      </c>
      <c r="W205" s="202">
        <f t="shared" si="91"/>
        <v>0</v>
      </c>
      <c r="X205" s="149">
        <f t="shared" si="92"/>
        <v>0</v>
      </c>
      <c r="Y205" s="170">
        <f t="shared" si="93"/>
        <v>0</v>
      </c>
      <c r="Z205" s="161">
        <f t="shared" si="94"/>
        <v>0</v>
      </c>
      <c r="AA205" s="171">
        <f t="shared" si="95"/>
        <v>0</v>
      </c>
      <c r="AC205" s="219">
        <f t="shared" si="96"/>
        <v>0</v>
      </c>
      <c r="AD205" s="218">
        <f t="shared" si="97"/>
        <v>0</v>
      </c>
      <c r="AE205" s="218">
        <f t="shared" si="98"/>
        <v>0</v>
      </c>
      <c r="AF205" s="220">
        <f t="shared" si="99"/>
        <v>0</v>
      </c>
      <c r="AG205" s="162"/>
      <c r="AH205" s="182">
        <f t="shared" si="100"/>
        <v>0</v>
      </c>
      <c r="AI205" s="183">
        <f t="shared" si="101"/>
        <v>0</v>
      </c>
      <c r="AJ205" s="183">
        <f t="shared" si="102"/>
        <v>0</v>
      </c>
      <c r="AK205" s="184">
        <f t="shared" si="103"/>
        <v>0</v>
      </c>
      <c r="AM205" s="370" t="str">
        <f t="shared" si="109"/>
        <v>-</v>
      </c>
      <c r="AO205" s="309" t="str">
        <f t="shared" si="106"/>
        <v/>
      </c>
    </row>
    <row r="206" spans="2:41" ht="16.5" hidden="1" outlineLevel="2" thickBot="1">
      <c r="B206" s="316">
        <v>20</v>
      </c>
      <c r="C206" s="317">
        <f t="shared" si="104"/>
        <v>414</v>
      </c>
      <c r="D206" s="317">
        <f t="shared" si="105"/>
        <v>0</v>
      </c>
      <c r="E206" s="153"/>
      <c r="F206" s="153"/>
      <c r="G206" s="154"/>
      <c r="H206" s="154"/>
      <c r="I206" s="154"/>
      <c r="J206" s="154"/>
      <c r="K206" s="154"/>
      <c r="L206" s="154"/>
      <c r="M206" s="154"/>
      <c r="N206" s="253"/>
      <c r="O206" s="253"/>
      <c r="P206" s="312"/>
      <c r="Q206" s="253"/>
      <c r="R206" s="186" t="str">
        <f t="shared" si="107"/>
        <v>-</v>
      </c>
      <c r="S206" s="186" t="str">
        <f t="shared" si="108"/>
        <v>-</v>
      </c>
      <c r="T206" s="155" t="s">
        <v>316</v>
      </c>
      <c r="V206" s="181">
        <f t="shared" si="90"/>
        <v>0</v>
      </c>
      <c r="W206" s="202">
        <f t="shared" si="91"/>
        <v>0</v>
      </c>
      <c r="X206" s="149">
        <f t="shared" si="92"/>
        <v>0</v>
      </c>
      <c r="Y206" s="170">
        <f t="shared" si="93"/>
        <v>0</v>
      </c>
      <c r="Z206" s="161">
        <f t="shared" si="94"/>
        <v>0</v>
      </c>
      <c r="AA206" s="171">
        <f t="shared" si="95"/>
        <v>0</v>
      </c>
      <c r="AC206" s="219">
        <f t="shared" si="96"/>
        <v>0</v>
      </c>
      <c r="AD206" s="218">
        <f t="shared" si="97"/>
        <v>0</v>
      </c>
      <c r="AE206" s="218">
        <f t="shared" si="98"/>
        <v>0</v>
      </c>
      <c r="AF206" s="220">
        <f t="shared" si="99"/>
        <v>0</v>
      </c>
      <c r="AG206" s="162"/>
      <c r="AH206" s="182">
        <f t="shared" si="100"/>
        <v>0</v>
      </c>
      <c r="AI206" s="183">
        <f t="shared" si="101"/>
        <v>0</v>
      </c>
      <c r="AJ206" s="183">
        <f t="shared" si="102"/>
        <v>0</v>
      </c>
      <c r="AK206" s="184">
        <f t="shared" si="103"/>
        <v>0</v>
      </c>
      <c r="AM206" s="370" t="str">
        <f t="shared" si="109"/>
        <v>-</v>
      </c>
      <c r="AO206" s="309" t="str">
        <f t="shared" si="106"/>
        <v/>
      </c>
    </row>
    <row r="207" spans="2:41" ht="16.5" hidden="1" outlineLevel="2" thickBot="1">
      <c r="B207" s="316">
        <v>21</v>
      </c>
      <c r="C207" s="317">
        <f t="shared" si="104"/>
        <v>414</v>
      </c>
      <c r="D207" s="317">
        <f t="shared" si="105"/>
        <v>0</v>
      </c>
      <c r="E207" s="153"/>
      <c r="F207" s="153"/>
      <c r="G207" s="154"/>
      <c r="H207" s="154"/>
      <c r="I207" s="154"/>
      <c r="J207" s="154"/>
      <c r="K207" s="154"/>
      <c r="L207" s="154"/>
      <c r="M207" s="154"/>
      <c r="N207" s="253"/>
      <c r="O207" s="253"/>
      <c r="P207" s="312"/>
      <c r="Q207" s="253"/>
      <c r="R207" s="186" t="str">
        <f t="shared" si="107"/>
        <v>-</v>
      </c>
      <c r="S207" s="186" t="str">
        <f t="shared" si="108"/>
        <v>-</v>
      </c>
      <c r="T207" s="155" t="s">
        <v>316</v>
      </c>
      <c r="V207" s="181">
        <f t="shared" si="90"/>
        <v>0</v>
      </c>
      <c r="W207" s="202">
        <f t="shared" si="91"/>
        <v>0</v>
      </c>
      <c r="X207" s="149">
        <f t="shared" si="92"/>
        <v>0</v>
      </c>
      <c r="Y207" s="170">
        <f t="shared" si="93"/>
        <v>0</v>
      </c>
      <c r="Z207" s="161">
        <f t="shared" si="94"/>
        <v>0</v>
      </c>
      <c r="AA207" s="171">
        <f t="shared" si="95"/>
        <v>0</v>
      </c>
      <c r="AC207" s="219">
        <f t="shared" si="96"/>
        <v>0</v>
      </c>
      <c r="AD207" s="218">
        <f t="shared" si="97"/>
        <v>0</v>
      </c>
      <c r="AE207" s="218">
        <f t="shared" si="98"/>
        <v>0</v>
      </c>
      <c r="AF207" s="220">
        <f t="shared" si="99"/>
        <v>0</v>
      </c>
      <c r="AG207" s="162"/>
      <c r="AH207" s="182">
        <f t="shared" si="100"/>
        <v>0</v>
      </c>
      <c r="AI207" s="183">
        <f t="shared" si="101"/>
        <v>0</v>
      </c>
      <c r="AJ207" s="183">
        <f t="shared" si="102"/>
        <v>0</v>
      </c>
      <c r="AK207" s="184">
        <f t="shared" si="103"/>
        <v>0</v>
      </c>
      <c r="AM207" s="370" t="str">
        <f t="shared" si="109"/>
        <v>-</v>
      </c>
      <c r="AO207" s="309" t="str">
        <f t="shared" si="106"/>
        <v/>
      </c>
    </row>
    <row r="208" spans="2:41" ht="16.5" hidden="1" outlineLevel="2" thickBot="1">
      <c r="B208" s="316">
        <v>22</v>
      </c>
      <c r="C208" s="317">
        <f t="shared" si="104"/>
        <v>414</v>
      </c>
      <c r="D208" s="317">
        <f t="shared" si="105"/>
        <v>0</v>
      </c>
      <c r="E208" s="153"/>
      <c r="F208" s="153"/>
      <c r="G208" s="154"/>
      <c r="H208" s="154"/>
      <c r="I208" s="154"/>
      <c r="J208" s="154"/>
      <c r="K208" s="154"/>
      <c r="L208" s="154"/>
      <c r="M208" s="154"/>
      <c r="N208" s="253"/>
      <c r="O208" s="253"/>
      <c r="P208" s="312"/>
      <c r="Q208" s="253"/>
      <c r="R208" s="186" t="str">
        <f t="shared" si="107"/>
        <v>-</v>
      </c>
      <c r="S208" s="186" t="str">
        <f t="shared" si="108"/>
        <v>-</v>
      </c>
      <c r="T208" s="155" t="s">
        <v>316</v>
      </c>
      <c r="V208" s="181">
        <f t="shared" si="90"/>
        <v>0</v>
      </c>
      <c r="W208" s="202">
        <f t="shared" si="91"/>
        <v>0</v>
      </c>
      <c r="X208" s="149">
        <f t="shared" si="92"/>
        <v>0</v>
      </c>
      <c r="Y208" s="170">
        <f t="shared" si="93"/>
        <v>0</v>
      </c>
      <c r="Z208" s="161">
        <f t="shared" si="94"/>
        <v>0</v>
      </c>
      <c r="AA208" s="171">
        <f t="shared" si="95"/>
        <v>0</v>
      </c>
      <c r="AC208" s="219">
        <f t="shared" si="96"/>
        <v>0</v>
      </c>
      <c r="AD208" s="218">
        <f t="shared" si="97"/>
        <v>0</v>
      </c>
      <c r="AE208" s="218">
        <f t="shared" si="98"/>
        <v>0</v>
      </c>
      <c r="AF208" s="220">
        <f t="shared" si="99"/>
        <v>0</v>
      </c>
      <c r="AG208" s="162"/>
      <c r="AH208" s="182">
        <f t="shared" si="100"/>
        <v>0</v>
      </c>
      <c r="AI208" s="183">
        <f t="shared" si="101"/>
        <v>0</v>
      </c>
      <c r="AJ208" s="183">
        <f t="shared" si="102"/>
        <v>0</v>
      </c>
      <c r="AK208" s="184">
        <f t="shared" si="103"/>
        <v>0</v>
      </c>
      <c r="AM208" s="370" t="str">
        <f t="shared" si="109"/>
        <v>-</v>
      </c>
      <c r="AO208" s="309" t="str">
        <f t="shared" si="106"/>
        <v/>
      </c>
    </row>
    <row r="209" spans="2:41" ht="16.5" hidden="1" outlineLevel="2" thickBot="1">
      <c r="B209" s="316">
        <v>23</v>
      </c>
      <c r="C209" s="317">
        <f t="shared" si="104"/>
        <v>414</v>
      </c>
      <c r="D209" s="317">
        <f t="shared" si="105"/>
        <v>0</v>
      </c>
      <c r="E209" s="153"/>
      <c r="F209" s="153"/>
      <c r="G209" s="154"/>
      <c r="H209" s="154"/>
      <c r="I209" s="154"/>
      <c r="J209" s="154"/>
      <c r="K209" s="154"/>
      <c r="L209" s="154"/>
      <c r="M209" s="154"/>
      <c r="N209" s="253"/>
      <c r="O209" s="253"/>
      <c r="P209" s="312"/>
      <c r="Q209" s="253"/>
      <c r="R209" s="186" t="str">
        <f t="shared" si="107"/>
        <v>-</v>
      </c>
      <c r="S209" s="186" t="str">
        <f t="shared" si="108"/>
        <v>-</v>
      </c>
      <c r="T209" s="155" t="s">
        <v>316</v>
      </c>
      <c r="V209" s="181">
        <f t="shared" si="90"/>
        <v>0</v>
      </c>
      <c r="W209" s="202">
        <f t="shared" si="91"/>
        <v>0</v>
      </c>
      <c r="X209" s="149">
        <f t="shared" si="92"/>
        <v>0</v>
      </c>
      <c r="Y209" s="170">
        <f t="shared" si="93"/>
        <v>0</v>
      </c>
      <c r="Z209" s="161">
        <f t="shared" si="94"/>
        <v>0</v>
      </c>
      <c r="AA209" s="171">
        <f t="shared" si="95"/>
        <v>0</v>
      </c>
      <c r="AC209" s="219">
        <f t="shared" si="96"/>
        <v>0</v>
      </c>
      <c r="AD209" s="218">
        <f t="shared" si="97"/>
        <v>0</v>
      </c>
      <c r="AE209" s="218">
        <f t="shared" si="98"/>
        <v>0</v>
      </c>
      <c r="AF209" s="220">
        <f t="shared" si="99"/>
        <v>0</v>
      </c>
      <c r="AG209" s="162"/>
      <c r="AH209" s="182">
        <f t="shared" si="100"/>
        <v>0</v>
      </c>
      <c r="AI209" s="183">
        <f t="shared" si="101"/>
        <v>0</v>
      </c>
      <c r="AJ209" s="183">
        <f t="shared" si="102"/>
        <v>0</v>
      </c>
      <c r="AK209" s="184">
        <f t="shared" si="103"/>
        <v>0</v>
      </c>
      <c r="AM209" s="370" t="str">
        <f t="shared" si="109"/>
        <v>-</v>
      </c>
      <c r="AO209" s="309" t="str">
        <f t="shared" si="106"/>
        <v/>
      </c>
    </row>
    <row r="210" spans="2:41" ht="16.5" hidden="1" outlineLevel="2" thickBot="1">
      <c r="B210" s="316">
        <v>24</v>
      </c>
      <c r="C210" s="317">
        <f t="shared" si="104"/>
        <v>414</v>
      </c>
      <c r="D210" s="317">
        <f t="shared" si="105"/>
        <v>0</v>
      </c>
      <c r="E210" s="153"/>
      <c r="F210" s="153"/>
      <c r="G210" s="154"/>
      <c r="H210" s="154"/>
      <c r="I210" s="154"/>
      <c r="J210" s="154"/>
      <c r="K210" s="154"/>
      <c r="L210" s="154"/>
      <c r="M210" s="154"/>
      <c r="N210" s="253"/>
      <c r="O210" s="253"/>
      <c r="P210" s="312"/>
      <c r="Q210" s="253"/>
      <c r="R210" s="186" t="str">
        <f t="shared" si="107"/>
        <v>-</v>
      </c>
      <c r="S210" s="186" t="str">
        <f t="shared" si="108"/>
        <v>-</v>
      </c>
      <c r="T210" s="155" t="s">
        <v>316</v>
      </c>
      <c r="V210" s="181">
        <f t="shared" si="90"/>
        <v>0</v>
      </c>
      <c r="W210" s="202">
        <f t="shared" si="91"/>
        <v>0</v>
      </c>
      <c r="X210" s="149">
        <f t="shared" si="92"/>
        <v>0</v>
      </c>
      <c r="Y210" s="170">
        <f t="shared" si="93"/>
        <v>0</v>
      </c>
      <c r="Z210" s="161">
        <f t="shared" si="94"/>
        <v>0</v>
      </c>
      <c r="AA210" s="171">
        <f t="shared" si="95"/>
        <v>0</v>
      </c>
      <c r="AC210" s="219">
        <f t="shared" si="96"/>
        <v>0</v>
      </c>
      <c r="AD210" s="218">
        <f t="shared" si="97"/>
        <v>0</v>
      </c>
      <c r="AE210" s="218">
        <f t="shared" si="98"/>
        <v>0</v>
      </c>
      <c r="AF210" s="220">
        <f t="shared" si="99"/>
        <v>0</v>
      </c>
      <c r="AG210" s="162"/>
      <c r="AH210" s="182">
        <f t="shared" si="100"/>
        <v>0</v>
      </c>
      <c r="AI210" s="183">
        <f t="shared" si="101"/>
        <v>0</v>
      </c>
      <c r="AJ210" s="183">
        <f t="shared" si="102"/>
        <v>0</v>
      </c>
      <c r="AK210" s="184">
        <f t="shared" si="103"/>
        <v>0</v>
      </c>
      <c r="AM210" s="370" t="str">
        <f t="shared" si="109"/>
        <v>-</v>
      </c>
      <c r="AO210" s="309" t="str">
        <f t="shared" si="106"/>
        <v/>
      </c>
    </row>
    <row r="211" spans="2:41" ht="16.5" hidden="1" outlineLevel="2" thickBot="1">
      <c r="B211" s="316">
        <v>25</v>
      </c>
      <c r="C211" s="317">
        <f t="shared" si="104"/>
        <v>414</v>
      </c>
      <c r="D211" s="317">
        <f t="shared" si="105"/>
        <v>0</v>
      </c>
      <c r="E211" s="153"/>
      <c r="F211" s="153"/>
      <c r="G211" s="154"/>
      <c r="H211" s="154"/>
      <c r="I211" s="154"/>
      <c r="J211" s="154"/>
      <c r="K211" s="154"/>
      <c r="L211" s="154"/>
      <c r="M211" s="154"/>
      <c r="N211" s="253"/>
      <c r="O211" s="253"/>
      <c r="P211" s="312"/>
      <c r="Q211" s="253"/>
      <c r="R211" s="186" t="str">
        <f t="shared" si="107"/>
        <v>-</v>
      </c>
      <c r="S211" s="186" t="str">
        <f t="shared" si="108"/>
        <v>-</v>
      </c>
      <c r="T211" s="155" t="s">
        <v>316</v>
      </c>
      <c r="V211" s="181">
        <f t="shared" si="90"/>
        <v>0</v>
      </c>
      <c r="W211" s="202">
        <f t="shared" si="91"/>
        <v>0</v>
      </c>
      <c r="X211" s="149">
        <f t="shared" si="92"/>
        <v>0</v>
      </c>
      <c r="Y211" s="170">
        <f t="shared" si="93"/>
        <v>0</v>
      </c>
      <c r="Z211" s="161">
        <f t="shared" si="94"/>
        <v>0</v>
      </c>
      <c r="AA211" s="171">
        <f t="shared" si="95"/>
        <v>0</v>
      </c>
      <c r="AC211" s="219">
        <f t="shared" si="96"/>
        <v>0</v>
      </c>
      <c r="AD211" s="218">
        <f t="shared" si="97"/>
        <v>0</v>
      </c>
      <c r="AE211" s="218">
        <f t="shared" si="98"/>
        <v>0</v>
      </c>
      <c r="AF211" s="220">
        <f t="shared" si="99"/>
        <v>0</v>
      </c>
      <c r="AG211" s="162"/>
      <c r="AH211" s="182">
        <f t="shared" si="100"/>
        <v>0</v>
      </c>
      <c r="AI211" s="183">
        <f t="shared" si="101"/>
        <v>0</v>
      </c>
      <c r="AJ211" s="183">
        <f t="shared" si="102"/>
        <v>0</v>
      </c>
      <c r="AK211" s="184">
        <f t="shared" si="103"/>
        <v>0</v>
      </c>
      <c r="AM211" s="370" t="str">
        <f t="shared" si="109"/>
        <v>-</v>
      </c>
      <c r="AO211" s="309" t="str">
        <f t="shared" si="106"/>
        <v/>
      </c>
    </row>
    <row r="212" spans="2:41" ht="16.5" hidden="1" outlineLevel="2" thickBot="1">
      <c r="B212" s="316">
        <v>26</v>
      </c>
      <c r="C212" s="317">
        <f t="shared" si="104"/>
        <v>414</v>
      </c>
      <c r="D212" s="317">
        <f t="shared" si="105"/>
        <v>0</v>
      </c>
      <c r="E212" s="153"/>
      <c r="F212" s="153"/>
      <c r="G212" s="154"/>
      <c r="H212" s="154"/>
      <c r="I212" s="154"/>
      <c r="J212" s="154"/>
      <c r="K212" s="154"/>
      <c r="L212" s="154"/>
      <c r="M212" s="154"/>
      <c r="N212" s="253"/>
      <c r="O212" s="253"/>
      <c r="P212" s="312"/>
      <c r="Q212" s="253"/>
      <c r="R212" s="186" t="str">
        <f t="shared" si="107"/>
        <v>-</v>
      </c>
      <c r="S212" s="186" t="str">
        <f t="shared" si="108"/>
        <v>-</v>
      </c>
      <c r="T212" s="155" t="s">
        <v>316</v>
      </c>
      <c r="V212" s="181">
        <f t="shared" si="90"/>
        <v>0</v>
      </c>
      <c r="W212" s="202">
        <f t="shared" si="91"/>
        <v>0</v>
      </c>
      <c r="X212" s="149">
        <f t="shared" si="92"/>
        <v>0</v>
      </c>
      <c r="Y212" s="170">
        <f t="shared" si="93"/>
        <v>0</v>
      </c>
      <c r="Z212" s="161">
        <f t="shared" si="94"/>
        <v>0</v>
      </c>
      <c r="AA212" s="171">
        <f t="shared" si="95"/>
        <v>0</v>
      </c>
      <c r="AC212" s="219">
        <f t="shared" si="96"/>
        <v>0</v>
      </c>
      <c r="AD212" s="218">
        <f t="shared" si="97"/>
        <v>0</v>
      </c>
      <c r="AE212" s="218">
        <f t="shared" si="98"/>
        <v>0</v>
      </c>
      <c r="AF212" s="220">
        <f t="shared" si="99"/>
        <v>0</v>
      </c>
      <c r="AG212" s="162"/>
      <c r="AH212" s="182">
        <f t="shared" si="100"/>
        <v>0</v>
      </c>
      <c r="AI212" s="183">
        <f t="shared" si="101"/>
        <v>0</v>
      </c>
      <c r="AJ212" s="183">
        <f t="shared" si="102"/>
        <v>0</v>
      </c>
      <c r="AK212" s="184">
        <f t="shared" si="103"/>
        <v>0</v>
      </c>
      <c r="AM212" s="370" t="str">
        <f t="shared" si="109"/>
        <v>-</v>
      </c>
      <c r="AO212" s="309" t="str">
        <f t="shared" si="106"/>
        <v/>
      </c>
    </row>
    <row r="213" spans="2:41" ht="16.5" hidden="1" outlineLevel="2" thickBot="1">
      <c r="B213" s="316">
        <v>27</v>
      </c>
      <c r="C213" s="317">
        <f t="shared" si="104"/>
        <v>414</v>
      </c>
      <c r="D213" s="317">
        <f t="shared" si="105"/>
        <v>0</v>
      </c>
      <c r="E213" s="153"/>
      <c r="F213" s="153"/>
      <c r="G213" s="154"/>
      <c r="H213" s="154"/>
      <c r="I213" s="154"/>
      <c r="J213" s="154"/>
      <c r="K213" s="154"/>
      <c r="L213" s="154"/>
      <c r="M213" s="154"/>
      <c r="N213" s="253"/>
      <c r="O213" s="253"/>
      <c r="P213" s="312"/>
      <c r="Q213" s="253"/>
      <c r="R213" s="186" t="str">
        <f t="shared" si="107"/>
        <v>-</v>
      </c>
      <c r="S213" s="186" t="str">
        <f t="shared" si="108"/>
        <v>-</v>
      </c>
      <c r="T213" s="155" t="s">
        <v>316</v>
      </c>
      <c r="V213" s="181">
        <f t="shared" si="90"/>
        <v>0</v>
      </c>
      <c r="W213" s="202">
        <f t="shared" si="91"/>
        <v>0</v>
      </c>
      <c r="X213" s="149">
        <f t="shared" si="92"/>
        <v>0</v>
      </c>
      <c r="Y213" s="170">
        <f t="shared" si="93"/>
        <v>0</v>
      </c>
      <c r="Z213" s="161">
        <f t="shared" si="94"/>
        <v>0</v>
      </c>
      <c r="AA213" s="171">
        <f t="shared" si="95"/>
        <v>0</v>
      </c>
      <c r="AC213" s="219">
        <f t="shared" si="96"/>
        <v>0</v>
      </c>
      <c r="AD213" s="218">
        <f t="shared" si="97"/>
        <v>0</v>
      </c>
      <c r="AE213" s="218">
        <f t="shared" si="98"/>
        <v>0</v>
      </c>
      <c r="AF213" s="220">
        <f t="shared" si="99"/>
        <v>0</v>
      </c>
      <c r="AG213" s="162"/>
      <c r="AH213" s="182">
        <f t="shared" si="100"/>
        <v>0</v>
      </c>
      <c r="AI213" s="183">
        <f t="shared" si="101"/>
        <v>0</v>
      </c>
      <c r="AJ213" s="183">
        <f t="shared" si="102"/>
        <v>0</v>
      </c>
      <c r="AK213" s="184">
        <f t="shared" si="103"/>
        <v>0</v>
      </c>
      <c r="AM213" s="370" t="str">
        <f t="shared" si="109"/>
        <v>-</v>
      </c>
      <c r="AO213" s="309" t="str">
        <f t="shared" si="106"/>
        <v/>
      </c>
    </row>
    <row r="214" spans="2:41" ht="16.5" hidden="1" outlineLevel="2" thickBot="1">
      <c r="B214" s="316">
        <v>28</v>
      </c>
      <c r="C214" s="317">
        <f t="shared" si="104"/>
        <v>414</v>
      </c>
      <c r="D214" s="317">
        <f t="shared" si="105"/>
        <v>0</v>
      </c>
      <c r="E214" s="153"/>
      <c r="F214" s="153"/>
      <c r="G214" s="154"/>
      <c r="H214" s="154"/>
      <c r="I214" s="154"/>
      <c r="J214" s="154"/>
      <c r="K214" s="154"/>
      <c r="L214" s="154"/>
      <c r="M214" s="154"/>
      <c r="N214" s="253"/>
      <c r="O214" s="253"/>
      <c r="P214" s="312"/>
      <c r="Q214" s="253"/>
      <c r="R214" s="186" t="str">
        <f t="shared" si="107"/>
        <v>-</v>
      </c>
      <c r="S214" s="186" t="str">
        <f t="shared" si="108"/>
        <v>-</v>
      </c>
      <c r="T214" s="155" t="s">
        <v>316</v>
      </c>
      <c r="V214" s="181">
        <f t="shared" si="90"/>
        <v>0</v>
      </c>
      <c r="W214" s="202">
        <f t="shared" si="91"/>
        <v>0</v>
      </c>
      <c r="X214" s="149">
        <f t="shared" si="92"/>
        <v>0</v>
      </c>
      <c r="Y214" s="170">
        <f t="shared" si="93"/>
        <v>0</v>
      </c>
      <c r="Z214" s="161">
        <f t="shared" si="94"/>
        <v>0</v>
      </c>
      <c r="AA214" s="171">
        <f t="shared" si="95"/>
        <v>0</v>
      </c>
      <c r="AC214" s="219">
        <f t="shared" si="96"/>
        <v>0</v>
      </c>
      <c r="AD214" s="218">
        <f t="shared" si="97"/>
        <v>0</v>
      </c>
      <c r="AE214" s="218">
        <f t="shared" si="98"/>
        <v>0</v>
      </c>
      <c r="AF214" s="220">
        <f t="shared" si="99"/>
        <v>0</v>
      </c>
      <c r="AG214" s="162"/>
      <c r="AH214" s="182">
        <f t="shared" si="100"/>
        <v>0</v>
      </c>
      <c r="AI214" s="183">
        <f t="shared" si="101"/>
        <v>0</v>
      </c>
      <c r="AJ214" s="183">
        <f t="shared" si="102"/>
        <v>0</v>
      </c>
      <c r="AK214" s="184">
        <f t="shared" si="103"/>
        <v>0</v>
      </c>
      <c r="AM214" s="370" t="str">
        <f t="shared" si="109"/>
        <v>-</v>
      </c>
      <c r="AO214" s="309" t="str">
        <f t="shared" si="106"/>
        <v/>
      </c>
    </row>
    <row r="215" spans="2:41" ht="16.5" hidden="1" outlineLevel="2" thickBot="1">
      <c r="B215" s="316">
        <v>29</v>
      </c>
      <c r="C215" s="317">
        <f t="shared" si="104"/>
        <v>414</v>
      </c>
      <c r="D215" s="317">
        <f t="shared" si="105"/>
        <v>0</v>
      </c>
      <c r="E215" s="153"/>
      <c r="F215" s="153"/>
      <c r="G215" s="154"/>
      <c r="H215" s="154"/>
      <c r="I215" s="154"/>
      <c r="J215" s="154"/>
      <c r="K215" s="154"/>
      <c r="L215" s="154"/>
      <c r="M215" s="154"/>
      <c r="N215" s="253"/>
      <c r="O215" s="253"/>
      <c r="P215" s="312"/>
      <c r="Q215" s="253"/>
      <c r="R215" s="186" t="str">
        <f t="shared" si="107"/>
        <v>-</v>
      </c>
      <c r="S215" s="186" t="str">
        <f t="shared" si="108"/>
        <v>-</v>
      </c>
      <c r="T215" s="155" t="s">
        <v>316</v>
      </c>
      <c r="V215" s="181">
        <f t="shared" si="90"/>
        <v>0</v>
      </c>
      <c r="W215" s="202">
        <f t="shared" si="91"/>
        <v>0</v>
      </c>
      <c r="X215" s="149">
        <f t="shared" si="92"/>
        <v>0</v>
      </c>
      <c r="Y215" s="170">
        <f t="shared" si="93"/>
        <v>0</v>
      </c>
      <c r="Z215" s="161">
        <f t="shared" si="94"/>
        <v>0</v>
      </c>
      <c r="AA215" s="171">
        <f t="shared" si="95"/>
        <v>0</v>
      </c>
      <c r="AC215" s="219">
        <f t="shared" si="96"/>
        <v>0</v>
      </c>
      <c r="AD215" s="218">
        <f t="shared" si="97"/>
        <v>0</v>
      </c>
      <c r="AE215" s="218">
        <f t="shared" si="98"/>
        <v>0</v>
      </c>
      <c r="AF215" s="220">
        <f t="shared" si="99"/>
        <v>0</v>
      </c>
      <c r="AG215" s="162"/>
      <c r="AH215" s="182">
        <f t="shared" si="100"/>
        <v>0</v>
      </c>
      <c r="AI215" s="183">
        <f t="shared" si="101"/>
        <v>0</v>
      </c>
      <c r="AJ215" s="183">
        <f t="shared" si="102"/>
        <v>0</v>
      </c>
      <c r="AK215" s="184">
        <f t="shared" si="103"/>
        <v>0</v>
      </c>
      <c r="AM215" s="370" t="str">
        <f t="shared" si="109"/>
        <v>-</v>
      </c>
      <c r="AO215" s="309" t="str">
        <f t="shared" si="106"/>
        <v/>
      </c>
    </row>
    <row r="216" spans="2:41" ht="16.5" hidden="1" outlineLevel="2" thickBot="1">
      <c r="B216" s="316">
        <v>30</v>
      </c>
      <c r="C216" s="317">
        <f t="shared" si="104"/>
        <v>414</v>
      </c>
      <c r="D216" s="317">
        <f t="shared" si="105"/>
        <v>0</v>
      </c>
      <c r="E216" s="153"/>
      <c r="F216" s="153"/>
      <c r="G216" s="154"/>
      <c r="H216" s="154"/>
      <c r="I216" s="154"/>
      <c r="J216" s="154"/>
      <c r="K216" s="154"/>
      <c r="L216" s="154"/>
      <c r="M216" s="154"/>
      <c r="N216" s="253"/>
      <c r="O216" s="253"/>
      <c r="P216" s="312"/>
      <c r="Q216" s="253"/>
      <c r="R216" s="186" t="str">
        <f t="shared" si="107"/>
        <v>-</v>
      </c>
      <c r="S216" s="186" t="str">
        <f t="shared" si="108"/>
        <v>-</v>
      </c>
      <c r="T216" s="155" t="s">
        <v>316</v>
      </c>
      <c r="V216" s="181">
        <f t="shared" si="90"/>
        <v>0</v>
      </c>
      <c r="W216" s="202">
        <f t="shared" si="91"/>
        <v>0</v>
      </c>
      <c r="X216" s="149">
        <f t="shared" si="92"/>
        <v>0</v>
      </c>
      <c r="Y216" s="170">
        <f t="shared" si="93"/>
        <v>0</v>
      </c>
      <c r="Z216" s="161">
        <f t="shared" si="94"/>
        <v>0</v>
      </c>
      <c r="AA216" s="171">
        <f t="shared" si="95"/>
        <v>0</v>
      </c>
      <c r="AC216" s="219">
        <f t="shared" si="96"/>
        <v>0</v>
      </c>
      <c r="AD216" s="218">
        <f t="shared" si="97"/>
        <v>0</v>
      </c>
      <c r="AE216" s="218">
        <f t="shared" si="98"/>
        <v>0</v>
      </c>
      <c r="AF216" s="220">
        <f t="shared" si="99"/>
        <v>0</v>
      </c>
      <c r="AG216" s="162"/>
      <c r="AH216" s="182">
        <f t="shared" si="100"/>
        <v>0</v>
      </c>
      <c r="AI216" s="183">
        <f t="shared" si="101"/>
        <v>0</v>
      </c>
      <c r="AJ216" s="183">
        <f t="shared" si="102"/>
        <v>0</v>
      </c>
      <c r="AK216" s="184">
        <f t="shared" si="103"/>
        <v>0</v>
      </c>
      <c r="AM216" s="370" t="str">
        <f t="shared" si="109"/>
        <v>-</v>
      </c>
      <c r="AO216" s="309" t="str">
        <f t="shared" si="106"/>
        <v/>
      </c>
    </row>
    <row r="217" spans="2:41" ht="16.5" hidden="1" outlineLevel="2" thickBot="1">
      <c r="B217" s="316">
        <v>31</v>
      </c>
      <c r="C217" s="317">
        <f t="shared" si="104"/>
        <v>414</v>
      </c>
      <c r="D217" s="317">
        <f t="shared" si="105"/>
        <v>0</v>
      </c>
      <c r="E217" s="153"/>
      <c r="F217" s="153"/>
      <c r="G217" s="154"/>
      <c r="H217" s="154"/>
      <c r="I217" s="154"/>
      <c r="J217" s="154"/>
      <c r="K217" s="154"/>
      <c r="L217" s="154"/>
      <c r="M217" s="154"/>
      <c r="N217" s="253"/>
      <c r="O217" s="253"/>
      <c r="P217" s="312"/>
      <c r="Q217" s="253"/>
      <c r="R217" s="186" t="str">
        <f t="shared" si="107"/>
        <v>-</v>
      </c>
      <c r="S217" s="186" t="str">
        <f t="shared" si="108"/>
        <v>-</v>
      </c>
      <c r="T217" s="155" t="s">
        <v>316</v>
      </c>
      <c r="V217" s="181">
        <f t="shared" si="90"/>
        <v>0</v>
      </c>
      <c r="W217" s="202">
        <f t="shared" si="91"/>
        <v>0</v>
      </c>
      <c r="X217" s="149">
        <f t="shared" si="92"/>
        <v>0</v>
      </c>
      <c r="Y217" s="170">
        <f t="shared" si="93"/>
        <v>0</v>
      </c>
      <c r="Z217" s="161">
        <f t="shared" si="94"/>
        <v>0</v>
      </c>
      <c r="AA217" s="171">
        <f t="shared" si="95"/>
        <v>0</v>
      </c>
      <c r="AC217" s="219">
        <f t="shared" si="96"/>
        <v>0</v>
      </c>
      <c r="AD217" s="218">
        <f t="shared" si="97"/>
        <v>0</v>
      </c>
      <c r="AE217" s="218">
        <f t="shared" si="98"/>
        <v>0</v>
      </c>
      <c r="AF217" s="220">
        <f t="shared" si="99"/>
        <v>0</v>
      </c>
      <c r="AG217" s="162"/>
      <c r="AH217" s="182">
        <f t="shared" si="100"/>
        <v>0</v>
      </c>
      <c r="AI217" s="183">
        <f t="shared" si="101"/>
        <v>0</v>
      </c>
      <c r="AJ217" s="183">
        <f t="shared" si="102"/>
        <v>0</v>
      </c>
      <c r="AK217" s="184">
        <f t="shared" si="103"/>
        <v>0</v>
      </c>
      <c r="AM217" s="370" t="str">
        <f t="shared" si="109"/>
        <v>-</v>
      </c>
      <c r="AO217" s="309" t="str">
        <f t="shared" si="106"/>
        <v/>
      </c>
    </row>
    <row r="218" spans="2:41" ht="16.5" hidden="1" outlineLevel="2" thickBot="1">
      <c r="B218" s="316">
        <v>32</v>
      </c>
      <c r="C218" s="317">
        <f t="shared" si="104"/>
        <v>414</v>
      </c>
      <c r="D218" s="317">
        <f t="shared" si="105"/>
        <v>0</v>
      </c>
      <c r="E218" s="153"/>
      <c r="F218" s="153"/>
      <c r="G218" s="154"/>
      <c r="H218" s="154"/>
      <c r="I218" s="154"/>
      <c r="J218" s="154"/>
      <c r="K218" s="154"/>
      <c r="L218" s="154"/>
      <c r="M218" s="154"/>
      <c r="N218" s="253"/>
      <c r="O218" s="253"/>
      <c r="P218" s="312"/>
      <c r="Q218" s="253"/>
      <c r="R218" s="186" t="str">
        <f t="shared" si="107"/>
        <v>-</v>
      </c>
      <c r="S218" s="186" t="str">
        <f t="shared" si="108"/>
        <v>-</v>
      </c>
      <c r="T218" s="155" t="s">
        <v>316</v>
      </c>
      <c r="V218" s="181">
        <f t="shared" si="90"/>
        <v>0</v>
      </c>
      <c r="W218" s="202">
        <f t="shared" si="91"/>
        <v>0</v>
      </c>
      <c r="X218" s="149">
        <f t="shared" si="92"/>
        <v>0</v>
      </c>
      <c r="Y218" s="170">
        <f t="shared" si="93"/>
        <v>0</v>
      </c>
      <c r="Z218" s="161">
        <f t="shared" si="94"/>
        <v>0</v>
      </c>
      <c r="AA218" s="171">
        <f t="shared" si="95"/>
        <v>0</v>
      </c>
      <c r="AC218" s="219">
        <f t="shared" si="96"/>
        <v>0</v>
      </c>
      <c r="AD218" s="218">
        <f t="shared" si="97"/>
        <v>0</v>
      </c>
      <c r="AE218" s="218">
        <f t="shared" si="98"/>
        <v>0</v>
      </c>
      <c r="AF218" s="220">
        <f t="shared" si="99"/>
        <v>0</v>
      </c>
      <c r="AG218" s="162"/>
      <c r="AH218" s="182">
        <f t="shared" si="100"/>
        <v>0</v>
      </c>
      <c r="AI218" s="183">
        <f t="shared" si="101"/>
        <v>0</v>
      </c>
      <c r="AJ218" s="183">
        <f t="shared" si="102"/>
        <v>0</v>
      </c>
      <c r="AK218" s="184">
        <f t="shared" si="103"/>
        <v>0</v>
      </c>
      <c r="AM218" s="370" t="str">
        <f t="shared" si="109"/>
        <v>-</v>
      </c>
      <c r="AO218" s="309" t="str">
        <f t="shared" si="106"/>
        <v/>
      </c>
    </row>
    <row r="219" spans="2:41" ht="16.5" hidden="1" outlineLevel="2" thickBot="1">
      <c r="B219" s="316">
        <v>33</v>
      </c>
      <c r="C219" s="317">
        <f t="shared" si="104"/>
        <v>414</v>
      </c>
      <c r="D219" s="317">
        <f t="shared" si="105"/>
        <v>0</v>
      </c>
      <c r="E219" s="153"/>
      <c r="F219" s="153"/>
      <c r="G219" s="154"/>
      <c r="H219" s="154"/>
      <c r="I219" s="154"/>
      <c r="J219" s="154"/>
      <c r="K219" s="154"/>
      <c r="L219" s="154"/>
      <c r="M219" s="154"/>
      <c r="N219" s="253"/>
      <c r="O219" s="253"/>
      <c r="P219" s="312"/>
      <c r="Q219" s="253"/>
      <c r="R219" s="186" t="str">
        <f t="shared" si="107"/>
        <v>-</v>
      </c>
      <c r="S219" s="186" t="str">
        <f t="shared" si="108"/>
        <v>-</v>
      </c>
      <c r="T219" s="155" t="s">
        <v>316</v>
      </c>
      <c r="V219" s="181">
        <f t="shared" si="90"/>
        <v>0</v>
      </c>
      <c r="W219" s="202">
        <f t="shared" si="91"/>
        <v>0</v>
      </c>
      <c r="X219" s="149">
        <f t="shared" si="92"/>
        <v>0</v>
      </c>
      <c r="Y219" s="170">
        <f t="shared" si="93"/>
        <v>0</v>
      </c>
      <c r="Z219" s="161">
        <f t="shared" si="94"/>
        <v>0</v>
      </c>
      <c r="AA219" s="171">
        <f t="shared" si="95"/>
        <v>0</v>
      </c>
      <c r="AC219" s="219">
        <f t="shared" si="96"/>
        <v>0</v>
      </c>
      <c r="AD219" s="218">
        <f t="shared" si="97"/>
        <v>0</v>
      </c>
      <c r="AE219" s="218">
        <f t="shared" si="98"/>
        <v>0</v>
      </c>
      <c r="AF219" s="220">
        <f t="shared" si="99"/>
        <v>0</v>
      </c>
      <c r="AG219" s="162"/>
      <c r="AH219" s="182">
        <f t="shared" si="100"/>
        <v>0</v>
      </c>
      <c r="AI219" s="183">
        <f t="shared" si="101"/>
        <v>0</v>
      </c>
      <c r="AJ219" s="183">
        <f t="shared" si="102"/>
        <v>0</v>
      </c>
      <c r="AK219" s="184">
        <f t="shared" si="103"/>
        <v>0</v>
      </c>
      <c r="AM219" s="370" t="str">
        <f t="shared" si="109"/>
        <v>-</v>
      </c>
      <c r="AO219" s="309" t="str">
        <f t="shared" si="106"/>
        <v/>
      </c>
    </row>
    <row r="220" spans="2:41" ht="16.5" hidden="1" outlineLevel="2" thickBot="1">
      <c r="B220" s="316">
        <v>34</v>
      </c>
      <c r="C220" s="317">
        <f t="shared" si="104"/>
        <v>414</v>
      </c>
      <c r="D220" s="317">
        <f t="shared" si="105"/>
        <v>0</v>
      </c>
      <c r="E220" s="153"/>
      <c r="F220" s="153"/>
      <c r="G220" s="154"/>
      <c r="H220" s="154"/>
      <c r="I220" s="154"/>
      <c r="J220" s="154"/>
      <c r="K220" s="154"/>
      <c r="L220" s="154"/>
      <c r="M220" s="154"/>
      <c r="N220" s="253"/>
      <c r="O220" s="253"/>
      <c r="P220" s="312"/>
      <c r="Q220" s="253"/>
      <c r="R220" s="186" t="str">
        <f t="shared" si="107"/>
        <v>-</v>
      </c>
      <c r="S220" s="186" t="str">
        <f t="shared" si="108"/>
        <v>-</v>
      </c>
      <c r="T220" s="155" t="s">
        <v>316</v>
      </c>
      <c r="V220" s="181">
        <f t="shared" si="90"/>
        <v>0</v>
      </c>
      <c r="W220" s="202">
        <f t="shared" si="91"/>
        <v>0</v>
      </c>
      <c r="X220" s="149">
        <f t="shared" si="92"/>
        <v>0</v>
      </c>
      <c r="Y220" s="170">
        <f t="shared" si="93"/>
        <v>0</v>
      </c>
      <c r="Z220" s="161">
        <f t="shared" si="94"/>
        <v>0</v>
      </c>
      <c r="AA220" s="171">
        <f t="shared" si="95"/>
        <v>0</v>
      </c>
      <c r="AC220" s="219">
        <f t="shared" si="96"/>
        <v>0</v>
      </c>
      <c r="AD220" s="218">
        <f t="shared" si="97"/>
        <v>0</v>
      </c>
      <c r="AE220" s="218">
        <f t="shared" si="98"/>
        <v>0</v>
      </c>
      <c r="AF220" s="220">
        <f t="shared" si="99"/>
        <v>0</v>
      </c>
      <c r="AG220" s="162"/>
      <c r="AH220" s="182">
        <f t="shared" si="100"/>
        <v>0</v>
      </c>
      <c r="AI220" s="183">
        <f t="shared" si="101"/>
        <v>0</v>
      </c>
      <c r="AJ220" s="183">
        <f t="shared" si="102"/>
        <v>0</v>
      </c>
      <c r="AK220" s="184">
        <f t="shared" si="103"/>
        <v>0</v>
      </c>
      <c r="AM220" s="370" t="str">
        <f t="shared" si="109"/>
        <v>-</v>
      </c>
      <c r="AO220" s="309" t="str">
        <f t="shared" si="106"/>
        <v/>
      </c>
    </row>
    <row r="221" spans="2:41" ht="16.5" hidden="1" outlineLevel="2" thickBot="1">
      <c r="B221" s="316">
        <v>35</v>
      </c>
      <c r="C221" s="317">
        <f t="shared" si="104"/>
        <v>414</v>
      </c>
      <c r="D221" s="317">
        <f t="shared" si="105"/>
        <v>0</v>
      </c>
      <c r="E221" s="153"/>
      <c r="F221" s="153"/>
      <c r="G221" s="154"/>
      <c r="H221" s="154"/>
      <c r="I221" s="154"/>
      <c r="J221" s="154"/>
      <c r="K221" s="154"/>
      <c r="L221" s="154"/>
      <c r="M221" s="154"/>
      <c r="N221" s="253"/>
      <c r="O221" s="253"/>
      <c r="P221" s="312"/>
      <c r="Q221" s="253"/>
      <c r="R221" s="186" t="str">
        <f t="shared" si="107"/>
        <v>-</v>
      </c>
      <c r="S221" s="186" t="str">
        <f t="shared" si="108"/>
        <v>-</v>
      </c>
      <c r="T221" s="155" t="s">
        <v>316</v>
      </c>
      <c r="V221" s="181">
        <f t="shared" si="90"/>
        <v>0</v>
      </c>
      <c r="W221" s="202">
        <f t="shared" si="91"/>
        <v>0</v>
      </c>
      <c r="X221" s="149">
        <f t="shared" si="92"/>
        <v>0</v>
      </c>
      <c r="Y221" s="170">
        <f t="shared" si="93"/>
        <v>0</v>
      </c>
      <c r="Z221" s="161">
        <f t="shared" si="94"/>
        <v>0</v>
      </c>
      <c r="AA221" s="171">
        <f t="shared" si="95"/>
        <v>0</v>
      </c>
      <c r="AC221" s="219">
        <f t="shared" si="96"/>
        <v>0</v>
      </c>
      <c r="AD221" s="218">
        <f t="shared" si="97"/>
        <v>0</v>
      </c>
      <c r="AE221" s="218">
        <f t="shared" si="98"/>
        <v>0</v>
      </c>
      <c r="AF221" s="220">
        <f t="shared" si="99"/>
        <v>0</v>
      </c>
      <c r="AG221" s="162"/>
      <c r="AH221" s="182">
        <f t="shared" si="100"/>
        <v>0</v>
      </c>
      <c r="AI221" s="183">
        <f t="shared" si="101"/>
        <v>0</v>
      </c>
      <c r="AJ221" s="183">
        <f t="shared" si="102"/>
        <v>0</v>
      </c>
      <c r="AK221" s="184">
        <f t="shared" si="103"/>
        <v>0</v>
      </c>
      <c r="AM221" s="370" t="str">
        <f t="shared" si="109"/>
        <v>-</v>
      </c>
      <c r="AO221" s="309" t="str">
        <f t="shared" si="106"/>
        <v/>
      </c>
    </row>
    <row r="222" spans="2:41" ht="16.5" hidden="1" outlineLevel="2" thickBot="1">
      <c r="B222" s="316">
        <v>36</v>
      </c>
      <c r="C222" s="317">
        <f t="shared" si="104"/>
        <v>414</v>
      </c>
      <c r="D222" s="317">
        <f t="shared" si="105"/>
        <v>0</v>
      </c>
      <c r="E222" s="153"/>
      <c r="F222" s="153"/>
      <c r="G222" s="154"/>
      <c r="H222" s="154"/>
      <c r="I222" s="154"/>
      <c r="J222" s="154"/>
      <c r="K222" s="154"/>
      <c r="L222" s="154"/>
      <c r="M222" s="154"/>
      <c r="N222" s="253"/>
      <c r="O222" s="253"/>
      <c r="P222" s="312"/>
      <c r="Q222" s="253"/>
      <c r="R222" s="186" t="str">
        <f t="shared" si="107"/>
        <v>-</v>
      </c>
      <c r="S222" s="186" t="str">
        <f t="shared" si="108"/>
        <v>-</v>
      </c>
      <c r="T222" s="155" t="s">
        <v>316</v>
      </c>
      <c r="V222" s="181">
        <f t="shared" si="90"/>
        <v>0</v>
      </c>
      <c r="W222" s="202">
        <f t="shared" si="91"/>
        <v>0</v>
      </c>
      <c r="X222" s="149">
        <f t="shared" si="92"/>
        <v>0</v>
      </c>
      <c r="Y222" s="170">
        <f t="shared" si="93"/>
        <v>0</v>
      </c>
      <c r="Z222" s="161">
        <f t="shared" si="94"/>
        <v>0</v>
      </c>
      <c r="AA222" s="171">
        <f t="shared" si="95"/>
        <v>0</v>
      </c>
      <c r="AC222" s="219">
        <f t="shared" si="96"/>
        <v>0</v>
      </c>
      <c r="AD222" s="218">
        <f t="shared" si="97"/>
        <v>0</v>
      </c>
      <c r="AE222" s="218">
        <f t="shared" si="98"/>
        <v>0</v>
      </c>
      <c r="AF222" s="220">
        <f t="shared" si="99"/>
        <v>0</v>
      </c>
      <c r="AG222" s="162"/>
      <c r="AH222" s="182">
        <f t="shared" si="100"/>
        <v>0</v>
      </c>
      <c r="AI222" s="183">
        <f t="shared" si="101"/>
        <v>0</v>
      </c>
      <c r="AJ222" s="183">
        <f t="shared" si="102"/>
        <v>0</v>
      </c>
      <c r="AK222" s="184">
        <f t="shared" si="103"/>
        <v>0</v>
      </c>
      <c r="AM222" s="370" t="str">
        <f t="shared" si="109"/>
        <v>-</v>
      </c>
      <c r="AO222" s="309" t="str">
        <f t="shared" si="106"/>
        <v/>
      </c>
    </row>
    <row r="223" spans="2:41" ht="16.5" hidden="1" outlineLevel="2" thickBot="1">
      <c r="B223" s="316">
        <v>37</v>
      </c>
      <c r="C223" s="317">
        <f t="shared" si="104"/>
        <v>414</v>
      </c>
      <c r="D223" s="317">
        <f t="shared" si="105"/>
        <v>0</v>
      </c>
      <c r="E223" s="153"/>
      <c r="F223" s="153"/>
      <c r="G223" s="154"/>
      <c r="H223" s="154"/>
      <c r="I223" s="154"/>
      <c r="J223" s="154"/>
      <c r="K223" s="154"/>
      <c r="L223" s="154"/>
      <c r="M223" s="154"/>
      <c r="N223" s="253"/>
      <c r="O223" s="253"/>
      <c r="P223" s="312"/>
      <c r="Q223" s="253"/>
      <c r="R223" s="186" t="str">
        <f t="shared" si="107"/>
        <v>-</v>
      </c>
      <c r="S223" s="186" t="str">
        <f t="shared" si="108"/>
        <v>-</v>
      </c>
      <c r="T223" s="155" t="s">
        <v>316</v>
      </c>
      <c r="V223" s="181">
        <f t="shared" si="90"/>
        <v>0</v>
      </c>
      <c r="W223" s="202">
        <f t="shared" si="91"/>
        <v>0</v>
      </c>
      <c r="X223" s="149">
        <f t="shared" si="92"/>
        <v>0</v>
      </c>
      <c r="Y223" s="170">
        <f t="shared" si="93"/>
        <v>0</v>
      </c>
      <c r="Z223" s="161">
        <f t="shared" si="94"/>
        <v>0</v>
      </c>
      <c r="AA223" s="171">
        <f t="shared" si="95"/>
        <v>0</v>
      </c>
      <c r="AC223" s="219">
        <f t="shared" si="96"/>
        <v>0</v>
      </c>
      <c r="AD223" s="218">
        <f t="shared" si="97"/>
        <v>0</v>
      </c>
      <c r="AE223" s="218">
        <f t="shared" si="98"/>
        <v>0</v>
      </c>
      <c r="AF223" s="220">
        <f t="shared" si="99"/>
        <v>0</v>
      </c>
      <c r="AG223" s="162"/>
      <c r="AH223" s="182">
        <f t="shared" si="100"/>
        <v>0</v>
      </c>
      <c r="AI223" s="183">
        <f t="shared" si="101"/>
        <v>0</v>
      </c>
      <c r="AJ223" s="183">
        <f t="shared" si="102"/>
        <v>0</v>
      </c>
      <c r="AK223" s="184">
        <f t="shared" si="103"/>
        <v>0</v>
      </c>
      <c r="AM223" s="370" t="str">
        <f t="shared" si="109"/>
        <v>-</v>
      </c>
      <c r="AO223" s="309" t="str">
        <f t="shared" si="106"/>
        <v/>
      </c>
    </row>
    <row r="224" spans="2:41" ht="16.5" hidden="1" outlineLevel="2" thickBot="1">
      <c r="B224" s="316">
        <v>38</v>
      </c>
      <c r="C224" s="317">
        <f t="shared" si="104"/>
        <v>414</v>
      </c>
      <c r="D224" s="317">
        <f t="shared" si="105"/>
        <v>0</v>
      </c>
      <c r="E224" s="153"/>
      <c r="F224" s="153"/>
      <c r="G224" s="154"/>
      <c r="H224" s="154"/>
      <c r="I224" s="154"/>
      <c r="J224" s="154"/>
      <c r="K224" s="154"/>
      <c r="L224" s="154"/>
      <c r="M224" s="154"/>
      <c r="N224" s="253"/>
      <c r="O224" s="253"/>
      <c r="P224" s="312"/>
      <c r="Q224" s="253"/>
      <c r="R224" s="186" t="str">
        <f t="shared" si="107"/>
        <v>-</v>
      </c>
      <c r="S224" s="186" t="str">
        <f t="shared" si="108"/>
        <v>-</v>
      </c>
      <c r="T224" s="155" t="s">
        <v>316</v>
      </c>
      <c r="V224" s="181">
        <f t="shared" si="90"/>
        <v>0</v>
      </c>
      <c r="W224" s="202">
        <f t="shared" si="91"/>
        <v>0</v>
      </c>
      <c r="X224" s="149">
        <f t="shared" si="92"/>
        <v>0</v>
      </c>
      <c r="Y224" s="170">
        <f t="shared" si="93"/>
        <v>0</v>
      </c>
      <c r="Z224" s="161">
        <f t="shared" si="94"/>
        <v>0</v>
      </c>
      <c r="AA224" s="171">
        <f t="shared" si="95"/>
        <v>0</v>
      </c>
      <c r="AC224" s="219">
        <f t="shared" si="96"/>
        <v>0</v>
      </c>
      <c r="AD224" s="218">
        <f t="shared" si="97"/>
        <v>0</v>
      </c>
      <c r="AE224" s="218">
        <f t="shared" si="98"/>
        <v>0</v>
      </c>
      <c r="AF224" s="220">
        <f t="shared" si="99"/>
        <v>0</v>
      </c>
      <c r="AG224" s="162"/>
      <c r="AH224" s="182">
        <f t="shared" si="100"/>
        <v>0</v>
      </c>
      <c r="AI224" s="183">
        <f t="shared" si="101"/>
        <v>0</v>
      </c>
      <c r="AJ224" s="183">
        <f t="shared" si="102"/>
        <v>0</v>
      </c>
      <c r="AK224" s="184">
        <f t="shared" si="103"/>
        <v>0</v>
      </c>
      <c r="AM224" s="370" t="str">
        <f t="shared" si="109"/>
        <v>-</v>
      </c>
      <c r="AO224" s="309" t="str">
        <f t="shared" si="106"/>
        <v/>
      </c>
    </row>
    <row r="225" spans="2:41" ht="16.5" hidden="1" outlineLevel="2" thickBot="1">
      <c r="B225" s="316">
        <v>39</v>
      </c>
      <c r="C225" s="317">
        <f t="shared" si="104"/>
        <v>414</v>
      </c>
      <c r="D225" s="317">
        <f t="shared" si="105"/>
        <v>0</v>
      </c>
      <c r="E225" s="153"/>
      <c r="F225" s="153"/>
      <c r="G225" s="154"/>
      <c r="H225" s="154"/>
      <c r="I225" s="154"/>
      <c r="J225" s="154"/>
      <c r="K225" s="154"/>
      <c r="L225" s="154"/>
      <c r="M225" s="154"/>
      <c r="N225" s="253"/>
      <c r="O225" s="253"/>
      <c r="P225" s="312"/>
      <c r="Q225" s="253"/>
      <c r="R225" s="186" t="str">
        <f t="shared" si="107"/>
        <v>-</v>
      </c>
      <c r="S225" s="186" t="str">
        <f t="shared" si="108"/>
        <v>-</v>
      </c>
      <c r="T225" s="155" t="s">
        <v>316</v>
      </c>
      <c r="V225" s="181">
        <f t="shared" si="90"/>
        <v>0</v>
      </c>
      <c r="W225" s="202">
        <f t="shared" si="91"/>
        <v>0</v>
      </c>
      <c r="X225" s="149">
        <f t="shared" si="92"/>
        <v>0</v>
      </c>
      <c r="Y225" s="170">
        <f t="shared" si="93"/>
        <v>0</v>
      </c>
      <c r="Z225" s="161">
        <f t="shared" si="94"/>
        <v>0</v>
      </c>
      <c r="AA225" s="171">
        <f t="shared" si="95"/>
        <v>0</v>
      </c>
      <c r="AC225" s="219">
        <f t="shared" si="96"/>
        <v>0</v>
      </c>
      <c r="AD225" s="218">
        <f t="shared" si="97"/>
        <v>0</v>
      </c>
      <c r="AE225" s="218">
        <f t="shared" si="98"/>
        <v>0</v>
      </c>
      <c r="AF225" s="220">
        <f t="shared" si="99"/>
        <v>0</v>
      </c>
      <c r="AG225" s="162"/>
      <c r="AH225" s="182">
        <f t="shared" si="100"/>
        <v>0</v>
      </c>
      <c r="AI225" s="183">
        <f t="shared" si="101"/>
        <v>0</v>
      </c>
      <c r="AJ225" s="183">
        <f t="shared" si="102"/>
        <v>0</v>
      </c>
      <c r="AK225" s="184">
        <f t="shared" si="103"/>
        <v>0</v>
      </c>
      <c r="AM225" s="370" t="str">
        <f t="shared" si="109"/>
        <v>-</v>
      </c>
      <c r="AO225" s="309" t="str">
        <f t="shared" si="106"/>
        <v/>
      </c>
    </row>
    <row r="226" spans="2:41" ht="16.5" hidden="1" outlineLevel="2" thickBot="1">
      <c r="B226" s="316">
        <v>40</v>
      </c>
      <c r="C226" s="317">
        <f t="shared" si="104"/>
        <v>414</v>
      </c>
      <c r="D226" s="317">
        <f t="shared" si="105"/>
        <v>0</v>
      </c>
      <c r="E226" s="153"/>
      <c r="F226" s="153"/>
      <c r="G226" s="154"/>
      <c r="H226" s="154"/>
      <c r="I226" s="154"/>
      <c r="J226" s="154"/>
      <c r="K226" s="154"/>
      <c r="L226" s="154"/>
      <c r="M226" s="154"/>
      <c r="N226" s="253"/>
      <c r="O226" s="253"/>
      <c r="P226" s="312"/>
      <c r="Q226" s="253"/>
      <c r="R226" s="186" t="str">
        <f t="shared" si="107"/>
        <v>-</v>
      </c>
      <c r="S226" s="186" t="str">
        <f t="shared" si="108"/>
        <v>-</v>
      </c>
      <c r="T226" s="155" t="s">
        <v>316</v>
      </c>
      <c r="V226" s="181">
        <f t="shared" si="90"/>
        <v>0</v>
      </c>
      <c r="W226" s="202">
        <f t="shared" si="91"/>
        <v>0</v>
      </c>
      <c r="X226" s="149">
        <f t="shared" si="92"/>
        <v>0</v>
      </c>
      <c r="Y226" s="170">
        <f t="shared" si="93"/>
        <v>0</v>
      </c>
      <c r="Z226" s="161">
        <f t="shared" si="94"/>
        <v>0</v>
      </c>
      <c r="AA226" s="171">
        <f t="shared" si="95"/>
        <v>0</v>
      </c>
      <c r="AC226" s="219">
        <f t="shared" si="96"/>
        <v>0</v>
      </c>
      <c r="AD226" s="218">
        <f t="shared" si="97"/>
        <v>0</v>
      </c>
      <c r="AE226" s="218">
        <f t="shared" si="98"/>
        <v>0</v>
      </c>
      <c r="AF226" s="220">
        <f t="shared" si="99"/>
        <v>0</v>
      </c>
      <c r="AG226" s="162"/>
      <c r="AH226" s="182">
        <f t="shared" si="100"/>
        <v>0</v>
      </c>
      <c r="AI226" s="183">
        <f t="shared" si="101"/>
        <v>0</v>
      </c>
      <c r="AJ226" s="183">
        <f t="shared" si="102"/>
        <v>0</v>
      </c>
      <c r="AK226" s="184">
        <f t="shared" si="103"/>
        <v>0</v>
      </c>
      <c r="AM226" s="370" t="str">
        <f t="shared" si="109"/>
        <v>-</v>
      </c>
      <c r="AO226" s="309" t="str">
        <f t="shared" si="106"/>
        <v/>
      </c>
    </row>
    <row r="227" spans="2:41" ht="16.5" hidden="1" outlineLevel="2" thickBot="1">
      <c r="B227" s="316">
        <v>41</v>
      </c>
      <c r="C227" s="317">
        <f t="shared" si="104"/>
        <v>414</v>
      </c>
      <c r="D227" s="317">
        <f t="shared" si="105"/>
        <v>0</v>
      </c>
      <c r="E227" s="153"/>
      <c r="F227" s="153"/>
      <c r="G227" s="154"/>
      <c r="H227" s="154"/>
      <c r="I227" s="154"/>
      <c r="J227" s="154"/>
      <c r="K227" s="154"/>
      <c r="L227" s="154"/>
      <c r="M227" s="154"/>
      <c r="N227" s="253"/>
      <c r="O227" s="253"/>
      <c r="P227" s="312"/>
      <c r="Q227" s="253"/>
      <c r="R227" s="186" t="str">
        <f t="shared" si="107"/>
        <v>-</v>
      </c>
      <c r="S227" s="186" t="str">
        <f t="shared" si="108"/>
        <v>-</v>
      </c>
      <c r="T227" s="155" t="s">
        <v>316</v>
      </c>
      <c r="V227" s="181">
        <f t="shared" si="90"/>
        <v>0</v>
      </c>
      <c r="W227" s="202">
        <f t="shared" si="91"/>
        <v>0</v>
      </c>
      <c r="X227" s="149">
        <f t="shared" si="92"/>
        <v>0</v>
      </c>
      <c r="Y227" s="170">
        <f t="shared" si="93"/>
        <v>0</v>
      </c>
      <c r="Z227" s="161">
        <f t="shared" si="94"/>
        <v>0</v>
      </c>
      <c r="AA227" s="171">
        <f t="shared" si="95"/>
        <v>0</v>
      </c>
      <c r="AC227" s="219">
        <f t="shared" si="96"/>
        <v>0</v>
      </c>
      <c r="AD227" s="218">
        <f t="shared" si="97"/>
        <v>0</v>
      </c>
      <c r="AE227" s="218">
        <f t="shared" si="98"/>
        <v>0</v>
      </c>
      <c r="AF227" s="220">
        <f t="shared" si="99"/>
        <v>0</v>
      </c>
      <c r="AG227" s="162"/>
      <c r="AH227" s="182">
        <f t="shared" si="100"/>
        <v>0</v>
      </c>
      <c r="AI227" s="183">
        <f t="shared" si="101"/>
        <v>0</v>
      </c>
      <c r="AJ227" s="183">
        <f t="shared" si="102"/>
        <v>0</v>
      </c>
      <c r="AK227" s="184">
        <f t="shared" si="103"/>
        <v>0</v>
      </c>
      <c r="AM227" s="370" t="str">
        <f t="shared" si="109"/>
        <v>-</v>
      </c>
      <c r="AO227" s="309" t="str">
        <f t="shared" si="106"/>
        <v/>
      </c>
    </row>
    <row r="228" spans="2:41" ht="16.5" hidden="1" outlineLevel="2" thickBot="1">
      <c r="B228" s="316">
        <v>42</v>
      </c>
      <c r="C228" s="317">
        <f t="shared" si="104"/>
        <v>414</v>
      </c>
      <c r="D228" s="317">
        <f t="shared" si="105"/>
        <v>0</v>
      </c>
      <c r="E228" s="153"/>
      <c r="F228" s="153"/>
      <c r="G228" s="154"/>
      <c r="H228" s="154"/>
      <c r="I228" s="154"/>
      <c r="J228" s="154"/>
      <c r="K228" s="154"/>
      <c r="L228" s="154"/>
      <c r="M228" s="154"/>
      <c r="N228" s="253"/>
      <c r="O228" s="253"/>
      <c r="P228" s="312"/>
      <c r="Q228" s="253"/>
      <c r="R228" s="186" t="str">
        <f t="shared" si="107"/>
        <v>-</v>
      </c>
      <c r="S228" s="186" t="str">
        <f t="shared" si="108"/>
        <v>-</v>
      </c>
      <c r="T228" s="155" t="s">
        <v>316</v>
      </c>
      <c r="V228" s="181">
        <f t="shared" si="90"/>
        <v>0</v>
      </c>
      <c r="W228" s="202">
        <f t="shared" si="91"/>
        <v>0</v>
      </c>
      <c r="X228" s="149">
        <f t="shared" si="92"/>
        <v>0</v>
      </c>
      <c r="Y228" s="170">
        <f t="shared" si="93"/>
        <v>0</v>
      </c>
      <c r="Z228" s="161">
        <f t="shared" si="94"/>
        <v>0</v>
      </c>
      <c r="AA228" s="171">
        <f t="shared" si="95"/>
        <v>0</v>
      </c>
      <c r="AC228" s="219">
        <f t="shared" si="96"/>
        <v>0</v>
      </c>
      <c r="AD228" s="218">
        <f t="shared" si="97"/>
        <v>0</v>
      </c>
      <c r="AE228" s="218">
        <f t="shared" si="98"/>
        <v>0</v>
      </c>
      <c r="AF228" s="220">
        <f t="shared" si="99"/>
        <v>0</v>
      </c>
      <c r="AG228" s="162"/>
      <c r="AH228" s="182">
        <f t="shared" si="100"/>
        <v>0</v>
      </c>
      <c r="AI228" s="183">
        <f t="shared" si="101"/>
        <v>0</v>
      </c>
      <c r="AJ228" s="183">
        <f t="shared" si="102"/>
        <v>0</v>
      </c>
      <c r="AK228" s="184">
        <f t="shared" si="103"/>
        <v>0</v>
      </c>
      <c r="AM228" s="370" t="str">
        <f t="shared" si="109"/>
        <v>-</v>
      </c>
      <c r="AO228" s="309" t="str">
        <f t="shared" si="106"/>
        <v/>
      </c>
    </row>
    <row r="229" spans="2:41" ht="16.5" hidden="1" outlineLevel="2" thickBot="1">
      <c r="B229" s="316">
        <v>43</v>
      </c>
      <c r="C229" s="317">
        <f t="shared" si="104"/>
        <v>414</v>
      </c>
      <c r="D229" s="317">
        <f t="shared" si="105"/>
        <v>0</v>
      </c>
      <c r="E229" s="153"/>
      <c r="F229" s="153"/>
      <c r="G229" s="154"/>
      <c r="H229" s="154"/>
      <c r="I229" s="154"/>
      <c r="J229" s="154"/>
      <c r="K229" s="154"/>
      <c r="L229" s="154"/>
      <c r="M229" s="154"/>
      <c r="N229" s="253"/>
      <c r="O229" s="253"/>
      <c r="P229" s="312"/>
      <c r="Q229" s="253"/>
      <c r="R229" s="186" t="str">
        <f t="shared" si="107"/>
        <v>-</v>
      </c>
      <c r="S229" s="186" t="str">
        <f t="shared" si="108"/>
        <v>-</v>
      </c>
      <c r="T229" s="155" t="s">
        <v>316</v>
      </c>
      <c r="V229" s="181">
        <f t="shared" si="90"/>
        <v>0</v>
      </c>
      <c r="W229" s="202">
        <f t="shared" si="91"/>
        <v>0</v>
      </c>
      <c r="X229" s="149">
        <f t="shared" si="92"/>
        <v>0</v>
      </c>
      <c r="Y229" s="170">
        <f t="shared" si="93"/>
        <v>0</v>
      </c>
      <c r="Z229" s="161">
        <f t="shared" si="94"/>
        <v>0</v>
      </c>
      <c r="AA229" s="171">
        <f t="shared" si="95"/>
        <v>0</v>
      </c>
      <c r="AC229" s="219">
        <f t="shared" si="96"/>
        <v>0</v>
      </c>
      <c r="AD229" s="218">
        <f t="shared" si="97"/>
        <v>0</v>
      </c>
      <c r="AE229" s="218">
        <f t="shared" si="98"/>
        <v>0</v>
      </c>
      <c r="AF229" s="220">
        <f t="shared" si="99"/>
        <v>0</v>
      </c>
      <c r="AG229" s="162"/>
      <c r="AH229" s="182">
        <f t="shared" si="100"/>
        <v>0</v>
      </c>
      <c r="AI229" s="183">
        <f t="shared" si="101"/>
        <v>0</v>
      </c>
      <c r="AJ229" s="183">
        <f t="shared" si="102"/>
        <v>0</v>
      </c>
      <c r="AK229" s="184">
        <f t="shared" si="103"/>
        <v>0</v>
      </c>
      <c r="AM229" s="370" t="str">
        <f t="shared" si="109"/>
        <v>-</v>
      </c>
      <c r="AO229" s="309" t="str">
        <f t="shared" si="106"/>
        <v/>
      </c>
    </row>
    <row r="230" spans="2:41" ht="16.5" hidden="1" outlineLevel="2" thickBot="1">
      <c r="B230" s="316">
        <v>44</v>
      </c>
      <c r="C230" s="317">
        <f t="shared" si="104"/>
        <v>414</v>
      </c>
      <c r="D230" s="317">
        <f t="shared" si="105"/>
        <v>0</v>
      </c>
      <c r="E230" s="153"/>
      <c r="F230" s="153"/>
      <c r="G230" s="154"/>
      <c r="H230" s="154"/>
      <c r="I230" s="154"/>
      <c r="J230" s="154"/>
      <c r="K230" s="154"/>
      <c r="L230" s="154"/>
      <c r="M230" s="154"/>
      <c r="N230" s="253"/>
      <c r="O230" s="253"/>
      <c r="P230" s="312"/>
      <c r="Q230" s="253"/>
      <c r="R230" s="186" t="str">
        <f t="shared" si="107"/>
        <v>-</v>
      </c>
      <c r="S230" s="186" t="str">
        <f t="shared" si="108"/>
        <v>-</v>
      </c>
      <c r="T230" s="155" t="s">
        <v>316</v>
      </c>
      <c r="V230" s="181">
        <f t="shared" si="90"/>
        <v>0</v>
      </c>
      <c r="W230" s="202">
        <f t="shared" si="91"/>
        <v>0</v>
      </c>
      <c r="X230" s="149">
        <f t="shared" si="92"/>
        <v>0</v>
      </c>
      <c r="Y230" s="170">
        <f t="shared" si="93"/>
        <v>0</v>
      </c>
      <c r="Z230" s="161">
        <f t="shared" si="94"/>
        <v>0</v>
      </c>
      <c r="AA230" s="171">
        <f t="shared" si="95"/>
        <v>0</v>
      </c>
      <c r="AC230" s="219">
        <f t="shared" si="96"/>
        <v>0</v>
      </c>
      <c r="AD230" s="218">
        <f t="shared" si="97"/>
        <v>0</v>
      </c>
      <c r="AE230" s="218">
        <f t="shared" si="98"/>
        <v>0</v>
      </c>
      <c r="AF230" s="220">
        <f t="shared" si="99"/>
        <v>0</v>
      </c>
      <c r="AG230" s="162"/>
      <c r="AH230" s="182">
        <f t="shared" si="100"/>
        <v>0</v>
      </c>
      <c r="AI230" s="183">
        <f t="shared" si="101"/>
        <v>0</v>
      </c>
      <c r="AJ230" s="183">
        <f t="shared" si="102"/>
        <v>0</v>
      </c>
      <c r="AK230" s="184">
        <f t="shared" si="103"/>
        <v>0</v>
      </c>
      <c r="AM230" s="370" t="str">
        <f t="shared" si="109"/>
        <v>-</v>
      </c>
      <c r="AO230" s="309" t="str">
        <f t="shared" si="106"/>
        <v/>
      </c>
    </row>
    <row r="231" spans="2:41" ht="16.5" hidden="1" outlineLevel="2" thickBot="1">
      <c r="B231" s="318">
        <v>45</v>
      </c>
      <c r="C231" s="319">
        <f t="shared" si="104"/>
        <v>414</v>
      </c>
      <c r="D231" s="319">
        <f t="shared" si="105"/>
        <v>0</v>
      </c>
      <c r="E231" s="156"/>
      <c r="F231" s="156"/>
      <c r="G231" s="157"/>
      <c r="H231" s="157"/>
      <c r="I231" s="157"/>
      <c r="J231" s="157"/>
      <c r="K231" s="157"/>
      <c r="L231" s="157"/>
      <c r="M231" s="157"/>
      <c r="N231" s="889"/>
      <c r="O231" s="889"/>
      <c r="P231" s="313"/>
      <c r="Q231" s="889"/>
      <c r="R231" s="187" t="str">
        <f t="shared" si="107"/>
        <v>-</v>
      </c>
      <c r="S231" s="187" t="str">
        <f t="shared" si="108"/>
        <v>-</v>
      </c>
      <c r="T231" s="158" t="s">
        <v>316</v>
      </c>
      <c r="V231" s="181">
        <f t="shared" si="90"/>
        <v>0</v>
      </c>
      <c r="W231" s="202">
        <f t="shared" si="91"/>
        <v>0</v>
      </c>
      <c r="X231" s="149">
        <f t="shared" si="92"/>
        <v>0</v>
      </c>
      <c r="Y231" s="170">
        <f t="shared" si="93"/>
        <v>0</v>
      </c>
      <c r="Z231" s="161">
        <f t="shared" si="94"/>
        <v>0</v>
      </c>
      <c r="AA231" s="171">
        <f t="shared" si="95"/>
        <v>0</v>
      </c>
      <c r="AC231" s="219">
        <f t="shared" si="96"/>
        <v>0</v>
      </c>
      <c r="AD231" s="218">
        <f t="shared" si="97"/>
        <v>0</v>
      </c>
      <c r="AE231" s="218">
        <f t="shared" si="98"/>
        <v>0</v>
      </c>
      <c r="AF231" s="220">
        <f t="shared" si="99"/>
        <v>0</v>
      </c>
      <c r="AG231" s="162"/>
      <c r="AH231" s="182">
        <f t="shared" si="100"/>
        <v>0</v>
      </c>
      <c r="AI231" s="183">
        <f t="shared" si="101"/>
        <v>0</v>
      </c>
      <c r="AJ231" s="183">
        <f t="shared" si="102"/>
        <v>0</v>
      </c>
      <c r="AK231" s="184">
        <f t="shared" si="103"/>
        <v>0</v>
      </c>
      <c r="AM231" s="371" t="str">
        <f t="shared" si="109"/>
        <v>-</v>
      </c>
      <c r="AO231" s="309" t="str">
        <f t="shared" si="106"/>
        <v/>
      </c>
    </row>
    <row r="232" spans="2:41" ht="15.75" hidden="1" outlineLevel="1" thickBot="1">
      <c r="F232" s="761" t="s">
        <v>176</v>
      </c>
      <c r="G232" s="762"/>
      <c r="H232" s="762"/>
      <c r="I232" s="762"/>
      <c r="J232" s="762"/>
      <c r="K232" s="762"/>
      <c r="L232" s="762"/>
      <c r="M232" s="762"/>
      <c r="N232" s="199"/>
      <c r="O232" s="199"/>
      <c r="P232" s="199"/>
      <c r="Q232" s="199"/>
      <c r="R232" s="200"/>
      <c r="S232" s="200"/>
    </row>
    <row r="233" spans="2:41" s="322" customFormat="1" ht="21.75" hidden="1" customHeight="1" outlineLevel="1" thickTop="1">
      <c r="B233" s="320"/>
      <c r="C233" s="321"/>
      <c r="D233" s="321"/>
      <c r="F233" s="328" t="s">
        <v>350</v>
      </c>
      <c r="G233" s="329" t="s">
        <v>248</v>
      </c>
      <c r="H233" s="329" t="s">
        <v>265</v>
      </c>
      <c r="I233" s="329" t="s">
        <v>249</v>
      </c>
      <c r="J233" s="329" t="s">
        <v>250</v>
      </c>
      <c r="K233" s="329" t="s">
        <v>251</v>
      </c>
      <c r="L233" s="329" t="s">
        <v>252</v>
      </c>
      <c r="M233" s="329" t="s">
        <v>253</v>
      </c>
      <c r="N233" s="329" t="s">
        <v>254</v>
      </c>
      <c r="O233" s="329" t="s">
        <v>399</v>
      </c>
      <c r="P233" s="329" t="s">
        <v>400</v>
      </c>
      <c r="Q233" s="329" t="s">
        <v>401</v>
      </c>
      <c r="R233" s="330" t="s">
        <v>264</v>
      </c>
      <c r="S233" s="331" t="s">
        <v>255</v>
      </c>
      <c r="T233" s="372" t="s">
        <v>409</v>
      </c>
      <c r="U233" s="325"/>
      <c r="V233" s="321"/>
      <c r="W233" s="321"/>
      <c r="AG233" s="326"/>
      <c r="AL233" s="325"/>
      <c r="AM233" s="325"/>
      <c r="AN233" s="325"/>
      <c r="AO233" s="344"/>
    </row>
    <row r="234" spans="2:41" s="322" customFormat="1" ht="15" hidden="1" outlineLevel="1">
      <c r="B234" s="320"/>
      <c r="C234" s="321"/>
      <c r="D234" s="321"/>
      <c r="F234" s="332" t="s">
        <v>257</v>
      </c>
      <c r="G234" s="333">
        <f t="shared" ref="G234:S234" si="110">SUMIF(G187:G231,5)/5</f>
        <v>0</v>
      </c>
      <c r="H234" s="333">
        <f t="shared" si="110"/>
        <v>0</v>
      </c>
      <c r="I234" s="333">
        <f t="shared" si="110"/>
        <v>0</v>
      </c>
      <c r="J234" s="333">
        <f t="shared" si="110"/>
        <v>0</v>
      </c>
      <c r="K234" s="333">
        <f t="shared" si="110"/>
        <v>0</v>
      </c>
      <c r="L234" s="333">
        <f t="shared" si="110"/>
        <v>0</v>
      </c>
      <c r="M234" s="333">
        <f t="shared" si="110"/>
        <v>0</v>
      </c>
      <c r="N234" s="333">
        <f t="shared" si="110"/>
        <v>0</v>
      </c>
      <c r="O234" s="333">
        <f t="shared" si="110"/>
        <v>0</v>
      </c>
      <c r="P234" s="333">
        <f t="shared" si="110"/>
        <v>0</v>
      </c>
      <c r="Q234" s="333">
        <f t="shared" si="110"/>
        <v>0</v>
      </c>
      <c r="R234" s="333">
        <f t="shared" si="110"/>
        <v>0</v>
      </c>
      <c r="S234" s="334">
        <f t="shared" si="110"/>
        <v>0</v>
      </c>
      <c r="T234" s="373" t="s">
        <v>411</v>
      </c>
      <c r="U234" s="325"/>
      <c r="V234" s="321"/>
      <c r="W234" s="321"/>
      <c r="AG234" s="326"/>
      <c r="AL234" s="325"/>
      <c r="AM234" s="325"/>
      <c r="AN234" s="325"/>
      <c r="AO234" s="344"/>
    </row>
    <row r="235" spans="2:41" s="322" customFormat="1" ht="15" hidden="1" outlineLevel="1">
      <c r="B235" s="320"/>
      <c r="C235" s="321"/>
      <c r="D235" s="321"/>
      <c r="F235" s="335" t="s">
        <v>258</v>
      </c>
      <c r="G235" s="336">
        <f t="shared" ref="G235:S235" si="111">IF(ISERR(G234/SUM(G234,G236,G238,G240)*100),0,G234/SUM(G234,G236,G238,G240)*100)</f>
        <v>0</v>
      </c>
      <c r="H235" s="336">
        <f t="shared" si="111"/>
        <v>0</v>
      </c>
      <c r="I235" s="336">
        <f t="shared" si="111"/>
        <v>0</v>
      </c>
      <c r="J235" s="336">
        <f t="shared" si="111"/>
        <v>0</v>
      </c>
      <c r="K235" s="336">
        <f t="shared" si="111"/>
        <v>0</v>
      </c>
      <c r="L235" s="336">
        <f t="shared" si="111"/>
        <v>0</v>
      </c>
      <c r="M235" s="336">
        <f t="shared" si="111"/>
        <v>0</v>
      </c>
      <c r="N235" s="336">
        <f t="shared" si="111"/>
        <v>0</v>
      </c>
      <c r="O235" s="336">
        <f t="shared" si="111"/>
        <v>0</v>
      </c>
      <c r="P235" s="336">
        <f t="shared" si="111"/>
        <v>0</v>
      </c>
      <c r="Q235" s="336">
        <f t="shared" si="111"/>
        <v>0</v>
      </c>
      <c r="R235" s="336">
        <f t="shared" si="111"/>
        <v>0</v>
      </c>
      <c r="S235" s="337">
        <f t="shared" si="111"/>
        <v>0</v>
      </c>
      <c r="T235" s="374">
        <f>SUM(V186:W186)</f>
        <v>0</v>
      </c>
      <c r="U235" s="325"/>
      <c r="V235" s="321"/>
      <c r="W235" s="321"/>
      <c r="AG235" s="326"/>
      <c r="AL235" s="325"/>
      <c r="AM235" s="325"/>
      <c r="AN235" s="325"/>
      <c r="AO235" s="344"/>
    </row>
    <row r="236" spans="2:41" s="322" customFormat="1" ht="15" hidden="1" outlineLevel="1">
      <c r="B236" s="320"/>
      <c r="C236" s="321"/>
      <c r="D236" s="321"/>
      <c r="F236" s="332" t="s">
        <v>259</v>
      </c>
      <c r="G236" s="333">
        <f t="shared" ref="G236:S236" si="112">SUMIF(G187:G231,4)/4</f>
        <v>0</v>
      </c>
      <c r="H236" s="333">
        <f t="shared" si="112"/>
        <v>0</v>
      </c>
      <c r="I236" s="333">
        <f t="shared" si="112"/>
        <v>0</v>
      </c>
      <c r="J236" s="333">
        <f t="shared" si="112"/>
        <v>0</v>
      </c>
      <c r="K236" s="333">
        <f t="shared" si="112"/>
        <v>0</v>
      </c>
      <c r="L236" s="333">
        <f t="shared" si="112"/>
        <v>0</v>
      </c>
      <c r="M236" s="333">
        <f t="shared" si="112"/>
        <v>0</v>
      </c>
      <c r="N236" s="333">
        <f t="shared" si="112"/>
        <v>0</v>
      </c>
      <c r="O236" s="333">
        <f t="shared" si="112"/>
        <v>0</v>
      </c>
      <c r="P236" s="333">
        <f t="shared" si="112"/>
        <v>0</v>
      </c>
      <c r="Q236" s="333">
        <f t="shared" si="112"/>
        <v>0</v>
      </c>
      <c r="R236" s="333">
        <f t="shared" si="112"/>
        <v>0</v>
      </c>
      <c r="S236" s="334">
        <f t="shared" si="112"/>
        <v>0</v>
      </c>
      <c r="T236" s="375" t="s">
        <v>410</v>
      </c>
      <c r="U236" s="325"/>
      <c r="V236" s="321"/>
      <c r="W236" s="321"/>
      <c r="AG236" s="326"/>
      <c r="AL236" s="325"/>
      <c r="AM236" s="325"/>
      <c r="AN236" s="325"/>
      <c r="AO236" s="344"/>
    </row>
    <row r="237" spans="2:41" s="322" customFormat="1" ht="15" hidden="1" outlineLevel="1">
      <c r="B237" s="320"/>
      <c r="C237" s="321"/>
      <c r="D237" s="321"/>
      <c r="F237" s="335" t="s">
        <v>258</v>
      </c>
      <c r="G237" s="336">
        <f t="shared" ref="G237:S237" si="113">IF(ISERR(G236/SUM(G234,G236,G238,G240)*100),0,G236/SUM(G234,G236,G238,G240)*100)</f>
        <v>0</v>
      </c>
      <c r="H237" s="336">
        <f t="shared" si="113"/>
        <v>0</v>
      </c>
      <c r="I237" s="336">
        <f t="shared" si="113"/>
        <v>0</v>
      </c>
      <c r="J237" s="336">
        <f t="shared" si="113"/>
        <v>0</v>
      </c>
      <c r="K237" s="336">
        <f t="shared" si="113"/>
        <v>0</v>
      </c>
      <c r="L237" s="336">
        <f t="shared" si="113"/>
        <v>0</v>
      </c>
      <c r="M237" s="336">
        <f t="shared" si="113"/>
        <v>0</v>
      </c>
      <c r="N237" s="336">
        <f t="shared" si="113"/>
        <v>0</v>
      </c>
      <c r="O237" s="336">
        <f t="shared" si="113"/>
        <v>0</v>
      </c>
      <c r="P237" s="336">
        <f t="shared" si="113"/>
        <v>0</v>
      </c>
      <c r="Q237" s="336">
        <f t="shared" si="113"/>
        <v>0</v>
      </c>
      <c r="R237" s="336">
        <f t="shared" si="113"/>
        <v>0</v>
      </c>
      <c r="S237" s="337">
        <f t="shared" si="113"/>
        <v>0</v>
      </c>
      <c r="T237" s="376">
        <f>AM186</f>
        <v>0</v>
      </c>
      <c r="U237" s="325"/>
      <c r="V237" s="321"/>
      <c r="W237" s="321"/>
      <c r="AG237" s="326"/>
      <c r="AL237" s="325"/>
      <c r="AM237" s="325"/>
      <c r="AN237" s="325"/>
      <c r="AO237" s="344"/>
    </row>
    <row r="238" spans="2:41" s="322" customFormat="1" ht="15" hidden="1" outlineLevel="1">
      <c r="B238" s="320"/>
      <c r="C238" s="321"/>
      <c r="D238" s="321"/>
      <c r="F238" s="332" t="s">
        <v>260</v>
      </c>
      <c r="G238" s="333">
        <f t="shared" ref="G238:S238" si="114">SUMIF(G187:G231,3)/3</f>
        <v>0</v>
      </c>
      <c r="H238" s="333">
        <f t="shared" si="114"/>
        <v>0</v>
      </c>
      <c r="I238" s="333">
        <f t="shared" si="114"/>
        <v>0</v>
      </c>
      <c r="J238" s="333">
        <f t="shared" si="114"/>
        <v>0</v>
      </c>
      <c r="K238" s="333">
        <f t="shared" si="114"/>
        <v>0</v>
      </c>
      <c r="L238" s="333">
        <f t="shared" si="114"/>
        <v>0</v>
      </c>
      <c r="M238" s="333">
        <f t="shared" si="114"/>
        <v>0</v>
      </c>
      <c r="N238" s="333">
        <f t="shared" si="114"/>
        <v>0</v>
      </c>
      <c r="O238" s="333">
        <f t="shared" si="114"/>
        <v>0</v>
      </c>
      <c r="P238" s="333">
        <f t="shared" si="114"/>
        <v>0</v>
      </c>
      <c r="Q238" s="333">
        <f t="shared" si="114"/>
        <v>0</v>
      </c>
      <c r="R238" s="333">
        <f t="shared" si="114"/>
        <v>0</v>
      </c>
      <c r="S238" s="334">
        <f t="shared" si="114"/>
        <v>0</v>
      </c>
      <c r="T238" s="375" t="s">
        <v>412</v>
      </c>
      <c r="U238" s="325"/>
      <c r="V238" s="321"/>
      <c r="W238" s="321"/>
      <c r="AG238" s="326"/>
      <c r="AL238" s="325"/>
      <c r="AM238" s="325"/>
      <c r="AN238" s="325"/>
      <c r="AO238" s="344"/>
    </row>
    <row r="239" spans="2:41" s="322" customFormat="1" ht="15" hidden="1" outlineLevel="1">
      <c r="B239" s="320"/>
      <c r="C239" s="321"/>
      <c r="D239" s="321"/>
      <c r="F239" s="335" t="s">
        <v>258</v>
      </c>
      <c r="G239" s="336">
        <f t="shared" ref="G239:S239" si="115">IF(ISERR(G238/SUM(G234,G236,G238,G240)*100),0,G238/SUM(G234,G236,G238,G240)*100)</f>
        <v>0</v>
      </c>
      <c r="H239" s="336">
        <f t="shared" si="115"/>
        <v>0</v>
      </c>
      <c r="I239" s="336">
        <f t="shared" si="115"/>
        <v>0</v>
      </c>
      <c r="J239" s="336">
        <f t="shared" si="115"/>
        <v>0</v>
      </c>
      <c r="K239" s="336">
        <f t="shared" si="115"/>
        <v>0</v>
      </c>
      <c r="L239" s="336">
        <f t="shared" si="115"/>
        <v>0</v>
      </c>
      <c r="M239" s="336">
        <f t="shared" si="115"/>
        <v>0</v>
      </c>
      <c r="N239" s="336">
        <f t="shared" si="115"/>
        <v>0</v>
      </c>
      <c r="O239" s="336">
        <f t="shared" si="115"/>
        <v>0</v>
      </c>
      <c r="P239" s="336">
        <f t="shared" si="115"/>
        <v>0</v>
      </c>
      <c r="Q239" s="336">
        <f t="shared" si="115"/>
        <v>0</v>
      </c>
      <c r="R239" s="336">
        <f t="shared" si="115"/>
        <v>0</v>
      </c>
      <c r="S239" s="337">
        <f t="shared" si="115"/>
        <v>0</v>
      </c>
      <c r="T239" s="377">
        <f>T235-T237</f>
        <v>0</v>
      </c>
      <c r="U239" s="325"/>
      <c r="V239" s="321"/>
      <c r="W239" s="321"/>
      <c r="AG239" s="326"/>
      <c r="AL239" s="325"/>
      <c r="AM239" s="325"/>
      <c r="AN239" s="325"/>
      <c r="AO239" s="344"/>
    </row>
    <row r="240" spans="2:41" s="322" customFormat="1" ht="15" hidden="1" outlineLevel="1">
      <c r="B240" s="320"/>
      <c r="C240" s="321"/>
      <c r="D240" s="321"/>
      <c r="F240" s="332" t="s">
        <v>261</v>
      </c>
      <c r="G240" s="333">
        <f t="shared" ref="G240:S240" si="116">SUMIF(G187:G231,2)/2</f>
        <v>0</v>
      </c>
      <c r="H240" s="333">
        <f t="shared" si="116"/>
        <v>0</v>
      </c>
      <c r="I240" s="333">
        <f t="shared" si="116"/>
        <v>0</v>
      </c>
      <c r="J240" s="333">
        <f t="shared" si="116"/>
        <v>0</v>
      </c>
      <c r="K240" s="333">
        <f t="shared" si="116"/>
        <v>0</v>
      </c>
      <c r="L240" s="333">
        <f t="shared" si="116"/>
        <v>0</v>
      </c>
      <c r="M240" s="333">
        <f t="shared" si="116"/>
        <v>0</v>
      </c>
      <c r="N240" s="333">
        <f t="shared" si="116"/>
        <v>0</v>
      </c>
      <c r="O240" s="333">
        <f t="shared" si="116"/>
        <v>0</v>
      </c>
      <c r="P240" s="333">
        <f t="shared" si="116"/>
        <v>0</v>
      </c>
      <c r="Q240" s="333">
        <f t="shared" si="116"/>
        <v>0</v>
      </c>
      <c r="R240" s="333">
        <f t="shared" si="116"/>
        <v>0</v>
      </c>
      <c r="S240" s="334">
        <f t="shared" si="116"/>
        <v>0</v>
      </c>
      <c r="T240" s="1128" t="s">
        <v>413</v>
      </c>
      <c r="U240" s="325"/>
      <c r="V240" s="321"/>
      <c r="W240" s="321"/>
      <c r="AG240" s="326"/>
      <c r="AL240" s="325"/>
      <c r="AM240" s="325"/>
      <c r="AN240" s="325"/>
      <c r="AO240" s="344"/>
    </row>
    <row r="241" spans="2:41" s="322" customFormat="1" ht="15" hidden="1" outlineLevel="1">
      <c r="B241" s="320"/>
      <c r="C241" s="321"/>
      <c r="D241" s="321"/>
      <c r="F241" s="335" t="s">
        <v>258</v>
      </c>
      <c r="G241" s="336">
        <f t="shared" ref="G241:S241" si="117">IF(ISERR(G240/SUM(G234,G236,G238,G240)*100),0,G240/SUM(G234,G236,G238,G240)*100)</f>
        <v>0</v>
      </c>
      <c r="H241" s="336">
        <f t="shared" si="117"/>
        <v>0</v>
      </c>
      <c r="I241" s="336">
        <f t="shared" si="117"/>
        <v>0</v>
      </c>
      <c r="J241" s="336">
        <f t="shared" si="117"/>
        <v>0</v>
      </c>
      <c r="K241" s="336">
        <f t="shared" si="117"/>
        <v>0</v>
      </c>
      <c r="L241" s="336">
        <f t="shared" si="117"/>
        <v>0</v>
      </c>
      <c r="M241" s="336">
        <f t="shared" si="117"/>
        <v>0</v>
      </c>
      <c r="N241" s="336">
        <f t="shared" si="117"/>
        <v>0</v>
      </c>
      <c r="O241" s="336">
        <f t="shared" si="117"/>
        <v>0</v>
      </c>
      <c r="P241" s="336">
        <f t="shared" si="117"/>
        <v>0</v>
      </c>
      <c r="Q241" s="336">
        <f t="shared" si="117"/>
        <v>0</v>
      </c>
      <c r="R241" s="336">
        <f t="shared" si="117"/>
        <v>0</v>
      </c>
      <c r="S241" s="337">
        <f t="shared" si="117"/>
        <v>0</v>
      </c>
      <c r="T241" s="1129"/>
      <c r="U241" s="325"/>
      <c r="V241" s="321"/>
      <c r="W241" s="321"/>
      <c r="AG241" s="326"/>
      <c r="AL241" s="325"/>
      <c r="AM241" s="325"/>
      <c r="AN241" s="325"/>
      <c r="AO241" s="344"/>
    </row>
    <row r="242" spans="2:41" s="322" customFormat="1" ht="15" collapsed="1">
      <c r="B242" s="320"/>
      <c r="C242" s="321"/>
      <c r="D242" s="321"/>
      <c r="F242" s="338" t="s">
        <v>262</v>
      </c>
      <c r="G242" s="339">
        <f t="shared" ref="G242:S242" si="118">IF(SUM(G234,G236,G238,G240)=0,0,IF(AND(SUM(G235,G237,G239)&gt;=95,G235&gt;=50),5,IF(AND(SUM(G235,G237,G239)&gt;=90,SUM(G235,G237)&gt;=50),4,IF(SUM(G235,G237,G239)&gt;=85,3,2))))</f>
        <v>0</v>
      </c>
      <c r="H242" s="339">
        <f t="shared" si="118"/>
        <v>0</v>
      </c>
      <c r="I242" s="339">
        <f t="shared" si="118"/>
        <v>0</v>
      </c>
      <c r="J242" s="339">
        <f t="shared" si="118"/>
        <v>0</v>
      </c>
      <c r="K242" s="339">
        <f t="shared" si="118"/>
        <v>0</v>
      </c>
      <c r="L242" s="339">
        <f t="shared" si="118"/>
        <v>0</v>
      </c>
      <c r="M242" s="339">
        <f t="shared" si="118"/>
        <v>0</v>
      </c>
      <c r="N242" s="339">
        <f t="shared" si="118"/>
        <v>0</v>
      </c>
      <c r="O242" s="339">
        <f t="shared" si="118"/>
        <v>0</v>
      </c>
      <c r="P242" s="339">
        <f t="shared" si="118"/>
        <v>0</v>
      </c>
      <c r="Q242" s="339">
        <f t="shared" si="118"/>
        <v>0</v>
      </c>
      <c r="R242" s="339">
        <f t="shared" si="118"/>
        <v>0</v>
      </c>
      <c r="S242" s="340">
        <f t="shared" si="118"/>
        <v>0</v>
      </c>
      <c r="T242" s="378" t="e">
        <f>T237/T235</f>
        <v>#DIV/0!</v>
      </c>
      <c r="U242" s="325"/>
      <c r="V242" s="321"/>
      <c r="W242" s="321"/>
      <c r="AG242" s="326"/>
      <c r="AL242" s="325"/>
      <c r="AM242" s="325"/>
      <c r="AN242" s="325"/>
      <c r="AO242" s="344"/>
    </row>
    <row r="243" spans="2:41" s="322" customFormat="1" ht="15.75" thickBot="1">
      <c r="B243" s="320"/>
      <c r="C243" s="321"/>
      <c r="D243" s="321"/>
      <c r="F243" s="341" t="s">
        <v>263</v>
      </c>
      <c r="G243" s="342">
        <f t="shared" ref="G243:S243" si="119">IF(SUM(G234,G236,G238,G240)&gt;0,SUM(G234*5,G236*4,G238*3,G240*2)/SUM(G234,G236,G238,G240),0)</f>
        <v>0</v>
      </c>
      <c r="H243" s="342">
        <f t="shared" si="119"/>
        <v>0</v>
      </c>
      <c r="I243" s="342">
        <f t="shared" si="119"/>
        <v>0</v>
      </c>
      <c r="J243" s="342">
        <f t="shared" si="119"/>
        <v>0</v>
      </c>
      <c r="K243" s="342">
        <f t="shared" si="119"/>
        <v>0</v>
      </c>
      <c r="L243" s="342">
        <f t="shared" si="119"/>
        <v>0</v>
      </c>
      <c r="M243" s="342">
        <f t="shared" si="119"/>
        <v>0</v>
      </c>
      <c r="N243" s="342">
        <f t="shared" si="119"/>
        <v>0</v>
      </c>
      <c r="O243" s="342">
        <f t="shared" si="119"/>
        <v>0</v>
      </c>
      <c r="P243" s="342">
        <f t="shared" si="119"/>
        <v>0</v>
      </c>
      <c r="Q243" s="342">
        <f t="shared" si="119"/>
        <v>0</v>
      </c>
      <c r="R243" s="342">
        <f t="shared" si="119"/>
        <v>0</v>
      </c>
      <c r="S243" s="343">
        <f t="shared" si="119"/>
        <v>0</v>
      </c>
      <c r="T243" s="379" t="e">
        <f>T239/T235</f>
        <v>#DIV/0!</v>
      </c>
      <c r="U243" s="325"/>
      <c r="V243" s="321"/>
      <c r="W243" s="321"/>
      <c r="AG243" s="326"/>
      <c r="AL243" s="325"/>
      <c r="AM243" s="325"/>
      <c r="AN243" s="325"/>
      <c r="AO243" s="344"/>
    </row>
    <row r="244" spans="2:41" ht="14.25" thickTop="1" thickBot="1"/>
    <row r="245" spans="2:41" s="159" customFormat="1" ht="16.5" thickBot="1">
      <c r="B245" s="189"/>
      <c r="C245" s="198">
        <v>415</v>
      </c>
      <c r="D245" s="713">
        <f>Главная!Q7</f>
        <v>0</v>
      </c>
      <c r="E245" s="175"/>
      <c r="F245" s="175"/>
      <c r="G245" s="175"/>
      <c r="H245" s="175"/>
      <c r="I245" s="175"/>
      <c r="J245" s="175"/>
      <c r="K245" s="175"/>
      <c r="L245" s="175"/>
      <c r="M245" s="175"/>
      <c r="N245" s="176"/>
      <c r="O245" s="176"/>
      <c r="P245" s="176"/>
      <c r="Q245" s="176"/>
      <c r="R245" s="175"/>
      <c r="S245" s="175"/>
      <c r="T245" s="177"/>
      <c r="V245" s="162"/>
      <c r="W245" s="162"/>
      <c r="Y245" s="1117" t="s">
        <v>351</v>
      </c>
      <c r="Z245" s="1117"/>
      <c r="AA245" s="1117"/>
      <c r="AC245" s="1117" t="s">
        <v>352</v>
      </c>
      <c r="AD245" s="1117"/>
      <c r="AE245" s="1117"/>
      <c r="AF245" s="1117"/>
      <c r="AG245" s="162"/>
      <c r="AH245" s="1117" t="s">
        <v>264</v>
      </c>
      <c r="AI245" s="1117"/>
      <c r="AJ245" s="1117"/>
      <c r="AK245" s="1117"/>
      <c r="AM245" s="224" t="s">
        <v>409</v>
      </c>
      <c r="AO245" s="162"/>
    </row>
    <row r="246" spans="2:41" ht="30" hidden="1" customHeight="1" outlineLevel="2" thickBot="1">
      <c r="B246" s="193" t="s">
        <v>348</v>
      </c>
      <c r="C246" s="194" t="s">
        <v>244</v>
      </c>
      <c r="D246" s="194" t="s">
        <v>245</v>
      </c>
      <c r="E246" s="194" t="s">
        <v>246</v>
      </c>
      <c r="F246" s="209" t="s">
        <v>319</v>
      </c>
      <c r="G246" s="212" t="s">
        <v>248</v>
      </c>
      <c r="H246" s="210" t="s">
        <v>265</v>
      </c>
      <c r="I246" s="212" t="s">
        <v>249</v>
      </c>
      <c r="J246" s="211" t="s">
        <v>250</v>
      </c>
      <c r="K246" s="194" t="s">
        <v>251</v>
      </c>
      <c r="L246" s="194" t="s">
        <v>252</v>
      </c>
      <c r="M246" s="194" t="s">
        <v>253</v>
      </c>
      <c r="N246" s="194" t="s">
        <v>254</v>
      </c>
      <c r="O246" s="194" t="s">
        <v>399</v>
      </c>
      <c r="P246" s="310" t="s">
        <v>400</v>
      </c>
      <c r="Q246" s="194" t="s">
        <v>401</v>
      </c>
      <c r="R246" s="196" t="s">
        <v>264</v>
      </c>
      <c r="S246" s="196" t="s">
        <v>255</v>
      </c>
      <c r="T246" s="204" t="str">
        <f>CONCATENATE("Аттест. - ",SUM(V247:V291)," чел.","                                                 Не Аттест. - ",SUM(W247:W291)," чел.")</f>
        <v>Аттест. - 0 чел.                                                 Не Аттест. - 0 чел.</v>
      </c>
      <c r="V246" s="203">
        <f>SUM(V247:V291)</f>
        <v>0</v>
      </c>
      <c r="W246" s="205">
        <f>SUM(W247:W291)</f>
        <v>0</v>
      </c>
      <c r="Y246" s="206">
        <v>5</v>
      </c>
      <c r="Z246" s="207">
        <v>4</v>
      </c>
      <c r="AA246" s="208">
        <v>3</v>
      </c>
      <c r="AC246" s="178">
        <v>5</v>
      </c>
      <c r="AD246" s="179">
        <v>4</v>
      </c>
      <c r="AE246" s="179">
        <v>3</v>
      </c>
      <c r="AF246" s="180">
        <v>2</v>
      </c>
      <c r="AG246" s="217"/>
      <c r="AH246" s="178">
        <v>5</v>
      </c>
      <c r="AI246" s="179">
        <v>4</v>
      </c>
      <c r="AJ246" s="179">
        <v>3</v>
      </c>
      <c r="AK246" s="180">
        <v>2</v>
      </c>
      <c r="AM246" s="369">
        <f>SUM(AM247:AM291)</f>
        <v>0</v>
      </c>
      <c r="AO246" s="201"/>
    </row>
    <row r="247" spans="2:41" ht="16.5" hidden="1" outlineLevel="2" thickBot="1">
      <c r="B247" s="314">
        <v>1</v>
      </c>
      <c r="C247" s="315">
        <f>C245</f>
        <v>415</v>
      </c>
      <c r="D247" s="315">
        <f>D245</f>
        <v>0</v>
      </c>
      <c r="E247" s="150"/>
      <c r="F247" s="150"/>
      <c r="G247" s="151"/>
      <c r="H247" s="151"/>
      <c r="I247" s="151"/>
      <c r="J247" s="151"/>
      <c r="K247" s="151"/>
      <c r="L247" s="151"/>
      <c r="M247" s="151"/>
      <c r="N247" s="252"/>
      <c r="O247" s="252"/>
      <c r="P247" s="311"/>
      <c r="Q247" s="252"/>
      <c r="R247" s="185" t="str">
        <f>IF(SUM(J247:Q247)&lt;1,"-",IF(AK247&gt;0,2,IF(AND(AH247&gt;=50,AI247=(100-AH247)),5,IF((AH247+AI247)&gt;=70,4,3))))</f>
        <v>-</v>
      </c>
      <c r="S247" s="185" t="str">
        <f>IF(AND(G247&gt;1,I247&gt;1),IF(Y247=5,5,IF(Z247=4,4,IF(AA247=3,3,IF(V247=1,2,"-")))),R247)</f>
        <v>-</v>
      </c>
      <c r="T247" s="152" t="s">
        <v>316</v>
      </c>
      <c r="V247" s="181">
        <f t="shared" ref="V247:V291" si="120">IF(SUM(AH247:AK247)&gt;0,1,0)</f>
        <v>0</v>
      </c>
      <c r="W247" s="202">
        <f t="shared" ref="W247:W291" si="121">IF(IF(ISERR(SEARCH(".",F247)),0,1)=1,IF(V247=1,0,1),0)</f>
        <v>0</v>
      </c>
      <c r="X247" s="149">
        <f t="shared" ref="X247:X291" si="122">SUM(IF(J247&gt;0,1,0),IF(K247&gt;0,1,0),IF(L247&gt;0,1,0),IF(M247&gt;0,1,0),IF($W$2=2,SUM(IF(N247&gt;0,1,0),IF(O247&gt;0,1,0),IF(Q247&gt;0,1,0)),IF($W$2=4,IF(N247&gt;0,1,0))))</f>
        <v>0</v>
      </c>
      <c r="Y247" s="167">
        <f t="shared" ref="Y247:Y291" si="123">IF(AND(G247=5,I247=5),IF(AC247&gt;=50,IF(AND(AE247=0,AF247=0),5,0),0),0)</f>
        <v>0</v>
      </c>
      <c r="Z247" s="168">
        <f t="shared" ref="Z247:Z291" si="124">IF(AND(G247&gt;=4,I247&gt;=4),IF(SUM(AC247:AD247)&gt;=70,IF(AF247=0,4,0),0),0)</f>
        <v>0</v>
      </c>
      <c r="AA247" s="169">
        <f t="shared" ref="AA247:AA291" si="125">IF(AND(G247&gt;=3,I247&gt;=3),IF(AF247=0,3,0),0)</f>
        <v>0</v>
      </c>
      <c r="AC247" s="219">
        <f t="shared" ref="AC247:AC291" si="126">(IF(G247=5,1,0)+IF(I247=5,1,0)+IF(J247=5,1,0)+IF(K247=5,1,0)+IF(L247=5,1,0)+IF(M247=5,1,0)+IF(AND(N247=5,OR($W$2=4,$W$2=2)),1,0)+IF(AND($W$2=2,O247=5),1,0)+IF(AND($W$2=2,Q247=5),1,0))/(X247+2)*100</f>
        <v>0</v>
      </c>
      <c r="AD247" s="218">
        <f t="shared" ref="AD247:AD291" si="127">(IF(G247=4,1,0)+IF(I247=4,1,0)+IF(J247=4,1,0)+IF(K247=4,1,0)+IF(L247=4,1,0)+IF(M247=4,1,0)+IF(AND(N247=4,OR($W$2=4,$W$2=2)),1,0)+IF(AND($W$2=2,O247=4),1,0)+IF(AND($W$2=2,Q247=4),1,0))/(X247+2)*100</f>
        <v>0</v>
      </c>
      <c r="AE247" s="218">
        <f t="shared" ref="AE247:AE291" si="128">(IF(G247=3,1,0)+IF(I247=3,1,0)+IF(J247=3,1,0)+IF(K247=3,1,0)+IF(L247=3,1,0)+IF(M247=3,1,0)+IF(AND(N247=3,(OR($W$2=4,$W$2=2))),1,0)+IF(AND($W$2=2,O247=3),1,0)+IF(AND($W$2=2,Q247=3),1,0))/(X247+2)*100</f>
        <v>0</v>
      </c>
      <c r="AF247" s="220">
        <f t="shared" ref="AF247:AF291" si="129">(IF(G247=2,1,0)+IF(I247=2,1,0)+IF(J247=2,1,0)+IF(K247=2,1,0)+IF(L247=2,1,0)+IF(M247=2,1,0)+IF(AND(OR($W$2=4,$W$2=2),N247=2),1,0)+IF(AND($W$2=2,O247=2),1,0)+IF(AND($W$2=2,Q247=2),1,0))/(X247+2)*100</f>
        <v>0</v>
      </c>
      <c r="AG247" s="162"/>
      <c r="AH247" s="182">
        <f t="shared" ref="AH247:AH291" si="130">(IF(J247=5,1,0)+IF(K247=5,1,0)+IF(L247=5,1,0)+IF(M247=5,1,0)+IF(AND(N247=5,OR($W$2=4,$W$2=2)),1,0)+IF(AND($W$2=2,O247=5),1,0)+IF(AND($W$2=2,Q247=5),1,0))/(IF(X247=0,1,X247))*100</f>
        <v>0</v>
      </c>
      <c r="AI247" s="183">
        <f t="shared" ref="AI247:AI291" si="131">(IF(J247=4,1,0)+IF(K247=4,1,0)+IF(L247=4,1,0)+IF(M247=4,1,0)+IF(AND(N247=4,OR($W$2=4,$W$2=2)),1,0)+IF(AND($W$2=2,O247=4),1,0)+IF(AND($W$2=2,Q247=4),1,0))/(IF(X247=0,1,X247))*100</f>
        <v>0</v>
      </c>
      <c r="AJ247" s="183">
        <f t="shared" ref="AJ247:AJ291" si="132">(IF(J247=3,1,0)+IF(K247=3,1,0)+IF(L247=3,1,0)+IF(M247=3,1,0)+IF(AND(N247=3,(OR($W$2=4,$W$2=2))),1,0)+IF(AND($W$2=2,O247=3),1,0)+IF(AND($W$2=2,Q247=3),1,0))/(IF(X247=0,1,X247))*100</f>
        <v>0</v>
      </c>
      <c r="AK247" s="184">
        <f t="shared" ref="AK247:AK291" si="133">(IF(J247=2,1,0)+IF(K247=2,1,0)+IF(L247=2,1,0)+IF(M247=2,1,0)+IF(AND(OR($W$2=4,$W$2=2),N247=2),1,0)+IF(AND($W$2=2,O247=2),1,0)+IF(AND($W$2=2,Q247=2),1,0))/(IF(X247=0,1,X247))*100</f>
        <v>0</v>
      </c>
      <c r="AM247" s="370" t="str">
        <f>IF(OR(S247=5,S247=4),1,IF(OR(S247=3,S247=2),0,"-"))</f>
        <v>-</v>
      </c>
      <c r="AO247" s="309" t="str">
        <f>IF(AM247=1,"3 КЛ","")</f>
        <v/>
      </c>
    </row>
    <row r="248" spans="2:41" ht="16.5" hidden="1" outlineLevel="2" thickBot="1">
      <c r="B248" s="316">
        <v>2</v>
      </c>
      <c r="C248" s="317">
        <f t="shared" ref="C248:C291" si="134">C247</f>
        <v>415</v>
      </c>
      <c r="D248" s="317">
        <f t="shared" ref="D248:D291" si="135">D247</f>
        <v>0</v>
      </c>
      <c r="E248" s="153"/>
      <c r="F248" s="153"/>
      <c r="G248" s="154"/>
      <c r="H248" s="154"/>
      <c r="I248" s="154"/>
      <c r="J248" s="154"/>
      <c r="K248" s="154"/>
      <c r="L248" s="154"/>
      <c r="M248" s="154"/>
      <c r="N248" s="253"/>
      <c r="O248" s="253"/>
      <c r="P248" s="312"/>
      <c r="Q248" s="253"/>
      <c r="R248" s="186" t="str">
        <f>IF(SUM(J248:Q248)&lt;1,"-",IF(AK248&gt;0,2,IF(AND(AH248&gt;=50,AI248=(100-AH248)),5,IF((AH248+AI248)&gt;=70,4,3))))</f>
        <v>-</v>
      </c>
      <c r="S248" s="186" t="str">
        <f>IF(AND(G248&gt;1,I248&gt;1),IF(Y248=5,5,IF(Z248=4,4,IF(AA248=3,3,IF(V248=1,2,"-")))),R248)</f>
        <v>-</v>
      </c>
      <c r="T248" s="155" t="s">
        <v>316</v>
      </c>
      <c r="V248" s="181">
        <f t="shared" si="120"/>
        <v>0</v>
      </c>
      <c r="W248" s="202">
        <f t="shared" si="121"/>
        <v>0</v>
      </c>
      <c r="X248" s="149">
        <f t="shared" si="122"/>
        <v>0</v>
      </c>
      <c r="Y248" s="170">
        <f t="shared" si="123"/>
        <v>0</v>
      </c>
      <c r="Z248" s="161">
        <f t="shared" si="124"/>
        <v>0</v>
      </c>
      <c r="AA248" s="171">
        <f t="shared" si="125"/>
        <v>0</v>
      </c>
      <c r="AC248" s="219">
        <f t="shared" si="126"/>
        <v>0</v>
      </c>
      <c r="AD248" s="218">
        <f t="shared" si="127"/>
        <v>0</v>
      </c>
      <c r="AE248" s="218">
        <f t="shared" si="128"/>
        <v>0</v>
      </c>
      <c r="AF248" s="220">
        <f t="shared" si="129"/>
        <v>0</v>
      </c>
      <c r="AG248" s="162"/>
      <c r="AH248" s="182">
        <f t="shared" si="130"/>
        <v>0</v>
      </c>
      <c r="AI248" s="183">
        <f t="shared" si="131"/>
        <v>0</v>
      </c>
      <c r="AJ248" s="183">
        <f t="shared" si="132"/>
        <v>0</v>
      </c>
      <c r="AK248" s="184">
        <f t="shared" si="133"/>
        <v>0</v>
      </c>
      <c r="AM248" s="370" t="str">
        <f>IF(OR(S248=5,S248=4),1,IF(OR(S248=3,S248=2),0,"-"))</f>
        <v>-</v>
      </c>
      <c r="AO248" s="309" t="str">
        <f t="shared" ref="AO248:AO291" si="136">IF(AM248=1,"3 КЛ","")</f>
        <v/>
      </c>
    </row>
    <row r="249" spans="2:41" ht="16.5" hidden="1" outlineLevel="2" thickBot="1">
      <c r="B249" s="316">
        <v>3</v>
      </c>
      <c r="C249" s="317">
        <f t="shared" si="134"/>
        <v>415</v>
      </c>
      <c r="D249" s="317">
        <f t="shared" si="135"/>
        <v>0</v>
      </c>
      <c r="E249" s="153"/>
      <c r="F249" s="153"/>
      <c r="G249" s="154"/>
      <c r="H249" s="154"/>
      <c r="I249" s="154"/>
      <c r="J249" s="154"/>
      <c r="K249" s="154"/>
      <c r="L249" s="154"/>
      <c r="M249" s="154"/>
      <c r="N249" s="253"/>
      <c r="O249" s="253"/>
      <c r="P249" s="312"/>
      <c r="Q249" s="253"/>
      <c r="R249" s="186" t="str">
        <f t="shared" ref="R249:R291" si="137">IF(SUM(J249:Q249)&lt;1,"-",IF(AK249&gt;0,2,IF(AND(AH249&gt;=50,AI249=(100-AH249)),5,IF((AH249+AI249)&gt;=70,4,3))))</f>
        <v>-</v>
      </c>
      <c r="S249" s="186" t="str">
        <f t="shared" ref="S249:S291" si="138">IF(AND(G249&gt;1,I249&gt;1),IF(Y249=5,5,IF(Z249=4,4,IF(AA249=3,3,IF(V249=1,2,"-")))),R249)</f>
        <v>-</v>
      </c>
      <c r="T249" s="155" t="s">
        <v>316</v>
      </c>
      <c r="V249" s="181">
        <f t="shared" si="120"/>
        <v>0</v>
      </c>
      <c r="W249" s="202">
        <f t="shared" si="121"/>
        <v>0</v>
      </c>
      <c r="X249" s="149">
        <f t="shared" si="122"/>
        <v>0</v>
      </c>
      <c r="Y249" s="170">
        <f t="shared" si="123"/>
        <v>0</v>
      </c>
      <c r="Z249" s="161">
        <f t="shared" si="124"/>
        <v>0</v>
      </c>
      <c r="AA249" s="171">
        <f t="shared" si="125"/>
        <v>0</v>
      </c>
      <c r="AC249" s="219">
        <f t="shared" si="126"/>
        <v>0</v>
      </c>
      <c r="AD249" s="218">
        <f t="shared" si="127"/>
        <v>0</v>
      </c>
      <c r="AE249" s="218">
        <f t="shared" si="128"/>
        <v>0</v>
      </c>
      <c r="AF249" s="220">
        <f t="shared" si="129"/>
        <v>0</v>
      </c>
      <c r="AG249" s="162"/>
      <c r="AH249" s="182">
        <f t="shared" si="130"/>
        <v>0</v>
      </c>
      <c r="AI249" s="183">
        <f t="shared" si="131"/>
        <v>0</v>
      </c>
      <c r="AJ249" s="183">
        <f t="shared" si="132"/>
        <v>0</v>
      </c>
      <c r="AK249" s="184">
        <f t="shared" si="133"/>
        <v>0</v>
      </c>
      <c r="AM249" s="370" t="str">
        <f t="shared" ref="AM249:AM291" si="139">IF(OR(S249=5,S249=4),1,IF(OR(S249=3,S249=2),0,"-"))</f>
        <v>-</v>
      </c>
      <c r="AO249" s="309" t="str">
        <f t="shared" si="136"/>
        <v/>
      </c>
    </row>
    <row r="250" spans="2:41" ht="16.5" hidden="1" outlineLevel="2" thickBot="1">
      <c r="B250" s="316">
        <v>4</v>
      </c>
      <c r="C250" s="317">
        <f t="shared" si="134"/>
        <v>415</v>
      </c>
      <c r="D250" s="317">
        <f t="shared" si="135"/>
        <v>0</v>
      </c>
      <c r="E250" s="153"/>
      <c r="F250" s="153"/>
      <c r="G250" s="154"/>
      <c r="H250" s="154"/>
      <c r="I250" s="154"/>
      <c r="J250" s="154"/>
      <c r="K250" s="154"/>
      <c r="L250" s="154"/>
      <c r="M250" s="154"/>
      <c r="N250" s="253"/>
      <c r="O250" s="253"/>
      <c r="P250" s="312"/>
      <c r="Q250" s="253"/>
      <c r="R250" s="186" t="str">
        <f t="shared" si="137"/>
        <v>-</v>
      </c>
      <c r="S250" s="186" t="str">
        <f t="shared" si="138"/>
        <v>-</v>
      </c>
      <c r="T250" s="155" t="s">
        <v>316</v>
      </c>
      <c r="V250" s="181">
        <f t="shared" si="120"/>
        <v>0</v>
      </c>
      <c r="W250" s="202">
        <f t="shared" si="121"/>
        <v>0</v>
      </c>
      <c r="X250" s="149">
        <f t="shared" si="122"/>
        <v>0</v>
      </c>
      <c r="Y250" s="170">
        <f t="shared" si="123"/>
        <v>0</v>
      </c>
      <c r="Z250" s="161">
        <f t="shared" si="124"/>
        <v>0</v>
      </c>
      <c r="AA250" s="171">
        <f t="shared" si="125"/>
        <v>0</v>
      </c>
      <c r="AC250" s="219">
        <f t="shared" si="126"/>
        <v>0</v>
      </c>
      <c r="AD250" s="218">
        <f t="shared" si="127"/>
        <v>0</v>
      </c>
      <c r="AE250" s="218">
        <f t="shared" si="128"/>
        <v>0</v>
      </c>
      <c r="AF250" s="220">
        <f t="shared" si="129"/>
        <v>0</v>
      </c>
      <c r="AG250" s="162"/>
      <c r="AH250" s="182">
        <f t="shared" si="130"/>
        <v>0</v>
      </c>
      <c r="AI250" s="183">
        <f t="shared" si="131"/>
        <v>0</v>
      </c>
      <c r="AJ250" s="183">
        <f t="shared" si="132"/>
        <v>0</v>
      </c>
      <c r="AK250" s="184">
        <f t="shared" si="133"/>
        <v>0</v>
      </c>
      <c r="AM250" s="370" t="str">
        <f t="shared" si="139"/>
        <v>-</v>
      </c>
      <c r="AO250" s="309" t="str">
        <f t="shared" si="136"/>
        <v/>
      </c>
    </row>
    <row r="251" spans="2:41" ht="16.5" hidden="1" outlineLevel="2" thickBot="1">
      <c r="B251" s="316">
        <v>5</v>
      </c>
      <c r="C251" s="317">
        <f t="shared" si="134"/>
        <v>415</v>
      </c>
      <c r="D251" s="317">
        <f t="shared" si="135"/>
        <v>0</v>
      </c>
      <c r="E251" s="153"/>
      <c r="F251" s="153"/>
      <c r="G251" s="154"/>
      <c r="H251" s="154"/>
      <c r="I251" s="154"/>
      <c r="J251" s="154"/>
      <c r="K251" s="154"/>
      <c r="L251" s="154"/>
      <c r="M251" s="154"/>
      <c r="N251" s="253"/>
      <c r="O251" s="253"/>
      <c r="P251" s="312"/>
      <c r="Q251" s="253"/>
      <c r="R251" s="186" t="str">
        <f t="shared" si="137"/>
        <v>-</v>
      </c>
      <c r="S251" s="186" t="str">
        <f t="shared" si="138"/>
        <v>-</v>
      </c>
      <c r="T251" s="155" t="s">
        <v>316</v>
      </c>
      <c r="V251" s="181">
        <f t="shared" si="120"/>
        <v>0</v>
      </c>
      <c r="W251" s="202">
        <f t="shared" si="121"/>
        <v>0</v>
      </c>
      <c r="X251" s="149">
        <f t="shared" si="122"/>
        <v>0</v>
      </c>
      <c r="Y251" s="170">
        <f t="shared" si="123"/>
        <v>0</v>
      </c>
      <c r="Z251" s="161">
        <f t="shared" si="124"/>
        <v>0</v>
      </c>
      <c r="AA251" s="171">
        <f t="shared" si="125"/>
        <v>0</v>
      </c>
      <c r="AC251" s="219">
        <f t="shared" si="126"/>
        <v>0</v>
      </c>
      <c r="AD251" s="218">
        <f t="shared" si="127"/>
        <v>0</v>
      </c>
      <c r="AE251" s="218">
        <f t="shared" si="128"/>
        <v>0</v>
      </c>
      <c r="AF251" s="220">
        <f t="shared" si="129"/>
        <v>0</v>
      </c>
      <c r="AG251" s="162"/>
      <c r="AH251" s="182">
        <f t="shared" si="130"/>
        <v>0</v>
      </c>
      <c r="AI251" s="183">
        <f t="shared" si="131"/>
        <v>0</v>
      </c>
      <c r="AJ251" s="183">
        <f t="shared" si="132"/>
        <v>0</v>
      </c>
      <c r="AK251" s="184">
        <f t="shared" si="133"/>
        <v>0</v>
      </c>
      <c r="AM251" s="370" t="str">
        <f t="shared" si="139"/>
        <v>-</v>
      </c>
      <c r="AO251" s="309" t="str">
        <f t="shared" si="136"/>
        <v/>
      </c>
    </row>
    <row r="252" spans="2:41" ht="16.5" hidden="1" outlineLevel="2" thickBot="1">
      <c r="B252" s="316">
        <v>6</v>
      </c>
      <c r="C252" s="317">
        <f t="shared" si="134"/>
        <v>415</v>
      </c>
      <c r="D252" s="317">
        <f t="shared" si="135"/>
        <v>0</v>
      </c>
      <c r="E252" s="153"/>
      <c r="F252" s="153"/>
      <c r="G252" s="154"/>
      <c r="H252" s="154"/>
      <c r="I252" s="154"/>
      <c r="J252" s="154"/>
      <c r="K252" s="154"/>
      <c r="L252" s="154"/>
      <c r="M252" s="154"/>
      <c r="N252" s="253"/>
      <c r="O252" s="253"/>
      <c r="P252" s="312"/>
      <c r="Q252" s="253"/>
      <c r="R252" s="186" t="str">
        <f t="shared" si="137"/>
        <v>-</v>
      </c>
      <c r="S252" s="186" t="str">
        <f t="shared" si="138"/>
        <v>-</v>
      </c>
      <c r="T252" s="155" t="s">
        <v>316</v>
      </c>
      <c r="V252" s="181">
        <f t="shared" si="120"/>
        <v>0</v>
      </c>
      <c r="W252" s="202">
        <f t="shared" si="121"/>
        <v>0</v>
      </c>
      <c r="X252" s="149">
        <f t="shared" si="122"/>
        <v>0</v>
      </c>
      <c r="Y252" s="170">
        <f t="shared" si="123"/>
        <v>0</v>
      </c>
      <c r="Z252" s="161">
        <f t="shared" si="124"/>
        <v>0</v>
      </c>
      <c r="AA252" s="171">
        <f t="shared" si="125"/>
        <v>0</v>
      </c>
      <c r="AC252" s="219">
        <f t="shared" si="126"/>
        <v>0</v>
      </c>
      <c r="AD252" s="218">
        <f t="shared" si="127"/>
        <v>0</v>
      </c>
      <c r="AE252" s="218">
        <f t="shared" si="128"/>
        <v>0</v>
      </c>
      <c r="AF252" s="220">
        <f t="shared" si="129"/>
        <v>0</v>
      </c>
      <c r="AG252" s="162"/>
      <c r="AH252" s="182">
        <f t="shared" si="130"/>
        <v>0</v>
      </c>
      <c r="AI252" s="183">
        <f t="shared" si="131"/>
        <v>0</v>
      </c>
      <c r="AJ252" s="183">
        <f t="shared" si="132"/>
        <v>0</v>
      </c>
      <c r="AK252" s="184">
        <f t="shared" si="133"/>
        <v>0</v>
      </c>
      <c r="AM252" s="370" t="str">
        <f t="shared" si="139"/>
        <v>-</v>
      </c>
      <c r="AO252" s="309" t="str">
        <f t="shared" si="136"/>
        <v/>
      </c>
    </row>
    <row r="253" spans="2:41" ht="16.5" hidden="1" outlineLevel="2" thickBot="1">
      <c r="B253" s="316">
        <v>7</v>
      </c>
      <c r="C253" s="317">
        <f t="shared" si="134"/>
        <v>415</v>
      </c>
      <c r="D253" s="317">
        <f t="shared" si="135"/>
        <v>0</v>
      </c>
      <c r="E253" s="153"/>
      <c r="F253" s="153"/>
      <c r="G253" s="154"/>
      <c r="H253" s="154"/>
      <c r="I253" s="154"/>
      <c r="J253" s="154"/>
      <c r="K253" s="154"/>
      <c r="L253" s="154"/>
      <c r="M253" s="154"/>
      <c r="N253" s="253"/>
      <c r="O253" s="253"/>
      <c r="P253" s="312"/>
      <c r="Q253" s="253"/>
      <c r="R253" s="186" t="str">
        <f t="shared" si="137"/>
        <v>-</v>
      </c>
      <c r="S253" s="186" t="str">
        <f t="shared" si="138"/>
        <v>-</v>
      </c>
      <c r="T253" s="155" t="s">
        <v>316</v>
      </c>
      <c r="V253" s="181">
        <f t="shared" si="120"/>
        <v>0</v>
      </c>
      <c r="W253" s="202">
        <f t="shared" si="121"/>
        <v>0</v>
      </c>
      <c r="X253" s="149">
        <f t="shared" si="122"/>
        <v>0</v>
      </c>
      <c r="Y253" s="170">
        <f t="shared" si="123"/>
        <v>0</v>
      </c>
      <c r="Z253" s="161">
        <f t="shared" si="124"/>
        <v>0</v>
      </c>
      <c r="AA253" s="171">
        <f t="shared" si="125"/>
        <v>0</v>
      </c>
      <c r="AC253" s="219">
        <f t="shared" si="126"/>
        <v>0</v>
      </c>
      <c r="AD253" s="218">
        <f t="shared" si="127"/>
        <v>0</v>
      </c>
      <c r="AE253" s="218">
        <f t="shared" si="128"/>
        <v>0</v>
      </c>
      <c r="AF253" s="220">
        <f t="shared" si="129"/>
        <v>0</v>
      </c>
      <c r="AG253" s="162"/>
      <c r="AH253" s="182">
        <f t="shared" si="130"/>
        <v>0</v>
      </c>
      <c r="AI253" s="183">
        <f t="shared" si="131"/>
        <v>0</v>
      </c>
      <c r="AJ253" s="183">
        <f t="shared" si="132"/>
        <v>0</v>
      </c>
      <c r="AK253" s="184">
        <f t="shared" si="133"/>
        <v>0</v>
      </c>
      <c r="AM253" s="370" t="str">
        <f t="shared" si="139"/>
        <v>-</v>
      </c>
      <c r="AO253" s="309" t="str">
        <f t="shared" si="136"/>
        <v/>
      </c>
    </row>
    <row r="254" spans="2:41" ht="16.5" hidden="1" outlineLevel="2" thickBot="1">
      <c r="B254" s="316">
        <v>8</v>
      </c>
      <c r="C254" s="317">
        <f t="shared" si="134"/>
        <v>415</v>
      </c>
      <c r="D254" s="317">
        <f t="shared" si="135"/>
        <v>0</v>
      </c>
      <c r="E254" s="153"/>
      <c r="F254" s="153"/>
      <c r="G254" s="154"/>
      <c r="H254" s="154"/>
      <c r="I254" s="154"/>
      <c r="J254" s="154"/>
      <c r="K254" s="154"/>
      <c r="L254" s="154"/>
      <c r="M254" s="154"/>
      <c r="N254" s="253"/>
      <c r="O254" s="253"/>
      <c r="P254" s="312"/>
      <c r="Q254" s="253"/>
      <c r="R254" s="186" t="str">
        <f t="shared" si="137"/>
        <v>-</v>
      </c>
      <c r="S254" s="186" t="str">
        <f t="shared" si="138"/>
        <v>-</v>
      </c>
      <c r="T254" s="155" t="s">
        <v>316</v>
      </c>
      <c r="V254" s="181">
        <f t="shared" si="120"/>
        <v>0</v>
      </c>
      <c r="W254" s="202">
        <f t="shared" si="121"/>
        <v>0</v>
      </c>
      <c r="X254" s="149">
        <f t="shared" si="122"/>
        <v>0</v>
      </c>
      <c r="Y254" s="170">
        <f t="shared" si="123"/>
        <v>0</v>
      </c>
      <c r="Z254" s="161">
        <f t="shared" si="124"/>
        <v>0</v>
      </c>
      <c r="AA254" s="171">
        <f t="shared" si="125"/>
        <v>0</v>
      </c>
      <c r="AC254" s="219">
        <f t="shared" si="126"/>
        <v>0</v>
      </c>
      <c r="AD254" s="218">
        <f t="shared" si="127"/>
        <v>0</v>
      </c>
      <c r="AE254" s="218">
        <f t="shared" si="128"/>
        <v>0</v>
      </c>
      <c r="AF254" s="220">
        <f t="shared" si="129"/>
        <v>0</v>
      </c>
      <c r="AG254" s="162"/>
      <c r="AH254" s="182">
        <f t="shared" si="130"/>
        <v>0</v>
      </c>
      <c r="AI254" s="183">
        <f t="shared" si="131"/>
        <v>0</v>
      </c>
      <c r="AJ254" s="183">
        <f t="shared" si="132"/>
        <v>0</v>
      </c>
      <c r="AK254" s="184">
        <f t="shared" si="133"/>
        <v>0</v>
      </c>
      <c r="AM254" s="370" t="str">
        <f t="shared" si="139"/>
        <v>-</v>
      </c>
      <c r="AO254" s="309" t="str">
        <f t="shared" si="136"/>
        <v/>
      </c>
    </row>
    <row r="255" spans="2:41" ht="16.5" hidden="1" outlineLevel="2" thickBot="1">
      <c r="B255" s="316">
        <v>9</v>
      </c>
      <c r="C255" s="317">
        <f t="shared" si="134"/>
        <v>415</v>
      </c>
      <c r="D255" s="317">
        <f t="shared" si="135"/>
        <v>0</v>
      </c>
      <c r="E255" s="153"/>
      <c r="F255" s="153"/>
      <c r="G255" s="154"/>
      <c r="H255" s="154"/>
      <c r="I255" s="154"/>
      <c r="J255" s="154"/>
      <c r="K255" s="154"/>
      <c r="L255" s="154"/>
      <c r="M255" s="154"/>
      <c r="N255" s="253"/>
      <c r="O255" s="253"/>
      <c r="P255" s="312"/>
      <c r="Q255" s="253"/>
      <c r="R255" s="186" t="str">
        <f t="shared" si="137"/>
        <v>-</v>
      </c>
      <c r="S255" s="186" t="str">
        <f t="shared" si="138"/>
        <v>-</v>
      </c>
      <c r="T255" s="155" t="s">
        <v>316</v>
      </c>
      <c r="V255" s="181">
        <f t="shared" si="120"/>
        <v>0</v>
      </c>
      <c r="W255" s="202">
        <f t="shared" si="121"/>
        <v>0</v>
      </c>
      <c r="X255" s="149">
        <f t="shared" si="122"/>
        <v>0</v>
      </c>
      <c r="Y255" s="170">
        <f t="shared" si="123"/>
        <v>0</v>
      </c>
      <c r="Z255" s="161">
        <f t="shared" si="124"/>
        <v>0</v>
      </c>
      <c r="AA255" s="171">
        <f t="shared" si="125"/>
        <v>0</v>
      </c>
      <c r="AC255" s="219">
        <f t="shared" si="126"/>
        <v>0</v>
      </c>
      <c r="AD255" s="218">
        <f t="shared" si="127"/>
        <v>0</v>
      </c>
      <c r="AE255" s="218">
        <f t="shared" si="128"/>
        <v>0</v>
      </c>
      <c r="AF255" s="220">
        <f t="shared" si="129"/>
        <v>0</v>
      </c>
      <c r="AG255" s="162"/>
      <c r="AH255" s="182">
        <f t="shared" si="130"/>
        <v>0</v>
      </c>
      <c r="AI255" s="183">
        <f t="shared" si="131"/>
        <v>0</v>
      </c>
      <c r="AJ255" s="183">
        <f t="shared" si="132"/>
        <v>0</v>
      </c>
      <c r="AK255" s="184">
        <f t="shared" si="133"/>
        <v>0</v>
      </c>
      <c r="AM255" s="370" t="str">
        <f t="shared" si="139"/>
        <v>-</v>
      </c>
      <c r="AO255" s="309" t="str">
        <f t="shared" si="136"/>
        <v/>
      </c>
    </row>
    <row r="256" spans="2:41" ht="16.5" hidden="1" outlineLevel="2" thickBot="1">
      <c r="B256" s="316">
        <v>10</v>
      </c>
      <c r="C256" s="317">
        <f t="shared" si="134"/>
        <v>415</v>
      </c>
      <c r="D256" s="317">
        <f t="shared" si="135"/>
        <v>0</v>
      </c>
      <c r="E256" s="153"/>
      <c r="F256" s="153"/>
      <c r="G256" s="154"/>
      <c r="H256" s="154"/>
      <c r="I256" s="154"/>
      <c r="J256" s="154"/>
      <c r="K256" s="154"/>
      <c r="L256" s="154"/>
      <c r="M256" s="154"/>
      <c r="N256" s="253"/>
      <c r="O256" s="253"/>
      <c r="P256" s="312"/>
      <c r="Q256" s="253"/>
      <c r="R256" s="186" t="str">
        <f t="shared" si="137"/>
        <v>-</v>
      </c>
      <c r="S256" s="186" t="str">
        <f t="shared" si="138"/>
        <v>-</v>
      </c>
      <c r="T256" s="155" t="s">
        <v>316</v>
      </c>
      <c r="V256" s="181">
        <f t="shared" si="120"/>
        <v>0</v>
      </c>
      <c r="W256" s="202">
        <f t="shared" si="121"/>
        <v>0</v>
      </c>
      <c r="X256" s="149">
        <f t="shared" si="122"/>
        <v>0</v>
      </c>
      <c r="Y256" s="170">
        <f t="shared" si="123"/>
        <v>0</v>
      </c>
      <c r="Z256" s="161">
        <f t="shared" si="124"/>
        <v>0</v>
      </c>
      <c r="AA256" s="171">
        <f t="shared" si="125"/>
        <v>0</v>
      </c>
      <c r="AC256" s="219">
        <f t="shared" si="126"/>
        <v>0</v>
      </c>
      <c r="AD256" s="218">
        <f t="shared" si="127"/>
        <v>0</v>
      </c>
      <c r="AE256" s="218">
        <f t="shared" si="128"/>
        <v>0</v>
      </c>
      <c r="AF256" s="220">
        <f t="shared" si="129"/>
        <v>0</v>
      </c>
      <c r="AG256" s="162"/>
      <c r="AH256" s="182">
        <f t="shared" si="130"/>
        <v>0</v>
      </c>
      <c r="AI256" s="183">
        <f t="shared" si="131"/>
        <v>0</v>
      </c>
      <c r="AJ256" s="183">
        <f t="shared" si="132"/>
        <v>0</v>
      </c>
      <c r="AK256" s="184">
        <f t="shared" si="133"/>
        <v>0</v>
      </c>
      <c r="AM256" s="370" t="str">
        <f t="shared" si="139"/>
        <v>-</v>
      </c>
      <c r="AO256" s="309" t="str">
        <f t="shared" si="136"/>
        <v/>
      </c>
    </row>
    <row r="257" spans="2:41" ht="16.5" hidden="1" outlineLevel="2" thickBot="1">
      <c r="B257" s="316">
        <v>11</v>
      </c>
      <c r="C257" s="317">
        <f t="shared" si="134"/>
        <v>415</v>
      </c>
      <c r="D257" s="317">
        <f t="shared" si="135"/>
        <v>0</v>
      </c>
      <c r="E257" s="153"/>
      <c r="F257" s="153"/>
      <c r="G257" s="154"/>
      <c r="H257" s="154"/>
      <c r="I257" s="154"/>
      <c r="J257" s="154"/>
      <c r="K257" s="154"/>
      <c r="L257" s="154"/>
      <c r="M257" s="154"/>
      <c r="N257" s="253"/>
      <c r="O257" s="253"/>
      <c r="P257" s="312"/>
      <c r="Q257" s="253"/>
      <c r="R257" s="186" t="str">
        <f t="shared" si="137"/>
        <v>-</v>
      </c>
      <c r="S257" s="186" t="str">
        <f t="shared" si="138"/>
        <v>-</v>
      </c>
      <c r="T257" s="155" t="s">
        <v>316</v>
      </c>
      <c r="V257" s="181">
        <f t="shared" si="120"/>
        <v>0</v>
      </c>
      <c r="W257" s="202">
        <f t="shared" si="121"/>
        <v>0</v>
      </c>
      <c r="X257" s="149">
        <f t="shared" si="122"/>
        <v>0</v>
      </c>
      <c r="Y257" s="170">
        <f t="shared" si="123"/>
        <v>0</v>
      </c>
      <c r="Z257" s="161">
        <f t="shared" si="124"/>
        <v>0</v>
      </c>
      <c r="AA257" s="171">
        <f t="shared" si="125"/>
        <v>0</v>
      </c>
      <c r="AC257" s="219">
        <f t="shared" si="126"/>
        <v>0</v>
      </c>
      <c r="AD257" s="218">
        <f t="shared" si="127"/>
        <v>0</v>
      </c>
      <c r="AE257" s="218">
        <f t="shared" si="128"/>
        <v>0</v>
      </c>
      <c r="AF257" s="220">
        <f t="shared" si="129"/>
        <v>0</v>
      </c>
      <c r="AG257" s="162"/>
      <c r="AH257" s="182">
        <f t="shared" si="130"/>
        <v>0</v>
      </c>
      <c r="AI257" s="183">
        <f t="shared" si="131"/>
        <v>0</v>
      </c>
      <c r="AJ257" s="183">
        <f t="shared" si="132"/>
        <v>0</v>
      </c>
      <c r="AK257" s="184">
        <f t="shared" si="133"/>
        <v>0</v>
      </c>
      <c r="AM257" s="370" t="str">
        <f t="shared" si="139"/>
        <v>-</v>
      </c>
      <c r="AO257" s="309" t="str">
        <f t="shared" si="136"/>
        <v/>
      </c>
    </row>
    <row r="258" spans="2:41" ht="16.5" hidden="1" outlineLevel="2" thickBot="1">
      <c r="B258" s="316">
        <v>12</v>
      </c>
      <c r="C258" s="317">
        <f t="shared" si="134"/>
        <v>415</v>
      </c>
      <c r="D258" s="317">
        <f t="shared" si="135"/>
        <v>0</v>
      </c>
      <c r="E258" s="153"/>
      <c r="F258" s="153"/>
      <c r="G258" s="154"/>
      <c r="H258" s="154"/>
      <c r="I258" s="154"/>
      <c r="J258" s="154"/>
      <c r="K258" s="154"/>
      <c r="L258" s="154"/>
      <c r="M258" s="154"/>
      <c r="N258" s="253"/>
      <c r="O258" s="253"/>
      <c r="P258" s="312"/>
      <c r="Q258" s="253"/>
      <c r="R258" s="186" t="str">
        <f t="shared" si="137"/>
        <v>-</v>
      </c>
      <c r="S258" s="186" t="str">
        <f t="shared" si="138"/>
        <v>-</v>
      </c>
      <c r="T258" s="155" t="s">
        <v>316</v>
      </c>
      <c r="V258" s="181">
        <f t="shared" si="120"/>
        <v>0</v>
      </c>
      <c r="W258" s="202">
        <f t="shared" si="121"/>
        <v>0</v>
      </c>
      <c r="X258" s="149">
        <f t="shared" si="122"/>
        <v>0</v>
      </c>
      <c r="Y258" s="170">
        <f t="shared" si="123"/>
        <v>0</v>
      </c>
      <c r="Z258" s="161">
        <f t="shared" si="124"/>
        <v>0</v>
      </c>
      <c r="AA258" s="171">
        <f t="shared" si="125"/>
        <v>0</v>
      </c>
      <c r="AC258" s="219">
        <f t="shared" si="126"/>
        <v>0</v>
      </c>
      <c r="AD258" s="218">
        <f t="shared" si="127"/>
        <v>0</v>
      </c>
      <c r="AE258" s="218">
        <f t="shared" si="128"/>
        <v>0</v>
      </c>
      <c r="AF258" s="220">
        <f t="shared" si="129"/>
        <v>0</v>
      </c>
      <c r="AG258" s="162"/>
      <c r="AH258" s="182">
        <f t="shared" si="130"/>
        <v>0</v>
      </c>
      <c r="AI258" s="183">
        <f t="shared" si="131"/>
        <v>0</v>
      </c>
      <c r="AJ258" s="183">
        <f t="shared" si="132"/>
        <v>0</v>
      </c>
      <c r="AK258" s="184">
        <f t="shared" si="133"/>
        <v>0</v>
      </c>
      <c r="AM258" s="370" t="str">
        <f t="shared" si="139"/>
        <v>-</v>
      </c>
      <c r="AO258" s="309" t="str">
        <f t="shared" si="136"/>
        <v/>
      </c>
    </row>
    <row r="259" spans="2:41" ht="16.5" hidden="1" outlineLevel="2" thickBot="1">
      <c r="B259" s="316">
        <v>13</v>
      </c>
      <c r="C259" s="317">
        <f t="shared" si="134"/>
        <v>415</v>
      </c>
      <c r="D259" s="317">
        <f t="shared" si="135"/>
        <v>0</v>
      </c>
      <c r="E259" s="153"/>
      <c r="F259" s="153"/>
      <c r="G259" s="154"/>
      <c r="H259" s="154"/>
      <c r="I259" s="154"/>
      <c r="J259" s="154"/>
      <c r="K259" s="154"/>
      <c r="L259" s="154"/>
      <c r="M259" s="154"/>
      <c r="N259" s="253"/>
      <c r="O259" s="253"/>
      <c r="P259" s="312"/>
      <c r="Q259" s="253"/>
      <c r="R259" s="186" t="str">
        <f t="shared" si="137"/>
        <v>-</v>
      </c>
      <c r="S259" s="186" t="str">
        <f t="shared" si="138"/>
        <v>-</v>
      </c>
      <c r="T259" s="155" t="s">
        <v>316</v>
      </c>
      <c r="V259" s="181">
        <f t="shared" si="120"/>
        <v>0</v>
      </c>
      <c r="W259" s="202">
        <f t="shared" si="121"/>
        <v>0</v>
      </c>
      <c r="X259" s="149">
        <f t="shared" si="122"/>
        <v>0</v>
      </c>
      <c r="Y259" s="170">
        <f t="shared" si="123"/>
        <v>0</v>
      </c>
      <c r="Z259" s="161">
        <f t="shared" si="124"/>
        <v>0</v>
      </c>
      <c r="AA259" s="171">
        <f t="shared" si="125"/>
        <v>0</v>
      </c>
      <c r="AC259" s="219">
        <f t="shared" si="126"/>
        <v>0</v>
      </c>
      <c r="AD259" s="218">
        <f t="shared" si="127"/>
        <v>0</v>
      </c>
      <c r="AE259" s="218">
        <f t="shared" si="128"/>
        <v>0</v>
      </c>
      <c r="AF259" s="220">
        <f t="shared" si="129"/>
        <v>0</v>
      </c>
      <c r="AG259" s="162"/>
      <c r="AH259" s="182">
        <f t="shared" si="130"/>
        <v>0</v>
      </c>
      <c r="AI259" s="183">
        <f t="shared" si="131"/>
        <v>0</v>
      </c>
      <c r="AJ259" s="183">
        <f t="shared" si="132"/>
        <v>0</v>
      </c>
      <c r="AK259" s="184">
        <f t="shared" si="133"/>
        <v>0</v>
      </c>
      <c r="AM259" s="370" t="str">
        <f t="shared" si="139"/>
        <v>-</v>
      </c>
      <c r="AO259" s="309" t="str">
        <f t="shared" si="136"/>
        <v/>
      </c>
    </row>
    <row r="260" spans="2:41" ht="16.5" hidden="1" outlineLevel="2" thickBot="1">
      <c r="B260" s="316">
        <v>14</v>
      </c>
      <c r="C260" s="317">
        <f t="shared" si="134"/>
        <v>415</v>
      </c>
      <c r="D260" s="317">
        <f t="shared" si="135"/>
        <v>0</v>
      </c>
      <c r="E260" s="153"/>
      <c r="F260" s="153"/>
      <c r="G260" s="154"/>
      <c r="H260" s="154"/>
      <c r="I260" s="154"/>
      <c r="J260" s="154"/>
      <c r="K260" s="154"/>
      <c r="L260" s="154"/>
      <c r="M260" s="154"/>
      <c r="N260" s="253"/>
      <c r="O260" s="253"/>
      <c r="P260" s="312"/>
      <c r="Q260" s="253"/>
      <c r="R260" s="186" t="str">
        <f t="shared" si="137"/>
        <v>-</v>
      </c>
      <c r="S260" s="186" t="str">
        <f t="shared" si="138"/>
        <v>-</v>
      </c>
      <c r="T260" s="155" t="s">
        <v>316</v>
      </c>
      <c r="V260" s="181">
        <f t="shared" si="120"/>
        <v>0</v>
      </c>
      <c r="W260" s="202">
        <f t="shared" si="121"/>
        <v>0</v>
      </c>
      <c r="X260" s="149">
        <f t="shared" si="122"/>
        <v>0</v>
      </c>
      <c r="Y260" s="170">
        <f t="shared" si="123"/>
        <v>0</v>
      </c>
      <c r="Z260" s="161">
        <f t="shared" si="124"/>
        <v>0</v>
      </c>
      <c r="AA260" s="171">
        <f t="shared" si="125"/>
        <v>0</v>
      </c>
      <c r="AC260" s="219">
        <f t="shared" si="126"/>
        <v>0</v>
      </c>
      <c r="AD260" s="218">
        <f t="shared" si="127"/>
        <v>0</v>
      </c>
      <c r="AE260" s="218">
        <f t="shared" si="128"/>
        <v>0</v>
      </c>
      <c r="AF260" s="220">
        <f t="shared" si="129"/>
        <v>0</v>
      </c>
      <c r="AG260" s="162"/>
      <c r="AH260" s="182">
        <f t="shared" si="130"/>
        <v>0</v>
      </c>
      <c r="AI260" s="183">
        <f t="shared" si="131"/>
        <v>0</v>
      </c>
      <c r="AJ260" s="183">
        <f t="shared" si="132"/>
        <v>0</v>
      </c>
      <c r="AK260" s="184">
        <f t="shared" si="133"/>
        <v>0</v>
      </c>
      <c r="AM260" s="370" t="str">
        <f t="shared" si="139"/>
        <v>-</v>
      </c>
      <c r="AO260" s="309" t="str">
        <f t="shared" si="136"/>
        <v/>
      </c>
    </row>
    <row r="261" spans="2:41" ht="16.5" hidden="1" outlineLevel="2" thickBot="1">
      <c r="B261" s="316">
        <v>15</v>
      </c>
      <c r="C261" s="317">
        <f t="shared" si="134"/>
        <v>415</v>
      </c>
      <c r="D261" s="317">
        <f t="shared" si="135"/>
        <v>0</v>
      </c>
      <c r="E261" s="153"/>
      <c r="F261" s="153"/>
      <c r="G261" s="154"/>
      <c r="H261" s="154"/>
      <c r="I261" s="154"/>
      <c r="J261" s="154"/>
      <c r="K261" s="154"/>
      <c r="L261" s="154"/>
      <c r="M261" s="154"/>
      <c r="N261" s="253"/>
      <c r="O261" s="253"/>
      <c r="P261" s="312"/>
      <c r="Q261" s="253"/>
      <c r="R261" s="186" t="str">
        <f t="shared" si="137"/>
        <v>-</v>
      </c>
      <c r="S261" s="186" t="str">
        <f t="shared" si="138"/>
        <v>-</v>
      </c>
      <c r="T261" s="155" t="s">
        <v>316</v>
      </c>
      <c r="V261" s="181">
        <f t="shared" si="120"/>
        <v>0</v>
      </c>
      <c r="W261" s="202">
        <f t="shared" si="121"/>
        <v>0</v>
      </c>
      <c r="X261" s="149">
        <f t="shared" si="122"/>
        <v>0</v>
      </c>
      <c r="Y261" s="170">
        <f t="shared" si="123"/>
        <v>0</v>
      </c>
      <c r="Z261" s="161">
        <f t="shared" si="124"/>
        <v>0</v>
      </c>
      <c r="AA261" s="171">
        <f t="shared" si="125"/>
        <v>0</v>
      </c>
      <c r="AC261" s="219">
        <f t="shared" si="126"/>
        <v>0</v>
      </c>
      <c r="AD261" s="218">
        <f t="shared" si="127"/>
        <v>0</v>
      </c>
      <c r="AE261" s="218">
        <f t="shared" si="128"/>
        <v>0</v>
      </c>
      <c r="AF261" s="220">
        <f t="shared" si="129"/>
        <v>0</v>
      </c>
      <c r="AG261" s="162"/>
      <c r="AH261" s="182">
        <f t="shared" si="130"/>
        <v>0</v>
      </c>
      <c r="AI261" s="183">
        <f t="shared" si="131"/>
        <v>0</v>
      </c>
      <c r="AJ261" s="183">
        <f t="shared" si="132"/>
        <v>0</v>
      </c>
      <c r="AK261" s="184">
        <f t="shared" si="133"/>
        <v>0</v>
      </c>
      <c r="AM261" s="370" t="str">
        <f t="shared" si="139"/>
        <v>-</v>
      </c>
      <c r="AO261" s="309" t="str">
        <f t="shared" si="136"/>
        <v/>
      </c>
    </row>
    <row r="262" spans="2:41" ht="16.5" hidden="1" outlineLevel="2" thickBot="1">
      <c r="B262" s="316">
        <v>16</v>
      </c>
      <c r="C262" s="317">
        <f t="shared" si="134"/>
        <v>415</v>
      </c>
      <c r="D262" s="317">
        <f t="shared" si="135"/>
        <v>0</v>
      </c>
      <c r="E262" s="153"/>
      <c r="F262" s="153"/>
      <c r="G262" s="154"/>
      <c r="H262" s="154"/>
      <c r="I262" s="154"/>
      <c r="J262" s="154"/>
      <c r="K262" s="154"/>
      <c r="L262" s="154"/>
      <c r="M262" s="154"/>
      <c r="N262" s="253"/>
      <c r="O262" s="253"/>
      <c r="P262" s="312"/>
      <c r="Q262" s="253"/>
      <c r="R262" s="186" t="str">
        <f t="shared" si="137"/>
        <v>-</v>
      </c>
      <c r="S262" s="186" t="str">
        <f t="shared" si="138"/>
        <v>-</v>
      </c>
      <c r="T262" s="155" t="s">
        <v>316</v>
      </c>
      <c r="V262" s="181">
        <f t="shared" si="120"/>
        <v>0</v>
      </c>
      <c r="W262" s="202">
        <f t="shared" si="121"/>
        <v>0</v>
      </c>
      <c r="X262" s="149">
        <f t="shared" si="122"/>
        <v>0</v>
      </c>
      <c r="Y262" s="170">
        <f t="shared" si="123"/>
        <v>0</v>
      </c>
      <c r="Z262" s="161">
        <f t="shared" si="124"/>
        <v>0</v>
      </c>
      <c r="AA262" s="171">
        <f t="shared" si="125"/>
        <v>0</v>
      </c>
      <c r="AC262" s="219">
        <f t="shared" si="126"/>
        <v>0</v>
      </c>
      <c r="AD262" s="218">
        <f t="shared" si="127"/>
        <v>0</v>
      </c>
      <c r="AE262" s="218">
        <f t="shared" si="128"/>
        <v>0</v>
      </c>
      <c r="AF262" s="220">
        <f t="shared" si="129"/>
        <v>0</v>
      </c>
      <c r="AG262" s="162"/>
      <c r="AH262" s="182">
        <f t="shared" si="130"/>
        <v>0</v>
      </c>
      <c r="AI262" s="183">
        <f t="shared" si="131"/>
        <v>0</v>
      </c>
      <c r="AJ262" s="183">
        <f t="shared" si="132"/>
        <v>0</v>
      </c>
      <c r="AK262" s="184">
        <f t="shared" si="133"/>
        <v>0</v>
      </c>
      <c r="AM262" s="370" t="str">
        <f t="shared" si="139"/>
        <v>-</v>
      </c>
      <c r="AO262" s="309" t="str">
        <f t="shared" si="136"/>
        <v/>
      </c>
    </row>
    <row r="263" spans="2:41" ht="16.5" hidden="1" outlineLevel="2" thickBot="1">
      <c r="B263" s="316">
        <v>17</v>
      </c>
      <c r="C263" s="317">
        <f t="shared" si="134"/>
        <v>415</v>
      </c>
      <c r="D263" s="317">
        <f t="shared" si="135"/>
        <v>0</v>
      </c>
      <c r="E263" s="153"/>
      <c r="F263" s="153"/>
      <c r="G263" s="154"/>
      <c r="H263" s="154"/>
      <c r="I263" s="154"/>
      <c r="J263" s="154"/>
      <c r="K263" s="154"/>
      <c r="L263" s="154"/>
      <c r="M263" s="154"/>
      <c r="N263" s="253"/>
      <c r="O263" s="253"/>
      <c r="P263" s="312"/>
      <c r="Q263" s="253"/>
      <c r="R263" s="186" t="str">
        <f t="shared" si="137"/>
        <v>-</v>
      </c>
      <c r="S263" s="186" t="str">
        <f t="shared" si="138"/>
        <v>-</v>
      </c>
      <c r="T263" s="155" t="s">
        <v>316</v>
      </c>
      <c r="V263" s="181">
        <f t="shared" si="120"/>
        <v>0</v>
      </c>
      <c r="W263" s="202">
        <f t="shared" si="121"/>
        <v>0</v>
      </c>
      <c r="X263" s="149">
        <f t="shared" si="122"/>
        <v>0</v>
      </c>
      <c r="Y263" s="170">
        <f t="shared" si="123"/>
        <v>0</v>
      </c>
      <c r="Z263" s="161">
        <f t="shared" si="124"/>
        <v>0</v>
      </c>
      <c r="AA263" s="171">
        <f t="shared" si="125"/>
        <v>0</v>
      </c>
      <c r="AC263" s="219">
        <f t="shared" si="126"/>
        <v>0</v>
      </c>
      <c r="AD263" s="218">
        <f t="shared" si="127"/>
        <v>0</v>
      </c>
      <c r="AE263" s="218">
        <f t="shared" si="128"/>
        <v>0</v>
      </c>
      <c r="AF263" s="220">
        <f t="shared" si="129"/>
        <v>0</v>
      </c>
      <c r="AG263" s="162"/>
      <c r="AH263" s="182">
        <f t="shared" si="130"/>
        <v>0</v>
      </c>
      <c r="AI263" s="183">
        <f t="shared" si="131"/>
        <v>0</v>
      </c>
      <c r="AJ263" s="183">
        <f t="shared" si="132"/>
        <v>0</v>
      </c>
      <c r="AK263" s="184">
        <f t="shared" si="133"/>
        <v>0</v>
      </c>
      <c r="AM263" s="370" t="str">
        <f t="shared" si="139"/>
        <v>-</v>
      </c>
      <c r="AO263" s="309" t="str">
        <f t="shared" si="136"/>
        <v/>
      </c>
    </row>
    <row r="264" spans="2:41" ht="16.5" hidden="1" outlineLevel="2" thickBot="1">
      <c r="B264" s="316">
        <v>18</v>
      </c>
      <c r="C264" s="317">
        <f t="shared" si="134"/>
        <v>415</v>
      </c>
      <c r="D264" s="317">
        <f t="shared" si="135"/>
        <v>0</v>
      </c>
      <c r="E264" s="153"/>
      <c r="F264" s="153"/>
      <c r="G264" s="154"/>
      <c r="H264" s="154"/>
      <c r="I264" s="154"/>
      <c r="J264" s="154"/>
      <c r="K264" s="154"/>
      <c r="L264" s="154"/>
      <c r="M264" s="154"/>
      <c r="N264" s="253"/>
      <c r="O264" s="253"/>
      <c r="P264" s="312"/>
      <c r="Q264" s="253"/>
      <c r="R264" s="186" t="str">
        <f t="shared" si="137"/>
        <v>-</v>
      </c>
      <c r="S264" s="186" t="str">
        <f t="shared" si="138"/>
        <v>-</v>
      </c>
      <c r="T264" s="155" t="s">
        <v>316</v>
      </c>
      <c r="V264" s="181">
        <f t="shared" si="120"/>
        <v>0</v>
      </c>
      <c r="W264" s="202">
        <f t="shared" si="121"/>
        <v>0</v>
      </c>
      <c r="X264" s="149">
        <f t="shared" si="122"/>
        <v>0</v>
      </c>
      <c r="Y264" s="170">
        <f t="shared" si="123"/>
        <v>0</v>
      </c>
      <c r="Z264" s="161">
        <f t="shared" si="124"/>
        <v>0</v>
      </c>
      <c r="AA264" s="171">
        <f t="shared" si="125"/>
        <v>0</v>
      </c>
      <c r="AC264" s="219">
        <f t="shared" si="126"/>
        <v>0</v>
      </c>
      <c r="AD264" s="218">
        <f t="shared" si="127"/>
        <v>0</v>
      </c>
      <c r="AE264" s="218">
        <f t="shared" si="128"/>
        <v>0</v>
      </c>
      <c r="AF264" s="220">
        <f t="shared" si="129"/>
        <v>0</v>
      </c>
      <c r="AG264" s="162"/>
      <c r="AH264" s="182">
        <f t="shared" si="130"/>
        <v>0</v>
      </c>
      <c r="AI264" s="183">
        <f t="shared" si="131"/>
        <v>0</v>
      </c>
      <c r="AJ264" s="183">
        <f t="shared" si="132"/>
        <v>0</v>
      </c>
      <c r="AK264" s="184">
        <f t="shared" si="133"/>
        <v>0</v>
      </c>
      <c r="AM264" s="370" t="str">
        <f t="shared" si="139"/>
        <v>-</v>
      </c>
      <c r="AO264" s="309" t="str">
        <f t="shared" si="136"/>
        <v/>
      </c>
    </row>
    <row r="265" spans="2:41" ht="16.5" hidden="1" outlineLevel="2" thickBot="1">
      <c r="B265" s="316">
        <v>19</v>
      </c>
      <c r="C265" s="317">
        <f t="shared" si="134"/>
        <v>415</v>
      </c>
      <c r="D265" s="317">
        <f t="shared" si="135"/>
        <v>0</v>
      </c>
      <c r="E265" s="153"/>
      <c r="F265" s="153"/>
      <c r="G265" s="154"/>
      <c r="H265" s="154"/>
      <c r="I265" s="154"/>
      <c r="J265" s="154"/>
      <c r="K265" s="154"/>
      <c r="L265" s="154"/>
      <c r="M265" s="154"/>
      <c r="N265" s="253"/>
      <c r="O265" s="253"/>
      <c r="P265" s="312"/>
      <c r="Q265" s="253"/>
      <c r="R265" s="186" t="str">
        <f t="shared" si="137"/>
        <v>-</v>
      </c>
      <c r="S265" s="186" t="str">
        <f t="shared" si="138"/>
        <v>-</v>
      </c>
      <c r="T265" s="155" t="s">
        <v>316</v>
      </c>
      <c r="V265" s="181">
        <f t="shared" si="120"/>
        <v>0</v>
      </c>
      <c r="W265" s="202">
        <f t="shared" si="121"/>
        <v>0</v>
      </c>
      <c r="X265" s="149">
        <f t="shared" si="122"/>
        <v>0</v>
      </c>
      <c r="Y265" s="170">
        <f t="shared" si="123"/>
        <v>0</v>
      </c>
      <c r="Z265" s="161">
        <f t="shared" si="124"/>
        <v>0</v>
      </c>
      <c r="AA265" s="171">
        <f t="shared" si="125"/>
        <v>0</v>
      </c>
      <c r="AC265" s="219">
        <f t="shared" si="126"/>
        <v>0</v>
      </c>
      <c r="AD265" s="218">
        <f t="shared" si="127"/>
        <v>0</v>
      </c>
      <c r="AE265" s="218">
        <f t="shared" si="128"/>
        <v>0</v>
      </c>
      <c r="AF265" s="220">
        <f t="shared" si="129"/>
        <v>0</v>
      </c>
      <c r="AG265" s="162"/>
      <c r="AH265" s="182">
        <f t="shared" si="130"/>
        <v>0</v>
      </c>
      <c r="AI265" s="183">
        <f t="shared" si="131"/>
        <v>0</v>
      </c>
      <c r="AJ265" s="183">
        <f t="shared" si="132"/>
        <v>0</v>
      </c>
      <c r="AK265" s="184">
        <f t="shared" si="133"/>
        <v>0</v>
      </c>
      <c r="AM265" s="370" t="str">
        <f t="shared" si="139"/>
        <v>-</v>
      </c>
      <c r="AO265" s="309" t="str">
        <f t="shared" si="136"/>
        <v/>
      </c>
    </row>
    <row r="266" spans="2:41" ht="16.5" hidden="1" outlineLevel="2" thickBot="1">
      <c r="B266" s="316">
        <v>20</v>
      </c>
      <c r="C266" s="317">
        <f t="shared" si="134"/>
        <v>415</v>
      </c>
      <c r="D266" s="317">
        <f t="shared" si="135"/>
        <v>0</v>
      </c>
      <c r="E266" s="153"/>
      <c r="F266" s="153"/>
      <c r="G266" s="154"/>
      <c r="H266" s="154"/>
      <c r="I266" s="154"/>
      <c r="J266" s="154"/>
      <c r="K266" s="154"/>
      <c r="L266" s="154"/>
      <c r="M266" s="154"/>
      <c r="N266" s="253"/>
      <c r="O266" s="253"/>
      <c r="P266" s="312"/>
      <c r="Q266" s="253"/>
      <c r="R266" s="186" t="str">
        <f t="shared" si="137"/>
        <v>-</v>
      </c>
      <c r="S266" s="186" t="str">
        <f t="shared" si="138"/>
        <v>-</v>
      </c>
      <c r="T266" s="155" t="s">
        <v>316</v>
      </c>
      <c r="V266" s="181">
        <f t="shared" si="120"/>
        <v>0</v>
      </c>
      <c r="W266" s="202">
        <f t="shared" si="121"/>
        <v>0</v>
      </c>
      <c r="X266" s="149">
        <f t="shared" si="122"/>
        <v>0</v>
      </c>
      <c r="Y266" s="170">
        <f t="shared" si="123"/>
        <v>0</v>
      </c>
      <c r="Z266" s="161">
        <f t="shared" si="124"/>
        <v>0</v>
      </c>
      <c r="AA266" s="171">
        <f t="shared" si="125"/>
        <v>0</v>
      </c>
      <c r="AC266" s="219">
        <f t="shared" si="126"/>
        <v>0</v>
      </c>
      <c r="AD266" s="218">
        <f t="shared" si="127"/>
        <v>0</v>
      </c>
      <c r="AE266" s="218">
        <f t="shared" si="128"/>
        <v>0</v>
      </c>
      <c r="AF266" s="220">
        <f t="shared" si="129"/>
        <v>0</v>
      </c>
      <c r="AG266" s="162"/>
      <c r="AH266" s="182">
        <f t="shared" si="130"/>
        <v>0</v>
      </c>
      <c r="AI266" s="183">
        <f t="shared" si="131"/>
        <v>0</v>
      </c>
      <c r="AJ266" s="183">
        <f t="shared" si="132"/>
        <v>0</v>
      </c>
      <c r="AK266" s="184">
        <f t="shared" si="133"/>
        <v>0</v>
      </c>
      <c r="AM266" s="370" t="str">
        <f t="shared" si="139"/>
        <v>-</v>
      </c>
      <c r="AO266" s="309" t="str">
        <f t="shared" si="136"/>
        <v/>
      </c>
    </row>
    <row r="267" spans="2:41" ht="16.5" hidden="1" outlineLevel="2" thickBot="1">
      <c r="B267" s="316">
        <v>21</v>
      </c>
      <c r="C267" s="317">
        <f t="shared" si="134"/>
        <v>415</v>
      </c>
      <c r="D267" s="317">
        <f t="shared" si="135"/>
        <v>0</v>
      </c>
      <c r="E267" s="153"/>
      <c r="F267" s="153"/>
      <c r="G267" s="154"/>
      <c r="H267" s="154"/>
      <c r="I267" s="154"/>
      <c r="J267" s="154"/>
      <c r="K267" s="154"/>
      <c r="L267" s="154"/>
      <c r="M267" s="154"/>
      <c r="N267" s="253"/>
      <c r="O267" s="253"/>
      <c r="P267" s="312"/>
      <c r="Q267" s="253"/>
      <c r="R267" s="186" t="str">
        <f t="shared" si="137"/>
        <v>-</v>
      </c>
      <c r="S267" s="186" t="str">
        <f t="shared" si="138"/>
        <v>-</v>
      </c>
      <c r="T267" s="155" t="s">
        <v>316</v>
      </c>
      <c r="V267" s="181">
        <f t="shared" si="120"/>
        <v>0</v>
      </c>
      <c r="W267" s="202">
        <f t="shared" si="121"/>
        <v>0</v>
      </c>
      <c r="X267" s="149">
        <f t="shared" si="122"/>
        <v>0</v>
      </c>
      <c r="Y267" s="170">
        <f t="shared" si="123"/>
        <v>0</v>
      </c>
      <c r="Z267" s="161">
        <f t="shared" si="124"/>
        <v>0</v>
      </c>
      <c r="AA267" s="171">
        <f t="shared" si="125"/>
        <v>0</v>
      </c>
      <c r="AC267" s="219">
        <f t="shared" si="126"/>
        <v>0</v>
      </c>
      <c r="AD267" s="218">
        <f t="shared" si="127"/>
        <v>0</v>
      </c>
      <c r="AE267" s="218">
        <f t="shared" si="128"/>
        <v>0</v>
      </c>
      <c r="AF267" s="220">
        <f t="shared" si="129"/>
        <v>0</v>
      </c>
      <c r="AG267" s="162"/>
      <c r="AH267" s="182">
        <f t="shared" si="130"/>
        <v>0</v>
      </c>
      <c r="AI267" s="183">
        <f t="shared" si="131"/>
        <v>0</v>
      </c>
      <c r="AJ267" s="183">
        <f t="shared" si="132"/>
        <v>0</v>
      </c>
      <c r="AK267" s="184">
        <f t="shared" si="133"/>
        <v>0</v>
      </c>
      <c r="AM267" s="370" t="str">
        <f t="shared" si="139"/>
        <v>-</v>
      </c>
      <c r="AO267" s="309" t="str">
        <f t="shared" si="136"/>
        <v/>
      </c>
    </row>
    <row r="268" spans="2:41" ht="16.5" hidden="1" outlineLevel="2" thickBot="1">
      <c r="B268" s="316">
        <v>22</v>
      </c>
      <c r="C268" s="317">
        <f t="shared" si="134"/>
        <v>415</v>
      </c>
      <c r="D268" s="317">
        <f t="shared" si="135"/>
        <v>0</v>
      </c>
      <c r="E268" s="153"/>
      <c r="F268" s="153"/>
      <c r="G268" s="154"/>
      <c r="H268" s="154"/>
      <c r="I268" s="154"/>
      <c r="J268" s="154"/>
      <c r="K268" s="154"/>
      <c r="L268" s="154"/>
      <c r="M268" s="154"/>
      <c r="N268" s="253"/>
      <c r="O268" s="253"/>
      <c r="P268" s="312"/>
      <c r="Q268" s="253"/>
      <c r="R268" s="186" t="str">
        <f t="shared" si="137"/>
        <v>-</v>
      </c>
      <c r="S268" s="186" t="str">
        <f t="shared" si="138"/>
        <v>-</v>
      </c>
      <c r="T268" s="155" t="s">
        <v>316</v>
      </c>
      <c r="V268" s="181">
        <f t="shared" si="120"/>
        <v>0</v>
      </c>
      <c r="W268" s="202">
        <f t="shared" si="121"/>
        <v>0</v>
      </c>
      <c r="X268" s="149">
        <f t="shared" si="122"/>
        <v>0</v>
      </c>
      <c r="Y268" s="170">
        <f t="shared" si="123"/>
        <v>0</v>
      </c>
      <c r="Z268" s="161">
        <f t="shared" si="124"/>
        <v>0</v>
      </c>
      <c r="AA268" s="171">
        <f t="shared" si="125"/>
        <v>0</v>
      </c>
      <c r="AC268" s="219">
        <f t="shared" si="126"/>
        <v>0</v>
      </c>
      <c r="AD268" s="218">
        <f t="shared" si="127"/>
        <v>0</v>
      </c>
      <c r="AE268" s="218">
        <f t="shared" si="128"/>
        <v>0</v>
      </c>
      <c r="AF268" s="220">
        <f t="shared" si="129"/>
        <v>0</v>
      </c>
      <c r="AG268" s="162"/>
      <c r="AH268" s="182">
        <f t="shared" si="130"/>
        <v>0</v>
      </c>
      <c r="AI268" s="183">
        <f t="shared" si="131"/>
        <v>0</v>
      </c>
      <c r="AJ268" s="183">
        <f t="shared" si="132"/>
        <v>0</v>
      </c>
      <c r="AK268" s="184">
        <f t="shared" si="133"/>
        <v>0</v>
      </c>
      <c r="AM268" s="370" t="str">
        <f t="shared" si="139"/>
        <v>-</v>
      </c>
      <c r="AO268" s="309" t="str">
        <f t="shared" si="136"/>
        <v/>
      </c>
    </row>
    <row r="269" spans="2:41" ht="16.5" hidden="1" outlineLevel="2" thickBot="1">
      <c r="B269" s="316">
        <v>23</v>
      </c>
      <c r="C269" s="317">
        <f t="shared" si="134"/>
        <v>415</v>
      </c>
      <c r="D269" s="317">
        <f t="shared" si="135"/>
        <v>0</v>
      </c>
      <c r="E269" s="153"/>
      <c r="F269" s="153"/>
      <c r="G269" s="154"/>
      <c r="H269" s="154"/>
      <c r="I269" s="154"/>
      <c r="J269" s="154"/>
      <c r="K269" s="154"/>
      <c r="L269" s="154"/>
      <c r="M269" s="154"/>
      <c r="N269" s="253"/>
      <c r="O269" s="253"/>
      <c r="P269" s="312"/>
      <c r="Q269" s="253"/>
      <c r="R269" s="186" t="str">
        <f t="shared" si="137"/>
        <v>-</v>
      </c>
      <c r="S269" s="186" t="str">
        <f t="shared" si="138"/>
        <v>-</v>
      </c>
      <c r="T269" s="155" t="s">
        <v>316</v>
      </c>
      <c r="V269" s="181">
        <f t="shared" si="120"/>
        <v>0</v>
      </c>
      <c r="W269" s="202">
        <f t="shared" si="121"/>
        <v>0</v>
      </c>
      <c r="X269" s="149">
        <f t="shared" si="122"/>
        <v>0</v>
      </c>
      <c r="Y269" s="170">
        <f t="shared" si="123"/>
        <v>0</v>
      </c>
      <c r="Z269" s="161">
        <f t="shared" si="124"/>
        <v>0</v>
      </c>
      <c r="AA269" s="171">
        <f t="shared" si="125"/>
        <v>0</v>
      </c>
      <c r="AC269" s="219">
        <f t="shared" si="126"/>
        <v>0</v>
      </c>
      <c r="AD269" s="218">
        <f t="shared" si="127"/>
        <v>0</v>
      </c>
      <c r="AE269" s="218">
        <f t="shared" si="128"/>
        <v>0</v>
      </c>
      <c r="AF269" s="220">
        <f t="shared" si="129"/>
        <v>0</v>
      </c>
      <c r="AG269" s="162"/>
      <c r="AH269" s="182">
        <f t="shared" si="130"/>
        <v>0</v>
      </c>
      <c r="AI269" s="183">
        <f t="shared" si="131"/>
        <v>0</v>
      </c>
      <c r="AJ269" s="183">
        <f t="shared" si="132"/>
        <v>0</v>
      </c>
      <c r="AK269" s="184">
        <f t="shared" si="133"/>
        <v>0</v>
      </c>
      <c r="AM269" s="370" t="str">
        <f t="shared" si="139"/>
        <v>-</v>
      </c>
      <c r="AO269" s="309" t="str">
        <f t="shared" si="136"/>
        <v/>
      </c>
    </row>
    <row r="270" spans="2:41" ht="16.5" hidden="1" outlineLevel="2" thickBot="1">
      <c r="B270" s="316">
        <v>24</v>
      </c>
      <c r="C270" s="317">
        <f t="shared" si="134"/>
        <v>415</v>
      </c>
      <c r="D270" s="317">
        <f t="shared" si="135"/>
        <v>0</v>
      </c>
      <c r="E270" s="153"/>
      <c r="F270" s="153"/>
      <c r="G270" s="154"/>
      <c r="H270" s="154"/>
      <c r="I270" s="154"/>
      <c r="J270" s="154"/>
      <c r="K270" s="154"/>
      <c r="L270" s="154"/>
      <c r="M270" s="154"/>
      <c r="N270" s="253"/>
      <c r="O270" s="253"/>
      <c r="P270" s="312"/>
      <c r="Q270" s="253"/>
      <c r="R270" s="186" t="str">
        <f t="shared" si="137"/>
        <v>-</v>
      </c>
      <c r="S270" s="186" t="str">
        <f t="shared" si="138"/>
        <v>-</v>
      </c>
      <c r="T270" s="155" t="s">
        <v>316</v>
      </c>
      <c r="V270" s="181">
        <f t="shared" si="120"/>
        <v>0</v>
      </c>
      <c r="W270" s="202">
        <f t="shared" si="121"/>
        <v>0</v>
      </c>
      <c r="X270" s="149">
        <f t="shared" si="122"/>
        <v>0</v>
      </c>
      <c r="Y270" s="170">
        <f t="shared" si="123"/>
        <v>0</v>
      </c>
      <c r="Z270" s="161">
        <f t="shared" si="124"/>
        <v>0</v>
      </c>
      <c r="AA270" s="171">
        <f t="shared" si="125"/>
        <v>0</v>
      </c>
      <c r="AC270" s="219">
        <f t="shared" si="126"/>
        <v>0</v>
      </c>
      <c r="AD270" s="218">
        <f t="shared" si="127"/>
        <v>0</v>
      </c>
      <c r="AE270" s="218">
        <f t="shared" si="128"/>
        <v>0</v>
      </c>
      <c r="AF270" s="220">
        <f t="shared" si="129"/>
        <v>0</v>
      </c>
      <c r="AG270" s="162"/>
      <c r="AH270" s="182">
        <f t="shared" si="130"/>
        <v>0</v>
      </c>
      <c r="AI270" s="183">
        <f t="shared" si="131"/>
        <v>0</v>
      </c>
      <c r="AJ270" s="183">
        <f t="shared" si="132"/>
        <v>0</v>
      </c>
      <c r="AK270" s="184">
        <f t="shared" si="133"/>
        <v>0</v>
      </c>
      <c r="AM270" s="370" t="str">
        <f t="shared" si="139"/>
        <v>-</v>
      </c>
      <c r="AO270" s="309" t="str">
        <f t="shared" si="136"/>
        <v/>
      </c>
    </row>
    <row r="271" spans="2:41" ht="16.5" hidden="1" outlineLevel="2" thickBot="1">
      <c r="B271" s="316">
        <v>25</v>
      </c>
      <c r="C271" s="317">
        <f t="shared" si="134"/>
        <v>415</v>
      </c>
      <c r="D271" s="317">
        <f t="shared" si="135"/>
        <v>0</v>
      </c>
      <c r="E271" s="153"/>
      <c r="F271" s="153"/>
      <c r="G271" s="154"/>
      <c r="H271" s="154"/>
      <c r="I271" s="154"/>
      <c r="J271" s="154"/>
      <c r="K271" s="154"/>
      <c r="L271" s="154"/>
      <c r="M271" s="154"/>
      <c r="N271" s="253"/>
      <c r="O271" s="253"/>
      <c r="P271" s="312"/>
      <c r="Q271" s="253"/>
      <c r="R271" s="186" t="str">
        <f t="shared" si="137"/>
        <v>-</v>
      </c>
      <c r="S271" s="186" t="str">
        <f t="shared" si="138"/>
        <v>-</v>
      </c>
      <c r="T271" s="155" t="s">
        <v>316</v>
      </c>
      <c r="V271" s="181">
        <f t="shared" si="120"/>
        <v>0</v>
      </c>
      <c r="W271" s="202">
        <f t="shared" si="121"/>
        <v>0</v>
      </c>
      <c r="X271" s="149">
        <f t="shared" si="122"/>
        <v>0</v>
      </c>
      <c r="Y271" s="170">
        <f t="shared" si="123"/>
        <v>0</v>
      </c>
      <c r="Z271" s="161">
        <f t="shared" si="124"/>
        <v>0</v>
      </c>
      <c r="AA271" s="171">
        <f t="shared" si="125"/>
        <v>0</v>
      </c>
      <c r="AC271" s="219">
        <f t="shared" si="126"/>
        <v>0</v>
      </c>
      <c r="AD271" s="218">
        <f t="shared" si="127"/>
        <v>0</v>
      </c>
      <c r="AE271" s="218">
        <f t="shared" si="128"/>
        <v>0</v>
      </c>
      <c r="AF271" s="220">
        <f t="shared" si="129"/>
        <v>0</v>
      </c>
      <c r="AG271" s="162"/>
      <c r="AH271" s="182">
        <f t="shared" si="130"/>
        <v>0</v>
      </c>
      <c r="AI271" s="183">
        <f t="shared" si="131"/>
        <v>0</v>
      </c>
      <c r="AJ271" s="183">
        <f t="shared" si="132"/>
        <v>0</v>
      </c>
      <c r="AK271" s="184">
        <f t="shared" si="133"/>
        <v>0</v>
      </c>
      <c r="AM271" s="370" t="str">
        <f t="shared" si="139"/>
        <v>-</v>
      </c>
      <c r="AO271" s="309" t="str">
        <f t="shared" si="136"/>
        <v/>
      </c>
    </row>
    <row r="272" spans="2:41" ht="16.5" hidden="1" outlineLevel="2" thickBot="1">
      <c r="B272" s="316">
        <v>26</v>
      </c>
      <c r="C272" s="317">
        <f t="shared" si="134"/>
        <v>415</v>
      </c>
      <c r="D272" s="317">
        <f t="shared" si="135"/>
        <v>0</v>
      </c>
      <c r="E272" s="153"/>
      <c r="F272" s="153"/>
      <c r="G272" s="154"/>
      <c r="H272" s="154"/>
      <c r="I272" s="154"/>
      <c r="J272" s="154"/>
      <c r="K272" s="154"/>
      <c r="L272" s="154"/>
      <c r="M272" s="154"/>
      <c r="N272" s="253"/>
      <c r="O272" s="253"/>
      <c r="P272" s="312"/>
      <c r="Q272" s="253"/>
      <c r="R272" s="186" t="str">
        <f t="shared" si="137"/>
        <v>-</v>
      </c>
      <c r="S272" s="186" t="str">
        <f t="shared" si="138"/>
        <v>-</v>
      </c>
      <c r="T272" s="155" t="s">
        <v>316</v>
      </c>
      <c r="V272" s="181">
        <f t="shared" si="120"/>
        <v>0</v>
      </c>
      <c r="W272" s="202">
        <f t="shared" si="121"/>
        <v>0</v>
      </c>
      <c r="X272" s="149">
        <f t="shared" si="122"/>
        <v>0</v>
      </c>
      <c r="Y272" s="170">
        <f t="shared" si="123"/>
        <v>0</v>
      </c>
      <c r="Z272" s="161">
        <f t="shared" si="124"/>
        <v>0</v>
      </c>
      <c r="AA272" s="171">
        <f t="shared" si="125"/>
        <v>0</v>
      </c>
      <c r="AC272" s="219">
        <f t="shared" si="126"/>
        <v>0</v>
      </c>
      <c r="AD272" s="218">
        <f t="shared" si="127"/>
        <v>0</v>
      </c>
      <c r="AE272" s="218">
        <f t="shared" si="128"/>
        <v>0</v>
      </c>
      <c r="AF272" s="220">
        <f t="shared" si="129"/>
        <v>0</v>
      </c>
      <c r="AG272" s="162"/>
      <c r="AH272" s="182">
        <f t="shared" si="130"/>
        <v>0</v>
      </c>
      <c r="AI272" s="183">
        <f t="shared" si="131"/>
        <v>0</v>
      </c>
      <c r="AJ272" s="183">
        <f t="shared" si="132"/>
        <v>0</v>
      </c>
      <c r="AK272" s="184">
        <f t="shared" si="133"/>
        <v>0</v>
      </c>
      <c r="AM272" s="370" t="str">
        <f t="shared" si="139"/>
        <v>-</v>
      </c>
      <c r="AO272" s="309" t="str">
        <f t="shared" si="136"/>
        <v/>
      </c>
    </row>
    <row r="273" spans="2:41" ht="16.5" hidden="1" outlineLevel="2" thickBot="1">
      <c r="B273" s="316">
        <v>27</v>
      </c>
      <c r="C273" s="317">
        <f t="shared" si="134"/>
        <v>415</v>
      </c>
      <c r="D273" s="317">
        <f t="shared" si="135"/>
        <v>0</v>
      </c>
      <c r="E273" s="153"/>
      <c r="F273" s="153"/>
      <c r="G273" s="154"/>
      <c r="H273" s="154"/>
      <c r="I273" s="154"/>
      <c r="J273" s="154"/>
      <c r="K273" s="154"/>
      <c r="L273" s="154"/>
      <c r="M273" s="154"/>
      <c r="N273" s="253"/>
      <c r="O273" s="253"/>
      <c r="P273" s="312"/>
      <c r="Q273" s="253"/>
      <c r="R273" s="186" t="str">
        <f t="shared" si="137"/>
        <v>-</v>
      </c>
      <c r="S273" s="186" t="str">
        <f t="shared" si="138"/>
        <v>-</v>
      </c>
      <c r="T273" s="155" t="s">
        <v>316</v>
      </c>
      <c r="V273" s="181">
        <f t="shared" si="120"/>
        <v>0</v>
      </c>
      <c r="W273" s="202">
        <f t="shared" si="121"/>
        <v>0</v>
      </c>
      <c r="X273" s="149">
        <f t="shared" si="122"/>
        <v>0</v>
      </c>
      <c r="Y273" s="170">
        <f t="shared" si="123"/>
        <v>0</v>
      </c>
      <c r="Z273" s="161">
        <f t="shared" si="124"/>
        <v>0</v>
      </c>
      <c r="AA273" s="171">
        <f t="shared" si="125"/>
        <v>0</v>
      </c>
      <c r="AC273" s="219">
        <f t="shared" si="126"/>
        <v>0</v>
      </c>
      <c r="AD273" s="218">
        <f t="shared" si="127"/>
        <v>0</v>
      </c>
      <c r="AE273" s="218">
        <f t="shared" si="128"/>
        <v>0</v>
      </c>
      <c r="AF273" s="220">
        <f t="shared" si="129"/>
        <v>0</v>
      </c>
      <c r="AG273" s="162"/>
      <c r="AH273" s="182">
        <f t="shared" si="130"/>
        <v>0</v>
      </c>
      <c r="AI273" s="183">
        <f t="shared" si="131"/>
        <v>0</v>
      </c>
      <c r="AJ273" s="183">
        <f t="shared" si="132"/>
        <v>0</v>
      </c>
      <c r="AK273" s="184">
        <f t="shared" si="133"/>
        <v>0</v>
      </c>
      <c r="AM273" s="370" t="str">
        <f t="shared" si="139"/>
        <v>-</v>
      </c>
      <c r="AO273" s="309" t="str">
        <f t="shared" si="136"/>
        <v/>
      </c>
    </row>
    <row r="274" spans="2:41" ht="16.5" hidden="1" outlineLevel="2" thickBot="1">
      <c r="B274" s="316">
        <v>28</v>
      </c>
      <c r="C274" s="317">
        <f t="shared" si="134"/>
        <v>415</v>
      </c>
      <c r="D274" s="317">
        <f t="shared" si="135"/>
        <v>0</v>
      </c>
      <c r="E274" s="153"/>
      <c r="F274" s="153"/>
      <c r="G274" s="154"/>
      <c r="H274" s="154"/>
      <c r="I274" s="154"/>
      <c r="J274" s="154"/>
      <c r="K274" s="154"/>
      <c r="L274" s="154"/>
      <c r="M274" s="154"/>
      <c r="N274" s="253"/>
      <c r="O274" s="253"/>
      <c r="P274" s="312"/>
      <c r="Q274" s="253"/>
      <c r="R274" s="186" t="str">
        <f t="shared" si="137"/>
        <v>-</v>
      </c>
      <c r="S274" s="186" t="str">
        <f t="shared" si="138"/>
        <v>-</v>
      </c>
      <c r="T274" s="155" t="s">
        <v>316</v>
      </c>
      <c r="V274" s="181">
        <f t="shared" si="120"/>
        <v>0</v>
      </c>
      <c r="W274" s="202">
        <f t="shared" si="121"/>
        <v>0</v>
      </c>
      <c r="X274" s="149">
        <f t="shared" si="122"/>
        <v>0</v>
      </c>
      <c r="Y274" s="170">
        <f t="shared" si="123"/>
        <v>0</v>
      </c>
      <c r="Z274" s="161">
        <f t="shared" si="124"/>
        <v>0</v>
      </c>
      <c r="AA274" s="171">
        <f t="shared" si="125"/>
        <v>0</v>
      </c>
      <c r="AC274" s="219">
        <f t="shared" si="126"/>
        <v>0</v>
      </c>
      <c r="AD274" s="218">
        <f t="shared" si="127"/>
        <v>0</v>
      </c>
      <c r="AE274" s="218">
        <f t="shared" si="128"/>
        <v>0</v>
      </c>
      <c r="AF274" s="220">
        <f t="shared" si="129"/>
        <v>0</v>
      </c>
      <c r="AG274" s="162"/>
      <c r="AH274" s="182">
        <f t="shared" si="130"/>
        <v>0</v>
      </c>
      <c r="AI274" s="183">
        <f t="shared" si="131"/>
        <v>0</v>
      </c>
      <c r="AJ274" s="183">
        <f t="shared" si="132"/>
        <v>0</v>
      </c>
      <c r="AK274" s="184">
        <f t="shared" si="133"/>
        <v>0</v>
      </c>
      <c r="AM274" s="370" t="str">
        <f t="shared" si="139"/>
        <v>-</v>
      </c>
      <c r="AO274" s="309" t="str">
        <f t="shared" si="136"/>
        <v/>
      </c>
    </row>
    <row r="275" spans="2:41" ht="16.5" hidden="1" outlineLevel="2" thickBot="1">
      <c r="B275" s="316">
        <v>29</v>
      </c>
      <c r="C275" s="317">
        <f t="shared" si="134"/>
        <v>415</v>
      </c>
      <c r="D275" s="317">
        <f t="shared" si="135"/>
        <v>0</v>
      </c>
      <c r="E275" s="153"/>
      <c r="F275" s="153"/>
      <c r="G275" s="154"/>
      <c r="H275" s="154"/>
      <c r="I275" s="154"/>
      <c r="J275" s="154"/>
      <c r="K275" s="154"/>
      <c r="L275" s="154"/>
      <c r="M275" s="154"/>
      <c r="N275" s="253"/>
      <c r="O275" s="253"/>
      <c r="P275" s="312"/>
      <c r="Q275" s="253"/>
      <c r="R275" s="186" t="str">
        <f t="shared" si="137"/>
        <v>-</v>
      </c>
      <c r="S275" s="186" t="str">
        <f t="shared" si="138"/>
        <v>-</v>
      </c>
      <c r="T275" s="155" t="s">
        <v>316</v>
      </c>
      <c r="V275" s="181">
        <f t="shared" si="120"/>
        <v>0</v>
      </c>
      <c r="W275" s="202">
        <f t="shared" si="121"/>
        <v>0</v>
      </c>
      <c r="X275" s="149">
        <f t="shared" si="122"/>
        <v>0</v>
      </c>
      <c r="Y275" s="170">
        <f t="shared" si="123"/>
        <v>0</v>
      </c>
      <c r="Z275" s="161">
        <f t="shared" si="124"/>
        <v>0</v>
      </c>
      <c r="AA275" s="171">
        <f t="shared" si="125"/>
        <v>0</v>
      </c>
      <c r="AC275" s="219">
        <f t="shared" si="126"/>
        <v>0</v>
      </c>
      <c r="AD275" s="218">
        <f t="shared" si="127"/>
        <v>0</v>
      </c>
      <c r="AE275" s="218">
        <f t="shared" si="128"/>
        <v>0</v>
      </c>
      <c r="AF275" s="220">
        <f t="shared" si="129"/>
        <v>0</v>
      </c>
      <c r="AG275" s="162"/>
      <c r="AH275" s="182">
        <f t="shared" si="130"/>
        <v>0</v>
      </c>
      <c r="AI275" s="183">
        <f t="shared" si="131"/>
        <v>0</v>
      </c>
      <c r="AJ275" s="183">
        <f t="shared" si="132"/>
        <v>0</v>
      </c>
      <c r="AK275" s="184">
        <f t="shared" si="133"/>
        <v>0</v>
      </c>
      <c r="AM275" s="370" t="str">
        <f t="shared" si="139"/>
        <v>-</v>
      </c>
      <c r="AO275" s="309" t="str">
        <f t="shared" si="136"/>
        <v/>
      </c>
    </row>
    <row r="276" spans="2:41" ht="16.5" hidden="1" outlineLevel="2" thickBot="1">
      <c r="B276" s="316">
        <v>30</v>
      </c>
      <c r="C276" s="317">
        <f t="shared" si="134"/>
        <v>415</v>
      </c>
      <c r="D276" s="317">
        <f t="shared" si="135"/>
        <v>0</v>
      </c>
      <c r="E276" s="153"/>
      <c r="F276" s="153"/>
      <c r="G276" s="154"/>
      <c r="H276" s="154"/>
      <c r="I276" s="154"/>
      <c r="J276" s="154"/>
      <c r="K276" s="154"/>
      <c r="L276" s="154"/>
      <c r="M276" s="154"/>
      <c r="N276" s="253"/>
      <c r="O276" s="253"/>
      <c r="P276" s="312"/>
      <c r="Q276" s="253"/>
      <c r="R276" s="186" t="str">
        <f t="shared" si="137"/>
        <v>-</v>
      </c>
      <c r="S276" s="186" t="str">
        <f t="shared" si="138"/>
        <v>-</v>
      </c>
      <c r="T276" s="155" t="s">
        <v>316</v>
      </c>
      <c r="V276" s="181">
        <f t="shared" si="120"/>
        <v>0</v>
      </c>
      <c r="W276" s="202">
        <f t="shared" si="121"/>
        <v>0</v>
      </c>
      <c r="X276" s="149">
        <f t="shared" si="122"/>
        <v>0</v>
      </c>
      <c r="Y276" s="170">
        <f t="shared" si="123"/>
        <v>0</v>
      </c>
      <c r="Z276" s="161">
        <f t="shared" si="124"/>
        <v>0</v>
      </c>
      <c r="AA276" s="171">
        <f t="shared" si="125"/>
        <v>0</v>
      </c>
      <c r="AC276" s="219">
        <f t="shared" si="126"/>
        <v>0</v>
      </c>
      <c r="AD276" s="218">
        <f t="shared" si="127"/>
        <v>0</v>
      </c>
      <c r="AE276" s="218">
        <f t="shared" si="128"/>
        <v>0</v>
      </c>
      <c r="AF276" s="220">
        <f t="shared" si="129"/>
        <v>0</v>
      </c>
      <c r="AG276" s="162"/>
      <c r="AH276" s="182">
        <f t="shared" si="130"/>
        <v>0</v>
      </c>
      <c r="AI276" s="183">
        <f t="shared" si="131"/>
        <v>0</v>
      </c>
      <c r="AJ276" s="183">
        <f t="shared" si="132"/>
        <v>0</v>
      </c>
      <c r="AK276" s="184">
        <f t="shared" si="133"/>
        <v>0</v>
      </c>
      <c r="AM276" s="370" t="str">
        <f t="shared" si="139"/>
        <v>-</v>
      </c>
      <c r="AO276" s="309" t="str">
        <f t="shared" si="136"/>
        <v/>
      </c>
    </row>
    <row r="277" spans="2:41" ht="16.5" hidden="1" outlineLevel="2" thickBot="1">
      <c r="B277" s="316">
        <v>31</v>
      </c>
      <c r="C277" s="317">
        <f t="shared" si="134"/>
        <v>415</v>
      </c>
      <c r="D277" s="317">
        <f t="shared" si="135"/>
        <v>0</v>
      </c>
      <c r="E277" s="153"/>
      <c r="F277" s="153"/>
      <c r="G277" s="154"/>
      <c r="H277" s="154"/>
      <c r="I277" s="154"/>
      <c r="J277" s="154"/>
      <c r="K277" s="154"/>
      <c r="L277" s="154"/>
      <c r="M277" s="154"/>
      <c r="N277" s="253"/>
      <c r="O277" s="253"/>
      <c r="P277" s="312"/>
      <c r="Q277" s="253"/>
      <c r="R277" s="186" t="str">
        <f t="shared" si="137"/>
        <v>-</v>
      </c>
      <c r="S277" s="186" t="str">
        <f t="shared" si="138"/>
        <v>-</v>
      </c>
      <c r="T277" s="155" t="s">
        <v>316</v>
      </c>
      <c r="V277" s="181">
        <f t="shared" si="120"/>
        <v>0</v>
      </c>
      <c r="W277" s="202">
        <f t="shared" si="121"/>
        <v>0</v>
      </c>
      <c r="X277" s="149">
        <f t="shared" si="122"/>
        <v>0</v>
      </c>
      <c r="Y277" s="170">
        <f t="shared" si="123"/>
        <v>0</v>
      </c>
      <c r="Z277" s="161">
        <f t="shared" si="124"/>
        <v>0</v>
      </c>
      <c r="AA277" s="171">
        <f t="shared" si="125"/>
        <v>0</v>
      </c>
      <c r="AC277" s="219">
        <f t="shared" si="126"/>
        <v>0</v>
      </c>
      <c r="AD277" s="218">
        <f t="shared" si="127"/>
        <v>0</v>
      </c>
      <c r="AE277" s="218">
        <f t="shared" si="128"/>
        <v>0</v>
      </c>
      <c r="AF277" s="220">
        <f t="shared" si="129"/>
        <v>0</v>
      </c>
      <c r="AG277" s="162"/>
      <c r="AH277" s="182">
        <f t="shared" si="130"/>
        <v>0</v>
      </c>
      <c r="AI277" s="183">
        <f t="shared" si="131"/>
        <v>0</v>
      </c>
      <c r="AJ277" s="183">
        <f t="shared" si="132"/>
        <v>0</v>
      </c>
      <c r="AK277" s="184">
        <f t="shared" si="133"/>
        <v>0</v>
      </c>
      <c r="AM277" s="370" t="str">
        <f t="shared" si="139"/>
        <v>-</v>
      </c>
      <c r="AO277" s="309" t="str">
        <f t="shared" si="136"/>
        <v/>
      </c>
    </row>
    <row r="278" spans="2:41" ht="16.5" hidden="1" outlineLevel="2" thickBot="1">
      <c r="B278" s="316">
        <v>32</v>
      </c>
      <c r="C278" s="317">
        <f t="shared" si="134"/>
        <v>415</v>
      </c>
      <c r="D278" s="317">
        <f t="shared" si="135"/>
        <v>0</v>
      </c>
      <c r="E278" s="153"/>
      <c r="F278" s="153"/>
      <c r="G278" s="154"/>
      <c r="H278" s="154"/>
      <c r="I278" s="154"/>
      <c r="J278" s="154"/>
      <c r="K278" s="154"/>
      <c r="L278" s="154"/>
      <c r="M278" s="154"/>
      <c r="N278" s="253"/>
      <c r="O278" s="253"/>
      <c r="P278" s="312"/>
      <c r="Q278" s="253"/>
      <c r="R278" s="186" t="str">
        <f t="shared" si="137"/>
        <v>-</v>
      </c>
      <c r="S278" s="186" t="str">
        <f t="shared" si="138"/>
        <v>-</v>
      </c>
      <c r="T278" s="155" t="s">
        <v>316</v>
      </c>
      <c r="V278" s="181">
        <f t="shared" si="120"/>
        <v>0</v>
      </c>
      <c r="W278" s="202">
        <f t="shared" si="121"/>
        <v>0</v>
      </c>
      <c r="X278" s="149">
        <f t="shared" si="122"/>
        <v>0</v>
      </c>
      <c r="Y278" s="170">
        <f t="shared" si="123"/>
        <v>0</v>
      </c>
      <c r="Z278" s="161">
        <f t="shared" si="124"/>
        <v>0</v>
      </c>
      <c r="AA278" s="171">
        <f t="shared" si="125"/>
        <v>0</v>
      </c>
      <c r="AC278" s="219">
        <f t="shared" si="126"/>
        <v>0</v>
      </c>
      <c r="AD278" s="218">
        <f t="shared" si="127"/>
        <v>0</v>
      </c>
      <c r="AE278" s="218">
        <f t="shared" si="128"/>
        <v>0</v>
      </c>
      <c r="AF278" s="220">
        <f t="shared" si="129"/>
        <v>0</v>
      </c>
      <c r="AG278" s="162"/>
      <c r="AH278" s="182">
        <f t="shared" si="130"/>
        <v>0</v>
      </c>
      <c r="AI278" s="183">
        <f t="shared" si="131"/>
        <v>0</v>
      </c>
      <c r="AJ278" s="183">
        <f t="shared" si="132"/>
        <v>0</v>
      </c>
      <c r="AK278" s="184">
        <f t="shared" si="133"/>
        <v>0</v>
      </c>
      <c r="AM278" s="370" t="str">
        <f t="shared" si="139"/>
        <v>-</v>
      </c>
      <c r="AO278" s="309" t="str">
        <f t="shared" si="136"/>
        <v/>
      </c>
    </row>
    <row r="279" spans="2:41" ht="16.5" hidden="1" outlineLevel="2" thickBot="1">
      <c r="B279" s="316">
        <v>33</v>
      </c>
      <c r="C279" s="317">
        <f t="shared" si="134"/>
        <v>415</v>
      </c>
      <c r="D279" s="317">
        <f t="shared" si="135"/>
        <v>0</v>
      </c>
      <c r="E279" s="153"/>
      <c r="F279" s="153"/>
      <c r="G279" s="154"/>
      <c r="H279" s="154"/>
      <c r="I279" s="154"/>
      <c r="J279" s="154"/>
      <c r="K279" s="154"/>
      <c r="L279" s="154"/>
      <c r="M279" s="154"/>
      <c r="N279" s="253"/>
      <c r="O279" s="253"/>
      <c r="P279" s="312"/>
      <c r="Q279" s="253"/>
      <c r="R279" s="186" t="str">
        <f t="shared" si="137"/>
        <v>-</v>
      </c>
      <c r="S279" s="186" t="str">
        <f t="shared" si="138"/>
        <v>-</v>
      </c>
      <c r="T279" s="155" t="s">
        <v>316</v>
      </c>
      <c r="V279" s="181">
        <f t="shared" si="120"/>
        <v>0</v>
      </c>
      <c r="W279" s="202">
        <f t="shared" si="121"/>
        <v>0</v>
      </c>
      <c r="X279" s="149">
        <f t="shared" si="122"/>
        <v>0</v>
      </c>
      <c r="Y279" s="170">
        <f t="shared" si="123"/>
        <v>0</v>
      </c>
      <c r="Z279" s="161">
        <f t="shared" si="124"/>
        <v>0</v>
      </c>
      <c r="AA279" s="171">
        <f t="shared" si="125"/>
        <v>0</v>
      </c>
      <c r="AC279" s="219">
        <f t="shared" si="126"/>
        <v>0</v>
      </c>
      <c r="AD279" s="218">
        <f t="shared" si="127"/>
        <v>0</v>
      </c>
      <c r="AE279" s="218">
        <f t="shared" si="128"/>
        <v>0</v>
      </c>
      <c r="AF279" s="220">
        <f t="shared" si="129"/>
        <v>0</v>
      </c>
      <c r="AG279" s="162"/>
      <c r="AH279" s="182">
        <f t="shared" si="130"/>
        <v>0</v>
      </c>
      <c r="AI279" s="183">
        <f t="shared" si="131"/>
        <v>0</v>
      </c>
      <c r="AJ279" s="183">
        <f t="shared" si="132"/>
        <v>0</v>
      </c>
      <c r="AK279" s="184">
        <f t="shared" si="133"/>
        <v>0</v>
      </c>
      <c r="AM279" s="370" t="str">
        <f t="shared" si="139"/>
        <v>-</v>
      </c>
      <c r="AO279" s="309" t="str">
        <f t="shared" si="136"/>
        <v/>
      </c>
    </row>
    <row r="280" spans="2:41" ht="16.5" hidden="1" outlineLevel="2" thickBot="1">
      <c r="B280" s="316">
        <v>34</v>
      </c>
      <c r="C280" s="317">
        <f t="shared" si="134"/>
        <v>415</v>
      </c>
      <c r="D280" s="317">
        <f t="shared" si="135"/>
        <v>0</v>
      </c>
      <c r="E280" s="153"/>
      <c r="F280" s="153"/>
      <c r="G280" s="154"/>
      <c r="H280" s="154"/>
      <c r="I280" s="154"/>
      <c r="J280" s="154"/>
      <c r="K280" s="154"/>
      <c r="L280" s="154"/>
      <c r="M280" s="154"/>
      <c r="N280" s="253"/>
      <c r="O280" s="253"/>
      <c r="P280" s="312"/>
      <c r="Q280" s="253"/>
      <c r="R280" s="186" t="str">
        <f t="shared" si="137"/>
        <v>-</v>
      </c>
      <c r="S280" s="186" t="str">
        <f t="shared" si="138"/>
        <v>-</v>
      </c>
      <c r="T280" s="155" t="s">
        <v>316</v>
      </c>
      <c r="V280" s="181">
        <f t="shared" si="120"/>
        <v>0</v>
      </c>
      <c r="W280" s="202">
        <f t="shared" si="121"/>
        <v>0</v>
      </c>
      <c r="X280" s="149">
        <f t="shared" si="122"/>
        <v>0</v>
      </c>
      <c r="Y280" s="170">
        <f t="shared" si="123"/>
        <v>0</v>
      </c>
      <c r="Z280" s="161">
        <f t="shared" si="124"/>
        <v>0</v>
      </c>
      <c r="AA280" s="171">
        <f t="shared" si="125"/>
        <v>0</v>
      </c>
      <c r="AC280" s="219">
        <f t="shared" si="126"/>
        <v>0</v>
      </c>
      <c r="AD280" s="218">
        <f t="shared" si="127"/>
        <v>0</v>
      </c>
      <c r="AE280" s="218">
        <f t="shared" si="128"/>
        <v>0</v>
      </c>
      <c r="AF280" s="220">
        <f t="shared" si="129"/>
        <v>0</v>
      </c>
      <c r="AG280" s="162"/>
      <c r="AH280" s="182">
        <f t="shared" si="130"/>
        <v>0</v>
      </c>
      <c r="AI280" s="183">
        <f t="shared" si="131"/>
        <v>0</v>
      </c>
      <c r="AJ280" s="183">
        <f t="shared" si="132"/>
        <v>0</v>
      </c>
      <c r="AK280" s="184">
        <f t="shared" si="133"/>
        <v>0</v>
      </c>
      <c r="AM280" s="370" t="str">
        <f t="shared" si="139"/>
        <v>-</v>
      </c>
      <c r="AO280" s="309" t="str">
        <f t="shared" si="136"/>
        <v/>
      </c>
    </row>
    <row r="281" spans="2:41" ht="16.5" hidden="1" outlineLevel="2" thickBot="1">
      <c r="B281" s="316">
        <v>35</v>
      </c>
      <c r="C281" s="317">
        <f t="shared" si="134"/>
        <v>415</v>
      </c>
      <c r="D281" s="317">
        <f t="shared" si="135"/>
        <v>0</v>
      </c>
      <c r="E281" s="153"/>
      <c r="F281" s="153"/>
      <c r="G281" s="154"/>
      <c r="H281" s="154"/>
      <c r="I281" s="154"/>
      <c r="J281" s="154"/>
      <c r="K281" s="154"/>
      <c r="L281" s="154"/>
      <c r="M281" s="154"/>
      <c r="N281" s="253"/>
      <c r="O281" s="253"/>
      <c r="P281" s="312"/>
      <c r="Q281" s="253"/>
      <c r="R281" s="186" t="str">
        <f t="shared" si="137"/>
        <v>-</v>
      </c>
      <c r="S281" s="186" t="str">
        <f t="shared" si="138"/>
        <v>-</v>
      </c>
      <c r="T281" s="155" t="s">
        <v>316</v>
      </c>
      <c r="V281" s="181">
        <f t="shared" si="120"/>
        <v>0</v>
      </c>
      <c r="W281" s="202">
        <f t="shared" si="121"/>
        <v>0</v>
      </c>
      <c r="X281" s="149">
        <f t="shared" si="122"/>
        <v>0</v>
      </c>
      <c r="Y281" s="170">
        <f t="shared" si="123"/>
        <v>0</v>
      </c>
      <c r="Z281" s="161">
        <f t="shared" si="124"/>
        <v>0</v>
      </c>
      <c r="AA281" s="171">
        <f t="shared" si="125"/>
        <v>0</v>
      </c>
      <c r="AC281" s="219">
        <f t="shared" si="126"/>
        <v>0</v>
      </c>
      <c r="AD281" s="218">
        <f t="shared" si="127"/>
        <v>0</v>
      </c>
      <c r="AE281" s="218">
        <f t="shared" si="128"/>
        <v>0</v>
      </c>
      <c r="AF281" s="220">
        <f t="shared" si="129"/>
        <v>0</v>
      </c>
      <c r="AG281" s="162"/>
      <c r="AH281" s="182">
        <f t="shared" si="130"/>
        <v>0</v>
      </c>
      <c r="AI281" s="183">
        <f t="shared" si="131"/>
        <v>0</v>
      </c>
      <c r="AJ281" s="183">
        <f t="shared" si="132"/>
        <v>0</v>
      </c>
      <c r="AK281" s="184">
        <f t="shared" si="133"/>
        <v>0</v>
      </c>
      <c r="AM281" s="370" t="str">
        <f t="shared" si="139"/>
        <v>-</v>
      </c>
      <c r="AO281" s="309" t="str">
        <f t="shared" si="136"/>
        <v/>
      </c>
    </row>
    <row r="282" spans="2:41" ht="16.5" hidden="1" outlineLevel="2" thickBot="1">
      <c r="B282" s="316">
        <v>36</v>
      </c>
      <c r="C282" s="317">
        <f t="shared" si="134"/>
        <v>415</v>
      </c>
      <c r="D282" s="317">
        <f t="shared" si="135"/>
        <v>0</v>
      </c>
      <c r="E282" s="153"/>
      <c r="F282" s="153"/>
      <c r="G282" s="154"/>
      <c r="H282" s="154"/>
      <c r="I282" s="154"/>
      <c r="J282" s="154"/>
      <c r="K282" s="154"/>
      <c r="L282" s="154"/>
      <c r="M282" s="154"/>
      <c r="N282" s="253"/>
      <c r="O282" s="253"/>
      <c r="P282" s="312"/>
      <c r="Q282" s="253"/>
      <c r="R282" s="186" t="str">
        <f t="shared" si="137"/>
        <v>-</v>
      </c>
      <c r="S282" s="186" t="str">
        <f t="shared" si="138"/>
        <v>-</v>
      </c>
      <c r="T282" s="155" t="s">
        <v>316</v>
      </c>
      <c r="V282" s="181">
        <f t="shared" si="120"/>
        <v>0</v>
      </c>
      <c r="W282" s="202">
        <f t="shared" si="121"/>
        <v>0</v>
      </c>
      <c r="X282" s="149">
        <f t="shared" si="122"/>
        <v>0</v>
      </c>
      <c r="Y282" s="170">
        <f t="shared" si="123"/>
        <v>0</v>
      </c>
      <c r="Z282" s="161">
        <f t="shared" si="124"/>
        <v>0</v>
      </c>
      <c r="AA282" s="171">
        <f t="shared" si="125"/>
        <v>0</v>
      </c>
      <c r="AC282" s="219">
        <f t="shared" si="126"/>
        <v>0</v>
      </c>
      <c r="AD282" s="218">
        <f t="shared" si="127"/>
        <v>0</v>
      </c>
      <c r="AE282" s="218">
        <f t="shared" si="128"/>
        <v>0</v>
      </c>
      <c r="AF282" s="220">
        <f t="shared" si="129"/>
        <v>0</v>
      </c>
      <c r="AG282" s="162"/>
      <c r="AH282" s="182">
        <f t="shared" si="130"/>
        <v>0</v>
      </c>
      <c r="AI282" s="183">
        <f t="shared" si="131"/>
        <v>0</v>
      </c>
      <c r="AJ282" s="183">
        <f t="shared" si="132"/>
        <v>0</v>
      </c>
      <c r="AK282" s="184">
        <f t="shared" si="133"/>
        <v>0</v>
      </c>
      <c r="AM282" s="370" t="str">
        <f t="shared" si="139"/>
        <v>-</v>
      </c>
      <c r="AO282" s="309" t="str">
        <f t="shared" si="136"/>
        <v/>
      </c>
    </row>
    <row r="283" spans="2:41" ht="16.5" hidden="1" outlineLevel="2" thickBot="1">
      <c r="B283" s="316">
        <v>37</v>
      </c>
      <c r="C283" s="317">
        <f t="shared" si="134"/>
        <v>415</v>
      </c>
      <c r="D283" s="317">
        <f t="shared" si="135"/>
        <v>0</v>
      </c>
      <c r="E283" s="153"/>
      <c r="F283" s="153"/>
      <c r="G283" s="154"/>
      <c r="H283" s="154"/>
      <c r="I283" s="154"/>
      <c r="J283" s="154"/>
      <c r="K283" s="154"/>
      <c r="L283" s="154"/>
      <c r="M283" s="154"/>
      <c r="N283" s="253"/>
      <c r="O283" s="253"/>
      <c r="P283" s="312"/>
      <c r="Q283" s="253"/>
      <c r="R283" s="186" t="str">
        <f t="shared" si="137"/>
        <v>-</v>
      </c>
      <c r="S283" s="186" t="str">
        <f t="shared" si="138"/>
        <v>-</v>
      </c>
      <c r="T283" s="155" t="s">
        <v>316</v>
      </c>
      <c r="V283" s="181">
        <f t="shared" si="120"/>
        <v>0</v>
      </c>
      <c r="W283" s="202">
        <f t="shared" si="121"/>
        <v>0</v>
      </c>
      <c r="X283" s="149">
        <f t="shared" si="122"/>
        <v>0</v>
      </c>
      <c r="Y283" s="170">
        <f t="shared" si="123"/>
        <v>0</v>
      </c>
      <c r="Z283" s="161">
        <f t="shared" si="124"/>
        <v>0</v>
      </c>
      <c r="AA283" s="171">
        <f t="shared" si="125"/>
        <v>0</v>
      </c>
      <c r="AC283" s="219">
        <f t="shared" si="126"/>
        <v>0</v>
      </c>
      <c r="AD283" s="218">
        <f t="shared" si="127"/>
        <v>0</v>
      </c>
      <c r="AE283" s="218">
        <f t="shared" si="128"/>
        <v>0</v>
      </c>
      <c r="AF283" s="220">
        <f t="shared" si="129"/>
        <v>0</v>
      </c>
      <c r="AG283" s="162"/>
      <c r="AH283" s="182">
        <f t="shared" si="130"/>
        <v>0</v>
      </c>
      <c r="AI283" s="183">
        <f t="shared" si="131"/>
        <v>0</v>
      </c>
      <c r="AJ283" s="183">
        <f t="shared" si="132"/>
        <v>0</v>
      </c>
      <c r="AK283" s="184">
        <f t="shared" si="133"/>
        <v>0</v>
      </c>
      <c r="AM283" s="370" t="str">
        <f t="shared" si="139"/>
        <v>-</v>
      </c>
      <c r="AO283" s="309" t="str">
        <f t="shared" si="136"/>
        <v/>
      </c>
    </row>
    <row r="284" spans="2:41" ht="16.5" hidden="1" outlineLevel="2" thickBot="1">
      <c r="B284" s="316">
        <v>38</v>
      </c>
      <c r="C284" s="317">
        <f t="shared" si="134"/>
        <v>415</v>
      </c>
      <c r="D284" s="317">
        <f t="shared" si="135"/>
        <v>0</v>
      </c>
      <c r="E284" s="153"/>
      <c r="F284" s="153"/>
      <c r="G284" s="154"/>
      <c r="H284" s="154"/>
      <c r="I284" s="154"/>
      <c r="J284" s="154"/>
      <c r="K284" s="154"/>
      <c r="L284" s="154"/>
      <c r="M284" s="154"/>
      <c r="N284" s="253"/>
      <c r="O284" s="253"/>
      <c r="P284" s="312"/>
      <c r="Q284" s="253"/>
      <c r="R284" s="186" t="str">
        <f t="shared" si="137"/>
        <v>-</v>
      </c>
      <c r="S284" s="186" t="str">
        <f t="shared" si="138"/>
        <v>-</v>
      </c>
      <c r="T284" s="155" t="s">
        <v>316</v>
      </c>
      <c r="V284" s="181">
        <f t="shared" si="120"/>
        <v>0</v>
      </c>
      <c r="W284" s="202">
        <f t="shared" si="121"/>
        <v>0</v>
      </c>
      <c r="X284" s="149">
        <f t="shared" si="122"/>
        <v>0</v>
      </c>
      <c r="Y284" s="170">
        <f t="shared" si="123"/>
        <v>0</v>
      </c>
      <c r="Z284" s="161">
        <f t="shared" si="124"/>
        <v>0</v>
      </c>
      <c r="AA284" s="171">
        <f t="shared" si="125"/>
        <v>0</v>
      </c>
      <c r="AC284" s="219">
        <f t="shared" si="126"/>
        <v>0</v>
      </c>
      <c r="AD284" s="218">
        <f t="shared" si="127"/>
        <v>0</v>
      </c>
      <c r="AE284" s="218">
        <f t="shared" si="128"/>
        <v>0</v>
      </c>
      <c r="AF284" s="220">
        <f t="shared" si="129"/>
        <v>0</v>
      </c>
      <c r="AG284" s="162"/>
      <c r="AH284" s="182">
        <f t="shared" si="130"/>
        <v>0</v>
      </c>
      <c r="AI284" s="183">
        <f t="shared" si="131"/>
        <v>0</v>
      </c>
      <c r="AJ284" s="183">
        <f t="shared" si="132"/>
        <v>0</v>
      </c>
      <c r="AK284" s="184">
        <f t="shared" si="133"/>
        <v>0</v>
      </c>
      <c r="AM284" s="370" t="str">
        <f t="shared" si="139"/>
        <v>-</v>
      </c>
      <c r="AO284" s="309" t="str">
        <f t="shared" si="136"/>
        <v/>
      </c>
    </row>
    <row r="285" spans="2:41" ht="16.5" hidden="1" outlineLevel="2" thickBot="1">
      <c r="B285" s="316">
        <v>39</v>
      </c>
      <c r="C285" s="317">
        <f t="shared" si="134"/>
        <v>415</v>
      </c>
      <c r="D285" s="317">
        <f t="shared" si="135"/>
        <v>0</v>
      </c>
      <c r="E285" s="153"/>
      <c r="F285" s="153"/>
      <c r="G285" s="154"/>
      <c r="H285" s="154"/>
      <c r="I285" s="154"/>
      <c r="J285" s="154"/>
      <c r="K285" s="154"/>
      <c r="L285" s="154"/>
      <c r="M285" s="154"/>
      <c r="N285" s="253"/>
      <c r="O285" s="253"/>
      <c r="P285" s="312"/>
      <c r="Q285" s="253"/>
      <c r="R285" s="186" t="str">
        <f t="shared" si="137"/>
        <v>-</v>
      </c>
      <c r="S285" s="186" t="str">
        <f t="shared" si="138"/>
        <v>-</v>
      </c>
      <c r="T285" s="155" t="s">
        <v>316</v>
      </c>
      <c r="V285" s="181">
        <f t="shared" si="120"/>
        <v>0</v>
      </c>
      <c r="W285" s="202">
        <f t="shared" si="121"/>
        <v>0</v>
      </c>
      <c r="X285" s="149">
        <f t="shared" si="122"/>
        <v>0</v>
      </c>
      <c r="Y285" s="170">
        <f t="shared" si="123"/>
        <v>0</v>
      </c>
      <c r="Z285" s="161">
        <f t="shared" si="124"/>
        <v>0</v>
      </c>
      <c r="AA285" s="171">
        <f t="shared" si="125"/>
        <v>0</v>
      </c>
      <c r="AC285" s="219">
        <f t="shared" si="126"/>
        <v>0</v>
      </c>
      <c r="AD285" s="218">
        <f t="shared" si="127"/>
        <v>0</v>
      </c>
      <c r="AE285" s="218">
        <f t="shared" si="128"/>
        <v>0</v>
      </c>
      <c r="AF285" s="220">
        <f t="shared" si="129"/>
        <v>0</v>
      </c>
      <c r="AG285" s="162"/>
      <c r="AH285" s="182">
        <f t="shared" si="130"/>
        <v>0</v>
      </c>
      <c r="AI285" s="183">
        <f t="shared" si="131"/>
        <v>0</v>
      </c>
      <c r="AJ285" s="183">
        <f t="shared" si="132"/>
        <v>0</v>
      </c>
      <c r="AK285" s="184">
        <f t="shared" si="133"/>
        <v>0</v>
      </c>
      <c r="AM285" s="370" t="str">
        <f t="shared" si="139"/>
        <v>-</v>
      </c>
      <c r="AO285" s="309" t="str">
        <f t="shared" si="136"/>
        <v/>
      </c>
    </row>
    <row r="286" spans="2:41" ht="16.5" hidden="1" outlineLevel="2" thickBot="1">
      <c r="B286" s="316">
        <v>40</v>
      </c>
      <c r="C286" s="317">
        <f t="shared" si="134"/>
        <v>415</v>
      </c>
      <c r="D286" s="317">
        <f t="shared" si="135"/>
        <v>0</v>
      </c>
      <c r="E286" s="153"/>
      <c r="F286" s="153"/>
      <c r="G286" s="154"/>
      <c r="H286" s="154"/>
      <c r="I286" s="154"/>
      <c r="J286" s="154"/>
      <c r="K286" s="154"/>
      <c r="L286" s="154"/>
      <c r="M286" s="154"/>
      <c r="N286" s="253"/>
      <c r="O286" s="253"/>
      <c r="P286" s="312"/>
      <c r="Q286" s="253"/>
      <c r="R286" s="186" t="str">
        <f t="shared" si="137"/>
        <v>-</v>
      </c>
      <c r="S286" s="186" t="str">
        <f t="shared" si="138"/>
        <v>-</v>
      </c>
      <c r="T286" s="155" t="s">
        <v>316</v>
      </c>
      <c r="V286" s="181">
        <f t="shared" si="120"/>
        <v>0</v>
      </c>
      <c r="W286" s="202">
        <f t="shared" si="121"/>
        <v>0</v>
      </c>
      <c r="X286" s="149">
        <f t="shared" si="122"/>
        <v>0</v>
      </c>
      <c r="Y286" s="170">
        <f t="shared" si="123"/>
        <v>0</v>
      </c>
      <c r="Z286" s="161">
        <f t="shared" si="124"/>
        <v>0</v>
      </c>
      <c r="AA286" s="171">
        <f t="shared" si="125"/>
        <v>0</v>
      </c>
      <c r="AC286" s="219">
        <f t="shared" si="126"/>
        <v>0</v>
      </c>
      <c r="AD286" s="218">
        <f t="shared" si="127"/>
        <v>0</v>
      </c>
      <c r="AE286" s="218">
        <f t="shared" si="128"/>
        <v>0</v>
      </c>
      <c r="AF286" s="220">
        <f t="shared" si="129"/>
        <v>0</v>
      </c>
      <c r="AG286" s="162"/>
      <c r="AH286" s="182">
        <f t="shared" si="130"/>
        <v>0</v>
      </c>
      <c r="AI286" s="183">
        <f t="shared" si="131"/>
        <v>0</v>
      </c>
      <c r="AJ286" s="183">
        <f t="shared" si="132"/>
        <v>0</v>
      </c>
      <c r="AK286" s="184">
        <f t="shared" si="133"/>
        <v>0</v>
      </c>
      <c r="AM286" s="370" t="str">
        <f t="shared" si="139"/>
        <v>-</v>
      </c>
      <c r="AO286" s="309" t="str">
        <f t="shared" si="136"/>
        <v/>
      </c>
    </row>
    <row r="287" spans="2:41" ht="16.5" hidden="1" outlineLevel="2" thickBot="1">
      <c r="B287" s="316">
        <v>41</v>
      </c>
      <c r="C287" s="317">
        <f t="shared" si="134"/>
        <v>415</v>
      </c>
      <c r="D287" s="317">
        <f t="shared" si="135"/>
        <v>0</v>
      </c>
      <c r="E287" s="153"/>
      <c r="F287" s="153"/>
      <c r="G287" s="154"/>
      <c r="H287" s="154"/>
      <c r="I287" s="154"/>
      <c r="J287" s="154"/>
      <c r="K287" s="154"/>
      <c r="L287" s="154"/>
      <c r="M287" s="154"/>
      <c r="N287" s="253"/>
      <c r="O287" s="253"/>
      <c r="P287" s="312"/>
      <c r="Q287" s="253"/>
      <c r="R287" s="186" t="str">
        <f t="shared" si="137"/>
        <v>-</v>
      </c>
      <c r="S287" s="186" t="str">
        <f t="shared" si="138"/>
        <v>-</v>
      </c>
      <c r="T287" s="155" t="s">
        <v>316</v>
      </c>
      <c r="V287" s="181">
        <f t="shared" si="120"/>
        <v>0</v>
      </c>
      <c r="W287" s="202">
        <f t="shared" si="121"/>
        <v>0</v>
      </c>
      <c r="X287" s="149">
        <f t="shared" si="122"/>
        <v>0</v>
      </c>
      <c r="Y287" s="170">
        <f t="shared" si="123"/>
        <v>0</v>
      </c>
      <c r="Z287" s="161">
        <f t="shared" si="124"/>
        <v>0</v>
      </c>
      <c r="AA287" s="171">
        <f t="shared" si="125"/>
        <v>0</v>
      </c>
      <c r="AC287" s="219">
        <f t="shared" si="126"/>
        <v>0</v>
      </c>
      <c r="AD287" s="218">
        <f t="shared" si="127"/>
        <v>0</v>
      </c>
      <c r="AE287" s="218">
        <f t="shared" si="128"/>
        <v>0</v>
      </c>
      <c r="AF287" s="220">
        <f t="shared" si="129"/>
        <v>0</v>
      </c>
      <c r="AG287" s="162"/>
      <c r="AH287" s="182">
        <f t="shared" si="130"/>
        <v>0</v>
      </c>
      <c r="AI287" s="183">
        <f t="shared" si="131"/>
        <v>0</v>
      </c>
      <c r="AJ287" s="183">
        <f t="shared" si="132"/>
        <v>0</v>
      </c>
      <c r="AK287" s="184">
        <f t="shared" si="133"/>
        <v>0</v>
      </c>
      <c r="AM287" s="370" t="str">
        <f t="shared" si="139"/>
        <v>-</v>
      </c>
      <c r="AO287" s="309" t="str">
        <f t="shared" si="136"/>
        <v/>
      </c>
    </row>
    <row r="288" spans="2:41" ht="16.5" hidden="1" outlineLevel="2" thickBot="1">
      <c r="B288" s="316">
        <v>42</v>
      </c>
      <c r="C288" s="317">
        <f t="shared" si="134"/>
        <v>415</v>
      </c>
      <c r="D288" s="317">
        <f t="shared" si="135"/>
        <v>0</v>
      </c>
      <c r="E288" s="153"/>
      <c r="F288" s="153"/>
      <c r="G288" s="154"/>
      <c r="H288" s="154"/>
      <c r="I288" s="154"/>
      <c r="J288" s="154"/>
      <c r="K288" s="154"/>
      <c r="L288" s="154"/>
      <c r="M288" s="154"/>
      <c r="N288" s="253"/>
      <c r="O288" s="253"/>
      <c r="P288" s="312"/>
      <c r="Q288" s="253"/>
      <c r="R288" s="186" t="str">
        <f t="shared" si="137"/>
        <v>-</v>
      </c>
      <c r="S288" s="186" t="str">
        <f t="shared" si="138"/>
        <v>-</v>
      </c>
      <c r="T288" s="155" t="s">
        <v>316</v>
      </c>
      <c r="V288" s="181">
        <f t="shared" si="120"/>
        <v>0</v>
      </c>
      <c r="W288" s="202">
        <f t="shared" si="121"/>
        <v>0</v>
      </c>
      <c r="X288" s="149">
        <f t="shared" si="122"/>
        <v>0</v>
      </c>
      <c r="Y288" s="170">
        <f t="shared" si="123"/>
        <v>0</v>
      </c>
      <c r="Z288" s="161">
        <f t="shared" si="124"/>
        <v>0</v>
      </c>
      <c r="AA288" s="171">
        <f t="shared" si="125"/>
        <v>0</v>
      </c>
      <c r="AC288" s="219">
        <f t="shared" si="126"/>
        <v>0</v>
      </c>
      <c r="AD288" s="218">
        <f t="shared" si="127"/>
        <v>0</v>
      </c>
      <c r="AE288" s="218">
        <f t="shared" si="128"/>
        <v>0</v>
      </c>
      <c r="AF288" s="220">
        <f t="shared" si="129"/>
        <v>0</v>
      </c>
      <c r="AG288" s="162"/>
      <c r="AH288" s="182">
        <f t="shared" si="130"/>
        <v>0</v>
      </c>
      <c r="AI288" s="183">
        <f t="shared" si="131"/>
        <v>0</v>
      </c>
      <c r="AJ288" s="183">
        <f t="shared" si="132"/>
        <v>0</v>
      </c>
      <c r="AK288" s="184">
        <f t="shared" si="133"/>
        <v>0</v>
      </c>
      <c r="AM288" s="370" t="str">
        <f t="shared" si="139"/>
        <v>-</v>
      </c>
      <c r="AO288" s="309" t="str">
        <f t="shared" si="136"/>
        <v/>
      </c>
    </row>
    <row r="289" spans="2:41" ht="16.5" hidden="1" outlineLevel="2" thickBot="1">
      <c r="B289" s="316">
        <v>43</v>
      </c>
      <c r="C289" s="317">
        <f t="shared" si="134"/>
        <v>415</v>
      </c>
      <c r="D289" s="317">
        <f t="shared" si="135"/>
        <v>0</v>
      </c>
      <c r="E289" s="153"/>
      <c r="F289" s="153"/>
      <c r="G289" s="154"/>
      <c r="H289" s="154"/>
      <c r="I289" s="154"/>
      <c r="J289" s="154"/>
      <c r="K289" s="154"/>
      <c r="L289" s="154"/>
      <c r="M289" s="154"/>
      <c r="N289" s="253"/>
      <c r="O289" s="253"/>
      <c r="P289" s="312"/>
      <c r="Q289" s="253"/>
      <c r="R289" s="186" t="str">
        <f t="shared" si="137"/>
        <v>-</v>
      </c>
      <c r="S289" s="186" t="str">
        <f t="shared" si="138"/>
        <v>-</v>
      </c>
      <c r="T289" s="155" t="s">
        <v>316</v>
      </c>
      <c r="V289" s="181">
        <f t="shared" si="120"/>
        <v>0</v>
      </c>
      <c r="W289" s="202">
        <f t="shared" si="121"/>
        <v>0</v>
      </c>
      <c r="X289" s="149">
        <f t="shared" si="122"/>
        <v>0</v>
      </c>
      <c r="Y289" s="170">
        <f t="shared" si="123"/>
        <v>0</v>
      </c>
      <c r="Z289" s="161">
        <f t="shared" si="124"/>
        <v>0</v>
      </c>
      <c r="AA289" s="171">
        <f t="shared" si="125"/>
        <v>0</v>
      </c>
      <c r="AC289" s="219">
        <f t="shared" si="126"/>
        <v>0</v>
      </c>
      <c r="AD289" s="218">
        <f t="shared" si="127"/>
        <v>0</v>
      </c>
      <c r="AE289" s="218">
        <f t="shared" si="128"/>
        <v>0</v>
      </c>
      <c r="AF289" s="220">
        <f t="shared" si="129"/>
        <v>0</v>
      </c>
      <c r="AG289" s="162"/>
      <c r="AH289" s="182">
        <f t="shared" si="130"/>
        <v>0</v>
      </c>
      <c r="AI289" s="183">
        <f t="shared" si="131"/>
        <v>0</v>
      </c>
      <c r="AJ289" s="183">
        <f t="shared" si="132"/>
        <v>0</v>
      </c>
      <c r="AK289" s="184">
        <f t="shared" si="133"/>
        <v>0</v>
      </c>
      <c r="AM289" s="370" t="str">
        <f t="shared" si="139"/>
        <v>-</v>
      </c>
      <c r="AO289" s="309" t="str">
        <f t="shared" si="136"/>
        <v/>
      </c>
    </row>
    <row r="290" spans="2:41" ht="16.5" hidden="1" outlineLevel="2" thickBot="1">
      <c r="B290" s="316">
        <v>44</v>
      </c>
      <c r="C290" s="317">
        <f t="shared" si="134"/>
        <v>415</v>
      </c>
      <c r="D290" s="317">
        <f t="shared" si="135"/>
        <v>0</v>
      </c>
      <c r="E290" s="153"/>
      <c r="F290" s="153"/>
      <c r="G290" s="154"/>
      <c r="H290" s="154"/>
      <c r="I290" s="154"/>
      <c r="J290" s="154"/>
      <c r="K290" s="154"/>
      <c r="L290" s="154"/>
      <c r="M290" s="154"/>
      <c r="N290" s="253"/>
      <c r="O290" s="253"/>
      <c r="P290" s="312"/>
      <c r="Q290" s="253"/>
      <c r="R290" s="186" t="str">
        <f t="shared" si="137"/>
        <v>-</v>
      </c>
      <c r="S290" s="186" t="str">
        <f t="shared" si="138"/>
        <v>-</v>
      </c>
      <c r="T290" s="155" t="s">
        <v>316</v>
      </c>
      <c r="V290" s="181">
        <f t="shared" si="120"/>
        <v>0</v>
      </c>
      <c r="W290" s="202">
        <f t="shared" si="121"/>
        <v>0</v>
      </c>
      <c r="X290" s="149">
        <f t="shared" si="122"/>
        <v>0</v>
      </c>
      <c r="Y290" s="170">
        <f t="shared" si="123"/>
        <v>0</v>
      </c>
      <c r="Z290" s="161">
        <f t="shared" si="124"/>
        <v>0</v>
      </c>
      <c r="AA290" s="171">
        <f t="shared" si="125"/>
        <v>0</v>
      </c>
      <c r="AC290" s="219">
        <f t="shared" si="126"/>
        <v>0</v>
      </c>
      <c r="AD290" s="218">
        <f t="shared" si="127"/>
        <v>0</v>
      </c>
      <c r="AE290" s="218">
        <f t="shared" si="128"/>
        <v>0</v>
      </c>
      <c r="AF290" s="220">
        <f t="shared" si="129"/>
        <v>0</v>
      </c>
      <c r="AG290" s="162"/>
      <c r="AH290" s="182">
        <f t="shared" si="130"/>
        <v>0</v>
      </c>
      <c r="AI290" s="183">
        <f t="shared" si="131"/>
        <v>0</v>
      </c>
      <c r="AJ290" s="183">
        <f t="shared" si="132"/>
        <v>0</v>
      </c>
      <c r="AK290" s="184">
        <f t="shared" si="133"/>
        <v>0</v>
      </c>
      <c r="AM290" s="370" t="str">
        <f t="shared" si="139"/>
        <v>-</v>
      </c>
      <c r="AO290" s="309" t="str">
        <f t="shared" si="136"/>
        <v/>
      </c>
    </row>
    <row r="291" spans="2:41" ht="16.5" hidden="1" outlineLevel="2" thickBot="1">
      <c r="B291" s="318">
        <v>45</v>
      </c>
      <c r="C291" s="319">
        <f t="shared" si="134"/>
        <v>415</v>
      </c>
      <c r="D291" s="319">
        <f t="shared" si="135"/>
        <v>0</v>
      </c>
      <c r="E291" s="156"/>
      <c r="F291" s="156"/>
      <c r="G291" s="157"/>
      <c r="H291" s="157"/>
      <c r="I291" s="157"/>
      <c r="J291" s="157"/>
      <c r="K291" s="157"/>
      <c r="L291" s="157"/>
      <c r="M291" s="157"/>
      <c r="N291" s="889"/>
      <c r="O291" s="889"/>
      <c r="P291" s="313"/>
      <c r="Q291" s="889"/>
      <c r="R291" s="187" t="str">
        <f t="shared" si="137"/>
        <v>-</v>
      </c>
      <c r="S291" s="187" t="str">
        <f t="shared" si="138"/>
        <v>-</v>
      </c>
      <c r="T291" s="158" t="s">
        <v>316</v>
      </c>
      <c r="V291" s="181">
        <f t="shared" si="120"/>
        <v>0</v>
      </c>
      <c r="W291" s="202">
        <f t="shared" si="121"/>
        <v>0</v>
      </c>
      <c r="X291" s="149">
        <f t="shared" si="122"/>
        <v>0</v>
      </c>
      <c r="Y291" s="170">
        <f t="shared" si="123"/>
        <v>0</v>
      </c>
      <c r="Z291" s="161">
        <f t="shared" si="124"/>
        <v>0</v>
      </c>
      <c r="AA291" s="171">
        <f t="shared" si="125"/>
        <v>0</v>
      </c>
      <c r="AC291" s="219">
        <f t="shared" si="126"/>
        <v>0</v>
      </c>
      <c r="AD291" s="218">
        <f t="shared" si="127"/>
        <v>0</v>
      </c>
      <c r="AE291" s="218">
        <f t="shared" si="128"/>
        <v>0</v>
      </c>
      <c r="AF291" s="220">
        <f t="shared" si="129"/>
        <v>0</v>
      </c>
      <c r="AG291" s="162"/>
      <c r="AH291" s="182">
        <f t="shared" si="130"/>
        <v>0</v>
      </c>
      <c r="AI291" s="183">
        <f t="shared" si="131"/>
        <v>0</v>
      </c>
      <c r="AJ291" s="183">
        <f t="shared" si="132"/>
        <v>0</v>
      </c>
      <c r="AK291" s="184">
        <f t="shared" si="133"/>
        <v>0</v>
      </c>
      <c r="AM291" s="371" t="str">
        <f t="shared" si="139"/>
        <v>-</v>
      </c>
      <c r="AO291" s="309" t="str">
        <f t="shared" si="136"/>
        <v/>
      </c>
    </row>
    <row r="292" spans="2:41" ht="15.75" hidden="1" outlineLevel="1" thickBot="1">
      <c r="F292" s="761" t="s">
        <v>176</v>
      </c>
      <c r="G292" s="762"/>
      <c r="H292" s="762"/>
      <c r="I292" s="762"/>
      <c r="J292" s="762"/>
      <c r="K292" s="762"/>
      <c r="L292" s="762"/>
      <c r="M292" s="762"/>
      <c r="N292" s="199"/>
      <c r="O292" s="199"/>
      <c r="P292" s="199"/>
      <c r="Q292" s="199"/>
      <c r="R292" s="200"/>
      <c r="S292" s="200"/>
    </row>
    <row r="293" spans="2:41" s="322" customFormat="1" ht="21.75" hidden="1" customHeight="1" outlineLevel="1" thickTop="1">
      <c r="B293" s="320"/>
      <c r="C293" s="321"/>
      <c r="D293" s="321"/>
      <c r="F293" s="328" t="s">
        <v>350</v>
      </c>
      <c r="G293" s="329" t="s">
        <v>248</v>
      </c>
      <c r="H293" s="329" t="s">
        <v>265</v>
      </c>
      <c r="I293" s="329" t="s">
        <v>249</v>
      </c>
      <c r="J293" s="329" t="s">
        <v>250</v>
      </c>
      <c r="K293" s="329" t="s">
        <v>251</v>
      </c>
      <c r="L293" s="329" t="s">
        <v>252</v>
      </c>
      <c r="M293" s="329" t="s">
        <v>253</v>
      </c>
      <c r="N293" s="329" t="s">
        <v>254</v>
      </c>
      <c r="O293" s="329" t="s">
        <v>399</v>
      </c>
      <c r="P293" s="329" t="s">
        <v>400</v>
      </c>
      <c r="Q293" s="329" t="s">
        <v>401</v>
      </c>
      <c r="R293" s="330" t="s">
        <v>264</v>
      </c>
      <c r="S293" s="331" t="s">
        <v>255</v>
      </c>
      <c r="T293" s="372" t="s">
        <v>409</v>
      </c>
      <c r="U293" s="325"/>
      <c r="V293" s="321"/>
      <c r="W293" s="321"/>
      <c r="AG293" s="326"/>
      <c r="AL293" s="325"/>
      <c r="AM293" s="325"/>
      <c r="AN293" s="325"/>
      <c r="AO293" s="344"/>
    </row>
    <row r="294" spans="2:41" s="322" customFormat="1" ht="15" hidden="1" outlineLevel="1">
      <c r="B294" s="320"/>
      <c r="C294" s="321"/>
      <c r="D294" s="321"/>
      <c r="F294" s="332" t="s">
        <v>257</v>
      </c>
      <c r="G294" s="333">
        <f t="shared" ref="G294:S294" si="140">SUMIF(G247:G291,5)/5</f>
        <v>0</v>
      </c>
      <c r="H294" s="333">
        <f t="shared" si="140"/>
        <v>0</v>
      </c>
      <c r="I294" s="333">
        <f t="shared" si="140"/>
        <v>0</v>
      </c>
      <c r="J294" s="333">
        <f t="shared" si="140"/>
        <v>0</v>
      </c>
      <c r="K294" s="333">
        <f t="shared" si="140"/>
        <v>0</v>
      </c>
      <c r="L294" s="333">
        <f t="shared" si="140"/>
        <v>0</v>
      </c>
      <c r="M294" s="333">
        <f t="shared" si="140"/>
        <v>0</v>
      </c>
      <c r="N294" s="333">
        <f t="shared" si="140"/>
        <v>0</v>
      </c>
      <c r="O294" s="333">
        <f t="shared" si="140"/>
        <v>0</v>
      </c>
      <c r="P294" s="333">
        <f t="shared" si="140"/>
        <v>0</v>
      </c>
      <c r="Q294" s="333">
        <f t="shared" si="140"/>
        <v>0</v>
      </c>
      <c r="R294" s="333">
        <f t="shared" si="140"/>
        <v>0</v>
      </c>
      <c r="S294" s="334">
        <f t="shared" si="140"/>
        <v>0</v>
      </c>
      <c r="T294" s="373" t="s">
        <v>411</v>
      </c>
      <c r="U294" s="325"/>
      <c r="V294" s="321"/>
      <c r="W294" s="321"/>
      <c r="AG294" s="326"/>
      <c r="AL294" s="325"/>
      <c r="AM294" s="325"/>
      <c r="AN294" s="325"/>
      <c r="AO294" s="344"/>
    </row>
    <row r="295" spans="2:41" s="322" customFormat="1" ht="15" hidden="1" outlineLevel="1">
      <c r="B295" s="320"/>
      <c r="C295" s="321"/>
      <c r="D295" s="321"/>
      <c r="F295" s="335" t="s">
        <v>258</v>
      </c>
      <c r="G295" s="336">
        <f t="shared" ref="G295:S295" si="141">IF(ISERR(G294/SUM(G294,G296,G298,G300)*100),0,G294/SUM(G294,G296,G298,G300)*100)</f>
        <v>0</v>
      </c>
      <c r="H295" s="336">
        <f t="shared" si="141"/>
        <v>0</v>
      </c>
      <c r="I295" s="336">
        <f t="shared" si="141"/>
        <v>0</v>
      </c>
      <c r="J295" s="336">
        <f t="shared" si="141"/>
        <v>0</v>
      </c>
      <c r="K295" s="336">
        <f t="shared" si="141"/>
        <v>0</v>
      </c>
      <c r="L295" s="336">
        <f t="shared" si="141"/>
        <v>0</v>
      </c>
      <c r="M295" s="336">
        <f t="shared" si="141"/>
        <v>0</v>
      </c>
      <c r="N295" s="336">
        <f t="shared" si="141"/>
        <v>0</v>
      </c>
      <c r="O295" s="336">
        <f t="shared" si="141"/>
        <v>0</v>
      </c>
      <c r="P295" s="336">
        <f t="shared" si="141"/>
        <v>0</v>
      </c>
      <c r="Q295" s="336">
        <f t="shared" si="141"/>
        <v>0</v>
      </c>
      <c r="R295" s="336">
        <f t="shared" si="141"/>
        <v>0</v>
      </c>
      <c r="S295" s="337">
        <f t="shared" si="141"/>
        <v>0</v>
      </c>
      <c r="T295" s="374">
        <f>SUM(V246:W246)</f>
        <v>0</v>
      </c>
      <c r="U295" s="325"/>
      <c r="V295" s="321"/>
      <c r="W295" s="321"/>
      <c r="AG295" s="326"/>
      <c r="AL295" s="325"/>
      <c r="AM295" s="325"/>
      <c r="AN295" s="325"/>
      <c r="AO295" s="344"/>
    </row>
    <row r="296" spans="2:41" s="322" customFormat="1" ht="15" hidden="1" outlineLevel="1">
      <c r="B296" s="320"/>
      <c r="C296" s="321"/>
      <c r="D296" s="321"/>
      <c r="F296" s="332" t="s">
        <v>259</v>
      </c>
      <c r="G296" s="333">
        <f t="shared" ref="G296:S296" si="142">SUMIF(G247:G291,4)/4</f>
        <v>0</v>
      </c>
      <c r="H296" s="333">
        <f t="shared" si="142"/>
        <v>0</v>
      </c>
      <c r="I296" s="333">
        <f t="shared" si="142"/>
        <v>0</v>
      </c>
      <c r="J296" s="333">
        <f t="shared" si="142"/>
        <v>0</v>
      </c>
      <c r="K296" s="333">
        <f t="shared" si="142"/>
        <v>0</v>
      </c>
      <c r="L296" s="333">
        <f t="shared" si="142"/>
        <v>0</v>
      </c>
      <c r="M296" s="333">
        <f t="shared" si="142"/>
        <v>0</v>
      </c>
      <c r="N296" s="333">
        <f t="shared" si="142"/>
        <v>0</v>
      </c>
      <c r="O296" s="333">
        <f t="shared" si="142"/>
        <v>0</v>
      </c>
      <c r="P296" s="333">
        <f t="shared" si="142"/>
        <v>0</v>
      </c>
      <c r="Q296" s="333">
        <f t="shared" si="142"/>
        <v>0</v>
      </c>
      <c r="R296" s="333">
        <f t="shared" si="142"/>
        <v>0</v>
      </c>
      <c r="S296" s="334">
        <f t="shared" si="142"/>
        <v>0</v>
      </c>
      <c r="T296" s="375" t="s">
        <v>410</v>
      </c>
      <c r="U296" s="325"/>
      <c r="V296" s="321"/>
      <c r="W296" s="321"/>
      <c r="AG296" s="326"/>
      <c r="AL296" s="325"/>
      <c r="AM296" s="325"/>
      <c r="AN296" s="325"/>
      <c r="AO296" s="344"/>
    </row>
    <row r="297" spans="2:41" s="322" customFormat="1" ht="15" hidden="1" outlineLevel="1">
      <c r="B297" s="320"/>
      <c r="C297" s="321"/>
      <c r="D297" s="321"/>
      <c r="F297" s="335" t="s">
        <v>258</v>
      </c>
      <c r="G297" s="336">
        <f t="shared" ref="G297:S297" si="143">IF(ISERR(G296/SUM(G294,G296,G298,G300)*100),0,G296/SUM(G294,G296,G298,G300)*100)</f>
        <v>0</v>
      </c>
      <c r="H297" s="336">
        <f t="shared" si="143"/>
        <v>0</v>
      </c>
      <c r="I297" s="336">
        <f t="shared" si="143"/>
        <v>0</v>
      </c>
      <c r="J297" s="336">
        <f t="shared" si="143"/>
        <v>0</v>
      </c>
      <c r="K297" s="336">
        <f t="shared" si="143"/>
        <v>0</v>
      </c>
      <c r="L297" s="336">
        <f t="shared" si="143"/>
        <v>0</v>
      </c>
      <c r="M297" s="336">
        <f t="shared" si="143"/>
        <v>0</v>
      </c>
      <c r="N297" s="336">
        <f t="shared" si="143"/>
        <v>0</v>
      </c>
      <c r="O297" s="336">
        <f t="shared" si="143"/>
        <v>0</v>
      </c>
      <c r="P297" s="336">
        <f t="shared" si="143"/>
        <v>0</v>
      </c>
      <c r="Q297" s="336">
        <f t="shared" si="143"/>
        <v>0</v>
      </c>
      <c r="R297" s="336">
        <f t="shared" si="143"/>
        <v>0</v>
      </c>
      <c r="S297" s="337">
        <f t="shared" si="143"/>
        <v>0</v>
      </c>
      <c r="T297" s="376">
        <f>AM246</f>
        <v>0</v>
      </c>
      <c r="U297" s="325"/>
      <c r="V297" s="321"/>
      <c r="W297" s="321"/>
      <c r="AG297" s="326"/>
      <c r="AL297" s="325"/>
      <c r="AM297" s="325"/>
      <c r="AN297" s="325"/>
      <c r="AO297" s="344"/>
    </row>
    <row r="298" spans="2:41" s="322" customFormat="1" ht="15" hidden="1" outlineLevel="1">
      <c r="B298" s="320"/>
      <c r="C298" s="321"/>
      <c r="D298" s="321"/>
      <c r="F298" s="332" t="s">
        <v>260</v>
      </c>
      <c r="G298" s="333">
        <f t="shared" ref="G298:S298" si="144">SUMIF(G247:G291,3)/3</f>
        <v>0</v>
      </c>
      <c r="H298" s="333">
        <f t="shared" si="144"/>
        <v>0</v>
      </c>
      <c r="I298" s="333">
        <f t="shared" si="144"/>
        <v>0</v>
      </c>
      <c r="J298" s="333">
        <f t="shared" si="144"/>
        <v>0</v>
      </c>
      <c r="K298" s="333">
        <f t="shared" si="144"/>
        <v>0</v>
      </c>
      <c r="L298" s="333">
        <f t="shared" si="144"/>
        <v>0</v>
      </c>
      <c r="M298" s="333">
        <f t="shared" si="144"/>
        <v>0</v>
      </c>
      <c r="N298" s="333">
        <f t="shared" si="144"/>
        <v>0</v>
      </c>
      <c r="O298" s="333">
        <f t="shared" si="144"/>
        <v>0</v>
      </c>
      <c r="P298" s="333">
        <f t="shared" si="144"/>
        <v>0</v>
      </c>
      <c r="Q298" s="333">
        <f t="shared" si="144"/>
        <v>0</v>
      </c>
      <c r="R298" s="333">
        <f t="shared" si="144"/>
        <v>0</v>
      </c>
      <c r="S298" s="334">
        <f t="shared" si="144"/>
        <v>0</v>
      </c>
      <c r="T298" s="375" t="s">
        <v>412</v>
      </c>
      <c r="U298" s="325"/>
      <c r="V298" s="321"/>
      <c r="W298" s="321"/>
      <c r="AG298" s="326"/>
      <c r="AL298" s="325"/>
      <c r="AM298" s="325"/>
      <c r="AN298" s="325"/>
      <c r="AO298" s="344"/>
    </row>
    <row r="299" spans="2:41" s="322" customFormat="1" ht="15" hidden="1" outlineLevel="1">
      <c r="B299" s="320"/>
      <c r="C299" s="321"/>
      <c r="D299" s="321"/>
      <c r="F299" s="335" t="s">
        <v>258</v>
      </c>
      <c r="G299" s="336">
        <f t="shared" ref="G299:S299" si="145">IF(ISERR(G298/SUM(G294,G296,G298,G300)*100),0,G298/SUM(G294,G296,G298,G300)*100)</f>
        <v>0</v>
      </c>
      <c r="H299" s="336">
        <f t="shared" si="145"/>
        <v>0</v>
      </c>
      <c r="I299" s="336">
        <f t="shared" si="145"/>
        <v>0</v>
      </c>
      <c r="J299" s="336">
        <f t="shared" si="145"/>
        <v>0</v>
      </c>
      <c r="K299" s="336">
        <f t="shared" si="145"/>
        <v>0</v>
      </c>
      <c r="L299" s="336">
        <f t="shared" si="145"/>
        <v>0</v>
      </c>
      <c r="M299" s="336">
        <f t="shared" si="145"/>
        <v>0</v>
      </c>
      <c r="N299" s="336">
        <f t="shared" si="145"/>
        <v>0</v>
      </c>
      <c r="O299" s="336">
        <f t="shared" si="145"/>
        <v>0</v>
      </c>
      <c r="P299" s="336">
        <f t="shared" si="145"/>
        <v>0</v>
      </c>
      <c r="Q299" s="336">
        <f t="shared" si="145"/>
        <v>0</v>
      </c>
      <c r="R299" s="336">
        <f t="shared" si="145"/>
        <v>0</v>
      </c>
      <c r="S299" s="337">
        <f t="shared" si="145"/>
        <v>0</v>
      </c>
      <c r="T299" s="377">
        <f>T295-T297</f>
        <v>0</v>
      </c>
      <c r="U299" s="325"/>
      <c r="V299" s="321"/>
      <c r="W299" s="321"/>
      <c r="AG299" s="326"/>
      <c r="AL299" s="325"/>
      <c r="AM299" s="325"/>
      <c r="AN299" s="325"/>
      <c r="AO299" s="344"/>
    </row>
    <row r="300" spans="2:41" s="322" customFormat="1" ht="15" hidden="1" outlineLevel="1">
      <c r="B300" s="320"/>
      <c r="C300" s="321"/>
      <c r="D300" s="321"/>
      <c r="F300" s="332" t="s">
        <v>261</v>
      </c>
      <c r="G300" s="333">
        <f t="shared" ref="G300:S300" si="146">SUMIF(G247:G291,2)/2</f>
        <v>0</v>
      </c>
      <c r="H300" s="333">
        <f t="shared" si="146"/>
        <v>0</v>
      </c>
      <c r="I300" s="333">
        <f t="shared" si="146"/>
        <v>0</v>
      </c>
      <c r="J300" s="333">
        <f t="shared" si="146"/>
        <v>0</v>
      </c>
      <c r="K300" s="333">
        <f t="shared" si="146"/>
        <v>0</v>
      </c>
      <c r="L300" s="333">
        <f t="shared" si="146"/>
        <v>0</v>
      </c>
      <c r="M300" s="333">
        <f t="shared" si="146"/>
        <v>0</v>
      </c>
      <c r="N300" s="333">
        <f t="shared" si="146"/>
        <v>0</v>
      </c>
      <c r="O300" s="333">
        <f t="shared" si="146"/>
        <v>0</v>
      </c>
      <c r="P300" s="333">
        <f t="shared" si="146"/>
        <v>0</v>
      </c>
      <c r="Q300" s="333">
        <f t="shared" si="146"/>
        <v>0</v>
      </c>
      <c r="R300" s="333">
        <f t="shared" si="146"/>
        <v>0</v>
      </c>
      <c r="S300" s="334">
        <f t="shared" si="146"/>
        <v>0</v>
      </c>
      <c r="T300" s="1128" t="s">
        <v>413</v>
      </c>
      <c r="U300" s="325"/>
      <c r="V300" s="321"/>
      <c r="W300" s="321"/>
      <c r="AG300" s="326"/>
      <c r="AL300" s="325"/>
      <c r="AM300" s="325"/>
      <c r="AN300" s="325"/>
      <c r="AO300" s="344"/>
    </row>
    <row r="301" spans="2:41" s="322" customFormat="1" ht="15" hidden="1" outlineLevel="1">
      <c r="B301" s="320"/>
      <c r="C301" s="321"/>
      <c r="D301" s="321"/>
      <c r="F301" s="335" t="s">
        <v>258</v>
      </c>
      <c r="G301" s="336">
        <f t="shared" ref="G301:S301" si="147">IF(ISERR(G300/SUM(G294,G296,G298,G300)*100),0,G300/SUM(G294,G296,G298,G300)*100)</f>
        <v>0</v>
      </c>
      <c r="H301" s="336">
        <f t="shared" si="147"/>
        <v>0</v>
      </c>
      <c r="I301" s="336">
        <f t="shared" si="147"/>
        <v>0</v>
      </c>
      <c r="J301" s="336">
        <f t="shared" si="147"/>
        <v>0</v>
      </c>
      <c r="K301" s="336">
        <f t="shared" si="147"/>
        <v>0</v>
      </c>
      <c r="L301" s="336">
        <f t="shared" si="147"/>
        <v>0</v>
      </c>
      <c r="M301" s="336">
        <f t="shared" si="147"/>
        <v>0</v>
      </c>
      <c r="N301" s="336">
        <f t="shared" si="147"/>
        <v>0</v>
      </c>
      <c r="O301" s="336">
        <f t="shared" si="147"/>
        <v>0</v>
      </c>
      <c r="P301" s="336">
        <f t="shared" si="147"/>
        <v>0</v>
      </c>
      <c r="Q301" s="336">
        <f t="shared" si="147"/>
        <v>0</v>
      </c>
      <c r="R301" s="336">
        <f t="shared" si="147"/>
        <v>0</v>
      </c>
      <c r="S301" s="337">
        <f t="shared" si="147"/>
        <v>0</v>
      </c>
      <c r="T301" s="1129"/>
      <c r="U301" s="325"/>
      <c r="V301" s="321"/>
      <c r="W301" s="321"/>
      <c r="AG301" s="326"/>
      <c r="AL301" s="325"/>
      <c r="AM301" s="325"/>
      <c r="AN301" s="325"/>
      <c r="AO301" s="344"/>
    </row>
    <row r="302" spans="2:41" s="322" customFormat="1" ht="15" collapsed="1">
      <c r="B302" s="320"/>
      <c r="C302" s="321"/>
      <c r="D302" s="321"/>
      <c r="F302" s="338" t="s">
        <v>262</v>
      </c>
      <c r="G302" s="339">
        <f t="shared" ref="G302:S302" si="148">IF(SUM(G294,G296,G298,G300)=0,0,IF(AND(SUM(G295,G297,G299)&gt;=95,G295&gt;=50),5,IF(AND(SUM(G295,G297,G299)&gt;=90,SUM(G295,G297)&gt;=50),4,IF(SUM(G295,G297,G299)&gt;=85,3,2))))</f>
        <v>0</v>
      </c>
      <c r="H302" s="339">
        <f t="shared" si="148"/>
        <v>0</v>
      </c>
      <c r="I302" s="339">
        <f t="shared" si="148"/>
        <v>0</v>
      </c>
      <c r="J302" s="339">
        <f t="shared" si="148"/>
        <v>0</v>
      </c>
      <c r="K302" s="339">
        <f t="shared" si="148"/>
        <v>0</v>
      </c>
      <c r="L302" s="339">
        <f t="shared" si="148"/>
        <v>0</v>
      </c>
      <c r="M302" s="339">
        <f t="shared" si="148"/>
        <v>0</v>
      </c>
      <c r="N302" s="339">
        <f t="shared" si="148"/>
        <v>0</v>
      </c>
      <c r="O302" s="339">
        <f t="shared" si="148"/>
        <v>0</v>
      </c>
      <c r="P302" s="339">
        <f t="shared" si="148"/>
        <v>0</v>
      </c>
      <c r="Q302" s="339">
        <f t="shared" si="148"/>
        <v>0</v>
      </c>
      <c r="R302" s="339">
        <f t="shared" si="148"/>
        <v>0</v>
      </c>
      <c r="S302" s="340">
        <f t="shared" si="148"/>
        <v>0</v>
      </c>
      <c r="T302" s="378" t="e">
        <f>T297/T295</f>
        <v>#DIV/0!</v>
      </c>
      <c r="U302" s="325"/>
      <c r="V302" s="321"/>
      <c r="W302" s="321"/>
      <c r="AG302" s="326"/>
      <c r="AL302" s="325"/>
      <c r="AM302" s="325"/>
      <c r="AN302" s="325"/>
      <c r="AO302" s="344"/>
    </row>
    <row r="303" spans="2:41" s="322" customFormat="1" ht="15.75" thickBot="1">
      <c r="B303" s="320"/>
      <c r="C303" s="321"/>
      <c r="D303" s="321"/>
      <c r="F303" s="341" t="s">
        <v>263</v>
      </c>
      <c r="G303" s="342">
        <f t="shared" ref="G303:S303" si="149">IF(SUM(G294,G296,G298,G300)&gt;0,SUM(G294*5,G296*4,G298*3,G300*2)/SUM(G294,G296,G298,G300),0)</f>
        <v>0</v>
      </c>
      <c r="H303" s="342">
        <f t="shared" si="149"/>
        <v>0</v>
      </c>
      <c r="I303" s="342">
        <f t="shared" si="149"/>
        <v>0</v>
      </c>
      <c r="J303" s="342">
        <f t="shared" si="149"/>
        <v>0</v>
      </c>
      <c r="K303" s="342">
        <f t="shared" si="149"/>
        <v>0</v>
      </c>
      <c r="L303" s="342">
        <f t="shared" si="149"/>
        <v>0</v>
      </c>
      <c r="M303" s="342">
        <f t="shared" si="149"/>
        <v>0</v>
      </c>
      <c r="N303" s="342">
        <f t="shared" si="149"/>
        <v>0</v>
      </c>
      <c r="O303" s="342">
        <f t="shared" si="149"/>
        <v>0</v>
      </c>
      <c r="P303" s="342">
        <f t="shared" si="149"/>
        <v>0</v>
      </c>
      <c r="Q303" s="342">
        <f t="shared" si="149"/>
        <v>0</v>
      </c>
      <c r="R303" s="342">
        <f t="shared" si="149"/>
        <v>0</v>
      </c>
      <c r="S303" s="343">
        <f t="shared" si="149"/>
        <v>0</v>
      </c>
      <c r="T303" s="379" t="e">
        <f>T299/T295</f>
        <v>#DIV/0!</v>
      </c>
      <c r="U303" s="325"/>
      <c r="V303" s="321"/>
      <c r="W303" s="321"/>
      <c r="AG303" s="326"/>
      <c r="AL303" s="325"/>
      <c r="AM303" s="325"/>
      <c r="AN303" s="325"/>
      <c r="AO303" s="344"/>
    </row>
    <row r="304" spans="2:41" ht="14.25" thickTop="1" thickBot="1"/>
    <row r="305" spans="2:41" s="159" customFormat="1" ht="16.5" thickBot="1">
      <c r="B305" s="189"/>
      <c r="C305" s="198">
        <v>416</v>
      </c>
      <c r="D305" s="713">
        <f>Главная!Q8</f>
        <v>0</v>
      </c>
      <c r="E305" s="175"/>
      <c r="F305" s="175"/>
      <c r="G305" s="175"/>
      <c r="H305" s="175"/>
      <c r="I305" s="175"/>
      <c r="J305" s="175"/>
      <c r="K305" s="175"/>
      <c r="L305" s="175"/>
      <c r="M305" s="175"/>
      <c r="N305" s="176"/>
      <c r="O305" s="176"/>
      <c r="P305" s="176"/>
      <c r="Q305" s="176"/>
      <c r="R305" s="175"/>
      <c r="S305" s="175"/>
      <c r="T305" s="177"/>
      <c r="V305" s="162"/>
      <c r="W305" s="162"/>
      <c r="Y305" s="1117" t="s">
        <v>351</v>
      </c>
      <c r="Z305" s="1117"/>
      <c r="AA305" s="1117"/>
      <c r="AC305" s="1117" t="s">
        <v>352</v>
      </c>
      <c r="AD305" s="1117"/>
      <c r="AE305" s="1117"/>
      <c r="AF305" s="1117"/>
      <c r="AG305" s="162"/>
      <c r="AH305" s="1117" t="s">
        <v>264</v>
      </c>
      <c r="AI305" s="1117"/>
      <c r="AJ305" s="1117"/>
      <c r="AK305" s="1117"/>
      <c r="AM305" s="224" t="s">
        <v>409</v>
      </c>
      <c r="AO305" s="162"/>
    </row>
    <row r="306" spans="2:41" ht="30" hidden="1" customHeight="1" outlineLevel="2" thickBot="1">
      <c r="B306" s="193" t="s">
        <v>348</v>
      </c>
      <c r="C306" s="194" t="s">
        <v>244</v>
      </c>
      <c r="D306" s="194" t="s">
        <v>245</v>
      </c>
      <c r="E306" s="194" t="s">
        <v>246</v>
      </c>
      <c r="F306" s="209" t="s">
        <v>319</v>
      </c>
      <c r="G306" s="212" t="s">
        <v>248</v>
      </c>
      <c r="H306" s="210" t="s">
        <v>265</v>
      </c>
      <c r="I306" s="212" t="s">
        <v>249</v>
      </c>
      <c r="J306" s="211" t="s">
        <v>250</v>
      </c>
      <c r="K306" s="194" t="s">
        <v>251</v>
      </c>
      <c r="L306" s="194" t="s">
        <v>252</v>
      </c>
      <c r="M306" s="194" t="s">
        <v>253</v>
      </c>
      <c r="N306" s="194" t="s">
        <v>254</v>
      </c>
      <c r="O306" s="194" t="s">
        <v>399</v>
      </c>
      <c r="P306" s="310" t="s">
        <v>400</v>
      </c>
      <c r="Q306" s="194" t="s">
        <v>401</v>
      </c>
      <c r="R306" s="196" t="s">
        <v>264</v>
      </c>
      <c r="S306" s="196" t="s">
        <v>255</v>
      </c>
      <c r="T306" s="204" t="str">
        <f>CONCATENATE("Аттест. - ",SUM(V307:V351)," чел.","                                                 Не Аттест. - ",SUM(W307:W351)," чел.")</f>
        <v>Аттест. - 0 чел.                                                 Не Аттест. - 0 чел.</v>
      </c>
      <c r="V306" s="203">
        <f>SUM(V307:V351)</f>
        <v>0</v>
      </c>
      <c r="W306" s="205">
        <f>SUM(W307:W351)</f>
        <v>0</v>
      </c>
      <c r="Y306" s="206">
        <v>5</v>
      </c>
      <c r="Z306" s="207">
        <v>4</v>
      </c>
      <c r="AA306" s="208">
        <v>3</v>
      </c>
      <c r="AC306" s="178">
        <v>5</v>
      </c>
      <c r="AD306" s="179">
        <v>4</v>
      </c>
      <c r="AE306" s="179">
        <v>3</v>
      </c>
      <c r="AF306" s="180">
        <v>2</v>
      </c>
      <c r="AG306" s="217"/>
      <c r="AH306" s="178">
        <v>5</v>
      </c>
      <c r="AI306" s="179">
        <v>4</v>
      </c>
      <c r="AJ306" s="179">
        <v>3</v>
      </c>
      <c r="AK306" s="180">
        <v>2</v>
      </c>
      <c r="AM306" s="369">
        <f>SUM(AM307:AM351)</f>
        <v>0</v>
      </c>
      <c r="AO306" s="201"/>
    </row>
    <row r="307" spans="2:41" ht="16.5" hidden="1" outlineLevel="2" thickBot="1">
      <c r="B307" s="314">
        <v>1</v>
      </c>
      <c r="C307" s="315">
        <f>C305</f>
        <v>416</v>
      </c>
      <c r="D307" s="315">
        <f>D305</f>
        <v>0</v>
      </c>
      <c r="E307" s="150"/>
      <c r="F307" s="150"/>
      <c r="G307" s="151"/>
      <c r="H307" s="151"/>
      <c r="I307" s="151"/>
      <c r="J307" s="151"/>
      <c r="K307" s="151"/>
      <c r="L307" s="151"/>
      <c r="M307" s="151"/>
      <c r="N307" s="252"/>
      <c r="O307" s="252"/>
      <c r="P307" s="311"/>
      <c r="Q307" s="252"/>
      <c r="R307" s="185" t="str">
        <f>IF(SUM(J307:Q307)&lt;1,"-",IF(AK307&gt;0,2,IF(AND(AH307&gt;=50,AI307=(100-AH307)),5,IF((AH307+AI307)&gt;=70,4,3))))</f>
        <v>-</v>
      </c>
      <c r="S307" s="185" t="str">
        <f>IF(AND(G307&gt;1,I307&gt;1),IF(Y307=5,5,IF(Z307=4,4,IF(AA307=3,3,IF(V307=1,2,"-")))),R307)</f>
        <v>-</v>
      </c>
      <c r="T307" s="152" t="s">
        <v>316</v>
      </c>
      <c r="V307" s="181">
        <f t="shared" ref="V307:V351" si="150">IF(SUM(AH307:AK307)&gt;0,1,0)</f>
        <v>0</v>
      </c>
      <c r="W307" s="202">
        <f t="shared" ref="W307:W351" si="151">IF(IF(ISERR(SEARCH(".",F307)),0,1)=1,IF(V307=1,0,1),0)</f>
        <v>0</v>
      </c>
      <c r="X307" s="149">
        <f t="shared" ref="X307:X351" si="152">SUM(IF(J307&gt;0,1,0),IF(K307&gt;0,1,0),IF(L307&gt;0,1,0),IF(M307&gt;0,1,0),IF($W$2=2,SUM(IF(N307&gt;0,1,0),IF(O307&gt;0,1,0),IF(Q307&gt;0,1,0)),IF($W$2=4,IF(N307&gt;0,1,0))))</f>
        <v>0</v>
      </c>
      <c r="Y307" s="167">
        <f t="shared" ref="Y307:Y351" si="153">IF(AND(G307=5,I307=5),IF(AC307&gt;=50,IF(AND(AE307=0,AF307=0),5,0),0),0)</f>
        <v>0</v>
      </c>
      <c r="Z307" s="168">
        <f t="shared" ref="Z307:Z351" si="154">IF(AND(G307&gt;=4,I307&gt;=4),IF(SUM(AC307:AD307)&gt;=70,IF(AF307=0,4,0),0),0)</f>
        <v>0</v>
      </c>
      <c r="AA307" s="169">
        <f t="shared" ref="AA307:AA351" si="155">IF(AND(G307&gt;=3,I307&gt;=3),IF(AF307=0,3,0),0)</f>
        <v>0</v>
      </c>
      <c r="AC307" s="219">
        <f t="shared" ref="AC307:AC351" si="156">(IF(G307=5,1,0)+IF(I307=5,1,0)+IF(J307=5,1,0)+IF(K307=5,1,0)+IF(L307=5,1,0)+IF(M307=5,1,0)+IF(AND(N307=5,OR($W$2=4,$W$2=2)),1,0)+IF(AND($W$2=2,O307=5),1,0)+IF(AND($W$2=2,Q307=5),1,0))/(X307+2)*100</f>
        <v>0</v>
      </c>
      <c r="AD307" s="218">
        <f t="shared" ref="AD307:AD351" si="157">(IF(G307=4,1,0)+IF(I307=4,1,0)+IF(J307=4,1,0)+IF(K307=4,1,0)+IF(L307=4,1,0)+IF(M307=4,1,0)+IF(AND(N307=4,OR($W$2=4,$W$2=2)),1,0)+IF(AND($W$2=2,O307=4),1,0)+IF(AND($W$2=2,Q307=4),1,0))/(X307+2)*100</f>
        <v>0</v>
      </c>
      <c r="AE307" s="218">
        <f t="shared" ref="AE307:AE351" si="158">(IF(G307=3,1,0)+IF(I307=3,1,0)+IF(J307=3,1,0)+IF(K307=3,1,0)+IF(L307=3,1,0)+IF(M307=3,1,0)+IF(AND(N307=3,(OR($W$2=4,$W$2=2))),1,0)+IF(AND($W$2=2,O307=3),1,0)+IF(AND($W$2=2,Q307=3),1,0))/(X307+2)*100</f>
        <v>0</v>
      </c>
      <c r="AF307" s="220">
        <f t="shared" ref="AF307:AF351" si="159">(IF(G307=2,1,0)+IF(I307=2,1,0)+IF(J307=2,1,0)+IF(K307=2,1,0)+IF(L307=2,1,0)+IF(M307=2,1,0)+IF(AND(OR($W$2=4,$W$2=2),N307=2),1,0)+IF(AND($W$2=2,O307=2),1,0)+IF(AND($W$2=2,Q307=2),1,0))/(X307+2)*100</f>
        <v>0</v>
      </c>
      <c r="AG307" s="162"/>
      <c r="AH307" s="182">
        <f t="shared" ref="AH307:AH351" si="160">(IF(J307=5,1,0)+IF(K307=5,1,0)+IF(L307=5,1,0)+IF(M307=5,1,0)+IF(AND(N307=5,OR($W$2=4,$W$2=2)),1,0)+IF(AND($W$2=2,O307=5),1,0)+IF(AND($W$2=2,Q307=5),1,0))/(IF(X307=0,1,X307))*100</f>
        <v>0</v>
      </c>
      <c r="AI307" s="183">
        <f t="shared" ref="AI307:AI351" si="161">(IF(J307=4,1,0)+IF(K307=4,1,0)+IF(L307=4,1,0)+IF(M307=4,1,0)+IF(AND(N307=4,OR($W$2=4,$W$2=2)),1,0)+IF(AND($W$2=2,O307=4),1,0)+IF(AND($W$2=2,Q307=4),1,0))/(IF(X307=0,1,X307))*100</f>
        <v>0</v>
      </c>
      <c r="AJ307" s="183">
        <f t="shared" ref="AJ307:AJ351" si="162">(IF(J307=3,1,0)+IF(K307=3,1,0)+IF(L307=3,1,0)+IF(M307=3,1,0)+IF(AND(N307=3,(OR($W$2=4,$W$2=2))),1,0)+IF(AND($W$2=2,O307=3),1,0)+IF(AND($W$2=2,Q307=3),1,0))/(IF(X307=0,1,X307))*100</f>
        <v>0</v>
      </c>
      <c r="AK307" s="184">
        <f t="shared" ref="AK307:AK351" si="163">(IF(J307=2,1,0)+IF(K307=2,1,0)+IF(L307=2,1,0)+IF(M307=2,1,0)+IF(AND(OR($W$2=4,$W$2=2),N307=2),1,0)+IF(AND($W$2=2,O307=2),1,0)+IF(AND($W$2=2,Q307=2),1,0))/(IF(X307=0,1,X307))*100</f>
        <v>0</v>
      </c>
      <c r="AM307" s="370" t="str">
        <f>IF(OR(S307=5,S307=4),1,IF(OR(S307=3,S307=2),0,"-"))</f>
        <v>-</v>
      </c>
      <c r="AO307" s="309" t="str">
        <f>IF(AM307=1,"3 КЛ","")</f>
        <v/>
      </c>
    </row>
    <row r="308" spans="2:41" ht="16.5" hidden="1" outlineLevel="2" thickBot="1">
      <c r="B308" s="316">
        <v>2</v>
      </c>
      <c r="C308" s="317">
        <f t="shared" ref="C308:C351" si="164">C307</f>
        <v>416</v>
      </c>
      <c r="D308" s="317">
        <f t="shared" ref="D308:D351" si="165">D307</f>
        <v>0</v>
      </c>
      <c r="E308" s="153"/>
      <c r="F308" s="153"/>
      <c r="G308" s="154"/>
      <c r="H308" s="154"/>
      <c r="I308" s="154"/>
      <c r="J308" s="154"/>
      <c r="K308" s="154"/>
      <c r="L308" s="154"/>
      <c r="M308" s="154"/>
      <c r="N308" s="253"/>
      <c r="O308" s="253"/>
      <c r="P308" s="312"/>
      <c r="Q308" s="253"/>
      <c r="R308" s="186" t="str">
        <f>IF(SUM(J308:Q308)&lt;1,"-",IF(AK308&gt;0,2,IF(AND(AH308&gt;=50,AI308=(100-AH308)),5,IF((AH308+AI308)&gt;=70,4,3))))</f>
        <v>-</v>
      </c>
      <c r="S308" s="186" t="str">
        <f>IF(AND(G308&gt;1,I308&gt;1),IF(Y308=5,5,IF(Z308=4,4,IF(AA308=3,3,IF(V308=1,2,"-")))),R308)</f>
        <v>-</v>
      </c>
      <c r="T308" s="155" t="s">
        <v>316</v>
      </c>
      <c r="V308" s="181">
        <f t="shared" si="150"/>
        <v>0</v>
      </c>
      <c r="W308" s="202">
        <f t="shared" si="151"/>
        <v>0</v>
      </c>
      <c r="X308" s="149">
        <f t="shared" si="152"/>
        <v>0</v>
      </c>
      <c r="Y308" s="170">
        <f t="shared" si="153"/>
        <v>0</v>
      </c>
      <c r="Z308" s="161">
        <f t="shared" si="154"/>
        <v>0</v>
      </c>
      <c r="AA308" s="171">
        <f t="shared" si="155"/>
        <v>0</v>
      </c>
      <c r="AC308" s="219">
        <f t="shared" si="156"/>
        <v>0</v>
      </c>
      <c r="AD308" s="218">
        <f t="shared" si="157"/>
        <v>0</v>
      </c>
      <c r="AE308" s="218">
        <f t="shared" si="158"/>
        <v>0</v>
      </c>
      <c r="AF308" s="220">
        <f t="shared" si="159"/>
        <v>0</v>
      </c>
      <c r="AG308" s="162"/>
      <c r="AH308" s="182">
        <f t="shared" si="160"/>
        <v>0</v>
      </c>
      <c r="AI308" s="183">
        <f t="shared" si="161"/>
        <v>0</v>
      </c>
      <c r="AJ308" s="183">
        <f t="shared" si="162"/>
        <v>0</v>
      </c>
      <c r="AK308" s="184">
        <f t="shared" si="163"/>
        <v>0</v>
      </c>
      <c r="AM308" s="370" t="str">
        <f>IF(OR(S308=5,S308=4),1,IF(OR(S308=3,S308=2),0,"-"))</f>
        <v>-</v>
      </c>
      <c r="AO308" s="309" t="str">
        <f t="shared" ref="AO308:AO351" si="166">IF(AM308=1,"3 КЛ","")</f>
        <v/>
      </c>
    </row>
    <row r="309" spans="2:41" ht="16.5" hidden="1" outlineLevel="2" thickBot="1">
      <c r="B309" s="316">
        <v>3</v>
      </c>
      <c r="C309" s="317">
        <f t="shared" si="164"/>
        <v>416</v>
      </c>
      <c r="D309" s="317">
        <f t="shared" si="165"/>
        <v>0</v>
      </c>
      <c r="E309" s="153"/>
      <c r="F309" s="153"/>
      <c r="G309" s="154"/>
      <c r="H309" s="154"/>
      <c r="I309" s="154"/>
      <c r="J309" s="154"/>
      <c r="K309" s="154"/>
      <c r="L309" s="154"/>
      <c r="M309" s="154"/>
      <c r="N309" s="253"/>
      <c r="O309" s="253"/>
      <c r="P309" s="312"/>
      <c r="Q309" s="253"/>
      <c r="R309" s="186" t="str">
        <f t="shared" ref="R309:R351" si="167">IF(SUM(J309:Q309)&lt;1,"-",IF(AK309&gt;0,2,IF(AND(AH309&gt;=50,AI309=(100-AH309)),5,IF((AH309+AI309)&gt;=70,4,3))))</f>
        <v>-</v>
      </c>
      <c r="S309" s="186" t="str">
        <f t="shared" ref="S309:S351" si="168">IF(AND(G309&gt;1,I309&gt;1),IF(Y309=5,5,IF(Z309=4,4,IF(AA309=3,3,IF(V309=1,2,"-")))),R309)</f>
        <v>-</v>
      </c>
      <c r="T309" s="155" t="s">
        <v>316</v>
      </c>
      <c r="V309" s="181">
        <f t="shared" si="150"/>
        <v>0</v>
      </c>
      <c r="W309" s="202">
        <f t="shared" si="151"/>
        <v>0</v>
      </c>
      <c r="X309" s="149">
        <f t="shared" si="152"/>
        <v>0</v>
      </c>
      <c r="Y309" s="170">
        <f t="shared" si="153"/>
        <v>0</v>
      </c>
      <c r="Z309" s="161">
        <f t="shared" si="154"/>
        <v>0</v>
      </c>
      <c r="AA309" s="171">
        <f t="shared" si="155"/>
        <v>0</v>
      </c>
      <c r="AC309" s="219">
        <f t="shared" si="156"/>
        <v>0</v>
      </c>
      <c r="AD309" s="218">
        <f t="shared" si="157"/>
        <v>0</v>
      </c>
      <c r="AE309" s="218">
        <f t="shared" si="158"/>
        <v>0</v>
      </c>
      <c r="AF309" s="220">
        <f t="shared" si="159"/>
        <v>0</v>
      </c>
      <c r="AG309" s="162"/>
      <c r="AH309" s="182">
        <f t="shared" si="160"/>
        <v>0</v>
      </c>
      <c r="AI309" s="183">
        <f t="shared" si="161"/>
        <v>0</v>
      </c>
      <c r="AJ309" s="183">
        <f t="shared" si="162"/>
        <v>0</v>
      </c>
      <c r="AK309" s="184">
        <f t="shared" si="163"/>
        <v>0</v>
      </c>
      <c r="AM309" s="370" t="str">
        <f t="shared" ref="AM309:AM351" si="169">IF(OR(S309=5,S309=4),1,IF(OR(S309=3,S309=2),0,"-"))</f>
        <v>-</v>
      </c>
      <c r="AO309" s="309" t="str">
        <f t="shared" si="166"/>
        <v/>
      </c>
    </row>
    <row r="310" spans="2:41" ht="16.5" hidden="1" outlineLevel="2" thickBot="1">
      <c r="B310" s="316">
        <v>4</v>
      </c>
      <c r="C310" s="317">
        <f t="shared" si="164"/>
        <v>416</v>
      </c>
      <c r="D310" s="317">
        <f t="shared" si="165"/>
        <v>0</v>
      </c>
      <c r="E310" s="153"/>
      <c r="F310" s="153"/>
      <c r="G310" s="154"/>
      <c r="H310" s="154"/>
      <c r="I310" s="154"/>
      <c r="J310" s="154"/>
      <c r="K310" s="154"/>
      <c r="L310" s="154"/>
      <c r="M310" s="154"/>
      <c r="N310" s="253"/>
      <c r="O310" s="253"/>
      <c r="P310" s="312"/>
      <c r="Q310" s="253"/>
      <c r="R310" s="186" t="str">
        <f t="shared" si="167"/>
        <v>-</v>
      </c>
      <c r="S310" s="186" t="str">
        <f t="shared" si="168"/>
        <v>-</v>
      </c>
      <c r="T310" s="155" t="s">
        <v>316</v>
      </c>
      <c r="V310" s="181">
        <f t="shared" si="150"/>
        <v>0</v>
      </c>
      <c r="W310" s="202">
        <f t="shared" si="151"/>
        <v>0</v>
      </c>
      <c r="X310" s="149">
        <f t="shared" si="152"/>
        <v>0</v>
      </c>
      <c r="Y310" s="170">
        <f t="shared" si="153"/>
        <v>0</v>
      </c>
      <c r="Z310" s="161">
        <f t="shared" si="154"/>
        <v>0</v>
      </c>
      <c r="AA310" s="171">
        <f t="shared" si="155"/>
        <v>0</v>
      </c>
      <c r="AC310" s="219">
        <f t="shared" si="156"/>
        <v>0</v>
      </c>
      <c r="AD310" s="218">
        <f t="shared" si="157"/>
        <v>0</v>
      </c>
      <c r="AE310" s="218">
        <f t="shared" si="158"/>
        <v>0</v>
      </c>
      <c r="AF310" s="220">
        <f t="shared" si="159"/>
        <v>0</v>
      </c>
      <c r="AG310" s="162"/>
      <c r="AH310" s="182">
        <f t="shared" si="160"/>
        <v>0</v>
      </c>
      <c r="AI310" s="183">
        <f t="shared" si="161"/>
        <v>0</v>
      </c>
      <c r="AJ310" s="183">
        <f t="shared" si="162"/>
        <v>0</v>
      </c>
      <c r="AK310" s="184">
        <f t="shared" si="163"/>
        <v>0</v>
      </c>
      <c r="AM310" s="370" t="str">
        <f t="shared" si="169"/>
        <v>-</v>
      </c>
      <c r="AO310" s="309" t="str">
        <f t="shared" si="166"/>
        <v/>
      </c>
    </row>
    <row r="311" spans="2:41" ht="16.5" hidden="1" outlineLevel="2" thickBot="1">
      <c r="B311" s="316">
        <v>5</v>
      </c>
      <c r="C311" s="317">
        <f t="shared" si="164"/>
        <v>416</v>
      </c>
      <c r="D311" s="317">
        <f t="shared" si="165"/>
        <v>0</v>
      </c>
      <c r="E311" s="153"/>
      <c r="F311" s="153"/>
      <c r="G311" s="154"/>
      <c r="H311" s="154"/>
      <c r="I311" s="154"/>
      <c r="J311" s="154"/>
      <c r="K311" s="154"/>
      <c r="L311" s="154"/>
      <c r="M311" s="154"/>
      <c r="N311" s="253"/>
      <c r="O311" s="253"/>
      <c r="P311" s="312"/>
      <c r="Q311" s="253"/>
      <c r="R311" s="186" t="str">
        <f t="shared" si="167"/>
        <v>-</v>
      </c>
      <c r="S311" s="186" t="str">
        <f t="shared" si="168"/>
        <v>-</v>
      </c>
      <c r="T311" s="155" t="s">
        <v>316</v>
      </c>
      <c r="V311" s="181">
        <f t="shared" si="150"/>
        <v>0</v>
      </c>
      <c r="W311" s="202">
        <f t="shared" si="151"/>
        <v>0</v>
      </c>
      <c r="X311" s="149">
        <f t="shared" si="152"/>
        <v>0</v>
      </c>
      <c r="Y311" s="170">
        <f t="shared" si="153"/>
        <v>0</v>
      </c>
      <c r="Z311" s="161">
        <f t="shared" si="154"/>
        <v>0</v>
      </c>
      <c r="AA311" s="171">
        <f t="shared" si="155"/>
        <v>0</v>
      </c>
      <c r="AC311" s="219">
        <f t="shared" si="156"/>
        <v>0</v>
      </c>
      <c r="AD311" s="218">
        <f t="shared" si="157"/>
        <v>0</v>
      </c>
      <c r="AE311" s="218">
        <f t="shared" si="158"/>
        <v>0</v>
      </c>
      <c r="AF311" s="220">
        <f t="shared" si="159"/>
        <v>0</v>
      </c>
      <c r="AG311" s="162"/>
      <c r="AH311" s="182">
        <f t="shared" si="160"/>
        <v>0</v>
      </c>
      <c r="AI311" s="183">
        <f t="shared" si="161"/>
        <v>0</v>
      </c>
      <c r="AJ311" s="183">
        <f t="shared" si="162"/>
        <v>0</v>
      </c>
      <c r="AK311" s="184">
        <f t="shared" si="163"/>
        <v>0</v>
      </c>
      <c r="AM311" s="370" t="str">
        <f t="shared" si="169"/>
        <v>-</v>
      </c>
      <c r="AO311" s="309" t="str">
        <f t="shared" si="166"/>
        <v/>
      </c>
    </row>
    <row r="312" spans="2:41" ht="16.5" hidden="1" outlineLevel="2" thickBot="1">
      <c r="B312" s="316">
        <v>6</v>
      </c>
      <c r="C312" s="317">
        <f t="shared" si="164"/>
        <v>416</v>
      </c>
      <c r="D312" s="317">
        <f t="shared" si="165"/>
        <v>0</v>
      </c>
      <c r="E312" s="153"/>
      <c r="F312" s="153"/>
      <c r="G312" s="154"/>
      <c r="H312" s="154"/>
      <c r="I312" s="154"/>
      <c r="J312" s="154"/>
      <c r="K312" s="154"/>
      <c r="L312" s="154"/>
      <c r="M312" s="154"/>
      <c r="N312" s="253"/>
      <c r="O312" s="253"/>
      <c r="P312" s="312"/>
      <c r="Q312" s="253"/>
      <c r="R312" s="186" t="str">
        <f t="shared" si="167"/>
        <v>-</v>
      </c>
      <c r="S312" s="186" t="str">
        <f t="shared" si="168"/>
        <v>-</v>
      </c>
      <c r="T312" s="155" t="s">
        <v>316</v>
      </c>
      <c r="V312" s="181">
        <f t="shared" si="150"/>
        <v>0</v>
      </c>
      <c r="W312" s="202">
        <f t="shared" si="151"/>
        <v>0</v>
      </c>
      <c r="X312" s="149">
        <f t="shared" si="152"/>
        <v>0</v>
      </c>
      <c r="Y312" s="170">
        <f t="shared" si="153"/>
        <v>0</v>
      </c>
      <c r="Z312" s="161">
        <f t="shared" si="154"/>
        <v>0</v>
      </c>
      <c r="AA312" s="171">
        <f t="shared" si="155"/>
        <v>0</v>
      </c>
      <c r="AC312" s="219">
        <f t="shared" si="156"/>
        <v>0</v>
      </c>
      <c r="AD312" s="218">
        <f t="shared" si="157"/>
        <v>0</v>
      </c>
      <c r="AE312" s="218">
        <f t="shared" si="158"/>
        <v>0</v>
      </c>
      <c r="AF312" s="220">
        <f t="shared" si="159"/>
        <v>0</v>
      </c>
      <c r="AG312" s="162"/>
      <c r="AH312" s="182">
        <f t="shared" si="160"/>
        <v>0</v>
      </c>
      <c r="AI312" s="183">
        <f t="shared" si="161"/>
        <v>0</v>
      </c>
      <c r="AJ312" s="183">
        <f t="shared" si="162"/>
        <v>0</v>
      </c>
      <c r="AK312" s="184">
        <f t="shared" si="163"/>
        <v>0</v>
      </c>
      <c r="AM312" s="370" t="str">
        <f t="shared" si="169"/>
        <v>-</v>
      </c>
      <c r="AO312" s="309" t="str">
        <f t="shared" si="166"/>
        <v/>
      </c>
    </row>
    <row r="313" spans="2:41" ht="16.5" hidden="1" outlineLevel="2" thickBot="1">
      <c r="B313" s="316">
        <v>7</v>
      </c>
      <c r="C313" s="317">
        <f t="shared" si="164"/>
        <v>416</v>
      </c>
      <c r="D313" s="317">
        <f t="shared" si="165"/>
        <v>0</v>
      </c>
      <c r="E313" s="153"/>
      <c r="F313" s="153"/>
      <c r="G313" s="154"/>
      <c r="H313" s="154"/>
      <c r="I313" s="154"/>
      <c r="J313" s="154"/>
      <c r="K313" s="154"/>
      <c r="L313" s="154"/>
      <c r="M313" s="154"/>
      <c r="N313" s="253"/>
      <c r="O313" s="253"/>
      <c r="P313" s="312"/>
      <c r="Q313" s="253"/>
      <c r="R313" s="186" t="str">
        <f t="shared" si="167"/>
        <v>-</v>
      </c>
      <c r="S313" s="186" t="str">
        <f t="shared" si="168"/>
        <v>-</v>
      </c>
      <c r="T313" s="155" t="s">
        <v>316</v>
      </c>
      <c r="V313" s="181">
        <f t="shared" si="150"/>
        <v>0</v>
      </c>
      <c r="W313" s="202">
        <f t="shared" si="151"/>
        <v>0</v>
      </c>
      <c r="X313" s="149">
        <f t="shared" si="152"/>
        <v>0</v>
      </c>
      <c r="Y313" s="170">
        <f t="shared" si="153"/>
        <v>0</v>
      </c>
      <c r="Z313" s="161">
        <f t="shared" si="154"/>
        <v>0</v>
      </c>
      <c r="AA313" s="171">
        <f t="shared" si="155"/>
        <v>0</v>
      </c>
      <c r="AC313" s="219">
        <f t="shared" si="156"/>
        <v>0</v>
      </c>
      <c r="AD313" s="218">
        <f t="shared" si="157"/>
        <v>0</v>
      </c>
      <c r="AE313" s="218">
        <f t="shared" si="158"/>
        <v>0</v>
      </c>
      <c r="AF313" s="220">
        <f t="shared" si="159"/>
        <v>0</v>
      </c>
      <c r="AG313" s="162"/>
      <c r="AH313" s="182">
        <f t="shared" si="160"/>
        <v>0</v>
      </c>
      <c r="AI313" s="183">
        <f t="shared" si="161"/>
        <v>0</v>
      </c>
      <c r="AJ313" s="183">
        <f t="shared" si="162"/>
        <v>0</v>
      </c>
      <c r="AK313" s="184">
        <f t="shared" si="163"/>
        <v>0</v>
      </c>
      <c r="AM313" s="370" t="str">
        <f t="shared" si="169"/>
        <v>-</v>
      </c>
      <c r="AO313" s="309" t="str">
        <f t="shared" si="166"/>
        <v/>
      </c>
    </row>
    <row r="314" spans="2:41" ht="16.5" hidden="1" outlineLevel="2" thickBot="1">
      <c r="B314" s="316">
        <v>8</v>
      </c>
      <c r="C314" s="317">
        <f t="shared" si="164"/>
        <v>416</v>
      </c>
      <c r="D314" s="317">
        <f t="shared" si="165"/>
        <v>0</v>
      </c>
      <c r="E314" s="153"/>
      <c r="F314" s="153"/>
      <c r="G314" s="154"/>
      <c r="H314" s="154"/>
      <c r="I314" s="154"/>
      <c r="J314" s="154"/>
      <c r="K314" s="154"/>
      <c r="L314" s="154"/>
      <c r="M314" s="154"/>
      <c r="N314" s="253"/>
      <c r="O314" s="253"/>
      <c r="P314" s="312"/>
      <c r="Q314" s="253"/>
      <c r="R314" s="186" t="str">
        <f t="shared" si="167"/>
        <v>-</v>
      </c>
      <c r="S314" s="186" t="str">
        <f t="shared" si="168"/>
        <v>-</v>
      </c>
      <c r="T314" s="155" t="s">
        <v>316</v>
      </c>
      <c r="V314" s="181">
        <f t="shared" si="150"/>
        <v>0</v>
      </c>
      <c r="W314" s="202">
        <f t="shared" si="151"/>
        <v>0</v>
      </c>
      <c r="X314" s="149">
        <f t="shared" si="152"/>
        <v>0</v>
      </c>
      <c r="Y314" s="170">
        <f t="shared" si="153"/>
        <v>0</v>
      </c>
      <c r="Z314" s="161">
        <f t="shared" si="154"/>
        <v>0</v>
      </c>
      <c r="AA314" s="171">
        <f t="shared" si="155"/>
        <v>0</v>
      </c>
      <c r="AC314" s="219">
        <f t="shared" si="156"/>
        <v>0</v>
      </c>
      <c r="AD314" s="218">
        <f t="shared" si="157"/>
        <v>0</v>
      </c>
      <c r="AE314" s="218">
        <f t="shared" si="158"/>
        <v>0</v>
      </c>
      <c r="AF314" s="220">
        <f t="shared" si="159"/>
        <v>0</v>
      </c>
      <c r="AG314" s="162"/>
      <c r="AH314" s="182">
        <f t="shared" si="160"/>
        <v>0</v>
      </c>
      <c r="AI314" s="183">
        <f t="shared" si="161"/>
        <v>0</v>
      </c>
      <c r="AJ314" s="183">
        <f t="shared" si="162"/>
        <v>0</v>
      </c>
      <c r="AK314" s="184">
        <f t="shared" si="163"/>
        <v>0</v>
      </c>
      <c r="AM314" s="370" t="str">
        <f t="shared" si="169"/>
        <v>-</v>
      </c>
      <c r="AO314" s="309" t="str">
        <f t="shared" si="166"/>
        <v/>
      </c>
    </row>
    <row r="315" spans="2:41" ht="16.5" hidden="1" outlineLevel="2" thickBot="1">
      <c r="B315" s="316">
        <v>9</v>
      </c>
      <c r="C315" s="317">
        <f t="shared" si="164"/>
        <v>416</v>
      </c>
      <c r="D315" s="317">
        <f t="shared" si="165"/>
        <v>0</v>
      </c>
      <c r="E315" s="153"/>
      <c r="F315" s="153"/>
      <c r="G315" s="154"/>
      <c r="H315" s="154"/>
      <c r="I315" s="154"/>
      <c r="J315" s="154"/>
      <c r="K315" s="154"/>
      <c r="L315" s="154"/>
      <c r="M315" s="154"/>
      <c r="N315" s="253"/>
      <c r="O315" s="253"/>
      <c r="P315" s="312"/>
      <c r="Q315" s="253"/>
      <c r="R315" s="186" t="str">
        <f t="shared" si="167"/>
        <v>-</v>
      </c>
      <c r="S315" s="186" t="str">
        <f t="shared" si="168"/>
        <v>-</v>
      </c>
      <c r="T315" s="155" t="s">
        <v>316</v>
      </c>
      <c r="V315" s="181">
        <f t="shared" si="150"/>
        <v>0</v>
      </c>
      <c r="W315" s="202">
        <f t="shared" si="151"/>
        <v>0</v>
      </c>
      <c r="X315" s="149">
        <f t="shared" si="152"/>
        <v>0</v>
      </c>
      <c r="Y315" s="170">
        <f t="shared" si="153"/>
        <v>0</v>
      </c>
      <c r="Z315" s="161">
        <f t="shared" si="154"/>
        <v>0</v>
      </c>
      <c r="AA315" s="171">
        <f t="shared" si="155"/>
        <v>0</v>
      </c>
      <c r="AC315" s="219">
        <f t="shared" si="156"/>
        <v>0</v>
      </c>
      <c r="AD315" s="218">
        <f t="shared" si="157"/>
        <v>0</v>
      </c>
      <c r="AE315" s="218">
        <f t="shared" si="158"/>
        <v>0</v>
      </c>
      <c r="AF315" s="220">
        <f t="shared" si="159"/>
        <v>0</v>
      </c>
      <c r="AG315" s="162"/>
      <c r="AH315" s="182">
        <f t="shared" si="160"/>
        <v>0</v>
      </c>
      <c r="AI315" s="183">
        <f t="shared" si="161"/>
        <v>0</v>
      </c>
      <c r="AJ315" s="183">
        <f t="shared" si="162"/>
        <v>0</v>
      </c>
      <c r="AK315" s="184">
        <f t="shared" si="163"/>
        <v>0</v>
      </c>
      <c r="AM315" s="370" t="str">
        <f t="shared" si="169"/>
        <v>-</v>
      </c>
      <c r="AO315" s="309" t="str">
        <f t="shared" si="166"/>
        <v/>
      </c>
    </row>
    <row r="316" spans="2:41" ht="16.5" hidden="1" outlineLevel="2" thickBot="1">
      <c r="B316" s="316">
        <v>10</v>
      </c>
      <c r="C316" s="317">
        <f t="shared" si="164"/>
        <v>416</v>
      </c>
      <c r="D316" s="317">
        <f t="shared" si="165"/>
        <v>0</v>
      </c>
      <c r="E316" s="153"/>
      <c r="F316" s="153"/>
      <c r="G316" s="154"/>
      <c r="H316" s="154"/>
      <c r="I316" s="154"/>
      <c r="J316" s="154"/>
      <c r="K316" s="154"/>
      <c r="L316" s="154"/>
      <c r="M316" s="154"/>
      <c r="N316" s="253"/>
      <c r="O316" s="253"/>
      <c r="P316" s="312"/>
      <c r="Q316" s="253"/>
      <c r="R316" s="186" t="str">
        <f t="shared" si="167"/>
        <v>-</v>
      </c>
      <c r="S316" s="186" t="str">
        <f t="shared" si="168"/>
        <v>-</v>
      </c>
      <c r="T316" s="155" t="s">
        <v>316</v>
      </c>
      <c r="V316" s="181">
        <f t="shared" si="150"/>
        <v>0</v>
      </c>
      <c r="W316" s="202">
        <f t="shared" si="151"/>
        <v>0</v>
      </c>
      <c r="X316" s="149">
        <f t="shared" si="152"/>
        <v>0</v>
      </c>
      <c r="Y316" s="170">
        <f t="shared" si="153"/>
        <v>0</v>
      </c>
      <c r="Z316" s="161">
        <f t="shared" si="154"/>
        <v>0</v>
      </c>
      <c r="AA316" s="171">
        <f t="shared" si="155"/>
        <v>0</v>
      </c>
      <c r="AC316" s="219">
        <f t="shared" si="156"/>
        <v>0</v>
      </c>
      <c r="AD316" s="218">
        <f t="shared" si="157"/>
        <v>0</v>
      </c>
      <c r="AE316" s="218">
        <f t="shared" si="158"/>
        <v>0</v>
      </c>
      <c r="AF316" s="220">
        <f t="shared" si="159"/>
        <v>0</v>
      </c>
      <c r="AG316" s="162"/>
      <c r="AH316" s="182">
        <f t="shared" si="160"/>
        <v>0</v>
      </c>
      <c r="AI316" s="183">
        <f t="shared" si="161"/>
        <v>0</v>
      </c>
      <c r="AJ316" s="183">
        <f t="shared" si="162"/>
        <v>0</v>
      </c>
      <c r="AK316" s="184">
        <f t="shared" si="163"/>
        <v>0</v>
      </c>
      <c r="AM316" s="370" t="str">
        <f t="shared" si="169"/>
        <v>-</v>
      </c>
      <c r="AO316" s="309" t="str">
        <f t="shared" si="166"/>
        <v/>
      </c>
    </row>
    <row r="317" spans="2:41" ht="16.5" hidden="1" outlineLevel="2" thickBot="1">
      <c r="B317" s="316">
        <v>11</v>
      </c>
      <c r="C317" s="317">
        <f t="shared" si="164"/>
        <v>416</v>
      </c>
      <c r="D317" s="317">
        <f t="shared" si="165"/>
        <v>0</v>
      </c>
      <c r="E317" s="153"/>
      <c r="F317" s="153"/>
      <c r="G317" s="154"/>
      <c r="H317" s="154"/>
      <c r="I317" s="154"/>
      <c r="J317" s="154"/>
      <c r="K317" s="154"/>
      <c r="L317" s="154"/>
      <c r="M317" s="154"/>
      <c r="N317" s="253"/>
      <c r="O317" s="253"/>
      <c r="P317" s="312"/>
      <c r="Q317" s="253"/>
      <c r="R317" s="186" t="str">
        <f t="shared" si="167"/>
        <v>-</v>
      </c>
      <c r="S317" s="186" t="str">
        <f t="shared" si="168"/>
        <v>-</v>
      </c>
      <c r="T317" s="155" t="s">
        <v>316</v>
      </c>
      <c r="V317" s="181">
        <f t="shared" si="150"/>
        <v>0</v>
      </c>
      <c r="W317" s="202">
        <f t="shared" si="151"/>
        <v>0</v>
      </c>
      <c r="X317" s="149">
        <f t="shared" si="152"/>
        <v>0</v>
      </c>
      <c r="Y317" s="170">
        <f t="shared" si="153"/>
        <v>0</v>
      </c>
      <c r="Z317" s="161">
        <f t="shared" si="154"/>
        <v>0</v>
      </c>
      <c r="AA317" s="171">
        <f t="shared" si="155"/>
        <v>0</v>
      </c>
      <c r="AC317" s="219">
        <f t="shared" si="156"/>
        <v>0</v>
      </c>
      <c r="AD317" s="218">
        <f t="shared" si="157"/>
        <v>0</v>
      </c>
      <c r="AE317" s="218">
        <f t="shared" si="158"/>
        <v>0</v>
      </c>
      <c r="AF317" s="220">
        <f t="shared" si="159"/>
        <v>0</v>
      </c>
      <c r="AG317" s="162"/>
      <c r="AH317" s="182">
        <f t="shared" si="160"/>
        <v>0</v>
      </c>
      <c r="AI317" s="183">
        <f t="shared" si="161"/>
        <v>0</v>
      </c>
      <c r="AJ317" s="183">
        <f t="shared" si="162"/>
        <v>0</v>
      </c>
      <c r="AK317" s="184">
        <f t="shared" si="163"/>
        <v>0</v>
      </c>
      <c r="AM317" s="370" t="str">
        <f t="shared" si="169"/>
        <v>-</v>
      </c>
      <c r="AO317" s="309" t="str">
        <f t="shared" si="166"/>
        <v/>
      </c>
    </row>
    <row r="318" spans="2:41" ht="16.5" hidden="1" outlineLevel="2" thickBot="1">
      <c r="B318" s="316">
        <v>12</v>
      </c>
      <c r="C318" s="317">
        <f t="shared" si="164"/>
        <v>416</v>
      </c>
      <c r="D318" s="317">
        <f t="shared" si="165"/>
        <v>0</v>
      </c>
      <c r="E318" s="153"/>
      <c r="F318" s="153"/>
      <c r="G318" s="154"/>
      <c r="H318" s="154"/>
      <c r="I318" s="154"/>
      <c r="J318" s="154"/>
      <c r="K318" s="154"/>
      <c r="L318" s="154"/>
      <c r="M318" s="154"/>
      <c r="N318" s="253"/>
      <c r="O318" s="253"/>
      <c r="P318" s="312"/>
      <c r="Q318" s="253"/>
      <c r="R318" s="186" t="str">
        <f t="shared" si="167"/>
        <v>-</v>
      </c>
      <c r="S318" s="186" t="str">
        <f t="shared" si="168"/>
        <v>-</v>
      </c>
      <c r="T318" s="155" t="s">
        <v>316</v>
      </c>
      <c r="V318" s="181">
        <f t="shared" si="150"/>
        <v>0</v>
      </c>
      <c r="W318" s="202">
        <f t="shared" si="151"/>
        <v>0</v>
      </c>
      <c r="X318" s="149">
        <f t="shared" si="152"/>
        <v>0</v>
      </c>
      <c r="Y318" s="170">
        <f t="shared" si="153"/>
        <v>0</v>
      </c>
      <c r="Z318" s="161">
        <f t="shared" si="154"/>
        <v>0</v>
      </c>
      <c r="AA318" s="171">
        <f t="shared" si="155"/>
        <v>0</v>
      </c>
      <c r="AC318" s="219">
        <f t="shared" si="156"/>
        <v>0</v>
      </c>
      <c r="AD318" s="218">
        <f t="shared" si="157"/>
        <v>0</v>
      </c>
      <c r="AE318" s="218">
        <f t="shared" si="158"/>
        <v>0</v>
      </c>
      <c r="AF318" s="220">
        <f t="shared" si="159"/>
        <v>0</v>
      </c>
      <c r="AG318" s="162"/>
      <c r="AH318" s="182">
        <f t="shared" si="160"/>
        <v>0</v>
      </c>
      <c r="AI318" s="183">
        <f t="shared" si="161"/>
        <v>0</v>
      </c>
      <c r="AJ318" s="183">
        <f t="shared" si="162"/>
        <v>0</v>
      </c>
      <c r="AK318" s="184">
        <f t="shared" si="163"/>
        <v>0</v>
      </c>
      <c r="AM318" s="370" t="str">
        <f t="shared" si="169"/>
        <v>-</v>
      </c>
      <c r="AO318" s="309" t="str">
        <f t="shared" si="166"/>
        <v/>
      </c>
    </row>
    <row r="319" spans="2:41" ht="16.5" hidden="1" outlineLevel="2" thickBot="1">
      <c r="B319" s="316">
        <v>13</v>
      </c>
      <c r="C319" s="317">
        <f t="shared" si="164"/>
        <v>416</v>
      </c>
      <c r="D319" s="317">
        <f t="shared" si="165"/>
        <v>0</v>
      </c>
      <c r="E319" s="153"/>
      <c r="F319" s="153"/>
      <c r="G319" s="154"/>
      <c r="H319" s="154"/>
      <c r="I319" s="154"/>
      <c r="J319" s="154"/>
      <c r="K319" s="154"/>
      <c r="L319" s="154"/>
      <c r="M319" s="154"/>
      <c r="N319" s="253"/>
      <c r="O319" s="253"/>
      <c r="P319" s="312"/>
      <c r="Q319" s="253"/>
      <c r="R319" s="186" t="str">
        <f t="shared" si="167"/>
        <v>-</v>
      </c>
      <c r="S319" s="186" t="str">
        <f t="shared" si="168"/>
        <v>-</v>
      </c>
      <c r="T319" s="155" t="s">
        <v>316</v>
      </c>
      <c r="V319" s="181">
        <f t="shared" si="150"/>
        <v>0</v>
      </c>
      <c r="W319" s="202">
        <f t="shared" si="151"/>
        <v>0</v>
      </c>
      <c r="X319" s="149">
        <f t="shared" si="152"/>
        <v>0</v>
      </c>
      <c r="Y319" s="170">
        <f t="shared" si="153"/>
        <v>0</v>
      </c>
      <c r="Z319" s="161">
        <f t="shared" si="154"/>
        <v>0</v>
      </c>
      <c r="AA319" s="171">
        <f t="shared" si="155"/>
        <v>0</v>
      </c>
      <c r="AC319" s="219">
        <f t="shared" si="156"/>
        <v>0</v>
      </c>
      <c r="AD319" s="218">
        <f t="shared" si="157"/>
        <v>0</v>
      </c>
      <c r="AE319" s="218">
        <f t="shared" si="158"/>
        <v>0</v>
      </c>
      <c r="AF319" s="220">
        <f t="shared" si="159"/>
        <v>0</v>
      </c>
      <c r="AG319" s="162"/>
      <c r="AH319" s="182">
        <f t="shared" si="160"/>
        <v>0</v>
      </c>
      <c r="AI319" s="183">
        <f t="shared" si="161"/>
        <v>0</v>
      </c>
      <c r="AJ319" s="183">
        <f t="shared" si="162"/>
        <v>0</v>
      </c>
      <c r="AK319" s="184">
        <f t="shared" si="163"/>
        <v>0</v>
      </c>
      <c r="AM319" s="370" t="str">
        <f t="shared" si="169"/>
        <v>-</v>
      </c>
      <c r="AO319" s="309" t="str">
        <f t="shared" si="166"/>
        <v/>
      </c>
    </row>
    <row r="320" spans="2:41" ht="16.5" hidden="1" outlineLevel="2" thickBot="1">
      <c r="B320" s="316">
        <v>14</v>
      </c>
      <c r="C320" s="317">
        <f t="shared" si="164"/>
        <v>416</v>
      </c>
      <c r="D320" s="317">
        <f t="shared" si="165"/>
        <v>0</v>
      </c>
      <c r="E320" s="153"/>
      <c r="F320" s="153"/>
      <c r="G320" s="154"/>
      <c r="H320" s="154"/>
      <c r="I320" s="154"/>
      <c r="J320" s="154"/>
      <c r="K320" s="154"/>
      <c r="L320" s="154"/>
      <c r="M320" s="154"/>
      <c r="N320" s="253"/>
      <c r="O320" s="253"/>
      <c r="P320" s="312"/>
      <c r="Q320" s="253"/>
      <c r="R320" s="186" t="str">
        <f t="shared" si="167"/>
        <v>-</v>
      </c>
      <c r="S320" s="186" t="str">
        <f t="shared" si="168"/>
        <v>-</v>
      </c>
      <c r="T320" s="155" t="s">
        <v>316</v>
      </c>
      <c r="V320" s="181">
        <f t="shared" si="150"/>
        <v>0</v>
      </c>
      <c r="W320" s="202">
        <f t="shared" si="151"/>
        <v>0</v>
      </c>
      <c r="X320" s="149">
        <f t="shared" si="152"/>
        <v>0</v>
      </c>
      <c r="Y320" s="170">
        <f t="shared" si="153"/>
        <v>0</v>
      </c>
      <c r="Z320" s="161">
        <f t="shared" si="154"/>
        <v>0</v>
      </c>
      <c r="AA320" s="171">
        <f t="shared" si="155"/>
        <v>0</v>
      </c>
      <c r="AC320" s="219">
        <f t="shared" si="156"/>
        <v>0</v>
      </c>
      <c r="AD320" s="218">
        <f t="shared" si="157"/>
        <v>0</v>
      </c>
      <c r="AE320" s="218">
        <f t="shared" si="158"/>
        <v>0</v>
      </c>
      <c r="AF320" s="220">
        <f t="shared" si="159"/>
        <v>0</v>
      </c>
      <c r="AG320" s="162"/>
      <c r="AH320" s="182">
        <f t="shared" si="160"/>
        <v>0</v>
      </c>
      <c r="AI320" s="183">
        <f t="shared" si="161"/>
        <v>0</v>
      </c>
      <c r="AJ320" s="183">
        <f t="shared" si="162"/>
        <v>0</v>
      </c>
      <c r="AK320" s="184">
        <f t="shared" si="163"/>
        <v>0</v>
      </c>
      <c r="AM320" s="370" t="str">
        <f t="shared" si="169"/>
        <v>-</v>
      </c>
      <c r="AO320" s="309" t="str">
        <f t="shared" si="166"/>
        <v/>
      </c>
    </row>
    <row r="321" spans="2:41" ht="16.5" hidden="1" outlineLevel="2" thickBot="1">
      <c r="B321" s="316">
        <v>15</v>
      </c>
      <c r="C321" s="317">
        <f t="shared" si="164"/>
        <v>416</v>
      </c>
      <c r="D321" s="317">
        <f t="shared" si="165"/>
        <v>0</v>
      </c>
      <c r="E321" s="153"/>
      <c r="F321" s="153"/>
      <c r="G321" s="154"/>
      <c r="H321" s="154"/>
      <c r="I321" s="154"/>
      <c r="J321" s="154"/>
      <c r="K321" s="154"/>
      <c r="L321" s="154"/>
      <c r="M321" s="154"/>
      <c r="N321" s="253"/>
      <c r="O321" s="253"/>
      <c r="P321" s="312"/>
      <c r="Q321" s="253"/>
      <c r="R321" s="186" t="str">
        <f t="shared" si="167"/>
        <v>-</v>
      </c>
      <c r="S321" s="186" t="str">
        <f t="shared" si="168"/>
        <v>-</v>
      </c>
      <c r="T321" s="155" t="s">
        <v>316</v>
      </c>
      <c r="V321" s="181">
        <f t="shared" si="150"/>
        <v>0</v>
      </c>
      <c r="W321" s="202">
        <f t="shared" si="151"/>
        <v>0</v>
      </c>
      <c r="X321" s="149">
        <f t="shared" si="152"/>
        <v>0</v>
      </c>
      <c r="Y321" s="170">
        <f t="shared" si="153"/>
        <v>0</v>
      </c>
      <c r="Z321" s="161">
        <f t="shared" si="154"/>
        <v>0</v>
      </c>
      <c r="AA321" s="171">
        <f t="shared" si="155"/>
        <v>0</v>
      </c>
      <c r="AC321" s="219">
        <f t="shared" si="156"/>
        <v>0</v>
      </c>
      <c r="AD321" s="218">
        <f t="shared" si="157"/>
        <v>0</v>
      </c>
      <c r="AE321" s="218">
        <f t="shared" si="158"/>
        <v>0</v>
      </c>
      <c r="AF321" s="220">
        <f t="shared" si="159"/>
        <v>0</v>
      </c>
      <c r="AG321" s="162"/>
      <c r="AH321" s="182">
        <f t="shared" si="160"/>
        <v>0</v>
      </c>
      <c r="AI321" s="183">
        <f t="shared" si="161"/>
        <v>0</v>
      </c>
      <c r="AJ321" s="183">
        <f t="shared" si="162"/>
        <v>0</v>
      </c>
      <c r="AK321" s="184">
        <f t="shared" si="163"/>
        <v>0</v>
      </c>
      <c r="AM321" s="370" t="str">
        <f t="shared" si="169"/>
        <v>-</v>
      </c>
      <c r="AO321" s="309" t="str">
        <f t="shared" si="166"/>
        <v/>
      </c>
    </row>
    <row r="322" spans="2:41" ht="16.5" hidden="1" outlineLevel="2" thickBot="1">
      <c r="B322" s="316">
        <v>16</v>
      </c>
      <c r="C322" s="317">
        <f t="shared" si="164"/>
        <v>416</v>
      </c>
      <c r="D322" s="317">
        <f t="shared" si="165"/>
        <v>0</v>
      </c>
      <c r="E322" s="153"/>
      <c r="F322" s="153"/>
      <c r="G322" s="154"/>
      <c r="H322" s="154"/>
      <c r="I322" s="154"/>
      <c r="J322" s="154"/>
      <c r="K322" s="154"/>
      <c r="L322" s="154"/>
      <c r="M322" s="154"/>
      <c r="N322" s="253"/>
      <c r="O322" s="253"/>
      <c r="P322" s="312"/>
      <c r="Q322" s="253"/>
      <c r="R322" s="186" t="str">
        <f t="shared" si="167"/>
        <v>-</v>
      </c>
      <c r="S322" s="186" t="str">
        <f t="shared" si="168"/>
        <v>-</v>
      </c>
      <c r="T322" s="155" t="s">
        <v>316</v>
      </c>
      <c r="V322" s="181">
        <f t="shared" si="150"/>
        <v>0</v>
      </c>
      <c r="W322" s="202">
        <f t="shared" si="151"/>
        <v>0</v>
      </c>
      <c r="X322" s="149">
        <f t="shared" si="152"/>
        <v>0</v>
      </c>
      <c r="Y322" s="170">
        <f t="shared" si="153"/>
        <v>0</v>
      </c>
      <c r="Z322" s="161">
        <f t="shared" si="154"/>
        <v>0</v>
      </c>
      <c r="AA322" s="171">
        <f t="shared" si="155"/>
        <v>0</v>
      </c>
      <c r="AC322" s="219">
        <f t="shared" si="156"/>
        <v>0</v>
      </c>
      <c r="AD322" s="218">
        <f t="shared" si="157"/>
        <v>0</v>
      </c>
      <c r="AE322" s="218">
        <f t="shared" si="158"/>
        <v>0</v>
      </c>
      <c r="AF322" s="220">
        <f t="shared" si="159"/>
        <v>0</v>
      </c>
      <c r="AG322" s="162"/>
      <c r="AH322" s="182">
        <f t="shared" si="160"/>
        <v>0</v>
      </c>
      <c r="AI322" s="183">
        <f t="shared" si="161"/>
        <v>0</v>
      </c>
      <c r="AJ322" s="183">
        <f t="shared" si="162"/>
        <v>0</v>
      </c>
      <c r="AK322" s="184">
        <f t="shared" si="163"/>
        <v>0</v>
      </c>
      <c r="AM322" s="370" t="str">
        <f t="shared" si="169"/>
        <v>-</v>
      </c>
      <c r="AO322" s="309" t="str">
        <f t="shared" si="166"/>
        <v/>
      </c>
    </row>
    <row r="323" spans="2:41" ht="16.5" hidden="1" outlineLevel="2" thickBot="1">
      <c r="B323" s="316">
        <v>17</v>
      </c>
      <c r="C323" s="317">
        <f t="shared" si="164"/>
        <v>416</v>
      </c>
      <c r="D323" s="317">
        <f t="shared" si="165"/>
        <v>0</v>
      </c>
      <c r="E323" s="153"/>
      <c r="F323" s="153"/>
      <c r="G323" s="154"/>
      <c r="H323" s="154"/>
      <c r="I323" s="154"/>
      <c r="J323" s="154"/>
      <c r="K323" s="154"/>
      <c r="L323" s="154"/>
      <c r="M323" s="154"/>
      <c r="N323" s="253"/>
      <c r="O323" s="253"/>
      <c r="P323" s="312"/>
      <c r="Q323" s="253"/>
      <c r="R323" s="186" t="str">
        <f t="shared" si="167"/>
        <v>-</v>
      </c>
      <c r="S323" s="186" t="str">
        <f t="shared" si="168"/>
        <v>-</v>
      </c>
      <c r="T323" s="155" t="s">
        <v>316</v>
      </c>
      <c r="V323" s="181">
        <f t="shared" si="150"/>
        <v>0</v>
      </c>
      <c r="W323" s="202">
        <f t="shared" si="151"/>
        <v>0</v>
      </c>
      <c r="X323" s="149">
        <f t="shared" si="152"/>
        <v>0</v>
      </c>
      <c r="Y323" s="170">
        <f t="shared" si="153"/>
        <v>0</v>
      </c>
      <c r="Z323" s="161">
        <f t="shared" si="154"/>
        <v>0</v>
      </c>
      <c r="AA323" s="171">
        <f t="shared" si="155"/>
        <v>0</v>
      </c>
      <c r="AC323" s="219">
        <f t="shared" si="156"/>
        <v>0</v>
      </c>
      <c r="AD323" s="218">
        <f t="shared" si="157"/>
        <v>0</v>
      </c>
      <c r="AE323" s="218">
        <f t="shared" si="158"/>
        <v>0</v>
      </c>
      <c r="AF323" s="220">
        <f t="shared" si="159"/>
        <v>0</v>
      </c>
      <c r="AG323" s="162"/>
      <c r="AH323" s="182">
        <f t="shared" si="160"/>
        <v>0</v>
      </c>
      <c r="AI323" s="183">
        <f t="shared" si="161"/>
        <v>0</v>
      </c>
      <c r="AJ323" s="183">
        <f t="shared" si="162"/>
        <v>0</v>
      </c>
      <c r="AK323" s="184">
        <f t="shared" si="163"/>
        <v>0</v>
      </c>
      <c r="AM323" s="370" t="str">
        <f t="shared" si="169"/>
        <v>-</v>
      </c>
      <c r="AO323" s="309" t="str">
        <f t="shared" si="166"/>
        <v/>
      </c>
    </row>
    <row r="324" spans="2:41" ht="16.5" hidden="1" outlineLevel="2" thickBot="1">
      <c r="B324" s="316">
        <v>18</v>
      </c>
      <c r="C324" s="317">
        <f t="shared" si="164"/>
        <v>416</v>
      </c>
      <c r="D324" s="317">
        <f t="shared" si="165"/>
        <v>0</v>
      </c>
      <c r="E324" s="153"/>
      <c r="F324" s="153"/>
      <c r="G324" s="154"/>
      <c r="H324" s="154"/>
      <c r="I324" s="154"/>
      <c r="J324" s="154"/>
      <c r="K324" s="154"/>
      <c r="L324" s="154"/>
      <c r="M324" s="154"/>
      <c r="N324" s="253"/>
      <c r="O324" s="253"/>
      <c r="P324" s="312"/>
      <c r="Q324" s="253"/>
      <c r="R324" s="186" t="str">
        <f t="shared" si="167"/>
        <v>-</v>
      </c>
      <c r="S324" s="186" t="str">
        <f t="shared" si="168"/>
        <v>-</v>
      </c>
      <c r="T324" s="155" t="s">
        <v>316</v>
      </c>
      <c r="V324" s="181">
        <f t="shared" si="150"/>
        <v>0</v>
      </c>
      <c r="W324" s="202">
        <f t="shared" si="151"/>
        <v>0</v>
      </c>
      <c r="X324" s="149">
        <f t="shared" si="152"/>
        <v>0</v>
      </c>
      <c r="Y324" s="170">
        <f t="shared" si="153"/>
        <v>0</v>
      </c>
      <c r="Z324" s="161">
        <f t="shared" si="154"/>
        <v>0</v>
      </c>
      <c r="AA324" s="171">
        <f t="shared" si="155"/>
        <v>0</v>
      </c>
      <c r="AC324" s="219">
        <f t="shared" si="156"/>
        <v>0</v>
      </c>
      <c r="AD324" s="218">
        <f t="shared" si="157"/>
        <v>0</v>
      </c>
      <c r="AE324" s="218">
        <f t="shared" si="158"/>
        <v>0</v>
      </c>
      <c r="AF324" s="220">
        <f t="shared" si="159"/>
        <v>0</v>
      </c>
      <c r="AG324" s="162"/>
      <c r="AH324" s="182">
        <f t="shared" si="160"/>
        <v>0</v>
      </c>
      <c r="AI324" s="183">
        <f t="shared" si="161"/>
        <v>0</v>
      </c>
      <c r="AJ324" s="183">
        <f t="shared" si="162"/>
        <v>0</v>
      </c>
      <c r="AK324" s="184">
        <f t="shared" si="163"/>
        <v>0</v>
      </c>
      <c r="AM324" s="370" t="str">
        <f t="shared" si="169"/>
        <v>-</v>
      </c>
      <c r="AO324" s="309" t="str">
        <f t="shared" si="166"/>
        <v/>
      </c>
    </row>
    <row r="325" spans="2:41" ht="16.5" hidden="1" outlineLevel="2" thickBot="1">
      <c r="B325" s="316">
        <v>19</v>
      </c>
      <c r="C325" s="317">
        <f t="shared" si="164"/>
        <v>416</v>
      </c>
      <c r="D325" s="317">
        <f t="shared" si="165"/>
        <v>0</v>
      </c>
      <c r="E325" s="153"/>
      <c r="F325" s="153"/>
      <c r="G325" s="154"/>
      <c r="H325" s="154"/>
      <c r="I325" s="154"/>
      <c r="J325" s="154"/>
      <c r="K325" s="154"/>
      <c r="L325" s="154"/>
      <c r="M325" s="154"/>
      <c r="N325" s="253"/>
      <c r="O325" s="253"/>
      <c r="P325" s="312"/>
      <c r="Q325" s="253"/>
      <c r="R325" s="186" t="str">
        <f t="shared" si="167"/>
        <v>-</v>
      </c>
      <c r="S325" s="186" t="str">
        <f t="shared" si="168"/>
        <v>-</v>
      </c>
      <c r="T325" s="155" t="s">
        <v>316</v>
      </c>
      <c r="V325" s="181">
        <f t="shared" si="150"/>
        <v>0</v>
      </c>
      <c r="W325" s="202">
        <f t="shared" si="151"/>
        <v>0</v>
      </c>
      <c r="X325" s="149">
        <f t="shared" si="152"/>
        <v>0</v>
      </c>
      <c r="Y325" s="170">
        <f t="shared" si="153"/>
        <v>0</v>
      </c>
      <c r="Z325" s="161">
        <f t="shared" si="154"/>
        <v>0</v>
      </c>
      <c r="AA325" s="171">
        <f t="shared" si="155"/>
        <v>0</v>
      </c>
      <c r="AC325" s="219">
        <f t="shared" si="156"/>
        <v>0</v>
      </c>
      <c r="AD325" s="218">
        <f t="shared" si="157"/>
        <v>0</v>
      </c>
      <c r="AE325" s="218">
        <f t="shared" si="158"/>
        <v>0</v>
      </c>
      <c r="AF325" s="220">
        <f t="shared" si="159"/>
        <v>0</v>
      </c>
      <c r="AG325" s="162"/>
      <c r="AH325" s="182">
        <f t="shared" si="160"/>
        <v>0</v>
      </c>
      <c r="AI325" s="183">
        <f t="shared" si="161"/>
        <v>0</v>
      </c>
      <c r="AJ325" s="183">
        <f t="shared" si="162"/>
        <v>0</v>
      </c>
      <c r="AK325" s="184">
        <f t="shared" si="163"/>
        <v>0</v>
      </c>
      <c r="AM325" s="370" t="str">
        <f t="shared" si="169"/>
        <v>-</v>
      </c>
      <c r="AO325" s="309" t="str">
        <f t="shared" si="166"/>
        <v/>
      </c>
    </row>
    <row r="326" spans="2:41" ht="16.5" hidden="1" outlineLevel="2" thickBot="1">
      <c r="B326" s="316">
        <v>20</v>
      </c>
      <c r="C326" s="317">
        <f t="shared" si="164"/>
        <v>416</v>
      </c>
      <c r="D326" s="317">
        <f t="shared" si="165"/>
        <v>0</v>
      </c>
      <c r="E326" s="153"/>
      <c r="F326" s="153"/>
      <c r="G326" s="154"/>
      <c r="H326" s="154"/>
      <c r="I326" s="154"/>
      <c r="J326" s="154"/>
      <c r="K326" s="154"/>
      <c r="L326" s="154"/>
      <c r="M326" s="154"/>
      <c r="N326" s="253"/>
      <c r="O326" s="253"/>
      <c r="P326" s="312"/>
      <c r="Q326" s="253"/>
      <c r="R326" s="186" t="str">
        <f t="shared" si="167"/>
        <v>-</v>
      </c>
      <c r="S326" s="186" t="str">
        <f t="shared" si="168"/>
        <v>-</v>
      </c>
      <c r="T326" s="155" t="s">
        <v>316</v>
      </c>
      <c r="V326" s="181">
        <f t="shared" si="150"/>
        <v>0</v>
      </c>
      <c r="W326" s="202">
        <f t="shared" si="151"/>
        <v>0</v>
      </c>
      <c r="X326" s="149">
        <f t="shared" si="152"/>
        <v>0</v>
      </c>
      <c r="Y326" s="170">
        <f t="shared" si="153"/>
        <v>0</v>
      </c>
      <c r="Z326" s="161">
        <f t="shared" si="154"/>
        <v>0</v>
      </c>
      <c r="AA326" s="171">
        <f t="shared" si="155"/>
        <v>0</v>
      </c>
      <c r="AC326" s="219">
        <f t="shared" si="156"/>
        <v>0</v>
      </c>
      <c r="AD326" s="218">
        <f t="shared" si="157"/>
        <v>0</v>
      </c>
      <c r="AE326" s="218">
        <f t="shared" si="158"/>
        <v>0</v>
      </c>
      <c r="AF326" s="220">
        <f t="shared" si="159"/>
        <v>0</v>
      </c>
      <c r="AG326" s="162"/>
      <c r="AH326" s="182">
        <f t="shared" si="160"/>
        <v>0</v>
      </c>
      <c r="AI326" s="183">
        <f t="shared" si="161"/>
        <v>0</v>
      </c>
      <c r="AJ326" s="183">
        <f t="shared" si="162"/>
        <v>0</v>
      </c>
      <c r="AK326" s="184">
        <f t="shared" si="163"/>
        <v>0</v>
      </c>
      <c r="AM326" s="370" t="str">
        <f t="shared" si="169"/>
        <v>-</v>
      </c>
      <c r="AO326" s="309" t="str">
        <f t="shared" si="166"/>
        <v/>
      </c>
    </row>
    <row r="327" spans="2:41" ht="16.5" hidden="1" outlineLevel="2" thickBot="1">
      <c r="B327" s="316">
        <v>21</v>
      </c>
      <c r="C327" s="317">
        <f t="shared" si="164"/>
        <v>416</v>
      </c>
      <c r="D327" s="317">
        <f t="shared" si="165"/>
        <v>0</v>
      </c>
      <c r="E327" s="153"/>
      <c r="F327" s="153"/>
      <c r="G327" s="154"/>
      <c r="H327" s="154"/>
      <c r="I327" s="154"/>
      <c r="J327" s="154"/>
      <c r="K327" s="154"/>
      <c r="L327" s="154"/>
      <c r="M327" s="154"/>
      <c r="N327" s="253"/>
      <c r="O327" s="253"/>
      <c r="P327" s="312"/>
      <c r="Q327" s="253"/>
      <c r="R327" s="186" t="str">
        <f t="shared" si="167"/>
        <v>-</v>
      </c>
      <c r="S327" s="186" t="str">
        <f t="shared" si="168"/>
        <v>-</v>
      </c>
      <c r="T327" s="155" t="s">
        <v>316</v>
      </c>
      <c r="V327" s="181">
        <f t="shared" si="150"/>
        <v>0</v>
      </c>
      <c r="W327" s="202">
        <f t="shared" si="151"/>
        <v>0</v>
      </c>
      <c r="X327" s="149">
        <f t="shared" si="152"/>
        <v>0</v>
      </c>
      <c r="Y327" s="170">
        <f t="shared" si="153"/>
        <v>0</v>
      </c>
      <c r="Z327" s="161">
        <f t="shared" si="154"/>
        <v>0</v>
      </c>
      <c r="AA327" s="171">
        <f t="shared" si="155"/>
        <v>0</v>
      </c>
      <c r="AC327" s="219">
        <f t="shared" si="156"/>
        <v>0</v>
      </c>
      <c r="AD327" s="218">
        <f t="shared" si="157"/>
        <v>0</v>
      </c>
      <c r="AE327" s="218">
        <f t="shared" si="158"/>
        <v>0</v>
      </c>
      <c r="AF327" s="220">
        <f t="shared" si="159"/>
        <v>0</v>
      </c>
      <c r="AG327" s="162"/>
      <c r="AH327" s="182">
        <f t="shared" si="160"/>
        <v>0</v>
      </c>
      <c r="AI327" s="183">
        <f t="shared" si="161"/>
        <v>0</v>
      </c>
      <c r="AJ327" s="183">
        <f t="shared" si="162"/>
        <v>0</v>
      </c>
      <c r="AK327" s="184">
        <f t="shared" si="163"/>
        <v>0</v>
      </c>
      <c r="AM327" s="370" t="str">
        <f t="shared" si="169"/>
        <v>-</v>
      </c>
      <c r="AO327" s="309" t="str">
        <f t="shared" si="166"/>
        <v/>
      </c>
    </row>
    <row r="328" spans="2:41" ht="16.5" hidden="1" outlineLevel="2" thickBot="1">
      <c r="B328" s="316">
        <v>22</v>
      </c>
      <c r="C328" s="317">
        <f t="shared" si="164"/>
        <v>416</v>
      </c>
      <c r="D328" s="317">
        <f t="shared" si="165"/>
        <v>0</v>
      </c>
      <c r="E328" s="153"/>
      <c r="F328" s="153"/>
      <c r="G328" s="154"/>
      <c r="H328" s="154"/>
      <c r="I328" s="154"/>
      <c r="J328" s="154"/>
      <c r="K328" s="154"/>
      <c r="L328" s="154"/>
      <c r="M328" s="154"/>
      <c r="N328" s="253"/>
      <c r="O328" s="253"/>
      <c r="P328" s="312"/>
      <c r="Q328" s="253"/>
      <c r="R328" s="186" t="str">
        <f t="shared" si="167"/>
        <v>-</v>
      </c>
      <c r="S328" s="186" t="str">
        <f t="shared" si="168"/>
        <v>-</v>
      </c>
      <c r="T328" s="155" t="s">
        <v>316</v>
      </c>
      <c r="V328" s="181">
        <f t="shared" si="150"/>
        <v>0</v>
      </c>
      <c r="W328" s="202">
        <f t="shared" si="151"/>
        <v>0</v>
      </c>
      <c r="X328" s="149">
        <f t="shared" si="152"/>
        <v>0</v>
      </c>
      <c r="Y328" s="170">
        <f t="shared" si="153"/>
        <v>0</v>
      </c>
      <c r="Z328" s="161">
        <f t="shared" si="154"/>
        <v>0</v>
      </c>
      <c r="AA328" s="171">
        <f t="shared" si="155"/>
        <v>0</v>
      </c>
      <c r="AC328" s="219">
        <f t="shared" si="156"/>
        <v>0</v>
      </c>
      <c r="AD328" s="218">
        <f t="shared" si="157"/>
        <v>0</v>
      </c>
      <c r="AE328" s="218">
        <f t="shared" si="158"/>
        <v>0</v>
      </c>
      <c r="AF328" s="220">
        <f t="shared" si="159"/>
        <v>0</v>
      </c>
      <c r="AG328" s="162"/>
      <c r="AH328" s="182">
        <f t="shared" si="160"/>
        <v>0</v>
      </c>
      <c r="AI328" s="183">
        <f t="shared" si="161"/>
        <v>0</v>
      </c>
      <c r="AJ328" s="183">
        <f t="shared" si="162"/>
        <v>0</v>
      </c>
      <c r="AK328" s="184">
        <f t="shared" si="163"/>
        <v>0</v>
      </c>
      <c r="AM328" s="370" t="str">
        <f t="shared" si="169"/>
        <v>-</v>
      </c>
      <c r="AO328" s="309" t="str">
        <f t="shared" si="166"/>
        <v/>
      </c>
    </row>
    <row r="329" spans="2:41" ht="16.5" hidden="1" outlineLevel="2" thickBot="1">
      <c r="B329" s="316">
        <v>23</v>
      </c>
      <c r="C329" s="317">
        <f t="shared" si="164"/>
        <v>416</v>
      </c>
      <c r="D329" s="317">
        <f t="shared" si="165"/>
        <v>0</v>
      </c>
      <c r="E329" s="153"/>
      <c r="F329" s="153"/>
      <c r="G329" s="154"/>
      <c r="H329" s="154"/>
      <c r="I329" s="154"/>
      <c r="J329" s="154"/>
      <c r="K329" s="154"/>
      <c r="L329" s="154"/>
      <c r="M329" s="154"/>
      <c r="N329" s="253"/>
      <c r="O329" s="253"/>
      <c r="P329" s="312"/>
      <c r="Q329" s="253"/>
      <c r="R329" s="186" t="str">
        <f t="shared" si="167"/>
        <v>-</v>
      </c>
      <c r="S329" s="186" t="str">
        <f t="shared" si="168"/>
        <v>-</v>
      </c>
      <c r="T329" s="155" t="s">
        <v>316</v>
      </c>
      <c r="V329" s="181">
        <f t="shared" si="150"/>
        <v>0</v>
      </c>
      <c r="W329" s="202">
        <f t="shared" si="151"/>
        <v>0</v>
      </c>
      <c r="X329" s="149">
        <f t="shared" si="152"/>
        <v>0</v>
      </c>
      <c r="Y329" s="170">
        <f t="shared" si="153"/>
        <v>0</v>
      </c>
      <c r="Z329" s="161">
        <f t="shared" si="154"/>
        <v>0</v>
      </c>
      <c r="AA329" s="171">
        <f t="shared" si="155"/>
        <v>0</v>
      </c>
      <c r="AC329" s="219">
        <f t="shared" si="156"/>
        <v>0</v>
      </c>
      <c r="AD329" s="218">
        <f t="shared" si="157"/>
        <v>0</v>
      </c>
      <c r="AE329" s="218">
        <f t="shared" si="158"/>
        <v>0</v>
      </c>
      <c r="AF329" s="220">
        <f t="shared" si="159"/>
        <v>0</v>
      </c>
      <c r="AG329" s="162"/>
      <c r="AH329" s="182">
        <f t="shared" si="160"/>
        <v>0</v>
      </c>
      <c r="AI329" s="183">
        <f t="shared" si="161"/>
        <v>0</v>
      </c>
      <c r="AJ329" s="183">
        <f t="shared" si="162"/>
        <v>0</v>
      </c>
      <c r="AK329" s="184">
        <f t="shared" si="163"/>
        <v>0</v>
      </c>
      <c r="AM329" s="370" t="str">
        <f t="shared" si="169"/>
        <v>-</v>
      </c>
      <c r="AO329" s="309" t="str">
        <f t="shared" si="166"/>
        <v/>
      </c>
    </row>
    <row r="330" spans="2:41" ht="16.5" hidden="1" outlineLevel="2" thickBot="1">
      <c r="B330" s="316">
        <v>24</v>
      </c>
      <c r="C330" s="317">
        <f t="shared" si="164"/>
        <v>416</v>
      </c>
      <c r="D330" s="317">
        <f t="shared" si="165"/>
        <v>0</v>
      </c>
      <c r="E330" s="153"/>
      <c r="F330" s="153"/>
      <c r="G330" s="154"/>
      <c r="H330" s="154"/>
      <c r="I330" s="154"/>
      <c r="J330" s="154"/>
      <c r="K330" s="154"/>
      <c r="L330" s="154"/>
      <c r="M330" s="154"/>
      <c r="N330" s="253"/>
      <c r="O330" s="253"/>
      <c r="P330" s="312"/>
      <c r="Q330" s="253"/>
      <c r="R330" s="186" t="str">
        <f t="shared" si="167"/>
        <v>-</v>
      </c>
      <c r="S330" s="186" t="str">
        <f t="shared" si="168"/>
        <v>-</v>
      </c>
      <c r="T330" s="155" t="s">
        <v>316</v>
      </c>
      <c r="V330" s="181">
        <f t="shared" si="150"/>
        <v>0</v>
      </c>
      <c r="W330" s="202">
        <f t="shared" si="151"/>
        <v>0</v>
      </c>
      <c r="X330" s="149">
        <f t="shared" si="152"/>
        <v>0</v>
      </c>
      <c r="Y330" s="170">
        <f t="shared" si="153"/>
        <v>0</v>
      </c>
      <c r="Z330" s="161">
        <f t="shared" si="154"/>
        <v>0</v>
      </c>
      <c r="AA330" s="171">
        <f t="shared" si="155"/>
        <v>0</v>
      </c>
      <c r="AC330" s="219">
        <f t="shared" si="156"/>
        <v>0</v>
      </c>
      <c r="AD330" s="218">
        <f t="shared" si="157"/>
        <v>0</v>
      </c>
      <c r="AE330" s="218">
        <f t="shared" si="158"/>
        <v>0</v>
      </c>
      <c r="AF330" s="220">
        <f t="shared" si="159"/>
        <v>0</v>
      </c>
      <c r="AG330" s="162"/>
      <c r="AH330" s="182">
        <f t="shared" si="160"/>
        <v>0</v>
      </c>
      <c r="AI330" s="183">
        <f t="shared" si="161"/>
        <v>0</v>
      </c>
      <c r="AJ330" s="183">
        <f t="shared" si="162"/>
        <v>0</v>
      </c>
      <c r="AK330" s="184">
        <f t="shared" si="163"/>
        <v>0</v>
      </c>
      <c r="AM330" s="370" t="str">
        <f t="shared" si="169"/>
        <v>-</v>
      </c>
      <c r="AO330" s="309" t="str">
        <f t="shared" si="166"/>
        <v/>
      </c>
    </row>
    <row r="331" spans="2:41" ht="16.5" hidden="1" outlineLevel="2" thickBot="1">
      <c r="B331" s="316">
        <v>25</v>
      </c>
      <c r="C331" s="317">
        <f t="shared" si="164"/>
        <v>416</v>
      </c>
      <c r="D331" s="317">
        <f t="shared" si="165"/>
        <v>0</v>
      </c>
      <c r="E331" s="153"/>
      <c r="F331" s="153"/>
      <c r="G331" s="154"/>
      <c r="H331" s="154"/>
      <c r="I331" s="154"/>
      <c r="J331" s="154"/>
      <c r="K331" s="154"/>
      <c r="L331" s="154"/>
      <c r="M331" s="154"/>
      <c r="N331" s="253"/>
      <c r="O331" s="253"/>
      <c r="P331" s="312"/>
      <c r="Q331" s="253"/>
      <c r="R331" s="186" t="str">
        <f t="shared" si="167"/>
        <v>-</v>
      </c>
      <c r="S331" s="186" t="str">
        <f t="shared" si="168"/>
        <v>-</v>
      </c>
      <c r="T331" s="155" t="s">
        <v>316</v>
      </c>
      <c r="V331" s="181">
        <f t="shared" si="150"/>
        <v>0</v>
      </c>
      <c r="W331" s="202">
        <f t="shared" si="151"/>
        <v>0</v>
      </c>
      <c r="X331" s="149">
        <f t="shared" si="152"/>
        <v>0</v>
      </c>
      <c r="Y331" s="170">
        <f t="shared" si="153"/>
        <v>0</v>
      </c>
      <c r="Z331" s="161">
        <f t="shared" si="154"/>
        <v>0</v>
      </c>
      <c r="AA331" s="171">
        <f t="shared" si="155"/>
        <v>0</v>
      </c>
      <c r="AC331" s="219">
        <f t="shared" si="156"/>
        <v>0</v>
      </c>
      <c r="AD331" s="218">
        <f t="shared" si="157"/>
        <v>0</v>
      </c>
      <c r="AE331" s="218">
        <f t="shared" si="158"/>
        <v>0</v>
      </c>
      <c r="AF331" s="220">
        <f t="shared" si="159"/>
        <v>0</v>
      </c>
      <c r="AG331" s="162"/>
      <c r="AH331" s="182">
        <f t="shared" si="160"/>
        <v>0</v>
      </c>
      <c r="AI331" s="183">
        <f t="shared" si="161"/>
        <v>0</v>
      </c>
      <c r="AJ331" s="183">
        <f t="shared" si="162"/>
        <v>0</v>
      </c>
      <c r="AK331" s="184">
        <f t="shared" si="163"/>
        <v>0</v>
      </c>
      <c r="AM331" s="370" t="str">
        <f t="shared" si="169"/>
        <v>-</v>
      </c>
      <c r="AO331" s="309" t="str">
        <f t="shared" si="166"/>
        <v/>
      </c>
    </row>
    <row r="332" spans="2:41" ht="16.5" hidden="1" outlineLevel="2" thickBot="1">
      <c r="B332" s="316">
        <v>26</v>
      </c>
      <c r="C332" s="317">
        <f t="shared" si="164"/>
        <v>416</v>
      </c>
      <c r="D332" s="317">
        <f t="shared" si="165"/>
        <v>0</v>
      </c>
      <c r="E332" s="153"/>
      <c r="F332" s="153"/>
      <c r="G332" s="154"/>
      <c r="H332" s="154"/>
      <c r="I332" s="154"/>
      <c r="J332" s="154"/>
      <c r="K332" s="154"/>
      <c r="L332" s="154"/>
      <c r="M332" s="154"/>
      <c r="N332" s="253"/>
      <c r="O332" s="253"/>
      <c r="P332" s="312"/>
      <c r="Q332" s="253"/>
      <c r="R332" s="186" t="str">
        <f t="shared" si="167"/>
        <v>-</v>
      </c>
      <c r="S332" s="186" t="str">
        <f t="shared" si="168"/>
        <v>-</v>
      </c>
      <c r="T332" s="155" t="s">
        <v>316</v>
      </c>
      <c r="V332" s="181">
        <f t="shared" si="150"/>
        <v>0</v>
      </c>
      <c r="W332" s="202">
        <f t="shared" si="151"/>
        <v>0</v>
      </c>
      <c r="X332" s="149">
        <f t="shared" si="152"/>
        <v>0</v>
      </c>
      <c r="Y332" s="170">
        <f t="shared" si="153"/>
        <v>0</v>
      </c>
      <c r="Z332" s="161">
        <f t="shared" si="154"/>
        <v>0</v>
      </c>
      <c r="AA332" s="171">
        <f t="shared" si="155"/>
        <v>0</v>
      </c>
      <c r="AC332" s="219">
        <f t="shared" si="156"/>
        <v>0</v>
      </c>
      <c r="AD332" s="218">
        <f t="shared" si="157"/>
        <v>0</v>
      </c>
      <c r="AE332" s="218">
        <f t="shared" si="158"/>
        <v>0</v>
      </c>
      <c r="AF332" s="220">
        <f t="shared" si="159"/>
        <v>0</v>
      </c>
      <c r="AG332" s="162"/>
      <c r="AH332" s="182">
        <f t="shared" si="160"/>
        <v>0</v>
      </c>
      <c r="AI332" s="183">
        <f t="shared" si="161"/>
        <v>0</v>
      </c>
      <c r="AJ332" s="183">
        <f t="shared" si="162"/>
        <v>0</v>
      </c>
      <c r="AK332" s="184">
        <f t="shared" si="163"/>
        <v>0</v>
      </c>
      <c r="AM332" s="370" t="str">
        <f t="shared" si="169"/>
        <v>-</v>
      </c>
      <c r="AO332" s="309" t="str">
        <f t="shared" si="166"/>
        <v/>
      </c>
    </row>
    <row r="333" spans="2:41" ht="16.5" hidden="1" outlineLevel="2" thickBot="1">
      <c r="B333" s="316">
        <v>27</v>
      </c>
      <c r="C333" s="317">
        <f t="shared" si="164"/>
        <v>416</v>
      </c>
      <c r="D333" s="317">
        <f t="shared" si="165"/>
        <v>0</v>
      </c>
      <c r="E333" s="153"/>
      <c r="F333" s="153"/>
      <c r="G333" s="154"/>
      <c r="H333" s="154"/>
      <c r="I333" s="154"/>
      <c r="J333" s="154"/>
      <c r="K333" s="154"/>
      <c r="L333" s="154"/>
      <c r="M333" s="154"/>
      <c r="N333" s="253"/>
      <c r="O333" s="253"/>
      <c r="P333" s="312"/>
      <c r="Q333" s="253"/>
      <c r="R333" s="186" t="str">
        <f t="shared" si="167"/>
        <v>-</v>
      </c>
      <c r="S333" s="186" t="str">
        <f t="shared" si="168"/>
        <v>-</v>
      </c>
      <c r="T333" s="155" t="s">
        <v>316</v>
      </c>
      <c r="V333" s="181">
        <f t="shared" si="150"/>
        <v>0</v>
      </c>
      <c r="W333" s="202">
        <f t="shared" si="151"/>
        <v>0</v>
      </c>
      <c r="X333" s="149">
        <f t="shared" si="152"/>
        <v>0</v>
      </c>
      <c r="Y333" s="170">
        <f t="shared" si="153"/>
        <v>0</v>
      </c>
      <c r="Z333" s="161">
        <f t="shared" si="154"/>
        <v>0</v>
      </c>
      <c r="AA333" s="171">
        <f t="shared" si="155"/>
        <v>0</v>
      </c>
      <c r="AC333" s="219">
        <f t="shared" si="156"/>
        <v>0</v>
      </c>
      <c r="AD333" s="218">
        <f t="shared" si="157"/>
        <v>0</v>
      </c>
      <c r="AE333" s="218">
        <f t="shared" si="158"/>
        <v>0</v>
      </c>
      <c r="AF333" s="220">
        <f t="shared" si="159"/>
        <v>0</v>
      </c>
      <c r="AG333" s="162"/>
      <c r="AH333" s="182">
        <f t="shared" si="160"/>
        <v>0</v>
      </c>
      <c r="AI333" s="183">
        <f t="shared" si="161"/>
        <v>0</v>
      </c>
      <c r="AJ333" s="183">
        <f t="shared" si="162"/>
        <v>0</v>
      </c>
      <c r="AK333" s="184">
        <f t="shared" si="163"/>
        <v>0</v>
      </c>
      <c r="AM333" s="370" t="str">
        <f t="shared" si="169"/>
        <v>-</v>
      </c>
      <c r="AO333" s="309" t="str">
        <f t="shared" si="166"/>
        <v/>
      </c>
    </row>
    <row r="334" spans="2:41" ht="16.5" hidden="1" outlineLevel="2" thickBot="1">
      <c r="B334" s="316">
        <v>28</v>
      </c>
      <c r="C334" s="317">
        <f t="shared" si="164"/>
        <v>416</v>
      </c>
      <c r="D334" s="317">
        <f t="shared" si="165"/>
        <v>0</v>
      </c>
      <c r="E334" s="153"/>
      <c r="F334" s="153"/>
      <c r="G334" s="154"/>
      <c r="H334" s="154"/>
      <c r="I334" s="154"/>
      <c r="J334" s="154"/>
      <c r="K334" s="154"/>
      <c r="L334" s="154"/>
      <c r="M334" s="154"/>
      <c r="N334" s="253"/>
      <c r="O334" s="253"/>
      <c r="P334" s="312"/>
      <c r="Q334" s="253"/>
      <c r="R334" s="186" t="str">
        <f t="shared" si="167"/>
        <v>-</v>
      </c>
      <c r="S334" s="186" t="str">
        <f t="shared" si="168"/>
        <v>-</v>
      </c>
      <c r="T334" s="155" t="s">
        <v>316</v>
      </c>
      <c r="V334" s="181">
        <f t="shared" si="150"/>
        <v>0</v>
      </c>
      <c r="W334" s="202">
        <f t="shared" si="151"/>
        <v>0</v>
      </c>
      <c r="X334" s="149">
        <f t="shared" si="152"/>
        <v>0</v>
      </c>
      <c r="Y334" s="170">
        <f t="shared" si="153"/>
        <v>0</v>
      </c>
      <c r="Z334" s="161">
        <f t="shared" si="154"/>
        <v>0</v>
      </c>
      <c r="AA334" s="171">
        <f t="shared" si="155"/>
        <v>0</v>
      </c>
      <c r="AC334" s="219">
        <f t="shared" si="156"/>
        <v>0</v>
      </c>
      <c r="AD334" s="218">
        <f t="shared" si="157"/>
        <v>0</v>
      </c>
      <c r="AE334" s="218">
        <f t="shared" si="158"/>
        <v>0</v>
      </c>
      <c r="AF334" s="220">
        <f t="shared" si="159"/>
        <v>0</v>
      </c>
      <c r="AG334" s="162"/>
      <c r="AH334" s="182">
        <f t="shared" si="160"/>
        <v>0</v>
      </c>
      <c r="AI334" s="183">
        <f t="shared" si="161"/>
        <v>0</v>
      </c>
      <c r="AJ334" s="183">
        <f t="shared" si="162"/>
        <v>0</v>
      </c>
      <c r="AK334" s="184">
        <f t="shared" si="163"/>
        <v>0</v>
      </c>
      <c r="AM334" s="370" t="str">
        <f t="shared" si="169"/>
        <v>-</v>
      </c>
      <c r="AO334" s="309" t="str">
        <f t="shared" si="166"/>
        <v/>
      </c>
    </row>
    <row r="335" spans="2:41" ht="16.5" hidden="1" outlineLevel="2" thickBot="1">
      <c r="B335" s="316">
        <v>29</v>
      </c>
      <c r="C335" s="317">
        <f t="shared" si="164"/>
        <v>416</v>
      </c>
      <c r="D335" s="317">
        <f t="shared" si="165"/>
        <v>0</v>
      </c>
      <c r="E335" s="153"/>
      <c r="F335" s="153"/>
      <c r="G335" s="154"/>
      <c r="H335" s="154"/>
      <c r="I335" s="154"/>
      <c r="J335" s="154"/>
      <c r="K335" s="154"/>
      <c r="L335" s="154"/>
      <c r="M335" s="154"/>
      <c r="N335" s="253"/>
      <c r="O335" s="253"/>
      <c r="P335" s="312"/>
      <c r="Q335" s="253"/>
      <c r="R335" s="186" t="str">
        <f t="shared" si="167"/>
        <v>-</v>
      </c>
      <c r="S335" s="186" t="str">
        <f t="shared" si="168"/>
        <v>-</v>
      </c>
      <c r="T335" s="155" t="s">
        <v>316</v>
      </c>
      <c r="V335" s="181">
        <f t="shared" si="150"/>
        <v>0</v>
      </c>
      <c r="W335" s="202">
        <f t="shared" si="151"/>
        <v>0</v>
      </c>
      <c r="X335" s="149">
        <f t="shared" si="152"/>
        <v>0</v>
      </c>
      <c r="Y335" s="170">
        <f t="shared" si="153"/>
        <v>0</v>
      </c>
      <c r="Z335" s="161">
        <f t="shared" si="154"/>
        <v>0</v>
      </c>
      <c r="AA335" s="171">
        <f t="shared" si="155"/>
        <v>0</v>
      </c>
      <c r="AC335" s="219">
        <f t="shared" si="156"/>
        <v>0</v>
      </c>
      <c r="AD335" s="218">
        <f t="shared" si="157"/>
        <v>0</v>
      </c>
      <c r="AE335" s="218">
        <f t="shared" si="158"/>
        <v>0</v>
      </c>
      <c r="AF335" s="220">
        <f t="shared" si="159"/>
        <v>0</v>
      </c>
      <c r="AG335" s="162"/>
      <c r="AH335" s="182">
        <f t="shared" si="160"/>
        <v>0</v>
      </c>
      <c r="AI335" s="183">
        <f t="shared" si="161"/>
        <v>0</v>
      </c>
      <c r="AJ335" s="183">
        <f t="shared" si="162"/>
        <v>0</v>
      </c>
      <c r="AK335" s="184">
        <f t="shared" si="163"/>
        <v>0</v>
      </c>
      <c r="AM335" s="370" t="str">
        <f t="shared" si="169"/>
        <v>-</v>
      </c>
      <c r="AO335" s="309" t="str">
        <f t="shared" si="166"/>
        <v/>
      </c>
    </row>
    <row r="336" spans="2:41" ht="16.5" hidden="1" outlineLevel="2" thickBot="1">
      <c r="B336" s="316">
        <v>30</v>
      </c>
      <c r="C336" s="317">
        <f t="shared" si="164"/>
        <v>416</v>
      </c>
      <c r="D336" s="317">
        <f t="shared" si="165"/>
        <v>0</v>
      </c>
      <c r="E336" s="153"/>
      <c r="F336" s="153"/>
      <c r="G336" s="154"/>
      <c r="H336" s="154"/>
      <c r="I336" s="154"/>
      <c r="J336" s="154"/>
      <c r="K336" s="154"/>
      <c r="L336" s="154"/>
      <c r="M336" s="154"/>
      <c r="N336" s="253"/>
      <c r="O336" s="253"/>
      <c r="P336" s="312"/>
      <c r="Q336" s="253"/>
      <c r="R336" s="186" t="str">
        <f t="shared" si="167"/>
        <v>-</v>
      </c>
      <c r="S336" s="186" t="str">
        <f t="shared" si="168"/>
        <v>-</v>
      </c>
      <c r="T336" s="155" t="s">
        <v>316</v>
      </c>
      <c r="V336" s="181">
        <f t="shared" si="150"/>
        <v>0</v>
      </c>
      <c r="W336" s="202">
        <f t="shared" si="151"/>
        <v>0</v>
      </c>
      <c r="X336" s="149">
        <f t="shared" si="152"/>
        <v>0</v>
      </c>
      <c r="Y336" s="170">
        <f t="shared" si="153"/>
        <v>0</v>
      </c>
      <c r="Z336" s="161">
        <f t="shared" si="154"/>
        <v>0</v>
      </c>
      <c r="AA336" s="171">
        <f t="shared" si="155"/>
        <v>0</v>
      </c>
      <c r="AC336" s="219">
        <f t="shared" si="156"/>
        <v>0</v>
      </c>
      <c r="AD336" s="218">
        <f t="shared" si="157"/>
        <v>0</v>
      </c>
      <c r="AE336" s="218">
        <f t="shared" si="158"/>
        <v>0</v>
      </c>
      <c r="AF336" s="220">
        <f t="shared" si="159"/>
        <v>0</v>
      </c>
      <c r="AG336" s="162"/>
      <c r="AH336" s="182">
        <f t="shared" si="160"/>
        <v>0</v>
      </c>
      <c r="AI336" s="183">
        <f t="shared" si="161"/>
        <v>0</v>
      </c>
      <c r="AJ336" s="183">
        <f t="shared" si="162"/>
        <v>0</v>
      </c>
      <c r="AK336" s="184">
        <f t="shared" si="163"/>
        <v>0</v>
      </c>
      <c r="AM336" s="370" t="str">
        <f t="shared" si="169"/>
        <v>-</v>
      </c>
      <c r="AO336" s="309" t="str">
        <f t="shared" si="166"/>
        <v/>
      </c>
    </row>
    <row r="337" spans="2:41" ht="16.5" hidden="1" outlineLevel="2" thickBot="1">
      <c r="B337" s="316">
        <v>31</v>
      </c>
      <c r="C337" s="317">
        <f t="shared" si="164"/>
        <v>416</v>
      </c>
      <c r="D337" s="317">
        <f t="shared" si="165"/>
        <v>0</v>
      </c>
      <c r="E337" s="153"/>
      <c r="F337" s="153"/>
      <c r="G337" s="154"/>
      <c r="H337" s="154"/>
      <c r="I337" s="154"/>
      <c r="J337" s="154"/>
      <c r="K337" s="154"/>
      <c r="L337" s="154"/>
      <c r="M337" s="154"/>
      <c r="N337" s="253"/>
      <c r="O337" s="253"/>
      <c r="P337" s="312"/>
      <c r="Q337" s="253"/>
      <c r="R337" s="186" t="str">
        <f t="shared" si="167"/>
        <v>-</v>
      </c>
      <c r="S337" s="186" t="str">
        <f t="shared" si="168"/>
        <v>-</v>
      </c>
      <c r="T337" s="155" t="s">
        <v>316</v>
      </c>
      <c r="V337" s="181">
        <f t="shared" si="150"/>
        <v>0</v>
      </c>
      <c r="W337" s="202">
        <f t="shared" si="151"/>
        <v>0</v>
      </c>
      <c r="X337" s="149">
        <f t="shared" si="152"/>
        <v>0</v>
      </c>
      <c r="Y337" s="170">
        <f t="shared" si="153"/>
        <v>0</v>
      </c>
      <c r="Z337" s="161">
        <f t="shared" si="154"/>
        <v>0</v>
      </c>
      <c r="AA337" s="171">
        <f t="shared" si="155"/>
        <v>0</v>
      </c>
      <c r="AC337" s="219">
        <f t="shared" si="156"/>
        <v>0</v>
      </c>
      <c r="AD337" s="218">
        <f t="shared" si="157"/>
        <v>0</v>
      </c>
      <c r="AE337" s="218">
        <f t="shared" si="158"/>
        <v>0</v>
      </c>
      <c r="AF337" s="220">
        <f t="shared" si="159"/>
        <v>0</v>
      </c>
      <c r="AG337" s="162"/>
      <c r="AH337" s="182">
        <f t="shared" si="160"/>
        <v>0</v>
      </c>
      <c r="AI337" s="183">
        <f t="shared" si="161"/>
        <v>0</v>
      </c>
      <c r="AJ337" s="183">
        <f t="shared" si="162"/>
        <v>0</v>
      </c>
      <c r="AK337" s="184">
        <f t="shared" si="163"/>
        <v>0</v>
      </c>
      <c r="AM337" s="370" t="str">
        <f t="shared" si="169"/>
        <v>-</v>
      </c>
      <c r="AO337" s="309" t="str">
        <f t="shared" si="166"/>
        <v/>
      </c>
    </row>
    <row r="338" spans="2:41" ht="16.5" hidden="1" outlineLevel="2" thickBot="1">
      <c r="B338" s="316">
        <v>32</v>
      </c>
      <c r="C338" s="317">
        <f t="shared" si="164"/>
        <v>416</v>
      </c>
      <c r="D338" s="317">
        <f t="shared" si="165"/>
        <v>0</v>
      </c>
      <c r="E338" s="153"/>
      <c r="F338" s="153"/>
      <c r="G338" s="154"/>
      <c r="H338" s="154"/>
      <c r="I338" s="154"/>
      <c r="J338" s="154"/>
      <c r="K338" s="154"/>
      <c r="L338" s="154"/>
      <c r="M338" s="154"/>
      <c r="N338" s="253"/>
      <c r="O338" s="253"/>
      <c r="P338" s="312"/>
      <c r="Q338" s="253"/>
      <c r="R338" s="186" t="str">
        <f t="shared" si="167"/>
        <v>-</v>
      </c>
      <c r="S338" s="186" t="str">
        <f t="shared" si="168"/>
        <v>-</v>
      </c>
      <c r="T338" s="155" t="s">
        <v>316</v>
      </c>
      <c r="V338" s="181">
        <f t="shared" si="150"/>
        <v>0</v>
      </c>
      <c r="W338" s="202">
        <f t="shared" si="151"/>
        <v>0</v>
      </c>
      <c r="X338" s="149">
        <f t="shared" si="152"/>
        <v>0</v>
      </c>
      <c r="Y338" s="170">
        <f t="shared" si="153"/>
        <v>0</v>
      </c>
      <c r="Z338" s="161">
        <f t="shared" si="154"/>
        <v>0</v>
      </c>
      <c r="AA338" s="171">
        <f t="shared" si="155"/>
        <v>0</v>
      </c>
      <c r="AC338" s="219">
        <f t="shared" si="156"/>
        <v>0</v>
      </c>
      <c r="AD338" s="218">
        <f t="shared" si="157"/>
        <v>0</v>
      </c>
      <c r="AE338" s="218">
        <f t="shared" si="158"/>
        <v>0</v>
      </c>
      <c r="AF338" s="220">
        <f t="shared" si="159"/>
        <v>0</v>
      </c>
      <c r="AG338" s="162"/>
      <c r="AH338" s="182">
        <f t="shared" si="160"/>
        <v>0</v>
      </c>
      <c r="AI338" s="183">
        <f t="shared" si="161"/>
        <v>0</v>
      </c>
      <c r="AJ338" s="183">
        <f t="shared" si="162"/>
        <v>0</v>
      </c>
      <c r="AK338" s="184">
        <f t="shared" si="163"/>
        <v>0</v>
      </c>
      <c r="AM338" s="370" t="str">
        <f t="shared" si="169"/>
        <v>-</v>
      </c>
      <c r="AO338" s="309" t="str">
        <f t="shared" si="166"/>
        <v/>
      </c>
    </row>
    <row r="339" spans="2:41" ht="16.5" hidden="1" outlineLevel="2" thickBot="1">
      <c r="B339" s="316">
        <v>33</v>
      </c>
      <c r="C339" s="317">
        <f t="shared" si="164"/>
        <v>416</v>
      </c>
      <c r="D339" s="317">
        <f t="shared" si="165"/>
        <v>0</v>
      </c>
      <c r="E339" s="153"/>
      <c r="F339" s="153"/>
      <c r="G339" s="154"/>
      <c r="H339" s="154"/>
      <c r="I339" s="154"/>
      <c r="J339" s="154"/>
      <c r="K339" s="154"/>
      <c r="L339" s="154"/>
      <c r="M339" s="154"/>
      <c r="N339" s="253"/>
      <c r="O339" s="253"/>
      <c r="P339" s="312"/>
      <c r="Q339" s="253"/>
      <c r="R339" s="186" t="str">
        <f t="shared" si="167"/>
        <v>-</v>
      </c>
      <c r="S339" s="186" t="str">
        <f t="shared" si="168"/>
        <v>-</v>
      </c>
      <c r="T339" s="155" t="s">
        <v>316</v>
      </c>
      <c r="V339" s="181">
        <f t="shared" si="150"/>
        <v>0</v>
      </c>
      <c r="W339" s="202">
        <f t="shared" si="151"/>
        <v>0</v>
      </c>
      <c r="X339" s="149">
        <f t="shared" si="152"/>
        <v>0</v>
      </c>
      <c r="Y339" s="170">
        <f t="shared" si="153"/>
        <v>0</v>
      </c>
      <c r="Z339" s="161">
        <f t="shared" si="154"/>
        <v>0</v>
      </c>
      <c r="AA339" s="171">
        <f t="shared" si="155"/>
        <v>0</v>
      </c>
      <c r="AC339" s="219">
        <f t="shared" si="156"/>
        <v>0</v>
      </c>
      <c r="AD339" s="218">
        <f t="shared" si="157"/>
        <v>0</v>
      </c>
      <c r="AE339" s="218">
        <f t="shared" si="158"/>
        <v>0</v>
      </c>
      <c r="AF339" s="220">
        <f t="shared" si="159"/>
        <v>0</v>
      </c>
      <c r="AG339" s="162"/>
      <c r="AH339" s="182">
        <f t="shared" si="160"/>
        <v>0</v>
      </c>
      <c r="AI339" s="183">
        <f t="shared" si="161"/>
        <v>0</v>
      </c>
      <c r="AJ339" s="183">
        <f t="shared" si="162"/>
        <v>0</v>
      </c>
      <c r="AK339" s="184">
        <f t="shared" si="163"/>
        <v>0</v>
      </c>
      <c r="AM339" s="370" t="str">
        <f t="shared" si="169"/>
        <v>-</v>
      </c>
      <c r="AO339" s="309" t="str">
        <f t="shared" si="166"/>
        <v/>
      </c>
    </row>
    <row r="340" spans="2:41" ht="16.5" hidden="1" outlineLevel="2" thickBot="1">
      <c r="B340" s="316">
        <v>34</v>
      </c>
      <c r="C340" s="317">
        <f t="shared" si="164"/>
        <v>416</v>
      </c>
      <c r="D340" s="317">
        <f t="shared" si="165"/>
        <v>0</v>
      </c>
      <c r="E340" s="153"/>
      <c r="F340" s="153"/>
      <c r="G340" s="154"/>
      <c r="H340" s="154"/>
      <c r="I340" s="154"/>
      <c r="J340" s="154"/>
      <c r="K340" s="154"/>
      <c r="L340" s="154"/>
      <c r="M340" s="154"/>
      <c r="N340" s="253"/>
      <c r="O340" s="253"/>
      <c r="P340" s="312"/>
      <c r="Q340" s="253"/>
      <c r="R340" s="186" t="str">
        <f t="shared" si="167"/>
        <v>-</v>
      </c>
      <c r="S340" s="186" t="str">
        <f t="shared" si="168"/>
        <v>-</v>
      </c>
      <c r="T340" s="155" t="s">
        <v>316</v>
      </c>
      <c r="V340" s="181">
        <f t="shared" si="150"/>
        <v>0</v>
      </c>
      <c r="W340" s="202">
        <f t="shared" si="151"/>
        <v>0</v>
      </c>
      <c r="X340" s="149">
        <f t="shared" si="152"/>
        <v>0</v>
      </c>
      <c r="Y340" s="170">
        <f t="shared" si="153"/>
        <v>0</v>
      </c>
      <c r="Z340" s="161">
        <f t="shared" si="154"/>
        <v>0</v>
      </c>
      <c r="AA340" s="171">
        <f t="shared" si="155"/>
        <v>0</v>
      </c>
      <c r="AC340" s="219">
        <f t="shared" si="156"/>
        <v>0</v>
      </c>
      <c r="AD340" s="218">
        <f t="shared" si="157"/>
        <v>0</v>
      </c>
      <c r="AE340" s="218">
        <f t="shared" si="158"/>
        <v>0</v>
      </c>
      <c r="AF340" s="220">
        <f t="shared" si="159"/>
        <v>0</v>
      </c>
      <c r="AG340" s="162"/>
      <c r="AH340" s="182">
        <f t="shared" si="160"/>
        <v>0</v>
      </c>
      <c r="AI340" s="183">
        <f t="shared" si="161"/>
        <v>0</v>
      </c>
      <c r="AJ340" s="183">
        <f t="shared" si="162"/>
        <v>0</v>
      </c>
      <c r="AK340" s="184">
        <f t="shared" si="163"/>
        <v>0</v>
      </c>
      <c r="AM340" s="370" t="str">
        <f t="shared" si="169"/>
        <v>-</v>
      </c>
      <c r="AO340" s="309" t="str">
        <f t="shared" si="166"/>
        <v/>
      </c>
    </row>
    <row r="341" spans="2:41" ht="16.5" hidden="1" outlineLevel="2" thickBot="1">
      <c r="B341" s="316">
        <v>35</v>
      </c>
      <c r="C341" s="317">
        <f t="shared" si="164"/>
        <v>416</v>
      </c>
      <c r="D341" s="317">
        <f t="shared" si="165"/>
        <v>0</v>
      </c>
      <c r="E341" s="153"/>
      <c r="F341" s="153"/>
      <c r="G341" s="154"/>
      <c r="H341" s="154"/>
      <c r="I341" s="154"/>
      <c r="J341" s="154"/>
      <c r="K341" s="154"/>
      <c r="L341" s="154"/>
      <c r="M341" s="154"/>
      <c r="N341" s="253"/>
      <c r="O341" s="253"/>
      <c r="P341" s="312"/>
      <c r="Q341" s="253"/>
      <c r="R341" s="186" t="str">
        <f t="shared" si="167"/>
        <v>-</v>
      </c>
      <c r="S341" s="186" t="str">
        <f t="shared" si="168"/>
        <v>-</v>
      </c>
      <c r="T341" s="155" t="s">
        <v>316</v>
      </c>
      <c r="V341" s="181">
        <f t="shared" si="150"/>
        <v>0</v>
      </c>
      <c r="W341" s="202">
        <f t="shared" si="151"/>
        <v>0</v>
      </c>
      <c r="X341" s="149">
        <f t="shared" si="152"/>
        <v>0</v>
      </c>
      <c r="Y341" s="170">
        <f t="shared" si="153"/>
        <v>0</v>
      </c>
      <c r="Z341" s="161">
        <f t="shared" si="154"/>
        <v>0</v>
      </c>
      <c r="AA341" s="171">
        <f t="shared" si="155"/>
        <v>0</v>
      </c>
      <c r="AC341" s="219">
        <f t="shared" si="156"/>
        <v>0</v>
      </c>
      <c r="AD341" s="218">
        <f t="shared" si="157"/>
        <v>0</v>
      </c>
      <c r="AE341" s="218">
        <f t="shared" si="158"/>
        <v>0</v>
      </c>
      <c r="AF341" s="220">
        <f t="shared" si="159"/>
        <v>0</v>
      </c>
      <c r="AG341" s="162"/>
      <c r="AH341" s="182">
        <f t="shared" si="160"/>
        <v>0</v>
      </c>
      <c r="AI341" s="183">
        <f t="shared" si="161"/>
        <v>0</v>
      </c>
      <c r="AJ341" s="183">
        <f t="shared" si="162"/>
        <v>0</v>
      </c>
      <c r="AK341" s="184">
        <f t="shared" si="163"/>
        <v>0</v>
      </c>
      <c r="AM341" s="370" t="str">
        <f t="shared" si="169"/>
        <v>-</v>
      </c>
      <c r="AO341" s="309" t="str">
        <f t="shared" si="166"/>
        <v/>
      </c>
    </row>
    <row r="342" spans="2:41" ht="16.5" hidden="1" outlineLevel="2" thickBot="1">
      <c r="B342" s="316">
        <v>36</v>
      </c>
      <c r="C342" s="317">
        <f t="shared" si="164"/>
        <v>416</v>
      </c>
      <c r="D342" s="317">
        <f t="shared" si="165"/>
        <v>0</v>
      </c>
      <c r="E342" s="153"/>
      <c r="F342" s="153"/>
      <c r="G342" s="154"/>
      <c r="H342" s="154"/>
      <c r="I342" s="154"/>
      <c r="J342" s="154"/>
      <c r="K342" s="154"/>
      <c r="L342" s="154"/>
      <c r="M342" s="154"/>
      <c r="N342" s="253"/>
      <c r="O342" s="253"/>
      <c r="P342" s="312"/>
      <c r="Q342" s="253"/>
      <c r="R342" s="186" t="str">
        <f t="shared" si="167"/>
        <v>-</v>
      </c>
      <c r="S342" s="186" t="str">
        <f t="shared" si="168"/>
        <v>-</v>
      </c>
      <c r="T342" s="155" t="s">
        <v>316</v>
      </c>
      <c r="V342" s="181">
        <f t="shared" si="150"/>
        <v>0</v>
      </c>
      <c r="W342" s="202">
        <f t="shared" si="151"/>
        <v>0</v>
      </c>
      <c r="X342" s="149">
        <f t="shared" si="152"/>
        <v>0</v>
      </c>
      <c r="Y342" s="170">
        <f t="shared" si="153"/>
        <v>0</v>
      </c>
      <c r="Z342" s="161">
        <f t="shared" si="154"/>
        <v>0</v>
      </c>
      <c r="AA342" s="171">
        <f t="shared" si="155"/>
        <v>0</v>
      </c>
      <c r="AC342" s="219">
        <f t="shared" si="156"/>
        <v>0</v>
      </c>
      <c r="AD342" s="218">
        <f t="shared" si="157"/>
        <v>0</v>
      </c>
      <c r="AE342" s="218">
        <f t="shared" si="158"/>
        <v>0</v>
      </c>
      <c r="AF342" s="220">
        <f t="shared" si="159"/>
        <v>0</v>
      </c>
      <c r="AG342" s="162"/>
      <c r="AH342" s="182">
        <f t="shared" si="160"/>
        <v>0</v>
      </c>
      <c r="AI342" s="183">
        <f t="shared" si="161"/>
        <v>0</v>
      </c>
      <c r="AJ342" s="183">
        <f t="shared" si="162"/>
        <v>0</v>
      </c>
      <c r="AK342" s="184">
        <f t="shared" si="163"/>
        <v>0</v>
      </c>
      <c r="AM342" s="370" t="str">
        <f t="shared" si="169"/>
        <v>-</v>
      </c>
      <c r="AO342" s="309" t="str">
        <f t="shared" si="166"/>
        <v/>
      </c>
    </row>
    <row r="343" spans="2:41" ht="16.5" hidden="1" outlineLevel="2" thickBot="1">
      <c r="B343" s="316">
        <v>37</v>
      </c>
      <c r="C343" s="317">
        <f t="shared" si="164"/>
        <v>416</v>
      </c>
      <c r="D343" s="317">
        <f t="shared" si="165"/>
        <v>0</v>
      </c>
      <c r="E343" s="153"/>
      <c r="F343" s="153"/>
      <c r="G343" s="154"/>
      <c r="H343" s="154"/>
      <c r="I343" s="154"/>
      <c r="J343" s="154"/>
      <c r="K343" s="154"/>
      <c r="L343" s="154"/>
      <c r="M343" s="154"/>
      <c r="N343" s="253"/>
      <c r="O343" s="253"/>
      <c r="P343" s="312"/>
      <c r="Q343" s="253"/>
      <c r="R343" s="186" t="str">
        <f t="shared" si="167"/>
        <v>-</v>
      </c>
      <c r="S343" s="186" t="str">
        <f t="shared" si="168"/>
        <v>-</v>
      </c>
      <c r="T343" s="155" t="s">
        <v>316</v>
      </c>
      <c r="V343" s="181">
        <f t="shared" si="150"/>
        <v>0</v>
      </c>
      <c r="W343" s="202">
        <f t="shared" si="151"/>
        <v>0</v>
      </c>
      <c r="X343" s="149">
        <f t="shared" si="152"/>
        <v>0</v>
      </c>
      <c r="Y343" s="170">
        <f t="shared" si="153"/>
        <v>0</v>
      </c>
      <c r="Z343" s="161">
        <f t="shared" si="154"/>
        <v>0</v>
      </c>
      <c r="AA343" s="171">
        <f t="shared" si="155"/>
        <v>0</v>
      </c>
      <c r="AC343" s="219">
        <f t="shared" si="156"/>
        <v>0</v>
      </c>
      <c r="AD343" s="218">
        <f t="shared" si="157"/>
        <v>0</v>
      </c>
      <c r="AE343" s="218">
        <f t="shared" si="158"/>
        <v>0</v>
      </c>
      <c r="AF343" s="220">
        <f t="shared" si="159"/>
        <v>0</v>
      </c>
      <c r="AG343" s="162"/>
      <c r="AH343" s="182">
        <f t="shared" si="160"/>
        <v>0</v>
      </c>
      <c r="AI343" s="183">
        <f t="shared" si="161"/>
        <v>0</v>
      </c>
      <c r="AJ343" s="183">
        <f t="shared" si="162"/>
        <v>0</v>
      </c>
      <c r="AK343" s="184">
        <f t="shared" si="163"/>
        <v>0</v>
      </c>
      <c r="AM343" s="370" t="str">
        <f t="shared" si="169"/>
        <v>-</v>
      </c>
      <c r="AO343" s="309" t="str">
        <f t="shared" si="166"/>
        <v/>
      </c>
    </row>
    <row r="344" spans="2:41" ht="16.5" hidden="1" outlineLevel="2" thickBot="1">
      <c r="B344" s="316">
        <v>38</v>
      </c>
      <c r="C344" s="317">
        <f t="shared" si="164"/>
        <v>416</v>
      </c>
      <c r="D344" s="317">
        <f t="shared" si="165"/>
        <v>0</v>
      </c>
      <c r="E344" s="153"/>
      <c r="F344" s="153"/>
      <c r="G344" s="154"/>
      <c r="H344" s="154"/>
      <c r="I344" s="154"/>
      <c r="J344" s="154"/>
      <c r="K344" s="154"/>
      <c r="L344" s="154"/>
      <c r="M344" s="154"/>
      <c r="N344" s="253"/>
      <c r="O344" s="253"/>
      <c r="P344" s="312"/>
      <c r="Q344" s="253"/>
      <c r="R344" s="186" t="str">
        <f t="shared" si="167"/>
        <v>-</v>
      </c>
      <c r="S344" s="186" t="str">
        <f t="shared" si="168"/>
        <v>-</v>
      </c>
      <c r="T344" s="155" t="s">
        <v>316</v>
      </c>
      <c r="V344" s="181">
        <f t="shared" si="150"/>
        <v>0</v>
      </c>
      <c r="W344" s="202">
        <f t="shared" si="151"/>
        <v>0</v>
      </c>
      <c r="X344" s="149">
        <f t="shared" si="152"/>
        <v>0</v>
      </c>
      <c r="Y344" s="170">
        <f t="shared" si="153"/>
        <v>0</v>
      </c>
      <c r="Z344" s="161">
        <f t="shared" si="154"/>
        <v>0</v>
      </c>
      <c r="AA344" s="171">
        <f t="shared" si="155"/>
        <v>0</v>
      </c>
      <c r="AC344" s="219">
        <f t="shared" si="156"/>
        <v>0</v>
      </c>
      <c r="AD344" s="218">
        <f t="shared" si="157"/>
        <v>0</v>
      </c>
      <c r="AE344" s="218">
        <f t="shared" si="158"/>
        <v>0</v>
      </c>
      <c r="AF344" s="220">
        <f t="shared" si="159"/>
        <v>0</v>
      </c>
      <c r="AG344" s="162"/>
      <c r="AH344" s="182">
        <f t="shared" si="160"/>
        <v>0</v>
      </c>
      <c r="AI344" s="183">
        <f t="shared" si="161"/>
        <v>0</v>
      </c>
      <c r="AJ344" s="183">
        <f t="shared" si="162"/>
        <v>0</v>
      </c>
      <c r="AK344" s="184">
        <f t="shared" si="163"/>
        <v>0</v>
      </c>
      <c r="AM344" s="370" t="str">
        <f t="shared" si="169"/>
        <v>-</v>
      </c>
      <c r="AO344" s="309" t="str">
        <f t="shared" si="166"/>
        <v/>
      </c>
    </row>
    <row r="345" spans="2:41" ht="16.5" hidden="1" outlineLevel="2" thickBot="1">
      <c r="B345" s="316">
        <v>39</v>
      </c>
      <c r="C345" s="317">
        <f t="shared" si="164"/>
        <v>416</v>
      </c>
      <c r="D345" s="317">
        <f t="shared" si="165"/>
        <v>0</v>
      </c>
      <c r="E345" s="153"/>
      <c r="F345" s="153"/>
      <c r="G345" s="154"/>
      <c r="H345" s="154"/>
      <c r="I345" s="154"/>
      <c r="J345" s="154"/>
      <c r="K345" s="154"/>
      <c r="L345" s="154"/>
      <c r="M345" s="154"/>
      <c r="N345" s="253"/>
      <c r="O345" s="253"/>
      <c r="P345" s="312"/>
      <c r="Q345" s="253"/>
      <c r="R345" s="186" t="str">
        <f t="shared" si="167"/>
        <v>-</v>
      </c>
      <c r="S345" s="186" t="str">
        <f t="shared" si="168"/>
        <v>-</v>
      </c>
      <c r="T345" s="155" t="s">
        <v>316</v>
      </c>
      <c r="V345" s="181">
        <f t="shared" si="150"/>
        <v>0</v>
      </c>
      <c r="W345" s="202">
        <f t="shared" si="151"/>
        <v>0</v>
      </c>
      <c r="X345" s="149">
        <f t="shared" si="152"/>
        <v>0</v>
      </c>
      <c r="Y345" s="170">
        <f t="shared" si="153"/>
        <v>0</v>
      </c>
      <c r="Z345" s="161">
        <f t="shared" si="154"/>
        <v>0</v>
      </c>
      <c r="AA345" s="171">
        <f t="shared" si="155"/>
        <v>0</v>
      </c>
      <c r="AC345" s="219">
        <f t="shared" si="156"/>
        <v>0</v>
      </c>
      <c r="AD345" s="218">
        <f t="shared" si="157"/>
        <v>0</v>
      </c>
      <c r="AE345" s="218">
        <f t="shared" si="158"/>
        <v>0</v>
      </c>
      <c r="AF345" s="220">
        <f t="shared" si="159"/>
        <v>0</v>
      </c>
      <c r="AG345" s="162"/>
      <c r="AH345" s="182">
        <f t="shared" si="160"/>
        <v>0</v>
      </c>
      <c r="AI345" s="183">
        <f t="shared" si="161"/>
        <v>0</v>
      </c>
      <c r="AJ345" s="183">
        <f t="shared" si="162"/>
        <v>0</v>
      </c>
      <c r="AK345" s="184">
        <f t="shared" si="163"/>
        <v>0</v>
      </c>
      <c r="AM345" s="370" t="str">
        <f t="shared" si="169"/>
        <v>-</v>
      </c>
      <c r="AO345" s="309" t="str">
        <f t="shared" si="166"/>
        <v/>
      </c>
    </row>
    <row r="346" spans="2:41" ht="16.5" hidden="1" outlineLevel="2" thickBot="1">
      <c r="B346" s="316">
        <v>40</v>
      </c>
      <c r="C346" s="317">
        <f t="shared" si="164"/>
        <v>416</v>
      </c>
      <c r="D346" s="317">
        <f t="shared" si="165"/>
        <v>0</v>
      </c>
      <c r="E346" s="153"/>
      <c r="F346" s="153"/>
      <c r="G346" s="154"/>
      <c r="H346" s="154"/>
      <c r="I346" s="154"/>
      <c r="J346" s="154"/>
      <c r="K346" s="154"/>
      <c r="L346" s="154"/>
      <c r="M346" s="154"/>
      <c r="N346" s="253"/>
      <c r="O346" s="253"/>
      <c r="P346" s="312"/>
      <c r="Q346" s="253"/>
      <c r="R346" s="186" t="str">
        <f t="shared" si="167"/>
        <v>-</v>
      </c>
      <c r="S346" s="186" t="str">
        <f t="shared" si="168"/>
        <v>-</v>
      </c>
      <c r="T346" s="155" t="s">
        <v>316</v>
      </c>
      <c r="V346" s="181">
        <f t="shared" si="150"/>
        <v>0</v>
      </c>
      <c r="W346" s="202">
        <f t="shared" si="151"/>
        <v>0</v>
      </c>
      <c r="X346" s="149">
        <f t="shared" si="152"/>
        <v>0</v>
      </c>
      <c r="Y346" s="170">
        <f t="shared" si="153"/>
        <v>0</v>
      </c>
      <c r="Z346" s="161">
        <f t="shared" si="154"/>
        <v>0</v>
      </c>
      <c r="AA346" s="171">
        <f t="shared" si="155"/>
        <v>0</v>
      </c>
      <c r="AC346" s="219">
        <f t="shared" si="156"/>
        <v>0</v>
      </c>
      <c r="AD346" s="218">
        <f t="shared" si="157"/>
        <v>0</v>
      </c>
      <c r="AE346" s="218">
        <f t="shared" si="158"/>
        <v>0</v>
      </c>
      <c r="AF346" s="220">
        <f t="shared" si="159"/>
        <v>0</v>
      </c>
      <c r="AG346" s="162"/>
      <c r="AH346" s="182">
        <f t="shared" si="160"/>
        <v>0</v>
      </c>
      <c r="AI346" s="183">
        <f t="shared" si="161"/>
        <v>0</v>
      </c>
      <c r="AJ346" s="183">
        <f t="shared" si="162"/>
        <v>0</v>
      </c>
      <c r="AK346" s="184">
        <f t="shared" si="163"/>
        <v>0</v>
      </c>
      <c r="AM346" s="370" t="str">
        <f t="shared" si="169"/>
        <v>-</v>
      </c>
      <c r="AO346" s="309" t="str">
        <f t="shared" si="166"/>
        <v/>
      </c>
    </row>
    <row r="347" spans="2:41" ht="16.5" hidden="1" outlineLevel="2" thickBot="1">
      <c r="B347" s="316">
        <v>41</v>
      </c>
      <c r="C347" s="317">
        <f t="shared" si="164"/>
        <v>416</v>
      </c>
      <c r="D347" s="317">
        <f t="shared" si="165"/>
        <v>0</v>
      </c>
      <c r="E347" s="153"/>
      <c r="F347" s="153"/>
      <c r="G347" s="154"/>
      <c r="H347" s="154"/>
      <c r="I347" s="154"/>
      <c r="J347" s="154"/>
      <c r="K347" s="154"/>
      <c r="L347" s="154"/>
      <c r="M347" s="154"/>
      <c r="N347" s="253"/>
      <c r="O347" s="253"/>
      <c r="P347" s="312"/>
      <c r="Q347" s="253"/>
      <c r="R347" s="186" t="str">
        <f t="shared" si="167"/>
        <v>-</v>
      </c>
      <c r="S347" s="186" t="str">
        <f t="shared" si="168"/>
        <v>-</v>
      </c>
      <c r="T347" s="155" t="s">
        <v>316</v>
      </c>
      <c r="V347" s="181">
        <f t="shared" si="150"/>
        <v>0</v>
      </c>
      <c r="W347" s="202">
        <f t="shared" si="151"/>
        <v>0</v>
      </c>
      <c r="X347" s="149">
        <f t="shared" si="152"/>
        <v>0</v>
      </c>
      <c r="Y347" s="170">
        <f t="shared" si="153"/>
        <v>0</v>
      </c>
      <c r="Z347" s="161">
        <f t="shared" si="154"/>
        <v>0</v>
      </c>
      <c r="AA347" s="171">
        <f t="shared" si="155"/>
        <v>0</v>
      </c>
      <c r="AC347" s="219">
        <f t="shared" si="156"/>
        <v>0</v>
      </c>
      <c r="AD347" s="218">
        <f t="shared" si="157"/>
        <v>0</v>
      </c>
      <c r="AE347" s="218">
        <f t="shared" si="158"/>
        <v>0</v>
      </c>
      <c r="AF347" s="220">
        <f t="shared" si="159"/>
        <v>0</v>
      </c>
      <c r="AG347" s="162"/>
      <c r="AH347" s="182">
        <f t="shared" si="160"/>
        <v>0</v>
      </c>
      <c r="AI347" s="183">
        <f t="shared" si="161"/>
        <v>0</v>
      </c>
      <c r="AJ347" s="183">
        <f t="shared" si="162"/>
        <v>0</v>
      </c>
      <c r="AK347" s="184">
        <f t="shared" si="163"/>
        <v>0</v>
      </c>
      <c r="AM347" s="370" t="str">
        <f t="shared" si="169"/>
        <v>-</v>
      </c>
      <c r="AO347" s="309" t="str">
        <f t="shared" si="166"/>
        <v/>
      </c>
    </row>
    <row r="348" spans="2:41" ht="16.5" hidden="1" outlineLevel="2" thickBot="1">
      <c r="B348" s="316">
        <v>42</v>
      </c>
      <c r="C348" s="317">
        <f t="shared" si="164"/>
        <v>416</v>
      </c>
      <c r="D348" s="317">
        <f t="shared" si="165"/>
        <v>0</v>
      </c>
      <c r="E348" s="153"/>
      <c r="F348" s="153"/>
      <c r="G348" s="154"/>
      <c r="H348" s="154"/>
      <c r="I348" s="154"/>
      <c r="J348" s="154"/>
      <c r="K348" s="154"/>
      <c r="L348" s="154"/>
      <c r="M348" s="154"/>
      <c r="N348" s="253"/>
      <c r="O348" s="253"/>
      <c r="P348" s="312"/>
      <c r="Q348" s="253"/>
      <c r="R348" s="186" t="str">
        <f t="shared" si="167"/>
        <v>-</v>
      </c>
      <c r="S348" s="186" t="str">
        <f t="shared" si="168"/>
        <v>-</v>
      </c>
      <c r="T348" s="155" t="s">
        <v>316</v>
      </c>
      <c r="V348" s="181">
        <f t="shared" si="150"/>
        <v>0</v>
      </c>
      <c r="W348" s="202">
        <f t="shared" si="151"/>
        <v>0</v>
      </c>
      <c r="X348" s="149">
        <f t="shared" si="152"/>
        <v>0</v>
      </c>
      <c r="Y348" s="170">
        <f t="shared" si="153"/>
        <v>0</v>
      </c>
      <c r="Z348" s="161">
        <f t="shared" si="154"/>
        <v>0</v>
      </c>
      <c r="AA348" s="171">
        <f t="shared" si="155"/>
        <v>0</v>
      </c>
      <c r="AC348" s="219">
        <f t="shared" si="156"/>
        <v>0</v>
      </c>
      <c r="AD348" s="218">
        <f t="shared" si="157"/>
        <v>0</v>
      </c>
      <c r="AE348" s="218">
        <f t="shared" si="158"/>
        <v>0</v>
      </c>
      <c r="AF348" s="220">
        <f t="shared" si="159"/>
        <v>0</v>
      </c>
      <c r="AG348" s="162"/>
      <c r="AH348" s="182">
        <f t="shared" si="160"/>
        <v>0</v>
      </c>
      <c r="AI348" s="183">
        <f t="shared" si="161"/>
        <v>0</v>
      </c>
      <c r="AJ348" s="183">
        <f t="shared" si="162"/>
        <v>0</v>
      </c>
      <c r="AK348" s="184">
        <f t="shared" si="163"/>
        <v>0</v>
      </c>
      <c r="AM348" s="370" t="str">
        <f t="shared" si="169"/>
        <v>-</v>
      </c>
      <c r="AO348" s="309" t="str">
        <f t="shared" si="166"/>
        <v/>
      </c>
    </row>
    <row r="349" spans="2:41" ht="16.5" hidden="1" outlineLevel="2" thickBot="1">
      <c r="B349" s="316">
        <v>43</v>
      </c>
      <c r="C349" s="317">
        <f t="shared" si="164"/>
        <v>416</v>
      </c>
      <c r="D349" s="317">
        <f t="shared" si="165"/>
        <v>0</v>
      </c>
      <c r="E349" s="153"/>
      <c r="F349" s="153"/>
      <c r="G349" s="154"/>
      <c r="H349" s="154"/>
      <c r="I349" s="154"/>
      <c r="J349" s="154"/>
      <c r="K349" s="154"/>
      <c r="L349" s="154"/>
      <c r="M349" s="154"/>
      <c r="N349" s="253"/>
      <c r="O349" s="253"/>
      <c r="P349" s="312"/>
      <c r="Q349" s="253"/>
      <c r="R349" s="186" t="str">
        <f t="shared" si="167"/>
        <v>-</v>
      </c>
      <c r="S349" s="186" t="str">
        <f t="shared" si="168"/>
        <v>-</v>
      </c>
      <c r="T349" s="155" t="s">
        <v>316</v>
      </c>
      <c r="V349" s="181">
        <f t="shared" si="150"/>
        <v>0</v>
      </c>
      <c r="W349" s="202">
        <f t="shared" si="151"/>
        <v>0</v>
      </c>
      <c r="X349" s="149">
        <f t="shared" si="152"/>
        <v>0</v>
      </c>
      <c r="Y349" s="170">
        <f t="shared" si="153"/>
        <v>0</v>
      </c>
      <c r="Z349" s="161">
        <f t="shared" si="154"/>
        <v>0</v>
      </c>
      <c r="AA349" s="171">
        <f t="shared" si="155"/>
        <v>0</v>
      </c>
      <c r="AC349" s="219">
        <f t="shared" si="156"/>
        <v>0</v>
      </c>
      <c r="AD349" s="218">
        <f t="shared" si="157"/>
        <v>0</v>
      </c>
      <c r="AE349" s="218">
        <f t="shared" si="158"/>
        <v>0</v>
      </c>
      <c r="AF349" s="220">
        <f t="shared" si="159"/>
        <v>0</v>
      </c>
      <c r="AG349" s="162"/>
      <c r="AH349" s="182">
        <f t="shared" si="160"/>
        <v>0</v>
      </c>
      <c r="AI349" s="183">
        <f t="shared" si="161"/>
        <v>0</v>
      </c>
      <c r="AJ349" s="183">
        <f t="shared" si="162"/>
        <v>0</v>
      </c>
      <c r="AK349" s="184">
        <f t="shared" si="163"/>
        <v>0</v>
      </c>
      <c r="AM349" s="370" t="str">
        <f t="shared" si="169"/>
        <v>-</v>
      </c>
      <c r="AO349" s="309" t="str">
        <f t="shared" si="166"/>
        <v/>
      </c>
    </row>
    <row r="350" spans="2:41" ht="16.5" hidden="1" outlineLevel="2" thickBot="1">
      <c r="B350" s="316">
        <v>44</v>
      </c>
      <c r="C350" s="317">
        <f t="shared" si="164"/>
        <v>416</v>
      </c>
      <c r="D350" s="317">
        <f t="shared" si="165"/>
        <v>0</v>
      </c>
      <c r="E350" s="153"/>
      <c r="F350" s="153"/>
      <c r="G350" s="154"/>
      <c r="H350" s="154"/>
      <c r="I350" s="154"/>
      <c r="J350" s="154"/>
      <c r="K350" s="154"/>
      <c r="L350" s="154"/>
      <c r="M350" s="154"/>
      <c r="N350" s="253"/>
      <c r="O350" s="253"/>
      <c r="P350" s="312"/>
      <c r="Q350" s="253"/>
      <c r="R350" s="186" t="str">
        <f t="shared" si="167"/>
        <v>-</v>
      </c>
      <c r="S350" s="186" t="str">
        <f t="shared" si="168"/>
        <v>-</v>
      </c>
      <c r="T350" s="155" t="s">
        <v>316</v>
      </c>
      <c r="V350" s="181">
        <f t="shared" si="150"/>
        <v>0</v>
      </c>
      <c r="W350" s="202">
        <f t="shared" si="151"/>
        <v>0</v>
      </c>
      <c r="X350" s="149">
        <f t="shared" si="152"/>
        <v>0</v>
      </c>
      <c r="Y350" s="170">
        <f t="shared" si="153"/>
        <v>0</v>
      </c>
      <c r="Z350" s="161">
        <f t="shared" si="154"/>
        <v>0</v>
      </c>
      <c r="AA350" s="171">
        <f t="shared" si="155"/>
        <v>0</v>
      </c>
      <c r="AC350" s="219">
        <f t="shared" si="156"/>
        <v>0</v>
      </c>
      <c r="AD350" s="218">
        <f t="shared" si="157"/>
        <v>0</v>
      </c>
      <c r="AE350" s="218">
        <f t="shared" si="158"/>
        <v>0</v>
      </c>
      <c r="AF350" s="220">
        <f t="shared" si="159"/>
        <v>0</v>
      </c>
      <c r="AG350" s="162"/>
      <c r="AH350" s="182">
        <f t="shared" si="160"/>
        <v>0</v>
      </c>
      <c r="AI350" s="183">
        <f t="shared" si="161"/>
        <v>0</v>
      </c>
      <c r="AJ350" s="183">
        <f t="shared" si="162"/>
        <v>0</v>
      </c>
      <c r="AK350" s="184">
        <f t="shared" si="163"/>
        <v>0</v>
      </c>
      <c r="AM350" s="370" t="str">
        <f t="shared" si="169"/>
        <v>-</v>
      </c>
      <c r="AO350" s="309" t="str">
        <f t="shared" si="166"/>
        <v/>
      </c>
    </row>
    <row r="351" spans="2:41" ht="16.5" hidden="1" outlineLevel="2" thickBot="1">
      <c r="B351" s="318">
        <v>45</v>
      </c>
      <c r="C351" s="319">
        <f t="shared" si="164"/>
        <v>416</v>
      </c>
      <c r="D351" s="319">
        <f t="shared" si="165"/>
        <v>0</v>
      </c>
      <c r="E351" s="156"/>
      <c r="F351" s="156"/>
      <c r="G351" s="157"/>
      <c r="H351" s="157"/>
      <c r="I351" s="157"/>
      <c r="J351" s="157"/>
      <c r="K351" s="157"/>
      <c r="L351" s="157"/>
      <c r="M351" s="157"/>
      <c r="N351" s="889"/>
      <c r="O351" s="889"/>
      <c r="P351" s="313"/>
      <c r="Q351" s="889"/>
      <c r="R351" s="187" t="str">
        <f t="shared" si="167"/>
        <v>-</v>
      </c>
      <c r="S351" s="187" t="str">
        <f t="shared" si="168"/>
        <v>-</v>
      </c>
      <c r="T351" s="158" t="s">
        <v>316</v>
      </c>
      <c r="V351" s="181">
        <f t="shared" si="150"/>
        <v>0</v>
      </c>
      <c r="W351" s="202">
        <f t="shared" si="151"/>
        <v>0</v>
      </c>
      <c r="X351" s="149">
        <f t="shared" si="152"/>
        <v>0</v>
      </c>
      <c r="Y351" s="170">
        <f t="shared" si="153"/>
        <v>0</v>
      </c>
      <c r="Z351" s="161">
        <f t="shared" si="154"/>
        <v>0</v>
      </c>
      <c r="AA351" s="171">
        <f t="shared" si="155"/>
        <v>0</v>
      </c>
      <c r="AC351" s="219">
        <f t="shared" si="156"/>
        <v>0</v>
      </c>
      <c r="AD351" s="218">
        <f t="shared" si="157"/>
        <v>0</v>
      </c>
      <c r="AE351" s="218">
        <f t="shared" si="158"/>
        <v>0</v>
      </c>
      <c r="AF351" s="220">
        <f t="shared" si="159"/>
        <v>0</v>
      </c>
      <c r="AG351" s="162"/>
      <c r="AH351" s="182">
        <f t="shared" si="160"/>
        <v>0</v>
      </c>
      <c r="AI351" s="183">
        <f t="shared" si="161"/>
        <v>0</v>
      </c>
      <c r="AJ351" s="183">
        <f t="shared" si="162"/>
        <v>0</v>
      </c>
      <c r="AK351" s="184">
        <f t="shared" si="163"/>
        <v>0</v>
      </c>
      <c r="AM351" s="371" t="str">
        <f t="shared" si="169"/>
        <v>-</v>
      </c>
      <c r="AO351" s="309" t="str">
        <f t="shared" si="166"/>
        <v/>
      </c>
    </row>
    <row r="352" spans="2:41" ht="15.75" hidden="1" outlineLevel="1" thickBot="1">
      <c r="F352" s="761" t="s">
        <v>176</v>
      </c>
      <c r="G352" s="762"/>
      <c r="H352" s="762"/>
      <c r="I352" s="762"/>
      <c r="J352" s="762"/>
      <c r="K352" s="762"/>
      <c r="L352" s="762"/>
      <c r="M352" s="762"/>
      <c r="N352" s="199"/>
      <c r="O352" s="199"/>
      <c r="P352" s="199"/>
      <c r="Q352" s="199"/>
      <c r="R352" s="200"/>
      <c r="S352" s="200"/>
    </row>
    <row r="353" spans="2:41" s="322" customFormat="1" ht="21.75" hidden="1" customHeight="1" outlineLevel="1" thickTop="1">
      <c r="B353" s="320"/>
      <c r="C353" s="321"/>
      <c r="D353" s="321"/>
      <c r="F353" s="328" t="s">
        <v>350</v>
      </c>
      <c r="G353" s="329" t="s">
        <v>248</v>
      </c>
      <c r="H353" s="329" t="s">
        <v>265</v>
      </c>
      <c r="I353" s="329" t="s">
        <v>249</v>
      </c>
      <c r="J353" s="329" t="s">
        <v>250</v>
      </c>
      <c r="K353" s="329" t="s">
        <v>251</v>
      </c>
      <c r="L353" s="329" t="s">
        <v>252</v>
      </c>
      <c r="M353" s="329" t="s">
        <v>253</v>
      </c>
      <c r="N353" s="329" t="s">
        <v>254</v>
      </c>
      <c r="O353" s="329" t="s">
        <v>399</v>
      </c>
      <c r="P353" s="329" t="s">
        <v>400</v>
      </c>
      <c r="Q353" s="329" t="s">
        <v>401</v>
      </c>
      <c r="R353" s="330" t="s">
        <v>264</v>
      </c>
      <c r="S353" s="331" t="s">
        <v>255</v>
      </c>
      <c r="T353" s="372" t="s">
        <v>409</v>
      </c>
      <c r="U353" s="325"/>
      <c r="V353" s="321"/>
      <c r="W353" s="321"/>
      <c r="AG353" s="326"/>
      <c r="AL353" s="325"/>
      <c r="AM353" s="325"/>
      <c r="AN353" s="325"/>
      <c r="AO353" s="344"/>
    </row>
    <row r="354" spans="2:41" s="322" customFormat="1" ht="15" hidden="1" outlineLevel="1">
      <c r="B354" s="320"/>
      <c r="C354" s="321"/>
      <c r="D354" s="321"/>
      <c r="F354" s="332" t="s">
        <v>257</v>
      </c>
      <c r="G354" s="333">
        <f t="shared" ref="G354:S354" si="170">SUMIF(G307:G351,5)/5</f>
        <v>0</v>
      </c>
      <c r="H354" s="333">
        <f t="shared" si="170"/>
        <v>0</v>
      </c>
      <c r="I354" s="333">
        <f t="shared" si="170"/>
        <v>0</v>
      </c>
      <c r="J354" s="333">
        <f t="shared" si="170"/>
        <v>0</v>
      </c>
      <c r="K354" s="333">
        <f t="shared" si="170"/>
        <v>0</v>
      </c>
      <c r="L354" s="333">
        <f t="shared" si="170"/>
        <v>0</v>
      </c>
      <c r="M354" s="333">
        <f t="shared" si="170"/>
        <v>0</v>
      </c>
      <c r="N354" s="333">
        <f t="shared" si="170"/>
        <v>0</v>
      </c>
      <c r="O354" s="333">
        <f t="shared" si="170"/>
        <v>0</v>
      </c>
      <c r="P354" s="333">
        <f t="shared" si="170"/>
        <v>0</v>
      </c>
      <c r="Q354" s="333">
        <f t="shared" si="170"/>
        <v>0</v>
      </c>
      <c r="R354" s="333">
        <f t="shared" si="170"/>
        <v>0</v>
      </c>
      <c r="S354" s="334">
        <f t="shared" si="170"/>
        <v>0</v>
      </c>
      <c r="T354" s="373" t="s">
        <v>411</v>
      </c>
      <c r="U354" s="325"/>
      <c r="V354" s="321"/>
      <c r="W354" s="321"/>
      <c r="AG354" s="326"/>
      <c r="AL354" s="325"/>
      <c r="AM354" s="325"/>
      <c r="AN354" s="325"/>
      <c r="AO354" s="344"/>
    </row>
    <row r="355" spans="2:41" s="322" customFormat="1" ht="15" hidden="1" outlineLevel="1">
      <c r="B355" s="320"/>
      <c r="C355" s="321"/>
      <c r="D355" s="321"/>
      <c r="F355" s="335" t="s">
        <v>258</v>
      </c>
      <c r="G355" s="336">
        <f t="shared" ref="G355:S355" si="171">IF(ISERR(G354/SUM(G354,G356,G358,G360)*100),0,G354/SUM(G354,G356,G358,G360)*100)</f>
        <v>0</v>
      </c>
      <c r="H355" s="336">
        <f t="shared" si="171"/>
        <v>0</v>
      </c>
      <c r="I355" s="336">
        <f t="shared" si="171"/>
        <v>0</v>
      </c>
      <c r="J355" s="336">
        <f t="shared" si="171"/>
        <v>0</v>
      </c>
      <c r="K355" s="336">
        <f t="shared" si="171"/>
        <v>0</v>
      </c>
      <c r="L355" s="336">
        <f t="shared" si="171"/>
        <v>0</v>
      </c>
      <c r="M355" s="336">
        <f t="shared" si="171"/>
        <v>0</v>
      </c>
      <c r="N355" s="336">
        <f t="shared" si="171"/>
        <v>0</v>
      </c>
      <c r="O355" s="336">
        <f t="shared" si="171"/>
        <v>0</v>
      </c>
      <c r="P355" s="336">
        <f t="shared" si="171"/>
        <v>0</v>
      </c>
      <c r="Q355" s="336">
        <f t="shared" si="171"/>
        <v>0</v>
      </c>
      <c r="R355" s="336">
        <f t="shared" si="171"/>
        <v>0</v>
      </c>
      <c r="S355" s="337">
        <f t="shared" si="171"/>
        <v>0</v>
      </c>
      <c r="T355" s="374">
        <f>SUM(V306:W306)</f>
        <v>0</v>
      </c>
      <c r="U355" s="325"/>
      <c r="V355" s="321"/>
      <c r="W355" s="321"/>
      <c r="AG355" s="326"/>
      <c r="AL355" s="325"/>
      <c r="AM355" s="325"/>
      <c r="AN355" s="325"/>
      <c r="AO355" s="344"/>
    </row>
    <row r="356" spans="2:41" s="322" customFormat="1" ht="15" hidden="1" outlineLevel="1">
      <c r="B356" s="320"/>
      <c r="C356" s="321"/>
      <c r="D356" s="321"/>
      <c r="F356" s="332" t="s">
        <v>259</v>
      </c>
      <c r="G356" s="333">
        <f t="shared" ref="G356:S356" si="172">SUMIF(G307:G351,4)/4</f>
        <v>0</v>
      </c>
      <c r="H356" s="333">
        <f t="shared" si="172"/>
        <v>0</v>
      </c>
      <c r="I356" s="333">
        <f t="shared" si="172"/>
        <v>0</v>
      </c>
      <c r="J356" s="333">
        <f t="shared" si="172"/>
        <v>0</v>
      </c>
      <c r="K356" s="333">
        <f t="shared" si="172"/>
        <v>0</v>
      </c>
      <c r="L356" s="333">
        <f t="shared" si="172"/>
        <v>0</v>
      </c>
      <c r="M356" s="333">
        <f t="shared" si="172"/>
        <v>0</v>
      </c>
      <c r="N356" s="333">
        <f t="shared" si="172"/>
        <v>0</v>
      </c>
      <c r="O356" s="333">
        <f t="shared" si="172"/>
        <v>0</v>
      </c>
      <c r="P356" s="333">
        <f t="shared" si="172"/>
        <v>0</v>
      </c>
      <c r="Q356" s="333">
        <f t="shared" si="172"/>
        <v>0</v>
      </c>
      <c r="R356" s="333">
        <f t="shared" si="172"/>
        <v>0</v>
      </c>
      <c r="S356" s="334">
        <f t="shared" si="172"/>
        <v>0</v>
      </c>
      <c r="T356" s="375" t="s">
        <v>410</v>
      </c>
      <c r="U356" s="325"/>
      <c r="V356" s="321"/>
      <c r="W356" s="321"/>
      <c r="AG356" s="326"/>
      <c r="AL356" s="325"/>
      <c r="AM356" s="325"/>
      <c r="AN356" s="325"/>
      <c r="AO356" s="344"/>
    </row>
    <row r="357" spans="2:41" s="322" customFormat="1" ht="15" hidden="1" outlineLevel="1">
      <c r="B357" s="320"/>
      <c r="C357" s="321"/>
      <c r="D357" s="321"/>
      <c r="F357" s="335" t="s">
        <v>258</v>
      </c>
      <c r="G357" s="336">
        <f t="shared" ref="G357:S357" si="173">IF(ISERR(G356/SUM(G354,G356,G358,G360)*100),0,G356/SUM(G354,G356,G358,G360)*100)</f>
        <v>0</v>
      </c>
      <c r="H357" s="336">
        <f t="shared" si="173"/>
        <v>0</v>
      </c>
      <c r="I357" s="336">
        <f t="shared" si="173"/>
        <v>0</v>
      </c>
      <c r="J357" s="336">
        <f t="shared" si="173"/>
        <v>0</v>
      </c>
      <c r="K357" s="336">
        <f t="shared" si="173"/>
        <v>0</v>
      </c>
      <c r="L357" s="336">
        <f t="shared" si="173"/>
        <v>0</v>
      </c>
      <c r="M357" s="336">
        <f t="shared" si="173"/>
        <v>0</v>
      </c>
      <c r="N357" s="336">
        <f t="shared" si="173"/>
        <v>0</v>
      </c>
      <c r="O357" s="336">
        <f t="shared" si="173"/>
        <v>0</v>
      </c>
      <c r="P357" s="336">
        <f t="shared" si="173"/>
        <v>0</v>
      </c>
      <c r="Q357" s="336">
        <f t="shared" si="173"/>
        <v>0</v>
      </c>
      <c r="R357" s="336">
        <f t="shared" si="173"/>
        <v>0</v>
      </c>
      <c r="S357" s="337">
        <f t="shared" si="173"/>
        <v>0</v>
      </c>
      <c r="T357" s="376">
        <f>AM306</f>
        <v>0</v>
      </c>
      <c r="U357" s="325"/>
      <c r="V357" s="321"/>
      <c r="W357" s="321"/>
      <c r="AG357" s="326"/>
      <c r="AL357" s="325"/>
      <c r="AM357" s="325"/>
      <c r="AN357" s="325"/>
      <c r="AO357" s="344"/>
    </row>
    <row r="358" spans="2:41" s="322" customFormat="1" ht="15" hidden="1" outlineLevel="1">
      <c r="B358" s="320"/>
      <c r="C358" s="321"/>
      <c r="D358" s="321"/>
      <c r="F358" s="332" t="s">
        <v>260</v>
      </c>
      <c r="G358" s="333">
        <f t="shared" ref="G358:S358" si="174">SUMIF(G307:G351,3)/3</f>
        <v>0</v>
      </c>
      <c r="H358" s="333">
        <f t="shared" si="174"/>
        <v>0</v>
      </c>
      <c r="I358" s="333">
        <f t="shared" si="174"/>
        <v>0</v>
      </c>
      <c r="J358" s="333">
        <f t="shared" si="174"/>
        <v>0</v>
      </c>
      <c r="K358" s="333">
        <f t="shared" si="174"/>
        <v>0</v>
      </c>
      <c r="L358" s="333">
        <f t="shared" si="174"/>
        <v>0</v>
      </c>
      <c r="M358" s="333">
        <f t="shared" si="174"/>
        <v>0</v>
      </c>
      <c r="N358" s="333">
        <f t="shared" si="174"/>
        <v>0</v>
      </c>
      <c r="O358" s="333">
        <f t="shared" si="174"/>
        <v>0</v>
      </c>
      <c r="P358" s="333">
        <f t="shared" si="174"/>
        <v>0</v>
      </c>
      <c r="Q358" s="333">
        <f t="shared" si="174"/>
        <v>0</v>
      </c>
      <c r="R358" s="333">
        <f t="shared" si="174"/>
        <v>0</v>
      </c>
      <c r="S358" s="334">
        <f t="shared" si="174"/>
        <v>0</v>
      </c>
      <c r="T358" s="375" t="s">
        <v>412</v>
      </c>
      <c r="U358" s="325"/>
      <c r="V358" s="321"/>
      <c r="W358" s="321"/>
      <c r="AG358" s="326"/>
      <c r="AL358" s="325"/>
      <c r="AM358" s="325"/>
      <c r="AN358" s="325"/>
      <c r="AO358" s="344"/>
    </row>
    <row r="359" spans="2:41" s="322" customFormat="1" ht="15" hidden="1" outlineLevel="1">
      <c r="B359" s="320"/>
      <c r="C359" s="321"/>
      <c r="D359" s="321"/>
      <c r="F359" s="335" t="s">
        <v>258</v>
      </c>
      <c r="G359" s="336">
        <f t="shared" ref="G359:S359" si="175">IF(ISERR(G358/SUM(G354,G356,G358,G360)*100),0,G358/SUM(G354,G356,G358,G360)*100)</f>
        <v>0</v>
      </c>
      <c r="H359" s="336">
        <f t="shared" si="175"/>
        <v>0</v>
      </c>
      <c r="I359" s="336">
        <f t="shared" si="175"/>
        <v>0</v>
      </c>
      <c r="J359" s="336">
        <f t="shared" si="175"/>
        <v>0</v>
      </c>
      <c r="K359" s="336">
        <f t="shared" si="175"/>
        <v>0</v>
      </c>
      <c r="L359" s="336">
        <f t="shared" si="175"/>
        <v>0</v>
      </c>
      <c r="M359" s="336">
        <f t="shared" si="175"/>
        <v>0</v>
      </c>
      <c r="N359" s="336">
        <f t="shared" si="175"/>
        <v>0</v>
      </c>
      <c r="O359" s="336">
        <f t="shared" si="175"/>
        <v>0</v>
      </c>
      <c r="P359" s="336">
        <f t="shared" si="175"/>
        <v>0</v>
      </c>
      <c r="Q359" s="336">
        <f t="shared" si="175"/>
        <v>0</v>
      </c>
      <c r="R359" s="336">
        <f t="shared" si="175"/>
        <v>0</v>
      </c>
      <c r="S359" s="337">
        <f t="shared" si="175"/>
        <v>0</v>
      </c>
      <c r="T359" s="377">
        <f>T355-T357</f>
        <v>0</v>
      </c>
      <c r="U359" s="325"/>
      <c r="V359" s="321"/>
      <c r="W359" s="321"/>
      <c r="AG359" s="326"/>
      <c r="AL359" s="325"/>
      <c r="AM359" s="325"/>
      <c r="AN359" s="325"/>
      <c r="AO359" s="344"/>
    </row>
    <row r="360" spans="2:41" s="322" customFormat="1" ht="15" hidden="1" outlineLevel="1">
      <c r="B360" s="320"/>
      <c r="C360" s="321"/>
      <c r="D360" s="321"/>
      <c r="F360" s="332" t="s">
        <v>261</v>
      </c>
      <c r="G360" s="333">
        <f t="shared" ref="G360:S360" si="176">SUMIF(G307:G351,2)/2</f>
        <v>0</v>
      </c>
      <c r="H360" s="333">
        <f t="shared" si="176"/>
        <v>0</v>
      </c>
      <c r="I360" s="333">
        <f t="shared" si="176"/>
        <v>0</v>
      </c>
      <c r="J360" s="333">
        <f t="shared" si="176"/>
        <v>0</v>
      </c>
      <c r="K360" s="333">
        <f t="shared" si="176"/>
        <v>0</v>
      </c>
      <c r="L360" s="333">
        <f t="shared" si="176"/>
        <v>0</v>
      </c>
      <c r="M360" s="333">
        <f t="shared" si="176"/>
        <v>0</v>
      </c>
      <c r="N360" s="333">
        <f t="shared" si="176"/>
        <v>0</v>
      </c>
      <c r="O360" s="333">
        <f t="shared" si="176"/>
        <v>0</v>
      </c>
      <c r="P360" s="333">
        <f t="shared" si="176"/>
        <v>0</v>
      </c>
      <c r="Q360" s="333">
        <f t="shared" si="176"/>
        <v>0</v>
      </c>
      <c r="R360" s="333">
        <f t="shared" si="176"/>
        <v>0</v>
      </c>
      <c r="S360" s="334">
        <f t="shared" si="176"/>
        <v>0</v>
      </c>
      <c r="T360" s="1128" t="s">
        <v>413</v>
      </c>
      <c r="U360" s="325"/>
      <c r="V360" s="321"/>
      <c r="W360" s="321"/>
      <c r="AG360" s="326"/>
      <c r="AL360" s="325"/>
      <c r="AM360" s="325"/>
      <c r="AN360" s="325"/>
      <c r="AO360" s="344"/>
    </row>
    <row r="361" spans="2:41" s="322" customFormat="1" ht="15" hidden="1" outlineLevel="1">
      <c r="B361" s="320"/>
      <c r="C361" s="321"/>
      <c r="D361" s="321"/>
      <c r="F361" s="335" t="s">
        <v>258</v>
      </c>
      <c r="G361" s="336">
        <f t="shared" ref="G361:S361" si="177">IF(ISERR(G360/SUM(G354,G356,G358,G360)*100),0,G360/SUM(G354,G356,G358,G360)*100)</f>
        <v>0</v>
      </c>
      <c r="H361" s="336">
        <f t="shared" si="177"/>
        <v>0</v>
      </c>
      <c r="I361" s="336">
        <f t="shared" si="177"/>
        <v>0</v>
      </c>
      <c r="J361" s="336">
        <f t="shared" si="177"/>
        <v>0</v>
      </c>
      <c r="K361" s="336">
        <f t="shared" si="177"/>
        <v>0</v>
      </c>
      <c r="L361" s="336">
        <f t="shared" si="177"/>
        <v>0</v>
      </c>
      <c r="M361" s="336">
        <f t="shared" si="177"/>
        <v>0</v>
      </c>
      <c r="N361" s="336">
        <f t="shared" si="177"/>
        <v>0</v>
      </c>
      <c r="O361" s="336">
        <f t="shared" si="177"/>
        <v>0</v>
      </c>
      <c r="P361" s="336">
        <f t="shared" si="177"/>
        <v>0</v>
      </c>
      <c r="Q361" s="336">
        <f t="shared" si="177"/>
        <v>0</v>
      </c>
      <c r="R361" s="336">
        <f t="shared" si="177"/>
        <v>0</v>
      </c>
      <c r="S361" s="337">
        <f t="shared" si="177"/>
        <v>0</v>
      </c>
      <c r="T361" s="1129"/>
      <c r="U361" s="325"/>
      <c r="V361" s="321"/>
      <c r="W361" s="321"/>
      <c r="AG361" s="326"/>
      <c r="AL361" s="325"/>
      <c r="AM361" s="325"/>
      <c r="AN361" s="325"/>
      <c r="AO361" s="344"/>
    </row>
    <row r="362" spans="2:41" s="322" customFormat="1" ht="15" collapsed="1">
      <c r="B362" s="320"/>
      <c r="C362" s="321"/>
      <c r="D362" s="321"/>
      <c r="F362" s="338" t="s">
        <v>262</v>
      </c>
      <c r="G362" s="339">
        <f t="shared" ref="G362:S362" si="178">IF(SUM(G354,G356,G358,G360)=0,0,IF(AND(SUM(G355,G357,G359)&gt;=95,G355&gt;=50),5,IF(AND(SUM(G355,G357,G359)&gt;=90,SUM(G355,G357)&gt;=50),4,IF(SUM(G355,G357,G359)&gt;=85,3,2))))</f>
        <v>0</v>
      </c>
      <c r="H362" s="339">
        <f t="shared" si="178"/>
        <v>0</v>
      </c>
      <c r="I362" s="339">
        <f t="shared" si="178"/>
        <v>0</v>
      </c>
      <c r="J362" s="339">
        <f t="shared" si="178"/>
        <v>0</v>
      </c>
      <c r="K362" s="339">
        <f t="shared" si="178"/>
        <v>0</v>
      </c>
      <c r="L362" s="339">
        <f t="shared" si="178"/>
        <v>0</v>
      </c>
      <c r="M362" s="339">
        <f t="shared" si="178"/>
        <v>0</v>
      </c>
      <c r="N362" s="339">
        <f t="shared" si="178"/>
        <v>0</v>
      </c>
      <c r="O362" s="339">
        <f t="shared" si="178"/>
        <v>0</v>
      </c>
      <c r="P362" s="339">
        <f t="shared" si="178"/>
        <v>0</v>
      </c>
      <c r="Q362" s="339">
        <f t="shared" si="178"/>
        <v>0</v>
      </c>
      <c r="R362" s="339">
        <f t="shared" si="178"/>
        <v>0</v>
      </c>
      <c r="S362" s="340">
        <f t="shared" si="178"/>
        <v>0</v>
      </c>
      <c r="T362" s="378" t="e">
        <f>T357/T355</f>
        <v>#DIV/0!</v>
      </c>
      <c r="U362" s="325"/>
      <c r="V362" s="321"/>
      <c r="W362" s="321"/>
      <c r="AG362" s="326"/>
      <c r="AL362" s="325"/>
      <c r="AM362" s="325"/>
      <c r="AN362" s="325"/>
      <c r="AO362" s="344"/>
    </row>
    <row r="363" spans="2:41" s="322" customFormat="1" ht="15.75" thickBot="1">
      <c r="B363" s="320"/>
      <c r="C363" s="321"/>
      <c r="D363" s="321"/>
      <c r="F363" s="341" t="s">
        <v>263</v>
      </c>
      <c r="G363" s="342">
        <f t="shared" ref="G363:S363" si="179">IF(SUM(G354,G356,G358,G360)&gt;0,SUM(G354*5,G356*4,G358*3,G360*2)/SUM(G354,G356,G358,G360),0)</f>
        <v>0</v>
      </c>
      <c r="H363" s="342">
        <f t="shared" si="179"/>
        <v>0</v>
      </c>
      <c r="I363" s="342">
        <f t="shared" si="179"/>
        <v>0</v>
      </c>
      <c r="J363" s="342">
        <f t="shared" si="179"/>
        <v>0</v>
      </c>
      <c r="K363" s="342">
        <f t="shared" si="179"/>
        <v>0</v>
      </c>
      <c r="L363" s="342">
        <f t="shared" si="179"/>
        <v>0</v>
      </c>
      <c r="M363" s="342">
        <f t="shared" si="179"/>
        <v>0</v>
      </c>
      <c r="N363" s="342">
        <f t="shared" si="179"/>
        <v>0</v>
      </c>
      <c r="O363" s="342">
        <f t="shared" si="179"/>
        <v>0</v>
      </c>
      <c r="P363" s="342">
        <f t="shared" si="179"/>
        <v>0</v>
      </c>
      <c r="Q363" s="342">
        <f t="shared" si="179"/>
        <v>0</v>
      </c>
      <c r="R363" s="342">
        <f t="shared" si="179"/>
        <v>0</v>
      </c>
      <c r="S363" s="343">
        <f t="shared" si="179"/>
        <v>0</v>
      </c>
      <c r="T363" s="379" t="e">
        <f>T359/T355</f>
        <v>#DIV/0!</v>
      </c>
      <c r="U363" s="325"/>
      <c r="V363" s="321"/>
      <c r="W363" s="321"/>
      <c r="AG363" s="326"/>
      <c r="AL363" s="325"/>
      <c r="AM363" s="325"/>
      <c r="AN363" s="325"/>
      <c r="AO363" s="344"/>
    </row>
    <row r="364" spans="2:41" ht="16.5" thickTop="1" thickBot="1">
      <c r="B364" s="225"/>
      <c r="C364" s="226"/>
      <c r="D364" s="226"/>
      <c r="E364" s="227"/>
      <c r="F364" s="228"/>
      <c r="G364" s="229"/>
      <c r="H364" s="229"/>
      <c r="I364" s="229"/>
      <c r="J364" s="229"/>
      <c r="K364" s="229"/>
      <c r="L364" s="229"/>
      <c r="M364" s="229"/>
      <c r="N364" s="229"/>
      <c r="O364" s="229"/>
      <c r="P364" s="229"/>
      <c r="Q364" s="229"/>
      <c r="R364" s="230"/>
      <c r="S364" s="229"/>
      <c r="T364" s="227"/>
    </row>
    <row r="365" spans="2:41" ht="28.5" thickBot="1">
      <c r="B365" s="1116" t="s">
        <v>375</v>
      </c>
      <c r="C365" s="1116"/>
      <c r="D365" s="1116"/>
      <c r="E365" s="1116"/>
      <c r="F365" s="1116"/>
      <c r="G365" s="1116"/>
      <c r="H365" s="1116"/>
      <c r="I365" s="1116"/>
      <c r="J365" s="1116"/>
      <c r="K365" s="1116"/>
      <c r="L365" s="1116"/>
      <c r="M365" s="1116"/>
      <c r="N365" s="1116"/>
      <c r="O365" s="1116"/>
      <c r="P365" s="1116"/>
      <c r="Q365" s="1116"/>
      <c r="R365" s="1116"/>
      <c r="S365" s="1116"/>
      <c r="T365" s="1116"/>
    </row>
    <row r="366" spans="2:41" s="322" customFormat="1" ht="15.75" thickTop="1">
      <c r="B366" s="320"/>
      <c r="C366" s="321"/>
      <c r="D366" s="321"/>
      <c r="F366" s="328" t="s">
        <v>350</v>
      </c>
      <c r="G366" s="329" t="s">
        <v>248</v>
      </c>
      <c r="H366" s="329" t="s">
        <v>265</v>
      </c>
      <c r="I366" s="329" t="s">
        <v>249</v>
      </c>
      <c r="J366" s="329" t="s">
        <v>250</v>
      </c>
      <c r="K366" s="329" t="s">
        <v>251</v>
      </c>
      <c r="L366" s="329" t="s">
        <v>252</v>
      </c>
      <c r="M366" s="329" t="s">
        <v>253</v>
      </c>
      <c r="N366" s="329" t="s">
        <v>254</v>
      </c>
      <c r="O366" s="329" t="s">
        <v>399</v>
      </c>
      <c r="P366" s="329" t="s">
        <v>400</v>
      </c>
      <c r="Q366" s="329" t="s">
        <v>401</v>
      </c>
      <c r="R366" s="330" t="s">
        <v>264</v>
      </c>
      <c r="S366" s="331" t="s">
        <v>255</v>
      </c>
      <c r="T366" s="331" t="s">
        <v>409</v>
      </c>
      <c r="U366" s="325"/>
      <c r="V366" s="321"/>
      <c r="W366" s="321"/>
      <c r="AG366" s="326"/>
      <c r="AL366" s="325"/>
      <c r="AM366" s="325"/>
      <c r="AN366" s="325"/>
      <c r="AO366" s="344"/>
    </row>
    <row r="367" spans="2:41" s="322" customFormat="1" ht="15" hidden="1" outlineLevel="1">
      <c r="B367" s="320"/>
      <c r="C367" s="321"/>
      <c r="D367" s="321"/>
      <c r="F367" s="332" t="s">
        <v>257</v>
      </c>
      <c r="G367" s="333">
        <f t="shared" ref="G367:S367" si="180">SUM(G354,G294,G234,G174,G114,G54)</f>
        <v>0</v>
      </c>
      <c r="H367" s="333">
        <f t="shared" si="180"/>
        <v>0</v>
      </c>
      <c r="I367" s="333">
        <f t="shared" si="180"/>
        <v>0</v>
      </c>
      <c r="J367" s="333">
        <f t="shared" si="180"/>
        <v>0</v>
      </c>
      <c r="K367" s="333">
        <f t="shared" si="180"/>
        <v>0</v>
      </c>
      <c r="L367" s="333">
        <f t="shared" si="180"/>
        <v>0</v>
      </c>
      <c r="M367" s="333">
        <f t="shared" si="180"/>
        <v>0</v>
      </c>
      <c r="N367" s="333">
        <f t="shared" si="180"/>
        <v>0</v>
      </c>
      <c r="O367" s="333">
        <f t="shared" si="180"/>
        <v>0</v>
      </c>
      <c r="P367" s="333">
        <f t="shared" si="180"/>
        <v>0</v>
      </c>
      <c r="Q367" s="333">
        <f t="shared" si="180"/>
        <v>0</v>
      </c>
      <c r="R367" s="333">
        <f t="shared" si="180"/>
        <v>0</v>
      </c>
      <c r="S367" s="334">
        <f t="shared" si="180"/>
        <v>0</v>
      </c>
      <c r="T367" s="362" t="s">
        <v>411</v>
      </c>
      <c r="U367" s="325"/>
      <c r="V367" s="321"/>
      <c r="W367" s="321"/>
      <c r="AG367" s="326"/>
      <c r="AL367" s="325"/>
      <c r="AM367" s="325"/>
      <c r="AN367" s="325"/>
      <c r="AO367" s="344"/>
    </row>
    <row r="368" spans="2:41" s="322" customFormat="1" ht="15" hidden="1" outlineLevel="1">
      <c r="B368" s="320"/>
      <c r="C368" s="321"/>
      <c r="D368" s="321"/>
      <c r="F368" s="335" t="s">
        <v>258</v>
      </c>
      <c r="G368" s="336">
        <f t="shared" ref="G368:S368" si="181">IF(ISERR(G367/SUM(G367,G369,G371,G373)*100),0,G367/SUM(G367,G369,G371,G373)*100)</f>
        <v>0</v>
      </c>
      <c r="H368" s="336">
        <f t="shared" si="181"/>
        <v>0</v>
      </c>
      <c r="I368" s="336">
        <f t="shared" si="181"/>
        <v>0</v>
      </c>
      <c r="J368" s="336">
        <f t="shared" si="181"/>
        <v>0</v>
      </c>
      <c r="K368" s="336">
        <f t="shared" si="181"/>
        <v>0</v>
      </c>
      <c r="L368" s="336">
        <f t="shared" si="181"/>
        <v>0</v>
      </c>
      <c r="M368" s="336">
        <f t="shared" si="181"/>
        <v>0</v>
      </c>
      <c r="N368" s="336">
        <f t="shared" si="181"/>
        <v>0</v>
      </c>
      <c r="O368" s="336">
        <f t="shared" si="181"/>
        <v>0</v>
      </c>
      <c r="P368" s="336">
        <f t="shared" si="181"/>
        <v>0</v>
      </c>
      <c r="Q368" s="336">
        <f t="shared" si="181"/>
        <v>0</v>
      </c>
      <c r="R368" s="336">
        <f t="shared" si="181"/>
        <v>0</v>
      </c>
      <c r="S368" s="337">
        <f t="shared" si="181"/>
        <v>0</v>
      </c>
      <c r="T368" s="363">
        <f>SUM(T55,T115,T175,T235,T295,T355)</f>
        <v>0</v>
      </c>
      <c r="U368" s="325"/>
      <c r="V368" s="321"/>
      <c r="W368" s="321"/>
      <c r="AG368" s="326"/>
      <c r="AL368" s="325"/>
      <c r="AM368" s="325"/>
      <c r="AN368" s="325"/>
      <c r="AO368" s="344"/>
    </row>
    <row r="369" spans="2:41" s="322" customFormat="1" ht="15" hidden="1" outlineLevel="1">
      <c r="B369" s="320"/>
      <c r="C369" s="321"/>
      <c r="D369" s="321"/>
      <c r="F369" s="332" t="s">
        <v>259</v>
      </c>
      <c r="G369" s="333">
        <f t="shared" ref="G369:S369" si="182">SUM(G356,G296,G236,G176,G116,G56)</f>
        <v>0</v>
      </c>
      <c r="H369" s="333">
        <f t="shared" si="182"/>
        <v>0</v>
      </c>
      <c r="I369" s="333">
        <f t="shared" si="182"/>
        <v>0</v>
      </c>
      <c r="J369" s="333">
        <f t="shared" si="182"/>
        <v>0</v>
      </c>
      <c r="K369" s="333">
        <f t="shared" si="182"/>
        <v>0</v>
      </c>
      <c r="L369" s="333">
        <f t="shared" si="182"/>
        <v>0</v>
      </c>
      <c r="M369" s="333">
        <f t="shared" si="182"/>
        <v>0</v>
      </c>
      <c r="N369" s="333">
        <f t="shared" si="182"/>
        <v>0</v>
      </c>
      <c r="O369" s="333">
        <f t="shared" si="182"/>
        <v>0</v>
      </c>
      <c r="P369" s="333">
        <f t="shared" si="182"/>
        <v>0</v>
      </c>
      <c r="Q369" s="333">
        <f t="shared" si="182"/>
        <v>0</v>
      </c>
      <c r="R369" s="333">
        <f t="shared" si="182"/>
        <v>0</v>
      </c>
      <c r="S369" s="334">
        <f t="shared" si="182"/>
        <v>0</v>
      </c>
      <c r="T369" s="364" t="s">
        <v>410</v>
      </c>
      <c r="U369" s="325"/>
      <c r="V369" s="321"/>
      <c r="W369" s="321"/>
      <c r="AG369" s="326"/>
      <c r="AL369" s="325"/>
      <c r="AM369" s="325"/>
      <c r="AN369" s="325"/>
      <c r="AO369" s="344"/>
    </row>
    <row r="370" spans="2:41" s="322" customFormat="1" ht="15" hidden="1" outlineLevel="1">
      <c r="B370" s="320"/>
      <c r="C370" s="321"/>
      <c r="D370" s="321"/>
      <c r="F370" s="335" t="s">
        <v>258</v>
      </c>
      <c r="G370" s="336">
        <f t="shared" ref="G370:S370" si="183">IF(ISERR(G369/SUM(G367,G369,G371,G373)*100),0,G369/SUM(G367,G369,G371,G373)*100)</f>
        <v>0</v>
      </c>
      <c r="H370" s="336">
        <f t="shared" si="183"/>
        <v>0</v>
      </c>
      <c r="I370" s="336">
        <f t="shared" si="183"/>
        <v>0</v>
      </c>
      <c r="J370" s="336">
        <f t="shared" si="183"/>
        <v>0</v>
      </c>
      <c r="K370" s="336">
        <f t="shared" si="183"/>
        <v>0</v>
      </c>
      <c r="L370" s="336">
        <f t="shared" si="183"/>
        <v>0</v>
      </c>
      <c r="M370" s="336">
        <f t="shared" si="183"/>
        <v>0</v>
      </c>
      <c r="N370" s="336">
        <f t="shared" si="183"/>
        <v>0</v>
      </c>
      <c r="O370" s="336">
        <f t="shared" si="183"/>
        <v>0</v>
      </c>
      <c r="P370" s="336">
        <f t="shared" si="183"/>
        <v>0</v>
      </c>
      <c r="Q370" s="336">
        <f t="shared" si="183"/>
        <v>0</v>
      </c>
      <c r="R370" s="336">
        <f t="shared" si="183"/>
        <v>0</v>
      </c>
      <c r="S370" s="337">
        <f t="shared" si="183"/>
        <v>0</v>
      </c>
      <c r="T370" s="365">
        <f>SUM(T57,T117,T177,T237,T297,T357)</f>
        <v>0</v>
      </c>
      <c r="U370" s="325"/>
      <c r="V370" s="321"/>
      <c r="W370" s="321"/>
      <c r="AG370" s="326"/>
      <c r="AL370" s="325"/>
      <c r="AM370" s="325"/>
      <c r="AN370" s="325"/>
      <c r="AO370" s="344"/>
    </row>
    <row r="371" spans="2:41" s="322" customFormat="1" ht="15" hidden="1" outlineLevel="1">
      <c r="B371" s="320"/>
      <c r="C371" s="321"/>
      <c r="D371" s="321"/>
      <c r="F371" s="332" t="s">
        <v>260</v>
      </c>
      <c r="G371" s="333">
        <f t="shared" ref="G371:S371" si="184">SUM(G358,G298,G238,G178,G118,G58)</f>
        <v>0</v>
      </c>
      <c r="H371" s="333">
        <f t="shared" si="184"/>
        <v>0</v>
      </c>
      <c r="I371" s="333">
        <f t="shared" si="184"/>
        <v>0</v>
      </c>
      <c r="J371" s="333">
        <f t="shared" si="184"/>
        <v>0</v>
      </c>
      <c r="K371" s="333">
        <f t="shared" si="184"/>
        <v>0</v>
      </c>
      <c r="L371" s="333">
        <f t="shared" si="184"/>
        <v>0</v>
      </c>
      <c r="M371" s="333">
        <f t="shared" si="184"/>
        <v>0</v>
      </c>
      <c r="N371" s="333">
        <f t="shared" si="184"/>
        <v>0</v>
      </c>
      <c r="O371" s="333">
        <f t="shared" si="184"/>
        <v>0</v>
      </c>
      <c r="P371" s="333">
        <f t="shared" si="184"/>
        <v>0</v>
      </c>
      <c r="Q371" s="333">
        <f t="shared" si="184"/>
        <v>0</v>
      </c>
      <c r="R371" s="333">
        <f t="shared" si="184"/>
        <v>0</v>
      </c>
      <c r="S371" s="334">
        <f t="shared" si="184"/>
        <v>0</v>
      </c>
      <c r="T371" s="364" t="s">
        <v>412</v>
      </c>
      <c r="U371" s="325"/>
      <c r="V371" s="321"/>
      <c r="W371" s="321"/>
      <c r="AG371" s="326"/>
      <c r="AL371" s="325"/>
      <c r="AM371" s="325"/>
      <c r="AN371" s="325"/>
      <c r="AO371" s="344"/>
    </row>
    <row r="372" spans="2:41" s="322" customFormat="1" ht="15" hidden="1" outlineLevel="1">
      <c r="B372" s="320"/>
      <c r="C372" s="321"/>
      <c r="D372" s="321"/>
      <c r="F372" s="335" t="s">
        <v>258</v>
      </c>
      <c r="G372" s="336">
        <f t="shared" ref="G372:S372" si="185">IF(ISERR(G371/SUM(G367,G369,G371,G373)*100),0,G371/SUM(G367,G369,G371,G373)*100)</f>
        <v>0</v>
      </c>
      <c r="H372" s="336">
        <f t="shared" si="185"/>
        <v>0</v>
      </c>
      <c r="I372" s="336">
        <f t="shared" si="185"/>
        <v>0</v>
      </c>
      <c r="J372" s="336">
        <f t="shared" si="185"/>
        <v>0</v>
      </c>
      <c r="K372" s="336">
        <f t="shared" si="185"/>
        <v>0</v>
      </c>
      <c r="L372" s="336">
        <f t="shared" si="185"/>
        <v>0</v>
      </c>
      <c r="M372" s="336">
        <f t="shared" si="185"/>
        <v>0</v>
      </c>
      <c r="N372" s="336">
        <f t="shared" si="185"/>
        <v>0</v>
      </c>
      <c r="O372" s="336">
        <f t="shared" si="185"/>
        <v>0</v>
      </c>
      <c r="P372" s="336">
        <f t="shared" si="185"/>
        <v>0</v>
      </c>
      <c r="Q372" s="336">
        <f t="shared" si="185"/>
        <v>0</v>
      </c>
      <c r="R372" s="336">
        <f t="shared" si="185"/>
        <v>0</v>
      </c>
      <c r="S372" s="337">
        <f t="shared" si="185"/>
        <v>0</v>
      </c>
      <c r="T372" s="366">
        <f>T368-T370</f>
        <v>0</v>
      </c>
      <c r="U372" s="325"/>
      <c r="V372" s="321"/>
      <c r="W372" s="321"/>
      <c r="AG372" s="326"/>
      <c r="AL372" s="325"/>
      <c r="AM372" s="325"/>
      <c r="AN372" s="325"/>
      <c r="AO372" s="344"/>
    </row>
    <row r="373" spans="2:41" s="322" customFormat="1" ht="15" hidden="1" outlineLevel="1">
      <c r="B373" s="320"/>
      <c r="C373" s="321"/>
      <c r="D373" s="321"/>
      <c r="F373" s="332" t="s">
        <v>261</v>
      </c>
      <c r="G373" s="333">
        <f t="shared" ref="G373:S373" si="186">SUM(G360,G300,G240,G180,G120,G60)</f>
        <v>0</v>
      </c>
      <c r="H373" s="333">
        <f t="shared" si="186"/>
        <v>0</v>
      </c>
      <c r="I373" s="333">
        <f t="shared" si="186"/>
        <v>0</v>
      </c>
      <c r="J373" s="333">
        <f t="shared" si="186"/>
        <v>0</v>
      </c>
      <c r="K373" s="333">
        <f t="shared" si="186"/>
        <v>0</v>
      </c>
      <c r="L373" s="333">
        <f t="shared" si="186"/>
        <v>0</v>
      </c>
      <c r="M373" s="333">
        <f t="shared" si="186"/>
        <v>0</v>
      </c>
      <c r="N373" s="333">
        <f t="shared" si="186"/>
        <v>0</v>
      </c>
      <c r="O373" s="333">
        <f t="shared" si="186"/>
        <v>0</v>
      </c>
      <c r="P373" s="333">
        <f t="shared" si="186"/>
        <v>0</v>
      </c>
      <c r="Q373" s="333">
        <f t="shared" si="186"/>
        <v>0</v>
      </c>
      <c r="R373" s="333">
        <f t="shared" si="186"/>
        <v>0</v>
      </c>
      <c r="S373" s="334">
        <f t="shared" si="186"/>
        <v>0</v>
      </c>
      <c r="T373" s="1111" t="s">
        <v>413</v>
      </c>
      <c r="U373" s="325"/>
      <c r="V373" s="321"/>
      <c r="W373" s="321"/>
      <c r="AG373" s="326"/>
      <c r="AL373" s="325"/>
      <c r="AM373" s="325"/>
      <c r="AN373" s="325"/>
      <c r="AO373" s="344"/>
    </row>
    <row r="374" spans="2:41" s="322" customFormat="1" ht="15" hidden="1" outlineLevel="1">
      <c r="B374" s="320"/>
      <c r="C374" s="321"/>
      <c r="D374" s="321"/>
      <c r="F374" s="335" t="s">
        <v>258</v>
      </c>
      <c r="G374" s="336">
        <f t="shared" ref="G374:S374" si="187">IF(ISERR(G373/SUM(G367,G369,G371,G373)*100),0,G373/SUM(G367,G369,G371,G373)*100)</f>
        <v>0</v>
      </c>
      <c r="H374" s="336">
        <f t="shared" si="187"/>
        <v>0</v>
      </c>
      <c r="I374" s="336">
        <f t="shared" si="187"/>
        <v>0</v>
      </c>
      <c r="J374" s="336">
        <f t="shared" si="187"/>
        <v>0</v>
      </c>
      <c r="K374" s="336">
        <f t="shared" si="187"/>
        <v>0</v>
      </c>
      <c r="L374" s="336">
        <f t="shared" si="187"/>
        <v>0</v>
      </c>
      <c r="M374" s="336">
        <f t="shared" si="187"/>
        <v>0</v>
      </c>
      <c r="N374" s="336">
        <f t="shared" si="187"/>
        <v>0</v>
      </c>
      <c r="O374" s="336">
        <f t="shared" si="187"/>
        <v>0</v>
      </c>
      <c r="P374" s="336">
        <f t="shared" si="187"/>
        <v>0</v>
      </c>
      <c r="Q374" s="336">
        <f t="shared" si="187"/>
        <v>0</v>
      </c>
      <c r="R374" s="336">
        <f t="shared" si="187"/>
        <v>0</v>
      </c>
      <c r="S374" s="337">
        <f t="shared" si="187"/>
        <v>0</v>
      </c>
      <c r="T374" s="1112"/>
      <c r="U374" s="325"/>
      <c r="V374" s="321"/>
      <c r="W374" s="321"/>
      <c r="AG374" s="326"/>
      <c r="AL374" s="325"/>
      <c r="AM374" s="325"/>
      <c r="AN374" s="325"/>
      <c r="AO374" s="344"/>
    </row>
    <row r="375" spans="2:41" s="322" customFormat="1" ht="15" collapsed="1">
      <c r="B375" s="320"/>
      <c r="C375" s="321"/>
      <c r="D375" s="321"/>
      <c r="F375" s="338" t="s">
        <v>262</v>
      </c>
      <c r="G375" s="339">
        <f t="shared" ref="G375:S375" si="188">IF(SUM(G367,G369,G371,G373)=0,0,IF(AND(SUM(G368,G370,G372)&gt;=95,G368&gt;=50),5,IF(AND(SUM(G368,G370,G372)&gt;=90,SUM(G368,G370)&gt;=50),4,IF(SUM(G368,G370,G372)&gt;=85,3,2))))</f>
        <v>0</v>
      </c>
      <c r="H375" s="339">
        <f t="shared" si="188"/>
        <v>0</v>
      </c>
      <c r="I375" s="339">
        <f t="shared" si="188"/>
        <v>0</v>
      </c>
      <c r="J375" s="339">
        <f t="shared" si="188"/>
        <v>0</v>
      </c>
      <c r="K375" s="339">
        <f t="shared" si="188"/>
        <v>0</v>
      </c>
      <c r="L375" s="339">
        <f t="shared" si="188"/>
        <v>0</v>
      </c>
      <c r="M375" s="339">
        <f t="shared" si="188"/>
        <v>0</v>
      </c>
      <c r="N375" s="339">
        <f t="shared" si="188"/>
        <v>0</v>
      </c>
      <c r="O375" s="339">
        <f t="shared" si="188"/>
        <v>0</v>
      </c>
      <c r="P375" s="339">
        <f t="shared" si="188"/>
        <v>0</v>
      </c>
      <c r="Q375" s="339">
        <f t="shared" si="188"/>
        <v>0</v>
      </c>
      <c r="R375" s="339">
        <f t="shared" si="188"/>
        <v>0</v>
      </c>
      <c r="S375" s="340">
        <f t="shared" si="188"/>
        <v>0</v>
      </c>
      <c r="T375" s="367" t="e">
        <f>T370/T368</f>
        <v>#DIV/0!</v>
      </c>
      <c r="U375" s="325"/>
      <c r="V375" s="321"/>
      <c r="W375" s="321"/>
      <c r="AG375" s="326"/>
      <c r="AL375" s="325"/>
      <c r="AM375" s="325"/>
      <c r="AN375" s="325"/>
      <c r="AO375" s="344"/>
    </row>
    <row r="376" spans="2:41" s="322" customFormat="1" ht="15.75" thickBot="1">
      <c r="B376" s="320"/>
      <c r="C376" s="321"/>
      <c r="D376" s="321"/>
      <c r="F376" s="341" t="s">
        <v>263</v>
      </c>
      <c r="G376" s="342">
        <f t="shared" ref="G376:S376" si="189">IF(SUM(G367,G369,G371,G373)&gt;0,SUM(G367*5,G369*4,G371*3,G373*2)/SUM(G367,G369,G371,G373),0)</f>
        <v>0</v>
      </c>
      <c r="H376" s="342">
        <f t="shared" si="189"/>
        <v>0</v>
      </c>
      <c r="I376" s="342">
        <f t="shared" si="189"/>
        <v>0</v>
      </c>
      <c r="J376" s="342">
        <f t="shared" si="189"/>
        <v>0</v>
      </c>
      <c r="K376" s="342">
        <f t="shared" si="189"/>
        <v>0</v>
      </c>
      <c r="L376" s="342">
        <f t="shared" si="189"/>
        <v>0</v>
      </c>
      <c r="M376" s="342">
        <f t="shared" si="189"/>
        <v>0</v>
      </c>
      <c r="N376" s="342">
        <f t="shared" si="189"/>
        <v>0</v>
      </c>
      <c r="O376" s="342">
        <f t="shared" si="189"/>
        <v>0</v>
      </c>
      <c r="P376" s="342">
        <f t="shared" si="189"/>
        <v>0</v>
      </c>
      <c r="Q376" s="342">
        <f t="shared" si="189"/>
        <v>0</v>
      </c>
      <c r="R376" s="342">
        <f t="shared" si="189"/>
        <v>0</v>
      </c>
      <c r="S376" s="343">
        <f t="shared" si="189"/>
        <v>0</v>
      </c>
      <c r="T376" s="368" t="e">
        <f>T372/T368</f>
        <v>#DIV/0!</v>
      </c>
      <c r="U376" s="325"/>
      <c r="V376" s="321"/>
      <c r="W376" s="321"/>
      <c r="AG376" s="326"/>
      <c r="AL376" s="325"/>
      <c r="AM376" s="325"/>
      <c r="AN376" s="325"/>
      <c r="AO376" s="344"/>
    </row>
    <row r="377" spans="2:41" ht="14.25" thickTop="1" thickBot="1"/>
    <row r="378" spans="2:41" s="159" customFormat="1" ht="28.5" thickBot="1">
      <c r="B378" s="1119" t="s">
        <v>376</v>
      </c>
      <c r="C378" s="1120"/>
      <c r="D378" s="1120"/>
      <c r="E378" s="1120"/>
      <c r="F378" s="1120"/>
      <c r="G378" s="1120"/>
      <c r="H378" s="1120"/>
      <c r="I378" s="1120"/>
      <c r="J378" s="1120"/>
      <c r="K378" s="1120"/>
      <c r="L378" s="1120"/>
      <c r="M378" s="1120"/>
      <c r="N378" s="1120"/>
      <c r="O378" s="1120"/>
      <c r="P378" s="1120"/>
      <c r="Q378" s="1120"/>
      <c r="R378" s="1120"/>
      <c r="S378" s="1120"/>
      <c r="T378" s="1121"/>
      <c r="V378" s="162"/>
      <c r="W378" s="162"/>
      <c r="AO378" s="162"/>
    </row>
    <row r="379" spans="2:41" s="159" customFormat="1" ht="16.5" thickBot="1">
      <c r="B379" s="189"/>
      <c r="C379" s="198">
        <v>421</v>
      </c>
      <c r="D379" s="713">
        <f>Главная!Q9</f>
        <v>0</v>
      </c>
      <c r="E379" s="175"/>
      <c r="F379" s="175"/>
      <c r="G379" s="175"/>
      <c r="H379" s="175"/>
      <c r="I379" s="175"/>
      <c r="J379" s="175"/>
      <c r="K379" s="175"/>
      <c r="L379" s="175"/>
      <c r="M379" s="175"/>
      <c r="N379" s="176"/>
      <c r="O379" s="176"/>
      <c r="P379" s="176"/>
      <c r="Q379" s="176"/>
      <c r="R379" s="175"/>
      <c r="S379" s="175"/>
      <c r="T379" s="177"/>
      <c r="V379" s="162"/>
      <c r="W379" s="162"/>
      <c r="Y379" s="1118" t="s">
        <v>351</v>
      </c>
      <c r="Z379" s="1118"/>
      <c r="AA379" s="1118"/>
      <c r="AB379" s="223"/>
      <c r="AC379" s="1118" t="s">
        <v>352</v>
      </c>
      <c r="AD379" s="1118"/>
      <c r="AE379" s="1118"/>
      <c r="AF379" s="1118"/>
      <c r="AG379" s="224"/>
      <c r="AH379" s="1118" t="s">
        <v>264</v>
      </c>
      <c r="AI379" s="1118"/>
      <c r="AJ379" s="1118"/>
      <c r="AK379" s="1118"/>
      <c r="AM379" s="224" t="s">
        <v>409</v>
      </c>
      <c r="AO379" s="162"/>
    </row>
    <row r="380" spans="2:41" ht="30" hidden="1" customHeight="1" outlineLevel="2" thickBot="1">
      <c r="B380" s="193" t="s">
        <v>348</v>
      </c>
      <c r="C380" s="194" t="s">
        <v>244</v>
      </c>
      <c r="D380" s="194" t="s">
        <v>245</v>
      </c>
      <c r="E380" s="194" t="s">
        <v>246</v>
      </c>
      <c r="F380" s="209" t="s">
        <v>319</v>
      </c>
      <c r="G380" s="212" t="s">
        <v>248</v>
      </c>
      <c r="H380" s="210" t="s">
        <v>265</v>
      </c>
      <c r="I380" s="212" t="s">
        <v>249</v>
      </c>
      <c r="J380" s="211" t="s">
        <v>250</v>
      </c>
      <c r="K380" s="194" t="s">
        <v>251</v>
      </c>
      <c r="L380" s="194" t="s">
        <v>252</v>
      </c>
      <c r="M380" s="194" t="s">
        <v>253</v>
      </c>
      <c r="N380" s="194" t="s">
        <v>254</v>
      </c>
      <c r="O380" s="194" t="s">
        <v>399</v>
      </c>
      <c r="P380" s="310" t="s">
        <v>400</v>
      </c>
      <c r="Q380" s="194" t="s">
        <v>401</v>
      </c>
      <c r="R380" s="196" t="s">
        <v>264</v>
      </c>
      <c r="S380" s="196" t="s">
        <v>255</v>
      </c>
      <c r="T380" s="204" t="str">
        <f>CONCATENATE("Аттест. - ",SUM(V381:V425)," чел.","                                                 Не Аттест. - ",SUM(W381:W425)," чел.")</f>
        <v>Аттест. - 0 чел.                                                 Не Аттест. - 0 чел.</v>
      </c>
      <c r="V380" s="222">
        <f>SUM(V381:V425)</f>
        <v>0</v>
      </c>
      <c r="W380" s="221">
        <f>SUM(W381:W425)</f>
        <v>0</v>
      </c>
      <c r="Y380" s="206">
        <v>5</v>
      </c>
      <c r="Z380" s="207">
        <v>4</v>
      </c>
      <c r="AA380" s="208">
        <v>3</v>
      </c>
      <c r="AC380" s="178">
        <v>5</v>
      </c>
      <c r="AD380" s="179">
        <v>4</v>
      </c>
      <c r="AE380" s="179">
        <v>3</v>
      </c>
      <c r="AF380" s="180">
        <v>2</v>
      </c>
      <c r="AG380" s="217"/>
      <c r="AH380" s="178">
        <v>5</v>
      </c>
      <c r="AI380" s="179">
        <v>4</v>
      </c>
      <c r="AJ380" s="179">
        <v>3</v>
      </c>
      <c r="AK380" s="180">
        <v>2</v>
      </c>
      <c r="AM380" s="369">
        <f>SUM(AM381:AM425)</f>
        <v>0</v>
      </c>
      <c r="AO380" s="201"/>
    </row>
    <row r="381" spans="2:41" ht="16.5" hidden="1" outlineLevel="2" thickBot="1">
      <c r="B381" s="314">
        <v>1</v>
      </c>
      <c r="C381" s="315">
        <f>C379</f>
        <v>421</v>
      </c>
      <c r="D381" s="315">
        <f>D379</f>
        <v>0</v>
      </c>
      <c r="E381" s="150"/>
      <c r="F381" s="150"/>
      <c r="G381" s="151"/>
      <c r="H381" s="151"/>
      <c r="I381" s="151"/>
      <c r="J381" s="151"/>
      <c r="K381" s="151"/>
      <c r="L381" s="151"/>
      <c r="M381" s="151"/>
      <c r="N381" s="252"/>
      <c r="O381" s="252"/>
      <c r="P381" s="311"/>
      <c r="Q381" s="252"/>
      <c r="R381" s="185" t="str">
        <f>IF(SUM(J381:Q381)&lt;1,"-",IF(AK381&gt;0,2,IF(AND(AH381&gt;=50,AI381=(100-AH381)),5,IF((AH381+AI381)&gt;=70,4,3))))</f>
        <v>-</v>
      </c>
      <c r="S381" s="185" t="str">
        <f>IF(AND(G381&gt;1,I381&gt;1),IF(Y381=5,5,IF(Z381=4,4,IF(AA381=3,3,IF(V381=1,2,"-")))),R381)</f>
        <v>-</v>
      </c>
      <c r="T381" s="152" t="s">
        <v>316</v>
      </c>
      <c r="V381" s="181">
        <f t="shared" ref="V381:V425" si="190">IF(SUM(AH381:AK381)&gt;0,1,0)</f>
        <v>0</v>
      </c>
      <c r="W381" s="202">
        <f t="shared" ref="W381:W425" si="191">IF(IF(ISERR(SEARCH(".",F381)),0,1)=1,IF(V381=1,0,1),0)</f>
        <v>0</v>
      </c>
      <c r="X381" s="149">
        <f t="shared" ref="X381:X425" si="192">SUM(IF(J381&gt;0,1,0),IF(K381&gt;0,1,0),IF(L381&gt;0,1,0),IF(M381&gt;0,1,0),IF($W$2=2,SUM(IF(N381&gt;0,1,0),IF(O381&gt;0,1,0),IF(Q381&gt;0,1,0)),IF($W$2=4,IF(N381&gt;0,1,0))))</f>
        <v>0</v>
      </c>
      <c r="Y381" s="167">
        <f t="shared" ref="Y381:Y425" si="193">IF(AND(G381=5,I381=5),IF(AC381&gt;=50,IF(AND(AE381=0,AF381=0),5,0),0),0)</f>
        <v>0</v>
      </c>
      <c r="Z381" s="168">
        <f t="shared" ref="Z381:Z425" si="194">IF(AND(G381&gt;=4,I381&gt;=4),IF(SUM(AC381:AD381)&gt;=70,IF(AF381=0,4,0),0),0)</f>
        <v>0</v>
      </c>
      <c r="AA381" s="169">
        <f t="shared" ref="AA381:AA425" si="195">IF(AND(G381&gt;=3,I381&gt;=3),IF(AF381=0,3,0),0)</f>
        <v>0</v>
      </c>
      <c r="AC381" s="219">
        <f t="shared" ref="AC381:AC425" si="196">(IF(G381=5,1,0)+IF(I381=5,1,0)+IF(J381=5,1,0)+IF(K381=5,1,0)+IF(L381=5,1,0)+IF(M381=5,1,0)+IF(AND(N381=5,OR($W$2=4,$W$2=2)),1,0)+IF(AND($W$2=2,O381=5),1,0)+IF(AND($W$2=2,Q381=5),1,0))/(X381+2)*100</f>
        <v>0</v>
      </c>
      <c r="AD381" s="218">
        <f t="shared" ref="AD381:AD425" si="197">(IF(G381=4,1,0)+IF(I381=4,1,0)+IF(J381=4,1,0)+IF(K381=4,1,0)+IF(L381=4,1,0)+IF(M381=4,1,0)+IF(AND(N381=4,OR($W$2=4,$W$2=2)),1,0)+IF(AND($W$2=2,O381=4),1,0)+IF(AND($W$2=2,Q381=4),1,0))/(X381+2)*100</f>
        <v>0</v>
      </c>
      <c r="AE381" s="218">
        <f t="shared" ref="AE381:AE425" si="198">(IF(G381=3,1,0)+IF(I381=3,1,0)+IF(J381=3,1,0)+IF(K381=3,1,0)+IF(L381=3,1,0)+IF(M381=3,1,0)+IF(AND(N381=3,(OR($W$2=4,$W$2=2))),1,0)+IF(AND($W$2=2,O381=3),1,0)+IF(AND($W$2=2,Q381=3),1,0))/(X381+2)*100</f>
        <v>0</v>
      </c>
      <c r="AF381" s="220">
        <f t="shared" ref="AF381:AF425" si="199">(IF(G381=2,1,0)+IF(I381=2,1,0)+IF(J381=2,1,0)+IF(K381=2,1,0)+IF(L381=2,1,0)+IF(M381=2,1,0)+IF(AND(OR($W$2=4,$W$2=2),N381=2),1,0)+IF(AND($W$2=2,O381=2),1,0)+IF(AND($W$2=2,Q381=2),1,0))/(X381+2)*100</f>
        <v>0</v>
      </c>
      <c r="AG381" s="162"/>
      <c r="AH381" s="182">
        <f t="shared" ref="AH381:AH425" si="200">(IF(J381=5,1,0)+IF(K381=5,1,0)+IF(L381=5,1,0)+IF(M381=5,1,0)+IF(AND(N381=5,OR($W$2=4,$W$2=2)),1,0)+IF(AND($W$2=2,O381=5),1,0)+IF(AND($W$2=2,Q381=5),1,0))/(IF(X381=0,1,X381))*100</f>
        <v>0</v>
      </c>
      <c r="AI381" s="183">
        <f t="shared" ref="AI381:AI425" si="201">(IF(J381=4,1,0)+IF(K381=4,1,0)+IF(L381=4,1,0)+IF(M381=4,1,0)+IF(AND(N381=4,OR($W$2=4,$W$2=2)),1,0)+IF(AND($W$2=2,O381=4),1,0)+IF(AND($W$2=2,Q381=4),1,0))/(IF(X381=0,1,X381))*100</f>
        <v>0</v>
      </c>
      <c r="AJ381" s="183">
        <f t="shared" ref="AJ381:AJ425" si="202">(IF(J381=3,1,0)+IF(K381=3,1,0)+IF(L381=3,1,0)+IF(M381=3,1,0)+IF(AND(N381=3,(OR($W$2=4,$W$2=2))),1,0)+IF(AND($W$2=2,O381=3),1,0)+IF(AND($W$2=2,Q381=3),1,0))/(IF(X381=0,1,X381))*100</f>
        <v>0</v>
      </c>
      <c r="AK381" s="184">
        <f t="shared" ref="AK381:AK425" si="203">(IF(J381=2,1,0)+IF(K381=2,1,0)+IF(L381=2,1,0)+IF(M381=2,1,0)+IF(AND(OR($W$2=4,$W$2=2),N381=2),1,0)+IF(AND($W$2=2,O381=2),1,0)+IF(AND($W$2=2,Q381=2),1,0))/(IF(X381=0,1,X381))*100</f>
        <v>0</v>
      </c>
      <c r="AM381" s="370" t="str">
        <f>IF(OR(S381=5,S381=4),1,IF(OR(S381=3,S381=2),0,"-"))</f>
        <v>-</v>
      </c>
      <c r="AO381" s="309" t="str">
        <f>IF(AM381=1,"3 КЛ","")</f>
        <v/>
      </c>
    </row>
    <row r="382" spans="2:41" ht="16.5" hidden="1" outlineLevel="2" thickBot="1">
      <c r="B382" s="316">
        <v>2</v>
      </c>
      <c r="C382" s="317">
        <f t="shared" ref="C382:C425" si="204">C381</f>
        <v>421</v>
      </c>
      <c r="D382" s="317">
        <f t="shared" ref="D382:D425" si="205">D381</f>
        <v>0</v>
      </c>
      <c r="E382" s="153"/>
      <c r="F382" s="153"/>
      <c r="G382" s="154"/>
      <c r="H382" s="154"/>
      <c r="I382" s="154"/>
      <c r="J382" s="154"/>
      <c r="K382" s="154"/>
      <c r="L382" s="154"/>
      <c r="M382" s="154"/>
      <c r="N382" s="253"/>
      <c r="O382" s="253"/>
      <c r="P382" s="312"/>
      <c r="Q382" s="253"/>
      <c r="R382" s="186" t="str">
        <f>IF(SUM(J382:Q382)&lt;1,"-",IF(AK382&gt;0,2,IF(AND(AH382&gt;=50,AI382=(100-AH382)),5,IF((AH382+AI382)&gt;=70,4,3))))</f>
        <v>-</v>
      </c>
      <c r="S382" s="186" t="str">
        <f>IF(AND(G382&gt;1,I382&gt;1),IF(Y382=5,5,IF(Z382=4,4,IF(AA382=3,3,IF(V382=1,2,"-")))),R382)</f>
        <v>-</v>
      </c>
      <c r="T382" s="155" t="s">
        <v>316</v>
      </c>
      <c r="V382" s="181">
        <f t="shared" si="190"/>
        <v>0</v>
      </c>
      <c r="W382" s="202">
        <f t="shared" si="191"/>
        <v>0</v>
      </c>
      <c r="X382" s="149">
        <f t="shared" si="192"/>
        <v>0</v>
      </c>
      <c r="Y382" s="170">
        <f t="shared" si="193"/>
        <v>0</v>
      </c>
      <c r="Z382" s="161">
        <f t="shared" si="194"/>
        <v>0</v>
      </c>
      <c r="AA382" s="171">
        <f t="shared" si="195"/>
        <v>0</v>
      </c>
      <c r="AC382" s="219">
        <f t="shared" si="196"/>
        <v>0</v>
      </c>
      <c r="AD382" s="218">
        <f t="shared" si="197"/>
        <v>0</v>
      </c>
      <c r="AE382" s="218">
        <f t="shared" si="198"/>
        <v>0</v>
      </c>
      <c r="AF382" s="220">
        <f t="shared" si="199"/>
        <v>0</v>
      </c>
      <c r="AG382" s="162"/>
      <c r="AH382" s="182">
        <f t="shared" si="200"/>
        <v>0</v>
      </c>
      <c r="AI382" s="183">
        <f t="shared" si="201"/>
        <v>0</v>
      </c>
      <c r="AJ382" s="183">
        <f t="shared" si="202"/>
        <v>0</v>
      </c>
      <c r="AK382" s="184">
        <f t="shared" si="203"/>
        <v>0</v>
      </c>
      <c r="AM382" s="370" t="str">
        <f>IF(OR(S382=5,S382=4),1,IF(OR(S382=3,S382=2),0,"-"))</f>
        <v>-</v>
      </c>
      <c r="AO382" s="309" t="str">
        <f t="shared" ref="AO382:AO425" si="206">IF(AM382=1,"3 КЛ","")</f>
        <v/>
      </c>
    </row>
    <row r="383" spans="2:41" ht="16.5" hidden="1" outlineLevel="2" thickBot="1">
      <c r="B383" s="316">
        <v>3</v>
      </c>
      <c r="C383" s="317">
        <f t="shared" si="204"/>
        <v>421</v>
      </c>
      <c r="D383" s="317">
        <f t="shared" si="205"/>
        <v>0</v>
      </c>
      <c r="E383" s="153"/>
      <c r="F383" s="153"/>
      <c r="G383" s="154"/>
      <c r="H383" s="154"/>
      <c r="I383" s="154"/>
      <c r="J383" s="154"/>
      <c r="K383" s="154"/>
      <c r="L383" s="154"/>
      <c r="M383" s="154"/>
      <c r="N383" s="253"/>
      <c r="O383" s="253"/>
      <c r="P383" s="312"/>
      <c r="Q383" s="253"/>
      <c r="R383" s="186" t="str">
        <f t="shared" ref="R383:R425" si="207">IF(SUM(J383:Q383)&lt;1,"-",IF(AK383&gt;0,2,IF(AND(AH383&gt;=50,AI383=(100-AH383)),5,IF((AH383+AI383)&gt;=70,4,3))))</f>
        <v>-</v>
      </c>
      <c r="S383" s="186" t="str">
        <f t="shared" ref="S383:S425" si="208">IF(AND(G383&gt;1,I383&gt;1),IF(Y383=5,5,IF(Z383=4,4,IF(AA383=3,3,IF(V383=1,2,"-")))),R383)</f>
        <v>-</v>
      </c>
      <c r="T383" s="155" t="s">
        <v>316</v>
      </c>
      <c r="V383" s="181">
        <f t="shared" si="190"/>
        <v>0</v>
      </c>
      <c r="W383" s="202">
        <f t="shared" si="191"/>
        <v>0</v>
      </c>
      <c r="X383" s="149">
        <f t="shared" si="192"/>
        <v>0</v>
      </c>
      <c r="Y383" s="170">
        <f t="shared" si="193"/>
        <v>0</v>
      </c>
      <c r="Z383" s="161">
        <f t="shared" si="194"/>
        <v>0</v>
      </c>
      <c r="AA383" s="171">
        <f t="shared" si="195"/>
        <v>0</v>
      </c>
      <c r="AC383" s="219">
        <f t="shared" si="196"/>
        <v>0</v>
      </c>
      <c r="AD383" s="218">
        <f t="shared" si="197"/>
        <v>0</v>
      </c>
      <c r="AE383" s="218">
        <f t="shared" si="198"/>
        <v>0</v>
      </c>
      <c r="AF383" s="220">
        <f t="shared" si="199"/>
        <v>0</v>
      </c>
      <c r="AG383" s="162"/>
      <c r="AH383" s="182">
        <f t="shared" si="200"/>
        <v>0</v>
      </c>
      <c r="AI383" s="183">
        <f t="shared" si="201"/>
        <v>0</v>
      </c>
      <c r="AJ383" s="183">
        <f t="shared" si="202"/>
        <v>0</v>
      </c>
      <c r="AK383" s="184">
        <f t="shared" si="203"/>
        <v>0</v>
      </c>
      <c r="AM383" s="370" t="str">
        <f t="shared" ref="AM383:AM425" si="209">IF(OR(S383=5,S383=4),1,IF(OR(S383=3,S383=2),0,"-"))</f>
        <v>-</v>
      </c>
      <c r="AO383" s="309" t="str">
        <f t="shared" si="206"/>
        <v/>
      </c>
    </row>
    <row r="384" spans="2:41" ht="16.5" hidden="1" outlineLevel="2" thickBot="1">
      <c r="B384" s="316">
        <v>4</v>
      </c>
      <c r="C384" s="317">
        <f t="shared" si="204"/>
        <v>421</v>
      </c>
      <c r="D384" s="317">
        <f t="shared" si="205"/>
        <v>0</v>
      </c>
      <c r="E384" s="153"/>
      <c r="F384" s="153"/>
      <c r="G384" s="154"/>
      <c r="H384" s="154"/>
      <c r="I384" s="154"/>
      <c r="J384" s="154"/>
      <c r="K384" s="154"/>
      <c r="L384" s="154"/>
      <c r="M384" s="154"/>
      <c r="N384" s="253"/>
      <c r="O384" s="253"/>
      <c r="P384" s="312"/>
      <c r="Q384" s="253"/>
      <c r="R384" s="186" t="str">
        <f t="shared" si="207"/>
        <v>-</v>
      </c>
      <c r="S384" s="186" t="str">
        <f t="shared" si="208"/>
        <v>-</v>
      </c>
      <c r="T384" s="155" t="s">
        <v>316</v>
      </c>
      <c r="V384" s="181">
        <f t="shared" si="190"/>
        <v>0</v>
      </c>
      <c r="W384" s="202">
        <f t="shared" si="191"/>
        <v>0</v>
      </c>
      <c r="X384" s="149">
        <f t="shared" si="192"/>
        <v>0</v>
      </c>
      <c r="Y384" s="170">
        <f t="shared" si="193"/>
        <v>0</v>
      </c>
      <c r="Z384" s="161">
        <f t="shared" si="194"/>
        <v>0</v>
      </c>
      <c r="AA384" s="171">
        <f t="shared" si="195"/>
        <v>0</v>
      </c>
      <c r="AC384" s="219">
        <f t="shared" si="196"/>
        <v>0</v>
      </c>
      <c r="AD384" s="218">
        <f t="shared" si="197"/>
        <v>0</v>
      </c>
      <c r="AE384" s="218">
        <f t="shared" si="198"/>
        <v>0</v>
      </c>
      <c r="AF384" s="220">
        <f t="shared" si="199"/>
        <v>0</v>
      </c>
      <c r="AG384" s="162"/>
      <c r="AH384" s="182">
        <f t="shared" si="200"/>
        <v>0</v>
      </c>
      <c r="AI384" s="183">
        <f t="shared" si="201"/>
        <v>0</v>
      </c>
      <c r="AJ384" s="183">
        <f t="shared" si="202"/>
        <v>0</v>
      </c>
      <c r="AK384" s="184">
        <f t="shared" si="203"/>
        <v>0</v>
      </c>
      <c r="AM384" s="370" t="str">
        <f t="shared" si="209"/>
        <v>-</v>
      </c>
      <c r="AO384" s="309" t="str">
        <f t="shared" si="206"/>
        <v/>
      </c>
    </row>
    <row r="385" spans="2:41" ht="16.5" hidden="1" outlineLevel="2" thickBot="1">
      <c r="B385" s="316">
        <v>5</v>
      </c>
      <c r="C385" s="317">
        <f t="shared" si="204"/>
        <v>421</v>
      </c>
      <c r="D385" s="317">
        <f t="shared" si="205"/>
        <v>0</v>
      </c>
      <c r="E385" s="153"/>
      <c r="F385" s="153"/>
      <c r="G385" s="154"/>
      <c r="H385" s="154"/>
      <c r="I385" s="154"/>
      <c r="J385" s="154"/>
      <c r="K385" s="154"/>
      <c r="L385" s="154"/>
      <c r="M385" s="154"/>
      <c r="N385" s="253"/>
      <c r="O385" s="253"/>
      <c r="P385" s="312"/>
      <c r="Q385" s="253"/>
      <c r="R385" s="186" t="str">
        <f t="shared" si="207"/>
        <v>-</v>
      </c>
      <c r="S385" s="186" t="str">
        <f t="shared" si="208"/>
        <v>-</v>
      </c>
      <c r="T385" s="155" t="s">
        <v>316</v>
      </c>
      <c r="V385" s="181">
        <f t="shared" si="190"/>
        <v>0</v>
      </c>
      <c r="W385" s="202">
        <f t="shared" si="191"/>
        <v>0</v>
      </c>
      <c r="X385" s="149">
        <f t="shared" si="192"/>
        <v>0</v>
      </c>
      <c r="Y385" s="170">
        <f t="shared" si="193"/>
        <v>0</v>
      </c>
      <c r="Z385" s="161">
        <f t="shared" si="194"/>
        <v>0</v>
      </c>
      <c r="AA385" s="171">
        <f t="shared" si="195"/>
        <v>0</v>
      </c>
      <c r="AC385" s="219">
        <f t="shared" si="196"/>
        <v>0</v>
      </c>
      <c r="AD385" s="218">
        <f t="shared" si="197"/>
        <v>0</v>
      </c>
      <c r="AE385" s="218">
        <f t="shared" si="198"/>
        <v>0</v>
      </c>
      <c r="AF385" s="220">
        <f t="shared" si="199"/>
        <v>0</v>
      </c>
      <c r="AG385" s="162"/>
      <c r="AH385" s="182">
        <f t="shared" si="200"/>
        <v>0</v>
      </c>
      <c r="AI385" s="183">
        <f t="shared" si="201"/>
        <v>0</v>
      </c>
      <c r="AJ385" s="183">
        <f t="shared" si="202"/>
        <v>0</v>
      </c>
      <c r="AK385" s="184">
        <f t="shared" si="203"/>
        <v>0</v>
      </c>
      <c r="AM385" s="370" t="str">
        <f t="shared" si="209"/>
        <v>-</v>
      </c>
      <c r="AO385" s="309" t="str">
        <f t="shared" si="206"/>
        <v/>
      </c>
    </row>
    <row r="386" spans="2:41" ht="16.5" hidden="1" outlineLevel="2" thickBot="1">
      <c r="B386" s="316">
        <v>6</v>
      </c>
      <c r="C386" s="317">
        <f t="shared" si="204"/>
        <v>421</v>
      </c>
      <c r="D386" s="317">
        <f t="shared" si="205"/>
        <v>0</v>
      </c>
      <c r="E386" s="153"/>
      <c r="F386" s="153"/>
      <c r="G386" s="154"/>
      <c r="H386" s="154"/>
      <c r="I386" s="154"/>
      <c r="J386" s="154"/>
      <c r="K386" s="154"/>
      <c r="L386" s="154"/>
      <c r="M386" s="154"/>
      <c r="N386" s="253"/>
      <c r="O386" s="253"/>
      <c r="P386" s="312"/>
      <c r="Q386" s="253"/>
      <c r="R386" s="186" t="str">
        <f t="shared" si="207"/>
        <v>-</v>
      </c>
      <c r="S386" s="186" t="str">
        <f t="shared" si="208"/>
        <v>-</v>
      </c>
      <c r="T386" s="155" t="s">
        <v>316</v>
      </c>
      <c r="V386" s="181">
        <f t="shared" si="190"/>
        <v>0</v>
      </c>
      <c r="W386" s="202">
        <f t="shared" si="191"/>
        <v>0</v>
      </c>
      <c r="X386" s="149">
        <f t="shared" si="192"/>
        <v>0</v>
      </c>
      <c r="Y386" s="170">
        <f t="shared" si="193"/>
        <v>0</v>
      </c>
      <c r="Z386" s="161">
        <f t="shared" si="194"/>
        <v>0</v>
      </c>
      <c r="AA386" s="171">
        <f t="shared" si="195"/>
        <v>0</v>
      </c>
      <c r="AC386" s="219">
        <f t="shared" si="196"/>
        <v>0</v>
      </c>
      <c r="AD386" s="218">
        <f t="shared" si="197"/>
        <v>0</v>
      </c>
      <c r="AE386" s="218">
        <f t="shared" si="198"/>
        <v>0</v>
      </c>
      <c r="AF386" s="220">
        <f t="shared" si="199"/>
        <v>0</v>
      </c>
      <c r="AG386" s="162"/>
      <c r="AH386" s="182">
        <f t="shared" si="200"/>
        <v>0</v>
      </c>
      <c r="AI386" s="183">
        <f t="shared" si="201"/>
        <v>0</v>
      </c>
      <c r="AJ386" s="183">
        <f t="shared" si="202"/>
        <v>0</v>
      </c>
      <c r="AK386" s="184">
        <f t="shared" si="203"/>
        <v>0</v>
      </c>
      <c r="AM386" s="370" t="str">
        <f t="shared" si="209"/>
        <v>-</v>
      </c>
      <c r="AO386" s="309" t="str">
        <f t="shared" si="206"/>
        <v/>
      </c>
    </row>
    <row r="387" spans="2:41" ht="16.5" hidden="1" outlineLevel="2" thickBot="1">
      <c r="B387" s="316">
        <v>7</v>
      </c>
      <c r="C387" s="317">
        <f t="shared" si="204"/>
        <v>421</v>
      </c>
      <c r="D387" s="317">
        <f t="shared" si="205"/>
        <v>0</v>
      </c>
      <c r="E387" s="153"/>
      <c r="F387" s="153"/>
      <c r="G387" s="154"/>
      <c r="H387" s="154"/>
      <c r="I387" s="154"/>
      <c r="J387" s="154"/>
      <c r="K387" s="154"/>
      <c r="L387" s="154"/>
      <c r="M387" s="154"/>
      <c r="N387" s="253"/>
      <c r="O387" s="253"/>
      <c r="P387" s="312"/>
      <c r="Q387" s="253"/>
      <c r="R387" s="186" t="str">
        <f t="shared" si="207"/>
        <v>-</v>
      </c>
      <c r="S387" s="186" t="str">
        <f t="shared" si="208"/>
        <v>-</v>
      </c>
      <c r="T387" s="155" t="s">
        <v>316</v>
      </c>
      <c r="V387" s="181">
        <f t="shared" si="190"/>
        <v>0</v>
      </c>
      <c r="W387" s="202">
        <f t="shared" si="191"/>
        <v>0</v>
      </c>
      <c r="X387" s="149">
        <f t="shared" si="192"/>
        <v>0</v>
      </c>
      <c r="Y387" s="170">
        <f t="shared" si="193"/>
        <v>0</v>
      </c>
      <c r="Z387" s="161">
        <f t="shared" si="194"/>
        <v>0</v>
      </c>
      <c r="AA387" s="171">
        <f t="shared" si="195"/>
        <v>0</v>
      </c>
      <c r="AC387" s="219">
        <f t="shared" si="196"/>
        <v>0</v>
      </c>
      <c r="AD387" s="218">
        <f t="shared" si="197"/>
        <v>0</v>
      </c>
      <c r="AE387" s="218">
        <f t="shared" si="198"/>
        <v>0</v>
      </c>
      <c r="AF387" s="220">
        <f t="shared" si="199"/>
        <v>0</v>
      </c>
      <c r="AG387" s="162"/>
      <c r="AH387" s="182">
        <f t="shared" si="200"/>
        <v>0</v>
      </c>
      <c r="AI387" s="183">
        <f t="shared" si="201"/>
        <v>0</v>
      </c>
      <c r="AJ387" s="183">
        <f t="shared" si="202"/>
        <v>0</v>
      </c>
      <c r="AK387" s="184">
        <f t="shared" si="203"/>
        <v>0</v>
      </c>
      <c r="AM387" s="370" t="str">
        <f t="shared" si="209"/>
        <v>-</v>
      </c>
      <c r="AO387" s="309" t="str">
        <f t="shared" si="206"/>
        <v/>
      </c>
    </row>
    <row r="388" spans="2:41" ht="16.5" hidden="1" outlineLevel="2" thickBot="1">
      <c r="B388" s="316">
        <v>8</v>
      </c>
      <c r="C388" s="317">
        <f t="shared" si="204"/>
        <v>421</v>
      </c>
      <c r="D388" s="317">
        <f t="shared" si="205"/>
        <v>0</v>
      </c>
      <c r="E388" s="153"/>
      <c r="F388" s="153"/>
      <c r="G388" s="154"/>
      <c r="H388" s="154"/>
      <c r="I388" s="154"/>
      <c r="J388" s="154"/>
      <c r="K388" s="154"/>
      <c r="L388" s="154"/>
      <c r="M388" s="154"/>
      <c r="N388" s="253"/>
      <c r="O388" s="253"/>
      <c r="P388" s="312"/>
      <c r="Q388" s="253"/>
      <c r="R388" s="186" t="str">
        <f t="shared" si="207"/>
        <v>-</v>
      </c>
      <c r="S388" s="186" t="str">
        <f t="shared" si="208"/>
        <v>-</v>
      </c>
      <c r="T388" s="155" t="s">
        <v>316</v>
      </c>
      <c r="V388" s="181">
        <f t="shared" si="190"/>
        <v>0</v>
      </c>
      <c r="W388" s="202">
        <f t="shared" si="191"/>
        <v>0</v>
      </c>
      <c r="X388" s="149">
        <f t="shared" si="192"/>
        <v>0</v>
      </c>
      <c r="Y388" s="170">
        <f t="shared" si="193"/>
        <v>0</v>
      </c>
      <c r="Z388" s="161">
        <f t="shared" si="194"/>
        <v>0</v>
      </c>
      <c r="AA388" s="171">
        <f t="shared" si="195"/>
        <v>0</v>
      </c>
      <c r="AC388" s="219">
        <f t="shared" si="196"/>
        <v>0</v>
      </c>
      <c r="AD388" s="218">
        <f t="shared" si="197"/>
        <v>0</v>
      </c>
      <c r="AE388" s="218">
        <f t="shared" si="198"/>
        <v>0</v>
      </c>
      <c r="AF388" s="220">
        <f t="shared" si="199"/>
        <v>0</v>
      </c>
      <c r="AG388" s="162"/>
      <c r="AH388" s="182">
        <f t="shared" si="200"/>
        <v>0</v>
      </c>
      <c r="AI388" s="183">
        <f t="shared" si="201"/>
        <v>0</v>
      </c>
      <c r="AJ388" s="183">
        <f t="shared" si="202"/>
        <v>0</v>
      </c>
      <c r="AK388" s="184">
        <f t="shared" si="203"/>
        <v>0</v>
      </c>
      <c r="AM388" s="370" t="str">
        <f t="shared" si="209"/>
        <v>-</v>
      </c>
      <c r="AO388" s="309" t="str">
        <f t="shared" si="206"/>
        <v/>
      </c>
    </row>
    <row r="389" spans="2:41" ht="16.5" hidden="1" outlineLevel="2" thickBot="1">
      <c r="B389" s="316">
        <v>9</v>
      </c>
      <c r="C389" s="317">
        <f t="shared" si="204"/>
        <v>421</v>
      </c>
      <c r="D389" s="317">
        <f t="shared" si="205"/>
        <v>0</v>
      </c>
      <c r="E389" s="153"/>
      <c r="F389" s="153"/>
      <c r="G389" s="154"/>
      <c r="H389" s="154"/>
      <c r="I389" s="154"/>
      <c r="J389" s="154"/>
      <c r="K389" s="154"/>
      <c r="L389" s="154"/>
      <c r="M389" s="154"/>
      <c r="N389" s="253"/>
      <c r="O389" s="253"/>
      <c r="P389" s="312"/>
      <c r="Q389" s="253"/>
      <c r="R389" s="186" t="str">
        <f t="shared" si="207"/>
        <v>-</v>
      </c>
      <c r="S389" s="186" t="str">
        <f t="shared" si="208"/>
        <v>-</v>
      </c>
      <c r="T389" s="155" t="s">
        <v>316</v>
      </c>
      <c r="V389" s="181">
        <f t="shared" si="190"/>
        <v>0</v>
      </c>
      <c r="W389" s="202">
        <f t="shared" si="191"/>
        <v>0</v>
      </c>
      <c r="X389" s="149">
        <f t="shared" si="192"/>
        <v>0</v>
      </c>
      <c r="Y389" s="170">
        <f t="shared" si="193"/>
        <v>0</v>
      </c>
      <c r="Z389" s="161">
        <f t="shared" si="194"/>
        <v>0</v>
      </c>
      <c r="AA389" s="171">
        <f t="shared" si="195"/>
        <v>0</v>
      </c>
      <c r="AC389" s="219">
        <f t="shared" si="196"/>
        <v>0</v>
      </c>
      <c r="AD389" s="218">
        <f t="shared" si="197"/>
        <v>0</v>
      </c>
      <c r="AE389" s="218">
        <f t="shared" si="198"/>
        <v>0</v>
      </c>
      <c r="AF389" s="220">
        <f t="shared" si="199"/>
        <v>0</v>
      </c>
      <c r="AG389" s="162"/>
      <c r="AH389" s="182">
        <f t="shared" si="200"/>
        <v>0</v>
      </c>
      <c r="AI389" s="183">
        <f t="shared" si="201"/>
        <v>0</v>
      </c>
      <c r="AJ389" s="183">
        <f t="shared" si="202"/>
        <v>0</v>
      </c>
      <c r="AK389" s="184">
        <f t="shared" si="203"/>
        <v>0</v>
      </c>
      <c r="AM389" s="370" t="str">
        <f t="shared" si="209"/>
        <v>-</v>
      </c>
      <c r="AO389" s="309" t="str">
        <f t="shared" si="206"/>
        <v/>
      </c>
    </row>
    <row r="390" spans="2:41" ht="16.5" hidden="1" outlineLevel="2" thickBot="1">
      <c r="B390" s="316">
        <v>10</v>
      </c>
      <c r="C390" s="317">
        <f t="shared" si="204"/>
        <v>421</v>
      </c>
      <c r="D390" s="317">
        <f t="shared" si="205"/>
        <v>0</v>
      </c>
      <c r="E390" s="153"/>
      <c r="F390" s="153"/>
      <c r="G390" s="154"/>
      <c r="H390" s="154"/>
      <c r="I390" s="154"/>
      <c r="J390" s="154"/>
      <c r="K390" s="154"/>
      <c r="L390" s="154"/>
      <c r="M390" s="154"/>
      <c r="N390" s="253"/>
      <c r="O390" s="253"/>
      <c r="P390" s="312"/>
      <c r="Q390" s="253"/>
      <c r="R390" s="186" t="str">
        <f t="shared" si="207"/>
        <v>-</v>
      </c>
      <c r="S390" s="186" t="str">
        <f t="shared" si="208"/>
        <v>-</v>
      </c>
      <c r="T390" s="155" t="s">
        <v>316</v>
      </c>
      <c r="V390" s="181">
        <f t="shared" si="190"/>
        <v>0</v>
      </c>
      <c r="W390" s="202">
        <f t="shared" si="191"/>
        <v>0</v>
      </c>
      <c r="X390" s="149">
        <f t="shared" si="192"/>
        <v>0</v>
      </c>
      <c r="Y390" s="170">
        <f t="shared" si="193"/>
        <v>0</v>
      </c>
      <c r="Z390" s="161">
        <f t="shared" si="194"/>
        <v>0</v>
      </c>
      <c r="AA390" s="171">
        <f t="shared" si="195"/>
        <v>0</v>
      </c>
      <c r="AC390" s="219">
        <f t="shared" si="196"/>
        <v>0</v>
      </c>
      <c r="AD390" s="218">
        <f t="shared" si="197"/>
        <v>0</v>
      </c>
      <c r="AE390" s="218">
        <f t="shared" si="198"/>
        <v>0</v>
      </c>
      <c r="AF390" s="220">
        <f t="shared" si="199"/>
        <v>0</v>
      </c>
      <c r="AG390" s="162"/>
      <c r="AH390" s="182">
        <f t="shared" si="200"/>
        <v>0</v>
      </c>
      <c r="AI390" s="183">
        <f t="shared" si="201"/>
        <v>0</v>
      </c>
      <c r="AJ390" s="183">
        <f t="shared" si="202"/>
        <v>0</v>
      </c>
      <c r="AK390" s="184">
        <f t="shared" si="203"/>
        <v>0</v>
      </c>
      <c r="AM390" s="370" t="str">
        <f t="shared" si="209"/>
        <v>-</v>
      </c>
      <c r="AO390" s="309" t="str">
        <f t="shared" si="206"/>
        <v/>
      </c>
    </row>
    <row r="391" spans="2:41" ht="16.5" hidden="1" outlineLevel="2" thickBot="1">
      <c r="B391" s="316">
        <v>11</v>
      </c>
      <c r="C391" s="317">
        <f t="shared" si="204"/>
        <v>421</v>
      </c>
      <c r="D391" s="317">
        <f t="shared" si="205"/>
        <v>0</v>
      </c>
      <c r="E391" s="153"/>
      <c r="F391" s="153"/>
      <c r="G391" s="154"/>
      <c r="H391" s="154"/>
      <c r="I391" s="154"/>
      <c r="J391" s="154"/>
      <c r="K391" s="154"/>
      <c r="L391" s="154"/>
      <c r="M391" s="154"/>
      <c r="N391" s="253"/>
      <c r="O391" s="253"/>
      <c r="P391" s="312"/>
      <c r="Q391" s="253"/>
      <c r="R391" s="186" t="str">
        <f t="shared" si="207"/>
        <v>-</v>
      </c>
      <c r="S391" s="186" t="str">
        <f t="shared" si="208"/>
        <v>-</v>
      </c>
      <c r="T391" s="155" t="s">
        <v>316</v>
      </c>
      <c r="V391" s="181">
        <f t="shared" si="190"/>
        <v>0</v>
      </c>
      <c r="W391" s="202">
        <f t="shared" si="191"/>
        <v>0</v>
      </c>
      <c r="X391" s="149">
        <f t="shared" si="192"/>
        <v>0</v>
      </c>
      <c r="Y391" s="170">
        <f t="shared" si="193"/>
        <v>0</v>
      </c>
      <c r="Z391" s="161">
        <f t="shared" si="194"/>
        <v>0</v>
      </c>
      <c r="AA391" s="171">
        <f t="shared" si="195"/>
        <v>0</v>
      </c>
      <c r="AC391" s="219">
        <f t="shared" si="196"/>
        <v>0</v>
      </c>
      <c r="AD391" s="218">
        <f t="shared" si="197"/>
        <v>0</v>
      </c>
      <c r="AE391" s="218">
        <f t="shared" si="198"/>
        <v>0</v>
      </c>
      <c r="AF391" s="220">
        <f t="shared" si="199"/>
        <v>0</v>
      </c>
      <c r="AG391" s="162"/>
      <c r="AH391" s="182">
        <f t="shared" si="200"/>
        <v>0</v>
      </c>
      <c r="AI391" s="183">
        <f t="shared" si="201"/>
        <v>0</v>
      </c>
      <c r="AJ391" s="183">
        <f t="shared" si="202"/>
        <v>0</v>
      </c>
      <c r="AK391" s="184">
        <f t="shared" si="203"/>
        <v>0</v>
      </c>
      <c r="AM391" s="370" t="str">
        <f t="shared" si="209"/>
        <v>-</v>
      </c>
      <c r="AO391" s="309" t="str">
        <f t="shared" si="206"/>
        <v/>
      </c>
    </row>
    <row r="392" spans="2:41" ht="16.5" hidden="1" outlineLevel="2" thickBot="1">
      <c r="B392" s="316">
        <v>12</v>
      </c>
      <c r="C392" s="317">
        <f t="shared" si="204"/>
        <v>421</v>
      </c>
      <c r="D392" s="317">
        <f t="shared" si="205"/>
        <v>0</v>
      </c>
      <c r="E392" s="153"/>
      <c r="F392" s="153"/>
      <c r="G392" s="154"/>
      <c r="H392" s="154"/>
      <c r="I392" s="154"/>
      <c r="J392" s="154"/>
      <c r="K392" s="154"/>
      <c r="L392" s="154"/>
      <c r="M392" s="154"/>
      <c r="N392" s="253"/>
      <c r="O392" s="253"/>
      <c r="P392" s="312"/>
      <c r="Q392" s="253"/>
      <c r="R392" s="186" t="str">
        <f t="shared" si="207"/>
        <v>-</v>
      </c>
      <c r="S392" s="186" t="str">
        <f t="shared" si="208"/>
        <v>-</v>
      </c>
      <c r="T392" s="155" t="s">
        <v>316</v>
      </c>
      <c r="V392" s="181">
        <f t="shared" si="190"/>
        <v>0</v>
      </c>
      <c r="W392" s="202">
        <f t="shared" si="191"/>
        <v>0</v>
      </c>
      <c r="X392" s="149">
        <f t="shared" si="192"/>
        <v>0</v>
      </c>
      <c r="Y392" s="170">
        <f t="shared" si="193"/>
        <v>0</v>
      </c>
      <c r="Z392" s="161">
        <f t="shared" si="194"/>
        <v>0</v>
      </c>
      <c r="AA392" s="171">
        <f t="shared" si="195"/>
        <v>0</v>
      </c>
      <c r="AC392" s="219">
        <f t="shared" si="196"/>
        <v>0</v>
      </c>
      <c r="AD392" s="218">
        <f t="shared" si="197"/>
        <v>0</v>
      </c>
      <c r="AE392" s="218">
        <f t="shared" si="198"/>
        <v>0</v>
      </c>
      <c r="AF392" s="220">
        <f t="shared" si="199"/>
        <v>0</v>
      </c>
      <c r="AG392" s="162"/>
      <c r="AH392" s="182">
        <f t="shared" si="200"/>
        <v>0</v>
      </c>
      <c r="AI392" s="183">
        <f t="shared" si="201"/>
        <v>0</v>
      </c>
      <c r="AJ392" s="183">
        <f t="shared" si="202"/>
        <v>0</v>
      </c>
      <c r="AK392" s="184">
        <f t="shared" si="203"/>
        <v>0</v>
      </c>
      <c r="AM392" s="370" t="str">
        <f t="shared" si="209"/>
        <v>-</v>
      </c>
      <c r="AO392" s="309" t="str">
        <f t="shared" si="206"/>
        <v/>
      </c>
    </row>
    <row r="393" spans="2:41" ht="16.5" hidden="1" outlineLevel="2" thickBot="1">
      <c r="B393" s="316">
        <v>13</v>
      </c>
      <c r="C393" s="317">
        <f t="shared" si="204"/>
        <v>421</v>
      </c>
      <c r="D393" s="317">
        <f t="shared" si="205"/>
        <v>0</v>
      </c>
      <c r="E393" s="153"/>
      <c r="F393" s="153"/>
      <c r="G393" s="154"/>
      <c r="H393" s="154"/>
      <c r="I393" s="154"/>
      <c r="J393" s="154"/>
      <c r="K393" s="154"/>
      <c r="L393" s="154"/>
      <c r="M393" s="154"/>
      <c r="N393" s="253"/>
      <c r="O393" s="253"/>
      <c r="P393" s="312"/>
      <c r="Q393" s="253"/>
      <c r="R393" s="186" t="str">
        <f t="shared" si="207"/>
        <v>-</v>
      </c>
      <c r="S393" s="186" t="str">
        <f t="shared" si="208"/>
        <v>-</v>
      </c>
      <c r="T393" s="155" t="s">
        <v>316</v>
      </c>
      <c r="V393" s="181">
        <f t="shared" si="190"/>
        <v>0</v>
      </c>
      <c r="W393" s="202">
        <f t="shared" si="191"/>
        <v>0</v>
      </c>
      <c r="X393" s="149">
        <f t="shared" si="192"/>
        <v>0</v>
      </c>
      <c r="Y393" s="170">
        <f t="shared" si="193"/>
        <v>0</v>
      </c>
      <c r="Z393" s="161">
        <f t="shared" si="194"/>
        <v>0</v>
      </c>
      <c r="AA393" s="171">
        <f t="shared" si="195"/>
        <v>0</v>
      </c>
      <c r="AC393" s="219">
        <f t="shared" si="196"/>
        <v>0</v>
      </c>
      <c r="AD393" s="218">
        <f t="shared" si="197"/>
        <v>0</v>
      </c>
      <c r="AE393" s="218">
        <f t="shared" si="198"/>
        <v>0</v>
      </c>
      <c r="AF393" s="220">
        <f t="shared" si="199"/>
        <v>0</v>
      </c>
      <c r="AG393" s="162"/>
      <c r="AH393" s="182">
        <f t="shared" si="200"/>
        <v>0</v>
      </c>
      <c r="AI393" s="183">
        <f t="shared" si="201"/>
        <v>0</v>
      </c>
      <c r="AJ393" s="183">
        <f t="shared" si="202"/>
        <v>0</v>
      </c>
      <c r="AK393" s="184">
        <f t="shared" si="203"/>
        <v>0</v>
      </c>
      <c r="AM393" s="370" t="str">
        <f t="shared" si="209"/>
        <v>-</v>
      </c>
      <c r="AO393" s="309" t="str">
        <f t="shared" si="206"/>
        <v/>
      </c>
    </row>
    <row r="394" spans="2:41" ht="16.5" hidden="1" outlineLevel="2" thickBot="1">
      <c r="B394" s="316">
        <v>14</v>
      </c>
      <c r="C394" s="317">
        <f t="shared" si="204"/>
        <v>421</v>
      </c>
      <c r="D394" s="317">
        <f t="shared" si="205"/>
        <v>0</v>
      </c>
      <c r="E394" s="153"/>
      <c r="F394" s="153"/>
      <c r="G394" s="154"/>
      <c r="H394" s="154"/>
      <c r="I394" s="154"/>
      <c r="J394" s="154"/>
      <c r="K394" s="154"/>
      <c r="L394" s="154"/>
      <c r="M394" s="154"/>
      <c r="N394" s="253"/>
      <c r="O394" s="253"/>
      <c r="P394" s="312"/>
      <c r="Q394" s="253"/>
      <c r="R394" s="186" t="str">
        <f t="shared" si="207"/>
        <v>-</v>
      </c>
      <c r="S394" s="186" t="str">
        <f t="shared" si="208"/>
        <v>-</v>
      </c>
      <c r="T394" s="155" t="s">
        <v>316</v>
      </c>
      <c r="V394" s="181">
        <f t="shared" si="190"/>
        <v>0</v>
      </c>
      <c r="W394" s="202">
        <f t="shared" si="191"/>
        <v>0</v>
      </c>
      <c r="X394" s="149">
        <f t="shared" si="192"/>
        <v>0</v>
      </c>
      <c r="Y394" s="170">
        <f t="shared" si="193"/>
        <v>0</v>
      </c>
      <c r="Z394" s="161">
        <f t="shared" si="194"/>
        <v>0</v>
      </c>
      <c r="AA394" s="171">
        <f t="shared" si="195"/>
        <v>0</v>
      </c>
      <c r="AC394" s="219">
        <f t="shared" si="196"/>
        <v>0</v>
      </c>
      <c r="AD394" s="218">
        <f t="shared" si="197"/>
        <v>0</v>
      </c>
      <c r="AE394" s="218">
        <f t="shared" si="198"/>
        <v>0</v>
      </c>
      <c r="AF394" s="220">
        <f t="shared" si="199"/>
        <v>0</v>
      </c>
      <c r="AG394" s="162"/>
      <c r="AH394" s="182">
        <f t="shared" si="200"/>
        <v>0</v>
      </c>
      <c r="AI394" s="183">
        <f t="shared" si="201"/>
        <v>0</v>
      </c>
      <c r="AJ394" s="183">
        <f t="shared" si="202"/>
        <v>0</v>
      </c>
      <c r="AK394" s="184">
        <f t="shared" si="203"/>
        <v>0</v>
      </c>
      <c r="AM394" s="370" t="str">
        <f t="shared" si="209"/>
        <v>-</v>
      </c>
      <c r="AO394" s="309" t="str">
        <f t="shared" si="206"/>
        <v/>
      </c>
    </row>
    <row r="395" spans="2:41" ht="16.5" hidden="1" outlineLevel="2" thickBot="1">
      <c r="B395" s="316">
        <v>15</v>
      </c>
      <c r="C395" s="317">
        <f t="shared" si="204"/>
        <v>421</v>
      </c>
      <c r="D395" s="317">
        <f t="shared" si="205"/>
        <v>0</v>
      </c>
      <c r="E395" s="153"/>
      <c r="F395" s="153"/>
      <c r="G395" s="154"/>
      <c r="H395" s="154"/>
      <c r="I395" s="154"/>
      <c r="J395" s="154"/>
      <c r="K395" s="154"/>
      <c r="L395" s="154"/>
      <c r="M395" s="154"/>
      <c r="N395" s="253"/>
      <c r="O395" s="253"/>
      <c r="P395" s="312"/>
      <c r="Q395" s="253"/>
      <c r="R395" s="186" t="str">
        <f t="shared" si="207"/>
        <v>-</v>
      </c>
      <c r="S395" s="186" t="str">
        <f t="shared" si="208"/>
        <v>-</v>
      </c>
      <c r="T395" s="155" t="s">
        <v>316</v>
      </c>
      <c r="V395" s="181">
        <f t="shared" si="190"/>
        <v>0</v>
      </c>
      <c r="W395" s="202">
        <f t="shared" si="191"/>
        <v>0</v>
      </c>
      <c r="X395" s="149">
        <f t="shared" si="192"/>
        <v>0</v>
      </c>
      <c r="Y395" s="170">
        <f t="shared" si="193"/>
        <v>0</v>
      </c>
      <c r="Z395" s="161">
        <f t="shared" si="194"/>
        <v>0</v>
      </c>
      <c r="AA395" s="171">
        <f t="shared" si="195"/>
        <v>0</v>
      </c>
      <c r="AC395" s="219">
        <f t="shared" si="196"/>
        <v>0</v>
      </c>
      <c r="AD395" s="218">
        <f t="shared" si="197"/>
        <v>0</v>
      </c>
      <c r="AE395" s="218">
        <f t="shared" si="198"/>
        <v>0</v>
      </c>
      <c r="AF395" s="220">
        <f t="shared" si="199"/>
        <v>0</v>
      </c>
      <c r="AG395" s="162"/>
      <c r="AH395" s="182">
        <f t="shared" si="200"/>
        <v>0</v>
      </c>
      <c r="AI395" s="183">
        <f t="shared" si="201"/>
        <v>0</v>
      </c>
      <c r="AJ395" s="183">
        <f t="shared" si="202"/>
        <v>0</v>
      </c>
      <c r="AK395" s="184">
        <f t="shared" si="203"/>
        <v>0</v>
      </c>
      <c r="AM395" s="370" t="str">
        <f t="shared" si="209"/>
        <v>-</v>
      </c>
      <c r="AO395" s="309" t="str">
        <f t="shared" si="206"/>
        <v/>
      </c>
    </row>
    <row r="396" spans="2:41" ht="16.5" hidden="1" outlineLevel="2" thickBot="1">
      <c r="B396" s="316">
        <v>16</v>
      </c>
      <c r="C396" s="317">
        <f t="shared" si="204"/>
        <v>421</v>
      </c>
      <c r="D396" s="317">
        <f t="shared" si="205"/>
        <v>0</v>
      </c>
      <c r="E396" s="153"/>
      <c r="F396" s="153"/>
      <c r="G396" s="154"/>
      <c r="H396" s="154"/>
      <c r="I396" s="154"/>
      <c r="J396" s="154"/>
      <c r="K396" s="154"/>
      <c r="L396" s="154"/>
      <c r="M396" s="154"/>
      <c r="N396" s="253"/>
      <c r="O396" s="253"/>
      <c r="P396" s="312"/>
      <c r="Q396" s="253"/>
      <c r="R396" s="186" t="str">
        <f t="shared" si="207"/>
        <v>-</v>
      </c>
      <c r="S396" s="186" t="str">
        <f t="shared" si="208"/>
        <v>-</v>
      </c>
      <c r="T396" s="155" t="s">
        <v>316</v>
      </c>
      <c r="V396" s="181">
        <f t="shared" si="190"/>
        <v>0</v>
      </c>
      <c r="W396" s="202">
        <f t="shared" si="191"/>
        <v>0</v>
      </c>
      <c r="X396" s="149">
        <f t="shared" si="192"/>
        <v>0</v>
      </c>
      <c r="Y396" s="170">
        <f t="shared" si="193"/>
        <v>0</v>
      </c>
      <c r="Z396" s="161">
        <f t="shared" si="194"/>
        <v>0</v>
      </c>
      <c r="AA396" s="171">
        <f t="shared" si="195"/>
        <v>0</v>
      </c>
      <c r="AC396" s="219">
        <f t="shared" si="196"/>
        <v>0</v>
      </c>
      <c r="AD396" s="218">
        <f t="shared" si="197"/>
        <v>0</v>
      </c>
      <c r="AE396" s="218">
        <f t="shared" si="198"/>
        <v>0</v>
      </c>
      <c r="AF396" s="220">
        <f t="shared" si="199"/>
        <v>0</v>
      </c>
      <c r="AG396" s="162"/>
      <c r="AH396" s="182">
        <f t="shared" si="200"/>
        <v>0</v>
      </c>
      <c r="AI396" s="183">
        <f t="shared" si="201"/>
        <v>0</v>
      </c>
      <c r="AJ396" s="183">
        <f t="shared" si="202"/>
        <v>0</v>
      </c>
      <c r="AK396" s="184">
        <f t="shared" si="203"/>
        <v>0</v>
      </c>
      <c r="AM396" s="370" t="str">
        <f t="shared" si="209"/>
        <v>-</v>
      </c>
      <c r="AO396" s="309" t="str">
        <f t="shared" si="206"/>
        <v/>
      </c>
    </row>
    <row r="397" spans="2:41" ht="16.5" hidden="1" outlineLevel="2" thickBot="1">
      <c r="B397" s="316">
        <v>17</v>
      </c>
      <c r="C397" s="317">
        <f t="shared" si="204"/>
        <v>421</v>
      </c>
      <c r="D397" s="317">
        <f t="shared" si="205"/>
        <v>0</v>
      </c>
      <c r="E397" s="153"/>
      <c r="F397" s="153"/>
      <c r="G397" s="154"/>
      <c r="H397" s="154"/>
      <c r="I397" s="154"/>
      <c r="J397" s="154"/>
      <c r="K397" s="154"/>
      <c r="L397" s="154"/>
      <c r="M397" s="154"/>
      <c r="N397" s="253"/>
      <c r="O397" s="253"/>
      <c r="P397" s="312"/>
      <c r="Q397" s="253"/>
      <c r="R397" s="186" t="str">
        <f t="shared" si="207"/>
        <v>-</v>
      </c>
      <c r="S397" s="186" t="str">
        <f t="shared" si="208"/>
        <v>-</v>
      </c>
      <c r="T397" s="155" t="s">
        <v>316</v>
      </c>
      <c r="V397" s="181">
        <f t="shared" si="190"/>
        <v>0</v>
      </c>
      <c r="W397" s="202">
        <f t="shared" si="191"/>
        <v>0</v>
      </c>
      <c r="X397" s="149">
        <f t="shared" si="192"/>
        <v>0</v>
      </c>
      <c r="Y397" s="170">
        <f t="shared" si="193"/>
        <v>0</v>
      </c>
      <c r="Z397" s="161">
        <f t="shared" si="194"/>
        <v>0</v>
      </c>
      <c r="AA397" s="171">
        <f t="shared" si="195"/>
        <v>0</v>
      </c>
      <c r="AC397" s="219">
        <f t="shared" si="196"/>
        <v>0</v>
      </c>
      <c r="AD397" s="218">
        <f t="shared" si="197"/>
        <v>0</v>
      </c>
      <c r="AE397" s="218">
        <f t="shared" si="198"/>
        <v>0</v>
      </c>
      <c r="AF397" s="220">
        <f t="shared" si="199"/>
        <v>0</v>
      </c>
      <c r="AG397" s="162"/>
      <c r="AH397" s="182">
        <f t="shared" si="200"/>
        <v>0</v>
      </c>
      <c r="AI397" s="183">
        <f t="shared" si="201"/>
        <v>0</v>
      </c>
      <c r="AJ397" s="183">
        <f t="shared" si="202"/>
        <v>0</v>
      </c>
      <c r="AK397" s="184">
        <f t="shared" si="203"/>
        <v>0</v>
      </c>
      <c r="AM397" s="370" t="str">
        <f t="shared" si="209"/>
        <v>-</v>
      </c>
      <c r="AO397" s="309" t="str">
        <f t="shared" si="206"/>
        <v/>
      </c>
    </row>
    <row r="398" spans="2:41" ht="16.5" hidden="1" outlineLevel="2" thickBot="1">
      <c r="B398" s="316">
        <v>18</v>
      </c>
      <c r="C398" s="317">
        <f t="shared" si="204"/>
        <v>421</v>
      </c>
      <c r="D398" s="317">
        <f t="shared" si="205"/>
        <v>0</v>
      </c>
      <c r="E398" s="153"/>
      <c r="F398" s="153"/>
      <c r="G398" s="154"/>
      <c r="H398" s="154"/>
      <c r="I398" s="154"/>
      <c r="J398" s="154"/>
      <c r="K398" s="154"/>
      <c r="L398" s="154"/>
      <c r="M398" s="154"/>
      <c r="N398" s="253"/>
      <c r="O398" s="253"/>
      <c r="P398" s="312"/>
      <c r="Q398" s="253"/>
      <c r="R398" s="186" t="str">
        <f t="shared" si="207"/>
        <v>-</v>
      </c>
      <c r="S398" s="186" t="str">
        <f t="shared" si="208"/>
        <v>-</v>
      </c>
      <c r="T398" s="155" t="s">
        <v>316</v>
      </c>
      <c r="V398" s="181">
        <f t="shared" si="190"/>
        <v>0</v>
      </c>
      <c r="W398" s="202">
        <f t="shared" si="191"/>
        <v>0</v>
      </c>
      <c r="X398" s="149">
        <f t="shared" si="192"/>
        <v>0</v>
      </c>
      <c r="Y398" s="170">
        <f t="shared" si="193"/>
        <v>0</v>
      </c>
      <c r="Z398" s="161">
        <f t="shared" si="194"/>
        <v>0</v>
      </c>
      <c r="AA398" s="171">
        <f t="shared" si="195"/>
        <v>0</v>
      </c>
      <c r="AC398" s="219">
        <f t="shared" si="196"/>
        <v>0</v>
      </c>
      <c r="AD398" s="218">
        <f t="shared" si="197"/>
        <v>0</v>
      </c>
      <c r="AE398" s="218">
        <f t="shared" si="198"/>
        <v>0</v>
      </c>
      <c r="AF398" s="220">
        <f t="shared" si="199"/>
        <v>0</v>
      </c>
      <c r="AG398" s="162"/>
      <c r="AH398" s="182">
        <f t="shared" si="200"/>
        <v>0</v>
      </c>
      <c r="AI398" s="183">
        <f t="shared" si="201"/>
        <v>0</v>
      </c>
      <c r="AJ398" s="183">
        <f t="shared" si="202"/>
        <v>0</v>
      </c>
      <c r="AK398" s="184">
        <f t="shared" si="203"/>
        <v>0</v>
      </c>
      <c r="AM398" s="370" t="str">
        <f t="shared" si="209"/>
        <v>-</v>
      </c>
      <c r="AO398" s="309" t="str">
        <f t="shared" si="206"/>
        <v/>
      </c>
    </row>
    <row r="399" spans="2:41" ht="16.5" hidden="1" outlineLevel="2" thickBot="1">
      <c r="B399" s="316">
        <v>19</v>
      </c>
      <c r="C399" s="317">
        <f t="shared" si="204"/>
        <v>421</v>
      </c>
      <c r="D399" s="317">
        <f t="shared" si="205"/>
        <v>0</v>
      </c>
      <c r="E399" s="153"/>
      <c r="F399" s="153"/>
      <c r="G399" s="154"/>
      <c r="H399" s="154"/>
      <c r="I399" s="154"/>
      <c r="J399" s="154"/>
      <c r="K399" s="154"/>
      <c r="L399" s="154"/>
      <c r="M399" s="154"/>
      <c r="N399" s="253"/>
      <c r="O399" s="253"/>
      <c r="P399" s="312"/>
      <c r="Q399" s="253"/>
      <c r="R399" s="186" t="str">
        <f t="shared" si="207"/>
        <v>-</v>
      </c>
      <c r="S399" s="186" t="str">
        <f t="shared" si="208"/>
        <v>-</v>
      </c>
      <c r="T399" s="155" t="s">
        <v>316</v>
      </c>
      <c r="V399" s="181">
        <f t="shared" si="190"/>
        <v>0</v>
      </c>
      <c r="W399" s="202">
        <f t="shared" si="191"/>
        <v>0</v>
      </c>
      <c r="X399" s="149">
        <f t="shared" si="192"/>
        <v>0</v>
      </c>
      <c r="Y399" s="170">
        <f t="shared" si="193"/>
        <v>0</v>
      </c>
      <c r="Z399" s="161">
        <f t="shared" si="194"/>
        <v>0</v>
      </c>
      <c r="AA399" s="171">
        <f t="shared" si="195"/>
        <v>0</v>
      </c>
      <c r="AC399" s="219">
        <f t="shared" si="196"/>
        <v>0</v>
      </c>
      <c r="AD399" s="218">
        <f t="shared" si="197"/>
        <v>0</v>
      </c>
      <c r="AE399" s="218">
        <f t="shared" si="198"/>
        <v>0</v>
      </c>
      <c r="AF399" s="220">
        <f t="shared" si="199"/>
        <v>0</v>
      </c>
      <c r="AG399" s="162"/>
      <c r="AH399" s="182">
        <f t="shared" si="200"/>
        <v>0</v>
      </c>
      <c r="AI399" s="183">
        <f t="shared" si="201"/>
        <v>0</v>
      </c>
      <c r="AJ399" s="183">
        <f t="shared" si="202"/>
        <v>0</v>
      </c>
      <c r="AK399" s="184">
        <f t="shared" si="203"/>
        <v>0</v>
      </c>
      <c r="AM399" s="370" t="str">
        <f t="shared" si="209"/>
        <v>-</v>
      </c>
      <c r="AO399" s="309" t="str">
        <f t="shared" si="206"/>
        <v/>
      </c>
    </row>
    <row r="400" spans="2:41" ht="16.5" hidden="1" outlineLevel="2" thickBot="1">
      <c r="B400" s="316">
        <v>20</v>
      </c>
      <c r="C400" s="317">
        <f t="shared" si="204"/>
        <v>421</v>
      </c>
      <c r="D400" s="317">
        <f t="shared" si="205"/>
        <v>0</v>
      </c>
      <c r="E400" s="153"/>
      <c r="F400" s="153"/>
      <c r="G400" s="154"/>
      <c r="H400" s="154"/>
      <c r="I400" s="154"/>
      <c r="J400" s="154"/>
      <c r="K400" s="154"/>
      <c r="L400" s="154"/>
      <c r="M400" s="154"/>
      <c r="N400" s="253"/>
      <c r="O400" s="253"/>
      <c r="P400" s="312"/>
      <c r="Q400" s="253"/>
      <c r="R400" s="186" t="str">
        <f t="shared" si="207"/>
        <v>-</v>
      </c>
      <c r="S400" s="186" t="str">
        <f t="shared" si="208"/>
        <v>-</v>
      </c>
      <c r="T400" s="155" t="s">
        <v>316</v>
      </c>
      <c r="V400" s="181">
        <f t="shared" si="190"/>
        <v>0</v>
      </c>
      <c r="W400" s="202">
        <f t="shared" si="191"/>
        <v>0</v>
      </c>
      <c r="X400" s="149">
        <f t="shared" si="192"/>
        <v>0</v>
      </c>
      <c r="Y400" s="170">
        <f t="shared" si="193"/>
        <v>0</v>
      </c>
      <c r="Z400" s="161">
        <f t="shared" si="194"/>
        <v>0</v>
      </c>
      <c r="AA400" s="171">
        <f t="shared" si="195"/>
        <v>0</v>
      </c>
      <c r="AC400" s="219">
        <f t="shared" si="196"/>
        <v>0</v>
      </c>
      <c r="AD400" s="218">
        <f t="shared" si="197"/>
        <v>0</v>
      </c>
      <c r="AE400" s="218">
        <f t="shared" si="198"/>
        <v>0</v>
      </c>
      <c r="AF400" s="220">
        <f t="shared" si="199"/>
        <v>0</v>
      </c>
      <c r="AG400" s="162"/>
      <c r="AH400" s="182">
        <f t="shared" si="200"/>
        <v>0</v>
      </c>
      <c r="AI400" s="183">
        <f t="shared" si="201"/>
        <v>0</v>
      </c>
      <c r="AJ400" s="183">
        <f t="shared" si="202"/>
        <v>0</v>
      </c>
      <c r="AK400" s="184">
        <f t="shared" si="203"/>
        <v>0</v>
      </c>
      <c r="AM400" s="370" t="str">
        <f t="shared" si="209"/>
        <v>-</v>
      </c>
      <c r="AO400" s="309" t="str">
        <f t="shared" si="206"/>
        <v/>
      </c>
    </row>
    <row r="401" spans="2:41" ht="16.5" hidden="1" outlineLevel="2" thickBot="1">
      <c r="B401" s="316">
        <v>21</v>
      </c>
      <c r="C401" s="317">
        <f t="shared" si="204"/>
        <v>421</v>
      </c>
      <c r="D401" s="317">
        <f t="shared" si="205"/>
        <v>0</v>
      </c>
      <c r="E401" s="153"/>
      <c r="F401" s="153"/>
      <c r="G401" s="154"/>
      <c r="H401" s="154"/>
      <c r="I401" s="154"/>
      <c r="J401" s="154"/>
      <c r="K401" s="154"/>
      <c r="L401" s="154"/>
      <c r="M401" s="154"/>
      <c r="N401" s="253"/>
      <c r="O401" s="253"/>
      <c r="P401" s="312"/>
      <c r="Q401" s="253"/>
      <c r="R401" s="186" t="str">
        <f t="shared" si="207"/>
        <v>-</v>
      </c>
      <c r="S401" s="186" t="str">
        <f t="shared" si="208"/>
        <v>-</v>
      </c>
      <c r="T401" s="155" t="s">
        <v>316</v>
      </c>
      <c r="V401" s="181">
        <f t="shared" si="190"/>
        <v>0</v>
      </c>
      <c r="W401" s="202">
        <f t="shared" si="191"/>
        <v>0</v>
      </c>
      <c r="X401" s="149">
        <f t="shared" si="192"/>
        <v>0</v>
      </c>
      <c r="Y401" s="170">
        <f t="shared" si="193"/>
        <v>0</v>
      </c>
      <c r="Z401" s="161">
        <f t="shared" si="194"/>
        <v>0</v>
      </c>
      <c r="AA401" s="171">
        <f t="shared" si="195"/>
        <v>0</v>
      </c>
      <c r="AC401" s="219">
        <f t="shared" si="196"/>
        <v>0</v>
      </c>
      <c r="AD401" s="218">
        <f t="shared" si="197"/>
        <v>0</v>
      </c>
      <c r="AE401" s="218">
        <f t="shared" si="198"/>
        <v>0</v>
      </c>
      <c r="AF401" s="220">
        <f t="shared" si="199"/>
        <v>0</v>
      </c>
      <c r="AG401" s="162"/>
      <c r="AH401" s="182">
        <f t="shared" si="200"/>
        <v>0</v>
      </c>
      <c r="AI401" s="183">
        <f t="shared" si="201"/>
        <v>0</v>
      </c>
      <c r="AJ401" s="183">
        <f t="shared" si="202"/>
        <v>0</v>
      </c>
      <c r="AK401" s="184">
        <f t="shared" si="203"/>
        <v>0</v>
      </c>
      <c r="AM401" s="370" t="str">
        <f t="shared" si="209"/>
        <v>-</v>
      </c>
      <c r="AO401" s="309" t="str">
        <f t="shared" si="206"/>
        <v/>
      </c>
    </row>
    <row r="402" spans="2:41" ht="16.5" hidden="1" outlineLevel="2" thickBot="1">
      <c r="B402" s="316">
        <v>22</v>
      </c>
      <c r="C402" s="317">
        <f t="shared" si="204"/>
        <v>421</v>
      </c>
      <c r="D402" s="317">
        <f t="shared" si="205"/>
        <v>0</v>
      </c>
      <c r="E402" s="153"/>
      <c r="F402" s="153"/>
      <c r="G402" s="154"/>
      <c r="H402" s="154"/>
      <c r="I402" s="154"/>
      <c r="J402" s="154"/>
      <c r="K402" s="154"/>
      <c r="L402" s="154"/>
      <c r="M402" s="154"/>
      <c r="N402" s="253"/>
      <c r="O402" s="253"/>
      <c r="P402" s="312"/>
      <c r="Q402" s="253"/>
      <c r="R402" s="186" t="str">
        <f t="shared" si="207"/>
        <v>-</v>
      </c>
      <c r="S402" s="186" t="str">
        <f t="shared" si="208"/>
        <v>-</v>
      </c>
      <c r="T402" s="155" t="s">
        <v>316</v>
      </c>
      <c r="V402" s="181">
        <f t="shared" si="190"/>
        <v>0</v>
      </c>
      <c r="W402" s="202">
        <f t="shared" si="191"/>
        <v>0</v>
      </c>
      <c r="X402" s="149">
        <f t="shared" si="192"/>
        <v>0</v>
      </c>
      <c r="Y402" s="170">
        <f t="shared" si="193"/>
        <v>0</v>
      </c>
      <c r="Z402" s="161">
        <f t="shared" si="194"/>
        <v>0</v>
      </c>
      <c r="AA402" s="171">
        <f t="shared" si="195"/>
        <v>0</v>
      </c>
      <c r="AC402" s="219">
        <f t="shared" si="196"/>
        <v>0</v>
      </c>
      <c r="AD402" s="218">
        <f t="shared" si="197"/>
        <v>0</v>
      </c>
      <c r="AE402" s="218">
        <f t="shared" si="198"/>
        <v>0</v>
      </c>
      <c r="AF402" s="220">
        <f t="shared" si="199"/>
        <v>0</v>
      </c>
      <c r="AG402" s="162"/>
      <c r="AH402" s="182">
        <f t="shared" si="200"/>
        <v>0</v>
      </c>
      <c r="AI402" s="183">
        <f t="shared" si="201"/>
        <v>0</v>
      </c>
      <c r="AJ402" s="183">
        <f t="shared" si="202"/>
        <v>0</v>
      </c>
      <c r="AK402" s="184">
        <f t="shared" si="203"/>
        <v>0</v>
      </c>
      <c r="AM402" s="370" t="str">
        <f t="shared" si="209"/>
        <v>-</v>
      </c>
      <c r="AO402" s="309" t="str">
        <f t="shared" si="206"/>
        <v/>
      </c>
    </row>
    <row r="403" spans="2:41" ht="16.5" hidden="1" outlineLevel="2" thickBot="1">
      <c r="B403" s="316">
        <v>23</v>
      </c>
      <c r="C403" s="317">
        <f t="shared" si="204"/>
        <v>421</v>
      </c>
      <c r="D403" s="317">
        <f t="shared" si="205"/>
        <v>0</v>
      </c>
      <c r="E403" s="153"/>
      <c r="F403" s="153"/>
      <c r="G403" s="154"/>
      <c r="H403" s="154"/>
      <c r="I403" s="154"/>
      <c r="J403" s="154"/>
      <c r="K403" s="154"/>
      <c r="L403" s="154"/>
      <c r="M403" s="154"/>
      <c r="N403" s="253"/>
      <c r="O403" s="253"/>
      <c r="P403" s="312"/>
      <c r="Q403" s="253"/>
      <c r="R403" s="186" t="str">
        <f t="shared" si="207"/>
        <v>-</v>
      </c>
      <c r="S403" s="186" t="str">
        <f t="shared" si="208"/>
        <v>-</v>
      </c>
      <c r="T403" s="155" t="s">
        <v>316</v>
      </c>
      <c r="V403" s="181">
        <f t="shared" si="190"/>
        <v>0</v>
      </c>
      <c r="W403" s="202">
        <f t="shared" si="191"/>
        <v>0</v>
      </c>
      <c r="X403" s="149">
        <f t="shared" si="192"/>
        <v>0</v>
      </c>
      <c r="Y403" s="170">
        <f t="shared" si="193"/>
        <v>0</v>
      </c>
      <c r="Z403" s="161">
        <f t="shared" si="194"/>
        <v>0</v>
      </c>
      <c r="AA403" s="171">
        <f t="shared" si="195"/>
        <v>0</v>
      </c>
      <c r="AC403" s="219">
        <f t="shared" si="196"/>
        <v>0</v>
      </c>
      <c r="AD403" s="218">
        <f t="shared" si="197"/>
        <v>0</v>
      </c>
      <c r="AE403" s="218">
        <f t="shared" si="198"/>
        <v>0</v>
      </c>
      <c r="AF403" s="220">
        <f t="shared" si="199"/>
        <v>0</v>
      </c>
      <c r="AG403" s="162"/>
      <c r="AH403" s="182">
        <f t="shared" si="200"/>
        <v>0</v>
      </c>
      <c r="AI403" s="183">
        <f t="shared" si="201"/>
        <v>0</v>
      </c>
      <c r="AJ403" s="183">
        <f t="shared" si="202"/>
        <v>0</v>
      </c>
      <c r="AK403" s="184">
        <f t="shared" si="203"/>
        <v>0</v>
      </c>
      <c r="AM403" s="370" t="str">
        <f t="shared" si="209"/>
        <v>-</v>
      </c>
      <c r="AO403" s="309" t="str">
        <f t="shared" si="206"/>
        <v/>
      </c>
    </row>
    <row r="404" spans="2:41" ht="16.5" hidden="1" outlineLevel="2" thickBot="1">
      <c r="B404" s="316">
        <v>24</v>
      </c>
      <c r="C404" s="317">
        <f t="shared" si="204"/>
        <v>421</v>
      </c>
      <c r="D404" s="317">
        <f t="shared" si="205"/>
        <v>0</v>
      </c>
      <c r="E404" s="153"/>
      <c r="F404" s="153"/>
      <c r="G404" s="154"/>
      <c r="H404" s="154"/>
      <c r="I404" s="154"/>
      <c r="J404" s="154"/>
      <c r="K404" s="154"/>
      <c r="L404" s="154"/>
      <c r="M404" s="154"/>
      <c r="N404" s="253"/>
      <c r="O404" s="253"/>
      <c r="P404" s="312"/>
      <c r="Q404" s="253"/>
      <c r="R404" s="186" t="str">
        <f t="shared" si="207"/>
        <v>-</v>
      </c>
      <c r="S404" s="186" t="str">
        <f t="shared" si="208"/>
        <v>-</v>
      </c>
      <c r="T404" s="155" t="s">
        <v>316</v>
      </c>
      <c r="V404" s="181">
        <f t="shared" si="190"/>
        <v>0</v>
      </c>
      <c r="W404" s="202">
        <f t="shared" si="191"/>
        <v>0</v>
      </c>
      <c r="X404" s="149">
        <f t="shared" si="192"/>
        <v>0</v>
      </c>
      <c r="Y404" s="170">
        <f t="shared" si="193"/>
        <v>0</v>
      </c>
      <c r="Z404" s="161">
        <f t="shared" si="194"/>
        <v>0</v>
      </c>
      <c r="AA404" s="171">
        <f t="shared" si="195"/>
        <v>0</v>
      </c>
      <c r="AC404" s="219">
        <f t="shared" si="196"/>
        <v>0</v>
      </c>
      <c r="AD404" s="218">
        <f t="shared" si="197"/>
        <v>0</v>
      </c>
      <c r="AE404" s="218">
        <f t="shared" si="198"/>
        <v>0</v>
      </c>
      <c r="AF404" s="220">
        <f t="shared" si="199"/>
        <v>0</v>
      </c>
      <c r="AG404" s="162"/>
      <c r="AH404" s="182">
        <f t="shared" si="200"/>
        <v>0</v>
      </c>
      <c r="AI404" s="183">
        <f t="shared" si="201"/>
        <v>0</v>
      </c>
      <c r="AJ404" s="183">
        <f t="shared" si="202"/>
        <v>0</v>
      </c>
      <c r="AK404" s="184">
        <f t="shared" si="203"/>
        <v>0</v>
      </c>
      <c r="AM404" s="370" t="str">
        <f t="shared" si="209"/>
        <v>-</v>
      </c>
      <c r="AO404" s="309" t="str">
        <f t="shared" si="206"/>
        <v/>
      </c>
    </row>
    <row r="405" spans="2:41" ht="16.5" hidden="1" outlineLevel="2" thickBot="1">
      <c r="B405" s="316">
        <v>25</v>
      </c>
      <c r="C405" s="317">
        <f t="shared" si="204"/>
        <v>421</v>
      </c>
      <c r="D405" s="317">
        <f t="shared" si="205"/>
        <v>0</v>
      </c>
      <c r="E405" s="153"/>
      <c r="F405" s="153"/>
      <c r="G405" s="154"/>
      <c r="H405" s="154"/>
      <c r="I405" s="154"/>
      <c r="J405" s="154"/>
      <c r="K405" s="154"/>
      <c r="L405" s="154"/>
      <c r="M405" s="154"/>
      <c r="N405" s="253"/>
      <c r="O405" s="253"/>
      <c r="P405" s="312"/>
      <c r="Q405" s="253"/>
      <c r="R405" s="186" t="str">
        <f t="shared" si="207"/>
        <v>-</v>
      </c>
      <c r="S405" s="186" t="str">
        <f t="shared" si="208"/>
        <v>-</v>
      </c>
      <c r="T405" s="155" t="s">
        <v>316</v>
      </c>
      <c r="V405" s="181">
        <f t="shared" si="190"/>
        <v>0</v>
      </c>
      <c r="W405" s="202">
        <f t="shared" si="191"/>
        <v>0</v>
      </c>
      <c r="X405" s="149">
        <f t="shared" si="192"/>
        <v>0</v>
      </c>
      <c r="Y405" s="170">
        <f t="shared" si="193"/>
        <v>0</v>
      </c>
      <c r="Z405" s="161">
        <f t="shared" si="194"/>
        <v>0</v>
      </c>
      <c r="AA405" s="171">
        <f t="shared" si="195"/>
        <v>0</v>
      </c>
      <c r="AC405" s="219">
        <f t="shared" si="196"/>
        <v>0</v>
      </c>
      <c r="AD405" s="218">
        <f t="shared" si="197"/>
        <v>0</v>
      </c>
      <c r="AE405" s="218">
        <f t="shared" si="198"/>
        <v>0</v>
      </c>
      <c r="AF405" s="220">
        <f t="shared" si="199"/>
        <v>0</v>
      </c>
      <c r="AG405" s="162"/>
      <c r="AH405" s="182">
        <f t="shared" si="200"/>
        <v>0</v>
      </c>
      <c r="AI405" s="183">
        <f t="shared" si="201"/>
        <v>0</v>
      </c>
      <c r="AJ405" s="183">
        <f t="shared" si="202"/>
        <v>0</v>
      </c>
      <c r="AK405" s="184">
        <f t="shared" si="203"/>
        <v>0</v>
      </c>
      <c r="AM405" s="370" t="str">
        <f t="shared" si="209"/>
        <v>-</v>
      </c>
      <c r="AO405" s="309" t="str">
        <f t="shared" si="206"/>
        <v/>
      </c>
    </row>
    <row r="406" spans="2:41" ht="16.5" hidden="1" outlineLevel="2" thickBot="1">
      <c r="B406" s="316">
        <v>26</v>
      </c>
      <c r="C406" s="317">
        <f t="shared" si="204"/>
        <v>421</v>
      </c>
      <c r="D406" s="317">
        <f t="shared" si="205"/>
        <v>0</v>
      </c>
      <c r="E406" s="153"/>
      <c r="F406" s="153"/>
      <c r="G406" s="154"/>
      <c r="H406" s="154"/>
      <c r="I406" s="154"/>
      <c r="J406" s="154"/>
      <c r="K406" s="154"/>
      <c r="L406" s="154"/>
      <c r="M406" s="154"/>
      <c r="N406" s="253"/>
      <c r="O406" s="253"/>
      <c r="P406" s="312"/>
      <c r="Q406" s="253"/>
      <c r="R406" s="186" t="str">
        <f t="shared" si="207"/>
        <v>-</v>
      </c>
      <c r="S406" s="186" t="str">
        <f t="shared" si="208"/>
        <v>-</v>
      </c>
      <c r="T406" s="155" t="s">
        <v>316</v>
      </c>
      <c r="V406" s="181">
        <f t="shared" si="190"/>
        <v>0</v>
      </c>
      <c r="W406" s="202">
        <f t="shared" si="191"/>
        <v>0</v>
      </c>
      <c r="X406" s="149">
        <f t="shared" si="192"/>
        <v>0</v>
      </c>
      <c r="Y406" s="170">
        <f t="shared" si="193"/>
        <v>0</v>
      </c>
      <c r="Z406" s="161">
        <f t="shared" si="194"/>
        <v>0</v>
      </c>
      <c r="AA406" s="171">
        <f t="shared" si="195"/>
        <v>0</v>
      </c>
      <c r="AC406" s="219">
        <f t="shared" si="196"/>
        <v>0</v>
      </c>
      <c r="AD406" s="218">
        <f t="shared" si="197"/>
        <v>0</v>
      </c>
      <c r="AE406" s="218">
        <f t="shared" si="198"/>
        <v>0</v>
      </c>
      <c r="AF406" s="220">
        <f t="shared" si="199"/>
        <v>0</v>
      </c>
      <c r="AG406" s="162"/>
      <c r="AH406" s="182">
        <f t="shared" si="200"/>
        <v>0</v>
      </c>
      <c r="AI406" s="183">
        <f t="shared" si="201"/>
        <v>0</v>
      </c>
      <c r="AJ406" s="183">
        <f t="shared" si="202"/>
        <v>0</v>
      </c>
      <c r="AK406" s="184">
        <f t="shared" si="203"/>
        <v>0</v>
      </c>
      <c r="AM406" s="370" t="str">
        <f t="shared" si="209"/>
        <v>-</v>
      </c>
      <c r="AO406" s="309" t="str">
        <f t="shared" si="206"/>
        <v/>
      </c>
    </row>
    <row r="407" spans="2:41" ht="16.5" hidden="1" outlineLevel="2" thickBot="1">
      <c r="B407" s="316">
        <v>27</v>
      </c>
      <c r="C407" s="317">
        <f t="shared" si="204"/>
        <v>421</v>
      </c>
      <c r="D407" s="317">
        <f t="shared" si="205"/>
        <v>0</v>
      </c>
      <c r="E407" s="153"/>
      <c r="F407" s="153"/>
      <c r="G407" s="154"/>
      <c r="H407" s="154"/>
      <c r="I407" s="154"/>
      <c r="J407" s="154"/>
      <c r="K407" s="154"/>
      <c r="L407" s="154"/>
      <c r="M407" s="154"/>
      <c r="N407" s="253"/>
      <c r="O407" s="253"/>
      <c r="P407" s="312"/>
      <c r="Q407" s="253"/>
      <c r="R407" s="186" t="str">
        <f t="shared" si="207"/>
        <v>-</v>
      </c>
      <c r="S407" s="186" t="str">
        <f t="shared" si="208"/>
        <v>-</v>
      </c>
      <c r="T407" s="155" t="s">
        <v>316</v>
      </c>
      <c r="V407" s="181">
        <f t="shared" si="190"/>
        <v>0</v>
      </c>
      <c r="W407" s="202">
        <f t="shared" si="191"/>
        <v>0</v>
      </c>
      <c r="X407" s="149">
        <f t="shared" si="192"/>
        <v>0</v>
      </c>
      <c r="Y407" s="170">
        <f t="shared" si="193"/>
        <v>0</v>
      </c>
      <c r="Z407" s="161">
        <f t="shared" si="194"/>
        <v>0</v>
      </c>
      <c r="AA407" s="171">
        <f t="shared" si="195"/>
        <v>0</v>
      </c>
      <c r="AC407" s="219">
        <f t="shared" si="196"/>
        <v>0</v>
      </c>
      <c r="AD407" s="218">
        <f t="shared" si="197"/>
        <v>0</v>
      </c>
      <c r="AE407" s="218">
        <f t="shared" si="198"/>
        <v>0</v>
      </c>
      <c r="AF407" s="220">
        <f t="shared" si="199"/>
        <v>0</v>
      </c>
      <c r="AG407" s="162"/>
      <c r="AH407" s="182">
        <f t="shared" si="200"/>
        <v>0</v>
      </c>
      <c r="AI407" s="183">
        <f t="shared" si="201"/>
        <v>0</v>
      </c>
      <c r="AJ407" s="183">
        <f t="shared" si="202"/>
        <v>0</v>
      </c>
      <c r="AK407" s="184">
        <f t="shared" si="203"/>
        <v>0</v>
      </c>
      <c r="AM407" s="370" t="str">
        <f t="shared" si="209"/>
        <v>-</v>
      </c>
      <c r="AO407" s="309" t="str">
        <f t="shared" si="206"/>
        <v/>
      </c>
    </row>
    <row r="408" spans="2:41" ht="16.5" hidden="1" outlineLevel="2" thickBot="1">
      <c r="B408" s="316">
        <v>28</v>
      </c>
      <c r="C408" s="317">
        <f t="shared" si="204"/>
        <v>421</v>
      </c>
      <c r="D408" s="317">
        <f t="shared" si="205"/>
        <v>0</v>
      </c>
      <c r="E408" s="153"/>
      <c r="F408" s="153"/>
      <c r="G408" s="154"/>
      <c r="H408" s="154"/>
      <c r="I408" s="154"/>
      <c r="J408" s="154"/>
      <c r="K408" s="154"/>
      <c r="L408" s="154"/>
      <c r="M408" s="154"/>
      <c r="N408" s="253"/>
      <c r="O408" s="253"/>
      <c r="P408" s="312"/>
      <c r="Q408" s="253"/>
      <c r="R408" s="186" t="str">
        <f t="shared" si="207"/>
        <v>-</v>
      </c>
      <c r="S408" s="186" t="str">
        <f t="shared" si="208"/>
        <v>-</v>
      </c>
      <c r="T408" s="155" t="s">
        <v>316</v>
      </c>
      <c r="V408" s="181">
        <f t="shared" si="190"/>
        <v>0</v>
      </c>
      <c r="W408" s="202">
        <f t="shared" si="191"/>
        <v>0</v>
      </c>
      <c r="X408" s="149">
        <f t="shared" si="192"/>
        <v>0</v>
      </c>
      <c r="Y408" s="170">
        <f t="shared" si="193"/>
        <v>0</v>
      </c>
      <c r="Z408" s="161">
        <f t="shared" si="194"/>
        <v>0</v>
      </c>
      <c r="AA408" s="171">
        <f t="shared" si="195"/>
        <v>0</v>
      </c>
      <c r="AC408" s="219">
        <f t="shared" si="196"/>
        <v>0</v>
      </c>
      <c r="AD408" s="218">
        <f t="shared" si="197"/>
        <v>0</v>
      </c>
      <c r="AE408" s="218">
        <f t="shared" si="198"/>
        <v>0</v>
      </c>
      <c r="AF408" s="220">
        <f t="shared" si="199"/>
        <v>0</v>
      </c>
      <c r="AG408" s="162"/>
      <c r="AH408" s="182">
        <f t="shared" si="200"/>
        <v>0</v>
      </c>
      <c r="AI408" s="183">
        <f t="shared" si="201"/>
        <v>0</v>
      </c>
      <c r="AJ408" s="183">
        <f t="shared" si="202"/>
        <v>0</v>
      </c>
      <c r="AK408" s="184">
        <f t="shared" si="203"/>
        <v>0</v>
      </c>
      <c r="AM408" s="370" t="str">
        <f t="shared" si="209"/>
        <v>-</v>
      </c>
      <c r="AO408" s="309" t="str">
        <f t="shared" si="206"/>
        <v/>
      </c>
    </row>
    <row r="409" spans="2:41" ht="16.5" hidden="1" outlineLevel="2" thickBot="1">
      <c r="B409" s="316">
        <v>29</v>
      </c>
      <c r="C409" s="317">
        <f t="shared" si="204"/>
        <v>421</v>
      </c>
      <c r="D409" s="317">
        <f t="shared" si="205"/>
        <v>0</v>
      </c>
      <c r="E409" s="153"/>
      <c r="F409" s="153"/>
      <c r="G409" s="154"/>
      <c r="H409" s="154"/>
      <c r="I409" s="154"/>
      <c r="J409" s="154"/>
      <c r="K409" s="154"/>
      <c r="L409" s="154"/>
      <c r="M409" s="154"/>
      <c r="N409" s="253"/>
      <c r="O409" s="253"/>
      <c r="P409" s="312"/>
      <c r="Q409" s="253"/>
      <c r="R409" s="186" t="str">
        <f t="shared" si="207"/>
        <v>-</v>
      </c>
      <c r="S409" s="186" t="str">
        <f t="shared" si="208"/>
        <v>-</v>
      </c>
      <c r="T409" s="155" t="s">
        <v>316</v>
      </c>
      <c r="V409" s="181">
        <f t="shared" si="190"/>
        <v>0</v>
      </c>
      <c r="W409" s="202">
        <f t="shared" si="191"/>
        <v>0</v>
      </c>
      <c r="X409" s="149">
        <f t="shared" si="192"/>
        <v>0</v>
      </c>
      <c r="Y409" s="170">
        <f t="shared" si="193"/>
        <v>0</v>
      </c>
      <c r="Z409" s="161">
        <f t="shared" si="194"/>
        <v>0</v>
      </c>
      <c r="AA409" s="171">
        <f t="shared" si="195"/>
        <v>0</v>
      </c>
      <c r="AC409" s="219">
        <f t="shared" si="196"/>
        <v>0</v>
      </c>
      <c r="AD409" s="218">
        <f t="shared" si="197"/>
        <v>0</v>
      </c>
      <c r="AE409" s="218">
        <f t="shared" si="198"/>
        <v>0</v>
      </c>
      <c r="AF409" s="220">
        <f t="shared" si="199"/>
        <v>0</v>
      </c>
      <c r="AG409" s="162"/>
      <c r="AH409" s="182">
        <f t="shared" si="200"/>
        <v>0</v>
      </c>
      <c r="AI409" s="183">
        <f t="shared" si="201"/>
        <v>0</v>
      </c>
      <c r="AJ409" s="183">
        <f t="shared" si="202"/>
        <v>0</v>
      </c>
      <c r="AK409" s="184">
        <f t="shared" si="203"/>
        <v>0</v>
      </c>
      <c r="AM409" s="370" t="str">
        <f t="shared" si="209"/>
        <v>-</v>
      </c>
      <c r="AO409" s="309" t="str">
        <f t="shared" si="206"/>
        <v/>
      </c>
    </row>
    <row r="410" spans="2:41" ht="16.5" hidden="1" outlineLevel="2" thickBot="1">
      <c r="B410" s="316">
        <v>30</v>
      </c>
      <c r="C410" s="317">
        <f t="shared" si="204"/>
        <v>421</v>
      </c>
      <c r="D410" s="317">
        <f t="shared" si="205"/>
        <v>0</v>
      </c>
      <c r="E410" s="153"/>
      <c r="F410" s="153"/>
      <c r="G410" s="154"/>
      <c r="H410" s="154"/>
      <c r="I410" s="154"/>
      <c r="J410" s="154"/>
      <c r="K410" s="154"/>
      <c r="L410" s="154"/>
      <c r="M410" s="154"/>
      <c r="N410" s="253"/>
      <c r="O410" s="253"/>
      <c r="P410" s="312"/>
      <c r="Q410" s="253"/>
      <c r="R410" s="186" t="str">
        <f t="shared" si="207"/>
        <v>-</v>
      </c>
      <c r="S410" s="186" t="str">
        <f t="shared" si="208"/>
        <v>-</v>
      </c>
      <c r="T410" s="155" t="s">
        <v>316</v>
      </c>
      <c r="V410" s="181">
        <f t="shared" si="190"/>
        <v>0</v>
      </c>
      <c r="W410" s="202">
        <f t="shared" si="191"/>
        <v>0</v>
      </c>
      <c r="X410" s="149">
        <f t="shared" si="192"/>
        <v>0</v>
      </c>
      <c r="Y410" s="170">
        <f t="shared" si="193"/>
        <v>0</v>
      </c>
      <c r="Z410" s="161">
        <f t="shared" si="194"/>
        <v>0</v>
      </c>
      <c r="AA410" s="171">
        <f t="shared" si="195"/>
        <v>0</v>
      </c>
      <c r="AC410" s="219">
        <f t="shared" si="196"/>
        <v>0</v>
      </c>
      <c r="AD410" s="218">
        <f t="shared" si="197"/>
        <v>0</v>
      </c>
      <c r="AE410" s="218">
        <f t="shared" si="198"/>
        <v>0</v>
      </c>
      <c r="AF410" s="220">
        <f t="shared" si="199"/>
        <v>0</v>
      </c>
      <c r="AG410" s="162"/>
      <c r="AH410" s="182">
        <f t="shared" si="200"/>
        <v>0</v>
      </c>
      <c r="AI410" s="183">
        <f t="shared" si="201"/>
        <v>0</v>
      </c>
      <c r="AJ410" s="183">
        <f t="shared" si="202"/>
        <v>0</v>
      </c>
      <c r="AK410" s="184">
        <f t="shared" si="203"/>
        <v>0</v>
      </c>
      <c r="AM410" s="370" t="str">
        <f t="shared" si="209"/>
        <v>-</v>
      </c>
      <c r="AO410" s="309" t="str">
        <f t="shared" si="206"/>
        <v/>
      </c>
    </row>
    <row r="411" spans="2:41" ht="16.5" hidden="1" outlineLevel="2" thickBot="1">
      <c r="B411" s="316">
        <v>31</v>
      </c>
      <c r="C411" s="317">
        <f t="shared" si="204"/>
        <v>421</v>
      </c>
      <c r="D411" s="317">
        <f t="shared" si="205"/>
        <v>0</v>
      </c>
      <c r="E411" s="153"/>
      <c r="F411" s="153"/>
      <c r="G411" s="154"/>
      <c r="H411" s="154"/>
      <c r="I411" s="154"/>
      <c r="J411" s="154"/>
      <c r="K411" s="154"/>
      <c r="L411" s="154"/>
      <c r="M411" s="154"/>
      <c r="N411" s="253"/>
      <c r="O411" s="253"/>
      <c r="P411" s="312"/>
      <c r="Q411" s="253"/>
      <c r="R411" s="186" t="str">
        <f t="shared" si="207"/>
        <v>-</v>
      </c>
      <c r="S411" s="186" t="str">
        <f t="shared" si="208"/>
        <v>-</v>
      </c>
      <c r="T411" s="155" t="s">
        <v>316</v>
      </c>
      <c r="V411" s="181">
        <f t="shared" si="190"/>
        <v>0</v>
      </c>
      <c r="W411" s="202">
        <f t="shared" si="191"/>
        <v>0</v>
      </c>
      <c r="X411" s="149">
        <f t="shared" si="192"/>
        <v>0</v>
      </c>
      <c r="Y411" s="170">
        <f t="shared" si="193"/>
        <v>0</v>
      </c>
      <c r="Z411" s="161">
        <f t="shared" si="194"/>
        <v>0</v>
      </c>
      <c r="AA411" s="171">
        <f t="shared" si="195"/>
        <v>0</v>
      </c>
      <c r="AC411" s="219">
        <f t="shared" si="196"/>
        <v>0</v>
      </c>
      <c r="AD411" s="218">
        <f t="shared" si="197"/>
        <v>0</v>
      </c>
      <c r="AE411" s="218">
        <f t="shared" si="198"/>
        <v>0</v>
      </c>
      <c r="AF411" s="220">
        <f t="shared" si="199"/>
        <v>0</v>
      </c>
      <c r="AG411" s="162"/>
      <c r="AH411" s="182">
        <f t="shared" si="200"/>
        <v>0</v>
      </c>
      <c r="AI411" s="183">
        <f t="shared" si="201"/>
        <v>0</v>
      </c>
      <c r="AJ411" s="183">
        <f t="shared" si="202"/>
        <v>0</v>
      </c>
      <c r="AK411" s="184">
        <f t="shared" si="203"/>
        <v>0</v>
      </c>
      <c r="AM411" s="370" t="str">
        <f t="shared" si="209"/>
        <v>-</v>
      </c>
      <c r="AO411" s="309" t="str">
        <f t="shared" si="206"/>
        <v/>
      </c>
    </row>
    <row r="412" spans="2:41" ht="16.5" hidden="1" outlineLevel="2" thickBot="1">
      <c r="B412" s="316">
        <v>32</v>
      </c>
      <c r="C412" s="317">
        <f t="shared" si="204"/>
        <v>421</v>
      </c>
      <c r="D412" s="317">
        <f t="shared" si="205"/>
        <v>0</v>
      </c>
      <c r="E412" s="153"/>
      <c r="F412" s="153"/>
      <c r="G412" s="154"/>
      <c r="H412" s="154"/>
      <c r="I412" s="154"/>
      <c r="J412" s="154"/>
      <c r="K412" s="154"/>
      <c r="L412" s="154"/>
      <c r="M412" s="154"/>
      <c r="N412" s="253"/>
      <c r="O412" s="253"/>
      <c r="P412" s="312"/>
      <c r="Q412" s="253"/>
      <c r="R412" s="186" t="str">
        <f t="shared" si="207"/>
        <v>-</v>
      </c>
      <c r="S412" s="186" t="str">
        <f t="shared" si="208"/>
        <v>-</v>
      </c>
      <c r="T412" s="155" t="s">
        <v>316</v>
      </c>
      <c r="V412" s="181">
        <f t="shared" si="190"/>
        <v>0</v>
      </c>
      <c r="W412" s="202">
        <f t="shared" si="191"/>
        <v>0</v>
      </c>
      <c r="X412" s="149">
        <f t="shared" si="192"/>
        <v>0</v>
      </c>
      <c r="Y412" s="170">
        <f t="shared" si="193"/>
        <v>0</v>
      </c>
      <c r="Z412" s="161">
        <f t="shared" si="194"/>
        <v>0</v>
      </c>
      <c r="AA412" s="171">
        <f t="shared" si="195"/>
        <v>0</v>
      </c>
      <c r="AC412" s="219">
        <f t="shared" si="196"/>
        <v>0</v>
      </c>
      <c r="AD412" s="218">
        <f t="shared" si="197"/>
        <v>0</v>
      </c>
      <c r="AE412" s="218">
        <f t="shared" si="198"/>
        <v>0</v>
      </c>
      <c r="AF412" s="220">
        <f t="shared" si="199"/>
        <v>0</v>
      </c>
      <c r="AG412" s="162"/>
      <c r="AH412" s="182">
        <f t="shared" si="200"/>
        <v>0</v>
      </c>
      <c r="AI412" s="183">
        <f t="shared" si="201"/>
        <v>0</v>
      </c>
      <c r="AJ412" s="183">
        <f t="shared" si="202"/>
        <v>0</v>
      </c>
      <c r="AK412" s="184">
        <f t="shared" si="203"/>
        <v>0</v>
      </c>
      <c r="AM412" s="370" t="str">
        <f t="shared" si="209"/>
        <v>-</v>
      </c>
      <c r="AO412" s="309" t="str">
        <f t="shared" si="206"/>
        <v/>
      </c>
    </row>
    <row r="413" spans="2:41" ht="16.5" hidden="1" outlineLevel="2" thickBot="1">
      <c r="B413" s="316">
        <v>33</v>
      </c>
      <c r="C413" s="317">
        <f t="shared" si="204"/>
        <v>421</v>
      </c>
      <c r="D413" s="317">
        <f t="shared" si="205"/>
        <v>0</v>
      </c>
      <c r="E413" s="153"/>
      <c r="F413" s="153"/>
      <c r="G413" s="154"/>
      <c r="H413" s="154"/>
      <c r="I413" s="154"/>
      <c r="J413" s="154"/>
      <c r="K413" s="154"/>
      <c r="L413" s="154"/>
      <c r="M413" s="154"/>
      <c r="N413" s="253"/>
      <c r="O413" s="253"/>
      <c r="P413" s="312"/>
      <c r="Q413" s="253"/>
      <c r="R413" s="186" t="str">
        <f t="shared" si="207"/>
        <v>-</v>
      </c>
      <c r="S413" s="186" t="str">
        <f t="shared" si="208"/>
        <v>-</v>
      </c>
      <c r="T413" s="155" t="s">
        <v>316</v>
      </c>
      <c r="V413" s="181">
        <f t="shared" si="190"/>
        <v>0</v>
      </c>
      <c r="W413" s="202">
        <f t="shared" si="191"/>
        <v>0</v>
      </c>
      <c r="X413" s="149">
        <f t="shared" si="192"/>
        <v>0</v>
      </c>
      <c r="Y413" s="170">
        <f t="shared" si="193"/>
        <v>0</v>
      </c>
      <c r="Z413" s="161">
        <f t="shared" si="194"/>
        <v>0</v>
      </c>
      <c r="AA413" s="171">
        <f t="shared" si="195"/>
        <v>0</v>
      </c>
      <c r="AC413" s="219">
        <f t="shared" si="196"/>
        <v>0</v>
      </c>
      <c r="AD413" s="218">
        <f t="shared" si="197"/>
        <v>0</v>
      </c>
      <c r="AE413" s="218">
        <f t="shared" si="198"/>
        <v>0</v>
      </c>
      <c r="AF413" s="220">
        <f t="shared" si="199"/>
        <v>0</v>
      </c>
      <c r="AG413" s="162"/>
      <c r="AH413" s="182">
        <f t="shared" si="200"/>
        <v>0</v>
      </c>
      <c r="AI413" s="183">
        <f t="shared" si="201"/>
        <v>0</v>
      </c>
      <c r="AJ413" s="183">
        <f t="shared" si="202"/>
        <v>0</v>
      </c>
      <c r="AK413" s="184">
        <f t="shared" si="203"/>
        <v>0</v>
      </c>
      <c r="AM413" s="370" t="str">
        <f t="shared" si="209"/>
        <v>-</v>
      </c>
      <c r="AO413" s="309" t="str">
        <f t="shared" si="206"/>
        <v/>
      </c>
    </row>
    <row r="414" spans="2:41" ht="16.5" hidden="1" outlineLevel="2" thickBot="1">
      <c r="B414" s="316">
        <v>34</v>
      </c>
      <c r="C414" s="317">
        <f t="shared" si="204"/>
        <v>421</v>
      </c>
      <c r="D414" s="317">
        <f t="shared" si="205"/>
        <v>0</v>
      </c>
      <c r="E414" s="153"/>
      <c r="F414" s="153"/>
      <c r="G414" s="154"/>
      <c r="H414" s="154"/>
      <c r="I414" s="154"/>
      <c r="J414" s="154"/>
      <c r="K414" s="154"/>
      <c r="L414" s="154"/>
      <c r="M414" s="154"/>
      <c r="N414" s="253"/>
      <c r="O414" s="253"/>
      <c r="P414" s="312"/>
      <c r="Q414" s="253"/>
      <c r="R414" s="186" t="str">
        <f t="shared" si="207"/>
        <v>-</v>
      </c>
      <c r="S414" s="186" t="str">
        <f t="shared" si="208"/>
        <v>-</v>
      </c>
      <c r="T414" s="155" t="s">
        <v>316</v>
      </c>
      <c r="V414" s="181">
        <f t="shared" si="190"/>
        <v>0</v>
      </c>
      <c r="W414" s="202">
        <f t="shared" si="191"/>
        <v>0</v>
      </c>
      <c r="X414" s="149">
        <f t="shared" si="192"/>
        <v>0</v>
      </c>
      <c r="Y414" s="170">
        <f t="shared" si="193"/>
        <v>0</v>
      </c>
      <c r="Z414" s="161">
        <f t="shared" si="194"/>
        <v>0</v>
      </c>
      <c r="AA414" s="171">
        <f t="shared" si="195"/>
        <v>0</v>
      </c>
      <c r="AC414" s="219">
        <f t="shared" si="196"/>
        <v>0</v>
      </c>
      <c r="AD414" s="218">
        <f t="shared" si="197"/>
        <v>0</v>
      </c>
      <c r="AE414" s="218">
        <f t="shared" si="198"/>
        <v>0</v>
      </c>
      <c r="AF414" s="220">
        <f t="shared" si="199"/>
        <v>0</v>
      </c>
      <c r="AG414" s="162"/>
      <c r="AH414" s="182">
        <f t="shared" si="200"/>
        <v>0</v>
      </c>
      <c r="AI414" s="183">
        <f t="shared" si="201"/>
        <v>0</v>
      </c>
      <c r="AJ414" s="183">
        <f t="shared" si="202"/>
        <v>0</v>
      </c>
      <c r="AK414" s="184">
        <f t="shared" si="203"/>
        <v>0</v>
      </c>
      <c r="AM414" s="370" t="str">
        <f t="shared" si="209"/>
        <v>-</v>
      </c>
      <c r="AO414" s="309" t="str">
        <f t="shared" si="206"/>
        <v/>
      </c>
    </row>
    <row r="415" spans="2:41" ht="16.5" hidden="1" outlineLevel="2" thickBot="1">
      <c r="B415" s="316">
        <v>35</v>
      </c>
      <c r="C415" s="317">
        <f t="shared" si="204"/>
        <v>421</v>
      </c>
      <c r="D415" s="317">
        <f t="shared" si="205"/>
        <v>0</v>
      </c>
      <c r="E415" s="153"/>
      <c r="F415" s="153"/>
      <c r="G415" s="154"/>
      <c r="H415" s="154"/>
      <c r="I415" s="154"/>
      <c r="J415" s="154"/>
      <c r="K415" s="154"/>
      <c r="L415" s="154"/>
      <c r="M415" s="154"/>
      <c r="N415" s="253"/>
      <c r="O415" s="253"/>
      <c r="P415" s="312"/>
      <c r="Q415" s="253"/>
      <c r="R415" s="186" t="str">
        <f t="shared" si="207"/>
        <v>-</v>
      </c>
      <c r="S415" s="186" t="str">
        <f t="shared" si="208"/>
        <v>-</v>
      </c>
      <c r="T415" s="155" t="s">
        <v>316</v>
      </c>
      <c r="V415" s="181">
        <f t="shared" si="190"/>
        <v>0</v>
      </c>
      <c r="W415" s="202">
        <f t="shared" si="191"/>
        <v>0</v>
      </c>
      <c r="X415" s="149">
        <f t="shared" si="192"/>
        <v>0</v>
      </c>
      <c r="Y415" s="170">
        <f t="shared" si="193"/>
        <v>0</v>
      </c>
      <c r="Z415" s="161">
        <f t="shared" si="194"/>
        <v>0</v>
      </c>
      <c r="AA415" s="171">
        <f t="shared" si="195"/>
        <v>0</v>
      </c>
      <c r="AC415" s="219">
        <f t="shared" si="196"/>
        <v>0</v>
      </c>
      <c r="AD415" s="218">
        <f t="shared" si="197"/>
        <v>0</v>
      </c>
      <c r="AE415" s="218">
        <f t="shared" si="198"/>
        <v>0</v>
      </c>
      <c r="AF415" s="220">
        <f t="shared" si="199"/>
        <v>0</v>
      </c>
      <c r="AG415" s="162"/>
      <c r="AH415" s="182">
        <f t="shared" si="200"/>
        <v>0</v>
      </c>
      <c r="AI415" s="183">
        <f t="shared" si="201"/>
        <v>0</v>
      </c>
      <c r="AJ415" s="183">
        <f t="shared" si="202"/>
        <v>0</v>
      </c>
      <c r="AK415" s="184">
        <f t="shared" si="203"/>
        <v>0</v>
      </c>
      <c r="AM415" s="370" t="str">
        <f t="shared" si="209"/>
        <v>-</v>
      </c>
      <c r="AO415" s="309" t="str">
        <f t="shared" si="206"/>
        <v/>
      </c>
    </row>
    <row r="416" spans="2:41" ht="16.5" hidden="1" outlineLevel="2" thickBot="1">
      <c r="B416" s="316">
        <v>36</v>
      </c>
      <c r="C416" s="317">
        <f t="shared" si="204"/>
        <v>421</v>
      </c>
      <c r="D416" s="317">
        <f t="shared" si="205"/>
        <v>0</v>
      </c>
      <c r="E416" s="153"/>
      <c r="F416" s="153"/>
      <c r="G416" s="154"/>
      <c r="H416" s="154"/>
      <c r="I416" s="154"/>
      <c r="J416" s="154"/>
      <c r="K416" s="154"/>
      <c r="L416" s="154"/>
      <c r="M416" s="154"/>
      <c r="N416" s="253"/>
      <c r="O416" s="253"/>
      <c r="P416" s="312"/>
      <c r="Q416" s="253"/>
      <c r="R416" s="186" t="str">
        <f t="shared" si="207"/>
        <v>-</v>
      </c>
      <c r="S416" s="186" t="str">
        <f t="shared" si="208"/>
        <v>-</v>
      </c>
      <c r="T416" s="155" t="s">
        <v>316</v>
      </c>
      <c r="V416" s="181">
        <f t="shared" si="190"/>
        <v>0</v>
      </c>
      <c r="W416" s="202">
        <f t="shared" si="191"/>
        <v>0</v>
      </c>
      <c r="X416" s="149">
        <f t="shared" si="192"/>
        <v>0</v>
      </c>
      <c r="Y416" s="170">
        <f t="shared" si="193"/>
        <v>0</v>
      </c>
      <c r="Z416" s="161">
        <f t="shared" si="194"/>
        <v>0</v>
      </c>
      <c r="AA416" s="171">
        <f t="shared" si="195"/>
        <v>0</v>
      </c>
      <c r="AC416" s="219">
        <f t="shared" si="196"/>
        <v>0</v>
      </c>
      <c r="AD416" s="218">
        <f t="shared" si="197"/>
        <v>0</v>
      </c>
      <c r="AE416" s="218">
        <f t="shared" si="198"/>
        <v>0</v>
      </c>
      <c r="AF416" s="220">
        <f t="shared" si="199"/>
        <v>0</v>
      </c>
      <c r="AG416" s="162"/>
      <c r="AH416" s="182">
        <f t="shared" si="200"/>
        <v>0</v>
      </c>
      <c r="AI416" s="183">
        <f t="shared" si="201"/>
        <v>0</v>
      </c>
      <c r="AJ416" s="183">
        <f t="shared" si="202"/>
        <v>0</v>
      </c>
      <c r="AK416" s="184">
        <f t="shared" si="203"/>
        <v>0</v>
      </c>
      <c r="AM416" s="370" t="str">
        <f t="shared" si="209"/>
        <v>-</v>
      </c>
      <c r="AO416" s="309" t="str">
        <f t="shared" si="206"/>
        <v/>
      </c>
    </row>
    <row r="417" spans="2:41" ht="16.5" hidden="1" outlineLevel="2" thickBot="1">
      <c r="B417" s="316">
        <v>37</v>
      </c>
      <c r="C417" s="317">
        <f t="shared" si="204"/>
        <v>421</v>
      </c>
      <c r="D417" s="317">
        <f t="shared" si="205"/>
        <v>0</v>
      </c>
      <c r="E417" s="153"/>
      <c r="F417" s="153"/>
      <c r="G417" s="154"/>
      <c r="H417" s="154"/>
      <c r="I417" s="154"/>
      <c r="J417" s="154"/>
      <c r="K417" s="154"/>
      <c r="L417" s="154"/>
      <c r="M417" s="154"/>
      <c r="N417" s="253"/>
      <c r="O417" s="253"/>
      <c r="P417" s="312"/>
      <c r="Q417" s="253"/>
      <c r="R417" s="186" t="str">
        <f t="shared" si="207"/>
        <v>-</v>
      </c>
      <c r="S417" s="186" t="str">
        <f t="shared" si="208"/>
        <v>-</v>
      </c>
      <c r="T417" s="155" t="s">
        <v>316</v>
      </c>
      <c r="V417" s="181">
        <f t="shared" si="190"/>
        <v>0</v>
      </c>
      <c r="W417" s="202">
        <f t="shared" si="191"/>
        <v>0</v>
      </c>
      <c r="X417" s="149">
        <f t="shared" si="192"/>
        <v>0</v>
      </c>
      <c r="Y417" s="170">
        <f t="shared" si="193"/>
        <v>0</v>
      </c>
      <c r="Z417" s="161">
        <f t="shared" si="194"/>
        <v>0</v>
      </c>
      <c r="AA417" s="171">
        <f t="shared" si="195"/>
        <v>0</v>
      </c>
      <c r="AC417" s="219">
        <f t="shared" si="196"/>
        <v>0</v>
      </c>
      <c r="AD417" s="218">
        <f t="shared" si="197"/>
        <v>0</v>
      </c>
      <c r="AE417" s="218">
        <f t="shared" si="198"/>
        <v>0</v>
      </c>
      <c r="AF417" s="220">
        <f t="shared" si="199"/>
        <v>0</v>
      </c>
      <c r="AG417" s="162"/>
      <c r="AH417" s="182">
        <f t="shared" si="200"/>
        <v>0</v>
      </c>
      <c r="AI417" s="183">
        <f t="shared" si="201"/>
        <v>0</v>
      </c>
      <c r="AJ417" s="183">
        <f t="shared" si="202"/>
        <v>0</v>
      </c>
      <c r="AK417" s="184">
        <f t="shared" si="203"/>
        <v>0</v>
      </c>
      <c r="AM417" s="370" t="str">
        <f t="shared" si="209"/>
        <v>-</v>
      </c>
      <c r="AO417" s="309" t="str">
        <f t="shared" si="206"/>
        <v/>
      </c>
    </row>
    <row r="418" spans="2:41" ht="16.5" hidden="1" outlineLevel="2" thickBot="1">
      <c r="B418" s="316">
        <v>38</v>
      </c>
      <c r="C418" s="317">
        <f t="shared" si="204"/>
        <v>421</v>
      </c>
      <c r="D418" s="317">
        <f t="shared" si="205"/>
        <v>0</v>
      </c>
      <c r="E418" s="153"/>
      <c r="F418" s="153"/>
      <c r="G418" s="154"/>
      <c r="H418" s="154"/>
      <c r="I418" s="154"/>
      <c r="J418" s="154"/>
      <c r="K418" s="154"/>
      <c r="L418" s="154"/>
      <c r="M418" s="154"/>
      <c r="N418" s="253"/>
      <c r="O418" s="253"/>
      <c r="P418" s="312"/>
      <c r="Q418" s="253"/>
      <c r="R418" s="186" t="str">
        <f t="shared" si="207"/>
        <v>-</v>
      </c>
      <c r="S418" s="186" t="str">
        <f t="shared" si="208"/>
        <v>-</v>
      </c>
      <c r="T418" s="155" t="s">
        <v>316</v>
      </c>
      <c r="V418" s="181">
        <f t="shared" si="190"/>
        <v>0</v>
      </c>
      <c r="W418" s="202">
        <f t="shared" si="191"/>
        <v>0</v>
      </c>
      <c r="X418" s="149">
        <f t="shared" si="192"/>
        <v>0</v>
      </c>
      <c r="Y418" s="170">
        <f t="shared" si="193"/>
        <v>0</v>
      </c>
      <c r="Z418" s="161">
        <f t="shared" si="194"/>
        <v>0</v>
      </c>
      <c r="AA418" s="171">
        <f t="shared" si="195"/>
        <v>0</v>
      </c>
      <c r="AC418" s="219">
        <f t="shared" si="196"/>
        <v>0</v>
      </c>
      <c r="AD418" s="218">
        <f t="shared" si="197"/>
        <v>0</v>
      </c>
      <c r="AE418" s="218">
        <f t="shared" si="198"/>
        <v>0</v>
      </c>
      <c r="AF418" s="220">
        <f t="shared" si="199"/>
        <v>0</v>
      </c>
      <c r="AG418" s="162"/>
      <c r="AH418" s="182">
        <f t="shared" si="200"/>
        <v>0</v>
      </c>
      <c r="AI418" s="183">
        <f t="shared" si="201"/>
        <v>0</v>
      </c>
      <c r="AJ418" s="183">
        <f t="shared" si="202"/>
        <v>0</v>
      </c>
      <c r="AK418" s="184">
        <f t="shared" si="203"/>
        <v>0</v>
      </c>
      <c r="AM418" s="370" t="str">
        <f t="shared" si="209"/>
        <v>-</v>
      </c>
      <c r="AO418" s="309" t="str">
        <f t="shared" si="206"/>
        <v/>
      </c>
    </row>
    <row r="419" spans="2:41" ht="16.5" hidden="1" outlineLevel="2" thickBot="1">
      <c r="B419" s="316">
        <v>39</v>
      </c>
      <c r="C419" s="317">
        <f t="shared" si="204"/>
        <v>421</v>
      </c>
      <c r="D419" s="317">
        <f t="shared" si="205"/>
        <v>0</v>
      </c>
      <c r="E419" s="153"/>
      <c r="F419" s="153"/>
      <c r="G419" s="154"/>
      <c r="H419" s="154"/>
      <c r="I419" s="154"/>
      <c r="J419" s="154"/>
      <c r="K419" s="154"/>
      <c r="L419" s="154"/>
      <c r="M419" s="154"/>
      <c r="N419" s="253"/>
      <c r="O419" s="253"/>
      <c r="P419" s="312"/>
      <c r="Q419" s="253"/>
      <c r="R419" s="186" t="str">
        <f t="shared" si="207"/>
        <v>-</v>
      </c>
      <c r="S419" s="186" t="str">
        <f t="shared" si="208"/>
        <v>-</v>
      </c>
      <c r="T419" s="155" t="s">
        <v>316</v>
      </c>
      <c r="V419" s="181">
        <f t="shared" si="190"/>
        <v>0</v>
      </c>
      <c r="W419" s="202">
        <f t="shared" si="191"/>
        <v>0</v>
      </c>
      <c r="X419" s="149">
        <f t="shared" si="192"/>
        <v>0</v>
      </c>
      <c r="Y419" s="170">
        <f t="shared" si="193"/>
        <v>0</v>
      </c>
      <c r="Z419" s="161">
        <f t="shared" si="194"/>
        <v>0</v>
      </c>
      <c r="AA419" s="171">
        <f t="shared" si="195"/>
        <v>0</v>
      </c>
      <c r="AC419" s="219">
        <f t="shared" si="196"/>
        <v>0</v>
      </c>
      <c r="AD419" s="218">
        <f t="shared" si="197"/>
        <v>0</v>
      </c>
      <c r="AE419" s="218">
        <f t="shared" si="198"/>
        <v>0</v>
      </c>
      <c r="AF419" s="220">
        <f t="shared" si="199"/>
        <v>0</v>
      </c>
      <c r="AG419" s="162"/>
      <c r="AH419" s="182">
        <f t="shared" si="200"/>
        <v>0</v>
      </c>
      <c r="AI419" s="183">
        <f t="shared" si="201"/>
        <v>0</v>
      </c>
      <c r="AJ419" s="183">
        <f t="shared" si="202"/>
        <v>0</v>
      </c>
      <c r="AK419" s="184">
        <f t="shared" si="203"/>
        <v>0</v>
      </c>
      <c r="AM419" s="370" t="str">
        <f t="shared" si="209"/>
        <v>-</v>
      </c>
      <c r="AO419" s="309" t="str">
        <f t="shared" si="206"/>
        <v/>
      </c>
    </row>
    <row r="420" spans="2:41" ht="16.5" hidden="1" outlineLevel="2" thickBot="1">
      <c r="B420" s="316">
        <v>40</v>
      </c>
      <c r="C420" s="317">
        <f t="shared" si="204"/>
        <v>421</v>
      </c>
      <c r="D420" s="317">
        <f t="shared" si="205"/>
        <v>0</v>
      </c>
      <c r="E420" s="153"/>
      <c r="F420" s="153"/>
      <c r="G420" s="154"/>
      <c r="H420" s="154"/>
      <c r="I420" s="154"/>
      <c r="J420" s="154"/>
      <c r="K420" s="154"/>
      <c r="L420" s="154"/>
      <c r="M420" s="154"/>
      <c r="N420" s="253"/>
      <c r="O420" s="253"/>
      <c r="P420" s="312"/>
      <c r="Q420" s="253"/>
      <c r="R420" s="186" t="str">
        <f t="shared" si="207"/>
        <v>-</v>
      </c>
      <c r="S420" s="186" t="str">
        <f t="shared" si="208"/>
        <v>-</v>
      </c>
      <c r="T420" s="155" t="s">
        <v>316</v>
      </c>
      <c r="V420" s="181">
        <f t="shared" si="190"/>
        <v>0</v>
      </c>
      <c r="W420" s="202">
        <f t="shared" si="191"/>
        <v>0</v>
      </c>
      <c r="X420" s="149">
        <f t="shared" si="192"/>
        <v>0</v>
      </c>
      <c r="Y420" s="170">
        <f t="shared" si="193"/>
        <v>0</v>
      </c>
      <c r="Z420" s="161">
        <f t="shared" si="194"/>
        <v>0</v>
      </c>
      <c r="AA420" s="171">
        <f t="shared" si="195"/>
        <v>0</v>
      </c>
      <c r="AC420" s="219">
        <f t="shared" si="196"/>
        <v>0</v>
      </c>
      <c r="AD420" s="218">
        <f t="shared" si="197"/>
        <v>0</v>
      </c>
      <c r="AE420" s="218">
        <f t="shared" si="198"/>
        <v>0</v>
      </c>
      <c r="AF420" s="220">
        <f t="shared" si="199"/>
        <v>0</v>
      </c>
      <c r="AG420" s="162"/>
      <c r="AH420" s="182">
        <f t="shared" si="200"/>
        <v>0</v>
      </c>
      <c r="AI420" s="183">
        <f t="shared" si="201"/>
        <v>0</v>
      </c>
      <c r="AJ420" s="183">
        <f t="shared" si="202"/>
        <v>0</v>
      </c>
      <c r="AK420" s="184">
        <f t="shared" si="203"/>
        <v>0</v>
      </c>
      <c r="AM420" s="370" t="str">
        <f t="shared" si="209"/>
        <v>-</v>
      </c>
      <c r="AO420" s="309" t="str">
        <f t="shared" si="206"/>
        <v/>
      </c>
    </row>
    <row r="421" spans="2:41" ht="16.5" hidden="1" outlineLevel="2" thickBot="1">
      <c r="B421" s="316">
        <v>41</v>
      </c>
      <c r="C421" s="317">
        <f t="shared" si="204"/>
        <v>421</v>
      </c>
      <c r="D421" s="317">
        <f t="shared" si="205"/>
        <v>0</v>
      </c>
      <c r="E421" s="153"/>
      <c r="F421" s="153"/>
      <c r="G421" s="154"/>
      <c r="H421" s="154"/>
      <c r="I421" s="154"/>
      <c r="J421" s="154"/>
      <c r="K421" s="154"/>
      <c r="L421" s="154"/>
      <c r="M421" s="154"/>
      <c r="N421" s="253"/>
      <c r="O421" s="253"/>
      <c r="P421" s="312"/>
      <c r="Q421" s="253"/>
      <c r="R421" s="186" t="str">
        <f t="shared" si="207"/>
        <v>-</v>
      </c>
      <c r="S421" s="186" t="str">
        <f t="shared" si="208"/>
        <v>-</v>
      </c>
      <c r="T421" s="155" t="s">
        <v>316</v>
      </c>
      <c r="V421" s="181">
        <f t="shared" si="190"/>
        <v>0</v>
      </c>
      <c r="W421" s="202">
        <f t="shared" si="191"/>
        <v>0</v>
      </c>
      <c r="X421" s="149">
        <f t="shared" si="192"/>
        <v>0</v>
      </c>
      <c r="Y421" s="170">
        <f t="shared" si="193"/>
        <v>0</v>
      </c>
      <c r="Z421" s="161">
        <f t="shared" si="194"/>
        <v>0</v>
      </c>
      <c r="AA421" s="171">
        <f t="shared" si="195"/>
        <v>0</v>
      </c>
      <c r="AC421" s="219">
        <f t="shared" si="196"/>
        <v>0</v>
      </c>
      <c r="AD421" s="218">
        <f t="shared" si="197"/>
        <v>0</v>
      </c>
      <c r="AE421" s="218">
        <f t="shared" si="198"/>
        <v>0</v>
      </c>
      <c r="AF421" s="220">
        <f t="shared" si="199"/>
        <v>0</v>
      </c>
      <c r="AG421" s="162"/>
      <c r="AH421" s="182">
        <f t="shared" si="200"/>
        <v>0</v>
      </c>
      <c r="AI421" s="183">
        <f t="shared" si="201"/>
        <v>0</v>
      </c>
      <c r="AJ421" s="183">
        <f t="shared" si="202"/>
        <v>0</v>
      </c>
      <c r="AK421" s="184">
        <f t="shared" si="203"/>
        <v>0</v>
      </c>
      <c r="AM421" s="370" t="str">
        <f t="shared" si="209"/>
        <v>-</v>
      </c>
      <c r="AO421" s="309" t="str">
        <f t="shared" si="206"/>
        <v/>
      </c>
    </row>
    <row r="422" spans="2:41" ht="16.5" hidden="1" outlineLevel="2" thickBot="1">
      <c r="B422" s="316">
        <v>42</v>
      </c>
      <c r="C422" s="317">
        <f t="shared" si="204"/>
        <v>421</v>
      </c>
      <c r="D422" s="317">
        <f t="shared" si="205"/>
        <v>0</v>
      </c>
      <c r="E422" s="153"/>
      <c r="F422" s="153"/>
      <c r="G422" s="154"/>
      <c r="H422" s="154"/>
      <c r="I422" s="154"/>
      <c r="J422" s="154"/>
      <c r="K422" s="154"/>
      <c r="L422" s="154"/>
      <c r="M422" s="154"/>
      <c r="N422" s="253"/>
      <c r="O422" s="253"/>
      <c r="P422" s="312"/>
      <c r="Q422" s="253"/>
      <c r="R422" s="186" t="str">
        <f t="shared" si="207"/>
        <v>-</v>
      </c>
      <c r="S422" s="186" t="str">
        <f t="shared" si="208"/>
        <v>-</v>
      </c>
      <c r="T422" s="155" t="s">
        <v>316</v>
      </c>
      <c r="V422" s="181">
        <f t="shared" si="190"/>
        <v>0</v>
      </c>
      <c r="W422" s="202">
        <f t="shared" si="191"/>
        <v>0</v>
      </c>
      <c r="X422" s="149">
        <f t="shared" si="192"/>
        <v>0</v>
      </c>
      <c r="Y422" s="170">
        <f t="shared" si="193"/>
        <v>0</v>
      </c>
      <c r="Z422" s="161">
        <f t="shared" si="194"/>
        <v>0</v>
      </c>
      <c r="AA422" s="171">
        <f t="shared" si="195"/>
        <v>0</v>
      </c>
      <c r="AC422" s="219">
        <f t="shared" si="196"/>
        <v>0</v>
      </c>
      <c r="AD422" s="218">
        <f t="shared" si="197"/>
        <v>0</v>
      </c>
      <c r="AE422" s="218">
        <f t="shared" si="198"/>
        <v>0</v>
      </c>
      <c r="AF422" s="220">
        <f t="shared" si="199"/>
        <v>0</v>
      </c>
      <c r="AG422" s="162"/>
      <c r="AH422" s="182">
        <f t="shared" si="200"/>
        <v>0</v>
      </c>
      <c r="AI422" s="183">
        <f t="shared" si="201"/>
        <v>0</v>
      </c>
      <c r="AJ422" s="183">
        <f t="shared" si="202"/>
        <v>0</v>
      </c>
      <c r="AK422" s="184">
        <f t="shared" si="203"/>
        <v>0</v>
      </c>
      <c r="AM422" s="370" t="str">
        <f t="shared" si="209"/>
        <v>-</v>
      </c>
      <c r="AO422" s="309" t="str">
        <f t="shared" si="206"/>
        <v/>
      </c>
    </row>
    <row r="423" spans="2:41" ht="16.5" hidden="1" outlineLevel="2" thickBot="1">
      <c r="B423" s="316">
        <v>43</v>
      </c>
      <c r="C423" s="317">
        <f t="shared" si="204"/>
        <v>421</v>
      </c>
      <c r="D423" s="317">
        <f t="shared" si="205"/>
        <v>0</v>
      </c>
      <c r="E423" s="153"/>
      <c r="F423" s="153"/>
      <c r="G423" s="154"/>
      <c r="H423" s="154"/>
      <c r="I423" s="154"/>
      <c r="J423" s="154"/>
      <c r="K423" s="154"/>
      <c r="L423" s="154"/>
      <c r="M423" s="154"/>
      <c r="N423" s="253"/>
      <c r="O423" s="253"/>
      <c r="P423" s="312"/>
      <c r="Q423" s="253"/>
      <c r="R423" s="186" t="str">
        <f t="shared" si="207"/>
        <v>-</v>
      </c>
      <c r="S423" s="186" t="str">
        <f t="shared" si="208"/>
        <v>-</v>
      </c>
      <c r="T423" s="155" t="s">
        <v>316</v>
      </c>
      <c r="V423" s="181">
        <f t="shared" si="190"/>
        <v>0</v>
      </c>
      <c r="W423" s="202">
        <f t="shared" si="191"/>
        <v>0</v>
      </c>
      <c r="X423" s="149">
        <f t="shared" si="192"/>
        <v>0</v>
      </c>
      <c r="Y423" s="170">
        <f t="shared" si="193"/>
        <v>0</v>
      </c>
      <c r="Z423" s="161">
        <f t="shared" si="194"/>
        <v>0</v>
      </c>
      <c r="AA423" s="171">
        <f t="shared" si="195"/>
        <v>0</v>
      </c>
      <c r="AC423" s="219">
        <f t="shared" si="196"/>
        <v>0</v>
      </c>
      <c r="AD423" s="218">
        <f t="shared" si="197"/>
        <v>0</v>
      </c>
      <c r="AE423" s="218">
        <f t="shared" si="198"/>
        <v>0</v>
      </c>
      <c r="AF423" s="220">
        <f t="shared" si="199"/>
        <v>0</v>
      </c>
      <c r="AG423" s="162"/>
      <c r="AH423" s="182">
        <f t="shared" si="200"/>
        <v>0</v>
      </c>
      <c r="AI423" s="183">
        <f t="shared" si="201"/>
        <v>0</v>
      </c>
      <c r="AJ423" s="183">
        <f t="shared" si="202"/>
        <v>0</v>
      </c>
      <c r="AK423" s="184">
        <f t="shared" si="203"/>
        <v>0</v>
      </c>
      <c r="AM423" s="370" t="str">
        <f t="shared" si="209"/>
        <v>-</v>
      </c>
      <c r="AO423" s="309" t="str">
        <f t="shared" si="206"/>
        <v/>
      </c>
    </row>
    <row r="424" spans="2:41" ht="16.5" hidden="1" outlineLevel="2" thickBot="1">
      <c r="B424" s="316">
        <v>44</v>
      </c>
      <c r="C424" s="317">
        <f t="shared" si="204"/>
        <v>421</v>
      </c>
      <c r="D424" s="317">
        <f t="shared" si="205"/>
        <v>0</v>
      </c>
      <c r="E424" s="153"/>
      <c r="F424" s="153"/>
      <c r="G424" s="154"/>
      <c r="H424" s="154"/>
      <c r="I424" s="154"/>
      <c r="J424" s="154"/>
      <c r="K424" s="154"/>
      <c r="L424" s="154"/>
      <c r="M424" s="154"/>
      <c r="N424" s="253"/>
      <c r="O424" s="253"/>
      <c r="P424" s="312"/>
      <c r="Q424" s="253"/>
      <c r="R424" s="186" t="str">
        <f t="shared" si="207"/>
        <v>-</v>
      </c>
      <c r="S424" s="186" t="str">
        <f t="shared" si="208"/>
        <v>-</v>
      </c>
      <c r="T424" s="155" t="s">
        <v>316</v>
      </c>
      <c r="V424" s="181">
        <f t="shared" si="190"/>
        <v>0</v>
      </c>
      <c r="W424" s="202">
        <f t="shared" si="191"/>
        <v>0</v>
      </c>
      <c r="X424" s="149">
        <f t="shared" si="192"/>
        <v>0</v>
      </c>
      <c r="Y424" s="170">
        <f t="shared" si="193"/>
        <v>0</v>
      </c>
      <c r="Z424" s="161">
        <f t="shared" si="194"/>
        <v>0</v>
      </c>
      <c r="AA424" s="171">
        <f t="shared" si="195"/>
        <v>0</v>
      </c>
      <c r="AC424" s="219">
        <f t="shared" si="196"/>
        <v>0</v>
      </c>
      <c r="AD424" s="218">
        <f t="shared" si="197"/>
        <v>0</v>
      </c>
      <c r="AE424" s="218">
        <f t="shared" si="198"/>
        <v>0</v>
      </c>
      <c r="AF424" s="220">
        <f t="shared" si="199"/>
        <v>0</v>
      </c>
      <c r="AG424" s="162"/>
      <c r="AH424" s="182">
        <f t="shared" si="200"/>
        <v>0</v>
      </c>
      <c r="AI424" s="183">
        <f t="shared" si="201"/>
        <v>0</v>
      </c>
      <c r="AJ424" s="183">
        <f t="shared" si="202"/>
        <v>0</v>
      </c>
      <c r="AK424" s="184">
        <f t="shared" si="203"/>
        <v>0</v>
      </c>
      <c r="AM424" s="370" t="str">
        <f t="shared" si="209"/>
        <v>-</v>
      </c>
      <c r="AO424" s="309" t="str">
        <f t="shared" si="206"/>
        <v/>
      </c>
    </row>
    <row r="425" spans="2:41" ht="16.5" hidden="1" outlineLevel="2" thickBot="1">
      <c r="B425" s="318">
        <v>45</v>
      </c>
      <c r="C425" s="319">
        <f t="shared" si="204"/>
        <v>421</v>
      </c>
      <c r="D425" s="319">
        <f t="shared" si="205"/>
        <v>0</v>
      </c>
      <c r="E425" s="156"/>
      <c r="F425" s="156"/>
      <c r="G425" s="157"/>
      <c r="H425" s="157"/>
      <c r="I425" s="157"/>
      <c r="J425" s="157"/>
      <c r="K425" s="157"/>
      <c r="L425" s="157"/>
      <c r="M425" s="157"/>
      <c r="N425" s="889"/>
      <c r="O425" s="889"/>
      <c r="P425" s="313"/>
      <c r="Q425" s="889"/>
      <c r="R425" s="187" t="str">
        <f t="shared" si="207"/>
        <v>-</v>
      </c>
      <c r="S425" s="187" t="str">
        <f t="shared" si="208"/>
        <v>-</v>
      </c>
      <c r="T425" s="158" t="s">
        <v>316</v>
      </c>
      <c r="V425" s="181">
        <f t="shared" si="190"/>
        <v>0</v>
      </c>
      <c r="W425" s="202">
        <f t="shared" si="191"/>
        <v>0</v>
      </c>
      <c r="X425" s="149">
        <f t="shared" si="192"/>
        <v>0</v>
      </c>
      <c r="Y425" s="170">
        <f t="shared" si="193"/>
        <v>0</v>
      </c>
      <c r="Z425" s="161">
        <f t="shared" si="194"/>
        <v>0</v>
      </c>
      <c r="AA425" s="171">
        <f t="shared" si="195"/>
        <v>0</v>
      </c>
      <c r="AC425" s="219">
        <f t="shared" si="196"/>
        <v>0</v>
      </c>
      <c r="AD425" s="218">
        <f t="shared" si="197"/>
        <v>0</v>
      </c>
      <c r="AE425" s="218">
        <f t="shared" si="198"/>
        <v>0</v>
      </c>
      <c r="AF425" s="220">
        <f t="shared" si="199"/>
        <v>0</v>
      </c>
      <c r="AG425" s="162"/>
      <c r="AH425" s="182">
        <f t="shared" si="200"/>
        <v>0</v>
      </c>
      <c r="AI425" s="183">
        <f t="shared" si="201"/>
        <v>0</v>
      </c>
      <c r="AJ425" s="183">
        <f t="shared" si="202"/>
        <v>0</v>
      </c>
      <c r="AK425" s="184">
        <f t="shared" si="203"/>
        <v>0</v>
      </c>
      <c r="AM425" s="371" t="str">
        <f t="shared" si="209"/>
        <v>-</v>
      </c>
      <c r="AO425" s="309" t="str">
        <f t="shared" si="206"/>
        <v/>
      </c>
    </row>
    <row r="426" spans="2:41" ht="15.75" hidden="1" outlineLevel="1" thickBot="1">
      <c r="F426" s="761" t="s">
        <v>176</v>
      </c>
      <c r="G426" s="762"/>
      <c r="H426" s="762"/>
      <c r="I426" s="762"/>
      <c r="J426" s="762"/>
      <c r="K426" s="762"/>
      <c r="L426" s="762"/>
      <c r="M426" s="762"/>
      <c r="N426" s="199"/>
      <c r="O426" s="199"/>
      <c r="P426" s="199"/>
      <c r="Q426" s="199"/>
      <c r="R426" s="763"/>
      <c r="S426" s="763"/>
    </row>
    <row r="427" spans="2:41" s="322" customFormat="1" ht="21.75" hidden="1" customHeight="1" outlineLevel="1" thickTop="1">
      <c r="B427" s="320"/>
      <c r="C427" s="321"/>
      <c r="D427" s="321"/>
      <c r="F427" s="328" t="s">
        <v>350</v>
      </c>
      <c r="G427" s="329" t="s">
        <v>248</v>
      </c>
      <c r="H427" s="329" t="s">
        <v>265</v>
      </c>
      <c r="I427" s="329" t="s">
        <v>249</v>
      </c>
      <c r="J427" s="329" t="s">
        <v>250</v>
      </c>
      <c r="K427" s="329" t="s">
        <v>251</v>
      </c>
      <c r="L427" s="329" t="s">
        <v>252</v>
      </c>
      <c r="M427" s="329" t="s">
        <v>253</v>
      </c>
      <c r="N427" s="329" t="s">
        <v>254</v>
      </c>
      <c r="O427" s="329" t="s">
        <v>399</v>
      </c>
      <c r="P427" s="329" t="s">
        <v>400</v>
      </c>
      <c r="Q427" s="329" t="s">
        <v>401</v>
      </c>
      <c r="R427" s="330" t="s">
        <v>264</v>
      </c>
      <c r="S427" s="331" t="s">
        <v>255</v>
      </c>
      <c r="T427" s="372" t="s">
        <v>409</v>
      </c>
      <c r="U427" s="325"/>
      <c r="V427" s="321"/>
      <c r="W427" s="321"/>
      <c r="AG427" s="326"/>
      <c r="AL427" s="325"/>
      <c r="AM427" s="325"/>
      <c r="AN427" s="325"/>
      <c r="AO427" s="344"/>
    </row>
    <row r="428" spans="2:41" s="322" customFormat="1" ht="15" hidden="1" outlineLevel="1">
      <c r="B428" s="320"/>
      <c r="C428" s="321"/>
      <c r="D428" s="321"/>
      <c r="F428" s="332" t="s">
        <v>257</v>
      </c>
      <c r="G428" s="333">
        <f t="shared" ref="G428:S428" si="210">SUMIF(G381:G425,5)/5</f>
        <v>0</v>
      </c>
      <c r="H428" s="333">
        <f t="shared" si="210"/>
        <v>0</v>
      </c>
      <c r="I428" s="333">
        <f t="shared" si="210"/>
        <v>0</v>
      </c>
      <c r="J428" s="333">
        <f t="shared" si="210"/>
        <v>0</v>
      </c>
      <c r="K428" s="333">
        <f t="shared" si="210"/>
        <v>0</v>
      </c>
      <c r="L428" s="333">
        <f t="shared" si="210"/>
        <v>0</v>
      </c>
      <c r="M428" s="333">
        <f t="shared" si="210"/>
        <v>0</v>
      </c>
      <c r="N428" s="333">
        <f t="shared" si="210"/>
        <v>0</v>
      </c>
      <c r="O428" s="333">
        <f t="shared" si="210"/>
        <v>0</v>
      </c>
      <c r="P428" s="333">
        <f t="shared" si="210"/>
        <v>0</v>
      </c>
      <c r="Q428" s="333">
        <f t="shared" si="210"/>
        <v>0</v>
      </c>
      <c r="R428" s="333">
        <f t="shared" si="210"/>
        <v>0</v>
      </c>
      <c r="S428" s="334">
        <f t="shared" si="210"/>
        <v>0</v>
      </c>
      <c r="T428" s="373" t="s">
        <v>411</v>
      </c>
      <c r="U428" s="325"/>
      <c r="V428" s="321"/>
      <c r="W428" s="321"/>
      <c r="AG428" s="326"/>
      <c r="AL428" s="325"/>
      <c r="AM428" s="325"/>
      <c r="AN428" s="325"/>
      <c r="AO428" s="344"/>
    </row>
    <row r="429" spans="2:41" s="322" customFormat="1" ht="15" hidden="1" outlineLevel="1">
      <c r="B429" s="320"/>
      <c r="C429" s="321"/>
      <c r="D429" s="321"/>
      <c r="F429" s="335" t="s">
        <v>258</v>
      </c>
      <c r="G429" s="336">
        <f t="shared" ref="G429:S429" si="211">IF(ISERR(G428/SUM(G428,G430,G432,G434)*100),0,G428/SUM(G428,G430,G432,G434)*100)</f>
        <v>0</v>
      </c>
      <c r="H429" s="336">
        <f t="shared" si="211"/>
        <v>0</v>
      </c>
      <c r="I429" s="336">
        <f t="shared" si="211"/>
        <v>0</v>
      </c>
      <c r="J429" s="336">
        <f t="shared" si="211"/>
        <v>0</v>
      </c>
      <c r="K429" s="336">
        <f t="shared" si="211"/>
        <v>0</v>
      </c>
      <c r="L429" s="336">
        <f t="shared" si="211"/>
        <v>0</v>
      </c>
      <c r="M429" s="336">
        <f t="shared" si="211"/>
        <v>0</v>
      </c>
      <c r="N429" s="336">
        <f t="shared" si="211"/>
        <v>0</v>
      </c>
      <c r="O429" s="336">
        <f t="shared" si="211"/>
        <v>0</v>
      </c>
      <c r="P429" s="336">
        <f t="shared" si="211"/>
        <v>0</v>
      </c>
      <c r="Q429" s="336">
        <f t="shared" si="211"/>
        <v>0</v>
      </c>
      <c r="R429" s="336">
        <f t="shared" si="211"/>
        <v>0</v>
      </c>
      <c r="S429" s="337">
        <f t="shared" si="211"/>
        <v>0</v>
      </c>
      <c r="T429" s="374">
        <f>SUM(V380:W380)</f>
        <v>0</v>
      </c>
      <c r="U429" s="325"/>
      <c r="V429" s="321"/>
      <c r="W429" s="321"/>
      <c r="AG429" s="326"/>
      <c r="AL429" s="325"/>
      <c r="AM429" s="325"/>
      <c r="AN429" s="325"/>
      <c r="AO429" s="344"/>
    </row>
    <row r="430" spans="2:41" s="322" customFormat="1" ht="15" hidden="1" outlineLevel="1">
      <c r="B430" s="320"/>
      <c r="C430" s="321"/>
      <c r="D430" s="321"/>
      <c r="F430" s="332" t="s">
        <v>259</v>
      </c>
      <c r="G430" s="333">
        <f t="shared" ref="G430:S430" si="212">SUMIF(G381:G425,4)/4</f>
        <v>0</v>
      </c>
      <c r="H430" s="333">
        <f t="shared" si="212"/>
        <v>0</v>
      </c>
      <c r="I430" s="333">
        <f t="shared" si="212"/>
        <v>0</v>
      </c>
      <c r="J430" s="333">
        <f t="shared" si="212"/>
        <v>0</v>
      </c>
      <c r="K430" s="333">
        <f t="shared" si="212"/>
        <v>0</v>
      </c>
      <c r="L430" s="333">
        <f t="shared" si="212"/>
        <v>0</v>
      </c>
      <c r="M430" s="333">
        <f t="shared" si="212"/>
        <v>0</v>
      </c>
      <c r="N430" s="333">
        <f t="shared" si="212"/>
        <v>0</v>
      </c>
      <c r="O430" s="333">
        <f t="shared" si="212"/>
        <v>0</v>
      </c>
      <c r="P430" s="333">
        <f t="shared" si="212"/>
        <v>0</v>
      </c>
      <c r="Q430" s="333">
        <f t="shared" si="212"/>
        <v>0</v>
      </c>
      <c r="R430" s="333">
        <f t="shared" si="212"/>
        <v>0</v>
      </c>
      <c r="S430" s="334">
        <f t="shared" si="212"/>
        <v>0</v>
      </c>
      <c r="T430" s="375" t="s">
        <v>410</v>
      </c>
      <c r="U430" s="325"/>
      <c r="V430" s="321"/>
      <c r="W430" s="321"/>
      <c r="AG430" s="326"/>
      <c r="AL430" s="325"/>
      <c r="AM430" s="325"/>
      <c r="AN430" s="325"/>
      <c r="AO430" s="344"/>
    </row>
    <row r="431" spans="2:41" s="322" customFormat="1" ht="15" hidden="1" outlineLevel="1">
      <c r="B431" s="320"/>
      <c r="C431" s="321"/>
      <c r="D431" s="321"/>
      <c r="F431" s="335" t="s">
        <v>258</v>
      </c>
      <c r="G431" s="336">
        <f t="shared" ref="G431:S431" si="213">IF(ISERR(G430/SUM(G428,G430,G432,G434)*100),0,G430/SUM(G428,G430,G432,G434)*100)</f>
        <v>0</v>
      </c>
      <c r="H431" s="336">
        <f t="shared" si="213"/>
        <v>0</v>
      </c>
      <c r="I431" s="336">
        <f t="shared" si="213"/>
        <v>0</v>
      </c>
      <c r="J431" s="336">
        <f t="shared" si="213"/>
        <v>0</v>
      </c>
      <c r="K431" s="336">
        <f t="shared" si="213"/>
        <v>0</v>
      </c>
      <c r="L431" s="336">
        <f t="shared" si="213"/>
        <v>0</v>
      </c>
      <c r="M431" s="336">
        <f t="shared" si="213"/>
        <v>0</v>
      </c>
      <c r="N431" s="336">
        <f t="shared" si="213"/>
        <v>0</v>
      </c>
      <c r="O431" s="336">
        <f t="shared" si="213"/>
        <v>0</v>
      </c>
      <c r="P431" s="336">
        <f t="shared" si="213"/>
        <v>0</v>
      </c>
      <c r="Q431" s="336">
        <f t="shared" si="213"/>
        <v>0</v>
      </c>
      <c r="R431" s="336">
        <f t="shared" si="213"/>
        <v>0</v>
      </c>
      <c r="S431" s="337">
        <f t="shared" si="213"/>
        <v>0</v>
      </c>
      <c r="T431" s="376">
        <f>AM380</f>
        <v>0</v>
      </c>
      <c r="U431" s="325"/>
      <c r="V431" s="321"/>
      <c r="W431" s="321"/>
      <c r="AG431" s="326"/>
      <c r="AL431" s="325"/>
      <c r="AM431" s="325"/>
      <c r="AN431" s="325"/>
      <c r="AO431" s="344"/>
    </row>
    <row r="432" spans="2:41" s="322" customFormat="1" ht="15" hidden="1" outlineLevel="1">
      <c r="B432" s="320"/>
      <c r="C432" s="321"/>
      <c r="D432" s="321"/>
      <c r="F432" s="332" t="s">
        <v>260</v>
      </c>
      <c r="G432" s="333">
        <f t="shared" ref="G432:S432" si="214">SUMIF(G381:G425,3)/3</f>
        <v>0</v>
      </c>
      <c r="H432" s="333">
        <f t="shared" si="214"/>
        <v>0</v>
      </c>
      <c r="I432" s="333">
        <f t="shared" si="214"/>
        <v>0</v>
      </c>
      <c r="J432" s="333">
        <f t="shared" si="214"/>
        <v>0</v>
      </c>
      <c r="K432" s="333">
        <f t="shared" si="214"/>
        <v>0</v>
      </c>
      <c r="L432" s="333">
        <f t="shared" si="214"/>
        <v>0</v>
      </c>
      <c r="M432" s="333">
        <f t="shared" si="214"/>
        <v>0</v>
      </c>
      <c r="N432" s="333">
        <f t="shared" si="214"/>
        <v>0</v>
      </c>
      <c r="O432" s="333">
        <f t="shared" si="214"/>
        <v>0</v>
      </c>
      <c r="P432" s="333">
        <f t="shared" si="214"/>
        <v>0</v>
      </c>
      <c r="Q432" s="333">
        <f t="shared" si="214"/>
        <v>0</v>
      </c>
      <c r="R432" s="333">
        <f t="shared" si="214"/>
        <v>0</v>
      </c>
      <c r="S432" s="334">
        <f t="shared" si="214"/>
        <v>0</v>
      </c>
      <c r="T432" s="375" t="s">
        <v>412</v>
      </c>
      <c r="U432" s="325"/>
      <c r="V432" s="321"/>
      <c r="W432" s="321"/>
      <c r="AG432" s="326"/>
      <c r="AL432" s="325"/>
      <c r="AM432" s="325"/>
      <c r="AN432" s="325"/>
      <c r="AO432" s="344"/>
    </row>
    <row r="433" spans="2:41" s="322" customFormat="1" ht="15" hidden="1" outlineLevel="1">
      <c r="B433" s="320"/>
      <c r="C433" s="321"/>
      <c r="D433" s="321"/>
      <c r="F433" s="335" t="s">
        <v>258</v>
      </c>
      <c r="G433" s="336">
        <f t="shared" ref="G433:S433" si="215">IF(ISERR(G432/SUM(G428,G430,G432,G434)*100),0,G432/SUM(G428,G430,G432,G434)*100)</f>
        <v>0</v>
      </c>
      <c r="H433" s="336">
        <f t="shared" si="215"/>
        <v>0</v>
      </c>
      <c r="I433" s="336">
        <f t="shared" si="215"/>
        <v>0</v>
      </c>
      <c r="J433" s="336">
        <f t="shared" si="215"/>
        <v>0</v>
      </c>
      <c r="K433" s="336">
        <f t="shared" si="215"/>
        <v>0</v>
      </c>
      <c r="L433" s="336">
        <f t="shared" si="215"/>
        <v>0</v>
      </c>
      <c r="M433" s="336">
        <f t="shared" si="215"/>
        <v>0</v>
      </c>
      <c r="N433" s="336">
        <f t="shared" si="215"/>
        <v>0</v>
      </c>
      <c r="O433" s="336">
        <f t="shared" si="215"/>
        <v>0</v>
      </c>
      <c r="P433" s="336">
        <f t="shared" si="215"/>
        <v>0</v>
      </c>
      <c r="Q433" s="336">
        <f t="shared" si="215"/>
        <v>0</v>
      </c>
      <c r="R433" s="336">
        <f t="shared" si="215"/>
        <v>0</v>
      </c>
      <c r="S433" s="337">
        <f t="shared" si="215"/>
        <v>0</v>
      </c>
      <c r="T433" s="377">
        <f>T429-T431</f>
        <v>0</v>
      </c>
      <c r="U433" s="325"/>
      <c r="V433" s="321"/>
      <c r="W433" s="321"/>
      <c r="AG433" s="326"/>
      <c r="AL433" s="325"/>
      <c r="AM433" s="325"/>
      <c r="AN433" s="325"/>
      <c r="AO433" s="344"/>
    </row>
    <row r="434" spans="2:41" s="322" customFormat="1" ht="15" hidden="1" outlineLevel="1">
      <c r="B434" s="320"/>
      <c r="C434" s="321"/>
      <c r="D434" s="321"/>
      <c r="F434" s="332" t="s">
        <v>261</v>
      </c>
      <c r="G434" s="333">
        <f t="shared" ref="G434:S434" si="216">SUMIF(G381:G425,2)/2</f>
        <v>0</v>
      </c>
      <c r="H434" s="333">
        <f t="shared" si="216"/>
        <v>0</v>
      </c>
      <c r="I434" s="333">
        <f t="shared" si="216"/>
        <v>0</v>
      </c>
      <c r="J434" s="333">
        <f t="shared" si="216"/>
        <v>0</v>
      </c>
      <c r="K434" s="333">
        <f t="shared" si="216"/>
        <v>0</v>
      </c>
      <c r="L434" s="333">
        <f t="shared" si="216"/>
        <v>0</v>
      </c>
      <c r="M434" s="333">
        <f t="shared" si="216"/>
        <v>0</v>
      </c>
      <c r="N434" s="333">
        <f t="shared" si="216"/>
        <v>0</v>
      </c>
      <c r="O434" s="333">
        <f t="shared" si="216"/>
        <v>0</v>
      </c>
      <c r="P434" s="333">
        <f t="shared" si="216"/>
        <v>0</v>
      </c>
      <c r="Q434" s="333">
        <f t="shared" si="216"/>
        <v>0</v>
      </c>
      <c r="R434" s="333">
        <f t="shared" si="216"/>
        <v>0</v>
      </c>
      <c r="S434" s="334">
        <f t="shared" si="216"/>
        <v>0</v>
      </c>
      <c r="T434" s="1128" t="s">
        <v>413</v>
      </c>
      <c r="U434" s="325"/>
      <c r="V434" s="321"/>
      <c r="W434" s="321"/>
      <c r="AG434" s="326"/>
      <c r="AL434" s="325"/>
      <c r="AM434" s="325"/>
      <c r="AN434" s="325"/>
      <c r="AO434" s="344"/>
    </row>
    <row r="435" spans="2:41" s="322" customFormat="1" ht="15" hidden="1" outlineLevel="1">
      <c r="B435" s="320"/>
      <c r="C435" s="321"/>
      <c r="D435" s="321"/>
      <c r="F435" s="335" t="s">
        <v>258</v>
      </c>
      <c r="G435" s="336">
        <f t="shared" ref="G435:S435" si="217">IF(ISERR(G434/SUM(G428,G430,G432,G434)*100),0,G434/SUM(G428,G430,G432,G434)*100)</f>
        <v>0</v>
      </c>
      <c r="H435" s="336">
        <f t="shared" si="217"/>
        <v>0</v>
      </c>
      <c r="I435" s="336">
        <f t="shared" si="217"/>
        <v>0</v>
      </c>
      <c r="J435" s="336">
        <f t="shared" si="217"/>
        <v>0</v>
      </c>
      <c r="K435" s="336">
        <f t="shared" si="217"/>
        <v>0</v>
      </c>
      <c r="L435" s="336">
        <f t="shared" si="217"/>
        <v>0</v>
      </c>
      <c r="M435" s="336">
        <f t="shared" si="217"/>
        <v>0</v>
      </c>
      <c r="N435" s="336">
        <f t="shared" si="217"/>
        <v>0</v>
      </c>
      <c r="O435" s="336">
        <f t="shared" si="217"/>
        <v>0</v>
      </c>
      <c r="P435" s="336">
        <f t="shared" si="217"/>
        <v>0</v>
      </c>
      <c r="Q435" s="336">
        <f t="shared" si="217"/>
        <v>0</v>
      </c>
      <c r="R435" s="336">
        <f t="shared" si="217"/>
        <v>0</v>
      </c>
      <c r="S435" s="337">
        <f t="shared" si="217"/>
        <v>0</v>
      </c>
      <c r="T435" s="1129"/>
      <c r="U435" s="325"/>
      <c r="V435" s="321"/>
      <c r="W435" s="321"/>
      <c r="AG435" s="326"/>
      <c r="AL435" s="325"/>
      <c r="AM435" s="325"/>
      <c r="AN435" s="325"/>
      <c r="AO435" s="344"/>
    </row>
    <row r="436" spans="2:41" s="322" customFormat="1" ht="15" collapsed="1">
      <c r="B436" s="320"/>
      <c r="C436" s="321"/>
      <c r="D436" s="321"/>
      <c r="F436" s="338" t="s">
        <v>262</v>
      </c>
      <c r="G436" s="339">
        <f t="shared" ref="G436:S436" si="218">IF(SUM(G428,G430,G432,G434)=0,0,IF(AND(SUM(G429,G431,G433)&gt;=95,G429&gt;=50),5,IF(AND(SUM(G429,G431,G433)&gt;=90,SUM(G429,G431)&gt;=50),4,IF(SUM(G429,G431,G433)&gt;=85,3,2))))</f>
        <v>0</v>
      </c>
      <c r="H436" s="339">
        <f t="shared" si="218"/>
        <v>0</v>
      </c>
      <c r="I436" s="339">
        <f t="shared" si="218"/>
        <v>0</v>
      </c>
      <c r="J436" s="339">
        <f t="shared" si="218"/>
        <v>0</v>
      </c>
      <c r="K436" s="339">
        <f t="shared" si="218"/>
        <v>0</v>
      </c>
      <c r="L436" s="339">
        <f t="shared" si="218"/>
        <v>0</v>
      </c>
      <c r="M436" s="339">
        <f t="shared" si="218"/>
        <v>0</v>
      </c>
      <c r="N436" s="339">
        <f t="shared" si="218"/>
        <v>0</v>
      </c>
      <c r="O436" s="339">
        <f t="shared" si="218"/>
        <v>0</v>
      </c>
      <c r="P436" s="339">
        <f t="shared" si="218"/>
        <v>0</v>
      </c>
      <c r="Q436" s="339">
        <f t="shared" si="218"/>
        <v>0</v>
      </c>
      <c r="R436" s="339">
        <f t="shared" si="218"/>
        <v>0</v>
      </c>
      <c r="S436" s="340">
        <f t="shared" si="218"/>
        <v>0</v>
      </c>
      <c r="T436" s="378" t="e">
        <f>T431/T429</f>
        <v>#DIV/0!</v>
      </c>
      <c r="U436" s="325"/>
      <c r="V436" s="321"/>
      <c r="W436" s="321"/>
      <c r="AG436" s="326"/>
      <c r="AL436" s="325"/>
      <c r="AM436" s="325"/>
      <c r="AN436" s="325"/>
      <c r="AO436" s="344"/>
    </row>
    <row r="437" spans="2:41" s="322" customFormat="1" ht="15.75" thickBot="1">
      <c r="B437" s="320"/>
      <c r="C437" s="321"/>
      <c r="D437" s="321"/>
      <c r="F437" s="341" t="s">
        <v>263</v>
      </c>
      <c r="G437" s="342">
        <f t="shared" ref="G437:S437" si="219">IF(SUM(G428,G430,G432,G434)&gt;0,SUM(G428*5,G430*4,G432*3,G434*2)/SUM(G428,G430,G432,G434),0)</f>
        <v>0</v>
      </c>
      <c r="H437" s="342">
        <f t="shared" si="219"/>
        <v>0</v>
      </c>
      <c r="I437" s="342">
        <f t="shared" si="219"/>
        <v>0</v>
      </c>
      <c r="J437" s="342">
        <f t="shared" si="219"/>
        <v>0</v>
      </c>
      <c r="K437" s="342">
        <f t="shared" si="219"/>
        <v>0</v>
      </c>
      <c r="L437" s="342">
        <f t="shared" si="219"/>
        <v>0</v>
      </c>
      <c r="M437" s="342">
        <f t="shared" si="219"/>
        <v>0</v>
      </c>
      <c r="N437" s="342">
        <f t="shared" si="219"/>
        <v>0</v>
      </c>
      <c r="O437" s="342">
        <f t="shared" si="219"/>
        <v>0</v>
      </c>
      <c r="P437" s="342">
        <f t="shared" si="219"/>
        <v>0</v>
      </c>
      <c r="Q437" s="342">
        <f t="shared" si="219"/>
        <v>0</v>
      </c>
      <c r="R437" s="342">
        <f t="shared" si="219"/>
        <v>0</v>
      </c>
      <c r="S437" s="343">
        <f t="shared" si="219"/>
        <v>0</v>
      </c>
      <c r="T437" s="379" t="e">
        <f>T433/T429</f>
        <v>#DIV/0!</v>
      </c>
      <c r="U437" s="325"/>
      <c r="V437" s="321"/>
      <c r="W437" s="321"/>
      <c r="AG437" s="326"/>
      <c r="AL437" s="325"/>
      <c r="AM437" s="325"/>
      <c r="AN437" s="325"/>
      <c r="AO437" s="344"/>
    </row>
    <row r="438" spans="2:41" ht="14.25" thickTop="1" thickBot="1"/>
    <row r="439" spans="2:41" s="159" customFormat="1" ht="16.5" thickBot="1">
      <c r="B439" s="189"/>
      <c r="C439" s="198">
        <v>422</v>
      </c>
      <c r="D439" s="713">
        <f>Главная!Q10</f>
        <v>0</v>
      </c>
      <c r="E439" s="175"/>
      <c r="F439" s="175"/>
      <c r="G439" s="175"/>
      <c r="H439" s="175"/>
      <c r="I439" s="175"/>
      <c r="J439" s="175"/>
      <c r="K439" s="175"/>
      <c r="L439" s="175"/>
      <c r="M439" s="175"/>
      <c r="N439" s="176"/>
      <c r="O439" s="176"/>
      <c r="P439" s="176"/>
      <c r="Q439" s="176"/>
      <c r="R439" s="175"/>
      <c r="S439" s="175"/>
      <c r="T439" s="177"/>
      <c r="V439" s="162"/>
      <c r="W439" s="162"/>
      <c r="Y439" s="1117" t="s">
        <v>351</v>
      </c>
      <c r="Z439" s="1117"/>
      <c r="AA439" s="1117"/>
      <c r="AC439" s="1117" t="s">
        <v>352</v>
      </c>
      <c r="AD439" s="1117"/>
      <c r="AE439" s="1117"/>
      <c r="AF439" s="1117"/>
      <c r="AG439" s="162"/>
      <c r="AH439" s="1117" t="s">
        <v>264</v>
      </c>
      <c r="AI439" s="1117"/>
      <c r="AJ439" s="1117"/>
      <c r="AK439" s="1117"/>
      <c r="AM439" s="224" t="s">
        <v>409</v>
      </c>
      <c r="AO439" s="162"/>
    </row>
    <row r="440" spans="2:41" ht="30" hidden="1" customHeight="1" outlineLevel="2" thickBot="1">
      <c r="B440" s="193" t="s">
        <v>348</v>
      </c>
      <c r="C440" s="194" t="s">
        <v>244</v>
      </c>
      <c r="D440" s="194" t="s">
        <v>245</v>
      </c>
      <c r="E440" s="194" t="s">
        <v>246</v>
      </c>
      <c r="F440" s="209" t="s">
        <v>319</v>
      </c>
      <c r="G440" s="212" t="s">
        <v>248</v>
      </c>
      <c r="H440" s="210" t="s">
        <v>265</v>
      </c>
      <c r="I440" s="212" t="s">
        <v>249</v>
      </c>
      <c r="J440" s="211" t="s">
        <v>250</v>
      </c>
      <c r="K440" s="194" t="s">
        <v>251</v>
      </c>
      <c r="L440" s="194" t="s">
        <v>252</v>
      </c>
      <c r="M440" s="194" t="s">
        <v>253</v>
      </c>
      <c r="N440" s="194" t="s">
        <v>254</v>
      </c>
      <c r="O440" s="194" t="s">
        <v>399</v>
      </c>
      <c r="P440" s="310" t="s">
        <v>400</v>
      </c>
      <c r="Q440" s="194" t="s">
        <v>401</v>
      </c>
      <c r="R440" s="196" t="s">
        <v>264</v>
      </c>
      <c r="S440" s="196" t="s">
        <v>255</v>
      </c>
      <c r="T440" s="204" t="str">
        <f>CONCATENATE("Аттест. - ",SUM(V441:V485)," чел.","                                                 Не Аттест. - ",SUM(W441:W485)," чел.")</f>
        <v>Аттест. - 0 чел.                                                 Не Аттест. - 0 чел.</v>
      </c>
      <c r="V440" s="203">
        <f>SUM(V441:V485)</f>
        <v>0</v>
      </c>
      <c r="W440" s="205">
        <f>SUM(W441:W485)</f>
        <v>0</v>
      </c>
      <c r="Y440" s="206">
        <v>5</v>
      </c>
      <c r="Z440" s="207">
        <v>4</v>
      </c>
      <c r="AA440" s="208">
        <v>3</v>
      </c>
      <c r="AC440" s="178">
        <v>5</v>
      </c>
      <c r="AD440" s="179">
        <v>4</v>
      </c>
      <c r="AE440" s="179">
        <v>3</v>
      </c>
      <c r="AF440" s="180">
        <v>2</v>
      </c>
      <c r="AG440" s="217"/>
      <c r="AH440" s="178">
        <v>5</v>
      </c>
      <c r="AI440" s="179">
        <v>4</v>
      </c>
      <c r="AJ440" s="179">
        <v>3</v>
      </c>
      <c r="AK440" s="180">
        <v>2</v>
      </c>
      <c r="AM440" s="369">
        <f>SUM(AM441:AM485)</f>
        <v>0</v>
      </c>
      <c r="AO440" s="201"/>
    </row>
    <row r="441" spans="2:41" ht="16.5" hidden="1" outlineLevel="2" thickBot="1">
      <c r="B441" s="314">
        <v>1</v>
      </c>
      <c r="C441" s="315">
        <f>C439</f>
        <v>422</v>
      </c>
      <c r="D441" s="315">
        <f>D439</f>
        <v>0</v>
      </c>
      <c r="E441" s="150"/>
      <c r="F441" s="150"/>
      <c r="G441" s="151"/>
      <c r="H441" s="151"/>
      <c r="I441" s="151"/>
      <c r="J441" s="151"/>
      <c r="K441" s="151"/>
      <c r="L441" s="151"/>
      <c r="M441" s="151"/>
      <c r="N441" s="252"/>
      <c r="O441" s="252"/>
      <c r="P441" s="311"/>
      <c r="Q441" s="252"/>
      <c r="R441" s="185" t="str">
        <f>IF(SUM(J441:Q441)&lt;1,"-",IF(AK441&gt;0,2,IF(AND(AH441&gt;=50,AI441=(100-AH441)),5,IF((AH441+AI441)&gt;=70,4,3))))</f>
        <v>-</v>
      </c>
      <c r="S441" s="185" t="str">
        <f>IF(AND(G441&gt;1,I441&gt;1),IF(Y441=5,5,IF(Z441=4,4,IF(AA441=3,3,IF(V441=1,2,"-")))),R441)</f>
        <v>-</v>
      </c>
      <c r="T441" s="152" t="s">
        <v>316</v>
      </c>
      <c r="V441" s="181">
        <f t="shared" ref="V441:V485" si="220">IF(SUM(AH441:AK441)&gt;0,1,0)</f>
        <v>0</v>
      </c>
      <c r="W441" s="202">
        <f t="shared" ref="W441:W485" si="221">IF(IF(ISERR(SEARCH(".",F441)),0,1)=1,IF(V441=1,0,1),0)</f>
        <v>0</v>
      </c>
      <c r="X441" s="149">
        <f t="shared" ref="X441:X485" si="222">SUM(IF(J441&gt;0,1,0),IF(K441&gt;0,1,0),IF(L441&gt;0,1,0),IF(M441&gt;0,1,0),IF($W$2=2,SUM(IF(N441&gt;0,1,0),IF(O441&gt;0,1,0),IF(Q441&gt;0,1,0)),IF($W$2=4,IF(N441&gt;0,1,0))))</f>
        <v>0</v>
      </c>
      <c r="Y441" s="167">
        <f t="shared" ref="Y441:Y485" si="223">IF(AND(G441=5,I441=5),IF(AC441&gt;=50,IF(AND(AE441=0,AF441=0),5,0),0),0)</f>
        <v>0</v>
      </c>
      <c r="Z441" s="168">
        <f t="shared" ref="Z441:Z485" si="224">IF(AND(G441&gt;=4,I441&gt;=4),IF(SUM(AC441:AD441)&gt;=70,IF(AF441=0,4,0),0),0)</f>
        <v>0</v>
      </c>
      <c r="AA441" s="169">
        <f t="shared" ref="AA441:AA485" si="225">IF(AND(G441&gt;=3,I441&gt;=3),IF(AF441=0,3,0),0)</f>
        <v>0</v>
      </c>
      <c r="AC441" s="219">
        <f t="shared" ref="AC441:AC485" si="226">(IF(G441=5,1,0)+IF(I441=5,1,0)+IF(J441=5,1,0)+IF(K441=5,1,0)+IF(L441=5,1,0)+IF(M441=5,1,0)+IF(AND(N441=5,OR($W$2=4,$W$2=2)),1,0)+IF(AND($W$2=2,O441=5),1,0)+IF(AND($W$2=2,Q441=5),1,0))/(X441+2)*100</f>
        <v>0</v>
      </c>
      <c r="AD441" s="218">
        <f t="shared" ref="AD441:AD485" si="227">(IF(G441=4,1,0)+IF(I441=4,1,0)+IF(J441=4,1,0)+IF(K441=4,1,0)+IF(L441=4,1,0)+IF(M441=4,1,0)+IF(AND(N441=4,OR($W$2=4,$W$2=2)),1,0)+IF(AND($W$2=2,O441=4),1,0)+IF(AND($W$2=2,Q441=4),1,0))/(X441+2)*100</f>
        <v>0</v>
      </c>
      <c r="AE441" s="218">
        <f t="shared" ref="AE441:AE485" si="228">(IF(G441=3,1,0)+IF(I441=3,1,0)+IF(J441=3,1,0)+IF(K441=3,1,0)+IF(L441=3,1,0)+IF(M441=3,1,0)+IF(AND(N441=3,(OR($W$2=4,$W$2=2))),1,0)+IF(AND($W$2=2,O441=3),1,0)+IF(AND($W$2=2,Q441=3),1,0))/(X441+2)*100</f>
        <v>0</v>
      </c>
      <c r="AF441" s="220">
        <f t="shared" ref="AF441:AF485" si="229">(IF(G441=2,1,0)+IF(I441=2,1,0)+IF(J441=2,1,0)+IF(K441=2,1,0)+IF(L441=2,1,0)+IF(M441=2,1,0)+IF(AND(OR($W$2=4,$W$2=2),N441=2),1,0)+IF(AND($W$2=2,O441=2),1,0)+IF(AND($W$2=2,Q441=2),1,0))/(X441+2)*100</f>
        <v>0</v>
      </c>
      <c r="AG441" s="162"/>
      <c r="AH441" s="182">
        <f t="shared" ref="AH441:AH485" si="230">(IF(J441=5,1,0)+IF(K441=5,1,0)+IF(L441=5,1,0)+IF(M441=5,1,0)+IF(AND(N441=5,OR($W$2=4,$W$2=2)),1,0)+IF(AND($W$2=2,O441=5),1,0)+IF(AND($W$2=2,Q441=5),1,0))/(IF(X441=0,1,X441))*100</f>
        <v>0</v>
      </c>
      <c r="AI441" s="183">
        <f t="shared" ref="AI441:AI485" si="231">(IF(J441=4,1,0)+IF(K441=4,1,0)+IF(L441=4,1,0)+IF(M441=4,1,0)+IF(AND(N441=4,OR($W$2=4,$W$2=2)),1,0)+IF(AND($W$2=2,O441=4),1,0)+IF(AND($W$2=2,Q441=4),1,0))/(IF(X441=0,1,X441))*100</f>
        <v>0</v>
      </c>
      <c r="AJ441" s="183">
        <f t="shared" ref="AJ441:AJ485" si="232">(IF(J441=3,1,0)+IF(K441=3,1,0)+IF(L441=3,1,0)+IF(M441=3,1,0)+IF(AND(N441=3,(OR($W$2=4,$W$2=2))),1,0)+IF(AND($W$2=2,O441=3),1,0)+IF(AND($W$2=2,Q441=3),1,0))/(IF(X441=0,1,X441))*100</f>
        <v>0</v>
      </c>
      <c r="AK441" s="184">
        <f t="shared" ref="AK441:AK485" si="233">(IF(J441=2,1,0)+IF(K441=2,1,0)+IF(L441=2,1,0)+IF(M441=2,1,0)+IF(AND(OR($W$2=4,$W$2=2),N441=2),1,0)+IF(AND($W$2=2,O441=2),1,0)+IF(AND($W$2=2,Q441=2),1,0))/(IF(X441=0,1,X441))*100</f>
        <v>0</v>
      </c>
      <c r="AM441" s="370" t="str">
        <f>IF(OR(S441=5,S441=4),1,IF(OR(S441=3,S441=2),0,"-"))</f>
        <v>-</v>
      </c>
      <c r="AO441" s="309" t="str">
        <f>IF(AM441=1,"3 КЛ","")</f>
        <v/>
      </c>
    </row>
    <row r="442" spans="2:41" ht="16.5" hidden="1" outlineLevel="2" thickBot="1">
      <c r="B442" s="316">
        <v>2</v>
      </c>
      <c r="C442" s="317">
        <f t="shared" ref="C442:C485" si="234">C441</f>
        <v>422</v>
      </c>
      <c r="D442" s="317">
        <f t="shared" ref="D442:D485" si="235">D441</f>
        <v>0</v>
      </c>
      <c r="E442" s="153"/>
      <c r="F442" s="153"/>
      <c r="G442" s="154"/>
      <c r="H442" s="154"/>
      <c r="I442" s="154"/>
      <c r="J442" s="154"/>
      <c r="K442" s="154"/>
      <c r="L442" s="154"/>
      <c r="M442" s="154"/>
      <c r="N442" s="253"/>
      <c r="O442" s="253"/>
      <c r="P442" s="312"/>
      <c r="Q442" s="253"/>
      <c r="R442" s="186" t="str">
        <f>IF(SUM(J442:Q442)&lt;1,"-",IF(AK442&gt;0,2,IF(AND(AH442&gt;=50,AI442=(100-AH442)),5,IF((AH442+AI442)&gt;=70,4,3))))</f>
        <v>-</v>
      </c>
      <c r="S442" s="186" t="str">
        <f>IF(AND(G442&gt;1,I442&gt;1),IF(Y442=5,5,IF(Z442=4,4,IF(AA442=3,3,IF(V442=1,2,"-")))),R442)</f>
        <v>-</v>
      </c>
      <c r="T442" s="155" t="s">
        <v>316</v>
      </c>
      <c r="V442" s="181">
        <f t="shared" si="220"/>
        <v>0</v>
      </c>
      <c r="W442" s="202">
        <f t="shared" si="221"/>
        <v>0</v>
      </c>
      <c r="X442" s="149">
        <f t="shared" si="222"/>
        <v>0</v>
      </c>
      <c r="Y442" s="170">
        <f t="shared" si="223"/>
        <v>0</v>
      </c>
      <c r="Z442" s="161">
        <f t="shared" si="224"/>
        <v>0</v>
      </c>
      <c r="AA442" s="171">
        <f t="shared" si="225"/>
        <v>0</v>
      </c>
      <c r="AC442" s="219">
        <f t="shared" si="226"/>
        <v>0</v>
      </c>
      <c r="AD442" s="218">
        <f t="shared" si="227"/>
        <v>0</v>
      </c>
      <c r="AE442" s="218">
        <f t="shared" si="228"/>
        <v>0</v>
      </c>
      <c r="AF442" s="220">
        <f t="shared" si="229"/>
        <v>0</v>
      </c>
      <c r="AG442" s="162"/>
      <c r="AH442" s="182">
        <f t="shared" si="230"/>
        <v>0</v>
      </c>
      <c r="AI442" s="183">
        <f t="shared" si="231"/>
        <v>0</v>
      </c>
      <c r="AJ442" s="183">
        <f t="shared" si="232"/>
        <v>0</v>
      </c>
      <c r="AK442" s="184">
        <f t="shared" si="233"/>
        <v>0</v>
      </c>
      <c r="AM442" s="370" t="str">
        <f>IF(OR(S442=5,S442=4),1,IF(OR(S442=3,S442=2),0,"-"))</f>
        <v>-</v>
      </c>
      <c r="AO442" s="309" t="str">
        <f t="shared" ref="AO442:AO485" si="236">IF(AM442=1,"3 КЛ","")</f>
        <v/>
      </c>
    </row>
    <row r="443" spans="2:41" ht="16.5" hidden="1" outlineLevel="2" thickBot="1">
      <c r="B443" s="316">
        <v>3</v>
      </c>
      <c r="C443" s="317">
        <f t="shared" si="234"/>
        <v>422</v>
      </c>
      <c r="D443" s="317">
        <f t="shared" si="235"/>
        <v>0</v>
      </c>
      <c r="E443" s="153"/>
      <c r="F443" s="153"/>
      <c r="G443" s="154"/>
      <c r="H443" s="154"/>
      <c r="I443" s="154"/>
      <c r="J443" s="154"/>
      <c r="K443" s="154"/>
      <c r="L443" s="154"/>
      <c r="M443" s="154"/>
      <c r="N443" s="253"/>
      <c r="O443" s="253"/>
      <c r="P443" s="312"/>
      <c r="Q443" s="253"/>
      <c r="R443" s="186" t="str">
        <f t="shared" ref="R443:R485" si="237">IF(SUM(J443:Q443)&lt;1,"-",IF(AK443&gt;0,2,IF(AND(AH443&gt;=50,AI443=(100-AH443)),5,IF((AH443+AI443)&gt;=70,4,3))))</f>
        <v>-</v>
      </c>
      <c r="S443" s="186" t="str">
        <f t="shared" ref="S443:S485" si="238">IF(AND(G443&gt;1,I443&gt;1),IF(Y443=5,5,IF(Z443=4,4,IF(AA443=3,3,IF(V443=1,2,"-")))),R443)</f>
        <v>-</v>
      </c>
      <c r="T443" s="155" t="s">
        <v>316</v>
      </c>
      <c r="V443" s="181">
        <f t="shared" si="220"/>
        <v>0</v>
      </c>
      <c r="W443" s="202">
        <f t="shared" si="221"/>
        <v>0</v>
      </c>
      <c r="X443" s="149">
        <f t="shared" si="222"/>
        <v>0</v>
      </c>
      <c r="Y443" s="170">
        <f t="shared" si="223"/>
        <v>0</v>
      </c>
      <c r="Z443" s="161">
        <f t="shared" si="224"/>
        <v>0</v>
      </c>
      <c r="AA443" s="171">
        <f t="shared" si="225"/>
        <v>0</v>
      </c>
      <c r="AC443" s="219">
        <f t="shared" si="226"/>
        <v>0</v>
      </c>
      <c r="AD443" s="218">
        <f t="shared" si="227"/>
        <v>0</v>
      </c>
      <c r="AE443" s="218">
        <f t="shared" si="228"/>
        <v>0</v>
      </c>
      <c r="AF443" s="220">
        <f t="shared" si="229"/>
        <v>0</v>
      </c>
      <c r="AG443" s="162"/>
      <c r="AH443" s="182">
        <f t="shared" si="230"/>
        <v>0</v>
      </c>
      <c r="AI443" s="183">
        <f t="shared" si="231"/>
        <v>0</v>
      </c>
      <c r="AJ443" s="183">
        <f t="shared" si="232"/>
        <v>0</v>
      </c>
      <c r="AK443" s="184">
        <f t="shared" si="233"/>
        <v>0</v>
      </c>
      <c r="AM443" s="370" t="str">
        <f t="shared" ref="AM443:AM485" si="239">IF(OR(S443=5,S443=4),1,IF(OR(S443=3,S443=2),0,"-"))</f>
        <v>-</v>
      </c>
      <c r="AO443" s="309" t="str">
        <f t="shared" si="236"/>
        <v/>
      </c>
    </row>
    <row r="444" spans="2:41" ht="16.5" hidden="1" outlineLevel="2" thickBot="1">
      <c r="B444" s="316">
        <v>4</v>
      </c>
      <c r="C444" s="317">
        <f t="shared" si="234"/>
        <v>422</v>
      </c>
      <c r="D444" s="317">
        <f t="shared" si="235"/>
        <v>0</v>
      </c>
      <c r="E444" s="153"/>
      <c r="F444" s="153"/>
      <c r="G444" s="154"/>
      <c r="H444" s="154"/>
      <c r="I444" s="154"/>
      <c r="J444" s="154"/>
      <c r="K444" s="154"/>
      <c r="L444" s="154"/>
      <c r="M444" s="154"/>
      <c r="N444" s="253"/>
      <c r="O444" s="253"/>
      <c r="P444" s="312"/>
      <c r="Q444" s="253"/>
      <c r="R444" s="186" t="str">
        <f t="shared" si="237"/>
        <v>-</v>
      </c>
      <c r="S444" s="186" t="str">
        <f t="shared" si="238"/>
        <v>-</v>
      </c>
      <c r="T444" s="155" t="s">
        <v>316</v>
      </c>
      <c r="V444" s="181">
        <f t="shared" si="220"/>
        <v>0</v>
      </c>
      <c r="W444" s="202">
        <f t="shared" si="221"/>
        <v>0</v>
      </c>
      <c r="X444" s="149">
        <f t="shared" si="222"/>
        <v>0</v>
      </c>
      <c r="Y444" s="170">
        <f t="shared" si="223"/>
        <v>0</v>
      </c>
      <c r="Z444" s="161">
        <f t="shared" si="224"/>
        <v>0</v>
      </c>
      <c r="AA444" s="171">
        <f t="shared" si="225"/>
        <v>0</v>
      </c>
      <c r="AC444" s="219">
        <f t="shared" si="226"/>
        <v>0</v>
      </c>
      <c r="AD444" s="218">
        <f t="shared" si="227"/>
        <v>0</v>
      </c>
      <c r="AE444" s="218">
        <f t="shared" si="228"/>
        <v>0</v>
      </c>
      <c r="AF444" s="220">
        <f t="shared" si="229"/>
        <v>0</v>
      </c>
      <c r="AG444" s="162"/>
      <c r="AH444" s="182">
        <f t="shared" si="230"/>
        <v>0</v>
      </c>
      <c r="AI444" s="183">
        <f t="shared" si="231"/>
        <v>0</v>
      </c>
      <c r="AJ444" s="183">
        <f t="shared" si="232"/>
        <v>0</v>
      </c>
      <c r="AK444" s="184">
        <f t="shared" si="233"/>
        <v>0</v>
      </c>
      <c r="AM444" s="370" t="str">
        <f t="shared" si="239"/>
        <v>-</v>
      </c>
      <c r="AO444" s="309" t="str">
        <f t="shared" si="236"/>
        <v/>
      </c>
    </row>
    <row r="445" spans="2:41" ht="16.5" hidden="1" outlineLevel="2" thickBot="1">
      <c r="B445" s="316">
        <v>5</v>
      </c>
      <c r="C445" s="317">
        <f t="shared" si="234"/>
        <v>422</v>
      </c>
      <c r="D445" s="317">
        <f t="shared" si="235"/>
        <v>0</v>
      </c>
      <c r="E445" s="153"/>
      <c r="F445" s="153"/>
      <c r="G445" s="154"/>
      <c r="H445" s="154"/>
      <c r="I445" s="154"/>
      <c r="J445" s="154"/>
      <c r="K445" s="154"/>
      <c r="L445" s="154"/>
      <c r="M445" s="154"/>
      <c r="N445" s="253"/>
      <c r="O445" s="253"/>
      <c r="P445" s="312"/>
      <c r="Q445" s="253"/>
      <c r="R445" s="186" t="str">
        <f t="shared" si="237"/>
        <v>-</v>
      </c>
      <c r="S445" s="186" t="str">
        <f t="shared" si="238"/>
        <v>-</v>
      </c>
      <c r="T445" s="155" t="s">
        <v>316</v>
      </c>
      <c r="V445" s="181">
        <f t="shared" si="220"/>
        <v>0</v>
      </c>
      <c r="W445" s="202">
        <f t="shared" si="221"/>
        <v>0</v>
      </c>
      <c r="X445" s="149">
        <f t="shared" si="222"/>
        <v>0</v>
      </c>
      <c r="Y445" s="170">
        <f t="shared" si="223"/>
        <v>0</v>
      </c>
      <c r="Z445" s="161">
        <f t="shared" si="224"/>
        <v>0</v>
      </c>
      <c r="AA445" s="171">
        <f t="shared" si="225"/>
        <v>0</v>
      </c>
      <c r="AC445" s="219">
        <f t="shared" si="226"/>
        <v>0</v>
      </c>
      <c r="AD445" s="218">
        <f t="shared" si="227"/>
        <v>0</v>
      </c>
      <c r="AE445" s="218">
        <f t="shared" si="228"/>
        <v>0</v>
      </c>
      <c r="AF445" s="220">
        <f t="shared" si="229"/>
        <v>0</v>
      </c>
      <c r="AG445" s="162"/>
      <c r="AH445" s="182">
        <f t="shared" si="230"/>
        <v>0</v>
      </c>
      <c r="AI445" s="183">
        <f t="shared" si="231"/>
        <v>0</v>
      </c>
      <c r="AJ445" s="183">
        <f t="shared" si="232"/>
        <v>0</v>
      </c>
      <c r="AK445" s="184">
        <f t="shared" si="233"/>
        <v>0</v>
      </c>
      <c r="AM445" s="370" t="str">
        <f t="shared" si="239"/>
        <v>-</v>
      </c>
      <c r="AO445" s="309" t="str">
        <f t="shared" si="236"/>
        <v/>
      </c>
    </row>
    <row r="446" spans="2:41" ht="16.5" hidden="1" outlineLevel="2" thickBot="1">
      <c r="B446" s="316">
        <v>6</v>
      </c>
      <c r="C446" s="317">
        <f t="shared" si="234"/>
        <v>422</v>
      </c>
      <c r="D446" s="317">
        <f t="shared" si="235"/>
        <v>0</v>
      </c>
      <c r="E446" s="153"/>
      <c r="F446" s="153"/>
      <c r="G446" s="154"/>
      <c r="H446" s="154"/>
      <c r="I446" s="154"/>
      <c r="J446" s="154"/>
      <c r="K446" s="154"/>
      <c r="L446" s="154"/>
      <c r="M446" s="154"/>
      <c r="N446" s="253"/>
      <c r="O446" s="253"/>
      <c r="P446" s="312"/>
      <c r="Q446" s="253"/>
      <c r="R446" s="186" t="str">
        <f t="shared" si="237"/>
        <v>-</v>
      </c>
      <c r="S446" s="186" t="str">
        <f t="shared" si="238"/>
        <v>-</v>
      </c>
      <c r="T446" s="155" t="s">
        <v>316</v>
      </c>
      <c r="V446" s="181">
        <f t="shared" si="220"/>
        <v>0</v>
      </c>
      <c r="W446" s="202">
        <f t="shared" si="221"/>
        <v>0</v>
      </c>
      <c r="X446" s="149">
        <f t="shared" si="222"/>
        <v>0</v>
      </c>
      <c r="Y446" s="170">
        <f t="shared" si="223"/>
        <v>0</v>
      </c>
      <c r="Z446" s="161">
        <f t="shared" si="224"/>
        <v>0</v>
      </c>
      <c r="AA446" s="171">
        <f t="shared" si="225"/>
        <v>0</v>
      </c>
      <c r="AC446" s="219">
        <f t="shared" si="226"/>
        <v>0</v>
      </c>
      <c r="AD446" s="218">
        <f t="shared" si="227"/>
        <v>0</v>
      </c>
      <c r="AE446" s="218">
        <f t="shared" si="228"/>
        <v>0</v>
      </c>
      <c r="AF446" s="220">
        <f t="shared" si="229"/>
        <v>0</v>
      </c>
      <c r="AG446" s="162"/>
      <c r="AH446" s="182">
        <f t="shared" si="230"/>
        <v>0</v>
      </c>
      <c r="AI446" s="183">
        <f t="shared" si="231"/>
        <v>0</v>
      </c>
      <c r="AJ446" s="183">
        <f t="shared" si="232"/>
        <v>0</v>
      </c>
      <c r="AK446" s="184">
        <f t="shared" si="233"/>
        <v>0</v>
      </c>
      <c r="AM446" s="370" t="str">
        <f t="shared" si="239"/>
        <v>-</v>
      </c>
      <c r="AO446" s="309" t="str">
        <f t="shared" si="236"/>
        <v/>
      </c>
    </row>
    <row r="447" spans="2:41" ht="16.5" hidden="1" outlineLevel="2" thickBot="1">
      <c r="B447" s="316">
        <v>7</v>
      </c>
      <c r="C447" s="317">
        <f t="shared" si="234"/>
        <v>422</v>
      </c>
      <c r="D447" s="317">
        <f t="shared" si="235"/>
        <v>0</v>
      </c>
      <c r="E447" s="153"/>
      <c r="F447" s="153"/>
      <c r="G447" s="154"/>
      <c r="H447" s="154"/>
      <c r="I447" s="154"/>
      <c r="J447" s="154"/>
      <c r="K447" s="154"/>
      <c r="L447" s="154"/>
      <c r="M447" s="154"/>
      <c r="N447" s="253"/>
      <c r="O447" s="253"/>
      <c r="P447" s="312"/>
      <c r="Q447" s="253"/>
      <c r="R447" s="186" t="str">
        <f t="shared" si="237"/>
        <v>-</v>
      </c>
      <c r="S447" s="186" t="str">
        <f t="shared" si="238"/>
        <v>-</v>
      </c>
      <c r="T447" s="155" t="s">
        <v>316</v>
      </c>
      <c r="V447" s="181">
        <f t="shared" si="220"/>
        <v>0</v>
      </c>
      <c r="W447" s="202">
        <f t="shared" si="221"/>
        <v>0</v>
      </c>
      <c r="X447" s="149">
        <f t="shared" si="222"/>
        <v>0</v>
      </c>
      <c r="Y447" s="170">
        <f t="shared" si="223"/>
        <v>0</v>
      </c>
      <c r="Z447" s="161">
        <f t="shared" si="224"/>
        <v>0</v>
      </c>
      <c r="AA447" s="171">
        <f t="shared" si="225"/>
        <v>0</v>
      </c>
      <c r="AC447" s="219">
        <f t="shared" si="226"/>
        <v>0</v>
      </c>
      <c r="AD447" s="218">
        <f t="shared" si="227"/>
        <v>0</v>
      </c>
      <c r="AE447" s="218">
        <f t="shared" si="228"/>
        <v>0</v>
      </c>
      <c r="AF447" s="220">
        <f t="shared" si="229"/>
        <v>0</v>
      </c>
      <c r="AG447" s="162"/>
      <c r="AH447" s="182">
        <f t="shared" si="230"/>
        <v>0</v>
      </c>
      <c r="AI447" s="183">
        <f t="shared" si="231"/>
        <v>0</v>
      </c>
      <c r="AJ447" s="183">
        <f t="shared" si="232"/>
        <v>0</v>
      </c>
      <c r="AK447" s="184">
        <f t="shared" si="233"/>
        <v>0</v>
      </c>
      <c r="AM447" s="370" t="str">
        <f t="shared" si="239"/>
        <v>-</v>
      </c>
      <c r="AO447" s="309" t="str">
        <f t="shared" si="236"/>
        <v/>
      </c>
    </row>
    <row r="448" spans="2:41" ht="16.5" hidden="1" outlineLevel="2" thickBot="1">
      <c r="B448" s="316">
        <v>8</v>
      </c>
      <c r="C448" s="317">
        <f t="shared" si="234"/>
        <v>422</v>
      </c>
      <c r="D448" s="317">
        <f t="shared" si="235"/>
        <v>0</v>
      </c>
      <c r="E448" s="153"/>
      <c r="F448" s="153"/>
      <c r="G448" s="154"/>
      <c r="H448" s="154"/>
      <c r="I448" s="154"/>
      <c r="J448" s="154"/>
      <c r="K448" s="154"/>
      <c r="L448" s="154"/>
      <c r="M448" s="154"/>
      <c r="N448" s="253"/>
      <c r="O448" s="253"/>
      <c r="P448" s="312"/>
      <c r="Q448" s="253"/>
      <c r="R448" s="186" t="str">
        <f t="shared" si="237"/>
        <v>-</v>
      </c>
      <c r="S448" s="186" t="str">
        <f t="shared" si="238"/>
        <v>-</v>
      </c>
      <c r="T448" s="155" t="s">
        <v>316</v>
      </c>
      <c r="V448" s="181">
        <f t="shared" si="220"/>
        <v>0</v>
      </c>
      <c r="W448" s="202">
        <f t="shared" si="221"/>
        <v>0</v>
      </c>
      <c r="X448" s="149">
        <f t="shared" si="222"/>
        <v>0</v>
      </c>
      <c r="Y448" s="170">
        <f t="shared" si="223"/>
        <v>0</v>
      </c>
      <c r="Z448" s="161">
        <f t="shared" si="224"/>
        <v>0</v>
      </c>
      <c r="AA448" s="171">
        <f t="shared" si="225"/>
        <v>0</v>
      </c>
      <c r="AC448" s="219">
        <f t="shared" si="226"/>
        <v>0</v>
      </c>
      <c r="AD448" s="218">
        <f t="shared" si="227"/>
        <v>0</v>
      </c>
      <c r="AE448" s="218">
        <f t="shared" si="228"/>
        <v>0</v>
      </c>
      <c r="AF448" s="220">
        <f t="shared" si="229"/>
        <v>0</v>
      </c>
      <c r="AG448" s="162"/>
      <c r="AH448" s="182">
        <f t="shared" si="230"/>
        <v>0</v>
      </c>
      <c r="AI448" s="183">
        <f t="shared" si="231"/>
        <v>0</v>
      </c>
      <c r="AJ448" s="183">
        <f t="shared" si="232"/>
        <v>0</v>
      </c>
      <c r="AK448" s="184">
        <f t="shared" si="233"/>
        <v>0</v>
      </c>
      <c r="AM448" s="370" t="str">
        <f t="shared" si="239"/>
        <v>-</v>
      </c>
      <c r="AO448" s="309" t="str">
        <f t="shared" si="236"/>
        <v/>
      </c>
    </row>
    <row r="449" spans="2:41" ht="16.5" hidden="1" outlineLevel="2" thickBot="1">
      <c r="B449" s="316">
        <v>9</v>
      </c>
      <c r="C449" s="317">
        <f t="shared" si="234"/>
        <v>422</v>
      </c>
      <c r="D449" s="317">
        <f t="shared" si="235"/>
        <v>0</v>
      </c>
      <c r="E449" s="153"/>
      <c r="F449" s="153"/>
      <c r="G449" s="154"/>
      <c r="H449" s="154"/>
      <c r="I449" s="154"/>
      <c r="J449" s="154"/>
      <c r="K449" s="154"/>
      <c r="L449" s="154"/>
      <c r="M449" s="154"/>
      <c r="N449" s="253"/>
      <c r="O449" s="253"/>
      <c r="P449" s="312"/>
      <c r="Q449" s="253"/>
      <c r="R449" s="186" t="str">
        <f t="shared" si="237"/>
        <v>-</v>
      </c>
      <c r="S449" s="186" t="str">
        <f t="shared" si="238"/>
        <v>-</v>
      </c>
      <c r="T449" s="155" t="s">
        <v>316</v>
      </c>
      <c r="V449" s="181">
        <f t="shared" si="220"/>
        <v>0</v>
      </c>
      <c r="W449" s="202">
        <f t="shared" si="221"/>
        <v>0</v>
      </c>
      <c r="X449" s="149">
        <f t="shared" si="222"/>
        <v>0</v>
      </c>
      <c r="Y449" s="170">
        <f t="shared" si="223"/>
        <v>0</v>
      </c>
      <c r="Z449" s="161">
        <f t="shared" si="224"/>
        <v>0</v>
      </c>
      <c r="AA449" s="171">
        <f t="shared" si="225"/>
        <v>0</v>
      </c>
      <c r="AC449" s="219">
        <f t="shared" si="226"/>
        <v>0</v>
      </c>
      <c r="AD449" s="218">
        <f t="shared" si="227"/>
        <v>0</v>
      </c>
      <c r="AE449" s="218">
        <f t="shared" si="228"/>
        <v>0</v>
      </c>
      <c r="AF449" s="220">
        <f t="shared" si="229"/>
        <v>0</v>
      </c>
      <c r="AG449" s="162"/>
      <c r="AH449" s="182">
        <f t="shared" si="230"/>
        <v>0</v>
      </c>
      <c r="AI449" s="183">
        <f t="shared" si="231"/>
        <v>0</v>
      </c>
      <c r="AJ449" s="183">
        <f t="shared" si="232"/>
        <v>0</v>
      </c>
      <c r="AK449" s="184">
        <f t="shared" si="233"/>
        <v>0</v>
      </c>
      <c r="AM449" s="370" t="str">
        <f t="shared" si="239"/>
        <v>-</v>
      </c>
      <c r="AO449" s="309" t="str">
        <f t="shared" si="236"/>
        <v/>
      </c>
    </row>
    <row r="450" spans="2:41" ht="16.5" hidden="1" outlineLevel="2" thickBot="1">
      <c r="B450" s="316">
        <v>10</v>
      </c>
      <c r="C450" s="317">
        <f t="shared" si="234"/>
        <v>422</v>
      </c>
      <c r="D450" s="317">
        <f t="shared" si="235"/>
        <v>0</v>
      </c>
      <c r="E450" s="153"/>
      <c r="F450" s="153"/>
      <c r="G450" s="154"/>
      <c r="H450" s="154"/>
      <c r="I450" s="154"/>
      <c r="J450" s="154"/>
      <c r="K450" s="154"/>
      <c r="L450" s="154"/>
      <c r="M450" s="154"/>
      <c r="N450" s="253"/>
      <c r="O450" s="253"/>
      <c r="P450" s="312"/>
      <c r="Q450" s="253"/>
      <c r="R450" s="186" t="str">
        <f t="shared" si="237"/>
        <v>-</v>
      </c>
      <c r="S450" s="186" t="str">
        <f t="shared" si="238"/>
        <v>-</v>
      </c>
      <c r="T450" s="155" t="s">
        <v>316</v>
      </c>
      <c r="V450" s="181">
        <f t="shared" si="220"/>
        <v>0</v>
      </c>
      <c r="W450" s="202">
        <f t="shared" si="221"/>
        <v>0</v>
      </c>
      <c r="X450" s="149">
        <f t="shared" si="222"/>
        <v>0</v>
      </c>
      <c r="Y450" s="170">
        <f t="shared" si="223"/>
        <v>0</v>
      </c>
      <c r="Z450" s="161">
        <f t="shared" si="224"/>
        <v>0</v>
      </c>
      <c r="AA450" s="171">
        <f t="shared" si="225"/>
        <v>0</v>
      </c>
      <c r="AC450" s="219">
        <f t="shared" si="226"/>
        <v>0</v>
      </c>
      <c r="AD450" s="218">
        <f t="shared" si="227"/>
        <v>0</v>
      </c>
      <c r="AE450" s="218">
        <f t="shared" si="228"/>
        <v>0</v>
      </c>
      <c r="AF450" s="220">
        <f t="shared" si="229"/>
        <v>0</v>
      </c>
      <c r="AG450" s="162"/>
      <c r="AH450" s="182">
        <f t="shared" si="230"/>
        <v>0</v>
      </c>
      <c r="AI450" s="183">
        <f t="shared" si="231"/>
        <v>0</v>
      </c>
      <c r="AJ450" s="183">
        <f t="shared" si="232"/>
        <v>0</v>
      </c>
      <c r="AK450" s="184">
        <f t="shared" si="233"/>
        <v>0</v>
      </c>
      <c r="AM450" s="370" t="str">
        <f t="shared" si="239"/>
        <v>-</v>
      </c>
      <c r="AO450" s="309" t="str">
        <f t="shared" si="236"/>
        <v/>
      </c>
    </row>
    <row r="451" spans="2:41" ht="16.5" hidden="1" outlineLevel="2" thickBot="1">
      <c r="B451" s="316">
        <v>11</v>
      </c>
      <c r="C451" s="317">
        <f t="shared" si="234"/>
        <v>422</v>
      </c>
      <c r="D451" s="317">
        <f t="shared" si="235"/>
        <v>0</v>
      </c>
      <c r="E451" s="153"/>
      <c r="F451" s="153"/>
      <c r="G451" s="154"/>
      <c r="H451" s="154"/>
      <c r="I451" s="154"/>
      <c r="J451" s="154"/>
      <c r="K451" s="154"/>
      <c r="L451" s="154"/>
      <c r="M451" s="154"/>
      <c r="N451" s="253"/>
      <c r="O451" s="253"/>
      <c r="P451" s="312"/>
      <c r="Q451" s="253"/>
      <c r="R451" s="186" t="str">
        <f t="shared" si="237"/>
        <v>-</v>
      </c>
      <c r="S451" s="186" t="str">
        <f t="shared" si="238"/>
        <v>-</v>
      </c>
      <c r="T451" s="155" t="s">
        <v>316</v>
      </c>
      <c r="V451" s="181">
        <f t="shared" si="220"/>
        <v>0</v>
      </c>
      <c r="W451" s="202">
        <f t="shared" si="221"/>
        <v>0</v>
      </c>
      <c r="X451" s="149">
        <f t="shared" si="222"/>
        <v>0</v>
      </c>
      <c r="Y451" s="170">
        <f t="shared" si="223"/>
        <v>0</v>
      </c>
      <c r="Z451" s="161">
        <f t="shared" si="224"/>
        <v>0</v>
      </c>
      <c r="AA451" s="171">
        <f t="shared" si="225"/>
        <v>0</v>
      </c>
      <c r="AC451" s="219">
        <f t="shared" si="226"/>
        <v>0</v>
      </c>
      <c r="AD451" s="218">
        <f t="shared" si="227"/>
        <v>0</v>
      </c>
      <c r="AE451" s="218">
        <f t="shared" si="228"/>
        <v>0</v>
      </c>
      <c r="AF451" s="220">
        <f t="shared" si="229"/>
        <v>0</v>
      </c>
      <c r="AG451" s="162"/>
      <c r="AH451" s="182">
        <f t="shared" si="230"/>
        <v>0</v>
      </c>
      <c r="AI451" s="183">
        <f t="shared" si="231"/>
        <v>0</v>
      </c>
      <c r="AJ451" s="183">
        <f t="shared" si="232"/>
        <v>0</v>
      </c>
      <c r="AK451" s="184">
        <f t="shared" si="233"/>
        <v>0</v>
      </c>
      <c r="AM451" s="370" t="str">
        <f t="shared" si="239"/>
        <v>-</v>
      </c>
      <c r="AO451" s="309" t="str">
        <f t="shared" si="236"/>
        <v/>
      </c>
    </row>
    <row r="452" spans="2:41" ht="16.5" hidden="1" outlineLevel="2" thickBot="1">
      <c r="B452" s="316">
        <v>12</v>
      </c>
      <c r="C452" s="317">
        <f t="shared" si="234"/>
        <v>422</v>
      </c>
      <c r="D452" s="317">
        <f t="shared" si="235"/>
        <v>0</v>
      </c>
      <c r="E452" s="153"/>
      <c r="F452" s="153"/>
      <c r="G452" s="154"/>
      <c r="H452" s="154"/>
      <c r="I452" s="154"/>
      <c r="J452" s="154"/>
      <c r="K452" s="154"/>
      <c r="L452" s="154"/>
      <c r="M452" s="154"/>
      <c r="N452" s="253"/>
      <c r="O452" s="253"/>
      <c r="P452" s="312"/>
      <c r="Q452" s="253"/>
      <c r="R452" s="186" t="str">
        <f t="shared" si="237"/>
        <v>-</v>
      </c>
      <c r="S452" s="186" t="str">
        <f t="shared" si="238"/>
        <v>-</v>
      </c>
      <c r="T452" s="155" t="s">
        <v>316</v>
      </c>
      <c r="V452" s="181">
        <f t="shared" si="220"/>
        <v>0</v>
      </c>
      <c r="W452" s="202">
        <f t="shared" si="221"/>
        <v>0</v>
      </c>
      <c r="X452" s="149">
        <f t="shared" si="222"/>
        <v>0</v>
      </c>
      <c r="Y452" s="170">
        <f t="shared" si="223"/>
        <v>0</v>
      </c>
      <c r="Z452" s="161">
        <f t="shared" si="224"/>
        <v>0</v>
      </c>
      <c r="AA452" s="171">
        <f t="shared" si="225"/>
        <v>0</v>
      </c>
      <c r="AC452" s="219">
        <f t="shared" si="226"/>
        <v>0</v>
      </c>
      <c r="AD452" s="218">
        <f t="shared" si="227"/>
        <v>0</v>
      </c>
      <c r="AE452" s="218">
        <f t="shared" si="228"/>
        <v>0</v>
      </c>
      <c r="AF452" s="220">
        <f t="shared" si="229"/>
        <v>0</v>
      </c>
      <c r="AG452" s="162"/>
      <c r="AH452" s="182">
        <f t="shared" si="230"/>
        <v>0</v>
      </c>
      <c r="AI452" s="183">
        <f t="shared" si="231"/>
        <v>0</v>
      </c>
      <c r="AJ452" s="183">
        <f t="shared" si="232"/>
        <v>0</v>
      </c>
      <c r="AK452" s="184">
        <f t="shared" si="233"/>
        <v>0</v>
      </c>
      <c r="AM452" s="370" t="str">
        <f t="shared" si="239"/>
        <v>-</v>
      </c>
      <c r="AO452" s="309" t="str">
        <f t="shared" si="236"/>
        <v/>
      </c>
    </row>
    <row r="453" spans="2:41" ht="16.5" hidden="1" outlineLevel="2" thickBot="1">
      <c r="B453" s="316">
        <v>13</v>
      </c>
      <c r="C453" s="317">
        <f t="shared" si="234"/>
        <v>422</v>
      </c>
      <c r="D453" s="317">
        <f t="shared" si="235"/>
        <v>0</v>
      </c>
      <c r="E453" s="153"/>
      <c r="F453" s="153"/>
      <c r="G453" s="154"/>
      <c r="H453" s="154"/>
      <c r="I453" s="154"/>
      <c r="J453" s="154"/>
      <c r="K453" s="154"/>
      <c r="L453" s="154"/>
      <c r="M453" s="154"/>
      <c r="N453" s="253"/>
      <c r="O453" s="253"/>
      <c r="P453" s="312"/>
      <c r="Q453" s="253"/>
      <c r="R453" s="186" t="str">
        <f t="shared" si="237"/>
        <v>-</v>
      </c>
      <c r="S453" s="186" t="str">
        <f t="shared" si="238"/>
        <v>-</v>
      </c>
      <c r="T453" s="155" t="s">
        <v>316</v>
      </c>
      <c r="V453" s="181">
        <f t="shared" si="220"/>
        <v>0</v>
      </c>
      <c r="W453" s="202">
        <f t="shared" si="221"/>
        <v>0</v>
      </c>
      <c r="X453" s="149">
        <f t="shared" si="222"/>
        <v>0</v>
      </c>
      <c r="Y453" s="170">
        <f t="shared" si="223"/>
        <v>0</v>
      </c>
      <c r="Z453" s="161">
        <f t="shared" si="224"/>
        <v>0</v>
      </c>
      <c r="AA453" s="171">
        <f t="shared" si="225"/>
        <v>0</v>
      </c>
      <c r="AC453" s="219">
        <f t="shared" si="226"/>
        <v>0</v>
      </c>
      <c r="AD453" s="218">
        <f t="shared" si="227"/>
        <v>0</v>
      </c>
      <c r="AE453" s="218">
        <f t="shared" si="228"/>
        <v>0</v>
      </c>
      <c r="AF453" s="220">
        <f t="shared" si="229"/>
        <v>0</v>
      </c>
      <c r="AG453" s="162"/>
      <c r="AH453" s="182">
        <f t="shared" si="230"/>
        <v>0</v>
      </c>
      <c r="AI453" s="183">
        <f t="shared" si="231"/>
        <v>0</v>
      </c>
      <c r="AJ453" s="183">
        <f t="shared" si="232"/>
        <v>0</v>
      </c>
      <c r="AK453" s="184">
        <f t="shared" si="233"/>
        <v>0</v>
      </c>
      <c r="AM453" s="370" t="str">
        <f t="shared" si="239"/>
        <v>-</v>
      </c>
      <c r="AO453" s="309" t="str">
        <f t="shared" si="236"/>
        <v/>
      </c>
    </row>
    <row r="454" spans="2:41" ht="16.5" hidden="1" outlineLevel="2" thickBot="1">
      <c r="B454" s="316">
        <v>14</v>
      </c>
      <c r="C454" s="317">
        <f t="shared" si="234"/>
        <v>422</v>
      </c>
      <c r="D454" s="317">
        <f t="shared" si="235"/>
        <v>0</v>
      </c>
      <c r="E454" s="153"/>
      <c r="F454" s="153"/>
      <c r="G454" s="154"/>
      <c r="H454" s="154"/>
      <c r="I454" s="154"/>
      <c r="J454" s="154"/>
      <c r="K454" s="154"/>
      <c r="L454" s="154"/>
      <c r="M454" s="154"/>
      <c r="N454" s="253"/>
      <c r="O454" s="253"/>
      <c r="P454" s="312"/>
      <c r="Q454" s="253"/>
      <c r="R454" s="186" t="str">
        <f t="shared" si="237"/>
        <v>-</v>
      </c>
      <c r="S454" s="186" t="str">
        <f t="shared" si="238"/>
        <v>-</v>
      </c>
      <c r="T454" s="155" t="s">
        <v>316</v>
      </c>
      <c r="V454" s="181">
        <f t="shared" si="220"/>
        <v>0</v>
      </c>
      <c r="W454" s="202">
        <f t="shared" si="221"/>
        <v>0</v>
      </c>
      <c r="X454" s="149">
        <f t="shared" si="222"/>
        <v>0</v>
      </c>
      <c r="Y454" s="170">
        <f t="shared" si="223"/>
        <v>0</v>
      </c>
      <c r="Z454" s="161">
        <f t="shared" si="224"/>
        <v>0</v>
      </c>
      <c r="AA454" s="171">
        <f t="shared" si="225"/>
        <v>0</v>
      </c>
      <c r="AC454" s="219">
        <f t="shared" si="226"/>
        <v>0</v>
      </c>
      <c r="AD454" s="218">
        <f t="shared" si="227"/>
        <v>0</v>
      </c>
      <c r="AE454" s="218">
        <f t="shared" si="228"/>
        <v>0</v>
      </c>
      <c r="AF454" s="220">
        <f t="shared" si="229"/>
        <v>0</v>
      </c>
      <c r="AG454" s="162"/>
      <c r="AH454" s="182">
        <f t="shared" si="230"/>
        <v>0</v>
      </c>
      <c r="AI454" s="183">
        <f t="shared" si="231"/>
        <v>0</v>
      </c>
      <c r="AJ454" s="183">
        <f t="shared" si="232"/>
        <v>0</v>
      </c>
      <c r="AK454" s="184">
        <f t="shared" si="233"/>
        <v>0</v>
      </c>
      <c r="AM454" s="370" t="str">
        <f t="shared" si="239"/>
        <v>-</v>
      </c>
      <c r="AO454" s="309" t="str">
        <f t="shared" si="236"/>
        <v/>
      </c>
    </row>
    <row r="455" spans="2:41" ht="16.5" hidden="1" outlineLevel="2" thickBot="1">
      <c r="B455" s="316">
        <v>15</v>
      </c>
      <c r="C455" s="317">
        <f t="shared" si="234"/>
        <v>422</v>
      </c>
      <c r="D455" s="317">
        <f t="shared" si="235"/>
        <v>0</v>
      </c>
      <c r="E455" s="153"/>
      <c r="F455" s="153"/>
      <c r="G455" s="154"/>
      <c r="H455" s="154"/>
      <c r="I455" s="154"/>
      <c r="J455" s="154"/>
      <c r="K455" s="154"/>
      <c r="L455" s="154"/>
      <c r="M455" s="154"/>
      <c r="N455" s="253"/>
      <c r="O455" s="253"/>
      <c r="P455" s="312"/>
      <c r="Q455" s="253"/>
      <c r="R455" s="186" t="str">
        <f t="shared" si="237"/>
        <v>-</v>
      </c>
      <c r="S455" s="186" t="str">
        <f t="shared" si="238"/>
        <v>-</v>
      </c>
      <c r="T455" s="155" t="s">
        <v>316</v>
      </c>
      <c r="V455" s="181">
        <f t="shared" si="220"/>
        <v>0</v>
      </c>
      <c r="W455" s="202">
        <f t="shared" si="221"/>
        <v>0</v>
      </c>
      <c r="X455" s="149">
        <f t="shared" si="222"/>
        <v>0</v>
      </c>
      <c r="Y455" s="170">
        <f t="shared" si="223"/>
        <v>0</v>
      </c>
      <c r="Z455" s="161">
        <f t="shared" si="224"/>
        <v>0</v>
      </c>
      <c r="AA455" s="171">
        <f t="shared" si="225"/>
        <v>0</v>
      </c>
      <c r="AC455" s="219">
        <f t="shared" si="226"/>
        <v>0</v>
      </c>
      <c r="AD455" s="218">
        <f t="shared" si="227"/>
        <v>0</v>
      </c>
      <c r="AE455" s="218">
        <f t="shared" si="228"/>
        <v>0</v>
      </c>
      <c r="AF455" s="220">
        <f t="shared" si="229"/>
        <v>0</v>
      </c>
      <c r="AG455" s="162"/>
      <c r="AH455" s="182">
        <f t="shared" si="230"/>
        <v>0</v>
      </c>
      <c r="AI455" s="183">
        <f t="shared" si="231"/>
        <v>0</v>
      </c>
      <c r="AJ455" s="183">
        <f t="shared" si="232"/>
        <v>0</v>
      </c>
      <c r="AK455" s="184">
        <f t="shared" si="233"/>
        <v>0</v>
      </c>
      <c r="AM455" s="370" t="str">
        <f t="shared" si="239"/>
        <v>-</v>
      </c>
      <c r="AO455" s="309" t="str">
        <f t="shared" si="236"/>
        <v/>
      </c>
    </row>
    <row r="456" spans="2:41" ht="16.5" hidden="1" outlineLevel="2" thickBot="1">
      <c r="B456" s="316">
        <v>16</v>
      </c>
      <c r="C456" s="317">
        <f t="shared" si="234"/>
        <v>422</v>
      </c>
      <c r="D456" s="317">
        <f t="shared" si="235"/>
        <v>0</v>
      </c>
      <c r="E456" s="153"/>
      <c r="F456" s="153"/>
      <c r="G456" s="154"/>
      <c r="H456" s="154"/>
      <c r="I456" s="154"/>
      <c r="J456" s="154"/>
      <c r="K456" s="154"/>
      <c r="L456" s="154"/>
      <c r="M456" s="154"/>
      <c r="N456" s="253"/>
      <c r="O456" s="253"/>
      <c r="P456" s="312"/>
      <c r="Q456" s="253"/>
      <c r="R456" s="186" t="str">
        <f t="shared" si="237"/>
        <v>-</v>
      </c>
      <c r="S456" s="186" t="str">
        <f t="shared" si="238"/>
        <v>-</v>
      </c>
      <c r="T456" s="155" t="s">
        <v>316</v>
      </c>
      <c r="V456" s="181">
        <f t="shared" si="220"/>
        <v>0</v>
      </c>
      <c r="W456" s="202">
        <f t="shared" si="221"/>
        <v>0</v>
      </c>
      <c r="X456" s="149">
        <f t="shared" si="222"/>
        <v>0</v>
      </c>
      <c r="Y456" s="170">
        <f t="shared" si="223"/>
        <v>0</v>
      </c>
      <c r="Z456" s="161">
        <f t="shared" si="224"/>
        <v>0</v>
      </c>
      <c r="AA456" s="171">
        <f t="shared" si="225"/>
        <v>0</v>
      </c>
      <c r="AC456" s="219">
        <f t="shared" si="226"/>
        <v>0</v>
      </c>
      <c r="AD456" s="218">
        <f t="shared" si="227"/>
        <v>0</v>
      </c>
      <c r="AE456" s="218">
        <f t="shared" si="228"/>
        <v>0</v>
      </c>
      <c r="AF456" s="220">
        <f t="shared" si="229"/>
        <v>0</v>
      </c>
      <c r="AG456" s="162"/>
      <c r="AH456" s="182">
        <f t="shared" si="230"/>
        <v>0</v>
      </c>
      <c r="AI456" s="183">
        <f t="shared" si="231"/>
        <v>0</v>
      </c>
      <c r="AJ456" s="183">
        <f t="shared" si="232"/>
        <v>0</v>
      </c>
      <c r="AK456" s="184">
        <f t="shared" si="233"/>
        <v>0</v>
      </c>
      <c r="AM456" s="370" t="str">
        <f t="shared" si="239"/>
        <v>-</v>
      </c>
      <c r="AO456" s="309" t="str">
        <f t="shared" si="236"/>
        <v/>
      </c>
    </row>
    <row r="457" spans="2:41" ht="16.5" hidden="1" outlineLevel="2" thickBot="1">
      <c r="B457" s="316">
        <v>17</v>
      </c>
      <c r="C457" s="317">
        <f t="shared" si="234"/>
        <v>422</v>
      </c>
      <c r="D457" s="317">
        <f t="shared" si="235"/>
        <v>0</v>
      </c>
      <c r="E457" s="153"/>
      <c r="F457" s="153"/>
      <c r="G457" s="154"/>
      <c r="H457" s="154"/>
      <c r="I457" s="154"/>
      <c r="J457" s="154"/>
      <c r="K457" s="154"/>
      <c r="L457" s="154"/>
      <c r="M457" s="154"/>
      <c r="N457" s="253"/>
      <c r="O457" s="253"/>
      <c r="P457" s="312"/>
      <c r="Q457" s="253"/>
      <c r="R457" s="186" t="str">
        <f t="shared" si="237"/>
        <v>-</v>
      </c>
      <c r="S457" s="186" t="str">
        <f t="shared" si="238"/>
        <v>-</v>
      </c>
      <c r="T457" s="155" t="s">
        <v>316</v>
      </c>
      <c r="V457" s="181">
        <f t="shared" si="220"/>
        <v>0</v>
      </c>
      <c r="W457" s="202">
        <f t="shared" si="221"/>
        <v>0</v>
      </c>
      <c r="X457" s="149">
        <f t="shared" si="222"/>
        <v>0</v>
      </c>
      <c r="Y457" s="170">
        <f t="shared" si="223"/>
        <v>0</v>
      </c>
      <c r="Z457" s="161">
        <f t="shared" si="224"/>
        <v>0</v>
      </c>
      <c r="AA457" s="171">
        <f t="shared" si="225"/>
        <v>0</v>
      </c>
      <c r="AC457" s="219">
        <f t="shared" si="226"/>
        <v>0</v>
      </c>
      <c r="AD457" s="218">
        <f t="shared" si="227"/>
        <v>0</v>
      </c>
      <c r="AE457" s="218">
        <f t="shared" si="228"/>
        <v>0</v>
      </c>
      <c r="AF457" s="220">
        <f t="shared" si="229"/>
        <v>0</v>
      </c>
      <c r="AG457" s="162"/>
      <c r="AH457" s="182">
        <f t="shared" si="230"/>
        <v>0</v>
      </c>
      <c r="AI457" s="183">
        <f t="shared" si="231"/>
        <v>0</v>
      </c>
      <c r="AJ457" s="183">
        <f t="shared" si="232"/>
        <v>0</v>
      </c>
      <c r="AK457" s="184">
        <f t="shared" si="233"/>
        <v>0</v>
      </c>
      <c r="AM457" s="370" t="str">
        <f t="shared" si="239"/>
        <v>-</v>
      </c>
      <c r="AO457" s="309" t="str">
        <f t="shared" si="236"/>
        <v/>
      </c>
    </row>
    <row r="458" spans="2:41" ht="16.5" hidden="1" outlineLevel="2" thickBot="1">
      <c r="B458" s="316">
        <v>18</v>
      </c>
      <c r="C458" s="317">
        <f t="shared" si="234"/>
        <v>422</v>
      </c>
      <c r="D458" s="317">
        <f t="shared" si="235"/>
        <v>0</v>
      </c>
      <c r="E458" s="153"/>
      <c r="F458" s="153"/>
      <c r="G458" s="154"/>
      <c r="H458" s="154"/>
      <c r="I458" s="154"/>
      <c r="J458" s="154"/>
      <c r="K458" s="154"/>
      <c r="L458" s="154"/>
      <c r="M458" s="154"/>
      <c r="N458" s="253"/>
      <c r="O458" s="253"/>
      <c r="P458" s="312"/>
      <c r="Q458" s="253"/>
      <c r="R458" s="186" t="str">
        <f t="shared" si="237"/>
        <v>-</v>
      </c>
      <c r="S458" s="186" t="str">
        <f t="shared" si="238"/>
        <v>-</v>
      </c>
      <c r="T458" s="155" t="s">
        <v>316</v>
      </c>
      <c r="V458" s="181">
        <f t="shared" si="220"/>
        <v>0</v>
      </c>
      <c r="W458" s="202">
        <f t="shared" si="221"/>
        <v>0</v>
      </c>
      <c r="X458" s="149">
        <f t="shared" si="222"/>
        <v>0</v>
      </c>
      <c r="Y458" s="170">
        <f t="shared" si="223"/>
        <v>0</v>
      </c>
      <c r="Z458" s="161">
        <f t="shared" si="224"/>
        <v>0</v>
      </c>
      <c r="AA458" s="171">
        <f t="shared" si="225"/>
        <v>0</v>
      </c>
      <c r="AC458" s="219">
        <f t="shared" si="226"/>
        <v>0</v>
      </c>
      <c r="AD458" s="218">
        <f t="shared" si="227"/>
        <v>0</v>
      </c>
      <c r="AE458" s="218">
        <f t="shared" si="228"/>
        <v>0</v>
      </c>
      <c r="AF458" s="220">
        <f t="shared" si="229"/>
        <v>0</v>
      </c>
      <c r="AG458" s="162"/>
      <c r="AH458" s="182">
        <f t="shared" si="230"/>
        <v>0</v>
      </c>
      <c r="AI458" s="183">
        <f t="shared" si="231"/>
        <v>0</v>
      </c>
      <c r="AJ458" s="183">
        <f t="shared" si="232"/>
        <v>0</v>
      </c>
      <c r="AK458" s="184">
        <f t="shared" si="233"/>
        <v>0</v>
      </c>
      <c r="AM458" s="370" t="str">
        <f t="shared" si="239"/>
        <v>-</v>
      </c>
      <c r="AO458" s="309" t="str">
        <f t="shared" si="236"/>
        <v/>
      </c>
    </row>
    <row r="459" spans="2:41" ht="16.5" hidden="1" outlineLevel="2" thickBot="1">
      <c r="B459" s="316">
        <v>19</v>
      </c>
      <c r="C459" s="317">
        <f t="shared" si="234"/>
        <v>422</v>
      </c>
      <c r="D459" s="317">
        <f t="shared" si="235"/>
        <v>0</v>
      </c>
      <c r="E459" s="153"/>
      <c r="F459" s="153"/>
      <c r="G459" s="154"/>
      <c r="H459" s="154"/>
      <c r="I459" s="154"/>
      <c r="J459" s="154"/>
      <c r="K459" s="154"/>
      <c r="L459" s="154"/>
      <c r="M459" s="154"/>
      <c r="N459" s="253"/>
      <c r="O459" s="253"/>
      <c r="P459" s="312"/>
      <c r="Q459" s="253"/>
      <c r="R459" s="186" t="str">
        <f t="shared" si="237"/>
        <v>-</v>
      </c>
      <c r="S459" s="186" t="str">
        <f t="shared" si="238"/>
        <v>-</v>
      </c>
      <c r="T459" s="155" t="s">
        <v>316</v>
      </c>
      <c r="V459" s="181">
        <f t="shared" si="220"/>
        <v>0</v>
      </c>
      <c r="W459" s="202">
        <f t="shared" si="221"/>
        <v>0</v>
      </c>
      <c r="X459" s="149">
        <f t="shared" si="222"/>
        <v>0</v>
      </c>
      <c r="Y459" s="170">
        <f t="shared" si="223"/>
        <v>0</v>
      </c>
      <c r="Z459" s="161">
        <f t="shared" si="224"/>
        <v>0</v>
      </c>
      <c r="AA459" s="171">
        <f t="shared" si="225"/>
        <v>0</v>
      </c>
      <c r="AC459" s="219">
        <f t="shared" si="226"/>
        <v>0</v>
      </c>
      <c r="AD459" s="218">
        <f t="shared" si="227"/>
        <v>0</v>
      </c>
      <c r="AE459" s="218">
        <f t="shared" si="228"/>
        <v>0</v>
      </c>
      <c r="AF459" s="220">
        <f t="shared" si="229"/>
        <v>0</v>
      </c>
      <c r="AG459" s="162"/>
      <c r="AH459" s="182">
        <f t="shared" si="230"/>
        <v>0</v>
      </c>
      <c r="AI459" s="183">
        <f t="shared" si="231"/>
        <v>0</v>
      </c>
      <c r="AJ459" s="183">
        <f t="shared" si="232"/>
        <v>0</v>
      </c>
      <c r="AK459" s="184">
        <f t="shared" si="233"/>
        <v>0</v>
      </c>
      <c r="AM459" s="370" t="str">
        <f t="shared" si="239"/>
        <v>-</v>
      </c>
      <c r="AO459" s="309" t="str">
        <f t="shared" si="236"/>
        <v/>
      </c>
    </row>
    <row r="460" spans="2:41" ht="16.5" hidden="1" outlineLevel="2" thickBot="1">
      <c r="B460" s="316">
        <v>20</v>
      </c>
      <c r="C460" s="317">
        <f t="shared" si="234"/>
        <v>422</v>
      </c>
      <c r="D460" s="317">
        <f t="shared" si="235"/>
        <v>0</v>
      </c>
      <c r="E460" s="153"/>
      <c r="F460" s="153"/>
      <c r="G460" s="154"/>
      <c r="H460" s="154"/>
      <c r="I460" s="154"/>
      <c r="J460" s="154"/>
      <c r="K460" s="154"/>
      <c r="L460" s="154"/>
      <c r="M460" s="154"/>
      <c r="N460" s="253"/>
      <c r="O460" s="253"/>
      <c r="P460" s="312"/>
      <c r="Q460" s="253"/>
      <c r="R460" s="186" t="str">
        <f t="shared" si="237"/>
        <v>-</v>
      </c>
      <c r="S460" s="186" t="str">
        <f t="shared" si="238"/>
        <v>-</v>
      </c>
      <c r="T460" s="155" t="s">
        <v>316</v>
      </c>
      <c r="V460" s="181">
        <f t="shared" si="220"/>
        <v>0</v>
      </c>
      <c r="W460" s="202">
        <f t="shared" si="221"/>
        <v>0</v>
      </c>
      <c r="X460" s="149">
        <f t="shared" si="222"/>
        <v>0</v>
      </c>
      <c r="Y460" s="170">
        <f t="shared" si="223"/>
        <v>0</v>
      </c>
      <c r="Z460" s="161">
        <f t="shared" si="224"/>
        <v>0</v>
      </c>
      <c r="AA460" s="171">
        <f t="shared" si="225"/>
        <v>0</v>
      </c>
      <c r="AC460" s="219">
        <f t="shared" si="226"/>
        <v>0</v>
      </c>
      <c r="AD460" s="218">
        <f t="shared" si="227"/>
        <v>0</v>
      </c>
      <c r="AE460" s="218">
        <f t="shared" si="228"/>
        <v>0</v>
      </c>
      <c r="AF460" s="220">
        <f t="shared" si="229"/>
        <v>0</v>
      </c>
      <c r="AG460" s="162"/>
      <c r="AH460" s="182">
        <f t="shared" si="230"/>
        <v>0</v>
      </c>
      <c r="AI460" s="183">
        <f t="shared" si="231"/>
        <v>0</v>
      </c>
      <c r="AJ460" s="183">
        <f t="shared" si="232"/>
        <v>0</v>
      </c>
      <c r="AK460" s="184">
        <f t="shared" si="233"/>
        <v>0</v>
      </c>
      <c r="AM460" s="370" t="str">
        <f t="shared" si="239"/>
        <v>-</v>
      </c>
      <c r="AO460" s="309" t="str">
        <f t="shared" si="236"/>
        <v/>
      </c>
    </row>
    <row r="461" spans="2:41" ht="16.5" hidden="1" outlineLevel="2" thickBot="1">
      <c r="B461" s="316">
        <v>21</v>
      </c>
      <c r="C461" s="317">
        <f t="shared" si="234"/>
        <v>422</v>
      </c>
      <c r="D461" s="317">
        <f t="shared" si="235"/>
        <v>0</v>
      </c>
      <c r="E461" s="153"/>
      <c r="F461" s="153"/>
      <c r="G461" s="154"/>
      <c r="H461" s="154"/>
      <c r="I461" s="154"/>
      <c r="J461" s="154"/>
      <c r="K461" s="154"/>
      <c r="L461" s="154"/>
      <c r="M461" s="154"/>
      <c r="N461" s="253"/>
      <c r="O461" s="253"/>
      <c r="P461" s="312"/>
      <c r="Q461" s="253"/>
      <c r="R461" s="186" t="str">
        <f t="shared" si="237"/>
        <v>-</v>
      </c>
      <c r="S461" s="186" t="str">
        <f t="shared" si="238"/>
        <v>-</v>
      </c>
      <c r="T461" s="155" t="s">
        <v>316</v>
      </c>
      <c r="V461" s="181">
        <f t="shared" si="220"/>
        <v>0</v>
      </c>
      <c r="W461" s="202">
        <f t="shared" si="221"/>
        <v>0</v>
      </c>
      <c r="X461" s="149">
        <f t="shared" si="222"/>
        <v>0</v>
      </c>
      <c r="Y461" s="170">
        <f t="shared" si="223"/>
        <v>0</v>
      </c>
      <c r="Z461" s="161">
        <f t="shared" si="224"/>
        <v>0</v>
      </c>
      <c r="AA461" s="171">
        <f t="shared" si="225"/>
        <v>0</v>
      </c>
      <c r="AC461" s="219">
        <f t="shared" si="226"/>
        <v>0</v>
      </c>
      <c r="AD461" s="218">
        <f t="shared" si="227"/>
        <v>0</v>
      </c>
      <c r="AE461" s="218">
        <f t="shared" si="228"/>
        <v>0</v>
      </c>
      <c r="AF461" s="220">
        <f t="shared" si="229"/>
        <v>0</v>
      </c>
      <c r="AG461" s="162"/>
      <c r="AH461" s="182">
        <f t="shared" si="230"/>
        <v>0</v>
      </c>
      <c r="AI461" s="183">
        <f t="shared" si="231"/>
        <v>0</v>
      </c>
      <c r="AJ461" s="183">
        <f t="shared" si="232"/>
        <v>0</v>
      </c>
      <c r="AK461" s="184">
        <f t="shared" si="233"/>
        <v>0</v>
      </c>
      <c r="AM461" s="370" t="str">
        <f t="shared" si="239"/>
        <v>-</v>
      </c>
      <c r="AO461" s="309" t="str">
        <f t="shared" si="236"/>
        <v/>
      </c>
    </row>
    <row r="462" spans="2:41" ht="16.5" hidden="1" outlineLevel="2" thickBot="1">
      <c r="B462" s="316">
        <v>22</v>
      </c>
      <c r="C462" s="317">
        <f t="shared" si="234"/>
        <v>422</v>
      </c>
      <c r="D462" s="317">
        <f t="shared" si="235"/>
        <v>0</v>
      </c>
      <c r="E462" s="153"/>
      <c r="F462" s="153"/>
      <c r="G462" s="154"/>
      <c r="H462" s="154"/>
      <c r="I462" s="154"/>
      <c r="J462" s="154"/>
      <c r="K462" s="154"/>
      <c r="L462" s="154"/>
      <c r="M462" s="154"/>
      <c r="N462" s="253"/>
      <c r="O462" s="253"/>
      <c r="P462" s="312"/>
      <c r="Q462" s="253"/>
      <c r="R462" s="186" t="str">
        <f t="shared" si="237"/>
        <v>-</v>
      </c>
      <c r="S462" s="186" t="str">
        <f t="shared" si="238"/>
        <v>-</v>
      </c>
      <c r="T462" s="155" t="s">
        <v>316</v>
      </c>
      <c r="V462" s="181">
        <f t="shared" si="220"/>
        <v>0</v>
      </c>
      <c r="W462" s="202">
        <f t="shared" si="221"/>
        <v>0</v>
      </c>
      <c r="X462" s="149">
        <f t="shared" si="222"/>
        <v>0</v>
      </c>
      <c r="Y462" s="170">
        <f t="shared" si="223"/>
        <v>0</v>
      </c>
      <c r="Z462" s="161">
        <f t="shared" si="224"/>
        <v>0</v>
      </c>
      <c r="AA462" s="171">
        <f t="shared" si="225"/>
        <v>0</v>
      </c>
      <c r="AC462" s="219">
        <f t="shared" si="226"/>
        <v>0</v>
      </c>
      <c r="AD462" s="218">
        <f t="shared" si="227"/>
        <v>0</v>
      </c>
      <c r="AE462" s="218">
        <f t="shared" si="228"/>
        <v>0</v>
      </c>
      <c r="AF462" s="220">
        <f t="shared" si="229"/>
        <v>0</v>
      </c>
      <c r="AG462" s="162"/>
      <c r="AH462" s="182">
        <f t="shared" si="230"/>
        <v>0</v>
      </c>
      <c r="AI462" s="183">
        <f t="shared" si="231"/>
        <v>0</v>
      </c>
      <c r="AJ462" s="183">
        <f t="shared" si="232"/>
        <v>0</v>
      </c>
      <c r="AK462" s="184">
        <f t="shared" si="233"/>
        <v>0</v>
      </c>
      <c r="AM462" s="370" t="str">
        <f t="shared" si="239"/>
        <v>-</v>
      </c>
      <c r="AO462" s="309" t="str">
        <f t="shared" si="236"/>
        <v/>
      </c>
    </row>
    <row r="463" spans="2:41" ht="16.5" hidden="1" outlineLevel="2" thickBot="1">
      <c r="B463" s="316">
        <v>23</v>
      </c>
      <c r="C463" s="317">
        <f t="shared" si="234"/>
        <v>422</v>
      </c>
      <c r="D463" s="317">
        <f t="shared" si="235"/>
        <v>0</v>
      </c>
      <c r="E463" s="153"/>
      <c r="F463" s="153"/>
      <c r="G463" s="154"/>
      <c r="H463" s="154"/>
      <c r="I463" s="154"/>
      <c r="J463" s="154"/>
      <c r="K463" s="154"/>
      <c r="L463" s="154"/>
      <c r="M463" s="154"/>
      <c r="N463" s="253"/>
      <c r="O463" s="253"/>
      <c r="P463" s="312"/>
      <c r="Q463" s="253"/>
      <c r="R463" s="186" t="str">
        <f t="shared" si="237"/>
        <v>-</v>
      </c>
      <c r="S463" s="186" t="str">
        <f t="shared" si="238"/>
        <v>-</v>
      </c>
      <c r="T463" s="155" t="s">
        <v>316</v>
      </c>
      <c r="V463" s="181">
        <f t="shared" si="220"/>
        <v>0</v>
      </c>
      <c r="W463" s="202">
        <f t="shared" si="221"/>
        <v>0</v>
      </c>
      <c r="X463" s="149">
        <f t="shared" si="222"/>
        <v>0</v>
      </c>
      <c r="Y463" s="170">
        <f t="shared" si="223"/>
        <v>0</v>
      </c>
      <c r="Z463" s="161">
        <f t="shared" si="224"/>
        <v>0</v>
      </c>
      <c r="AA463" s="171">
        <f t="shared" si="225"/>
        <v>0</v>
      </c>
      <c r="AC463" s="219">
        <f t="shared" si="226"/>
        <v>0</v>
      </c>
      <c r="AD463" s="218">
        <f t="shared" si="227"/>
        <v>0</v>
      </c>
      <c r="AE463" s="218">
        <f t="shared" si="228"/>
        <v>0</v>
      </c>
      <c r="AF463" s="220">
        <f t="shared" si="229"/>
        <v>0</v>
      </c>
      <c r="AG463" s="162"/>
      <c r="AH463" s="182">
        <f t="shared" si="230"/>
        <v>0</v>
      </c>
      <c r="AI463" s="183">
        <f t="shared" si="231"/>
        <v>0</v>
      </c>
      <c r="AJ463" s="183">
        <f t="shared" si="232"/>
        <v>0</v>
      </c>
      <c r="AK463" s="184">
        <f t="shared" si="233"/>
        <v>0</v>
      </c>
      <c r="AM463" s="370" t="str">
        <f t="shared" si="239"/>
        <v>-</v>
      </c>
      <c r="AO463" s="309" t="str">
        <f t="shared" si="236"/>
        <v/>
      </c>
    </row>
    <row r="464" spans="2:41" ht="16.5" hidden="1" outlineLevel="2" thickBot="1">
      <c r="B464" s="316">
        <v>24</v>
      </c>
      <c r="C464" s="317">
        <f t="shared" si="234"/>
        <v>422</v>
      </c>
      <c r="D464" s="317">
        <f t="shared" si="235"/>
        <v>0</v>
      </c>
      <c r="E464" s="153"/>
      <c r="F464" s="153"/>
      <c r="G464" s="154"/>
      <c r="H464" s="154"/>
      <c r="I464" s="154"/>
      <c r="J464" s="154"/>
      <c r="K464" s="154"/>
      <c r="L464" s="154"/>
      <c r="M464" s="154"/>
      <c r="N464" s="253"/>
      <c r="O464" s="253"/>
      <c r="P464" s="312"/>
      <c r="Q464" s="253"/>
      <c r="R464" s="186" t="str">
        <f t="shared" si="237"/>
        <v>-</v>
      </c>
      <c r="S464" s="186" t="str">
        <f t="shared" si="238"/>
        <v>-</v>
      </c>
      <c r="T464" s="155" t="s">
        <v>316</v>
      </c>
      <c r="V464" s="181">
        <f t="shared" si="220"/>
        <v>0</v>
      </c>
      <c r="W464" s="202">
        <f t="shared" si="221"/>
        <v>0</v>
      </c>
      <c r="X464" s="149">
        <f t="shared" si="222"/>
        <v>0</v>
      </c>
      <c r="Y464" s="170">
        <f t="shared" si="223"/>
        <v>0</v>
      </c>
      <c r="Z464" s="161">
        <f t="shared" si="224"/>
        <v>0</v>
      </c>
      <c r="AA464" s="171">
        <f t="shared" si="225"/>
        <v>0</v>
      </c>
      <c r="AC464" s="219">
        <f t="shared" si="226"/>
        <v>0</v>
      </c>
      <c r="AD464" s="218">
        <f t="shared" si="227"/>
        <v>0</v>
      </c>
      <c r="AE464" s="218">
        <f t="shared" si="228"/>
        <v>0</v>
      </c>
      <c r="AF464" s="220">
        <f t="shared" si="229"/>
        <v>0</v>
      </c>
      <c r="AG464" s="162"/>
      <c r="AH464" s="182">
        <f t="shared" si="230"/>
        <v>0</v>
      </c>
      <c r="AI464" s="183">
        <f t="shared" si="231"/>
        <v>0</v>
      </c>
      <c r="AJ464" s="183">
        <f t="shared" si="232"/>
        <v>0</v>
      </c>
      <c r="AK464" s="184">
        <f t="shared" si="233"/>
        <v>0</v>
      </c>
      <c r="AM464" s="370" t="str">
        <f t="shared" si="239"/>
        <v>-</v>
      </c>
      <c r="AO464" s="309" t="str">
        <f t="shared" si="236"/>
        <v/>
      </c>
    </row>
    <row r="465" spans="2:41" ht="16.5" hidden="1" outlineLevel="2" thickBot="1">
      <c r="B465" s="316">
        <v>25</v>
      </c>
      <c r="C465" s="317">
        <f t="shared" si="234"/>
        <v>422</v>
      </c>
      <c r="D465" s="317">
        <f t="shared" si="235"/>
        <v>0</v>
      </c>
      <c r="E465" s="153"/>
      <c r="F465" s="153"/>
      <c r="G465" s="154"/>
      <c r="H465" s="154"/>
      <c r="I465" s="154"/>
      <c r="J465" s="154"/>
      <c r="K465" s="154"/>
      <c r="L465" s="154"/>
      <c r="M465" s="154"/>
      <c r="N465" s="253"/>
      <c r="O465" s="253"/>
      <c r="P465" s="312"/>
      <c r="Q465" s="253"/>
      <c r="R465" s="186" t="str">
        <f t="shared" si="237"/>
        <v>-</v>
      </c>
      <c r="S465" s="186" t="str">
        <f t="shared" si="238"/>
        <v>-</v>
      </c>
      <c r="T465" s="155" t="s">
        <v>316</v>
      </c>
      <c r="V465" s="181">
        <f t="shared" si="220"/>
        <v>0</v>
      </c>
      <c r="W465" s="202">
        <f t="shared" si="221"/>
        <v>0</v>
      </c>
      <c r="X465" s="149">
        <f t="shared" si="222"/>
        <v>0</v>
      </c>
      <c r="Y465" s="170">
        <f t="shared" si="223"/>
        <v>0</v>
      </c>
      <c r="Z465" s="161">
        <f t="shared" si="224"/>
        <v>0</v>
      </c>
      <c r="AA465" s="171">
        <f t="shared" si="225"/>
        <v>0</v>
      </c>
      <c r="AC465" s="219">
        <f t="shared" si="226"/>
        <v>0</v>
      </c>
      <c r="AD465" s="218">
        <f t="shared" si="227"/>
        <v>0</v>
      </c>
      <c r="AE465" s="218">
        <f t="shared" si="228"/>
        <v>0</v>
      </c>
      <c r="AF465" s="220">
        <f t="shared" si="229"/>
        <v>0</v>
      </c>
      <c r="AG465" s="162"/>
      <c r="AH465" s="182">
        <f t="shared" si="230"/>
        <v>0</v>
      </c>
      <c r="AI465" s="183">
        <f t="shared" si="231"/>
        <v>0</v>
      </c>
      <c r="AJ465" s="183">
        <f t="shared" si="232"/>
        <v>0</v>
      </c>
      <c r="AK465" s="184">
        <f t="shared" si="233"/>
        <v>0</v>
      </c>
      <c r="AM465" s="370" t="str">
        <f t="shared" si="239"/>
        <v>-</v>
      </c>
      <c r="AO465" s="309" t="str">
        <f t="shared" si="236"/>
        <v/>
      </c>
    </row>
    <row r="466" spans="2:41" ht="16.5" hidden="1" outlineLevel="2" thickBot="1">
      <c r="B466" s="316">
        <v>26</v>
      </c>
      <c r="C466" s="317">
        <f t="shared" si="234"/>
        <v>422</v>
      </c>
      <c r="D466" s="317">
        <f t="shared" si="235"/>
        <v>0</v>
      </c>
      <c r="E466" s="153"/>
      <c r="F466" s="153"/>
      <c r="G466" s="154"/>
      <c r="H466" s="154"/>
      <c r="I466" s="154"/>
      <c r="J466" s="154"/>
      <c r="K466" s="154"/>
      <c r="L466" s="154"/>
      <c r="M466" s="154"/>
      <c r="N466" s="253"/>
      <c r="O466" s="253"/>
      <c r="P466" s="312"/>
      <c r="Q466" s="253"/>
      <c r="R466" s="186" t="str">
        <f t="shared" si="237"/>
        <v>-</v>
      </c>
      <c r="S466" s="186" t="str">
        <f t="shared" si="238"/>
        <v>-</v>
      </c>
      <c r="T466" s="155" t="s">
        <v>316</v>
      </c>
      <c r="V466" s="181">
        <f t="shared" si="220"/>
        <v>0</v>
      </c>
      <c r="W466" s="202">
        <f t="shared" si="221"/>
        <v>0</v>
      </c>
      <c r="X466" s="149">
        <f t="shared" si="222"/>
        <v>0</v>
      </c>
      <c r="Y466" s="170">
        <f t="shared" si="223"/>
        <v>0</v>
      </c>
      <c r="Z466" s="161">
        <f t="shared" si="224"/>
        <v>0</v>
      </c>
      <c r="AA466" s="171">
        <f t="shared" si="225"/>
        <v>0</v>
      </c>
      <c r="AC466" s="219">
        <f t="shared" si="226"/>
        <v>0</v>
      </c>
      <c r="AD466" s="218">
        <f t="shared" si="227"/>
        <v>0</v>
      </c>
      <c r="AE466" s="218">
        <f t="shared" si="228"/>
        <v>0</v>
      </c>
      <c r="AF466" s="220">
        <f t="shared" si="229"/>
        <v>0</v>
      </c>
      <c r="AG466" s="162"/>
      <c r="AH466" s="182">
        <f t="shared" si="230"/>
        <v>0</v>
      </c>
      <c r="AI466" s="183">
        <f t="shared" si="231"/>
        <v>0</v>
      </c>
      <c r="AJ466" s="183">
        <f t="shared" si="232"/>
        <v>0</v>
      </c>
      <c r="AK466" s="184">
        <f t="shared" si="233"/>
        <v>0</v>
      </c>
      <c r="AM466" s="370" t="str">
        <f t="shared" si="239"/>
        <v>-</v>
      </c>
      <c r="AO466" s="309" t="str">
        <f t="shared" si="236"/>
        <v/>
      </c>
    </row>
    <row r="467" spans="2:41" ht="16.5" hidden="1" outlineLevel="2" thickBot="1">
      <c r="B467" s="316">
        <v>27</v>
      </c>
      <c r="C467" s="317">
        <f t="shared" si="234"/>
        <v>422</v>
      </c>
      <c r="D467" s="317">
        <f t="shared" si="235"/>
        <v>0</v>
      </c>
      <c r="E467" s="153"/>
      <c r="F467" s="153"/>
      <c r="G467" s="154"/>
      <c r="H467" s="154"/>
      <c r="I467" s="154"/>
      <c r="J467" s="154"/>
      <c r="K467" s="154"/>
      <c r="L467" s="154"/>
      <c r="M467" s="154"/>
      <c r="N467" s="253"/>
      <c r="O467" s="253"/>
      <c r="P467" s="312"/>
      <c r="Q467" s="253"/>
      <c r="R467" s="186" t="str">
        <f t="shared" si="237"/>
        <v>-</v>
      </c>
      <c r="S467" s="186" t="str">
        <f t="shared" si="238"/>
        <v>-</v>
      </c>
      <c r="T467" s="155" t="s">
        <v>316</v>
      </c>
      <c r="V467" s="181">
        <f t="shared" si="220"/>
        <v>0</v>
      </c>
      <c r="W467" s="202">
        <f t="shared" si="221"/>
        <v>0</v>
      </c>
      <c r="X467" s="149">
        <f t="shared" si="222"/>
        <v>0</v>
      </c>
      <c r="Y467" s="170">
        <f t="shared" si="223"/>
        <v>0</v>
      </c>
      <c r="Z467" s="161">
        <f t="shared" si="224"/>
        <v>0</v>
      </c>
      <c r="AA467" s="171">
        <f t="shared" si="225"/>
        <v>0</v>
      </c>
      <c r="AC467" s="219">
        <f t="shared" si="226"/>
        <v>0</v>
      </c>
      <c r="AD467" s="218">
        <f t="shared" si="227"/>
        <v>0</v>
      </c>
      <c r="AE467" s="218">
        <f t="shared" si="228"/>
        <v>0</v>
      </c>
      <c r="AF467" s="220">
        <f t="shared" si="229"/>
        <v>0</v>
      </c>
      <c r="AG467" s="162"/>
      <c r="AH467" s="182">
        <f t="shared" si="230"/>
        <v>0</v>
      </c>
      <c r="AI467" s="183">
        <f t="shared" si="231"/>
        <v>0</v>
      </c>
      <c r="AJ467" s="183">
        <f t="shared" si="232"/>
        <v>0</v>
      </c>
      <c r="AK467" s="184">
        <f t="shared" si="233"/>
        <v>0</v>
      </c>
      <c r="AM467" s="370" t="str">
        <f t="shared" si="239"/>
        <v>-</v>
      </c>
      <c r="AO467" s="309" t="str">
        <f t="shared" si="236"/>
        <v/>
      </c>
    </row>
    <row r="468" spans="2:41" ht="16.5" hidden="1" outlineLevel="2" thickBot="1">
      <c r="B468" s="316">
        <v>28</v>
      </c>
      <c r="C468" s="317">
        <f t="shared" si="234"/>
        <v>422</v>
      </c>
      <c r="D468" s="317">
        <f t="shared" si="235"/>
        <v>0</v>
      </c>
      <c r="E468" s="153"/>
      <c r="F468" s="153"/>
      <c r="G468" s="154"/>
      <c r="H468" s="154"/>
      <c r="I468" s="154"/>
      <c r="J468" s="154"/>
      <c r="K468" s="154"/>
      <c r="L468" s="154"/>
      <c r="M468" s="154"/>
      <c r="N468" s="253"/>
      <c r="O468" s="253"/>
      <c r="P468" s="312"/>
      <c r="Q468" s="253"/>
      <c r="R468" s="186" t="str">
        <f t="shared" si="237"/>
        <v>-</v>
      </c>
      <c r="S468" s="186" t="str">
        <f t="shared" si="238"/>
        <v>-</v>
      </c>
      <c r="T468" s="155" t="s">
        <v>316</v>
      </c>
      <c r="V468" s="181">
        <f t="shared" si="220"/>
        <v>0</v>
      </c>
      <c r="W468" s="202">
        <f t="shared" si="221"/>
        <v>0</v>
      </c>
      <c r="X468" s="149">
        <f t="shared" si="222"/>
        <v>0</v>
      </c>
      <c r="Y468" s="170">
        <f t="shared" si="223"/>
        <v>0</v>
      </c>
      <c r="Z468" s="161">
        <f t="shared" si="224"/>
        <v>0</v>
      </c>
      <c r="AA468" s="171">
        <f t="shared" si="225"/>
        <v>0</v>
      </c>
      <c r="AC468" s="219">
        <f t="shared" si="226"/>
        <v>0</v>
      </c>
      <c r="AD468" s="218">
        <f t="shared" si="227"/>
        <v>0</v>
      </c>
      <c r="AE468" s="218">
        <f t="shared" si="228"/>
        <v>0</v>
      </c>
      <c r="AF468" s="220">
        <f t="shared" si="229"/>
        <v>0</v>
      </c>
      <c r="AG468" s="162"/>
      <c r="AH468" s="182">
        <f t="shared" si="230"/>
        <v>0</v>
      </c>
      <c r="AI468" s="183">
        <f t="shared" si="231"/>
        <v>0</v>
      </c>
      <c r="AJ468" s="183">
        <f t="shared" si="232"/>
        <v>0</v>
      </c>
      <c r="AK468" s="184">
        <f t="shared" si="233"/>
        <v>0</v>
      </c>
      <c r="AM468" s="370" t="str">
        <f t="shared" si="239"/>
        <v>-</v>
      </c>
      <c r="AO468" s="309" t="str">
        <f t="shared" si="236"/>
        <v/>
      </c>
    </row>
    <row r="469" spans="2:41" ht="16.5" hidden="1" outlineLevel="2" thickBot="1">
      <c r="B469" s="316">
        <v>29</v>
      </c>
      <c r="C469" s="317">
        <f t="shared" si="234"/>
        <v>422</v>
      </c>
      <c r="D469" s="317">
        <f t="shared" si="235"/>
        <v>0</v>
      </c>
      <c r="E469" s="153"/>
      <c r="F469" s="153"/>
      <c r="G469" s="154"/>
      <c r="H469" s="154"/>
      <c r="I469" s="154"/>
      <c r="J469" s="154"/>
      <c r="K469" s="154"/>
      <c r="L469" s="154"/>
      <c r="M469" s="154"/>
      <c r="N469" s="253"/>
      <c r="O469" s="253"/>
      <c r="P469" s="312"/>
      <c r="Q469" s="253"/>
      <c r="R469" s="186" t="str">
        <f t="shared" si="237"/>
        <v>-</v>
      </c>
      <c r="S469" s="186" t="str">
        <f t="shared" si="238"/>
        <v>-</v>
      </c>
      <c r="T469" s="155" t="s">
        <v>316</v>
      </c>
      <c r="V469" s="181">
        <f t="shared" si="220"/>
        <v>0</v>
      </c>
      <c r="W469" s="202">
        <f t="shared" si="221"/>
        <v>0</v>
      </c>
      <c r="X469" s="149">
        <f t="shared" si="222"/>
        <v>0</v>
      </c>
      <c r="Y469" s="170">
        <f t="shared" si="223"/>
        <v>0</v>
      </c>
      <c r="Z469" s="161">
        <f t="shared" si="224"/>
        <v>0</v>
      </c>
      <c r="AA469" s="171">
        <f t="shared" si="225"/>
        <v>0</v>
      </c>
      <c r="AC469" s="219">
        <f t="shared" si="226"/>
        <v>0</v>
      </c>
      <c r="AD469" s="218">
        <f t="shared" si="227"/>
        <v>0</v>
      </c>
      <c r="AE469" s="218">
        <f t="shared" si="228"/>
        <v>0</v>
      </c>
      <c r="AF469" s="220">
        <f t="shared" si="229"/>
        <v>0</v>
      </c>
      <c r="AG469" s="162"/>
      <c r="AH469" s="182">
        <f t="shared" si="230"/>
        <v>0</v>
      </c>
      <c r="AI469" s="183">
        <f t="shared" si="231"/>
        <v>0</v>
      </c>
      <c r="AJ469" s="183">
        <f t="shared" si="232"/>
        <v>0</v>
      </c>
      <c r="AK469" s="184">
        <f t="shared" si="233"/>
        <v>0</v>
      </c>
      <c r="AM469" s="370" t="str">
        <f t="shared" si="239"/>
        <v>-</v>
      </c>
      <c r="AO469" s="309" t="str">
        <f t="shared" si="236"/>
        <v/>
      </c>
    </row>
    <row r="470" spans="2:41" ht="16.5" hidden="1" outlineLevel="2" thickBot="1">
      <c r="B470" s="316">
        <v>30</v>
      </c>
      <c r="C470" s="317">
        <f t="shared" si="234"/>
        <v>422</v>
      </c>
      <c r="D470" s="317">
        <f t="shared" si="235"/>
        <v>0</v>
      </c>
      <c r="E470" s="153"/>
      <c r="F470" s="153"/>
      <c r="G470" s="154"/>
      <c r="H470" s="154"/>
      <c r="I470" s="154"/>
      <c r="J470" s="154"/>
      <c r="K470" s="154"/>
      <c r="L470" s="154"/>
      <c r="M470" s="154"/>
      <c r="N470" s="253"/>
      <c r="O470" s="253"/>
      <c r="P470" s="312"/>
      <c r="Q470" s="253"/>
      <c r="R470" s="186" t="str">
        <f t="shared" si="237"/>
        <v>-</v>
      </c>
      <c r="S470" s="186" t="str">
        <f t="shared" si="238"/>
        <v>-</v>
      </c>
      <c r="T470" s="155" t="s">
        <v>316</v>
      </c>
      <c r="V470" s="181">
        <f t="shared" si="220"/>
        <v>0</v>
      </c>
      <c r="W470" s="202">
        <f t="shared" si="221"/>
        <v>0</v>
      </c>
      <c r="X470" s="149">
        <f t="shared" si="222"/>
        <v>0</v>
      </c>
      <c r="Y470" s="170">
        <f t="shared" si="223"/>
        <v>0</v>
      </c>
      <c r="Z470" s="161">
        <f t="shared" si="224"/>
        <v>0</v>
      </c>
      <c r="AA470" s="171">
        <f t="shared" si="225"/>
        <v>0</v>
      </c>
      <c r="AC470" s="219">
        <f t="shared" si="226"/>
        <v>0</v>
      </c>
      <c r="AD470" s="218">
        <f t="shared" si="227"/>
        <v>0</v>
      </c>
      <c r="AE470" s="218">
        <f t="shared" si="228"/>
        <v>0</v>
      </c>
      <c r="AF470" s="220">
        <f t="shared" si="229"/>
        <v>0</v>
      </c>
      <c r="AG470" s="162"/>
      <c r="AH470" s="182">
        <f t="shared" si="230"/>
        <v>0</v>
      </c>
      <c r="AI470" s="183">
        <f t="shared" si="231"/>
        <v>0</v>
      </c>
      <c r="AJ470" s="183">
        <f t="shared" si="232"/>
        <v>0</v>
      </c>
      <c r="AK470" s="184">
        <f t="shared" si="233"/>
        <v>0</v>
      </c>
      <c r="AM470" s="370" t="str">
        <f t="shared" si="239"/>
        <v>-</v>
      </c>
      <c r="AO470" s="309" t="str">
        <f t="shared" si="236"/>
        <v/>
      </c>
    </row>
    <row r="471" spans="2:41" ht="16.5" hidden="1" outlineLevel="2" thickBot="1">
      <c r="B471" s="316">
        <v>31</v>
      </c>
      <c r="C471" s="317">
        <f t="shared" si="234"/>
        <v>422</v>
      </c>
      <c r="D471" s="317">
        <f t="shared" si="235"/>
        <v>0</v>
      </c>
      <c r="E471" s="153"/>
      <c r="F471" s="153"/>
      <c r="G471" s="154"/>
      <c r="H471" s="154"/>
      <c r="I471" s="154"/>
      <c r="J471" s="154"/>
      <c r="K471" s="154"/>
      <c r="L471" s="154"/>
      <c r="M471" s="154"/>
      <c r="N471" s="253"/>
      <c r="O471" s="253"/>
      <c r="P471" s="312"/>
      <c r="Q471" s="253"/>
      <c r="R471" s="186" t="str">
        <f t="shared" si="237"/>
        <v>-</v>
      </c>
      <c r="S471" s="186" t="str">
        <f t="shared" si="238"/>
        <v>-</v>
      </c>
      <c r="T471" s="155" t="s">
        <v>316</v>
      </c>
      <c r="V471" s="181">
        <f t="shared" si="220"/>
        <v>0</v>
      </c>
      <c r="W471" s="202">
        <f t="shared" si="221"/>
        <v>0</v>
      </c>
      <c r="X471" s="149">
        <f t="shared" si="222"/>
        <v>0</v>
      </c>
      <c r="Y471" s="170">
        <f t="shared" si="223"/>
        <v>0</v>
      </c>
      <c r="Z471" s="161">
        <f t="shared" si="224"/>
        <v>0</v>
      </c>
      <c r="AA471" s="171">
        <f t="shared" si="225"/>
        <v>0</v>
      </c>
      <c r="AC471" s="219">
        <f t="shared" si="226"/>
        <v>0</v>
      </c>
      <c r="AD471" s="218">
        <f t="shared" si="227"/>
        <v>0</v>
      </c>
      <c r="AE471" s="218">
        <f t="shared" si="228"/>
        <v>0</v>
      </c>
      <c r="AF471" s="220">
        <f t="shared" si="229"/>
        <v>0</v>
      </c>
      <c r="AG471" s="162"/>
      <c r="AH471" s="182">
        <f t="shared" si="230"/>
        <v>0</v>
      </c>
      <c r="AI471" s="183">
        <f t="shared" si="231"/>
        <v>0</v>
      </c>
      <c r="AJ471" s="183">
        <f t="shared" si="232"/>
        <v>0</v>
      </c>
      <c r="AK471" s="184">
        <f t="shared" si="233"/>
        <v>0</v>
      </c>
      <c r="AM471" s="370" t="str">
        <f t="shared" si="239"/>
        <v>-</v>
      </c>
      <c r="AO471" s="309" t="str">
        <f t="shared" si="236"/>
        <v/>
      </c>
    </row>
    <row r="472" spans="2:41" ht="16.5" hidden="1" outlineLevel="2" thickBot="1">
      <c r="B472" s="316">
        <v>32</v>
      </c>
      <c r="C472" s="317">
        <f t="shared" si="234"/>
        <v>422</v>
      </c>
      <c r="D472" s="317">
        <f t="shared" si="235"/>
        <v>0</v>
      </c>
      <c r="E472" s="153"/>
      <c r="F472" s="153"/>
      <c r="G472" s="154"/>
      <c r="H472" s="154"/>
      <c r="I472" s="154"/>
      <c r="J472" s="154"/>
      <c r="K472" s="154"/>
      <c r="L472" s="154"/>
      <c r="M472" s="154"/>
      <c r="N472" s="253"/>
      <c r="O472" s="253"/>
      <c r="P472" s="312"/>
      <c r="Q472" s="253"/>
      <c r="R472" s="186" t="str">
        <f t="shared" si="237"/>
        <v>-</v>
      </c>
      <c r="S472" s="186" t="str">
        <f t="shared" si="238"/>
        <v>-</v>
      </c>
      <c r="T472" s="155" t="s">
        <v>316</v>
      </c>
      <c r="V472" s="181">
        <f t="shared" si="220"/>
        <v>0</v>
      </c>
      <c r="W472" s="202">
        <f t="shared" si="221"/>
        <v>0</v>
      </c>
      <c r="X472" s="149">
        <f t="shared" si="222"/>
        <v>0</v>
      </c>
      <c r="Y472" s="170">
        <f t="shared" si="223"/>
        <v>0</v>
      </c>
      <c r="Z472" s="161">
        <f t="shared" si="224"/>
        <v>0</v>
      </c>
      <c r="AA472" s="171">
        <f t="shared" si="225"/>
        <v>0</v>
      </c>
      <c r="AC472" s="219">
        <f t="shared" si="226"/>
        <v>0</v>
      </c>
      <c r="AD472" s="218">
        <f t="shared" si="227"/>
        <v>0</v>
      </c>
      <c r="AE472" s="218">
        <f t="shared" si="228"/>
        <v>0</v>
      </c>
      <c r="AF472" s="220">
        <f t="shared" si="229"/>
        <v>0</v>
      </c>
      <c r="AG472" s="162"/>
      <c r="AH472" s="182">
        <f t="shared" si="230"/>
        <v>0</v>
      </c>
      <c r="AI472" s="183">
        <f t="shared" si="231"/>
        <v>0</v>
      </c>
      <c r="AJ472" s="183">
        <f t="shared" si="232"/>
        <v>0</v>
      </c>
      <c r="AK472" s="184">
        <f t="shared" si="233"/>
        <v>0</v>
      </c>
      <c r="AM472" s="370" t="str">
        <f t="shared" si="239"/>
        <v>-</v>
      </c>
      <c r="AO472" s="309" t="str">
        <f t="shared" si="236"/>
        <v/>
      </c>
    </row>
    <row r="473" spans="2:41" ht="16.5" hidden="1" outlineLevel="2" thickBot="1">
      <c r="B473" s="316">
        <v>33</v>
      </c>
      <c r="C473" s="317">
        <f t="shared" si="234"/>
        <v>422</v>
      </c>
      <c r="D473" s="317">
        <f t="shared" si="235"/>
        <v>0</v>
      </c>
      <c r="E473" s="153"/>
      <c r="F473" s="153"/>
      <c r="G473" s="154"/>
      <c r="H473" s="154"/>
      <c r="I473" s="154"/>
      <c r="J473" s="154"/>
      <c r="K473" s="154"/>
      <c r="L473" s="154"/>
      <c r="M473" s="154"/>
      <c r="N473" s="253"/>
      <c r="O473" s="253"/>
      <c r="P473" s="312"/>
      <c r="Q473" s="253"/>
      <c r="R473" s="186" t="str">
        <f t="shared" si="237"/>
        <v>-</v>
      </c>
      <c r="S473" s="186" t="str">
        <f t="shared" si="238"/>
        <v>-</v>
      </c>
      <c r="T473" s="155" t="s">
        <v>316</v>
      </c>
      <c r="V473" s="181">
        <f t="shared" si="220"/>
        <v>0</v>
      </c>
      <c r="W473" s="202">
        <f t="shared" si="221"/>
        <v>0</v>
      </c>
      <c r="X473" s="149">
        <f t="shared" si="222"/>
        <v>0</v>
      </c>
      <c r="Y473" s="170">
        <f t="shared" si="223"/>
        <v>0</v>
      </c>
      <c r="Z473" s="161">
        <f t="shared" si="224"/>
        <v>0</v>
      </c>
      <c r="AA473" s="171">
        <f t="shared" si="225"/>
        <v>0</v>
      </c>
      <c r="AC473" s="219">
        <f t="shared" si="226"/>
        <v>0</v>
      </c>
      <c r="AD473" s="218">
        <f t="shared" si="227"/>
        <v>0</v>
      </c>
      <c r="AE473" s="218">
        <f t="shared" si="228"/>
        <v>0</v>
      </c>
      <c r="AF473" s="220">
        <f t="shared" si="229"/>
        <v>0</v>
      </c>
      <c r="AG473" s="162"/>
      <c r="AH473" s="182">
        <f t="shared" si="230"/>
        <v>0</v>
      </c>
      <c r="AI473" s="183">
        <f t="shared" si="231"/>
        <v>0</v>
      </c>
      <c r="AJ473" s="183">
        <f t="shared" si="232"/>
        <v>0</v>
      </c>
      <c r="AK473" s="184">
        <f t="shared" si="233"/>
        <v>0</v>
      </c>
      <c r="AM473" s="370" t="str">
        <f t="shared" si="239"/>
        <v>-</v>
      </c>
      <c r="AO473" s="309" t="str">
        <f t="shared" si="236"/>
        <v/>
      </c>
    </row>
    <row r="474" spans="2:41" ht="16.5" hidden="1" outlineLevel="2" thickBot="1">
      <c r="B474" s="316">
        <v>34</v>
      </c>
      <c r="C474" s="317">
        <f t="shared" si="234"/>
        <v>422</v>
      </c>
      <c r="D474" s="317">
        <f t="shared" si="235"/>
        <v>0</v>
      </c>
      <c r="E474" s="153"/>
      <c r="F474" s="153"/>
      <c r="G474" s="154"/>
      <c r="H474" s="154"/>
      <c r="I474" s="154"/>
      <c r="J474" s="154"/>
      <c r="K474" s="154"/>
      <c r="L474" s="154"/>
      <c r="M474" s="154"/>
      <c r="N474" s="253"/>
      <c r="O474" s="253"/>
      <c r="P474" s="312"/>
      <c r="Q474" s="253"/>
      <c r="R474" s="186" t="str">
        <f t="shared" si="237"/>
        <v>-</v>
      </c>
      <c r="S474" s="186" t="str">
        <f t="shared" si="238"/>
        <v>-</v>
      </c>
      <c r="T474" s="155" t="s">
        <v>316</v>
      </c>
      <c r="V474" s="181">
        <f t="shared" si="220"/>
        <v>0</v>
      </c>
      <c r="W474" s="202">
        <f t="shared" si="221"/>
        <v>0</v>
      </c>
      <c r="X474" s="149">
        <f t="shared" si="222"/>
        <v>0</v>
      </c>
      <c r="Y474" s="170">
        <f t="shared" si="223"/>
        <v>0</v>
      </c>
      <c r="Z474" s="161">
        <f t="shared" si="224"/>
        <v>0</v>
      </c>
      <c r="AA474" s="171">
        <f t="shared" si="225"/>
        <v>0</v>
      </c>
      <c r="AC474" s="219">
        <f t="shared" si="226"/>
        <v>0</v>
      </c>
      <c r="AD474" s="218">
        <f t="shared" si="227"/>
        <v>0</v>
      </c>
      <c r="AE474" s="218">
        <f t="shared" si="228"/>
        <v>0</v>
      </c>
      <c r="AF474" s="220">
        <f t="shared" si="229"/>
        <v>0</v>
      </c>
      <c r="AG474" s="162"/>
      <c r="AH474" s="182">
        <f t="shared" si="230"/>
        <v>0</v>
      </c>
      <c r="AI474" s="183">
        <f t="shared" si="231"/>
        <v>0</v>
      </c>
      <c r="AJ474" s="183">
        <f t="shared" si="232"/>
        <v>0</v>
      </c>
      <c r="AK474" s="184">
        <f t="shared" si="233"/>
        <v>0</v>
      </c>
      <c r="AM474" s="370" t="str">
        <f t="shared" si="239"/>
        <v>-</v>
      </c>
      <c r="AO474" s="309" t="str">
        <f t="shared" si="236"/>
        <v/>
      </c>
    </row>
    <row r="475" spans="2:41" ht="16.5" hidden="1" outlineLevel="2" thickBot="1">
      <c r="B475" s="316">
        <v>35</v>
      </c>
      <c r="C475" s="317">
        <f t="shared" si="234"/>
        <v>422</v>
      </c>
      <c r="D475" s="317">
        <f t="shared" si="235"/>
        <v>0</v>
      </c>
      <c r="E475" s="153"/>
      <c r="F475" s="153"/>
      <c r="G475" s="154"/>
      <c r="H475" s="154"/>
      <c r="I475" s="154"/>
      <c r="J475" s="154"/>
      <c r="K475" s="154"/>
      <c r="L475" s="154"/>
      <c r="M475" s="154"/>
      <c r="N475" s="253"/>
      <c r="O475" s="253"/>
      <c r="P475" s="312"/>
      <c r="Q475" s="253"/>
      <c r="R475" s="186" t="str">
        <f t="shared" si="237"/>
        <v>-</v>
      </c>
      <c r="S475" s="186" t="str">
        <f t="shared" si="238"/>
        <v>-</v>
      </c>
      <c r="T475" s="155" t="s">
        <v>316</v>
      </c>
      <c r="V475" s="181">
        <f t="shared" si="220"/>
        <v>0</v>
      </c>
      <c r="W475" s="202">
        <f t="shared" si="221"/>
        <v>0</v>
      </c>
      <c r="X475" s="149">
        <f t="shared" si="222"/>
        <v>0</v>
      </c>
      <c r="Y475" s="170">
        <f t="shared" si="223"/>
        <v>0</v>
      </c>
      <c r="Z475" s="161">
        <f t="shared" si="224"/>
        <v>0</v>
      </c>
      <c r="AA475" s="171">
        <f t="shared" si="225"/>
        <v>0</v>
      </c>
      <c r="AC475" s="219">
        <f t="shared" si="226"/>
        <v>0</v>
      </c>
      <c r="AD475" s="218">
        <f t="shared" si="227"/>
        <v>0</v>
      </c>
      <c r="AE475" s="218">
        <f t="shared" si="228"/>
        <v>0</v>
      </c>
      <c r="AF475" s="220">
        <f t="shared" si="229"/>
        <v>0</v>
      </c>
      <c r="AG475" s="162"/>
      <c r="AH475" s="182">
        <f t="shared" si="230"/>
        <v>0</v>
      </c>
      <c r="AI475" s="183">
        <f t="shared" si="231"/>
        <v>0</v>
      </c>
      <c r="AJ475" s="183">
        <f t="shared" si="232"/>
        <v>0</v>
      </c>
      <c r="AK475" s="184">
        <f t="shared" si="233"/>
        <v>0</v>
      </c>
      <c r="AM475" s="370" t="str">
        <f t="shared" si="239"/>
        <v>-</v>
      </c>
      <c r="AO475" s="309" t="str">
        <f t="shared" si="236"/>
        <v/>
      </c>
    </row>
    <row r="476" spans="2:41" ht="16.5" hidden="1" outlineLevel="2" thickBot="1">
      <c r="B476" s="316">
        <v>36</v>
      </c>
      <c r="C476" s="317">
        <f t="shared" si="234"/>
        <v>422</v>
      </c>
      <c r="D476" s="317">
        <f t="shared" si="235"/>
        <v>0</v>
      </c>
      <c r="E476" s="153"/>
      <c r="F476" s="153"/>
      <c r="G476" s="154"/>
      <c r="H476" s="154"/>
      <c r="I476" s="154"/>
      <c r="J476" s="154"/>
      <c r="K476" s="154"/>
      <c r="L476" s="154"/>
      <c r="M476" s="154"/>
      <c r="N476" s="253"/>
      <c r="O476" s="253"/>
      <c r="P476" s="312"/>
      <c r="Q476" s="253"/>
      <c r="R476" s="186" t="str">
        <f t="shared" si="237"/>
        <v>-</v>
      </c>
      <c r="S476" s="186" t="str">
        <f t="shared" si="238"/>
        <v>-</v>
      </c>
      <c r="T476" s="155" t="s">
        <v>316</v>
      </c>
      <c r="V476" s="181">
        <f t="shared" si="220"/>
        <v>0</v>
      </c>
      <c r="W476" s="202">
        <f t="shared" si="221"/>
        <v>0</v>
      </c>
      <c r="X476" s="149">
        <f t="shared" si="222"/>
        <v>0</v>
      </c>
      <c r="Y476" s="170">
        <f t="shared" si="223"/>
        <v>0</v>
      </c>
      <c r="Z476" s="161">
        <f t="shared" si="224"/>
        <v>0</v>
      </c>
      <c r="AA476" s="171">
        <f t="shared" si="225"/>
        <v>0</v>
      </c>
      <c r="AC476" s="219">
        <f t="shared" si="226"/>
        <v>0</v>
      </c>
      <c r="AD476" s="218">
        <f t="shared" si="227"/>
        <v>0</v>
      </c>
      <c r="AE476" s="218">
        <f t="shared" si="228"/>
        <v>0</v>
      </c>
      <c r="AF476" s="220">
        <f t="shared" si="229"/>
        <v>0</v>
      </c>
      <c r="AG476" s="162"/>
      <c r="AH476" s="182">
        <f t="shared" si="230"/>
        <v>0</v>
      </c>
      <c r="AI476" s="183">
        <f t="shared" si="231"/>
        <v>0</v>
      </c>
      <c r="AJ476" s="183">
        <f t="shared" si="232"/>
        <v>0</v>
      </c>
      <c r="AK476" s="184">
        <f t="shared" si="233"/>
        <v>0</v>
      </c>
      <c r="AM476" s="370" t="str">
        <f t="shared" si="239"/>
        <v>-</v>
      </c>
      <c r="AO476" s="309" t="str">
        <f t="shared" si="236"/>
        <v/>
      </c>
    </row>
    <row r="477" spans="2:41" ht="16.5" hidden="1" outlineLevel="2" thickBot="1">
      <c r="B477" s="316">
        <v>37</v>
      </c>
      <c r="C477" s="317">
        <f t="shared" si="234"/>
        <v>422</v>
      </c>
      <c r="D477" s="317">
        <f t="shared" si="235"/>
        <v>0</v>
      </c>
      <c r="E477" s="153"/>
      <c r="F477" s="153"/>
      <c r="G477" s="154"/>
      <c r="H477" s="154"/>
      <c r="I477" s="154"/>
      <c r="J477" s="154"/>
      <c r="K477" s="154"/>
      <c r="L477" s="154"/>
      <c r="M477" s="154"/>
      <c r="N477" s="253"/>
      <c r="O477" s="253"/>
      <c r="P477" s="312"/>
      <c r="Q477" s="253"/>
      <c r="R477" s="186" t="str">
        <f t="shared" si="237"/>
        <v>-</v>
      </c>
      <c r="S477" s="186" t="str">
        <f t="shared" si="238"/>
        <v>-</v>
      </c>
      <c r="T477" s="155" t="s">
        <v>316</v>
      </c>
      <c r="V477" s="181">
        <f t="shared" si="220"/>
        <v>0</v>
      </c>
      <c r="W477" s="202">
        <f t="shared" si="221"/>
        <v>0</v>
      </c>
      <c r="X477" s="149">
        <f t="shared" si="222"/>
        <v>0</v>
      </c>
      <c r="Y477" s="170">
        <f t="shared" si="223"/>
        <v>0</v>
      </c>
      <c r="Z477" s="161">
        <f t="shared" si="224"/>
        <v>0</v>
      </c>
      <c r="AA477" s="171">
        <f t="shared" si="225"/>
        <v>0</v>
      </c>
      <c r="AC477" s="219">
        <f t="shared" si="226"/>
        <v>0</v>
      </c>
      <c r="AD477" s="218">
        <f t="shared" si="227"/>
        <v>0</v>
      </c>
      <c r="AE477" s="218">
        <f t="shared" si="228"/>
        <v>0</v>
      </c>
      <c r="AF477" s="220">
        <f t="shared" si="229"/>
        <v>0</v>
      </c>
      <c r="AG477" s="162"/>
      <c r="AH477" s="182">
        <f t="shared" si="230"/>
        <v>0</v>
      </c>
      <c r="AI477" s="183">
        <f t="shared" si="231"/>
        <v>0</v>
      </c>
      <c r="AJ477" s="183">
        <f t="shared" si="232"/>
        <v>0</v>
      </c>
      <c r="AK477" s="184">
        <f t="shared" si="233"/>
        <v>0</v>
      </c>
      <c r="AM477" s="370" t="str">
        <f t="shared" si="239"/>
        <v>-</v>
      </c>
      <c r="AO477" s="309" t="str">
        <f t="shared" si="236"/>
        <v/>
      </c>
    </row>
    <row r="478" spans="2:41" ht="16.5" hidden="1" outlineLevel="2" thickBot="1">
      <c r="B478" s="316">
        <v>38</v>
      </c>
      <c r="C478" s="317">
        <f t="shared" si="234"/>
        <v>422</v>
      </c>
      <c r="D478" s="317">
        <f t="shared" si="235"/>
        <v>0</v>
      </c>
      <c r="E478" s="153"/>
      <c r="F478" s="153"/>
      <c r="G478" s="154"/>
      <c r="H478" s="154"/>
      <c r="I478" s="154"/>
      <c r="J478" s="154"/>
      <c r="K478" s="154"/>
      <c r="L478" s="154"/>
      <c r="M478" s="154"/>
      <c r="N478" s="253"/>
      <c r="O478" s="253"/>
      <c r="P478" s="312"/>
      <c r="Q478" s="253"/>
      <c r="R478" s="186" t="str">
        <f t="shared" si="237"/>
        <v>-</v>
      </c>
      <c r="S478" s="186" t="str">
        <f t="shared" si="238"/>
        <v>-</v>
      </c>
      <c r="T478" s="155" t="s">
        <v>316</v>
      </c>
      <c r="V478" s="181">
        <f t="shared" si="220"/>
        <v>0</v>
      </c>
      <c r="W478" s="202">
        <f t="shared" si="221"/>
        <v>0</v>
      </c>
      <c r="X478" s="149">
        <f t="shared" si="222"/>
        <v>0</v>
      </c>
      <c r="Y478" s="170">
        <f t="shared" si="223"/>
        <v>0</v>
      </c>
      <c r="Z478" s="161">
        <f t="shared" si="224"/>
        <v>0</v>
      </c>
      <c r="AA478" s="171">
        <f t="shared" si="225"/>
        <v>0</v>
      </c>
      <c r="AC478" s="219">
        <f t="shared" si="226"/>
        <v>0</v>
      </c>
      <c r="AD478" s="218">
        <f t="shared" si="227"/>
        <v>0</v>
      </c>
      <c r="AE478" s="218">
        <f t="shared" si="228"/>
        <v>0</v>
      </c>
      <c r="AF478" s="220">
        <f t="shared" si="229"/>
        <v>0</v>
      </c>
      <c r="AG478" s="162"/>
      <c r="AH478" s="182">
        <f t="shared" si="230"/>
        <v>0</v>
      </c>
      <c r="AI478" s="183">
        <f t="shared" si="231"/>
        <v>0</v>
      </c>
      <c r="AJ478" s="183">
        <f t="shared" si="232"/>
        <v>0</v>
      </c>
      <c r="AK478" s="184">
        <f t="shared" si="233"/>
        <v>0</v>
      </c>
      <c r="AM478" s="370" t="str">
        <f t="shared" si="239"/>
        <v>-</v>
      </c>
      <c r="AO478" s="309" t="str">
        <f t="shared" si="236"/>
        <v/>
      </c>
    </row>
    <row r="479" spans="2:41" ht="16.5" hidden="1" outlineLevel="2" thickBot="1">
      <c r="B479" s="316">
        <v>39</v>
      </c>
      <c r="C479" s="317">
        <f t="shared" si="234"/>
        <v>422</v>
      </c>
      <c r="D479" s="317">
        <f t="shared" si="235"/>
        <v>0</v>
      </c>
      <c r="E479" s="153"/>
      <c r="F479" s="153"/>
      <c r="G479" s="154"/>
      <c r="H479" s="154"/>
      <c r="I479" s="154"/>
      <c r="J479" s="154"/>
      <c r="K479" s="154"/>
      <c r="L479" s="154"/>
      <c r="M479" s="154"/>
      <c r="N479" s="253"/>
      <c r="O479" s="253"/>
      <c r="P479" s="312"/>
      <c r="Q479" s="253"/>
      <c r="R479" s="186" t="str">
        <f t="shared" si="237"/>
        <v>-</v>
      </c>
      <c r="S479" s="186" t="str">
        <f t="shared" si="238"/>
        <v>-</v>
      </c>
      <c r="T479" s="155" t="s">
        <v>316</v>
      </c>
      <c r="V479" s="181">
        <f t="shared" si="220"/>
        <v>0</v>
      </c>
      <c r="W479" s="202">
        <f t="shared" si="221"/>
        <v>0</v>
      </c>
      <c r="X479" s="149">
        <f t="shared" si="222"/>
        <v>0</v>
      </c>
      <c r="Y479" s="170">
        <f t="shared" si="223"/>
        <v>0</v>
      </c>
      <c r="Z479" s="161">
        <f t="shared" si="224"/>
        <v>0</v>
      </c>
      <c r="AA479" s="171">
        <f t="shared" si="225"/>
        <v>0</v>
      </c>
      <c r="AC479" s="219">
        <f t="shared" si="226"/>
        <v>0</v>
      </c>
      <c r="AD479" s="218">
        <f t="shared" si="227"/>
        <v>0</v>
      </c>
      <c r="AE479" s="218">
        <f t="shared" si="228"/>
        <v>0</v>
      </c>
      <c r="AF479" s="220">
        <f t="shared" si="229"/>
        <v>0</v>
      </c>
      <c r="AG479" s="162"/>
      <c r="AH479" s="182">
        <f t="shared" si="230"/>
        <v>0</v>
      </c>
      <c r="AI479" s="183">
        <f t="shared" si="231"/>
        <v>0</v>
      </c>
      <c r="AJ479" s="183">
        <f t="shared" si="232"/>
        <v>0</v>
      </c>
      <c r="AK479" s="184">
        <f t="shared" si="233"/>
        <v>0</v>
      </c>
      <c r="AM479" s="370" t="str">
        <f t="shared" si="239"/>
        <v>-</v>
      </c>
      <c r="AO479" s="309" t="str">
        <f t="shared" si="236"/>
        <v/>
      </c>
    </row>
    <row r="480" spans="2:41" ht="16.5" hidden="1" outlineLevel="2" thickBot="1">
      <c r="B480" s="316">
        <v>40</v>
      </c>
      <c r="C480" s="317">
        <f t="shared" si="234"/>
        <v>422</v>
      </c>
      <c r="D480" s="317">
        <f t="shared" si="235"/>
        <v>0</v>
      </c>
      <c r="E480" s="153"/>
      <c r="F480" s="153"/>
      <c r="G480" s="154"/>
      <c r="H480" s="154"/>
      <c r="I480" s="154"/>
      <c r="J480" s="154"/>
      <c r="K480" s="154"/>
      <c r="L480" s="154"/>
      <c r="M480" s="154"/>
      <c r="N480" s="253"/>
      <c r="O480" s="253"/>
      <c r="P480" s="312"/>
      <c r="Q480" s="253"/>
      <c r="R480" s="186" t="str">
        <f t="shared" si="237"/>
        <v>-</v>
      </c>
      <c r="S480" s="186" t="str">
        <f t="shared" si="238"/>
        <v>-</v>
      </c>
      <c r="T480" s="155" t="s">
        <v>316</v>
      </c>
      <c r="V480" s="181">
        <f t="shared" si="220"/>
        <v>0</v>
      </c>
      <c r="W480" s="202">
        <f t="shared" si="221"/>
        <v>0</v>
      </c>
      <c r="X480" s="149">
        <f t="shared" si="222"/>
        <v>0</v>
      </c>
      <c r="Y480" s="170">
        <f t="shared" si="223"/>
        <v>0</v>
      </c>
      <c r="Z480" s="161">
        <f t="shared" si="224"/>
        <v>0</v>
      </c>
      <c r="AA480" s="171">
        <f t="shared" si="225"/>
        <v>0</v>
      </c>
      <c r="AC480" s="219">
        <f t="shared" si="226"/>
        <v>0</v>
      </c>
      <c r="AD480" s="218">
        <f t="shared" si="227"/>
        <v>0</v>
      </c>
      <c r="AE480" s="218">
        <f t="shared" si="228"/>
        <v>0</v>
      </c>
      <c r="AF480" s="220">
        <f t="shared" si="229"/>
        <v>0</v>
      </c>
      <c r="AG480" s="162"/>
      <c r="AH480" s="182">
        <f t="shared" si="230"/>
        <v>0</v>
      </c>
      <c r="AI480" s="183">
        <f t="shared" si="231"/>
        <v>0</v>
      </c>
      <c r="AJ480" s="183">
        <f t="shared" si="232"/>
        <v>0</v>
      </c>
      <c r="AK480" s="184">
        <f t="shared" si="233"/>
        <v>0</v>
      </c>
      <c r="AM480" s="370" t="str">
        <f t="shared" si="239"/>
        <v>-</v>
      </c>
      <c r="AO480" s="309" t="str">
        <f t="shared" si="236"/>
        <v/>
      </c>
    </row>
    <row r="481" spans="2:41" ht="16.5" hidden="1" outlineLevel="2" thickBot="1">
      <c r="B481" s="316">
        <v>41</v>
      </c>
      <c r="C481" s="317">
        <f t="shared" si="234"/>
        <v>422</v>
      </c>
      <c r="D481" s="317">
        <f t="shared" si="235"/>
        <v>0</v>
      </c>
      <c r="E481" s="153"/>
      <c r="F481" s="153"/>
      <c r="G481" s="154"/>
      <c r="H481" s="154"/>
      <c r="I481" s="154"/>
      <c r="J481" s="154"/>
      <c r="K481" s="154"/>
      <c r="L481" s="154"/>
      <c r="M481" s="154"/>
      <c r="N481" s="253"/>
      <c r="O481" s="253"/>
      <c r="P481" s="312"/>
      <c r="Q481" s="253"/>
      <c r="R481" s="186" t="str">
        <f t="shared" si="237"/>
        <v>-</v>
      </c>
      <c r="S481" s="186" t="str">
        <f t="shared" si="238"/>
        <v>-</v>
      </c>
      <c r="T481" s="155" t="s">
        <v>316</v>
      </c>
      <c r="V481" s="181">
        <f t="shared" si="220"/>
        <v>0</v>
      </c>
      <c r="W481" s="202">
        <f t="shared" si="221"/>
        <v>0</v>
      </c>
      <c r="X481" s="149">
        <f t="shared" si="222"/>
        <v>0</v>
      </c>
      <c r="Y481" s="170">
        <f t="shared" si="223"/>
        <v>0</v>
      </c>
      <c r="Z481" s="161">
        <f t="shared" si="224"/>
        <v>0</v>
      </c>
      <c r="AA481" s="171">
        <f t="shared" si="225"/>
        <v>0</v>
      </c>
      <c r="AC481" s="219">
        <f t="shared" si="226"/>
        <v>0</v>
      </c>
      <c r="AD481" s="218">
        <f t="shared" si="227"/>
        <v>0</v>
      </c>
      <c r="AE481" s="218">
        <f t="shared" si="228"/>
        <v>0</v>
      </c>
      <c r="AF481" s="220">
        <f t="shared" si="229"/>
        <v>0</v>
      </c>
      <c r="AG481" s="162"/>
      <c r="AH481" s="182">
        <f t="shared" si="230"/>
        <v>0</v>
      </c>
      <c r="AI481" s="183">
        <f t="shared" si="231"/>
        <v>0</v>
      </c>
      <c r="AJ481" s="183">
        <f t="shared" si="232"/>
        <v>0</v>
      </c>
      <c r="AK481" s="184">
        <f t="shared" si="233"/>
        <v>0</v>
      </c>
      <c r="AM481" s="370" t="str">
        <f t="shared" si="239"/>
        <v>-</v>
      </c>
      <c r="AO481" s="309" t="str">
        <f t="shared" si="236"/>
        <v/>
      </c>
    </row>
    <row r="482" spans="2:41" ht="16.5" hidden="1" outlineLevel="2" thickBot="1">
      <c r="B482" s="316">
        <v>42</v>
      </c>
      <c r="C482" s="317">
        <f t="shared" si="234"/>
        <v>422</v>
      </c>
      <c r="D482" s="317">
        <f t="shared" si="235"/>
        <v>0</v>
      </c>
      <c r="E482" s="153"/>
      <c r="F482" s="153"/>
      <c r="G482" s="154"/>
      <c r="H482" s="154"/>
      <c r="I482" s="154"/>
      <c r="J482" s="154"/>
      <c r="K482" s="154"/>
      <c r="L482" s="154"/>
      <c r="M482" s="154"/>
      <c r="N482" s="253"/>
      <c r="O482" s="253"/>
      <c r="P482" s="312"/>
      <c r="Q482" s="253"/>
      <c r="R482" s="186" t="str">
        <f t="shared" si="237"/>
        <v>-</v>
      </c>
      <c r="S482" s="186" t="str">
        <f t="shared" si="238"/>
        <v>-</v>
      </c>
      <c r="T482" s="155" t="s">
        <v>316</v>
      </c>
      <c r="V482" s="181">
        <f t="shared" si="220"/>
        <v>0</v>
      </c>
      <c r="W482" s="202">
        <f t="shared" si="221"/>
        <v>0</v>
      </c>
      <c r="X482" s="149">
        <f t="shared" si="222"/>
        <v>0</v>
      </c>
      <c r="Y482" s="170">
        <f t="shared" si="223"/>
        <v>0</v>
      </c>
      <c r="Z482" s="161">
        <f t="shared" si="224"/>
        <v>0</v>
      </c>
      <c r="AA482" s="171">
        <f t="shared" si="225"/>
        <v>0</v>
      </c>
      <c r="AC482" s="219">
        <f t="shared" si="226"/>
        <v>0</v>
      </c>
      <c r="AD482" s="218">
        <f t="shared" si="227"/>
        <v>0</v>
      </c>
      <c r="AE482" s="218">
        <f t="shared" si="228"/>
        <v>0</v>
      </c>
      <c r="AF482" s="220">
        <f t="shared" si="229"/>
        <v>0</v>
      </c>
      <c r="AG482" s="162"/>
      <c r="AH482" s="182">
        <f t="shared" si="230"/>
        <v>0</v>
      </c>
      <c r="AI482" s="183">
        <f t="shared" si="231"/>
        <v>0</v>
      </c>
      <c r="AJ482" s="183">
        <f t="shared" si="232"/>
        <v>0</v>
      </c>
      <c r="AK482" s="184">
        <f t="shared" si="233"/>
        <v>0</v>
      </c>
      <c r="AM482" s="370" t="str">
        <f t="shared" si="239"/>
        <v>-</v>
      </c>
      <c r="AO482" s="309" t="str">
        <f t="shared" si="236"/>
        <v/>
      </c>
    </row>
    <row r="483" spans="2:41" ht="16.5" hidden="1" outlineLevel="2" thickBot="1">
      <c r="B483" s="316">
        <v>43</v>
      </c>
      <c r="C483" s="317">
        <f t="shared" si="234"/>
        <v>422</v>
      </c>
      <c r="D483" s="317">
        <f t="shared" si="235"/>
        <v>0</v>
      </c>
      <c r="E483" s="153"/>
      <c r="F483" s="153"/>
      <c r="G483" s="154"/>
      <c r="H483" s="154"/>
      <c r="I483" s="154"/>
      <c r="J483" s="154"/>
      <c r="K483" s="154"/>
      <c r="L483" s="154"/>
      <c r="M483" s="154"/>
      <c r="N483" s="253"/>
      <c r="O483" s="253"/>
      <c r="P483" s="312"/>
      <c r="Q483" s="253"/>
      <c r="R483" s="186" t="str">
        <f t="shared" si="237"/>
        <v>-</v>
      </c>
      <c r="S483" s="186" t="str">
        <f t="shared" si="238"/>
        <v>-</v>
      </c>
      <c r="T483" s="155" t="s">
        <v>316</v>
      </c>
      <c r="V483" s="181">
        <f t="shared" si="220"/>
        <v>0</v>
      </c>
      <c r="W483" s="202">
        <f t="shared" si="221"/>
        <v>0</v>
      </c>
      <c r="X483" s="149">
        <f t="shared" si="222"/>
        <v>0</v>
      </c>
      <c r="Y483" s="170">
        <f t="shared" si="223"/>
        <v>0</v>
      </c>
      <c r="Z483" s="161">
        <f t="shared" si="224"/>
        <v>0</v>
      </c>
      <c r="AA483" s="171">
        <f t="shared" si="225"/>
        <v>0</v>
      </c>
      <c r="AC483" s="219">
        <f t="shared" si="226"/>
        <v>0</v>
      </c>
      <c r="AD483" s="218">
        <f t="shared" si="227"/>
        <v>0</v>
      </c>
      <c r="AE483" s="218">
        <f t="shared" si="228"/>
        <v>0</v>
      </c>
      <c r="AF483" s="220">
        <f t="shared" si="229"/>
        <v>0</v>
      </c>
      <c r="AG483" s="162"/>
      <c r="AH483" s="182">
        <f t="shared" si="230"/>
        <v>0</v>
      </c>
      <c r="AI483" s="183">
        <f t="shared" si="231"/>
        <v>0</v>
      </c>
      <c r="AJ483" s="183">
        <f t="shared" si="232"/>
        <v>0</v>
      </c>
      <c r="AK483" s="184">
        <f t="shared" si="233"/>
        <v>0</v>
      </c>
      <c r="AM483" s="370" t="str">
        <f t="shared" si="239"/>
        <v>-</v>
      </c>
      <c r="AO483" s="309" t="str">
        <f t="shared" si="236"/>
        <v/>
      </c>
    </row>
    <row r="484" spans="2:41" ht="16.5" hidden="1" outlineLevel="2" thickBot="1">
      <c r="B484" s="316">
        <v>44</v>
      </c>
      <c r="C484" s="317">
        <f t="shared" si="234"/>
        <v>422</v>
      </c>
      <c r="D484" s="317">
        <f t="shared" si="235"/>
        <v>0</v>
      </c>
      <c r="E484" s="153"/>
      <c r="F484" s="153"/>
      <c r="G484" s="154"/>
      <c r="H484" s="154"/>
      <c r="I484" s="154"/>
      <c r="J484" s="154"/>
      <c r="K484" s="154"/>
      <c r="L484" s="154"/>
      <c r="M484" s="154"/>
      <c r="N484" s="253"/>
      <c r="O484" s="253"/>
      <c r="P484" s="312"/>
      <c r="Q484" s="253"/>
      <c r="R484" s="186" t="str">
        <f t="shared" si="237"/>
        <v>-</v>
      </c>
      <c r="S484" s="186" t="str">
        <f t="shared" si="238"/>
        <v>-</v>
      </c>
      <c r="T484" s="155" t="s">
        <v>316</v>
      </c>
      <c r="V484" s="181">
        <f t="shared" si="220"/>
        <v>0</v>
      </c>
      <c r="W484" s="202">
        <f t="shared" si="221"/>
        <v>0</v>
      </c>
      <c r="X484" s="149">
        <f t="shared" si="222"/>
        <v>0</v>
      </c>
      <c r="Y484" s="170">
        <f t="shared" si="223"/>
        <v>0</v>
      </c>
      <c r="Z484" s="161">
        <f t="shared" si="224"/>
        <v>0</v>
      </c>
      <c r="AA484" s="171">
        <f t="shared" si="225"/>
        <v>0</v>
      </c>
      <c r="AC484" s="219">
        <f t="shared" si="226"/>
        <v>0</v>
      </c>
      <c r="AD484" s="218">
        <f t="shared" si="227"/>
        <v>0</v>
      </c>
      <c r="AE484" s="218">
        <f t="shared" si="228"/>
        <v>0</v>
      </c>
      <c r="AF484" s="220">
        <f t="shared" si="229"/>
        <v>0</v>
      </c>
      <c r="AG484" s="162"/>
      <c r="AH484" s="182">
        <f t="shared" si="230"/>
        <v>0</v>
      </c>
      <c r="AI484" s="183">
        <f t="shared" si="231"/>
        <v>0</v>
      </c>
      <c r="AJ484" s="183">
        <f t="shared" si="232"/>
        <v>0</v>
      </c>
      <c r="AK484" s="184">
        <f t="shared" si="233"/>
        <v>0</v>
      </c>
      <c r="AM484" s="370" t="str">
        <f t="shared" si="239"/>
        <v>-</v>
      </c>
      <c r="AO484" s="309" t="str">
        <f t="shared" si="236"/>
        <v/>
      </c>
    </row>
    <row r="485" spans="2:41" ht="16.5" hidden="1" outlineLevel="2" thickBot="1">
      <c r="B485" s="318">
        <v>45</v>
      </c>
      <c r="C485" s="319">
        <f t="shared" si="234"/>
        <v>422</v>
      </c>
      <c r="D485" s="319">
        <f t="shared" si="235"/>
        <v>0</v>
      </c>
      <c r="E485" s="156"/>
      <c r="F485" s="156"/>
      <c r="G485" s="157"/>
      <c r="H485" s="157"/>
      <c r="I485" s="157"/>
      <c r="J485" s="157"/>
      <c r="K485" s="157"/>
      <c r="L485" s="157"/>
      <c r="M485" s="157"/>
      <c r="N485" s="889"/>
      <c r="O485" s="889"/>
      <c r="P485" s="313"/>
      <c r="Q485" s="889"/>
      <c r="R485" s="187" t="str">
        <f t="shared" si="237"/>
        <v>-</v>
      </c>
      <c r="S485" s="187" t="str">
        <f t="shared" si="238"/>
        <v>-</v>
      </c>
      <c r="T485" s="158" t="s">
        <v>316</v>
      </c>
      <c r="V485" s="181">
        <f t="shared" si="220"/>
        <v>0</v>
      </c>
      <c r="W485" s="202">
        <f t="shared" si="221"/>
        <v>0</v>
      </c>
      <c r="X485" s="149">
        <f t="shared" si="222"/>
        <v>0</v>
      </c>
      <c r="Y485" s="170">
        <f t="shared" si="223"/>
        <v>0</v>
      </c>
      <c r="Z485" s="161">
        <f t="shared" si="224"/>
        <v>0</v>
      </c>
      <c r="AA485" s="171">
        <f t="shared" si="225"/>
        <v>0</v>
      </c>
      <c r="AC485" s="219">
        <f t="shared" si="226"/>
        <v>0</v>
      </c>
      <c r="AD485" s="218">
        <f t="shared" si="227"/>
        <v>0</v>
      </c>
      <c r="AE485" s="218">
        <f t="shared" si="228"/>
        <v>0</v>
      </c>
      <c r="AF485" s="220">
        <f t="shared" si="229"/>
        <v>0</v>
      </c>
      <c r="AG485" s="162"/>
      <c r="AH485" s="182">
        <f t="shared" si="230"/>
        <v>0</v>
      </c>
      <c r="AI485" s="183">
        <f t="shared" si="231"/>
        <v>0</v>
      </c>
      <c r="AJ485" s="183">
        <f t="shared" si="232"/>
        <v>0</v>
      </c>
      <c r="AK485" s="184">
        <f t="shared" si="233"/>
        <v>0</v>
      </c>
      <c r="AM485" s="371" t="str">
        <f t="shared" si="239"/>
        <v>-</v>
      </c>
      <c r="AO485" s="309" t="str">
        <f t="shared" si="236"/>
        <v/>
      </c>
    </row>
    <row r="486" spans="2:41" ht="15.75" hidden="1" outlineLevel="1" thickBot="1">
      <c r="F486" s="761" t="s">
        <v>176</v>
      </c>
      <c r="G486" s="762"/>
      <c r="H486" s="762"/>
      <c r="I486" s="762"/>
      <c r="J486" s="762"/>
      <c r="K486" s="762"/>
      <c r="L486" s="762"/>
      <c r="M486" s="762"/>
      <c r="N486" s="199"/>
      <c r="O486" s="199"/>
      <c r="P486" s="199"/>
      <c r="Q486" s="199"/>
      <c r="R486" s="200"/>
      <c r="S486" s="200"/>
    </row>
    <row r="487" spans="2:41" s="322" customFormat="1" ht="21.75" hidden="1" customHeight="1" outlineLevel="1" thickTop="1">
      <c r="B487" s="320"/>
      <c r="C487" s="321"/>
      <c r="D487" s="321"/>
      <c r="F487" s="328" t="s">
        <v>350</v>
      </c>
      <c r="G487" s="329" t="s">
        <v>248</v>
      </c>
      <c r="H487" s="329" t="s">
        <v>265</v>
      </c>
      <c r="I487" s="329" t="s">
        <v>249</v>
      </c>
      <c r="J487" s="329" t="s">
        <v>250</v>
      </c>
      <c r="K487" s="329" t="s">
        <v>251</v>
      </c>
      <c r="L487" s="329" t="s">
        <v>252</v>
      </c>
      <c r="M487" s="329" t="s">
        <v>253</v>
      </c>
      <c r="N487" s="329" t="s">
        <v>254</v>
      </c>
      <c r="O487" s="329" t="s">
        <v>399</v>
      </c>
      <c r="P487" s="329" t="s">
        <v>400</v>
      </c>
      <c r="Q487" s="329" t="s">
        <v>401</v>
      </c>
      <c r="R487" s="330" t="s">
        <v>264</v>
      </c>
      <c r="S487" s="331" t="s">
        <v>255</v>
      </c>
      <c r="T487" s="372" t="s">
        <v>409</v>
      </c>
      <c r="U487" s="325"/>
      <c r="V487" s="321"/>
      <c r="W487" s="321"/>
      <c r="AG487" s="326"/>
      <c r="AL487" s="325"/>
      <c r="AM487" s="325"/>
      <c r="AN487" s="325"/>
      <c r="AO487" s="344"/>
    </row>
    <row r="488" spans="2:41" s="322" customFormat="1" ht="15" hidden="1" outlineLevel="1">
      <c r="B488" s="320"/>
      <c r="C488" s="321"/>
      <c r="D488" s="321"/>
      <c r="F488" s="332" t="s">
        <v>257</v>
      </c>
      <c r="G488" s="333">
        <f t="shared" ref="G488:S488" si="240">SUMIF(G441:G485,5)/5</f>
        <v>0</v>
      </c>
      <c r="H488" s="333">
        <f t="shared" si="240"/>
        <v>0</v>
      </c>
      <c r="I488" s="333">
        <f t="shared" si="240"/>
        <v>0</v>
      </c>
      <c r="J488" s="333">
        <f t="shared" si="240"/>
        <v>0</v>
      </c>
      <c r="K488" s="333">
        <f t="shared" si="240"/>
        <v>0</v>
      </c>
      <c r="L488" s="333">
        <f t="shared" si="240"/>
        <v>0</v>
      </c>
      <c r="M488" s="333">
        <f t="shared" si="240"/>
        <v>0</v>
      </c>
      <c r="N488" s="333">
        <f t="shared" si="240"/>
        <v>0</v>
      </c>
      <c r="O488" s="333">
        <f t="shared" si="240"/>
        <v>0</v>
      </c>
      <c r="P488" s="333">
        <f t="shared" si="240"/>
        <v>0</v>
      </c>
      <c r="Q488" s="333">
        <f t="shared" si="240"/>
        <v>0</v>
      </c>
      <c r="R488" s="333">
        <f t="shared" si="240"/>
        <v>0</v>
      </c>
      <c r="S488" s="334">
        <f t="shared" si="240"/>
        <v>0</v>
      </c>
      <c r="T488" s="373" t="s">
        <v>411</v>
      </c>
      <c r="U488" s="325"/>
      <c r="V488" s="321"/>
      <c r="W488" s="321"/>
      <c r="AG488" s="326"/>
      <c r="AL488" s="325"/>
      <c r="AM488" s="325"/>
      <c r="AN488" s="325"/>
      <c r="AO488" s="344"/>
    </row>
    <row r="489" spans="2:41" s="322" customFormat="1" ht="15" hidden="1" outlineLevel="1">
      <c r="B489" s="320"/>
      <c r="C489" s="321"/>
      <c r="D489" s="321"/>
      <c r="F489" s="335" t="s">
        <v>258</v>
      </c>
      <c r="G489" s="336">
        <f t="shared" ref="G489:S489" si="241">IF(ISERR(G488/SUM(G488,G490,G492,G494)*100),0,G488/SUM(G488,G490,G492,G494)*100)</f>
        <v>0</v>
      </c>
      <c r="H489" s="336">
        <f t="shared" si="241"/>
        <v>0</v>
      </c>
      <c r="I489" s="336">
        <f t="shared" si="241"/>
        <v>0</v>
      </c>
      <c r="J489" s="336">
        <f t="shared" si="241"/>
        <v>0</v>
      </c>
      <c r="K489" s="336">
        <f t="shared" si="241"/>
        <v>0</v>
      </c>
      <c r="L489" s="336">
        <f t="shared" si="241"/>
        <v>0</v>
      </c>
      <c r="M489" s="336">
        <f t="shared" si="241"/>
        <v>0</v>
      </c>
      <c r="N489" s="336">
        <f t="shared" si="241"/>
        <v>0</v>
      </c>
      <c r="O489" s="336">
        <f t="shared" si="241"/>
        <v>0</v>
      </c>
      <c r="P489" s="336">
        <f t="shared" si="241"/>
        <v>0</v>
      </c>
      <c r="Q489" s="336">
        <f t="shared" si="241"/>
        <v>0</v>
      </c>
      <c r="R489" s="336">
        <f t="shared" si="241"/>
        <v>0</v>
      </c>
      <c r="S489" s="337">
        <f t="shared" si="241"/>
        <v>0</v>
      </c>
      <c r="T489" s="374">
        <f>SUM(V440:W440)</f>
        <v>0</v>
      </c>
      <c r="U489" s="325"/>
      <c r="V489" s="321"/>
      <c r="W489" s="321"/>
      <c r="AG489" s="326"/>
      <c r="AL489" s="325"/>
      <c r="AM489" s="325"/>
      <c r="AN489" s="325"/>
      <c r="AO489" s="344"/>
    </row>
    <row r="490" spans="2:41" s="322" customFormat="1" ht="15" hidden="1" outlineLevel="1">
      <c r="B490" s="320"/>
      <c r="C490" s="321"/>
      <c r="D490" s="321"/>
      <c r="F490" s="332" t="s">
        <v>259</v>
      </c>
      <c r="G490" s="333">
        <f t="shared" ref="G490:S490" si="242">SUMIF(G441:G485,4)/4</f>
        <v>0</v>
      </c>
      <c r="H490" s="333">
        <f t="shared" si="242"/>
        <v>0</v>
      </c>
      <c r="I490" s="333">
        <f t="shared" si="242"/>
        <v>0</v>
      </c>
      <c r="J490" s="333">
        <f t="shared" si="242"/>
        <v>0</v>
      </c>
      <c r="K490" s="333">
        <f t="shared" si="242"/>
        <v>0</v>
      </c>
      <c r="L490" s="333">
        <f t="shared" si="242"/>
        <v>0</v>
      </c>
      <c r="M490" s="333">
        <f t="shared" si="242"/>
        <v>0</v>
      </c>
      <c r="N490" s="333">
        <f t="shared" si="242"/>
        <v>0</v>
      </c>
      <c r="O490" s="333">
        <f t="shared" si="242"/>
        <v>0</v>
      </c>
      <c r="P490" s="333">
        <f t="shared" si="242"/>
        <v>0</v>
      </c>
      <c r="Q490" s="333">
        <f t="shared" si="242"/>
        <v>0</v>
      </c>
      <c r="R490" s="333">
        <f t="shared" si="242"/>
        <v>0</v>
      </c>
      <c r="S490" s="334">
        <f t="shared" si="242"/>
        <v>0</v>
      </c>
      <c r="T490" s="375" t="s">
        <v>410</v>
      </c>
      <c r="U490" s="325"/>
      <c r="V490" s="321"/>
      <c r="W490" s="321"/>
      <c r="AG490" s="326"/>
      <c r="AL490" s="325"/>
      <c r="AM490" s="325"/>
      <c r="AN490" s="325"/>
      <c r="AO490" s="344"/>
    </row>
    <row r="491" spans="2:41" s="322" customFormat="1" ht="15" hidden="1" outlineLevel="1">
      <c r="B491" s="320"/>
      <c r="C491" s="321"/>
      <c r="D491" s="321"/>
      <c r="F491" s="335" t="s">
        <v>258</v>
      </c>
      <c r="G491" s="336">
        <f t="shared" ref="G491:S491" si="243">IF(ISERR(G490/SUM(G488,G490,G492,G494)*100),0,G490/SUM(G488,G490,G492,G494)*100)</f>
        <v>0</v>
      </c>
      <c r="H491" s="336">
        <f t="shared" si="243"/>
        <v>0</v>
      </c>
      <c r="I491" s="336">
        <f t="shared" si="243"/>
        <v>0</v>
      </c>
      <c r="J491" s="336">
        <f t="shared" si="243"/>
        <v>0</v>
      </c>
      <c r="K491" s="336">
        <f t="shared" si="243"/>
        <v>0</v>
      </c>
      <c r="L491" s="336">
        <f t="shared" si="243"/>
        <v>0</v>
      </c>
      <c r="M491" s="336">
        <f t="shared" si="243"/>
        <v>0</v>
      </c>
      <c r="N491" s="336">
        <f t="shared" si="243"/>
        <v>0</v>
      </c>
      <c r="O491" s="336">
        <f t="shared" si="243"/>
        <v>0</v>
      </c>
      <c r="P491" s="336">
        <f t="shared" si="243"/>
        <v>0</v>
      </c>
      <c r="Q491" s="336">
        <f t="shared" si="243"/>
        <v>0</v>
      </c>
      <c r="R491" s="336">
        <f t="shared" si="243"/>
        <v>0</v>
      </c>
      <c r="S491" s="337">
        <f t="shared" si="243"/>
        <v>0</v>
      </c>
      <c r="T491" s="376">
        <f>AM440</f>
        <v>0</v>
      </c>
      <c r="U491" s="325"/>
      <c r="V491" s="321"/>
      <c r="W491" s="321"/>
      <c r="AG491" s="326"/>
      <c r="AL491" s="325"/>
      <c r="AM491" s="325"/>
      <c r="AN491" s="325"/>
      <c r="AO491" s="344"/>
    </row>
    <row r="492" spans="2:41" s="322" customFormat="1" ht="15" hidden="1" outlineLevel="1">
      <c r="B492" s="320"/>
      <c r="C492" s="321"/>
      <c r="D492" s="321"/>
      <c r="F492" s="332" t="s">
        <v>260</v>
      </c>
      <c r="G492" s="333">
        <f t="shared" ref="G492:S492" si="244">SUMIF(G441:G485,3)/3</f>
        <v>0</v>
      </c>
      <c r="H492" s="333">
        <f t="shared" si="244"/>
        <v>0</v>
      </c>
      <c r="I492" s="333">
        <f t="shared" si="244"/>
        <v>0</v>
      </c>
      <c r="J492" s="333">
        <f t="shared" si="244"/>
        <v>0</v>
      </c>
      <c r="K492" s="333">
        <f t="shared" si="244"/>
        <v>0</v>
      </c>
      <c r="L492" s="333">
        <f t="shared" si="244"/>
        <v>0</v>
      </c>
      <c r="M492" s="333">
        <f t="shared" si="244"/>
        <v>0</v>
      </c>
      <c r="N492" s="333">
        <f t="shared" si="244"/>
        <v>0</v>
      </c>
      <c r="O492" s="333">
        <f t="shared" si="244"/>
        <v>0</v>
      </c>
      <c r="P492" s="333">
        <f t="shared" si="244"/>
        <v>0</v>
      </c>
      <c r="Q492" s="333">
        <f t="shared" si="244"/>
        <v>0</v>
      </c>
      <c r="R492" s="333">
        <f t="shared" si="244"/>
        <v>0</v>
      </c>
      <c r="S492" s="334">
        <f t="shared" si="244"/>
        <v>0</v>
      </c>
      <c r="T492" s="375" t="s">
        <v>412</v>
      </c>
      <c r="U492" s="325"/>
      <c r="V492" s="321"/>
      <c r="W492" s="321"/>
      <c r="AG492" s="326"/>
      <c r="AL492" s="325"/>
      <c r="AM492" s="325"/>
      <c r="AN492" s="325"/>
      <c r="AO492" s="344"/>
    </row>
    <row r="493" spans="2:41" s="322" customFormat="1" ht="15" hidden="1" outlineLevel="1">
      <c r="B493" s="320"/>
      <c r="C493" s="321"/>
      <c r="D493" s="321"/>
      <c r="F493" s="335" t="s">
        <v>258</v>
      </c>
      <c r="G493" s="336">
        <f t="shared" ref="G493:S493" si="245">IF(ISERR(G492/SUM(G488,G490,G492,G494)*100),0,G492/SUM(G488,G490,G492,G494)*100)</f>
        <v>0</v>
      </c>
      <c r="H493" s="336">
        <f t="shared" si="245"/>
        <v>0</v>
      </c>
      <c r="I493" s="336">
        <f t="shared" si="245"/>
        <v>0</v>
      </c>
      <c r="J493" s="336">
        <f t="shared" si="245"/>
        <v>0</v>
      </c>
      <c r="K493" s="336">
        <f t="shared" si="245"/>
        <v>0</v>
      </c>
      <c r="L493" s="336">
        <f t="shared" si="245"/>
        <v>0</v>
      </c>
      <c r="M493" s="336">
        <f t="shared" si="245"/>
        <v>0</v>
      </c>
      <c r="N493" s="336">
        <f t="shared" si="245"/>
        <v>0</v>
      </c>
      <c r="O493" s="336">
        <f t="shared" si="245"/>
        <v>0</v>
      </c>
      <c r="P493" s="336">
        <f t="shared" si="245"/>
        <v>0</v>
      </c>
      <c r="Q493" s="336">
        <f t="shared" si="245"/>
        <v>0</v>
      </c>
      <c r="R493" s="336">
        <f t="shared" si="245"/>
        <v>0</v>
      </c>
      <c r="S493" s="337">
        <f t="shared" si="245"/>
        <v>0</v>
      </c>
      <c r="T493" s="377">
        <f>T489-T491</f>
        <v>0</v>
      </c>
      <c r="U493" s="325"/>
      <c r="V493" s="321"/>
      <c r="W493" s="321"/>
      <c r="AG493" s="326"/>
      <c r="AL493" s="325"/>
      <c r="AM493" s="325"/>
      <c r="AN493" s="325"/>
      <c r="AO493" s="344"/>
    </row>
    <row r="494" spans="2:41" s="322" customFormat="1" ht="15" hidden="1" outlineLevel="1">
      <c r="B494" s="320"/>
      <c r="C494" s="321"/>
      <c r="D494" s="321"/>
      <c r="F494" s="332" t="s">
        <v>261</v>
      </c>
      <c r="G494" s="333">
        <f t="shared" ref="G494:S494" si="246">SUMIF(G441:G485,2)/2</f>
        <v>0</v>
      </c>
      <c r="H494" s="333">
        <f t="shared" si="246"/>
        <v>0</v>
      </c>
      <c r="I494" s="333">
        <f t="shared" si="246"/>
        <v>0</v>
      </c>
      <c r="J494" s="333">
        <f t="shared" si="246"/>
        <v>0</v>
      </c>
      <c r="K494" s="333">
        <f t="shared" si="246"/>
        <v>0</v>
      </c>
      <c r="L494" s="333">
        <f t="shared" si="246"/>
        <v>0</v>
      </c>
      <c r="M494" s="333">
        <f t="shared" si="246"/>
        <v>0</v>
      </c>
      <c r="N494" s="333">
        <f t="shared" si="246"/>
        <v>0</v>
      </c>
      <c r="O494" s="333">
        <f t="shared" si="246"/>
        <v>0</v>
      </c>
      <c r="P494" s="333">
        <f t="shared" si="246"/>
        <v>0</v>
      </c>
      <c r="Q494" s="333">
        <f t="shared" si="246"/>
        <v>0</v>
      </c>
      <c r="R494" s="333">
        <f t="shared" si="246"/>
        <v>0</v>
      </c>
      <c r="S494" s="334">
        <f t="shared" si="246"/>
        <v>0</v>
      </c>
      <c r="T494" s="1128" t="s">
        <v>413</v>
      </c>
      <c r="U494" s="325"/>
      <c r="V494" s="321"/>
      <c r="W494" s="321"/>
      <c r="AG494" s="326"/>
      <c r="AL494" s="325"/>
      <c r="AM494" s="325"/>
      <c r="AN494" s="325"/>
      <c r="AO494" s="344"/>
    </row>
    <row r="495" spans="2:41" s="322" customFormat="1" ht="15" hidden="1" outlineLevel="1">
      <c r="B495" s="320"/>
      <c r="C495" s="321"/>
      <c r="D495" s="321"/>
      <c r="F495" s="335" t="s">
        <v>258</v>
      </c>
      <c r="G495" s="336">
        <f t="shared" ref="G495:S495" si="247">IF(ISERR(G494/SUM(G488,G490,G492,G494)*100),0,G494/SUM(G488,G490,G492,G494)*100)</f>
        <v>0</v>
      </c>
      <c r="H495" s="336">
        <f t="shared" si="247"/>
        <v>0</v>
      </c>
      <c r="I495" s="336">
        <f t="shared" si="247"/>
        <v>0</v>
      </c>
      <c r="J495" s="336">
        <f t="shared" si="247"/>
        <v>0</v>
      </c>
      <c r="K495" s="336">
        <f t="shared" si="247"/>
        <v>0</v>
      </c>
      <c r="L495" s="336">
        <f t="shared" si="247"/>
        <v>0</v>
      </c>
      <c r="M495" s="336">
        <f t="shared" si="247"/>
        <v>0</v>
      </c>
      <c r="N495" s="336">
        <f t="shared" si="247"/>
        <v>0</v>
      </c>
      <c r="O495" s="336">
        <f t="shared" si="247"/>
        <v>0</v>
      </c>
      <c r="P495" s="336">
        <f t="shared" si="247"/>
        <v>0</v>
      </c>
      <c r="Q495" s="336">
        <f t="shared" si="247"/>
        <v>0</v>
      </c>
      <c r="R495" s="336">
        <f t="shared" si="247"/>
        <v>0</v>
      </c>
      <c r="S495" s="337">
        <f t="shared" si="247"/>
        <v>0</v>
      </c>
      <c r="T495" s="1129"/>
      <c r="U495" s="325"/>
      <c r="V495" s="321"/>
      <c r="W495" s="321"/>
      <c r="AG495" s="326"/>
      <c r="AL495" s="325"/>
      <c r="AM495" s="325"/>
      <c r="AN495" s="325"/>
      <c r="AO495" s="344"/>
    </row>
    <row r="496" spans="2:41" s="322" customFormat="1" ht="15" collapsed="1">
      <c r="B496" s="320"/>
      <c r="C496" s="321"/>
      <c r="D496" s="321"/>
      <c r="F496" s="338" t="s">
        <v>262</v>
      </c>
      <c r="G496" s="339">
        <f t="shared" ref="G496:S496" si="248">IF(SUM(G488,G490,G492,G494)=0,0,IF(AND(SUM(G489,G491,G493)&gt;=95,G489&gt;=50),5,IF(AND(SUM(G489,G491,G493)&gt;=90,SUM(G489,G491)&gt;=50),4,IF(SUM(G489,G491,G493)&gt;=85,3,2))))</f>
        <v>0</v>
      </c>
      <c r="H496" s="339">
        <f t="shared" si="248"/>
        <v>0</v>
      </c>
      <c r="I496" s="339">
        <f t="shared" si="248"/>
        <v>0</v>
      </c>
      <c r="J496" s="339">
        <f t="shared" si="248"/>
        <v>0</v>
      </c>
      <c r="K496" s="339">
        <f t="shared" si="248"/>
        <v>0</v>
      </c>
      <c r="L496" s="339">
        <f t="shared" si="248"/>
        <v>0</v>
      </c>
      <c r="M496" s="339">
        <f t="shared" si="248"/>
        <v>0</v>
      </c>
      <c r="N496" s="339">
        <f t="shared" si="248"/>
        <v>0</v>
      </c>
      <c r="O496" s="339">
        <f t="shared" si="248"/>
        <v>0</v>
      </c>
      <c r="P496" s="339">
        <f t="shared" si="248"/>
        <v>0</v>
      </c>
      <c r="Q496" s="339">
        <f t="shared" si="248"/>
        <v>0</v>
      </c>
      <c r="R496" s="339">
        <f t="shared" si="248"/>
        <v>0</v>
      </c>
      <c r="S496" s="340">
        <f t="shared" si="248"/>
        <v>0</v>
      </c>
      <c r="T496" s="378" t="e">
        <f>T491/T489</f>
        <v>#DIV/0!</v>
      </c>
      <c r="U496" s="325"/>
      <c r="V496" s="321"/>
      <c r="W496" s="321"/>
      <c r="AG496" s="326"/>
      <c r="AL496" s="325"/>
      <c r="AM496" s="325"/>
      <c r="AN496" s="325"/>
      <c r="AO496" s="344"/>
    </row>
    <row r="497" spans="2:41" s="322" customFormat="1" ht="15.75" thickBot="1">
      <c r="B497" s="320"/>
      <c r="C497" s="321"/>
      <c r="D497" s="321"/>
      <c r="F497" s="341" t="s">
        <v>263</v>
      </c>
      <c r="G497" s="342">
        <f t="shared" ref="G497:S497" si="249">IF(SUM(G488,G490,G492,G494)&gt;0,SUM(G488*5,G490*4,G492*3,G494*2)/SUM(G488,G490,G492,G494),0)</f>
        <v>0</v>
      </c>
      <c r="H497" s="342">
        <f t="shared" si="249"/>
        <v>0</v>
      </c>
      <c r="I497" s="342">
        <f t="shared" si="249"/>
        <v>0</v>
      </c>
      <c r="J497" s="342">
        <f t="shared" si="249"/>
        <v>0</v>
      </c>
      <c r="K497" s="342">
        <f t="shared" si="249"/>
        <v>0</v>
      </c>
      <c r="L497" s="342">
        <f t="shared" si="249"/>
        <v>0</v>
      </c>
      <c r="M497" s="342">
        <f t="shared" si="249"/>
        <v>0</v>
      </c>
      <c r="N497" s="342">
        <f t="shared" si="249"/>
        <v>0</v>
      </c>
      <c r="O497" s="342">
        <f t="shared" si="249"/>
        <v>0</v>
      </c>
      <c r="P497" s="342">
        <f t="shared" si="249"/>
        <v>0</v>
      </c>
      <c r="Q497" s="342">
        <f t="shared" si="249"/>
        <v>0</v>
      </c>
      <c r="R497" s="342">
        <f t="shared" si="249"/>
        <v>0</v>
      </c>
      <c r="S497" s="343">
        <f t="shared" si="249"/>
        <v>0</v>
      </c>
      <c r="T497" s="379" t="e">
        <f>T493/T489</f>
        <v>#DIV/0!</v>
      </c>
      <c r="U497" s="325"/>
      <c r="V497" s="321"/>
      <c r="W497" s="321"/>
      <c r="AG497" s="326"/>
      <c r="AL497" s="325"/>
      <c r="AM497" s="325"/>
      <c r="AN497" s="325"/>
      <c r="AO497" s="344"/>
    </row>
    <row r="498" spans="2:41" ht="14.25" thickTop="1" thickBot="1"/>
    <row r="499" spans="2:41" s="159" customFormat="1" ht="16.5" thickBot="1">
      <c r="B499" s="189"/>
      <c r="C499" s="198">
        <v>423</v>
      </c>
      <c r="D499" s="713">
        <f>Главная!Q11</f>
        <v>0</v>
      </c>
      <c r="E499" s="175"/>
      <c r="F499" s="175"/>
      <c r="G499" s="175"/>
      <c r="H499" s="175"/>
      <c r="I499" s="175"/>
      <c r="J499" s="175"/>
      <c r="K499" s="175"/>
      <c r="L499" s="175"/>
      <c r="M499" s="175"/>
      <c r="N499" s="176"/>
      <c r="O499" s="176"/>
      <c r="P499" s="176"/>
      <c r="Q499" s="176"/>
      <c r="R499" s="175"/>
      <c r="S499" s="175"/>
      <c r="T499" s="177"/>
      <c r="V499" s="162"/>
      <c r="W499" s="162"/>
      <c r="Y499" s="1117" t="s">
        <v>351</v>
      </c>
      <c r="Z499" s="1117"/>
      <c r="AA499" s="1117"/>
      <c r="AC499" s="1117" t="s">
        <v>352</v>
      </c>
      <c r="AD499" s="1117"/>
      <c r="AE499" s="1117"/>
      <c r="AF499" s="1117"/>
      <c r="AG499" s="162"/>
      <c r="AH499" s="1117" t="s">
        <v>264</v>
      </c>
      <c r="AI499" s="1117"/>
      <c r="AJ499" s="1117"/>
      <c r="AK499" s="1117"/>
      <c r="AM499" s="224" t="s">
        <v>409</v>
      </c>
      <c r="AO499" s="162"/>
    </row>
    <row r="500" spans="2:41" ht="30" hidden="1" customHeight="1" outlineLevel="2" thickBot="1">
      <c r="B500" s="193" t="s">
        <v>348</v>
      </c>
      <c r="C500" s="194" t="s">
        <v>244</v>
      </c>
      <c r="D500" s="194" t="s">
        <v>245</v>
      </c>
      <c r="E500" s="194" t="s">
        <v>246</v>
      </c>
      <c r="F500" s="209" t="s">
        <v>319</v>
      </c>
      <c r="G500" s="212" t="s">
        <v>248</v>
      </c>
      <c r="H500" s="210" t="s">
        <v>265</v>
      </c>
      <c r="I500" s="212" t="s">
        <v>249</v>
      </c>
      <c r="J500" s="211" t="s">
        <v>250</v>
      </c>
      <c r="K500" s="194" t="s">
        <v>251</v>
      </c>
      <c r="L500" s="194" t="s">
        <v>252</v>
      </c>
      <c r="M500" s="194" t="s">
        <v>253</v>
      </c>
      <c r="N500" s="194" t="s">
        <v>254</v>
      </c>
      <c r="O500" s="194" t="s">
        <v>399</v>
      </c>
      <c r="P500" s="310" t="s">
        <v>400</v>
      </c>
      <c r="Q500" s="194" t="s">
        <v>401</v>
      </c>
      <c r="R500" s="196" t="s">
        <v>264</v>
      </c>
      <c r="S500" s="196" t="s">
        <v>255</v>
      </c>
      <c r="T500" s="204" t="str">
        <f>CONCATENATE("Аттест. - ",SUM(V501:V545)," чел.","                                                 Не Аттест. - ",SUM(W501:W545)," чел.")</f>
        <v>Аттест. - 0 чел.                                                 Не Аттест. - 0 чел.</v>
      </c>
      <c r="V500" s="203">
        <f>SUM(V501:V545)</f>
        <v>0</v>
      </c>
      <c r="W500" s="205">
        <f>SUM(W501:W545)</f>
        <v>0</v>
      </c>
      <c r="Y500" s="206">
        <v>5</v>
      </c>
      <c r="Z500" s="207">
        <v>4</v>
      </c>
      <c r="AA500" s="208">
        <v>3</v>
      </c>
      <c r="AC500" s="178">
        <v>5</v>
      </c>
      <c r="AD500" s="179">
        <v>4</v>
      </c>
      <c r="AE500" s="179">
        <v>3</v>
      </c>
      <c r="AF500" s="180">
        <v>2</v>
      </c>
      <c r="AG500" s="217"/>
      <c r="AH500" s="178">
        <v>5</v>
      </c>
      <c r="AI500" s="179">
        <v>4</v>
      </c>
      <c r="AJ500" s="179">
        <v>3</v>
      </c>
      <c r="AK500" s="180">
        <v>2</v>
      </c>
      <c r="AM500" s="369">
        <f>SUM(AM501:AM545)</f>
        <v>0</v>
      </c>
      <c r="AO500" s="201"/>
    </row>
    <row r="501" spans="2:41" ht="16.5" hidden="1" outlineLevel="2" thickBot="1">
      <c r="B501" s="314">
        <v>1</v>
      </c>
      <c r="C501" s="315">
        <f>C499</f>
        <v>423</v>
      </c>
      <c r="D501" s="315">
        <f>D499</f>
        <v>0</v>
      </c>
      <c r="E501" s="150"/>
      <c r="F501" s="150"/>
      <c r="G501" s="151"/>
      <c r="H501" s="151"/>
      <c r="I501" s="151"/>
      <c r="J501" s="151"/>
      <c r="K501" s="151"/>
      <c r="L501" s="151"/>
      <c r="M501" s="151"/>
      <c r="N501" s="252"/>
      <c r="O501" s="252"/>
      <c r="P501" s="311"/>
      <c r="Q501" s="252"/>
      <c r="R501" s="185" t="str">
        <f>IF(SUM(J501:Q501)&lt;1,"-",IF(AK501&gt;0,2,IF(AND(AH501&gt;=50,AI501=(100-AH501)),5,IF((AH501+AI501)&gt;=70,4,3))))</f>
        <v>-</v>
      </c>
      <c r="S501" s="185" t="str">
        <f>IF(AND(G501&gt;1,I501&gt;1),IF(Y501=5,5,IF(Z501=4,4,IF(AA501=3,3,IF(V501=1,2,"-")))),R501)</f>
        <v>-</v>
      </c>
      <c r="T501" s="152" t="s">
        <v>316</v>
      </c>
      <c r="V501" s="181">
        <f t="shared" ref="V501:V545" si="250">IF(SUM(AH501:AK501)&gt;0,1,0)</f>
        <v>0</v>
      </c>
      <c r="W501" s="202">
        <f t="shared" ref="W501:W545" si="251">IF(IF(ISERR(SEARCH(".",F501)),0,1)=1,IF(V501=1,0,1),0)</f>
        <v>0</v>
      </c>
      <c r="X501" s="149">
        <f t="shared" ref="X501:X545" si="252">SUM(IF(J501&gt;0,1,0),IF(K501&gt;0,1,0),IF(L501&gt;0,1,0),IF(M501&gt;0,1,0),IF($W$2=2,SUM(IF(N501&gt;0,1,0),IF(O501&gt;0,1,0),IF(Q501&gt;0,1,0)),IF($W$2=4,IF(N501&gt;0,1,0))))</f>
        <v>0</v>
      </c>
      <c r="Y501" s="167">
        <f t="shared" ref="Y501:Y545" si="253">IF(AND(G501=5,I501=5),IF(AC501&gt;=50,IF(AND(AE501=0,AF501=0),5,0),0),0)</f>
        <v>0</v>
      </c>
      <c r="Z501" s="168">
        <f t="shared" ref="Z501:Z545" si="254">IF(AND(G501&gt;=4,I501&gt;=4),IF(SUM(AC501:AD501)&gt;=70,IF(AF501=0,4,0),0),0)</f>
        <v>0</v>
      </c>
      <c r="AA501" s="169">
        <f t="shared" ref="AA501:AA545" si="255">IF(AND(G501&gt;=3,I501&gt;=3),IF(AF501=0,3,0),0)</f>
        <v>0</v>
      </c>
      <c r="AC501" s="219">
        <f t="shared" ref="AC501:AC545" si="256">(IF(G501=5,1,0)+IF(I501=5,1,0)+IF(J501=5,1,0)+IF(K501=5,1,0)+IF(L501=5,1,0)+IF(M501=5,1,0)+IF(AND(N501=5,OR($W$2=4,$W$2=2)),1,0)+IF(AND($W$2=2,O501=5),1,0)+IF(AND($W$2=2,Q501=5),1,0))/(X501+2)*100</f>
        <v>0</v>
      </c>
      <c r="AD501" s="218">
        <f t="shared" ref="AD501:AD545" si="257">(IF(G501=4,1,0)+IF(I501=4,1,0)+IF(J501=4,1,0)+IF(K501=4,1,0)+IF(L501=4,1,0)+IF(M501=4,1,0)+IF(AND(N501=4,OR($W$2=4,$W$2=2)),1,0)+IF(AND($W$2=2,O501=4),1,0)+IF(AND($W$2=2,Q501=4),1,0))/(X501+2)*100</f>
        <v>0</v>
      </c>
      <c r="AE501" s="218">
        <f t="shared" ref="AE501:AE545" si="258">(IF(G501=3,1,0)+IF(I501=3,1,0)+IF(J501=3,1,0)+IF(K501=3,1,0)+IF(L501=3,1,0)+IF(M501=3,1,0)+IF(AND(N501=3,(OR($W$2=4,$W$2=2))),1,0)+IF(AND($W$2=2,O501=3),1,0)+IF(AND($W$2=2,Q501=3),1,0))/(X501+2)*100</f>
        <v>0</v>
      </c>
      <c r="AF501" s="220">
        <f t="shared" ref="AF501:AF545" si="259">(IF(G501=2,1,0)+IF(I501=2,1,0)+IF(J501=2,1,0)+IF(K501=2,1,0)+IF(L501=2,1,0)+IF(M501=2,1,0)+IF(AND(OR($W$2=4,$W$2=2),N501=2),1,0)+IF(AND($W$2=2,O501=2),1,0)+IF(AND($W$2=2,Q501=2),1,0))/(X501+2)*100</f>
        <v>0</v>
      </c>
      <c r="AG501" s="162"/>
      <c r="AH501" s="182">
        <f t="shared" ref="AH501:AH545" si="260">(IF(J501=5,1,0)+IF(K501=5,1,0)+IF(L501=5,1,0)+IF(M501=5,1,0)+IF(AND(N501=5,OR($W$2=4,$W$2=2)),1,0)+IF(AND($W$2=2,O501=5),1,0)+IF(AND($W$2=2,Q501=5),1,0))/(IF(X501=0,1,X501))*100</f>
        <v>0</v>
      </c>
      <c r="AI501" s="183">
        <f t="shared" ref="AI501:AI545" si="261">(IF(J501=4,1,0)+IF(K501=4,1,0)+IF(L501=4,1,0)+IF(M501=4,1,0)+IF(AND(N501=4,OR($W$2=4,$W$2=2)),1,0)+IF(AND($W$2=2,O501=4),1,0)+IF(AND($W$2=2,Q501=4),1,0))/(IF(X501=0,1,X501))*100</f>
        <v>0</v>
      </c>
      <c r="AJ501" s="183">
        <f t="shared" ref="AJ501:AJ545" si="262">(IF(J501=3,1,0)+IF(K501=3,1,0)+IF(L501=3,1,0)+IF(M501=3,1,0)+IF(AND(N501=3,(OR($W$2=4,$W$2=2))),1,0)+IF(AND($W$2=2,O501=3),1,0)+IF(AND($W$2=2,Q501=3),1,0))/(IF(X501=0,1,X501))*100</f>
        <v>0</v>
      </c>
      <c r="AK501" s="184">
        <f t="shared" ref="AK501:AK545" si="263">(IF(J501=2,1,0)+IF(K501=2,1,0)+IF(L501=2,1,0)+IF(M501=2,1,0)+IF(AND(OR($W$2=4,$W$2=2),N501=2),1,0)+IF(AND($W$2=2,O501=2),1,0)+IF(AND($W$2=2,Q501=2),1,0))/(IF(X501=0,1,X501))*100</f>
        <v>0</v>
      </c>
      <c r="AM501" s="370" t="str">
        <f>IF(OR(S501=5,S501=4),1,IF(OR(S501=3,S501=2),0,"-"))</f>
        <v>-</v>
      </c>
      <c r="AO501" s="309" t="str">
        <f>IF(AM501=1,"3 КЛ","")</f>
        <v/>
      </c>
    </row>
    <row r="502" spans="2:41" ht="16.5" hidden="1" outlineLevel="2" thickBot="1">
      <c r="B502" s="316">
        <v>2</v>
      </c>
      <c r="C502" s="317">
        <f t="shared" ref="C502:C545" si="264">C501</f>
        <v>423</v>
      </c>
      <c r="D502" s="317">
        <f t="shared" ref="D502:D545" si="265">D501</f>
        <v>0</v>
      </c>
      <c r="E502" s="153"/>
      <c r="F502" s="153"/>
      <c r="G502" s="154"/>
      <c r="H502" s="154"/>
      <c r="I502" s="154"/>
      <c r="J502" s="154"/>
      <c r="K502" s="154"/>
      <c r="L502" s="154"/>
      <c r="M502" s="154"/>
      <c r="N502" s="253"/>
      <c r="O502" s="253"/>
      <c r="P502" s="312"/>
      <c r="Q502" s="253"/>
      <c r="R502" s="186" t="str">
        <f>IF(SUM(J502:Q502)&lt;1,"-",IF(AK502&gt;0,2,IF(AND(AH502&gt;=50,AI502=(100-AH502)),5,IF((AH502+AI502)&gt;=70,4,3))))</f>
        <v>-</v>
      </c>
      <c r="S502" s="186" t="str">
        <f>IF(AND(G502&gt;1,I502&gt;1),IF(Y502=5,5,IF(Z502=4,4,IF(AA502=3,3,IF(V502=1,2,"-")))),R502)</f>
        <v>-</v>
      </c>
      <c r="T502" s="155" t="s">
        <v>316</v>
      </c>
      <c r="V502" s="181">
        <f t="shared" si="250"/>
        <v>0</v>
      </c>
      <c r="W502" s="202">
        <f t="shared" si="251"/>
        <v>0</v>
      </c>
      <c r="X502" s="149">
        <f t="shared" si="252"/>
        <v>0</v>
      </c>
      <c r="Y502" s="170">
        <f t="shared" si="253"/>
        <v>0</v>
      </c>
      <c r="Z502" s="161">
        <f t="shared" si="254"/>
        <v>0</v>
      </c>
      <c r="AA502" s="171">
        <f t="shared" si="255"/>
        <v>0</v>
      </c>
      <c r="AC502" s="219">
        <f t="shared" si="256"/>
        <v>0</v>
      </c>
      <c r="AD502" s="218">
        <f t="shared" si="257"/>
        <v>0</v>
      </c>
      <c r="AE502" s="218">
        <f t="shared" si="258"/>
        <v>0</v>
      </c>
      <c r="AF502" s="220">
        <f t="shared" si="259"/>
        <v>0</v>
      </c>
      <c r="AG502" s="162"/>
      <c r="AH502" s="182">
        <f t="shared" si="260"/>
        <v>0</v>
      </c>
      <c r="AI502" s="183">
        <f t="shared" si="261"/>
        <v>0</v>
      </c>
      <c r="AJ502" s="183">
        <f t="shared" si="262"/>
        <v>0</v>
      </c>
      <c r="AK502" s="184">
        <f t="shared" si="263"/>
        <v>0</v>
      </c>
      <c r="AM502" s="370" t="str">
        <f>IF(OR(S502=5,S502=4),1,IF(OR(S502=3,S502=2),0,"-"))</f>
        <v>-</v>
      </c>
      <c r="AO502" s="309" t="str">
        <f t="shared" ref="AO502:AO545" si="266">IF(AM502=1,"3 КЛ","")</f>
        <v/>
      </c>
    </row>
    <row r="503" spans="2:41" ht="16.5" hidden="1" outlineLevel="2" thickBot="1">
      <c r="B503" s="316">
        <v>3</v>
      </c>
      <c r="C503" s="317">
        <f t="shared" si="264"/>
        <v>423</v>
      </c>
      <c r="D503" s="317">
        <f t="shared" si="265"/>
        <v>0</v>
      </c>
      <c r="E503" s="153"/>
      <c r="F503" s="153"/>
      <c r="G503" s="154"/>
      <c r="H503" s="154"/>
      <c r="I503" s="154"/>
      <c r="J503" s="154"/>
      <c r="K503" s="154"/>
      <c r="L503" s="154"/>
      <c r="M503" s="154"/>
      <c r="N503" s="253"/>
      <c r="O503" s="253"/>
      <c r="P503" s="312"/>
      <c r="Q503" s="253"/>
      <c r="R503" s="186" t="str">
        <f t="shared" ref="R503:R545" si="267">IF(SUM(J503:Q503)&lt;1,"-",IF(AK503&gt;0,2,IF(AND(AH503&gt;=50,AI503=(100-AH503)),5,IF((AH503+AI503)&gt;=70,4,3))))</f>
        <v>-</v>
      </c>
      <c r="S503" s="186" t="str">
        <f t="shared" ref="S503:S545" si="268">IF(AND(G503&gt;1,I503&gt;1),IF(Y503=5,5,IF(Z503=4,4,IF(AA503=3,3,IF(V503=1,2,"-")))),R503)</f>
        <v>-</v>
      </c>
      <c r="T503" s="155" t="s">
        <v>316</v>
      </c>
      <c r="V503" s="181">
        <f t="shared" si="250"/>
        <v>0</v>
      </c>
      <c r="W503" s="202">
        <f t="shared" si="251"/>
        <v>0</v>
      </c>
      <c r="X503" s="149">
        <f t="shared" si="252"/>
        <v>0</v>
      </c>
      <c r="Y503" s="170">
        <f t="shared" si="253"/>
        <v>0</v>
      </c>
      <c r="Z503" s="161">
        <f t="shared" si="254"/>
        <v>0</v>
      </c>
      <c r="AA503" s="171">
        <f t="shared" si="255"/>
        <v>0</v>
      </c>
      <c r="AC503" s="219">
        <f t="shared" si="256"/>
        <v>0</v>
      </c>
      <c r="AD503" s="218">
        <f t="shared" si="257"/>
        <v>0</v>
      </c>
      <c r="AE503" s="218">
        <f t="shared" si="258"/>
        <v>0</v>
      </c>
      <c r="AF503" s="220">
        <f t="shared" si="259"/>
        <v>0</v>
      </c>
      <c r="AG503" s="162"/>
      <c r="AH503" s="182">
        <f t="shared" si="260"/>
        <v>0</v>
      </c>
      <c r="AI503" s="183">
        <f t="shared" si="261"/>
        <v>0</v>
      </c>
      <c r="AJ503" s="183">
        <f t="shared" si="262"/>
        <v>0</v>
      </c>
      <c r="AK503" s="184">
        <f t="shared" si="263"/>
        <v>0</v>
      </c>
      <c r="AM503" s="370" t="str">
        <f t="shared" ref="AM503:AM545" si="269">IF(OR(S503=5,S503=4),1,IF(OR(S503=3,S503=2),0,"-"))</f>
        <v>-</v>
      </c>
      <c r="AO503" s="309" t="str">
        <f t="shared" si="266"/>
        <v/>
      </c>
    </row>
    <row r="504" spans="2:41" ht="16.5" hidden="1" outlineLevel="2" thickBot="1">
      <c r="B504" s="316">
        <v>4</v>
      </c>
      <c r="C504" s="317">
        <f t="shared" si="264"/>
        <v>423</v>
      </c>
      <c r="D504" s="317">
        <f t="shared" si="265"/>
        <v>0</v>
      </c>
      <c r="E504" s="153"/>
      <c r="F504" s="153"/>
      <c r="G504" s="154"/>
      <c r="H504" s="154"/>
      <c r="I504" s="154"/>
      <c r="J504" s="154"/>
      <c r="K504" s="154"/>
      <c r="L504" s="154"/>
      <c r="M504" s="154"/>
      <c r="N504" s="253"/>
      <c r="O504" s="253"/>
      <c r="P504" s="312"/>
      <c r="Q504" s="253"/>
      <c r="R504" s="186" t="str">
        <f t="shared" si="267"/>
        <v>-</v>
      </c>
      <c r="S504" s="186" t="str">
        <f t="shared" si="268"/>
        <v>-</v>
      </c>
      <c r="T504" s="155" t="s">
        <v>316</v>
      </c>
      <c r="V504" s="181">
        <f t="shared" si="250"/>
        <v>0</v>
      </c>
      <c r="W504" s="202">
        <f t="shared" si="251"/>
        <v>0</v>
      </c>
      <c r="X504" s="149">
        <f t="shared" si="252"/>
        <v>0</v>
      </c>
      <c r="Y504" s="170">
        <f t="shared" si="253"/>
        <v>0</v>
      </c>
      <c r="Z504" s="161">
        <f t="shared" si="254"/>
        <v>0</v>
      </c>
      <c r="AA504" s="171">
        <f t="shared" si="255"/>
        <v>0</v>
      </c>
      <c r="AC504" s="219">
        <f t="shared" si="256"/>
        <v>0</v>
      </c>
      <c r="AD504" s="218">
        <f t="shared" si="257"/>
        <v>0</v>
      </c>
      <c r="AE504" s="218">
        <f t="shared" si="258"/>
        <v>0</v>
      </c>
      <c r="AF504" s="220">
        <f t="shared" si="259"/>
        <v>0</v>
      </c>
      <c r="AG504" s="162"/>
      <c r="AH504" s="182">
        <f t="shared" si="260"/>
        <v>0</v>
      </c>
      <c r="AI504" s="183">
        <f t="shared" si="261"/>
        <v>0</v>
      </c>
      <c r="AJ504" s="183">
        <f t="shared" si="262"/>
        <v>0</v>
      </c>
      <c r="AK504" s="184">
        <f t="shared" si="263"/>
        <v>0</v>
      </c>
      <c r="AM504" s="370" t="str">
        <f t="shared" si="269"/>
        <v>-</v>
      </c>
      <c r="AO504" s="309" t="str">
        <f t="shared" si="266"/>
        <v/>
      </c>
    </row>
    <row r="505" spans="2:41" ht="16.5" hidden="1" outlineLevel="2" thickBot="1">
      <c r="B505" s="316">
        <v>5</v>
      </c>
      <c r="C505" s="317">
        <f t="shared" si="264"/>
        <v>423</v>
      </c>
      <c r="D505" s="317">
        <f t="shared" si="265"/>
        <v>0</v>
      </c>
      <c r="E505" s="153"/>
      <c r="F505" s="153"/>
      <c r="G505" s="154"/>
      <c r="H505" s="154"/>
      <c r="I505" s="154"/>
      <c r="J505" s="154"/>
      <c r="K505" s="154"/>
      <c r="L505" s="154"/>
      <c r="M505" s="154"/>
      <c r="N505" s="253"/>
      <c r="O505" s="253"/>
      <c r="P505" s="312"/>
      <c r="Q505" s="253"/>
      <c r="R505" s="186" t="str">
        <f t="shared" si="267"/>
        <v>-</v>
      </c>
      <c r="S505" s="186" t="str">
        <f t="shared" si="268"/>
        <v>-</v>
      </c>
      <c r="T505" s="155" t="s">
        <v>316</v>
      </c>
      <c r="V505" s="181">
        <f t="shared" si="250"/>
        <v>0</v>
      </c>
      <c r="W505" s="202">
        <f t="shared" si="251"/>
        <v>0</v>
      </c>
      <c r="X505" s="149">
        <f t="shared" si="252"/>
        <v>0</v>
      </c>
      <c r="Y505" s="170">
        <f t="shared" si="253"/>
        <v>0</v>
      </c>
      <c r="Z505" s="161">
        <f t="shared" si="254"/>
        <v>0</v>
      </c>
      <c r="AA505" s="171">
        <f t="shared" si="255"/>
        <v>0</v>
      </c>
      <c r="AC505" s="219">
        <f t="shared" si="256"/>
        <v>0</v>
      </c>
      <c r="AD505" s="218">
        <f t="shared" si="257"/>
        <v>0</v>
      </c>
      <c r="AE505" s="218">
        <f t="shared" si="258"/>
        <v>0</v>
      </c>
      <c r="AF505" s="220">
        <f t="shared" si="259"/>
        <v>0</v>
      </c>
      <c r="AG505" s="162"/>
      <c r="AH505" s="182">
        <f t="shared" si="260"/>
        <v>0</v>
      </c>
      <c r="AI505" s="183">
        <f t="shared" si="261"/>
        <v>0</v>
      </c>
      <c r="AJ505" s="183">
        <f t="shared" si="262"/>
        <v>0</v>
      </c>
      <c r="AK505" s="184">
        <f t="shared" si="263"/>
        <v>0</v>
      </c>
      <c r="AM505" s="370" t="str">
        <f t="shared" si="269"/>
        <v>-</v>
      </c>
      <c r="AO505" s="309" t="str">
        <f t="shared" si="266"/>
        <v/>
      </c>
    </row>
    <row r="506" spans="2:41" ht="16.5" hidden="1" outlineLevel="2" thickBot="1">
      <c r="B506" s="316">
        <v>6</v>
      </c>
      <c r="C506" s="317">
        <f t="shared" si="264"/>
        <v>423</v>
      </c>
      <c r="D506" s="317">
        <f t="shared" si="265"/>
        <v>0</v>
      </c>
      <c r="E506" s="153"/>
      <c r="F506" s="153"/>
      <c r="G506" s="154"/>
      <c r="H506" s="154"/>
      <c r="I506" s="154"/>
      <c r="J506" s="154"/>
      <c r="K506" s="154"/>
      <c r="L506" s="154"/>
      <c r="M506" s="154"/>
      <c r="N506" s="253"/>
      <c r="O506" s="253"/>
      <c r="P506" s="312"/>
      <c r="Q506" s="253"/>
      <c r="R506" s="186" t="str">
        <f t="shared" si="267"/>
        <v>-</v>
      </c>
      <c r="S506" s="186" t="str">
        <f t="shared" si="268"/>
        <v>-</v>
      </c>
      <c r="T506" s="155" t="s">
        <v>316</v>
      </c>
      <c r="V506" s="181">
        <f t="shared" si="250"/>
        <v>0</v>
      </c>
      <c r="W506" s="202">
        <f t="shared" si="251"/>
        <v>0</v>
      </c>
      <c r="X506" s="149">
        <f t="shared" si="252"/>
        <v>0</v>
      </c>
      <c r="Y506" s="170">
        <f t="shared" si="253"/>
        <v>0</v>
      </c>
      <c r="Z506" s="161">
        <f t="shared" si="254"/>
        <v>0</v>
      </c>
      <c r="AA506" s="171">
        <f t="shared" si="255"/>
        <v>0</v>
      </c>
      <c r="AC506" s="219">
        <f t="shared" si="256"/>
        <v>0</v>
      </c>
      <c r="AD506" s="218">
        <f t="shared" si="257"/>
        <v>0</v>
      </c>
      <c r="AE506" s="218">
        <f t="shared" si="258"/>
        <v>0</v>
      </c>
      <c r="AF506" s="220">
        <f t="shared" si="259"/>
        <v>0</v>
      </c>
      <c r="AG506" s="162"/>
      <c r="AH506" s="182">
        <f t="shared" si="260"/>
        <v>0</v>
      </c>
      <c r="AI506" s="183">
        <f t="shared" si="261"/>
        <v>0</v>
      </c>
      <c r="AJ506" s="183">
        <f t="shared" si="262"/>
        <v>0</v>
      </c>
      <c r="AK506" s="184">
        <f t="shared" si="263"/>
        <v>0</v>
      </c>
      <c r="AM506" s="370" t="str">
        <f t="shared" si="269"/>
        <v>-</v>
      </c>
      <c r="AO506" s="309" t="str">
        <f t="shared" si="266"/>
        <v/>
      </c>
    </row>
    <row r="507" spans="2:41" ht="16.5" hidden="1" outlineLevel="2" thickBot="1">
      <c r="B507" s="316">
        <v>7</v>
      </c>
      <c r="C507" s="317">
        <f t="shared" si="264"/>
        <v>423</v>
      </c>
      <c r="D507" s="317">
        <f t="shared" si="265"/>
        <v>0</v>
      </c>
      <c r="E507" s="153"/>
      <c r="F507" s="153"/>
      <c r="G507" s="154"/>
      <c r="H507" s="154"/>
      <c r="I507" s="154"/>
      <c r="J507" s="154"/>
      <c r="K507" s="154"/>
      <c r="L507" s="154"/>
      <c r="M507" s="154"/>
      <c r="N507" s="253"/>
      <c r="O507" s="253"/>
      <c r="P507" s="312"/>
      <c r="Q507" s="253"/>
      <c r="R507" s="186" t="str">
        <f t="shared" si="267"/>
        <v>-</v>
      </c>
      <c r="S507" s="186" t="str">
        <f t="shared" si="268"/>
        <v>-</v>
      </c>
      <c r="T507" s="155" t="s">
        <v>316</v>
      </c>
      <c r="V507" s="181">
        <f t="shared" si="250"/>
        <v>0</v>
      </c>
      <c r="W507" s="202">
        <f t="shared" si="251"/>
        <v>0</v>
      </c>
      <c r="X507" s="149">
        <f t="shared" si="252"/>
        <v>0</v>
      </c>
      <c r="Y507" s="170">
        <f t="shared" si="253"/>
        <v>0</v>
      </c>
      <c r="Z507" s="161">
        <f t="shared" si="254"/>
        <v>0</v>
      </c>
      <c r="AA507" s="171">
        <f t="shared" si="255"/>
        <v>0</v>
      </c>
      <c r="AC507" s="219">
        <f t="shared" si="256"/>
        <v>0</v>
      </c>
      <c r="AD507" s="218">
        <f t="shared" si="257"/>
        <v>0</v>
      </c>
      <c r="AE507" s="218">
        <f t="shared" si="258"/>
        <v>0</v>
      </c>
      <c r="AF507" s="220">
        <f t="shared" si="259"/>
        <v>0</v>
      </c>
      <c r="AG507" s="162"/>
      <c r="AH507" s="182">
        <f t="shared" si="260"/>
        <v>0</v>
      </c>
      <c r="AI507" s="183">
        <f t="shared" si="261"/>
        <v>0</v>
      </c>
      <c r="AJ507" s="183">
        <f t="shared" si="262"/>
        <v>0</v>
      </c>
      <c r="AK507" s="184">
        <f t="shared" si="263"/>
        <v>0</v>
      </c>
      <c r="AM507" s="370" t="str">
        <f t="shared" si="269"/>
        <v>-</v>
      </c>
      <c r="AO507" s="309" t="str">
        <f t="shared" si="266"/>
        <v/>
      </c>
    </row>
    <row r="508" spans="2:41" ht="16.5" hidden="1" outlineLevel="2" thickBot="1">
      <c r="B508" s="316">
        <v>8</v>
      </c>
      <c r="C508" s="317">
        <f t="shared" si="264"/>
        <v>423</v>
      </c>
      <c r="D508" s="317">
        <f t="shared" si="265"/>
        <v>0</v>
      </c>
      <c r="E508" s="153"/>
      <c r="F508" s="153"/>
      <c r="G508" s="154"/>
      <c r="H508" s="154"/>
      <c r="I508" s="154"/>
      <c r="J508" s="154"/>
      <c r="K508" s="154"/>
      <c r="L508" s="154"/>
      <c r="M508" s="154"/>
      <c r="N508" s="253"/>
      <c r="O508" s="253"/>
      <c r="P508" s="312"/>
      <c r="Q508" s="253"/>
      <c r="R508" s="186" t="str">
        <f t="shared" si="267"/>
        <v>-</v>
      </c>
      <c r="S508" s="186" t="str">
        <f t="shared" si="268"/>
        <v>-</v>
      </c>
      <c r="T508" s="155" t="s">
        <v>316</v>
      </c>
      <c r="V508" s="181">
        <f t="shared" si="250"/>
        <v>0</v>
      </c>
      <c r="W508" s="202">
        <f t="shared" si="251"/>
        <v>0</v>
      </c>
      <c r="X508" s="149">
        <f t="shared" si="252"/>
        <v>0</v>
      </c>
      <c r="Y508" s="170">
        <f t="shared" si="253"/>
        <v>0</v>
      </c>
      <c r="Z508" s="161">
        <f t="shared" si="254"/>
        <v>0</v>
      </c>
      <c r="AA508" s="171">
        <f t="shared" si="255"/>
        <v>0</v>
      </c>
      <c r="AC508" s="219">
        <f t="shared" si="256"/>
        <v>0</v>
      </c>
      <c r="AD508" s="218">
        <f t="shared" si="257"/>
        <v>0</v>
      </c>
      <c r="AE508" s="218">
        <f t="shared" si="258"/>
        <v>0</v>
      </c>
      <c r="AF508" s="220">
        <f t="shared" si="259"/>
        <v>0</v>
      </c>
      <c r="AG508" s="162"/>
      <c r="AH508" s="182">
        <f t="shared" si="260"/>
        <v>0</v>
      </c>
      <c r="AI508" s="183">
        <f t="shared" si="261"/>
        <v>0</v>
      </c>
      <c r="AJ508" s="183">
        <f t="shared" si="262"/>
        <v>0</v>
      </c>
      <c r="AK508" s="184">
        <f t="shared" si="263"/>
        <v>0</v>
      </c>
      <c r="AM508" s="370" t="str">
        <f t="shared" si="269"/>
        <v>-</v>
      </c>
      <c r="AO508" s="309" t="str">
        <f t="shared" si="266"/>
        <v/>
      </c>
    </row>
    <row r="509" spans="2:41" ht="16.5" hidden="1" outlineLevel="2" thickBot="1">
      <c r="B509" s="316">
        <v>9</v>
      </c>
      <c r="C509" s="317">
        <f t="shared" si="264"/>
        <v>423</v>
      </c>
      <c r="D509" s="317">
        <f t="shared" si="265"/>
        <v>0</v>
      </c>
      <c r="E509" s="153"/>
      <c r="F509" s="153"/>
      <c r="G509" s="154"/>
      <c r="H509" s="154"/>
      <c r="I509" s="154"/>
      <c r="J509" s="154"/>
      <c r="K509" s="154"/>
      <c r="L509" s="154"/>
      <c r="M509" s="154"/>
      <c r="N509" s="253"/>
      <c r="O509" s="253"/>
      <c r="P509" s="312"/>
      <c r="Q509" s="253"/>
      <c r="R509" s="186" t="str">
        <f t="shared" si="267"/>
        <v>-</v>
      </c>
      <c r="S509" s="186" t="str">
        <f t="shared" si="268"/>
        <v>-</v>
      </c>
      <c r="T509" s="155" t="s">
        <v>316</v>
      </c>
      <c r="V509" s="181">
        <f t="shared" si="250"/>
        <v>0</v>
      </c>
      <c r="W509" s="202">
        <f t="shared" si="251"/>
        <v>0</v>
      </c>
      <c r="X509" s="149">
        <f t="shared" si="252"/>
        <v>0</v>
      </c>
      <c r="Y509" s="170">
        <f t="shared" si="253"/>
        <v>0</v>
      </c>
      <c r="Z509" s="161">
        <f t="shared" si="254"/>
        <v>0</v>
      </c>
      <c r="AA509" s="171">
        <f t="shared" si="255"/>
        <v>0</v>
      </c>
      <c r="AC509" s="219">
        <f t="shared" si="256"/>
        <v>0</v>
      </c>
      <c r="AD509" s="218">
        <f t="shared" si="257"/>
        <v>0</v>
      </c>
      <c r="AE509" s="218">
        <f t="shared" si="258"/>
        <v>0</v>
      </c>
      <c r="AF509" s="220">
        <f t="shared" si="259"/>
        <v>0</v>
      </c>
      <c r="AG509" s="162"/>
      <c r="AH509" s="182">
        <f t="shared" si="260"/>
        <v>0</v>
      </c>
      <c r="AI509" s="183">
        <f t="shared" si="261"/>
        <v>0</v>
      </c>
      <c r="AJ509" s="183">
        <f t="shared" si="262"/>
        <v>0</v>
      </c>
      <c r="AK509" s="184">
        <f t="shared" si="263"/>
        <v>0</v>
      </c>
      <c r="AM509" s="370" t="str">
        <f t="shared" si="269"/>
        <v>-</v>
      </c>
      <c r="AO509" s="309" t="str">
        <f t="shared" si="266"/>
        <v/>
      </c>
    </row>
    <row r="510" spans="2:41" ht="16.5" hidden="1" outlineLevel="2" thickBot="1">
      <c r="B510" s="316">
        <v>10</v>
      </c>
      <c r="C510" s="317">
        <f t="shared" si="264"/>
        <v>423</v>
      </c>
      <c r="D510" s="317">
        <f t="shared" si="265"/>
        <v>0</v>
      </c>
      <c r="E510" s="153"/>
      <c r="F510" s="153"/>
      <c r="G510" s="154"/>
      <c r="H510" s="154"/>
      <c r="I510" s="154"/>
      <c r="J510" s="154"/>
      <c r="K510" s="154"/>
      <c r="L510" s="154"/>
      <c r="M510" s="154"/>
      <c r="N510" s="253"/>
      <c r="O510" s="253"/>
      <c r="P510" s="312"/>
      <c r="Q510" s="253"/>
      <c r="R510" s="186" t="str">
        <f t="shared" si="267"/>
        <v>-</v>
      </c>
      <c r="S510" s="186" t="str">
        <f t="shared" si="268"/>
        <v>-</v>
      </c>
      <c r="T510" s="155" t="s">
        <v>316</v>
      </c>
      <c r="V510" s="181">
        <f t="shared" si="250"/>
        <v>0</v>
      </c>
      <c r="W510" s="202">
        <f t="shared" si="251"/>
        <v>0</v>
      </c>
      <c r="X510" s="149">
        <f t="shared" si="252"/>
        <v>0</v>
      </c>
      <c r="Y510" s="170">
        <f t="shared" si="253"/>
        <v>0</v>
      </c>
      <c r="Z510" s="161">
        <f t="shared" si="254"/>
        <v>0</v>
      </c>
      <c r="AA510" s="171">
        <f t="shared" si="255"/>
        <v>0</v>
      </c>
      <c r="AC510" s="219">
        <f t="shared" si="256"/>
        <v>0</v>
      </c>
      <c r="AD510" s="218">
        <f t="shared" si="257"/>
        <v>0</v>
      </c>
      <c r="AE510" s="218">
        <f t="shared" si="258"/>
        <v>0</v>
      </c>
      <c r="AF510" s="220">
        <f t="shared" si="259"/>
        <v>0</v>
      </c>
      <c r="AG510" s="162"/>
      <c r="AH510" s="182">
        <f t="shared" si="260"/>
        <v>0</v>
      </c>
      <c r="AI510" s="183">
        <f t="shared" si="261"/>
        <v>0</v>
      </c>
      <c r="AJ510" s="183">
        <f t="shared" si="262"/>
        <v>0</v>
      </c>
      <c r="AK510" s="184">
        <f t="shared" si="263"/>
        <v>0</v>
      </c>
      <c r="AM510" s="370" t="str">
        <f t="shared" si="269"/>
        <v>-</v>
      </c>
      <c r="AO510" s="309" t="str">
        <f t="shared" si="266"/>
        <v/>
      </c>
    </row>
    <row r="511" spans="2:41" ht="16.5" hidden="1" outlineLevel="2" thickBot="1">
      <c r="B511" s="316">
        <v>11</v>
      </c>
      <c r="C511" s="317">
        <f t="shared" si="264"/>
        <v>423</v>
      </c>
      <c r="D511" s="317">
        <f t="shared" si="265"/>
        <v>0</v>
      </c>
      <c r="E511" s="153"/>
      <c r="F511" s="153"/>
      <c r="G511" s="154"/>
      <c r="H511" s="154"/>
      <c r="I511" s="154"/>
      <c r="J511" s="154"/>
      <c r="K511" s="154"/>
      <c r="L511" s="154"/>
      <c r="M511" s="154"/>
      <c r="N511" s="253"/>
      <c r="O511" s="253"/>
      <c r="P511" s="312"/>
      <c r="Q511" s="253"/>
      <c r="R511" s="186" t="str">
        <f t="shared" si="267"/>
        <v>-</v>
      </c>
      <c r="S511" s="186" t="str">
        <f t="shared" si="268"/>
        <v>-</v>
      </c>
      <c r="T511" s="155" t="s">
        <v>316</v>
      </c>
      <c r="V511" s="181">
        <f t="shared" si="250"/>
        <v>0</v>
      </c>
      <c r="W511" s="202">
        <f t="shared" si="251"/>
        <v>0</v>
      </c>
      <c r="X511" s="149">
        <f t="shared" si="252"/>
        <v>0</v>
      </c>
      <c r="Y511" s="170">
        <f t="shared" si="253"/>
        <v>0</v>
      </c>
      <c r="Z511" s="161">
        <f t="shared" si="254"/>
        <v>0</v>
      </c>
      <c r="AA511" s="171">
        <f t="shared" si="255"/>
        <v>0</v>
      </c>
      <c r="AC511" s="219">
        <f t="shared" si="256"/>
        <v>0</v>
      </c>
      <c r="AD511" s="218">
        <f t="shared" si="257"/>
        <v>0</v>
      </c>
      <c r="AE511" s="218">
        <f t="shared" si="258"/>
        <v>0</v>
      </c>
      <c r="AF511" s="220">
        <f t="shared" si="259"/>
        <v>0</v>
      </c>
      <c r="AG511" s="162"/>
      <c r="AH511" s="182">
        <f t="shared" si="260"/>
        <v>0</v>
      </c>
      <c r="AI511" s="183">
        <f t="shared" si="261"/>
        <v>0</v>
      </c>
      <c r="AJ511" s="183">
        <f t="shared" si="262"/>
        <v>0</v>
      </c>
      <c r="AK511" s="184">
        <f t="shared" si="263"/>
        <v>0</v>
      </c>
      <c r="AM511" s="370" t="str">
        <f t="shared" si="269"/>
        <v>-</v>
      </c>
      <c r="AO511" s="309" t="str">
        <f t="shared" si="266"/>
        <v/>
      </c>
    </row>
    <row r="512" spans="2:41" ht="16.5" hidden="1" outlineLevel="2" thickBot="1">
      <c r="B512" s="316">
        <v>12</v>
      </c>
      <c r="C512" s="317">
        <f t="shared" si="264"/>
        <v>423</v>
      </c>
      <c r="D512" s="317">
        <f t="shared" si="265"/>
        <v>0</v>
      </c>
      <c r="E512" s="153"/>
      <c r="F512" s="153"/>
      <c r="G512" s="154"/>
      <c r="H512" s="154"/>
      <c r="I512" s="154"/>
      <c r="J512" s="154"/>
      <c r="K512" s="154"/>
      <c r="L512" s="154"/>
      <c r="M512" s="154"/>
      <c r="N512" s="253"/>
      <c r="O512" s="253"/>
      <c r="P512" s="312"/>
      <c r="Q512" s="253"/>
      <c r="R512" s="186" t="str">
        <f t="shared" si="267"/>
        <v>-</v>
      </c>
      <c r="S512" s="186" t="str">
        <f t="shared" si="268"/>
        <v>-</v>
      </c>
      <c r="T512" s="155" t="s">
        <v>316</v>
      </c>
      <c r="V512" s="181">
        <f t="shared" si="250"/>
        <v>0</v>
      </c>
      <c r="W512" s="202">
        <f t="shared" si="251"/>
        <v>0</v>
      </c>
      <c r="X512" s="149">
        <f t="shared" si="252"/>
        <v>0</v>
      </c>
      <c r="Y512" s="170">
        <f t="shared" si="253"/>
        <v>0</v>
      </c>
      <c r="Z512" s="161">
        <f t="shared" si="254"/>
        <v>0</v>
      </c>
      <c r="AA512" s="171">
        <f t="shared" si="255"/>
        <v>0</v>
      </c>
      <c r="AC512" s="219">
        <f t="shared" si="256"/>
        <v>0</v>
      </c>
      <c r="AD512" s="218">
        <f t="shared" si="257"/>
        <v>0</v>
      </c>
      <c r="AE512" s="218">
        <f t="shared" si="258"/>
        <v>0</v>
      </c>
      <c r="AF512" s="220">
        <f t="shared" si="259"/>
        <v>0</v>
      </c>
      <c r="AG512" s="162"/>
      <c r="AH512" s="182">
        <f t="shared" si="260"/>
        <v>0</v>
      </c>
      <c r="AI512" s="183">
        <f t="shared" si="261"/>
        <v>0</v>
      </c>
      <c r="AJ512" s="183">
        <f t="shared" si="262"/>
        <v>0</v>
      </c>
      <c r="AK512" s="184">
        <f t="shared" si="263"/>
        <v>0</v>
      </c>
      <c r="AM512" s="370" t="str">
        <f t="shared" si="269"/>
        <v>-</v>
      </c>
      <c r="AO512" s="309" t="str">
        <f t="shared" si="266"/>
        <v/>
      </c>
    </row>
    <row r="513" spans="2:41" ht="16.5" hidden="1" outlineLevel="2" thickBot="1">
      <c r="B513" s="316">
        <v>13</v>
      </c>
      <c r="C513" s="317">
        <f t="shared" si="264"/>
        <v>423</v>
      </c>
      <c r="D513" s="317">
        <f t="shared" si="265"/>
        <v>0</v>
      </c>
      <c r="E513" s="153"/>
      <c r="F513" s="153"/>
      <c r="G513" s="154"/>
      <c r="H513" s="154"/>
      <c r="I513" s="154"/>
      <c r="J513" s="154"/>
      <c r="K513" s="154"/>
      <c r="L513" s="154"/>
      <c r="M513" s="154"/>
      <c r="N513" s="253"/>
      <c r="O513" s="253"/>
      <c r="P513" s="312"/>
      <c r="Q513" s="253"/>
      <c r="R513" s="186" t="str">
        <f t="shared" si="267"/>
        <v>-</v>
      </c>
      <c r="S513" s="186" t="str">
        <f t="shared" si="268"/>
        <v>-</v>
      </c>
      <c r="T513" s="155" t="s">
        <v>316</v>
      </c>
      <c r="V513" s="181">
        <f t="shared" si="250"/>
        <v>0</v>
      </c>
      <c r="W513" s="202">
        <f t="shared" si="251"/>
        <v>0</v>
      </c>
      <c r="X513" s="149">
        <f t="shared" si="252"/>
        <v>0</v>
      </c>
      <c r="Y513" s="170">
        <f t="shared" si="253"/>
        <v>0</v>
      </c>
      <c r="Z513" s="161">
        <f t="shared" si="254"/>
        <v>0</v>
      </c>
      <c r="AA513" s="171">
        <f t="shared" si="255"/>
        <v>0</v>
      </c>
      <c r="AC513" s="219">
        <f t="shared" si="256"/>
        <v>0</v>
      </c>
      <c r="AD513" s="218">
        <f t="shared" si="257"/>
        <v>0</v>
      </c>
      <c r="AE513" s="218">
        <f t="shared" si="258"/>
        <v>0</v>
      </c>
      <c r="AF513" s="220">
        <f t="shared" si="259"/>
        <v>0</v>
      </c>
      <c r="AG513" s="162"/>
      <c r="AH513" s="182">
        <f t="shared" si="260"/>
        <v>0</v>
      </c>
      <c r="AI513" s="183">
        <f t="shared" si="261"/>
        <v>0</v>
      </c>
      <c r="AJ513" s="183">
        <f t="shared" si="262"/>
        <v>0</v>
      </c>
      <c r="AK513" s="184">
        <f t="shared" si="263"/>
        <v>0</v>
      </c>
      <c r="AM513" s="370" t="str">
        <f t="shared" si="269"/>
        <v>-</v>
      </c>
      <c r="AO513" s="309" t="str">
        <f t="shared" si="266"/>
        <v/>
      </c>
    </row>
    <row r="514" spans="2:41" ht="16.5" hidden="1" outlineLevel="2" thickBot="1">
      <c r="B514" s="316">
        <v>14</v>
      </c>
      <c r="C514" s="317">
        <f t="shared" si="264"/>
        <v>423</v>
      </c>
      <c r="D514" s="317">
        <f t="shared" si="265"/>
        <v>0</v>
      </c>
      <c r="E514" s="153"/>
      <c r="F514" s="153"/>
      <c r="G514" s="154"/>
      <c r="H514" s="154"/>
      <c r="I514" s="154"/>
      <c r="J514" s="154"/>
      <c r="K514" s="154"/>
      <c r="L514" s="154"/>
      <c r="M514" s="154"/>
      <c r="N514" s="253"/>
      <c r="O514" s="253"/>
      <c r="P514" s="312"/>
      <c r="Q514" s="253"/>
      <c r="R514" s="186" t="str">
        <f t="shared" si="267"/>
        <v>-</v>
      </c>
      <c r="S514" s="186" t="str">
        <f t="shared" si="268"/>
        <v>-</v>
      </c>
      <c r="T514" s="155" t="s">
        <v>316</v>
      </c>
      <c r="V514" s="181">
        <f t="shared" si="250"/>
        <v>0</v>
      </c>
      <c r="W514" s="202">
        <f t="shared" si="251"/>
        <v>0</v>
      </c>
      <c r="X514" s="149">
        <f t="shared" si="252"/>
        <v>0</v>
      </c>
      <c r="Y514" s="170">
        <f t="shared" si="253"/>
        <v>0</v>
      </c>
      <c r="Z514" s="161">
        <f t="shared" si="254"/>
        <v>0</v>
      </c>
      <c r="AA514" s="171">
        <f t="shared" si="255"/>
        <v>0</v>
      </c>
      <c r="AC514" s="219">
        <f t="shared" si="256"/>
        <v>0</v>
      </c>
      <c r="AD514" s="218">
        <f t="shared" si="257"/>
        <v>0</v>
      </c>
      <c r="AE514" s="218">
        <f t="shared" si="258"/>
        <v>0</v>
      </c>
      <c r="AF514" s="220">
        <f t="shared" si="259"/>
        <v>0</v>
      </c>
      <c r="AG514" s="162"/>
      <c r="AH514" s="182">
        <f t="shared" si="260"/>
        <v>0</v>
      </c>
      <c r="AI514" s="183">
        <f t="shared" si="261"/>
        <v>0</v>
      </c>
      <c r="AJ514" s="183">
        <f t="shared" si="262"/>
        <v>0</v>
      </c>
      <c r="AK514" s="184">
        <f t="shared" si="263"/>
        <v>0</v>
      </c>
      <c r="AM514" s="370" t="str">
        <f t="shared" si="269"/>
        <v>-</v>
      </c>
      <c r="AO514" s="309" t="str">
        <f t="shared" si="266"/>
        <v/>
      </c>
    </row>
    <row r="515" spans="2:41" ht="16.5" hidden="1" outlineLevel="2" thickBot="1">
      <c r="B515" s="316">
        <v>15</v>
      </c>
      <c r="C515" s="317">
        <f t="shared" si="264"/>
        <v>423</v>
      </c>
      <c r="D515" s="317">
        <f t="shared" si="265"/>
        <v>0</v>
      </c>
      <c r="E515" s="153"/>
      <c r="F515" s="153"/>
      <c r="G515" s="154"/>
      <c r="H515" s="154"/>
      <c r="I515" s="154"/>
      <c r="J515" s="154"/>
      <c r="K515" s="154"/>
      <c r="L515" s="154"/>
      <c r="M515" s="154"/>
      <c r="N515" s="253"/>
      <c r="O515" s="253"/>
      <c r="P515" s="312"/>
      <c r="Q515" s="253"/>
      <c r="R515" s="186" t="str">
        <f t="shared" si="267"/>
        <v>-</v>
      </c>
      <c r="S515" s="186" t="str">
        <f t="shared" si="268"/>
        <v>-</v>
      </c>
      <c r="T515" s="155" t="s">
        <v>316</v>
      </c>
      <c r="V515" s="181">
        <f t="shared" si="250"/>
        <v>0</v>
      </c>
      <c r="W515" s="202">
        <f t="shared" si="251"/>
        <v>0</v>
      </c>
      <c r="X515" s="149">
        <f t="shared" si="252"/>
        <v>0</v>
      </c>
      <c r="Y515" s="170">
        <f t="shared" si="253"/>
        <v>0</v>
      </c>
      <c r="Z515" s="161">
        <f t="shared" si="254"/>
        <v>0</v>
      </c>
      <c r="AA515" s="171">
        <f t="shared" si="255"/>
        <v>0</v>
      </c>
      <c r="AC515" s="219">
        <f t="shared" si="256"/>
        <v>0</v>
      </c>
      <c r="AD515" s="218">
        <f t="shared" si="257"/>
        <v>0</v>
      </c>
      <c r="AE515" s="218">
        <f t="shared" si="258"/>
        <v>0</v>
      </c>
      <c r="AF515" s="220">
        <f t="shared" si="259"/>
        <v>0</v>
      </c>
      <c r="AG515" s="162"/>
      <c r="AH515" s="182">
        <f t="shared" si="260"/>
        <v>0</v>
      </c>
      <c r="AI515" s="183">
        <f t="shared" si="261"/>
        <v>0</v>
      </c>
      <c r="AJ515" s="183">
        <f t="shared" si="262"/>
        <v>0</v>
      </c>
      <c r="AK515" s="184">
        <f t="shared" si="263"/>
        <v>0</v>
      </c>
      <c r="AM515" s="370" t="str">
        <f t="shared" si="269"/>
        <v>-</v>
      </c>
      <c r="AO515" s="309" t="str">
        <f t="shared" si="266"/>
        <v/>
      </c>
    </row>
    <row r="516" spans="2:41" ht="16.5" hidden="1" outlineLevel="2" thickBot="1">
      <c r="B516" s="316">
        <v>16</v>
      </c>
      <c r="C516" s="317">
        <f t="shared" si="264"/>
        <v>423</v>
      </c>
      <c r="D516" s="317">
        <f t="shared" si="265"/>
        <v>0</v>
      </c>
      <c r="E516" s="153"/>
      <c r="F516" s="153"/>
      <c r="G516" s="154"/>
      <c r="H516" s="154"/>
      <c r="I516" s="154"/>
      <c r="J516" s="154"/>
      <c r="K516" s="154"/>
      <c r="L516" s="154"/>
      <c r="M516" s="154"/>
      <c r="N516" s="253"/>
      <c r="O516" s="253"/>
      <c r="P516" s="312"/>
      <c r="Q516" s="253"/>
      <c r="R516" s="186" t="str">
        <f t="shared" si="267"/>
        <v>-</v>
      </c>
      <c r="S516" s="186" t="str">
        <f t="shared" si="268"/>
        <v>-</v>
      </c>
      <c r="T516" s="155" t="s">
        <v>316</v>
      </c>
      <c r="V516" s="181">
        <f t="shared" si="250"/>
        <v>0</v>
      </c>
      <c r="W516" s="202">
        <f t="shared" si="251"/>
        <v>0</v>
      </c>
      <c r="X516" s="149">
        <f t="shared" si="252"/>
        <v>0</v>
      </c>
      <c r="Y516" s="170">
        <f t="shared" si="253"/>
        <v>0</v>
      </c>
      <c r="Z516" s="161">
        <f t="shared" si="254"/>
        <v>0</v>
      </c>
      <c r="AA516" s="171">
        <f t="shared" si="255"/>
        <v>0</v>
      </c>
      <c r="AC516" s="219">
        <f t="shared" si="256"/>
        <v>0</v>
      </c>
      <c r="AD516" s="218">
        <f t="shared" si="257"/>
        <v>0</v>
      </c>
      <c r="AE516" s="218">
        <f t="shared" si="258"/>
        <v>0</v>
      </c>
      <c r="AF516" s="220">
        <f t="shared" si="259"/>
        <v>0</v>
      </c>
      <c r="AG516" s="162"/>
      <c r="AH516" s="182">
        <f t="shared" si="260"/>
        <v>0</v>
      </c>
      <c r="AI516" s="183">
        <f t="shared" si="261"/>
        <v>0</v>
      </c>
      <c r="AJ516" s="183">
        <f t="shared" si="262"/>
        <v>0</v>
      </c>
      <c r="AK516" s="184">
        <f t="shared" si="263"/>
        <v>0</v>
      </c>
      <c r="AM516" s="370" t="str">
        <f t="shared" si="269"/>
        <v>-</v>
      </c>
      <c r="AO516" s="309" t="str">
        <f t="shared" si="266"/>
        <v/>
      </c>
    </row>
    <row r="517" spans="2:41" ht="16.5" hidden="1" outlineLevel="2" thickBot="1">
      <c r="B517" s="316">
        <v>17</v>
      </c>
      <c r="C517" s="317">
        <f t="shared" si="264"/>
        <v>423</v>
      </c>
      <c r="D517" s="317">
        <f t="shared" si="265"/>
        <v>0</v>
      </c>
      <c r="E517" s="153"/>
      <c r="F517" s="153"/>
      <c r="G517" s="154"/>
      <c r="H517" s="154"/>
      <c r="I517" s="154"/>
      <c r="J517" s="154"/>
      <c r="K517" s="154"/>
      <c r="L517" s="154"/>
      <c r="M517" s="154"/>
      <c r="N517" s="253"/>
      <c r="O517" s="253"/>
      <c r="P517" s="312"/>
      <c r="Q517" s="253"/>
      <c r="R517" s="186" t="str">
        <f t="shared" si="267"/>
        <v>-</v>
      </c>
      <c r="S517" s="186" t="str">
        <f t="shared" si="268"/>
        <v>-</v>
      </c>
      <c r="T517" s="155" t="s">
        <v>316</v>
      </c>
      <c r="V517" s="181">
        <f t="shared" si="250"/>
        <v>0</v>
      </c>
      <c r="W517" s="202">
        <f t="shared" si="251"/>
        <v>0</v>
      </c>
      <c r="X517" s="149">
        <f t="shared" si="252"/>
        <v>0</v>
      </c>
      <c r="Y517" s="170">
        <f t="shared" si="253"/>
        <v>0</v>
      </c>
      <c r="Z517" s="161">
        <f t="shared" si="254"/>
        <v>0</v>
      </c>
      <c r="AA517" s="171">
        <f t="shared" si="255"/>
        <v>0</v>
      </c>
      <c r="AC517" s="219">
        <f t="shared" si="256"/>
        <v>0</v>
      </c>
      <c r="AD517" s="218">
        <f t="shared" si="257"/>
        <v>0</v>
      </c>
      <c r="AE517" s="218">
        <f t="shared" si="258"/>
        <v>0</v>
      </c>
      <c r="AF517" s="220">
        <f t="shared" si="259"/>
        <v>0</v>
      </c>
      <c r="AG517" s="162"/>
      <c r="AH517" s="182">
        <f t="shared" si="260"/>
        <v>0</v>
      </c>
      <c r="AI517" s="183">
        <f t="shared" si="261"/>
        <v>0</v>
      </c>
      <c r="AJ517" s="183">
        <f t="shared" si="262"/>
        <v>0</v>
      </c>
      <c r="AK517" s="184">
        <f t="shared" si="263"/>
        <v>0</v>
      </c>
      <c r="AM517" s="370" t="str">
        <f t="shared" si="269"/>
        <v>-</v>
      </c>
      <c r="AO517" s="309" t="str">
        <f t="shared" si="266"/>
        <v/>
      </c>
    </row>
    <row r="518" spans="2:41" ht="16.5" hidden="1" outlineLevel="2" thickBot="1">
      <c r="B518" s="316">
        <v>18</v>
      </c>
      <c r="C518" s="317">
        <f t="shared" si="264"/>
        <v>423</v>
      </c>
      <c r="D518" s="317">
        <f t="shared" si="265"/>
        <v>0</v>
      </c>
      <c r="E518" s="153"/>
      <c r="F518" s="153"/>
      <c r="G518" s="154"/>
      <c r="H518" s="154"/>
      <c r="I518" s="154"/>
      <c r="J518" s="154"/>
      <c r="K518" s="154"/>
      <c r="L518" s="154"/>
      <c r="M518" s="154"/>
      <c r="N518" s="253"/>
      <c r="O518" s="253"/>
      <c r="P518" s="312"/>
      <c r="Q518" s="253"/>
      <c r="R518" s="186" t="str">
        <f t="shared" si="267"/>
        <v>-</v>
      </c>
      <c r="S518" s="186" t="str">
        <f t="shared" si="268"/>
        <v>-</v>
      </c>
      <c r="T518" s="155" t="s">
        <v>316</v>
      </c>
      <c r="V518" s="181">
        <f t="shared" si="250"/>
        <v>0</v>
      </c>
      <c r="W518" s="202">
        <f t="shared" si="251"/>
        <v>0</v>
      </c>
      <c r="X518" s="149">
        <f t="shared" si="252"/>
        <v>0</v>
      </c>
      <c r="Y518" s="170">
        <f t="shared" si="253"/>
        <v>0</v>
      </c>
      <c r="Z518" s="161">
        <f t="shared" si="254"/>
        <v>0</v>
      </c>
      <c r="AA518" s="171">
        <f t="shared" si="255"/>
        <v>0</v>
      </c>
      <c r="AC518" s="219">
        <f t="shared" si="256"/>
        <v>0</v>
      </c>
      <c r="AD518" s="218">
        <f t="shared" si="257"/>
        <v>0</v>
      </c>
      <c r="AE518" s="218">
        <f t="shared" si="258"/>
        <v>0</v>
      </c>
      <c r="AF518" s="220">
        <f t="shared" si="259"/>
        <v>0</v>
      </c>
      <c r="AG518" s="162"/>
      <c r="AH518" s="182">
        <f t="shared" si="260"/>
        <v>0</v>
      </c>
      <c r="AI518" s="183">
        <f t="shared" si="261"/>
        <v>0</v>
      </c>
      <c r="AJ518" s="183">
        <f t="shared" si="262"/>
        <v>0</v>
      </c>
      <c r="AK518" s="184">
        <f t="shared" si="263"/>
        <v>0</v>
      </c>
      <c r="AM518" s="370" t="str">
        <f t="shared" si="269"/>
        <v>-</v>
      </c>
      <c r="AO518" s="309" t="str">
        <f t="shared" si="266"/>
        <v/>
      </c>
    </row>
    <row r="519" spans="2:41" ht="16.5" hidden="1" outlineLevel="2" thickBot="1">
      <c r="B519" s="316">
        <v>19</v>
      </c>
      <c r="C519" s="317">
        <f t="shared" si="264"/>
        <v>423</v>
      </c>
      <c r="D519" s="317">
        <f t="shared" si="265"/>
        <v>0</v>
      </c>
      <c r="E519" s="153"/>
      <c r="F519" s="153"/>
      <c r="G519" s="154"/>
      <c r="H519" s="154"/>
      <c r="I519" s="154"/>
      <c r="J519" s="154"/>
      <c r="K519" s="154"/>
      <c r="L519" s="154"/>
      <c r="M519" s="154"/>
      <c r="N519" s="253"/>
      <c r="O519" s="253"/>
      <c r="P519" s="312"/>
      <c r="Q519" s="253"/>
      <c r="R519" s="186" t="str">
        <f t="shared" si="267"/>
        <v>-</v>
      </c>
      <c r="S519" s="186" t="str">
        <f t="shared" si="268"/>
        <v>-</v>
      </c>
      <c r="T519" s="155" t="s">
        <v>316</v>
      </c>
      <c r="V519" s="181">
        <f t="shared" si="250"/>
        <v>0</v>
      </c>
      <c r="W519" s="202">
        <f t="shared" si="251"/>
        <v>0</v>
      </c>
      <c r="X519" s="149">
        <f t="shared" si="252"/>
        <v>0</v>
      </c>
      <c r="Y519" s="170">
        <f t="shared" si="253"/>
        <v>0</v>
      </c>
      <c r="Z519" s="161">
        <f t="shared" si="254"/>
        <v>0</v>
      </c>
      <c r="AA519" s="171">
        <f t="shared" si="255"/>
        <v>0</v>
      </c>
      <c r="AC519" s="219">
        <f t="shared" si="256"/>
        <v>0</v>
      </c>
      <c r="AD519" s="218">
        <f t="shared" si="257"/>
        <v>0</v>
      </c>
      <c r="AE519" s="218">
        <f t="shared" si="258"/>
        <v>0</v>
      </c>
      <c r="AF519" s="220">
        <f t="shared" si="259"/>
        <v>0</v>
      </c>
      <c r="AG519" s="162"/>
      <c r="AH519" s="182">
        <f t="shared" si="260"/>
        <v>0</v>
      </c>
      <c r="AI519" s="183">
        <f t="shared" si="261"/>
        <v>0</v>
      </c>
      <c r="AJ519" s="183">
        <f t="shared" si="262"/>
        <v>0</v>
      </c>
      <c r="AK519" s="184">
        <f t="shared" si="263"/>
        <v>0</v>
      </c>
      <c r="AM519" s="370" t="str">
        <f t="shared" si="269"/>
        <v>-</v>
      </c>
      <c r="AO519" s="309" t="str">
        <f t="shared" si="266"/>
        <v/>
      </c>
    </row>
    <row r="520" spans="2:41" ht="16.5" hidden="1" outlineLevel="2" thickBot="1">
      <c r="B520" s="316">
        <v>20</v>
      </c>
      <c r="C520" s="317">
        <f t="shared" si="264"/>
        <v>423</v>
      </c>
      <c r="D520" s="317">
        <f t="shared" si="265"/>
        <v>0</v>
      </c>
      <c r="E520" s="153"/>
      <c r="F520" s="153"/>
      <c r="G520" s="154"/>
      <c r="H520" s="154"/>
      <c r="I520" s="154"/>
      <c r="J520" s="154"/>
      <c r="K520" s="154"/>
      <c r="L520" s="154"/>
      <c r="M520" s="154"/>
      <c r="N520" s="253"/>
      <c r="O520" s="253"/>
      <c r="P520" s="312"/>
      <c r="Q520" s="253"/>
      <c r="R520" s="186" t="str">
        <f t="shared" si="267"/>
        <v>-</v>
      </c>
      <c r="S520" s="186" t="str">
        <f t="shared" si="268"/>
        <v>-</v>
      </c>
      <c r="T520" s="155" t="s">
        <v>316</v>
      </c>
      <c r="V520" s="181">
        <f t="shared" si="250"/>
        <v>0</v>
      </c>
      <c r="W520" s="202">
        <f t="shared" si="251"/>
        <v>0</v>
      </c>
      <c r="X520" s="149">
        <f t="shared" si="252"/>
        <v>0</v>
      </c>
      <c r="Y520" s="170">
        <f t="shared" si="253"/>
        <v>0</v>
      </c>
      <c r="Z520" s="161">
        <f t="shared" si="254"/>
        <v>0</v>
      </c>
      <c r="AA520" s="171">
        <f t="shared" si="255"/>
        <v>0</v>
      </c>
      <c r="AC520" s="219">
        <f t="shared" si="256"/>
        <v>0</v>
      </c>
      <c r="AD520" s="218">
        <f t="shared" si="257"/>
        <v>0</v>
      </c>
      <c r="AE520" s="218">
        <f t="shared" si="258"/>
        <v>0</v>
      </c>
      <c r="AF520" s="220">
        <f t="shared" si="259"/>
        <v>0</v>
      </c>
      <c r="AG520" s="162"/>
      <c r="AH520" s="182">
        <f t="shared" si="260"/>
        <v>0</v>
      </c>
      <c r="AI520" s="183">
        <f t="shared" si="261"/>
        <v>0</v>
      </c>
      <c r="AJ520" s="183">
        <f t="shared" si="262"/>
        <v>0</v>
      </c>
      <c r="AK520" s="184">
        <f t="shared" si="263"/>
        <v>0</v>
      </c>
      <c r="AM520" s="370" t="str">
        <f t="shared" si="269"/>
        <v>-</v>
      </c>
      <c r="AO520" s="309" t="str">
        <f t="shared" si="266"/>
        <v/>
      </c>
    </row>
    <row r="521" spans="2:41" ht="16.5" hidden="1" outlineLevel="2" thickBot="1">
      <c r="B521" s="316">
        <v>21</v>
      </c>
      <c r="C521" s="317">
        <f t="shared" si="264"/>
        <v>423</v>
      </c>
      <c r="D521" s="317">
        <f t="shared" si="265"/>
        <v>0</v>
      </c>
      <c r="E521" s="153"/>
      <c r="F521" s="153"/>
      <c r="G521" s="154"/>
      <c r="H521" s="154"/>
      <c r="I521" s="154"/>
      <c r="J521" s="154"/>
      <c r="K521" s="154"/>
      <c r="L521" s="154"/>
      <c r="M521" s="154"/>
      <c r="N521" s="253"/>
      <c r="O521" s="253"/>
      <c r="P521" s="312"/>
      <c r="Q521" s="253"/>
      <c r="R521" s="186" t="str">
        <f t="shared" si="267"/>
        <v>-</v>
      </c>
      <c r="S521" s="186" t="str">
        <f t="shared" si="268"/>
        <v>-</v>
      </c>
      <c r="T521" s="155" t="s">
        <v>316</v>
      </c>
      <c r="V521" s="181">
        <f t="shared" si="250"/>
        <v>0</v>
      </c>
      <c r="W521" s="202">
        <f t="shared" si="251"/>
        <v>0</v>
      </c>
      <c r="X521" s="149">
        <f t="shared" si="252"/>
        <v>0</v>
      </c>
      <c r="Y521" s="170">
        <f t="shared" si="253"/>
        <v>0</v>
      </c>
      <c r="Z521" s="161">
        <f t="shared" si="254"/>
        <v>0</v>
      </c>
      <c r="AA521" s="171">
        <f t="shared" si="255"/>
        <v>0</v>
      </c>
      <c r="AC521" s="219">
        <f t="shared" si="256"/>
        <v>0</v>
      </c>
      <c r="AD521" s="218">
        <f t="shared" si="257"/>
        <v>0</v>
      </c>
      <c r="AE521" s="218">
        <f t="shared" si="258"/>
        <v>0</v>
      </c>
      <c r="AF521" s="220">
        <f t="shared" si="259"/>
        <v>0</v>
      </c>
      <c r="AG521" s="162"/>
      <c r="AH521" s="182">
        <f t="shared" si="260"/>
        <v>0</v>
      </c>
      <c r="AI521" s="183">
        <f t="shared" si="261"/>
        <v>0</v>
      </c>
      <c r="AJ521" s="183">
        <f t="shared" si="262"/>
        <v>0</v>
      </c>
      <c r="AK521" s="184">
        <f t="shared" si="263"/>
        <v>0</v>
      </c>
      <c r="AM521" s="370" t="str">
        <f t="shared" si="269"/>
        <v>-</v>
      </c>
      <c r="AO521" s="309" t="str">
        <f t="shared" si="266"/>
        <v/>
      </c>
    </row>
    <row r="522" spans="2:41" ht="16.5" hidden="1" outlineLevel="2" thickBot="1">
      <c r="B522" s="316">
        <v>22</v>
      </c>
      <c r="C522" s="317">
        <f t="shared" si="264"/>
        <v>423</v>
      </c>
      <c r="D522" s="317">
        <f t="shared" si="265"/>
        <v>0</v>
      </c>
      <c r="E522" s="153"/>
      <c r="F522" s="153"/>
      <c r="G522" s="154"/>
      <c r="H522" s="154"/>
      <c r="I522" s="154"/>
      <c r="J522" s="154"/>
      <c r="K522" s="154"/>
      <c r="L522" s="154"/>
      <c r="M522" s="154"/>
      <c r="N522" s="253"/>
      <c r="O522" s="253"/>
      <c r="P522" s="312"/>
      <c r="Q522" s="253"/>
      <c r="R522" s="186" t="str">
        <f t="shared" si="267"/>
        <v>-</v>
      </c>
      <c r="S522" s="186" t="str">
        <f t="shared" si="268"/>
        <v>-</v>
      </c>
      <c r="T522" s="155" t="s">
        <v>316</v>
      </c>
      <c r="V522" s="181">
        <f t="shared" si="250"/>
        <v>0</v>
      </c>
      <c r="W522" s="202">
        <f t="shared" si="251"/>
        <v>0</v>
      </c>
      <c r="X522" s="149">
        <f t="shared" si="252"/>
        <v>0</v>
      </c>
      <c r="Y522" s="170">
        <f t="shared" si="253"/>
        <v>0</v>
      </c>
      <c r="Z522" s="161">
        <f t="shared" si="254"/>
        <v>0</v>
      </c>
      <c r="AA522" s="171">
        <f t="shared" si="255"/>
        <v>0</v>
      </c>
      <c r="AC522" s="219">
        <f t="shared" si="256"/>
        <v>0</v>
      </c>
      <c r="AD522" s="218">
        <f t="shared" si="257"/>
        <v>0</v>
      </c>
      <c r="AE522" s="218">
        <f t="shared" si="258"/>
        <v>0</v>
      </c>
      <c r="AF522" s="220">
        <f t="shared" si="259"/>
        <v>0</v>
      </c>
      <c r="AG522" s="162"/>
      <c r="AH522" s="182">
        <f t="shared" si="260"/>
        <v>0</v>
      </c>
      <c r="AI522" s="183">
        <f t="shared" si="261"/>
        <v>0</v>
      </c>
      <c r="AJ522" s="183">
        <f t="shared" si="262"/>
        <v>0</v>
      </c>
      <c r="AK522" s="184">
        <f t="shared" si="263"/>
        <v>0</v>
      </c>
      <c r="AM522" s="370" t="str">
        <f t="shared" si="269"/>
        <v>-</v>
      </c>
      <c r="AO522" s="309" t="str">
        <f t="shared" si="266"/>
        <v/>
      </c>
    </row>
    <row r="523" spans="2:41" ht="16.5" hidden="1" outlineLevel="2" thickBot="1">
      <c r="B523" s="316">
        <v>23</v>
      </c>
      <c r="C523" s="317">
        <f t="shared" si="264"/>
        <v>423</v>
      </c>
      <c r="D523" s="317">
        <f t="shared" si="265"/>
        <v>0</v>
      </c>
      <c r="E523" s="153"/>
      <c r="F523" s="153"/>
      <c r="G523" s="154"/>
      <c r="H523" s="154"/>
      <c r="I523" s="154"/>
      <c r="J523" s="154"/>
      <c r="K523" s="154"/>
      <c r="L523" s="154"/>
      <c r="M523" s="154"/>
      <c r="N523" s="253"/>
      <c r="O523" s="253"/>
      <c r="P523" s="312"/>
      <c r="Q523" s="253"/>
      <c r="R523" s="186" t="str">
        <f t="shared" si="267"/>
        <v>-</v>
      </c>
      <c r="S523" s="186" t="str">
        <f t="shared" si="268"/>
        <v>-</v>
      </c>
      <c r="T523" s="155" t="s">
        <v>316</v>
      </c>
      <c r="V523" s="181">
        <f t="shared" si="250"/>
        <v>0</v>
      </c>
      <c r="W523" s="202">
        <f t="shared" si="251"/>
        <v>0</v>
      </c>
      <c r="X523" s="149">
        <f t="shared" si="252"/>
        <v>0</v>
      </c>
      <c r="Y523" s="170">
        <f t="shared" si="253"/>
        <v>0</v>
      </c>
      <c r="Z523" s="161">
        <f t="shared" si="254"/>
        <v>0</v>
      </c>
      <c r="AA523" s="171">
        <f t="shared" si="255"/>
        <v>0</v>
      </c>
      <c r="AC523" s="219">
        <f t="shared" si="256"/>
        <v>0</v>
      </c>
      <c r="AD523" s="218">
        <f t="shared" si="257"/>
        <v>0</v>
      </c>
      <c r="AE523" s="218">
        <f t="shared" si="258"/>
        <v>0</v>
      </c>
      <c r="AF523" s="220">
        <f t="shared" si="259"/>
        <v>0</v>
      </c>
      <c r="AG523" s="162"/>
      <c r="AH523" s="182">
        <f t="shared" si="260"/>
        <v>0</v>
      </c>
      <c r="AI523" s="183">
        <f t="shared" si="261"/>
        <v>0</v>
      </c>
      <c r="AJ523" s="183">
        <f t="shared" si="262"/>
        <v>0</v>
      </c>
      <c r="AK523" s="184">
        <f t="shared" si="263"/>
        <v>0</v>
      </c>
      <c r="AM523" s="370" t="str">
        <f t="shared" si="269"/>
        <v>-</v>
      </c>
      <c r="AO523" s="309" t="str">
        <f t="shared" si="266"/>
        <v/>
      </c>
    </row>
    <row r="524" spans="2:41" ht="16.5" hidden="1" outlineLevel="2" thickBot="1">
      <c r="B524" s="316">
        <v>24</v>
      </c>
      <c r="C524" s="317">
        <f t="shared" si="264"/>
        <v>423</v>
      </c>
      <c r="D524" s="317">
        <f t="shared" si="265"/>
        <v>0</v>
      </c>
      <c r="E524" s="153"/>
      <c r="F524" s="153"/>
      <c r="G524" s="154"/>
      <c r="H524" s="154"/>
      <c r="I524" s="154"/>
      <c r="J524" s="154"/>
      <c r="K524" s="154"/>
      <c r="L524" s="154"/>
      <c r="M524" s="154"/>
      <c r="N524" s="253"/>
      <c r="O524" s="253"/>
      <c r="P524" s="312"/>
      <c r="Q524" s="253"/>
      <c r="R524" s="186" t="str">
        <f t="shared" si="267"/>
        <v>-</v>
      </c>
      <c r="S524" s="186" t="str">
        <f t="shared" si="268"/>
        <v>-</v>
      </c>
      <c r="T524" s="155" t="s">
        <v>316</v>
      </c>
      <c r="V524" s="181">
        <f t="shared" si="250"/>
        <v>0</v>
      </c>
      <c r="W524" s="202">
        <f t="shared" si="251"/>
        <v>0</v>
      </c>
      <c r="X524" s="149">
        <f t="shared" si="252"/>
        <v>0</v>
      </c>
      <c r="Y524" s="170">
        <f t="shared" si="253"/>
        <v>0</v>
      </c>
      <c r="Z524" s="161">
        <f t="shared" si="254"/>
        <v>0</v>
      </c>
      <c r="AA524" s="171">
        <f t="shared" si="255"/>
        <v>0</v>
      </c>
      <c r="AC524" s="219">
        <f t="shared" si="256"/>
        <v>0</v>
      </c>
      <c r="AD524" s="218">
        <f t="shared" si="257"/>
        <v>0</v>
      </c>
      <c r="AE524" s="218">
        <f t="shared" si="258"/>
        <v>0</v>
      </c>
      <c r="AF524" s="220">
        <f t="shared" si="259"/>
        <v>0</v>
      </c>
      <c r="AG524" s="162"/>
      <c r="AH524" s="182">
        <f t="shared" si="260"/>
        <v>0</v>
      </c>
      <c r="AI524" s="183">
        <f t="shared" si="261"/>
        <v>0</v>
      </c>
      <c r="AJ524" s="183">
        <f t="shared" si="262"/>
        <v>0</v>
      </c>
      <c r="AK524" s="184">
        <f t="shared" si="263"/>
        <v>0</v>
      </c>
      <c r="AM524" s="370" t="str">
        <f t="shared" si="269"/>
        <v>-</v>
      </c>
      <c r="AO524" s="309" t="str">
        <f t="shared" si="266"/>
        <v/>
      </c>
    </row>
    <row r="525" spans="2:41" ht="16.5" hidden="1" outlineLevel="2" thickBot="1">
      <c r="B525" s="316">
        <v>25</v>
      </c>
      <c r="C525" s="317">
        <f t="shared" si="264"/>
        <v>423</v>
      </c>
      <c r="D525" s="317">
        <f t="shared" si="265"/>
        <v>0</v>
      </c>
      <c r="E525" s="153"/>
      <c r="F525" s="153"/>
      <c r="G525" s="154"/>
      <c r="H525" s="154"/>
      <c r="I525" s="154"/>
      <c r="J525" s="154"/>
      <c r="K525" s="154"/>
      <c r="L525" s="154"/>
      <c r="M525" s="154"/>
      <c r="N525" s="253"/>
      <c r="O525" s="253"/>
      <c r="P525" s="312"/>
      <c r="Q525" s="253"/>
      <c r="R525" s="186" t="str">
        <f t="shared" si="267"/>
        <v>-</v>
      </c>
      <c r="S525" s="186" t="str">
        <f t="shared" si="268"/>
        <v>-</v>
      </c>
      <c r="T525" s="155" t="s">
        <v>316</v>
      </c>
      <c r="V525" s="181">
        <f t="shared" si="250"/>
        <v>0</v>
      </c>
      <c r="W525" s="202">
        <f t="shared" si="251"/>
        <v>0</v>
      </c>
      <c r="X525" s="149">
        <f t="shared" si="252"/>
        <v>0</v>
      </c>
      <c r="Y525" s="170">
        <f t="shared" si="253"/>
        <v>0</v>
      </c>
      <c r="Z525" s="161">
        <f t="shared" si="254"/>
        <v>0</v>
      </c>
      <c r="AA525" s="171">
        <f t="shared" si="255"/>
        <v>0</v>
      </c>
      <c r="AC525" s="219">
        <f t="shared" si="256"/>
        <v>0</v>
      </c>
      <c r="AD525" s="218">
        <f t="shared" si="257"/>
        <v>0</v>
      </c>
      <c r="AE525" s="218">
        <f t="shared" si="258"/>
        <v>0</v>
      </c>
      <c r="AF525" s="220">
        <f t="shared" si="259"/>
        <v>0</v>
      </c>
      <c r="AG525" s="162"/>
      <c r="AH525" s="182">
        <f t="shared" si="260"/>
        <v>0</v>
      </c>
      <c r="AI525" s="183">
        <f t="shared" si="261"/>
        <v>0</v>
      </c>
      <c r="AJ525" s="183">
        <f t="shared" si="262"/>
        <v>0</v>
      </c>
      <c r="AK525" s="184">
        <f t="shared" si="263"/>
        <v>0</v>
      </c>
      <c r="AM525" s="370" t="str">
        <f t="shared" si="269"/>
        <v>-</v>
      </c>
      <c r="AO525" s="309" t="str">
        <f t="shared" si="266"/>
        <v/>
      </c>
    </row>
    <row r="526" spans="2:41" ht="16.5" hidden="1" outlineLevel="2" thickBot="1">
      <c r="B526" s="316">
        <v>26</v>
      </c>
      <c r="C526" s="317">
        <f t="shared" si="264"/>
        <v>423</v>
      </c>
      <c r="D526" s="317">
        <f t="shared" si="265"/>
        <v>0</v>
      </c>
      <c r="E526" s="153"/>
      <c r="F526" s="153"/>
      <c r="G526" s="154"/>
      <c r="H526" s="154"/>
      <c r="I526" s="154"/>
      <c r="J526" s="154"/>
      <c r="K526" s="154"/>
      <c r="L526" s="154"/>
      <c r="M526" s="154"/>
      <c r="N526" s="253"/>
      <c r="O526" s="253"/>
      <c r="P526" s="312"/>
      <c r="Q526" s="253"/>
      <c r="R526" s="186" t="str">
        <f t="shared" si="267"/>
        <v>-</v>
      </c>
      <c r="S526" s="186" t="str">
        <f t="shared" si="268"/>
        <v>-</v>
      </c>
      <c r="T526" s="155" t="s">
        <v>316</v>
      </c>
      <c r="V526" s="181">
        <f t="shared" si="250"/>
        <v>0</v>
      </c>
      <c r="W526" s="202">
        <f t="shared" si="251"/>
        <v>0</v>
      </c>
      <c r="X526" s="149">
        <f t="shared" si="252"/>
        <v>0</v>
      </c>
      <c r="Y526" s="170">
        <f t="shared" si="253"/>
        <v>0</v>
      </c>
      <c r="Z526" s="161">
        <f t="shared" si="254"/>
        <v>0</v>
      </c>
      <c r="AA526" s="171">
        <f t="shared" si="255"/>
        <v>0</v>
      </c>
      <c r="AC526" s="219">
        <f t="shared" si="256"/>
        <v>0</v>
      </c>
      <c r="AD526" s="218">
        <f t="shared" si="257"/>
        <v>0</v>
      </c>
      <c r="AE526" s="218">
        <f t="shared" si="258"/>
        <v>0</v>
      </c>
      <c r="AF526" s="220">
        <f t="shared" si="259"/>
        <v>0</v>
      </c>
      <c r="AG526" s="162"/>
      <c r="AH526" s="182">
        <f t="shared" si="260"/>
        <v>0</v>
      </c>
      <c r="AI526" s="183">
        <f t="shared" si="261"/>
        <v>0</v>
      </c>
      <c r="AJ526" s="183">
        <f t="shared" si="262"/>
        <v>0</v>
      </c>
      <c r="AK526" s="184">
        <f t="shared" si="263"/>
        <v>0</v>
      </c>
      <c r="AM526" s="370" t="str">
        <f t="shared" si="269"/>
        <v>-</v>
      </c>
      <c r="AO526" s="309" t="str">
        <f t="shared" si="266"/>
        <v/>
      </c>
    </row>
    <row r="527" spans="2:41" ht="16.5" hidden="1" outlineLevel="2" thickBot="1">
      <c r="B527" s="316">
        <v>27</v>
      </c>
      <c r="C527" s="317">
        <f t="shared" si="264"/>
        <v>423</v>
      </c>
      <c r="D527" s="317">
        <f t="shared" si="265"/>
        <v>0</v>
      </c>
      <c r="E527" s="153"/>
      <c r="F527" s="153"/>
      <c r="G527" s="154"/>
      <c r="H527" s="154"/>
      <c r="I527" s="154"/>
      <c r="J527" s="154"/>
      <c r="K527" s="154"/>
      <c r="L527" s="154"/>
      <c r="M527" s="154"/>
      <c r="N527" s="253"/>
      <c r="O527" s="253"/>
      <c r="P527" s="312"/>
      <c r="Q527" s="253"/>
      <c r="R527" s="186" t="str">
        <f t="shared" si="267"/>
        <v>-</v>
      </c>
      <c r="S527" s="186" t="str">
        <f t="shared" si="268"/>
        <v>-</v>
      </c>
      <c r="T527" s="155" t="s">
        <v>316</v>
      </c>
      <c r="V527" s="181">
        <f t="shared" si="250"/>
        <v>0</v>
      </c>
      <c r="W527" s="202">
        <f t="shared" si="251"/>
        <v>0</v>
      </c>
      <c r="X527" s="149">
        <f t="shared" si="252"/>
        <v>0</v>
      </c>
      <c r="Y527" s="170">
        <f t="shared" si="253"/>
        <v>0</v>
      </c>
      <c r="Z527" s="161">
        <f t="shared" si="254"/>
        <v>0</v>
      </c>
      <c r="AA527" s="171">
        <f t="shared" si="255"/>
        <v>0</v>
      </c>
      <c r="AC527" s="219">
        <f t="shared" si="256"/>
        <v>0</v>
      </c>
      <c r="AD527" s="218">
        <f t="shared" si="257"/>
        <v>0</v>
      </c>
      <c r="AE527" s="218">
        <f t="shared" si="258"/>
        <v>0</v>
      </c>
      <c r="AF527" s="220">
        <f t="shared" si="259"/>
        <v>0</v>
      </c>
      <c r="AG527" s="162"/>
      <c r="AH527" s="182">
        <f t="shared" si="260"/>
        <v>0</v>
      </c>
      <c r="AI527" s="183">
        <f t="shared" si="261"/>
        <v>0</v>
      </c>
      <c r="AJ527" s="183">
        <f t="shared" si="262"/>
        <v>0</v>
      </c>
      <c r="AK527" s="184">
        <f t="shared" si="263"/>
        <v>0</v>
      </c>
      <c r="AM527" s="370" t="str">
        <f t="shared" si="269"/>
        <v>-</v>
      </c>
      <c r="AO527" s="309" t="str">
        <f t="shared" si="266"/>
        <v/>
      </c>
    </row>
    <row r="528" spans="2:41" ht="16.5" hidden="1" outlineLevel="2" thickBot="1">
      <c r="B528" s="316">
        <v>28</v>
      </c>
      <c r="C528" s="317">
        <f t="shared" si="264"/>
        <v>423</v>
      </c>
      <c r="D528" s="317">
        <f t="shared" si="265"/>
        <v>0</v>
      </c>
      <c r="E528" s="153"/>
      <c r="F528" s="153"/>
      <c r="G528" s="154"/>
      <c r="H528" s="154"/>
      <c r="I528" s="154"/>
      <c r="J528" s="154"/>
      <c r="K528" s="154"/>
      <c r="L528" s="154"/>
      <c r="M528" s="154"/>
      <c r="N528" s="253"/>
      <c r="O528" s="253"/>
      <c r="P528" s="312"/>
      <c r="Q528" s="253"/>
      <c r="R528" s="186" t="str">
        <f t="shared" si="267"/>
        <v>-</v>
      </c>
      <c r="S528" s="186" t="str">
        <f t="shared" si="268"/>
        <v>-</v>
      </c>
      <c r="T528" s="155" t="s">
        <v>316</v>
      </c>
      <c r="V528" s="181">
        <f t="shared" si="250"/>
        <v>0</v>
      </c>
      <c r="W528" s="202">
        <f t="shared" si="251"/>
        <v>0</v>
      </c>
      <c r="X528" s="149">
        <f t="shared" si="252"/>
        <v>0</v>
      </c>
      <c r="Y528" s="170">
        <f t="shared" si="253"/>
        <v>0</v>
      </c>
      <c r="Z528" s="161">
        <f t="shared" si="254"/>
        <v>0</v>
      </c>
      <c r="AA528" s="171">
        <f t="shared" si="255"/>
        <v>0</v>
      </c>
      <c r="AC528" s="219">
        <f t="shared" si="256"/>
        <v>0</v>
      </c>
      <c r="AD528" s="218">
        <f t="shared" si="257"/>
        <v>0</v>
      </c>
      <c r="AE528" s="218">
        <f t="shared" si="258"/>
        <v>0</v>
      </c>
      <c r="AF528" s="220">
        <f t="shared" si="259"/>
        <v>0</v>
      </c>
      <c r="AG528" s="162"/>
      <c r="AH528" s="182">
        <f t="shared" si="260"/>
        <v>0</v>
      </c>
      <c r="AI528" s="183">
        <f t="shared" si="261"/>
        <v>0</v>
      </c>
      <c r="AJ528" s="183">
        <f t="shared" si="262"/>
        <v>0</v>
      </c>
      <c r="AK528" s="184">
        <f t="shared" si="263"/>
        <v>0</v>
      </c>
      <c r="AM528" s="370" t="str">
        <f t="shared" si="269"/>
        <v>-</v>
      </c>
      <c r="AO528" s="309" t="str">
        <f t="shared" si="266"/>
        <v/>
      </c>
    </row>
    <row r="529" spans="2:41" ht="16.5" hidden="1" outlineLevel="2" thickBot="1">
      <c r="B529" s="316">
        <v>29</v>
      </c>
      <c r="C529" s="317">
        <f t="shared" si="264"/>
        <v>423</v>
      </c>
      <c r="D529" s="317">
        <f t="shared" si="265"/>
        <v>0</v>
      </c>
      <c r="E529" s="153"/>
      <c r="F529" s="153"/>
      <c r="G529" s="154"/>
      <c r="H529" s="154"/>
      <c r="I529" s="154"/>
      <c r="J529" s="154"/>
      <c r="K529" s="154"/>
      <c r="L529" s="154"/>
      <c r="M529" s="154"/>
      <c r="N529" s="253"/>
      <c r="O529" s="253"/>
      <c r="P529" s="312"/>
      <c r="Q529" s="253"/>
      <c r="R529" s="186" t="str">
        <f t="shared" si="267"/>
        <v>-</v>
      </c>
      <c r="S529" s="186" t="str">
        <f t="shared" si="268"/>
        <v>-</v>
      </c>
      <c r="T529" s="155" t="s">
        <v>316</v>
      </c>
      <c r="V529" s="181">
        <f t="shared" si="250"/>
        <v>0</v>
      </c>
      <c r="W529" s="202">
        <f t="shared" si="251"/>
        <v>0</v>
      </c>
      <c r="X529" s="149">
        <f t="shared" si="252"/>
        <v>0</v>
      </c>
      <c r="Y529" s="170">
        <f t="shared" si="253"/>
        <v>0</v>
      </c>
      <c r="Z529" s="161">
        <f t="shared" si="254"/>
        <v>0</v>
      </c>
      <c r="AA529" s="171">
        <f t="shared" si="255"/>
        <v>0</v>
      </c>
      <c r="AC529" s="219">
        <f t="shared" si="256"/>
        <v>0</v>
      </c>
      <c r="AD529" s="218">
        <f t="shared" si="257"/>
        <v>0</v>
      </c>
      <c r="AE529" s="218">
        <f t="shared" si="258"/>
        <v>0</v>
      </c>
      <c r="AF529" s="220">
        <f t="shared" si="259"/>
        <v>0</v>
      </c>
      <c r="AG529" s="162"/>
      <c r="AH529" s="182">
        <f t="shared" si="260"/>
        <v>0</v>
      </c>
      <c r="AI529" s="183">
        <f t="shared" si="261"/>
        <v>0</v>
      </c>
      <c r="AJ529" s="183">
        <f t="shared" si="262"/>
        <v>0</v>
      </c>
      <c r="AK529" s="184">
        <f t="shared" si="263"/>
        <v>0</v>
      </c>
      <c r="AM529" s="370" t="str">
        <f t="shared" si="269"/>
        <v>-</v>
      </c>
      <c r="AO529" s="309" t="str">
        <f t="shared" si="266"/>
        <v/>
      </c>
    </row>
    <row r="530" spans="2:41" ht="16.5" hidden="1" outlineLevel="2" thickBot="1">
      <c r="B530" s="316">
        <v>30</v>
      </c>
      <c r="C530" s="317">
        <f t="shared" si="264"/>
        <v>423</v>
      </c>
      <c r="D530" s="317">
        <f t="shared" si="265"/>
        <v>0</v>
      </c>
      <c r="E530" s="153"/>
      <c r="F530" s="153"/>
      <c r="G530" s="154"/>
      <c r="H530" s="154"/>
      <c r="I530" s="154"/>
      <c r="J530" s="154"/>
      <c r="K530" s="154"/>
      <c r="L530" s="154"/>
      <c r="M530" s="154"/>
      <c r="N530" s="253"/>
      <c r="O530" s="253"/>
      <c r="P530" s="312"/>
      <c r="Q530" s="253"/>
      <c r="R530" s="186" t="str">
        <f t="shared" si="267"/>
        <v>-</v>
      </c>
      <c r="S530" s="186" t="str">
        <f t="shared" si="268"/>
        <v>-</v>
      </c>
      <c r="T530" s="155" t="s">
        <v>316</v>
      </c>
      <c r="V530" s="181">
        <f t="shared" si="250"/>
        <v>0</v>
      </c>
      <c r="W530" s="202">
        <f t="shared" si="251"/>
        <v>0</v>
      </c>
      <c r="X530" s="149">
        <f t="shared" si="252"/>
        <v>0</v>
      </c>
      <c r="Y530" s="170">
        <f t="shared" si="253"/>
        <v>0</v>
      </c>
      <c r="Z530" s="161">
        <f t="shared" si="254"/>
        <v>0</v>
      </c>
      <c r="AA530" s="171">
        <f t="shared" si="255"/>
        <v>0</v>
      </c>
      <c r="AC530" s="219">
        <f t="shared" si="256"/>
        <v>0</v>
      </c>
      <c r="AD530" s="218">
        <f t="shared" si="257"/>
        <v>0</v>
      </c>
      <c r="AE530" s="218">
        <f t="shared" si="258"/>
        <v>0</v>
      </c>
      <c r="AF530" s="220">
        <f t="shared" si="259"/>
        <v>0</v>
      </c>
      <c r="AG530" s="162"/>
      <c r="AH530" s="182">
        <f t="shared" si="260"/>
        <v>0</v>
      </c>
      <c r="AI530" s="183">
        <f t="shared" si="261"/>
        <v>0</v>
      </c>
      <c r="AJ530" s="183">
        <f t="shared" si="262"/>
        <v>0</v>
      </c>
      <c r="AK530" s="184">
        <f t="shared" si="263"/>
        <v>0</v>
      </c>
      <c r="AM530" s="370" t="str">
        <f t="shared" si="269"/>
        <v>-</v>
      </c>
      <c r="AO530" s="309" t="str">
        <f t="shared" si="266"/>
        <v/>
      </c>
    </row>
    <row r="531" spans="2:41" ht="16.5" hidden="1" outlineLevel="2" thickBot="1">
      <c r="B531" s="316">
        <v>31</v>
      </c>
      <c r="C531" s="317">
        <f t="shared" si="264"/>
        <v>423</v>
      </c>
      <c r="D531" s="317">
        <f t="shared" si="265"/>
        <v>0</v>
      </c>
      <c r="E531" s="153"/>
      <c r="F531" s="153"/>
      <c r="G531" s="154"/>
      <c r="H531" s="154"/>
      <c r="I531" s="154"/>
      <c r="J531" s="154"/>
      <c r="K531" s="154"/>
      <c r="L531" s="154"/>
      <c r="M531" s="154"/>
      <c r="N531" s="253"/>
      <c r="O531" s="253"/>
      <c r="P531" s="312"/>
      <c r="Q531" s="253"/>
      <c r="R531" s="186" t="str">
        <f t="shared" si="267"/>
        <v>-</v>
      </c>
      <c r="S531" s="186" t="str">
        <f t="shared" si="268"/>
        <v>-</v>
      </c>
      <c r="T531" s="155" t="s">
        <v>316</v>
      </c>
      <c r="V531" s="181">
        <f t="shared" si="250"/>
        <v>0</v>
      </c>
      <c r="W531" s="202">
        <f t="shared" si="251"/>
        <v>0</v>
      </c>
      <c r="X531" s="149">
        <f t="shared" si="252"/>
        <v>0</v>
      </c>
      <c r="Y531" s="170">
        <f t="shared" si="253"/>
        <v>0</v>
      </c>
      <c r="Z531" s="161">
        <f t="shared" si="254"/>
        <v>0</v>
      </c>
      <c r="AA531" s="171">
        <f t="shared" si="255"/>
        <v>0</v>
      </c>
      <c r="AC531" s="219">
        <f t="shared" si="256"/>
        <v>0</v>
      </c>
      <c r="AD531" s="218">
        <f t="shared" si="257"/>
        <v>0</v>
      </c>
      <c r="AE531" s="218">
        <f t="shared" si="258"/>
        <v>0</v>
      </c>
      <c r="AF531" s="220">
        <f t="shared" si="259"/>
        <v>0</v>
      </c>
      <c r="AG531" s="162"/>
      <c r="AH531" s="182">
        <f t="shared" si="260"/>
        <v>0</v>
      </c>
      <c r="AI531" s="183">
        <f t="shared" si="261"/>
        <v>0</v>
      </c>
      <c r="AJ531" s="183">
        <f t="shared" si="262"/>
        <v>0</v>
      </c>
      <c r="AK531" s="184">
        <f t="shared" si="263"/>
        <v>0</v>
      </c>
      <c r="AM531" s="370" t="str">
        <f t="shared" si="269"/>
        <v>-</v>
      </c>
      <c r="AO531" s="309" t="str">
        <f t="shared" si="266"/>
        <v/>
      </c>
    </row>
    <row r="532" spans="2:41" ht="16.5" hidden="1" outlineLevel="2" thickBot="1">
      <c r="B532" s="316">
        <v>32</v>
      </c>
      <c r="C532" s="317">
        <f t="shared" si="264"/>
        <v>423</v>
      </c>
      <c r="D532" s="317">
        <f t="shared" si="265"/>
        <v>0</v>
      </c>
      <c r="E532" s="153"/>
      <c r="F532" s="153"/>
      <c r="G532" s="154"/>
      <c r="H532" s="154"/>
      <c r="I532" s="154"/>
      <c r="J532" s="154"/>
      <c r="K532" s="154"/>
      <c r="L532" s="154"/>
      <c r="M532" s="154"/>
      <c r="N532" s="253"/>
      <c r="O532" s="253"/>
      <c r="P532" s="312"/>
      <c r="Q532" s="253"/>
      <c r="R532" s="186" t="str">
        <f t="shared" si="267"/>
        <v>-</v>
      </c>
      <c r="S532" s="186" t="str">
        <f t="shared" si="268"/>
        <v>-</v>
      </c>
      <c r="T532" s="155" t="s">
        <v>316</v>
      </c>
      <c r="V532" s="181">
        <f t="shared" si="250"/>
        <v>0</v>
      </c>
      <c r="W532" s="202">
        <f t="shared" si="251"/>
        <v>0</v>
      </c>
      <c r="X532" s="149">
        <f t="shared" si="252"/>
        <v>0</v>
      </c>
      <c r="Y532" s="170">
        <f t="shared" si="253"/>
        <v>0</v>
      </c>
      <c r="Z532" s="161">
        <f t="shared" si="254"/>
        <v>0</v>
      </c>
      <c r="AA532" s="171">
        <f t="shared" si="255"/>
        <v>0</v>
      </c>
      <c r="AC532" s="219">
        <f t="shared" si="256"/>
        <v>0</v>
      </c>
      <c r="AD532" s="218">
        <f t="shared" si="257"/>
        <v>0</v>
      </c>
      <c r="AE532" s="218">
        <f t="shared" si="258"/>
        <v>0</v>
      </c>
      <c r="AF532" s="220">
        <f t="shared" si="259"/>
        <v>0</v>
      </c>
      <c r="AG532" s="162"/>
      <c r="AH532" s="182">
        <f t="shared" si="260"/>
        <v>0</v>
      </c>
      <c r="AI532" s="183">
        <f t="shared" si="261"/>
        <v>0</v>
      </c>
      <c r="AJ532" s="183">
        <f t="shared" si="262"/>
        <v>0</v>
      </c>
      <c r="AK532" s="184">
        <f t="shared" si="263"/>
        <v>0</v>
      </c>
      <c r="AM532" s="370" t="str">
        <f t="shared" si="269"/>
        <v>-</v>
      </c>
      <c r="AO532" s="309" t="str">
        <f t="shared" si="266"/>
        <v/>
      </c>
    </row>
    <row r="533" spans="2:41" ht="16.5" hidden="1" outlineLevel="2" thickBot="1">
      <c r="B533" s="316">
        <v>33</v>
      </c>
      <c r="C533" s="317">
        <f t="shared" si="264"/>
        <v>423</v>
      </c>
      <c r="D533" s="317">
        <f t="shared" si="265"/>
        <v>0</v>
      </c>
      <c r="E533" s="153"/>
      <c r="F533" s="153"/>
      <c r="G533" s="154"/>
      <c r="H533" s="154"/>
      <c r="I533" s="154"/>
      <c r="J533" s="154"/>
      <c r="K533" s="154"/>
      <c r="L533" s="154"/>
      <c r="M533" s="154"/>
      <c r="N533" s="253"/>
      <c r="O533" s="253"/>
      <c r="P533" s="312"/>
      <c r="Q533" s="253"/>
      <c r="R533" s="186" t="str">
        <f t="shared" si="267"/>
        <v>-</v>
      </c>
      <c r="S533" s="186" t="str">
        <f t="shared" si="268"/>
        <v>-</v>
      </c>
      <c r="T533" s="155" t="s">
        <v>316</v>
      </c>
      <c r="V533" s="181">
        <f t="shared" si="250"/>
        <v>0</v>
      </c>
      <c r="W533" s="202">
        <f t="shared" si="251"/>
        <v>0</v>
      </c>
      <c r="X533" s="149">
        <f t="shared" si="252"/>
        <v>0</v>
      </c>
      <c r="Y533" s="170">
        <f t="shared" si="253"/>
        <v>0</v>
      </c>
      <c r="Z533" s="161">
        <f t="shared" si="254"/>
        <v>0</v>
      </c>
      <c r="AA533" s="171">
        <f t="shared" si="255"/>
        <v>0</v>
      </c>
      <c r="AC533" s="219">
        <f t="shared" si="256"/>
        <v>0</v>
      </c>
      <c r="AD533" s="218">
        <f t="shared" si="257"/>
        <v>0</v>
      </c>
      <c r="AE533" s="218">
        <f t="shared" si="258"/>
        <v>0</v>
      </c>
      <c r="AF533" s="220">
        <f t="shared" si="259"/>
        <v>0</v>
      </c>
      <c r="AG533" s="162"/>
      <c r="AH533" s="182">
        <f t="shared" si="260"/>
        <v>0</v>
      </c>
      <c r="AI533" s="183">
        <f t="shared" si="261"/>
        <v>0</v>
      </c>
      <c r="AJ533" s="183">
        <f t="shared" si="262"/>
        <v>0</v>
      </c>
      <c r="AK533" s="184">
        <f t="shared" si="263"/>
        <v>0</v>
      </c>
      <c r="AM533" s="370" t="str">
        <f t="shared" si="269"/>
        <v>-</v>
      </c>
      <c r="AO533" s="309" t="str">
        <f t="shared" si="266"/>
        <v/>
      </c>
    </row>
    <row r="534" spans="2:41" ht="16.5" hidden="1" outlineLevel="2" thickBot="1">
      <c r="B534" s="316">
        <v>34</v>
      </c>
      <c r="C534" s="317">
        <f t="shared" si="264"/>
        <v>423</v>
      </c>
      <c r="D534" s="317">
        <f t="shared" si="265"/>
        <v>0</v>
      </c>
      <c r="E534" s="153"/>
      <c r="F534" s="153"/>
      <c r="G534" s="154"/>
      <c r="H534" s="154"/>
      <c r="I534" s="154"/>
      <c r="J534" s="154"/>
      <c r="K534" s="154"/>
      <c r="L534" s="154"/>
      <c r="M534" s="154"/>
      <c r="N534" s="253"/>
      <c r="O534" s="253"/>
      <c r="P534" s="312"/>
      <c r="Q534" s="253"/>
      <c r="R534" s="186" t="str">
        <f t="shared" si="267"/>
        <v>-</v>
      </c>
      <c r="S534" s="186" t="str">
        <f t="shared" si="268"/>
        <v>-</v>
      </c>
      <c r="T534" s="155" t="s">
        <v>316</v>
      </c>
      <c r="V534" s="181">
        <f t="shared" si="250"/>
        <v>0</v>
      </c>
      <c r="W534" s="202">
        <f t="shared" si="251"/>
        <v>0</v>
      </c>
      <c r="X534" s="149">
        <f t="shared" si="252"/>
        <v>0</v>
      </c>
      <c r="Y534" s="170">
        <f t="shared" si="253"/>
        <v>0</v>
      </c>
      <c r="Z534" s="161">
        <f t="shared" si="254"/>
        <v>0</v>
      </c>
      <c r="AA534" s="171">
        <f t="shared" si="255"/>
        <v>0</v>
      </c>
      <c r="AC534" s="219">
        <f t="shared" si="256"/>
        <v>0</v>
      </c>
      <c r="AD534" s="218">
        <f t="shared" si="257"/>
        <v>0</v>
      </c>
      <c r="AE534" s="218">
        <f t="shared" si="258"/>
        <v>0</v>
      </c>
      <c r="AF534" s="220">
        <f t="shared" si="259"/>
        <v>0</v>
      </c>
      <c r="AG534" s="162"/>
      <c r="AH534" s="182">
        <f t="shared" si="260"/>
        <v>0</v>
      </c>
      <c r="AI534" s="183">
        <f t="shared" si="261"/>
        <v>0</v>
      </c>
      <c r="AJ534" s="183">
        <f t="shared" si="262"/>
        <v>0</v>
      </c>
      <c r="AK534" s="184">
        <f t="shared" si="263"/>
        <v>0</v>
      </c>
      <c r="AM534" s="370" t="str">
        <f t="shared" si="269"/>
        <v>-</v>
      </c>
      <c r="AO534" s="309" t="str">
        <f t="shared" si="266"/>
        <v/>
      </c>
    </row>
    <row r="535" spans="2:41" ht="16.5" hidden="1" outlineLevel="2" thickBot="1">
      <c r="B535" s="316">
        <v>35</v>
      </c>
      <c r="C535" s="317">
        <f t="shared" si="264"/>
        <v>423</v>
      </c>
      <c r="D535" s="317">
        <f t="shared" si="265"/>
        <v>0</v>
      </c>
      <c r="E535" s="153"/>
      <c r="F535" s="153"/>
      <c r="G535" s="154"/>
      <c r="H535" s="154"/>
      <c r="I535" s="154"/>
      <c r="J535" s="154"/>
      <c r="K535" s="154"/>
      <c r="L535" s="154"/>
      <c r="M535" s="154"/>
      <c r="N535" s="253"/>
      <c r="O535" s="253"/>
      <c r="P535" s="312"/>
      <c r="Q535" s="253"/>
      <c r="R535" s="186" t="str">
        <f t="shared" si="267"/>
        <v>-</v>
      </c>
      <c r="S535" s="186" t="str">
        <f t="shared" si="268"/>
        <v>-</v>
      </c>
      <c r="T535" s="155" t="s">
        <v>316</v>
      </c>
      <c r="V535" s="181">
        <f t="shared" si="250"/>
        <v>0</v>
      </c>
      <c r="W535" s="202">
        <f t="shared" si="251"/>
        <v>0</v>
      </c>
      <c r="X535" s="149">
        <f t="shared" si="252"/>
        <v>0</v>
      </c>
      <c r="Y535" s="170">
        <f t="shared" si="253"/>
        <v>0</v>
      </c>
      <c r="Z535" s="161">
        <f t="shared" si="254"/>
        <v>0</v>
      </c>
      <c r="AA535" s="171">
        <f t="shared" si="255"/>
        <v>0</v>
      </c>
      <c r="AC535" s="219">
        <f t="shared" si="256"/>
        <v>0</v>
      </c>
      <c r="AD535" s="218">
        <f t="shared" si="257"/>
        <v>0</v>
      </c>
      <c r="AE535" s="218">
        <f t="shared" si="258"/>
        <v>0</v>
      </c>
      <c r="AF535" s="220">
        <f t="shared" si="259"/>
        <v>0</v>
      </c>
      <c r="AG535" s="162"/>
      <c r="AH535" s="182">
        <f t="shared" si="260"/>
        <v>0</v>
      </c>
      <c r="AI535" s="183">
        <f t="shared" si="261"/>
        <v>0</v>
      </c>
      <c r="AJ535" s="183">
        <f t="shared" si="262"/>
        <v>0</v>
      </c>
      <c r="AK535" s="184">
        <f t="shared" si="263"/>
        <v>0</v>
      </c>
      <c r="AM535" s="370" t="str">
        <f t="shared" si="269"/>
        <v>-</v>
      </c>
      <c r="AO535" s="309" t="str">
        <f t="shared" si="266"/>
        <v/>
      </c>
    </row>
    <row r="536" spans="2:41" ht="16.5" hidden="1" outlineLevel="2" thickBot="1">
      <c r="B536" s="316">
        <v>36</v>
      </c>
      <c r="C536" s="317">
        <f t="shared" si="264"/>
        <v>423</v>
      </c>
      <c r="D536" s="317">
        <f t="shared" si="265"/>
        <v>0</v>
      </c>
      <c r="E536" s="153"/>
      <c r="F536" s="153"/>
      <c r="G536" s="154"/>
      <c r="H536" s="154"/>
      <c r="I536" s="154"/>
      <c r="J536" s="154"/>
      <c r="K536" s="154"/>
      <c r="L536" s="154"/>
      <c r="M536" s="154"/>
      <c r="N536" s="253"/>
      <c r="O536" s="253"/>
      <c r="P536" s="312"/>
      <c r="Q536" s="253"/>
      <c r="R536" s="186" t="str">
        <f t="shared" si="267"/>
        <v>-</v>
      </c>
      <c r="S536" s="186" t="str">
        <f t="shared" si="268"/>
        <v>-</v>
      </c>
      <c r="T536" s="155" t="s">
        <v>316</v>
      </c>
      <c r="V536" s="181">
        <f t="shared" si="250"/>
        <v>0</v>
      </c>
      <c r="W536" s="202">
        <f t="shared" si="251"/>
        <v>0</v>
      </c>
      <c r="X536" s="149">
        <f t="shared" si="252"/>
        <v>0</v>
      </c>
      <c r="Y536" s="170">
        <f t="shared" si="253"/>
        <v>0</v>
      </c>
      <c r="Z536" s="161">
        <f t="shared" si="254"/>
        <v>0</v>
      </c>
      <c r="AA536" s="171">
        <f t="shared" si="255"/>
        <v>0</v>
      </c>
      <c r="AC536" s="219">
        <f t="shared" si="256"/>
        <v>0</v>
      </c>
      <c r="AD536" s="218">
        <f t="shared" si="257"/>
        <v>0</v>
      </c>
      <c r="AE536" s="218">
        <f t="shared" si="258"/>
        <v>0</v>
      </c>
      <c r="AF536" s="220">
        <f t="shared" si="259"/>
        <v>0</v>
      </c>
      <c r="AG536" s="162"/>
      <c r="AH536" s="182">
        <f t="shared" si="260"/>
        <v>0</v>
      </c>
      <c r="AI536" s="183">
        <f t="shared" si="261"/>
        <v>0</v>
      </c>
      <c r="AJ536" s="183">
        <f t="shared" si="262"/>
        <v>0</v>
      </c>
      <c r="AK536" s="184">
        <f t="shared" si="263"/>
        <v>0</v>
      </c>
      <c r="AM536" s="370" t="str">
        <f t="shared" si="269"/>
        <v>-</v>
      </c>
      <c r="AO536" s="309" t="str">
        <f t="shared" si="266"/>
        <v/>
      </c>
    </row>
    <row r="537" spans="2:41" ht="16.5" hidden="1" outlineLevel="2" thickBot="1">
      <c r="B537" s="316">
        <v>37</v>
      </c>
      <c r="C537" s="317">
        <f t="shared" si="264"/>
        <v>423</v>
      </c>
      <c r="D537" s="317">
        <f t="shared" si="265"/>
        <v>0</v>
      </c>
      <c r="E537" s="153"/>
      <c r="F537" s="153"/>
      <c r="G537" s="154"/>
      <c r="H537" s="154"/>
      <c r="I537" s="154"/>
      <c r="J537" s="154"/>
      <c r="K537" s="154"/>
      <c r="L537" s="154"/>
      <c r="M537" s="154"/>
      <c r="N537" s="253"/>
      <c r="O537" s="253"/>
      <c r="P537" s="312"/>
      <c r="Q537" s="253"/>
      <c r="R537" s="186" t="str">
        <f t="shared" si="267"/>
        <v>-</v>
      </c>
      <c r="S537" s="186" t="str">
        <f t="shared" si="268"/>
        <v>-</v>
      </c>
      <c r="T537" s="155" t="s">
        <v>316</v>
      </c>
      <c r="V537" s="181">
        <f t="shared" si="250"/>
        <v>0</v>
      </c>
      <c r="W537" s="202">
        <f t="shared" si="251"/>
        <v>0</v>
      </c>
      <c r="X537" s="149">
        <f t="shared" si="252"/>
        <v>0</v>
      </c>
      <c r="Y537" s="170">
        <f t="shared" si="253"/>
        <v>0</v>
      </c>
      <c r="Z537" s="161">
        <f t="shared" si="254"/>
        <v>0</v>
      </c>
      <c r="AA537" s="171">
        <f t="shared" si="255"/>
        <v>0</v>
      </c>
      <c r="AC537" s="219">
        <f t="shared" si="256"/>
        <v>0</v>
      </c>
      <c r="AD537" s="218">
        <f t="shared" si="257"/>
        <v>0</v>
      </c>
      <c r="AE537" s="218">
        <f t="shared" si="258"/>
        <v>0</v>
      </c>
      <c r="AF537" s="220">
        <f t="shared" si="259"/>
        <v>0</v>
      </c>
      <c r="AG537" s="162"/>
      <c r="AH537" s="182">
        <f t="shared" si="260"/>
        <v>0</v>
      </c>
      <c r="AI537" s="183">
        <f t="shared" si="261"/>
        <v>0</v>
      </c>
      <c r="AJ537" s="183">
        <f t="shared" si="262"/>
        <v>0</v>
      </c>
      <c r="AK537" s="184">
        <f t="shared" si="263"/>
        <v>0</v>
      </c>
      <c r="AM537" s="370" t="str">
        <f t="shared" si="269"/>
        <v>-</v>
      </c>
      <c r="AO537" s="309" t="str">
        <f t="shared" si="266"/>
        <v/>
      </c>
    </row>
    <row r="538" spans="2:41" ht="16.5" hidden="1" outlineLevel="2" thickBot="1">
      <c r="B538" s="316">
        <v>38</v>
      </c>
      <c r="C538" s="317">
        <f t="shared" si="264"/>
        <v>423</v>
      </c>
      <c r="D538" s="317">
        <f t="shared" si="265"/>
        <v>0</v>
      </c>
      <c r="E538" s="153"/>
      <c r="F538" s="153"/>
      <c r="G538" s="154"/>
      <c r="H538" s="154"/>
      <c r="I538" s="154"/>
      <c r="J538" s="154"/>
      <c r="K538" s="154"/>
      <c r="L538" s="154"/>
      <c r="M538" s="154"/>
      <c r="N538" s="253"/>
      <c r="O538" s="253"/>
      <c r="P538" s="312"/>
      <c r="Q538" s="253"/>
      <c r="R538" s="186" t="str">
        <f t="shared" si="267"/>
        <v>-</v>
      </c>
      <c r="S538" s="186" t="str">
        <f t="shared" si="268"/>
        <v>-</v>
      </c>
      <c r="T538" s="155" t="s">
        <v>316</v>
      </c>
      <c r="V538" s="181">
        <f t="shared" si="250"/>
        <v>0</v>
      </c>
      <c r="W538" s="202">
        <f t="shared" si="251"/>
        <v>0</v>
      </c>
      <c r="X538" s="149">
        <f t="shared" si="252"/>
        <v>0</v>
      </c>
      <c r="Y538" s="170">
        <f t="shared" si="253"/>
        <v>0</v>
      </c>
      <c r="Z538" s="161">
        <f t="shared" si="254"/>
        <v>0</v>
      </c>
      <c r="AA538" s="171">
        <f t="shared" si="255"/>
        <v>0</v>
      </c>
      <c r="AC538" s="219">
        <f t="shared" si="256"/>
        <v>0</v>
      </c>
      <c r="AD538" s="218">
        <f t="shared" si="257"/>
        <v>0</v>
      </c>
      <c r="AE538" s="218">
        <f t="shared" si="258"/>
        <v>0</v>
      </c>
      <c r="AF538" s="220">
        <f t="shared" si="259"/>
        <v>0</v>
      </c>
      <c r="AG538" s="162"/>
      <c r="AH538" s="182">
        <f t="shared" si="260"/>
        <v>0</v>
      </c>
      <c r="AI538" s="183">
        <f t="shared" si="261"/>
        <v>0</v>
      </c>
      <c r="AJ538" s="183">
        <f t="shared" si="262"/>
        <v>0</v>
      </c>
      <c r="AK538" s="184">
        <f t="shared" si="263"/>
        <v>0</v>
      </c>
      <c r="AM538" s="370" t="str">
        <f t="shared" si="269"/>
        <v>-</v>
      </c>
      <c r="AO538" s="309" t="str">
        <f t="shared" si="266"/>
        <v/>
      </c>
    </row>
    <row r="539" spans="2:41" ht="16.5" hidden="1" outlineLevel="2" thickBot="1">
      <c r="B539" s="316">
        <v>39</v>
      </c>
      <c r="C539" s="317">
        <f t="shared" si="264"/>
        <v>423</v>
      </c>
      <c r="D539" s="317">
        <f t="shared" si="265"/>
        <v>0</v>
      </c>
      <c r="E539" s="153"/>
      <c r="F539" s="153"/>
      <c r="G539" s="154"/>
      <c r="H539" s="154"/>
      <c r="I539" s="154"/>
      <c r="J539" s="154"/>
      <c r="K539" s="154"/>
      <c r="L539" s="154"/>
      <c r="M539" s="154"/>
      <c r="N539" s="253"/>
      <c r="O539" s="253"/>
      <c r="P539" s="312"/>
      <c r="Q539" s="253"/>
      <c r="R539" s="186" t="str">
        <f t="shared" si="267"/>
        <v>-</v>
      </c>
      <c r="S539" s="186" t="str">
        <f t="shared" si="268"/>
        <v>-</v>
      </c>
      <c r="T539" s="155" t="s">
        <v>316</v>
      </c>
      <c r="V539" s="181">
        <f t="shared" si="250"/>
        <v>0</v>
      </c>
      <c r="W539" s="202">
        <f t="shared" si="251"/>
        <v>0</v>
      </c>
      <c r="X539" s="149">
        <f t="shared" si="252"/>
        <v>0</v>
      </c>
      <c r="Y539" s="170">
        <f t="shared" si="253"/>
        <v>0</v>
      </c>
      <c r="Z539" s="161">
        <f t="shared" si="254"/>
        <v>0</v>
      </c>
      <c r="AA539" s="171">
        <f t="shared" si="255"/>
        <v>0</v>
      </c>
      <c r="AC539" s="219">
        <f t="shared" si="256"/>
        <v>0</v>
      </c>
      <c r="AD539" s="218">
        <f t="shared" si="257"/>
        <v>0</v>
      </c>
      <c r="AE539" s="218">
        <f t="shared" si="258"/>
        <v>0</v>
      </c>
      <c r="AF539" s="220">
        <f t="shared" si="259"/>
        <v>0</v>
      </c>
      <c r="AG539" s="162"/>
      <c r="AH539" s="182">
        <f t="shared" si="260"/>
        <v>0</v>
      </c>
      <c r="AI539" s="183">
        <f t="shared" si="261"/>
        <v>0</v>
      </c>
      <c r="AJ539" s="183">
        <f t="shared" si="262"/>
        <v>0</v>
      </c>
      <c r="AK539" s="184">
        <f t="shared" si="263"/>
        <v>0</v>
      </c>
      <c r="AM539" s="370" t="str">
        <f t="shared" si="269"/>
        <v>-</v>
      </c>
      <c r="AO539" s="309" t="str">
        <f t="shared" si="266"/>
        <v/>
      </c>
    </row>
    <row r="540" spans="2:41" ht="16.5" hidden="1" outlineLevel="2" thickBot="1">
      <c r="B540" s="316">
        <v>40</v>
      </c>
      <c r="C540" s="317">
        <f t="shared" si="264"/>
        <v>423</v>
      </c>
      <c r="D540" s="317">
        <f t="shared" si="265"/>
        <v>0</v>
      </c>
      <c r="E540" s="153"/>
      <c r="F540" s="153"/>
      <c r="G540" s="154"/>
      <c r="H540" s="154"/>
      <c r="I540" s="154"/>
      <c r="J540" s="154"/>
      <c r="K540" s="154"/>
      <c r="L540" s="154"/>
      <c r="M540" s="154"/>
      <c r="N540" s="253"/>
      <c r="O540" s="253"/>
      <c r="P540" s="312"/>
      <c r="Q540" s="253"/>
      <c r="R540" s="186" t="str">
        <f t="shared" si="267"/>
        <v>-</v>
      </c>
      <c r="S540" s="186" t="str">
        <f t="shared" si="268"/>
        <v>-</v>
      </c>
      <c r="T540" s="155" t="s">
        <v>316</v>
      </c>
      <c r="V540" s="181">
        <f t="shared" si="250"/>
        <v>0</v>
      </c>
      <c r="W540" s="202">
        <f t="shared" si="251"/>
        <v>0</v>
      </c>
      <c r="X540" s="149">
        <f t="shared" si="252"/>
        <v>0</v>
      </c>
      <c r="Y540" s="170">
        <f t="shared" si="253"/>
        <v>0</v>
      </c>
      <c r="Z540" s="161">
        <f t="shared" si="254"/>
        <v>0</v>
      </c>
      <c r="AA540" s="171">
        <f t="shared" si="255"/>
        <v>0</v>
      </c>
      <c r="AC540" s="219">
        <f t="shared" si="256"/>
        <v>0</v>
      </c>
      <c r="AD540" s="218">
        <f t="shared" si="257"/>
        <v>0</v>
      </c>
      <c r="AE540" s="218">
        <f t="shared" si="258"/>
        <v>0</v>
      </c>
      <c r="AF540" s="220">
        <f t="shared" si="259"/>
        <v>0</v>
      </c>
      <c r="AG540" s="162"/>
      <c r="AH540" s="182">
        <f t="shared" si="260"/>
        <v>0</v>
      </c>
      <c r="AI540" s="183">
        <f t="shared" si="261"/>
        <v>0</v>
      </c>
      <c r="AJ540" s="183">
        <f t="shared" si="262"/>
        <v>0</v>
      </c>
      <c r="AK540" s="184">
        <f t="shared" si="263"/>
        <v>0</v>
      </c>
      <c r="AM540" s="370" t="str">
        <f t="shared" si="269"/>
        <v>-</v>
      </c>
      <c r="AO540" s="309" t="str">
        <f t="shared" si="266"/>
        <v/>
      </c>
    </row>
    <row r="541" spans="2:41" ht="16.5" hidden="1" outlineLevel="2" thickBot="1">
      <c r="B541" s="316">
        <v>41</v>
      </c>
      <c r="C541" s="317">
        <f t="shared" si="264"/>
        <v>423</v>
      </c>
      <c r="D541" s="317">
        <f t="shared" si="265"/>
        <v>0</v>
      </c>
      <c r="E541" s="153"/>
      <c r="F541" s="153"/>
      <c r="G541" s="154"/>
      <c r="H541" s="154"/>
      <c r="I541" s="154"/>
      <c r="J541" s="154"/>
      <c r="K541" s="154"/>
      <c r="L541" s="154"/>
      <c r="M541" s="154"/>
      <c r="N541" s="253"/>
      <c r="O541" s="253"/>
      <c r="P541" s="312"/>
      <c r="Q541" s="253"/>
      <c r="R541" s="186" t="str">
        <f t="shared" si="267"/>
        <v>-</v>
      </c>
      <c r="S541" s="186" t="str">
        <f t="shared" si="268"/>
        <v>-</v>
      </c>
      <c r="T541" s="155" t="s">
        <v>316</v>
      </c>
      <c r="V541" s="181">
        <f t="shared" si="250"/>
        <v>0</v>
      </c>
      <c r="W541" s="202">
        <f t="shared" si="251"/>
        <v>0</v>
      </c>
      <c r="X541" s="149">
        <f t="shared" si="252"/>
        <v>0</v>
      </c>
      <c r="Y541" s="170">
        <f t="shared" si="253"/>
        <v>0</v>
      </c>
      <c r="Z541" s="161">
        <f t="shared" si="254"/>
        <v>0</v>
      </c>
      <c r="AA541" s="171">
        <f t="shared" si="255"/>
        <v>0</v>
      </c>
      <c r="AC541" s="219">
        <f t="shared" si="256"/>
        <v>0</v>
      </c>
      <c r="AD541" s="218">
        <f t="shared" si="257"/>
        <v>0</v>
      </c>
      <c r="AE541" s="218">
        <f t="shared" si="258"/>
        <v>0</v>
      </c>
      <c r="AF541" s="220">
        <f t="shared" si="259"/>
        <v>0</v>
      </c>
      <c r="AG541" s="162"/>
      <c r="AH541" s="182">
        <f t="shared" si="260"/>
        <v>0</v>
      </c>
      <c r="AI541" s="183">
        <f t="shared" si="261"/>
        <v>0</v>
      </c>
      <c r="AJ541" s="183">
        <f t="shared" si="262"/>
        <v>0</v>
      </c>
      <c r="AK541" s="184">
        <f t="shared" si="263"/>
        <v>0</v>
      </c>
      <c r="AM541" s="370" t="str">
        <f t="shared" si="269"/>
        <v>-</v>
      </c>
      <c r="AO541" s="309" t="str">
        <f t="shared" si="266"/>
        <v/>
      </c>
    </row>
    <row r="542" spans="2:41" ht="16.5" hidden="1" outlineLevel="2" thickBot="1">
      <c r="B542" s="316">
        <v>42</v>
      </c>
      <c r="C542" s="317">
        <f t="shared" si="264"/>
        <v>423</v>
      </c>
      <c r="D542" s="317">
        <f t="shared" si="265"/>
        <v>0</v>
      </c>
      <c r="E542" s="153"/>
      <c r="F542" s="153"/>
      <c r="G542" s="154"/>
      <c r="H542" s="154"/>
      <c r="I542" s="154"/>
      <c r="J542" s="154"/>
      <c r="K542" s="154"/>
      <c r="L542" s="154"/>
      <c r="M542" s="154"/>
      <c r="N542" s="253"/>
      <c r="O542" s="253"/>
      <c r="P542" s="312"/>
      <c r="Q542" s="253"/>
      <c r="R542" s="186" t="str">
        <f t="shared" si="267"/>
        <v>-</v>
      </c>
      <c r="S542" s="186" t="str">
        <f t="shared" si="268"/>
        <v>-</v>
      </c>
      <c r="T542" s="155" t="s">
        <v>316</v>
      </c>
      <c r="V542" s="181">
        <f t="shared" si="250"/>
        <v>0</v>
      </c>
      <c r="W542" s="202">
        <f t="shared" si="251"/>
        <v>0</v>
      </c>
      <c r="X542" s="149">
        <f t="shared" si="252"/>
        <v>0</v>
      </c>
      <c r="Y542" s="170">
        <f t="shared" si="253"/>
        <v>0</v>
      </c>
      <c r="Z542" s="161">
        <f t="shared" si="254"/>
        <v>0</v>
      </c>
      <c r="AA542" s="171">
        <f t="shared" si="255"/>
        <v>0</v>
      </c>
      <c r="AC542" s="219">
        <f t="shared" si="256"/>
        <v>0</v>
      </c>
      <c r="AD542" s="218">
        <f t="shared" si="257"/>
        <v>0</v>
      </c>
      <c r="AE542" s="218">
        <f t="shared" si="258"/>
        <v>0</v>
      </c>
      <c r="AF542" s="220">
        <f t="shared" si="259"/>
        <v>0</v>
      </c>
      <c r="AG542" s="162"/>
      <c r="AH542" s="182">
        <f t="shared" si="260"/>
        <v>0</v>
      </c>
      <c r="AI542" s="183">
        <f t="shared" si="261"/>
        <v>0</v>
      </c>
      <c r="AJ542" s="183">
        <f t="shared" si="262"/>
        <v>0</v>
      </c>
      <c r="AK542" s="184">
        <f t="shared" si="263"/>
        <v>0</v>
      </c>
      <c r="AM542" s="370" t="str">
        <f t="shared" si="269"/>
        <v>-</v>
      </c>
      <c r="AO542" s="309" t="str">
        <f t="shared" si="266"/>
        <v/>
      </c>
    </row>
    <row r="543" spans="2:41" ht="16.5" hidden="1" outlineLevel="2" thickBot="1">
      <c r="B543" s="316">
        <v>43</v>
      </c>
      <c r="C543" s="317">
        <f t="shared" si="264"/>
        <v>423</v>
      </c>
      <c r="D543" s="317">
        <f t="shared" si="265"/>
        <v>0</v>
      </c>
      <c r="E543" s="153"/>
      <c r="F543" s="153"/>
      <c r="G543" s="154"/>
      <c r="H543" s="154"/>
      <c r="I543" s="154"/>
      <c r="J543" s="154"/>
      <c r="K543" s="154"/>
      <c r="L543" s="154"/>
      <c r="M543" s="154"/>
      <c r="N543" s="253"/>
      <c r="O543" s="253"/>
      <c r="P543" s="312"/>
      <c r="Q543" s="253"/>
      <c r="R543" s="186" t="str">
        <f t="shared" si="267"/>
        <v>-</v>
      </c>
      <c r="S543" s="186" t="str">
        <f t="shared" si="268"/>
        <v>-</v>
      </c>
      <c r="T543" s="155" t="s">
        <v>316</v>
      </c>
      <c r="V543" s="181">
        <f t="shared" si="250"/>
        <v>0</v>
      </c>
      <c r="W543" s="202">
        <f t="shared" si="251"/>
        <v>0</v>
      </c>
      <c r="X543" s="149">
        <f t="shared" si="252"/>
        <v>0</v>
      </c>
      <c r="Y543" s="170">
        <f t="shared" si="253"/>
        <v>0</v>
      </c>
      <c r="Z543" s="161">
        <f t="shared" si="254"/>
        <v>0</v>
      </c>
      <c r="AA543" s="171">
        <f t="shared" si="255"/>
        <v>0</v>
      </c>
      <c r="AC543" s="219">
        <f t="shared" si="256"/>
        <v>0</v>
      </c>
      <c r="AD543" s="218">
        <f t="shared" si="257"/>
        <v>0</v>
      </c>
      <c r="AE543" s="218">
        <f t="shared" si="258"/>
        <v>0</v>
      </c>
      <c r="AF543" s="220">
        <f t="shared" si="259"/>
        <v>0</v>
      </c>
      <c r="AG543" s="162"/>
      <c r="AH543" s="182">
        <f t="shared" si="260"/>
        <v>0</v>
      </c>
      <c r="AI543" s="183">
        <f t="shared" si="261"/>
        <v>0</v>
      </c>
      <c r="AJ543" s="183">
        <f t="shared" si="262"/>
        <v>0</v>
      </c>
      <c r="AK543" s="184">
        <f t="shared" si="263"/>
        <v>0</v>
      </c>
      <c r="AM543" s="370" t="str">
        <f t="shared" si="269"/>
        <v>-</v>
      </c>
      <c r="AO543" s="309" t="str">
        <f t="shared" si="266"/>
        <v/>
      </c>
    </row>
    <row r="544" spans="2:41" ht="16.5" hidden="1" outlineLevel="2" thickBot="1">
      <c r="B544" s="316">
        <v>44</v>
      </c>
      <c r="C544" s="317">
        <f t="shared" si="264"/>
        <v>423</v>
      </c>
      <c r="D544" s="317">
        <f t="shared" si="265"/>
        <v>0</v>
      </c>
      <c r="E544" s="153"/>
      <c r="F544" s="153"/>
      <c r="G544" s="154"/>
      <c r="H544" s="154"/>
      <c r="I544" s="154"/>
      <c r="J544" s="154"/>
      <c r="K544" s="154"/>
      <c r="L544" s="154"/>
      <c r="M544" s="154"/>
      <c r="N544" s="253"/>
      <c r="O544" s="253"/>
      <c r="P544" s="312"/>
      <c r="Q544" s="253"/>
      <c r="R544" s="186" t="str">
        <f t="shared" si="267"/>
        <v>-</v>
      </c>
      <c r="S544" s="186" t="str">
        <f t="shared" si="268"/>
        <v>-</v>
      </c>
      <c r="T544" s="155" t="s">
        <v>316</v>
      </c>
      <c r="V544" s="181">
        <f t="shared" si="250"/>
        <v>0</v>
      </c>
      <c r="W544" s="202">
        <f t="shared" si="251"/>
        <v>0</v>
      </c>
      <c r="X544" s="149">
        <f t="shared" si="252"/>
        <v>0</v>
      </c>
      <c r="Y544" s="170">
        <f t="shared" si="253"/>
        <v>0</v>
      </c>
      <c r="Z544" s="161">
        <f t="shared" si="254"/>
        <v>0</v>
      </c>
      <c r="AA544" s="171">
        <f t="shared" si="255"/>
        <v>0</v>
      </c>
      <c r="AC544" s="219">
        <f t="shared" si="256"/>
        <v>0</v>
      </c>
      <c r="AD544" s="218">
        <f t="shared" si="257"/>
        <v>0</v>
      </c>
      <c r="AE544" s="218">
        <f t="shared" si="258"/>
        <v>0</v>
      </c>
      <c r="AF544" s="220">
        <f t="shared" si="259"/>
        <v>0</v>
      </c>
      <c r="AG544" s="162"/>
      <c r="AH544" s="182">
        <f t="shared" si="260"/>
        <v>0</v>
      </c>
      <c r="AI544" s="183">
        <f t="shared" si="261"/>
        <v>0</v>
      </c>
      <c r="AJ544" s="183">
        <f t="shared" si="262"/>
        <v>0</v>
      </c>
      <c r="AK544" s="184">
        <f t="shared" si="263"/>
        <v>0</v>
      </c>
      <c r="AM544" s="370" t="str">
        <f t="shared" si="269"/>
        <v>-</v>
      </c>
      <c r="AO544" s="309" t="str">
        <f t="shared" si="266"/>
        <v/>
      </c>
    </row>
    <row r="545" spans="2:41" ht="16.5" hidden="1" outlineLevel="2" thickBot="1">
      <c r="B545" s="318">
        <v>45</v>
      </c>
      <c r="C545" s="319">
        <f t="shared" si="264"/>
        <v>423</v>
      </c>
      <c r="D545" s="319">
        <f t="shared" si="265"/>
        <v>0</v>
      </c>
      <c r="E545" s="156"/>
      <c r="F545" s="156"/>
      <c r="G545" s="157"/>
      <c r="H545" s="157"/>
      <c r="I545" s="157"/>
      <c r="J545" s="157"/>
      <c r="K545" s="157"/>
      <c r="L545" s="157"/>
      <c r="M545" s="157"/>
      <c r="N545" s="889"/>
      <c r="O545" s="889"/>
      <c r="P545" s="313"/>
      <c r="Q545" s="889"/>
      <c r="R545" s="187" t="str">
        <f t="shared" si="267"/>
        <v>-</v>
      </c>
      <c r="S545" s="187" t="str">
        <f t="shared" si="268"/>
        <v>-</v>
      </c>
      <c r="T545" s="158" t="s">
        <v>316</v>
      </c>
      <c r="V545" s="181">
        <f t="shared" si="250"/>
        <v>0</v>
      </c>
      <c r="W545" s="202">
        <f t="shared" si="251"/>
        <v>0</v>
      </c>
      <c r="X545" s="149">
        <f t="shared" si="252"/>
        <v>0</v>
      </c>
      <c r="Y545" s="170">
        <f t="shared" si="253"/>
        <v>0</v>
      </c>
      <c r="Z545" s="161">
        <f t="shared" si="254"/>
        <v>0</v>
      </c>
      <c r="AA545" s="171">
        <f t="shared" si="255"/>
        <v>0</v>
      </c>
      <c r="AC545" s="219">
        <f t="shared" si="256"/>
        <v>0</v>
      </c>
      <c r="AD545" s="218">
        <f t="shared" si="257"/>
        <v>0</v>
      </c>
      <c r="AE545" s="218">
        <f t="shared" si="258"/>
        <v>0</v>
      </c>
      <c r="AF545" s="220">
        <f t="shared" si="259"/>
        <v>0</v>
      </c>
      <c r="AG545" s="162"/>
      <c r="AH545" s="182">
        <f t="shared" si="260"/>
        <v>0</v>
      </c>
      <c r="AI545" s="183">
        <f t="shared" si="261"/>
        <v>0</v>
      </c>
      <c r="AJ545" s="183">
        <f t="shared" si="262"/>
        <v>0</v>
      </c>
      <c r="AK545" s="184">
        <f t="shared" si="263"/>
        <v>0</v>
      </c>
      <c r="AM545" s="371" t="str">
        <f t="shared" si="269"/>
        <v>-</v>
      </c>
      <c r="AO545" s="309" t="str">
        <f t="shared" si="266"/>
        <v/>
      </c>
    </row>
    <row r="546" spans="2:41" ht="15.75" hidden="1" outlineLevel="1" thickBot="1">
      <c r="F546" s="761" t="s">
        <v>176</v>
      </c>
      <c r="G546" s="762"/>
      <c r="H546" s="762"/>
      <c r="I546" s="762"/>
      <c r="J546" s="762"/>
      <c r="K546" s="762"/>
      <c r="L546" s="762"/>
      <c r="M546" s="762"/>
      <c r="N546" s="199"/>
      <c r="O546" s="199"/>
      <c r="P546" s="199"/>
      <c r="Q546" s="199"/>
      <c r="R546" s="200"/>
      <c r="S546" s="200"/>
    </row>
    <row r="547" spans="2:41" s="322" customFormat="1" ht="21.75" hidden="1" customHeight="1" outlineLevel="1" thickTop="1">
      <c r="B547" s="320"/>
      <c r="C547" s="321"/>
      <c r="D547" s="321"/>
      <c r="F547" s="328" t="s">
        <v>350</v>
      </c>
      <c r="G547" s="329" t="s">
        <v>248</v>
      </c>
      <c r="H547" s="329" t="s">
        <v>265</v>
      </c>
      <c r="I547" s="329" t="s">
        <v>249</v>
      </c>
      <c r="J547" s="329" t="s">
        <v>250</v>
      </c>
      <c r="K547" s="329" t="s">
        <v>251</v>
      </c>
      <c r="L547" s="329" t="s">
        <v>252</v>
      </c>
      <c r="M547" s="329" t="s">
        <v>253</v>
      </c>
      <c r="N547" s="329" t="s">
        <v>254</v>
      </c>
      <c r="O547" s="329" t="s">
        <v>399</v>
      </c>
      <c r="P547" s="329" t="s">
        <v>400</v>
      </c>
      <c r="Q547" s="329" t="s">
        <v>401</v>
      </c>
      <c r="R547" s="330" t="s">
        <v>264</v>
      </c>
      <c r="S547" s="331" t="s">
        <v>255</v>
      </c>
      <c r="T547" s="372" t="s">
        <v>409</v>
      </c>
      <c r="U547" s="325"/>
      <c r="V547" s="321"/>
      <c r="W547" s="321"/>
      <c r="AG547" s="326"/>
      <c r="AL547" s="325"/>
      <c r="AM547" s="325"/>
      <c r="AN547" s="325"/>
      <c r="AO547" s="344"/>
    </row>
    <row r="548" spans="2:41" s="322" customFormat="1" ht="15" hidden="1" outlineLevel="1">
      <c r="B548" s="320"/>
      <c r="C548" s="321"/>
      <c r="D548" s="321"/>
      <c r="F548" s="332" t="s">
        <v>257</v>
      </c>
      <c r="G548" s="333">
        <f t="shared" ref="G548:S548" si="270">SUMIF(G501:G545,5)/5</f>
        <v>0</v>
      </c>
      <c r="H548" s="333">
        <f t="shared" si="270"/>
        <v>0</v>
      </c>
      <c r="I548" s="333">
        <f t="shared" si="270"/>
        <v>0</v>
      </c>
      <c r="J548" s="333">
        <f t="shared" si="270"/>
        <v>0</v>
      </c>
      <c r="K548" s="333">
        <f t="shared" si="270"/>
        <v>0</v>
      </c>
      <c r="L548" s="333">
        <f t="shared" si="270"/>
        <v>0</v>
      </c>
      <c r="M548" s="333">
        <f t="shared" si="270"/>
        <v>0</v>
      </c>
      <c r="N548" s="333">
        <f t="shared" si="270"/>
        <v>0</v>
      </c>
      <c r="O548" s="333">
        <f t="shared" si="270"/>
        <v>0</v>
      </c>
      <c r="P548" s="333">
        <f t="shared" si="270"/>
        <v>0</v>
      </c>
      <c r="Q548" s="333">
        <f t="shared" si="270"/>
        <v>0</v>
      </c>
      <c r="R548" s="333">
        <f t="shared" si="270"/>
        <v>0</v>
      </c>
      <c r="S548" s="334">
        <f t="shared" si="270"/>
        <v>0</v>
      </c>
      <c r="T548" s="373" t="s">
        <v>411</v>
      </c>
      <c r="U548" s="325"/>
      <c r="V548" s="321"/>
      <c r="W548" s="321"/>
      <c r="AG548" s="326"/>
      <c r="AL548" s="325"/>
      <c r="AM548" s="325"/>
      <c r="AN548" s="325"/>
      <c r="AO548" s="344"/>
    </row>
    <row r="549" spans="2:41" s="322" customFormat="1" ht="15" hidden="1" outlineLevel="1">
      <c r="B549" s="320"/>
      <c r="C549" s="321"/>
      <c r="D549" s="321"/>
      <c r="F549" s="335" t="s">
        <v>258</v>
      </c>
      <c r="G549" s="336">
        <f t="shared" ref="G549:S549" si="271">IF(ISERR(G548/SUM(G548,G550,G552,G554)*100),0,G548/SUM(G548,G550,G552,G554)*100)</f>
        <v>0</v>
      </c>
      <c r="H549" s="336">
        <f t="shared" si="271"/>
        <v>0</v>
      </c>
      <c r="I549" s="336">
        <f t="shared" si="271"/>
        <v>0</v>
      </c>
      <c r="J549" s="336">
        <f t="shared" si="271"/>
        <v>0</v>
      </c>
      <c r="K549" s="336">
        <f t="shared" si="271"/>
        <v>0</v>
      </c>
      <c r="L549" s="336">
        <f t="shared" si="271"/>
        <v>0</v>
      </c>
      <c r="M549" s="336">
        <f t="shared" si="271"/>
        <v>0</v>
      </c>
      <c r="N549" s="336">
        <f t="shared" si="271"/>
        <v>0</v>
      </c>
      <c r="O549" s="336">
        <f t="shared" si="271"/>
        <v>0</v>
      </c>
      <c r="P549" s="336">
        <f t="shared" si="271"/>
        <v>0</v>
      </c>
      <c r="Q549" s="336">
        <f t="shared" si="271"/>
        <v>0</v>
      </c>
      <c r="R549" s="336">
        <f t="shared" si="271"/>
        <v>0</v>
      </c>
      <c r="S549" s="337">
        <f t="shared" si="271"/>
        <v>0</v>
      </c>
      <c r="T549" s="374">
        <f>SUM(V500:W500)</f>
        <v>0</v>
      </c>
      <c r="U549" s="325"/>
      <c r="V549" s="321"/>
      <c r="W549" s="321"/>
      <c r="AG549" s="326"/>
      <c r="AL549" s="325"/>
      <c r="AM549" s="325"/>
      <c r="AN549" s="325"/>
      <c r="AO549" s="344"/>
    </row>
    <row r="550" spans="2:41" s="322" customFormat="1" ht="15" hidden="1" outlineLevel="1">
      <c r="B550" s="320"/>
      <c r="C550" s="321"/>
      <c r="D550" s="321"/>
      <c r="F550" s="332" t="s">
        <v>259</v>
      </c>
      <c r="G550" s="333">
        <f t="shared" ref="G550:S550" si="272">SUMIF(G501:G545,4)/4</f>
        <v>0</v>
      </c>
      <c r="H550" s="333">
        <f t="shared" si="272"/>
        <v>0</v>
      </c>
      <c r="I550" s="333">
        <f t="shared" si="272"/>
        <v>0</v>
      </c>
      <c r="J550" s="333">
        <f t="shared" si="272"/>
        <v>0</v>
      </c>
      <c r="K550" s="333">
        <f t="shared" si="272"/>
        <v>0</v>
      </c>
      <c r="L550" s="333">
        <f t="shared" si="272"/>
        <v>0</v>
      </c>
      <c r="M550" s="333">
        <f t="shared" si="272"/>
        <v>0</v>
      </c>
      <c r="N550" s="333">
        <f t="shared" si="272"/>
        <v>0</v>
      </c>
      <c r="O550" s="333">
        <f t="shared" si="272"/>
        <v>0</v>
      </c>
      <c r="P550" s="333">
        <f t="shared" si="272"/>
        <v>0</v>
      </c>
      <c r="Q550" s="333">
        <f t="shared" si="272"/>
        <v>0</v>
      </c>
      <c r="R550" s="333">
        <f t="shared" si="272"/>
        <v>0</v>
      </c>
      <c r="S550" s="334">
        <f t="shared" si="272"/>
        <v>0</v>
      </c>
      <c r="T550" s="375" t="s">
        <v>410</v>
      </c>
      <c r="U550" s="325"/>
      <c r="V550" s="321"/>
      <c r="W550" s="321"/>
      <c r="AG550" s="326"/>
      <c r="AL550" s="325"/>
      <c r="AM550" s="325"/>
      <c r="AN550" s="325"/>
      <c r="AO550" s="344"/>
    </row>
    <row r="551" spans="2:41" s="322" customFormat="1" ht="15" hidden="1" outlineLevel="1">
      <c r="B551" s="320"/>
      <c r="C551" s="321"/>
      <c r="D551" s="321"/>
      <c r="F551" s="335" t="s">
        <v>258</v>
      </c>
      <c r="G551" s="336">
        <f t="shared" ref="G551:S551" si="273">IF(ISERR(G550/SUM(G548,G550,G552,G554)*100),0,G550/SUM(G548,G550,G552,G554)*100)</f>
        <v>0</v>
      </c>
      <c r="H551" s="336">
        <f t="shared" si="273"/>
        <v>0</v>
      </c>
      <c r="I551" s="336">
        <f t="shared" si="273"/>
        <v>0</v>
      </c>
      <c r="J551" s="336">
        <f t="shared" si="273"/>
        <v>0</v>
      </c>
      <c r="K551" s="336">
        <f t="shared" si="273"/>
        <v>0</v>
      </c>
      <c r="L551" s="336">
        <f t="shared" si="273"/>
        <v>0</v>
      </c>
      <c r="M551" s="336">
        <f t="shared" si="273"/>
        <v>0</v>
      </c>
      <c r="N551" s="336">
        <f t="shared" si="273"/>
        <v>0</v>
      </c>
      <c r="O551" s="336">
        <f t="shared" si="273"/>
        <v>0</v>
      </c>
      <c r="P551" s="336">
        <f t="shared" si="273"/>
        <v>0</v>
      </c>
      <c r="Q551" s="336">
        <f t="shared" si="273"/>
        <v>0</v>
      </c>
      <c r="R551" s="336">
        <f t="shared" si="273"/>
        <v>0</v>
      </c>
      <c r="S551" s="337">
        <f t="shared" si="273"/>
        <v>0</v>
      </c>
      <c r="T551" s="376">
        <f>AM500</f>
        <v>0</v>
      </c>
      <c r="U551" s="325"/>
      <c r="V551" s="321"/>
      <c r="W551" s="321"/>
      <c r="AG551" s="326"/>
      <c r="AL551" s="325"/>
      <c r="AM551" s="325"/>
      <c r="AN551" s="325"/>
      <c r="AO551" s="344"/>
    </row>
    <row r="552" spans="2:41" s="322" customFormat="1" ht="15" hidden="1" outlineLevel="1">
      <c r="B552" s="320"/>
      <c r="C552" s="321"/>
      <c r="D552" s="321"/>
      <c r="F552" s="332" t="s">
        <v>260</v>
      </c>
      <c r="G552" s="333">
        <f t="shared" ref="G552:S552" si="274">SUMIF(G501:G545,3)/3</f>
        <v>0</v>
      </c>
      <c r="H552" s="333">
        <f t="shared" si="274"/>
        <v>0</v>
      </c>
      <c r="I552" s="333">
        <f t="shared" si="274"/>
        <v>0</v>
      </c>
      <c r="J552" s="333">
        <f t="shared" si="274"/>
        <v>0</v>
      </c>
      <c r="K552" s="333">
        <f t="shared" si="274"/>
        <v>0</v>
      </c>
      <c r="L552" s="333">
        <f t="shared" si="274"/>
        <v>0</v>
      </c>
      <c r="M552" s="333">
        <f t="shared" si="274"/>
        <v>0</v>
      </c>
      <c r="N552" s="333">
        <f t="shared" si="274"/>
        <v>0</v>
      </c>
      <c r="O552" s="333">
        <f t="shared" si="274"/>
        <v>0</v>
      </c>
      <c r="P552" s="333">
        <f t="shared" si="274"/>
        <v>0</v>
      </c>
      <c r="Q552" s="333">
        <f t="shared" si="274"/>
        <v>0</v>
      </c>
      <c r="R552" s="333">
        <f t="shared" si="274"/>
        <v>0</v>
      </c>
      <c r="S552" s="334">
        <f t="shared" si="274"/>
        <v>0</v>
      </c>
      <c r="T552" s="375" t="s">
        <v>412</v>
      </c>
      <c r="U552" s="325"/>
      <c r="V552" s="321"/>
      <c r="W552" s="321"/>
      <c r="AG552" s="326"/>
      <c r="AL552" s="325"/>
      <c r="AM552" s="325"/>
      <c r="AN552" s="325"/>
      <c r="AO552" s="344"/>
    </row>
    <row r="553" spans="2:41" s="322" customFormat="1" ht="15" hidden="1" outlineLevel="1">
      <c r="B553" s="320"/>
      <c r="C553" s="321"/>
      <c r="D553" s="321"/>
      <c r="F553" s="335" t="s">
        <v>258</v>
      </c>
      <c r="G553" s="336">
        <f t="shared" ref="G553:S553" si="275">IF(ISERR(G552/SUM(G548,G550,G552,G554)*100),0,G552/SUM(G548,G550,G552,G554)*100)</f>
        <v>0</v>
      </c>
      <c r="H553" s="336">
        <f t="shared" si="275"/>
        <v>0</v>
      </c>
      <c r="I553" s="336">
        <f t="shared" si="275"/>
        <v>0</v>
      </c>
      <c r="J553" s="336">
        <f t="shared" si="275"/>
        <v>0</v>
      </c>
      <c r="K553" s="336">
        <f t="shared" si="275"/>
        <v>0</v>
      </c>
      <c r="L553" s="336">
        <f t="shared" si="275"/>
        <v>0</v>
      </c>
      <c r="M553" s="336">
        <f t="shared" si="275"/>
        <v>0</v>
      </c>
      <c r="N553" s="336">
        <f t="shared" si="275"/>
        <v>0</v>
      </c>
      <c r="O553" s="336">
        <f t="shared" si="275"/>
        <v>0</v>
      </c>
      <c r="P553" s="336">
        <f t="shared" si="275"/>
        <v>0</v>
      </c>
      <c r="Q553" s="336">
        <f t="shared" si="275"/>
        <v>0</v>
      </c>
      <c r="R553" s="336">
        <f t="shared" si="275"/>
        <v>0</v>
      </c>
      <c r="S553" s="337">
        <f t="shared" si="275"/>
        <v>0</v>
      </c>
      <c r="T553" s="377">
        <f>T549-T551</f>
        <v>0</v>
      </c>
      <c r="U553" s="325"/>
      <c r="V553" s="321"/>
      <c r="W553" s="321"/>
      <c r="AG553" s="326"/>
      <c r="AL553" s="325"/>
      <c r="AM553" s="325"/>
      <c r="AN553" s="325"/>
      <c r="AO553" s="344"/>
    </row>
    <row r="554" spans="2:41" s="322" customFormat="1" ht="15" hidden="1" outlineLevel="1">
      <c r="B554" s="320"/>
      <c r="C554" s="321"/>
      <c r="D554" s="321"/>
      <c r="F554" s="332" t="s">
        <v>261</v>
      </c>
      <c r="G554" s="333">
        <f t="shared" ref="G554:S554" si="276">SUMIF(G501:G545,2)/2</f>
        <v>0</v>
      </c>
      <c r="H554" s="333">
        <f t="shared" si="276"/>
        <v>0</v>
      </c>
      <c r="I554" s="333">
        <f t="shared" si="276"/>
        <v>0</v>
      </c>
      <c r="J554" s="333">
        <f t="shared" si="276"/>
        <v>0</v>
      </c>
      <c r="K554" s="333">
        <f t="shared" si="276"/>
        <v>0</v>
      </c>
      <c r="L554" s="333">
        <f t="shared" si="276"/>
        <v>0</v>
      </c>
      <c r="M554" s="333">
        <f t="shared" si="276"/>
        <v>0</v>
      </c>
      <c r="N554" s="333">
        <f t="shared" si="276"/>
        <v>0</v>
      </c>
      <c r="O554" s="333">
        <f t="shared" si="276"/>
        <v>0</v>
      </c>
      <c r="P554" s="333">
        <f t="shared" si="276"/>
        <v>0</v>
      </c>
      <c r="Q554" s="333">
        <f t="shared" si="276"/>
        <v>0</v>
      </c>
      <c r="R554" s="333">
        <f t="shared" si="276"/>
        <v>0</v>
      </c>
      <c r="S554" s="334">
        <f t="shared" si="276"/>
        <v>0</v>
      </c>
      <c r="T554" s="1128" t="s">
        <v>413</v>
      </c>
      <c r="U554" s="325"/>
      <c r="V554" s="321"/>
      <c r="W554" s="321"/>
      <c r="AG554" s="326"/>
      <c r="AL554" s="325"/>
      <c r="AM554" s="325"/>
      <c r="AN554" s="325"/>
      <c r="AO554" s="344"/>
    </row>
    <row r="555" spans="2:41" s="322" customFormat="1" ht="15" hidden="1" outlineLevel="1">
      <c r="B555" s="320"/>
      <c r="C555" s="321"/>
      <c r="D555" s="321"/>
      <c r="F555" s="335" t="s">
        <v>258</v>
      </c>
      <c r="G555" s="336">
        <f t="shared" ref="G555:S555" si="277">IF(ISERR(G554/SUM(G548,G550,G552,G554)*100),0,G554/SUM(G548,G550,G552,G554)*100)</f>
        <v>0</v>
      </c>
      <c r="H555" s="336">
        <f t="shared" si="277"/>
        <v>0</v>
      </c>
      <c r="I555" s="336">
        <f t="shared" si="277"/>
        <v>0</v>
      </c>
      <c r="J555" s="336">
        <f t="shared" si="277"/>
        <v>0</v>
      </c>
      <c r="K555" s="336">
        <f t="shared" si="277"/>
        <v>0</v>
      </c>
      <c r="L555" s="336">
        <f t="shared" si="277"/>
        <v>0</v>
      </c>
      <c r="M555" s="336">
        <f t="shared" si="277"/>
        <v>0</v>
      </c>
      <c r="N555" s="336">
        <f t="shared" si="277"/>
        <v>0</v>
      </c>
      <c r="O555" s="336">
        <f t="shared" si="277"/>
        <v>0</v>
      </c>
      <c r="P555" s="336">
        <f t="shared" si="277"/>
        <v>0</v>
      </c>
      <c r="Q555" s="336">
        <f t="shared" si="277"/>
        <v>0</v>
      </c>
      <c r="R555" s="336">
        <f t="shared" si="277"/>
        <v>0</v>
      </c>
      <c r="S555" s="337">
        <f t="shared" si="277"/>
        <v>0</v>
      </c>
      <c r="T555" s="1129"/>
      <c r="U555" s="325"/>
      <c r="V555" s="321"/>
      <c r="W555" s="321"/>
      <c r="AG555" s="326"/>
      <c r="AL555" s="325"/>
      <c r="AM555" s="325"/>
      <c r="AN555" s="325"/>
      <c r="AO555" s="344"/>
    </row>
    <row r="556" spans="2:41" s="322" customFormat="1" ht="15" collapsed="1">
      <c r="B556" s="320"/>
      <c r="C556" s="321"/>
      <c r="D556" s="321"/>
      <c r="F556" s="338" t="s">
        <v>262</v>
      </c>
      <c r="G556" s="339">
        <f t="shared" ref="G556:S556" si="278">IF(SUM(G548,G550,G552,G554)=0,0,IF(AND(SUM(G549,G551,G553)&gt;=95,G549&gt;=50),5,IF(AND(SUM(G549,G551,G553)&gt;=90,SUM(G549,G551)&gt;=50),4,IF(SUM(G549,G551,G553)&gt;=85,3,2))))</f>
        <v>0</v>
      </c>
      <c r="H556" s="339">
        <f t="shared" si="278"/>
        <v>0</v>
      </c>
      <c r="I556" s="339">
        <f t="shared" si="278"/>
        <v>0</v>
      </c>
      <c r="J556" s="339">
        <f t="shared" si="278"/>
        <v>0</v>
      </c>
      <c r="K556" s="339">
        <f t="shared" si="278"/>
        <v>0</v>
      </c>
      <c r="L556" s="339">
        <f t="shared" si="278"/>
        <v>0</v>
      </c>
      <c r="M556" s="339">
        <f t="shared" si="278"/>
        <v>0</v>
      </c>
      <c r="N556" s="339">
        <f t="shared" si="278"/>
        <v>0</v>
      </c>
      <c r="O556" s="339">
        <f t="shared" si="278"/>
        <v>0</v>
      </c>
      <c r="P556" s="339">
        <f t="shared" si="278"/>
        <v>0</v>
      </c>
      <c r="Q556" s="339">
        <f t="shared" si="278"/>
        <v>0</v>
      </c>
      <c r="R556" s="339">
        <f t="shared" si="278"/>
        <v>0</v>
      </c>
      <c r="S556" s="340">
        <f t="shared" si="278"/>
        <v>0</v>
      </c>
      <c r="T556" s="378" t="e">
        <f>T551/T549</f>
        <v>#DIV/0!</v>
      </c>
      <c r="U556" s="325"/>
      <c r="V556" s="321"/>
      <c r="W556" s="321"/>
      <c r="AG556" s="326"/>
      <c r="AL556" s="325"/>
      <c r="AM556" s="325"/>
      <c r="AN556" s="325"/>
      <c r="AO556" s="344"/>
    </row>
    <row r="557" spans="2:41" s="322" customFormat="1" ht="15.75" thickBot="1">
      <c r="B557" s="320"/>
      <c r="C557" s="321"/>
      <c r="D557" s="321"/>
      <c r="F557" s="341" t="s">
        <v>263</v>
      </c>
      <c r="G557" s="342">
        <f t="shared" ref="G557:S557" si="279">IF(SUM(G548,G550,G552,G554)&gt;0,SUM(G548*5,G550*4,G552*3,G554*2)/SUM(G548,G550,G552,G554),0)</f>
        <v>0</v>
      </c>
      <c r="H557" s="342">
        <f t="shared" si="279"/>
        <v>0</v>
      </c>
      <c r="I557" s="342">
        <f t="shared" si="279"/>
        <v>0</v>
      </c>
      <c r="J557" s="342">
        <f t="shared" si="279"/>
        <v>0</v>
      </c>
      <c r="K557" s="342">
        <f t="shared" si="279"/>
        <v>0</v>
      </c>
      <c r="L557" s="342">
        <f t="shared" si="279"/>
        <v>0</v>
      </c>
      <c r="M557" s="342">
        <f t="shared" si="279"/>
        <v>0</v>
      </c>
      <c r="N557" s="342">
        <f t="shared" si="279"/>
        <v>0</v>
      </c>
      <c r="O557" s="342">
        <f t="shared" si="279"/>
        <v>0</v>
      </c>
      <c r="P557" s="342">
        <f t="shared" si="279"/>
        <v>0</v>
      </c>
      <c r="Q557" s="342">
        <f t="shared" si="279"/>
        <v>0</v>
      </c>
      <c r="R557" s="342">
        <f t="shared" si="279"/>
        <v>0</v>
      </c>
      <c r="S557" s="343">
        <f t="shared" si="279"/>
        <v>0</v>
      </c>
      <c r="T557" s="379" t="e">
        <f>T553/T549</f>
        <v>#DIV/0!</v>
      </c>
      <c r="U557" s="325"/>
      <c r="V557" s="321"/>
      <c r="W557" s="321"/>
      <c r="AG557" s="326"/>
      <c r="AL557" s="325"/>
      <c r="AM557" s="325"/>
      <c r="AN557" s="325"/>
      <c r="AO557" s="344"/>
    </row>
    <row r="558" spans="2:41" ht="14.25" thickTop="1" thickBot="1"/>
    <row r="559" spans="2:41" s="159" customFormat="1" ht="16.5" thickBot="1">
      <c r="B559" s="189"/>
      <c r="C559" s="198">
        <v>424</v>
      </c>
      <c r="D559" s="713">
        <f>Главная!Q12</f>
        <v>0</v>
      </c>
      <c r="E559" s="175"/>
      <c r="F559" s="175"/>
      <c r="G559" s="175"/>
      <c r="H559" s="175"/>
      <c r="I559" s="175"/>
      <c r="J559" s="175"/>
      <c r="K559" s="175"/>
      <c r="L559" s="175"/>
      <c r="M559" s="175"/>
      <c r="N559" s="176"/>
      <c r="O559" s="176"/>
      <c r="P559" s="176"/>
      <c r="Q559" s="176"/>
      <c r="R559" s="175"/>
      <c r="S559" s="175"/>
      <c r="T559" s="177"/>
      <c r="V559" s="162"/>
      <c r="W559" s="162"/>
      <c r="Y559" s="1117" t="s">
        <v>351</v>
      </c>
      <c r="Z559" s="1117"/>
      <c r="AA559" s="1117"/>
      <c r="AC559" s="1117" t="s">
        <v>352</v>
      </c>
      <c r="AD559" s="1117"/>
      <c r="AE559" s="1117"/>
      <c r="AF559" s="1117"/>
      <c r="AG559" s="162"/>
      <c r="AH559" s="1117" t="s">
        <v>264</v>
      </c>
      <c r="AI559" s="1117"/>
      <c r="AJ559" s="1117"/>
      <c r="AK559" s="1117"/>
      <c r="AM559" s="224" t="s">
        <v>409</v>
      </c>
      <c r="AO559" s="162"/>
    </row>
    <row r="560" spans="2:41" ht="30" hidden="1" customHeight="1" outlineLevel="2" thickBot="1">
      <c r="B560" s="193" t="s">
        <v>348</v>
      </c>
      <c r="C560" s="194" t="s">
        <v>244</v>
      </c>
      <c r="D560" s="194" t="s">
        <v>245</v>
      </c>
      <c r="E560" s="194" t="s">
        <v>246</v>
      </c>
      <c r="F560" s="209" t="s">
        <v>319</v>
      </c>
      <c r="G560" s="212" t="s">
        <v>248</v>
      </c>
      <c r="H560" s="210" t="s">
        <v>265</v>
      </c>
      <c r="I560" s="212" t="s">
        <v>249</v>
      </c>
      <c r="J560" s="211" t="s">
        <v>250</v>
      </c>
      <c r="K560" s="194" t="s">
        <v>251</v>
      </c>
      <c r="L560" s="194" t="s">
        <v>252</v>
      </c>
      <c r="M560" s="194" t="s">
        <v>253</v>
      </c>
      <c r="N560" s="194" t="s">
        <v>254</v>
      </c>
      <c r="O560" s="194" t="s">
        <v>399</v>
      </c>
      <c r="P560" s="310" t="s">
        <v>400</v>
      </c>
      <c r="Q560" s="194" t="s">
        <v>401</v>
      </c>
      <c r="R560" s="196" t="s">
        <v>264</v>
      </c>
      <c r="S560" s="196" t="s">
        <v>255</v>
      </c>
      <c r="T560" s="204" t="str">
        <f>CONCATENATE("Аттест. - ",SUM(V561:V605)," чел.","                                                 Не Аттест. - ",SUM(W561:W605)," чел.")</f>
        <v>Аттест. - 0 чел.                                                 Не Аттест. - 0 чел.</v>
      </c>
      <c r="V560" s="203">
        <f>SUM(V561:V605)</f>
        <v>0</v>
      </c>
      <c r="W560" s="205">
        <f>SUM(W561:W605)</f>
        <v>0</v>
      </c>
      <c r="Y560" s="206">
        <v>5</v>
      </c>
      <c r="Z560" s="207">
        <v>4</v>
      </c>
      <c r="AA560" s="208">
        <v>3</v>
      </c>
      <c r="AC560" s="178">
        <v>5</v>
      </c>
      <c r="AD560" s="179">
        <v>4</v>
      </c>
      <c r="AE560" s="179">
        <v>3</v>
      </c>
      <c r="AF560" s="180">
        <v>2</v>
      </c>
      <c r="AG560" s="217"/>
      <c r="AH560" s="178">
        <v>5</v>
      </c>
      <c r="AI560" s="179">
        <v>4</v>
      </c>
      <c r="AJ560" s="179">
        <v>3</v>
      </c>
      <c r="AK560" s="180">
        <v>2</v>
      </c>
      <c r="AM560" s="369">
        <f>SUM(AM561:AM605)</f>
        <v>0</v>
      </c>
      <c r="AO560" s="201"/>
    </row>
    <row r="561" spans="2:41" ht="16.5" hidden="1" outlineLevel="2" thickBot="1">
      <c r="B561" s="314">
        <v>1</v>
      </c>
      <c r="C561" s="315">
        <f>C559</f>
        <v>424</v>
      </c>
      <c r="D561" s="315">
        <f>D559</f>
        <v>0</v>
      </c>
      <c r="E561" s="150"/>
      <c r="F561" s="150"/>
      <c r="G561" s="151"/>
      <c r="H561" s="151"/>
      <c r="I561" s="151"/>
      <c r="J561" s="151"/>
      <c r="K561" s="151"/>
      <c r="L561" s="151"/>
      <c r="M561" s="151"/>
      <c r="N561" s="252"/>
      <c r="O561" s="252"/>
      <c r="P561" s="311"/>
      <c r="Q561" s="252"/>
      <c r="R561" s="185" t="str">
        <f>IF(SUM(J561:Q561)&lt;1,"-",IF(AK561&gt;0,2,IF(AND(AH561&gt;=50,AI561=(100-AH561)),5,IF((AH561+AI561)&gt;=70,4,3))))</f>
        <v>-</v>
      </c>
      <c r="S561" s="185" t="str">
        <f>IF(AND(G561&gt;1,I561&gt;1),IF(Y561=5,5,IF(Z561=4,4,IF(AA561=3,3,IF(V561=1,2,"-")))),R561)</f>
        <v>-</v>
      </c>
      <c r="T561" s="152" t="s">
        <v>316</v>
      </c>
      <c r="V561" s="181">
        <f t="shared" ref="V561:V605" si="280">IF(SUM(AH561:AK561)&gt;0,1,0)</f>
        <v>0</v>
      </c>
      <c r="W561" s="202">
        <f t="shared" ref="W561:W605" si="281">IF(IF(ISERR(SEARCH(".",F561)),0,1)=1,IF(V561=1,0,1),0)</f>
        <v>0</v>
      </c>
      <c r="X561" s="149">
        <f t="shared" ref="X561:X605" si="282">SUM(IF(J561&gt;0,1,0),IF(K561&gt;0,1,0),IF(L561&gt;0,1,0),IF(M561&gt;0,1,0),IF($W$2=2,SUM(IF(N561&gt;0,1,0),IF(O561&gt;0,1,0),IF(Q561&gt;0,1,0)),IF($W$2=4,IF(N561&gt;0,1,0))))</f>
        <v>0</v>
      </c>
      <c r="Y561" s="167">
        <f t="shared" ref="Y561:Y605" si="283">IF(AND(G561=5,I561=5),IF(AC561&gt;=50,IF(AND(AE561=0,AF561=0),5,0),0),0)</f>
        <v>0</v>
      </c>
      <c r="Z561" s="168">
        <f t="shared" ref="Z561:Z605" si="284">IF(AND(G561&gt;=4,I561&gt;=4),IF(SUM(AC561:AD561)&gt;=70,IF(AF561=0,4,0),0),0)</f>
        <v>0</v>
      </c>
      <c r="AA561" s="169">
        <f t="shared" ref="AA561:AA605" si="285">IF(AND(G561&gt;=3,I561&gt;=3),IF(AF561=0,3,0),0)</f>
        <v>0</v>
      </c>
      <c r="AC561" s="219">
        <f t="shared" ref="AC561:AC605" si="286">(IF(G561=5,1,0)+IF(I561=5,1,0)+IF(J561=5,1,0)+IF(K561=5,1,0)+IF(L561=5,1,0)+IF(M561=5,1,0)+IF(AND(N561=5,OR($W$2=4,$W$2=2)),1,0)+IF(AND($W$2=2,O561=5),1,0)+IF(AND($W$2=2,Q561=5),1,0))/(X561+2)*100</f>
        <v>0</v>
      </c>
      <c r="AD561" s="218">
        <f t="shared" ref="AD561:AD605" si="287">(IF(G561=4,1,0)+IF(I561=4,1,0)+IF(J561=4,1,0)+IF(K561=4,1,0)+IF(L561=4,1,0)+IF(M561=4,1,0)+IF(AND(N561=4,OR($W$2=4,$W$2=2)),1,0)+IF(AND($W$2=2,O561=4),1,0)+IF(AND($W$2=2,Q561=4),1,0))/(X561+2)*100</f>
        <v>0</v>
      </c>
      <c r="AE561" s="218">
        <f t="shared" ref="AE561:AE605" si="288">(IF(G561=3,1,0)+IF(I561=3,1,0)+IF(J561=3,1,0)+IF(K561=3,1,0)+IF(L561=3,1,0)+IF(M561=3,1,0)+IF(AND(N561=3,(OR($W$2=4,$W$2=2))),1,0)+IF(AND($W$2=2,O561=3),1,0)+IF(AND($W$2=2,Q561=3),1,0))/(X561+2)*100</f>
        <v>0</v>
      </c>
      <c r="AF561" s="220">
        <f t="shared" ref="AF561:AF605" si="289">(IF(G561=2,1,0)+IF(I561=2,1,0)+IF(J561=2,1,0)+IF(K561=2,1,0)+IF(L561=2,1,0)+IF(M561=2,1,0)+IF(AND(OR($W$2=4,$W$2=2),N561=2),1,0)+IF(AND($W$2=2,O561=2),1,0)+IF(AND($W$2=2,Q561=2),1,0))/(X561+2)*100</f>
        <v>0</v>
      </c>
      <c r="AG561" s="162"/>
      <c r="AH561" s="182">
        <f t="shared" ref="AH561:AH605" si="290">(IF(J561=5,1,0)+IF(K561=5,1,0)+IF(L561=5,1,0)+IF(M561=5,1,0)+IF(AND(N561=5,OR($W$2=4,$W$2=2)),1,0)+IF(AND($W$2=2,O561=5),1,0)+IF(AND($W$2=2,Q561=5),1,0))/(IF(X561=0,1,X561))*100</f>
        <v>0</v>
      </c>
      <c r="AI561" s="183">
        <f t="shared" ref="AI561:AI605" si="291">(IF(J561=4,1,0)+IF(K561=4,1,0)+IF(L561=4,1,0)+IF(M561=4,1,0)+IF(AND(N561=4,OR($W$2=4,$W$2=2)),1,0)+IF(AND($W$2=2,O561=4),1,0)+IF(AND($W$2=2,Q561=4),1,0))/(IF(X561=0,1,X561))*100</f>
        <v>0</v>
      </c>
      <c r="AJ561" s="183">
        <f t="shared" ref="AJ561:AJ605" si="292">(IF(J561=3,1,0)+IF(K561=3,1,0)+IF(L561=3,1,0)+IF(M561=3,1,0)+IF(AND(N561=3,(OR($W$2=4,$W$2=2))),1,0)+IF(AND($W$2=2,O561=3),1,0)+IF(AND($W$2=2,Q561=3),1,0))/(IF(X561=0,1,X561))*100</f>
        <v>0</v>
      </c>
      <c r="AK561" s="184">
        <f t="shared" ref="AK561:AK605" si="293">(IF(J561=2,1,0)+IF(K561=2,1,0)+IF(L561=2,1,0)+IF(M561=2,1,0)+IF(AND(OR($W$2=4,$W$2=2),N561=2),1,0)+IF(AND($W$2=2,O561=2),1,0)+IF(AND($W$2=2,Q561=2),1,0))/(IF(X561=0,1,X561))*100</f>
        <v>0</v>
      </c>
      <c r="AM561" s="370" t="str">
        <f>IF(OR(S561=5,S561=4),1,IF(OR(S561=3,S561=2),0,"-"))</f>
        <v>-</v>
      </c>
      <c r="AO561" s="309" t="str">
        <f>IF(AM561=1,"3 КЛ","")</f>
        <v/>
      </c>
    </row>
    <row r="562" spans="2:41" ht="16.5" hidden="1" outlineLevel="2" thickBot="1">
      <c r="B562" s="316">
        <v>2</v>
      </c>
      <c r="C562" s="317">
        <f t="shared" ref="C562:C605" si="294">C561</f>
        <v>424</v>
      </c>
      <c r="D562" s="317">
        <f t="shared" ref="D562:D605" si="295">D561</f>
        <v>0</v>
      </c>
      <c r="E562" s="153"/>
      <c r="F562" s="153"/>
      <c r="G562" s="154"/>
      <c r="H562" s="154"/>
      <c r="I562" s="154"/>
      <c r="J562" s="154"/>
      <c r="K562" s="154"/>
      <c r="L562" s="154"/>
      <c r="M562" s="154"/>
      <c r="N562" s="253"/>
      <c r="O562" s="253"/>
      <c r="P562" s="312"/>
      <c r="Q562" s="253"/>
      <c r="R562" s="186" t="str">
        <f>IF(SUM(J562:Q562)&lt;1,"-",IF(AK562&gt;0,2,IF(AND(AH562&gt;=50,AI562=(100-AH562)),5,IF((AH562+AI562)&gt;=70,4,3))))</f>
        <v>-</v>
      </c>
      <c r="S562" s="186" t="str">
        <f>IF(AND(G562&gt;1,I562&gt;1),IF(Y562=5,5,IF(Z562=4,4,IF(AA562=3,3,IF(V562=1,2,"-")))),R562)</f>
        <v>-</v>
      </c>
      <c r="T562" s="155" t="s">
        <v>316</v>
      </c>
      <c r="V562" s="181">
        <f t="shared" si="280"/>
        <v>0</v>
      </c>
      <c r="W562" s="202">
        <f t="shared" si="281"/>
        <v>0</v>
      </c>
      <c r="X562" s="149">
        <f t="shared" si="282"/>
        <v>0</v>
      </c>
      <c r="Y562" s="170">
        <f t="shared" si="283"/>
        <v>0</v>
      </c>
      <c r="Z562" s="161">
        <f t="shared" si="284"/>
        <v>0</v>
      </c>
      <c r="AA562" s="171">
        <f t="shared" si="285"/>
        <v>0</v>
      </c>
      <c r="AC562" s="219">
        <f t="shared" si="286"/>
        <v>0</v>
      </c>
      <c r="AD562" s="218">
        <f t="shared" si="287"/>
        <v>0</v>
      </c>
      <c r="AE562" s="218">
        <f t="shared" si="288"/>
        <v>0</v>
      </c>
      <c r="AF562" s="220">
        <f t="shared" si="289"/>
        <v>0</v>
      </c>
      <c r="AG562" s="162"/>
      <c r="AH562" s="182">
        <f t="shared" si="290"/>
        <v>0</v>
      </c>
      <c r="AI562" s="183">
        <f t="shared" si="291"/>
        <v>0</v>
      </c>
      <c r="AJ562" s="183">
        <f t="shared" si="292"/>
        <v>0</v>
      </c>
      <c r="AK562" s="184">
        <f t="shared" si="293"/>
        <v>0</v>
      </c>
      <c r="AM562" s="370" t="str">
        <f>IF(OR(S562=5,S562=4),1,IF(OR(S562=3,S562=2),0,"-"))</f>
        <v>-</v>
      </c>
      <c r="AO562" s="309" t="str">
        <f t="shared" ref="AO562:AO605" si="296">IF(AM562=1,"3 КЛ","")</f>
        <v/>
      </c>
    </row>
    <row r="563" spans="2:41" ht="16.5" hidden="1" outlineLevel="2" thickBot="1">
      <c r="B563" s="316">
        <v>3</v>
      </c>
      <c r="C563" s="317">
        <f t="shared" si="294"/>
        <v>424</v>
      </c>
      <c r="D563" s="317">
        <f t="shared" si="295"/>
        <v>0</v>
      </c>
      <c r="E563" s="153"/>
      <c r="F563" s="153"/>
      <c r="G563" s="154"/>
      <c r="H563" s="154"/>
      <c r="I563" s="154"/>
      <c r="J563" s="154"/>
      <c r="K563" s="154"/>
      <c r="L563" s="154"/>
      <c r="M563" s="154"/>
      <c r="N563" s="253"/>
      <c r="O563" s="253"/>
      <c r="P563" s="312"/>
      <c r="Q563" s="253"/>
      <c r="R563" s="186" t="str">
        <f t="shared" ref="R563:R605" si="297">IF(SUM(J563:Q563)&lt;1,"-",IF(AK563&gt;0,2,IF(AND(AH563&gt;=50,AI563=(100-AH563)),5,IF((AH563+AI563)&gt;=70,4,3))))</f>
        <v>-</v>
      </c>
      <c r="S563" s="186" t="str">
        <f t="shared" ref="S563:S605" si="298">IF(AND(G563&gt;1,I563&gt;1),IF(Y563=5,5,IF(Z563=4,4,IF(AA563=3,3,IF(V563=1,2,"-")))),R563)</f>
        <v>-</v>
      </c>
      <c r="T563" s="155" t="s">
        <v>316</v>
      </c>
      <c r="V563" s="181">
        <f t="shared" si="280"/>
        <v>0</v>
      </c>
      <c r="W563" s="202">
        <f t="shared" si="281"/>
        <v>0</v>
      </c>
      <c r="X563" s="149">
        <f t="shared" si="282"/>
        <v>0</v>
      </c>
      <c r="Y563" s="170">
        <f t="shared" si="283"/>
        <v>0</v>
      </c>
      <c r="Z563" s="161">
        <f t="shared" si="284"/>
        <v>0</v>
      </c>
      <c r="AA563" s="171">
        <f t="shared" si="285"/>
        <v>0</v>
      </c>
      <c r="AC563" s="219">
        <f t="shared" si="286"/>
        <v>0</v>
      </c>
      <c r="AD563" s="218">
        <f t="shared" si="287"/>
        <v>0</v>
      </c>
      <c r="AE563" s="218">
        <f t="shared" si="288"/>
        <v>0</v>
      </c>
      <c r="AF563" s="220">
        <f t="shared" si="289"/>
        <v>0</v>
      </c>
      <c r="AG563" s="162"/>
      <c r="AH563" s="182">
        <f t="shared" si="290"/>
        <v>0</v>
      </c>
      <c r="AI563" s="183">
        <f t="shared" si="291"/>
        <v>0</v>
      </c>
      <c r="AJ563" s="183">
        <f t="shared" si="292"/>
        <v>0</v>
      </c>
      <c r="AK563" s="184">
        <f t="shared" si="293"/>
        <v>0</v>
      </c>
      <c r="AM563" s="370" t="str">
        <f t="shared" ref="AM563:AM605" si="299">IF(OR(S563=5,S563=4),1,IF(OR(S563=3,S563=2),0,"-"))</f>
        <v>-</v>
      </c>
      <c r="AO563" s="309" t="str">
        <f t="shared" si="296"/>
        <v/>
      </c>
    </row>
    <row r="564" spans="2:41" ht="16.5" hidden="1" outlineLevel="2" thickBot="1">
      <c r="B564" s="316">
        <v>4</v>
      </c>
      <c r="C564" s="317">
        <f t="shared" si="294"/>
        <v>424</v>
      </c>
      <c r="D564" s="317">
        <f t="shared" si="295"/>
        <v>0</v>
      </c>
      <c r="E564" s="153"/>
      <c r="F564" s="153"/>
      <c r="G564" s="154"/>
      <c r="H564" s="154"/>
      <c r="I564" s="154"/>
      <c r="J564" s="154"/>
      <c r="K564" s="154"/>
      <c r="L564" s="154"/>
      <c r="M564" s="154"/>
      <c r="N564" s="253"/>
      <c r="O564" s="253"/>
      <c r="P564" s="312"/>
      <c r="Q564" s="253"/>
      <c r="R564" s="186" t="str">
        <f t="shared" si="297"/>
        <v>-</v>
      </c>
      <c r="S564" s="186" t="str">
        <f t="shared" si="298"/>
        <v>-</v>
      </c>
      <c r="T564" s="155" t="s">
        <v>316</v>
      </c>
      <c r="V564" s="181">
        <f t="shared" si="280"/>
        <v>0</v>
      </c>
      <c r="W564" s="202">
        <f t="shared" si="281"/>
        <v>0</v>
      </c>
      <c r="X564" s="149">
        <f t="shared" si="282"/>
        <v>0</v>
      </c>
      <c r="Y564" s="170">
        <f t="shared" si="283"/>
        <v>0</v>
      </c>
      <c r="Z564" s="161">
        <f t="shared" si="284"/>
        <v>0</v>
      </c>
      <c r="AA564" s="171">
        <f t="shared" si="285"/>
        <v>0</v>
      </c>
      <c r="AC564" s="219">
        <f t="shared" si="286"/>
        <v>0</v>
      </c>
      <c r="AD564" s="218">
        <f t="shared" si="287"/>
        <v>0</v>
      </c>
      <c r="AE564" s="218">
        <f t="shared" si="288"/>
        <v>0</v>
      </c>
      <c r="AF564" s="220">
        <f t="shared" si="289"/>
        <v>0</v>
      </c>
      <c r="AG564" s="162"/>
      <c r="AH564" s="182">
        <f t="shared" si="290"/>
        <v>0</v>
      </c>
      <c r="AI564" s="183">
        <f t="shared" si="291"/>
        <v>0</v>
      </c>
      <c r="AJ564" s="183">
        <f t="shared" si="292"/>
        <v>0</v>
      </c>
      <c r="AK564" s="184">
        <f t="shared" si="293"/>
        <v>0</v>
      </c>
      <c r="AM564" s="370" t="str">
        <f t="shared" si="299"/>
        <v>-</v>
      </c>
      <c r="AO564" s="309" t="str">
        <f t="shared" si="296"/>
        <v/>
      </c>
    </row>
    <row r="565" spans="2:41" ht="16.5" hidden="1" outlineLevel="2" thickBot="1">
      <c r="B565" s="316">
        <v>5</v>
      </c>
      <c r="C565" s="317">
        <f t="shared" si="294"/>
        <v>424</v>
      </c>
      <c r="D565" s="317">
        <f t="shared" si="295"/>
        <v>0</v>
      </c>
      <c r="E565" s="153"/>
      <c r="F565" s="153"/>
      <c r="G565" s="154"/>
      <c r="H565" s="154"/>
      <c r="I565" s="154"/>
      <c r="J565" s="154"/>
      <c r="K565" s="154"/>
      <c r="L565" s="154"/>
      <c r="M565" s="154"/>
      <c r="N565" s="253"/>
      <c r="O565" s="253"/>
      <c r="P565" s="312"/>
      <c r="Q565" s="253"/>
      <c r="R565" s="186" t="str">
        <f t="shared" si="297"/>
        <v>-</v>
      </c>
      <c r="S565" s="186" t="str">
        <f t="shared" si="298"/>
        <v>-</v>
      </c>
      <c r="T565" s="155" t="s">
        <v>316</v>
      </c>
      <c r="V565" s="181">
        <f t="shared" si="280"/>
        <v>0</v>
      </c>
      <c r="W565" s="202">
        <f t="shared" si="281"/>
        <v>0</v>
      </c>
      <c r="X565" s="149">
        <f t="shared" si="282"/>
        <v>0</v>
      </c>
      <c r="Y565" s="170">
        <f t="shared" si="283"/>
        <v>0</v>
      </c>
      <c r="Z565" s="161">
        <f t="shared" si="284"/>
        <v>0</v>
      </c>
      <c r="AA565" s="171">
        <f t="shared" si="285"/>
        <v>0</v>
      </c>
      <c r="AC565" s="219">
        <f t="shared" si="286"/>
        <v>0</v>
      </c>
      <c r="AD565" s="218">
        <f t="shared" si="287"/>
        <v>0</v>
      </c>
      <c r="AE565" s="218">
        <f t="shared" si="288"/>
        <v>0</v>
      </c>
      <c r="AF565" s="220">
        <f t="shared" si="289"/>
        <v>0</v>
      </c>
      <c r="AG565" s="162"/>
      <c r="AH565" s="182">
        <f t="shared" si="290"/>
        <v>0</v>
      </c>
      <c r="AI565" s="183">
        <f t="shared" si="291"/>
        <v>0</v>
      </c>
      <c r="AJ565" s="183">
        <f t="shared" si="292"/>
        <v>0</v>
      </c>
      <c r="AK565" s="184">
        <f t="shared" si="293"/>
        <v>0</v>
      </c>
      <c r="AM565" s="370" t="str">
        <f t="shared" si="299"/>
        <v>-</v>
      </c>
      <c r="AO565" s="309" t="str">
        <f t="shared" si="296"/>
        <v/>
      </c>
    </row>
    <row r="566" spans="2:41" ht="16.5" hidden="1" outlineLevel="2" thickBot="1">
      <c r="B566" s="316">
        <v>6</v>
      </c>
      <c r="C566" s="317">
        <f t="shared" si="294"/>
        <v>424</v>
      </c>
      <c r="D566" s="317">
        <f t="shared" si="295"/>
        <v>0</v>
      </c>
      <c r="E566" s="153"/>
      <c r="F566" s="153"/>
      <c r="G566" s="154"/>
      <c r="H566" s="154"/>
      <c r="I566" s="154"/>
      <c r="J566" s="154"/>
      <c r="K566" s="154"/>
      <c r="L566" s="154"/>
      <c r="M566" s="154"/>
      <c r="N566" s="253"/>
      <c r="O566" s="253"/>
      <c r="P566" s="312"/>
      <c r="Q566" s="253"/>
      <c r="R566" s="186" t="str">
        <f t="shared" si="297"/>
        <v>-</v>
      </c>
      <c r="S566" s="186" t="str">
        <f t="shared" si="298"/>
        <v>-</v>
      </c>
      <c r="T566" s="155" t="s">
        <v>316</v>
      </c>
      <c r="V566" s="181">
        <f t="shared" si="280"/>
        <v>0</v>
      </c>
      <c r="W566" s="202">
        <f t="shared" si="281"/>
        <v>0</v>
      </c>
      <c r="X566" s="149">
        <f t="shared" si="282"/>
        <v>0</v>
      </c>
      <c r="Y566" s="170">
        <f t="shared" si="283"/>
        <v>0</v>
      </c>
      <c r="Z566" s="161">
        <f t="shared" si="284"/>
        <v>0</v>
      </c>
      <c r="AA566" s="171">
        <f t="shared" si="285"/>
        <v>0</v>
      </c>
      <c r="AC566" s="219">
        <f t="shared" si="286"/>
        <v>0</v>
      </c>
      <c r="AD566" s="218">
        <f t="shared" si="287"/>
        <v>0</v>
      </c>
      <c r="AE566" s="218">
        <f t="shared" si="288"/>
        <v>0</v>
      </c>
      <c r="AF566" s="220">
        <f t="shared" si="289"/>
        <v>0</v>
      </c>
      <c r="AG566" s="162"/>
      <c r="AH566" s="182">
        <f t="shared" si="290"/>
        <v>0</v>
      </c>
      <c r="AI566" s="183">
        <f t="shared" si="291"/>
        <v>0</v>
      </c>
      <c r="AJ566" s="183">
        <f t="shared" si="292"/>
        <v>0</v>
      </c>
      <c r="AK566" s="184">
        <f t="shared" si="293"/>
        <v>0</v>
      </c>
      <c r="AM566" s="370" t="str">
        <f t="shared" si="299"/>
        <v>-</v>
      </c>
      <c r="AO566" s="309" t="str">
        <f t="shared" si="296"/>
        <v/>
      </c>
    </row>
    <row r="567" spans="2:41" ht="16.5" hidden="1" outlineLevel="2" thickBot="1">
      <c r="B567" s="316">
        <v>7</v>
      </c>
      <c r="C567" s="317">
        <f t="shared" si="294"/>
        <v>424</v>
      </c>
      <c r="D567" s="317">
        <f t="shared" si="295"/>
        <v>0</v>
      </c>
      <c r="E567" s="153"/>
      <c r="F567" s="153"/>
      <c r="G567" s="154"/>
      <c r="H567" s="154"/>
      <c r="I567" s="154"/>
      <c r="J567" s="154"/>
      <c r="K567" s="154"/>
      <c r="L567" s="154"/>
      <c r="M567" s="154"/>
      <c r="N567" s="253"/>
      <c r="O567" s="253"/>
      <c r="P567" s="312"/>
      <c r="Q567" s="253"/>
      <c r="R567" s="186" t="str">
        <f t="shared" si="297"/>
        <v>-</v>
      </c>
      <c r="S567" s="186" t="str">
        <f t="shared" si="298"/>
        <v>-</v>
      </c>
      <c r="T567" s="155" t="s">
        <v>316</v>
      </c>
      <c r="V567" s="181">
        <f t="shared" si="280"/>
        <v>0</v>
      </c>
      <c r="W567" s="202">
        <f t="shared" si="281"/>
        <v>0</v>
      </c>
      <c r="X567" s="149">
        <f t="shared" si="282"/>
        <v>0</v>
      </c>
      <c r="Y567" s="170">
        <f t="shared" si="283"/>
        <v>0</v>
      </c>
      <c r="Z567" s="161">
        <f t="shared" si="284"/>
        <v>0</v>
      </c>
      <c r="AA567" s="171">
        <f t="shared" si="285"/>
        <v>0</v>
      </c>
      <c r="AC567" s="219">
        <f t="shared" si="286"/>
        <v>0</v>
      </c>
      <c r="AD567" s="218">
        <f t="shared" si="287"/>
        <v>0</v>
      </c>
      <c r="AE567" s="218">
        <f t="shared" si="288"/>
        <v>0</v>
      </c>
      <c r="AF567" s="220">
        <f t="shared" si="289"/>
        <v>0</v>
      </c>
      <c r="AG567" s="162"/>
      <c r="AH567" s="182">
        <f t="shared" si="290"/>
        <v>0</v>
      </c>
      <c r="AI567" s="183">
        <f t="shared" si="291"/>
        <v>0</v>
      </c>
      <c r="AJ567" s="183">
        <f t="shared" si="292"/>
        <v>0</v>
      </c>
      <c r="AK567" s="184">
        <f t="shared" si="293"/>
        <v>0</v>
      </c>
      <c r="AM567" s="370" t="str">
        <f t="shared" si="299"/>
        <v>-</v>
      </c>
      <c r="AO567" s="309" t="str">
        <f t="shared" si="296"/>
        <v/>
      </c>
    </row>
    <row r="568" spans="2:41" ht="16.5" hidden="1" outlineLevel="2" thickBot="1">
      <c r="B568" s="316">
        <v>8</v>
      </c>
      <c r="C568" s="317">
        <f t="shared" si="294"/>
        <v>424</v>
      </c>
      <c r="D568" s="317">
        <f t="shared" si="295"/>
        <v>0</v>
      </c>
      <c r="E568" s="153"/>
      <c r="F568" s="153"/>
      <c r="G568" s="154"/>
      <c r="H568" s="154"/>
      <c r="I568" s="154"/>
      <c r="J568" s="154"/>
      <c r="K568" s="154"/>
      <c r="L568" s="154"/>
      <c r="M568" s="154"/>
      <c r="N568" s="253"/>
      <c r="O568" s="253"/>
      <c r="P568" s="312"/>
      <c r="Q568" s="253"/>
      <c r="R568" s="186" t="str">
        <f t="shared" si="297"/>
        <v>-</v>
      </c>
      <c r="S568" s="186" t="str">
        <f t="shared" si="298"/>
        <v>-</v>
      </c>
      <c r="T568" s="155" t="s">
        <v>316</v>
      </c>
      <c r="V568" s="181">
        <f t="shared" si="280"/>
        <v>0</v>
      </c>
      <c r="W568" s="202">
        <f t="shared" si="281"/>
        <v>0</v>
      </c>
      <c r="X568" s="149">
        <f t="shared" si="282"/>
        <v>0</v>
      </c>
      <c r="Y568" s="170">
        <f t="shared" si="283"/>
        <v>0</v>
      </c>
      <c r="Z568" s="161">
        <f t="shared" si="284"/>
        <v>0</v>
      </c>
      <c r="AA568" s="171">
        <f t="shared" si="285"/>
        <v>0</v>
      </c>
      <c r="AC568" s="219">
        <f t="shared" si="286"/>
        <v>0</v>
      </c>
      <c r="AD568" s="218">
        <f t="shared" si="287"/>
        <v>0</v>
      </c>
      <c r="AE568" s="218">
        <f t="shared" si="288"/>
        <v>0</v>
      </c>
      <c r="AF568" s="220">
        <f t="shared" si="289"/>
        <v>0</v>
      </c>
      <c r="AG568" s="162"/>
      <c r="AH568" s="182">
        <f t="shared" si="290"/>
        <v>0</v>
      </c>
      <c r="AI568" s="183">
        <f t="shared" si="291"/>
        <v>0</v>
      </c>
      <c r="AJ568" s="183">
        <f t="shared" si="292"/>
        <v>0</v>
      </c>
      <c r="AK568" s="184">
        <f t="shared" si="293"/>
        <v>0</v>
      </c>
      <c r="AM568" s="370" t="str">
        <f t="shared" si="299"/>
        <v>-</v>
      </c>
      <c r="AO568" s="309" t="str">
        <f t="shared" si="296"/>
        <v/>
      </c>
    </row>
    <row r="569" spans="2:41" ht="16.5" hidden="1" outlineLevel="2" thickBot="1">
      <c r="B569" s="316">
        <v>9</v>
      </c>
      <c r="C569" s="317">
        <f t="shared" si="294"/>
        <v>424</v>
      </c>
      <c r="D569" s="317">
        <f t="shared" si="295"/>
        <v>0</v>
      </c>
      <c r="E569" s="153"/>
      <c r="F569" s="153"/>
      <c r="G569" s="154"/>
      <c r="H569" s="154"/>
      <c r="I569" s="154"/>
      <c r="J569" s="154"/>
      <c r="K569" s="154"/>
      <c r="L569" s="154"/>
      <c r="M569" s="154"/>
      <c r="N569" s="253"/>
      <c r="O569" s="253"/>
      <c r="P569" s="312"/>
      <c r="Q569" s="253"/>
      <c r="R569" s="186" t="str">
        <f t="shared" si="297"/>
        <v>-</v>
      </c>
      <c r="S569" s="186" t="str">
        <f t="shared" si="298"/>
        <v>-</v>
      </c>
      <c r="T569" s="155" t="s">
        <v>316</v>
      </c>
      <c r="V569" s="181">
        <f t="shared" si="280"/>
        <v>0</v>
      </c>
      <c r="W569" s="202">
        <f t="shared" si="281"/>
        <v>0</v>
      </c>
      <c r="X569" s="149">
        <f t="shared" si="282"/>
        <v>0</v>
      </c>
      <c r="Y569" s="170">
        <f t="shared" si="283"/>
        <v>0</v>
      </c>
      <c r="Z569" s="161">
        <f t="shared" si="284"/>
        <v>0</v>
      </c>
      <c r="AA569" s="171">
        <f t="shared" si="285"/>
        <v>0</v>
      </c>
      <c r="AC569" s="219">
        <f t="shared" si="286"/>
        <v>0</v>
      </c>
      <c r="AD569" s="218">
        <f t="shared" si="287"/>
        <v>0</v>
      </c>
      <c r="AE569" s="218">
        <f t="shared" si="288"/>
        <v>0</v>
      </c>
      <c r="AF569" s="220">
        <f t="shared" si="289"/>
        <v>0</v>
      </c>
      <c r="AG569" s="162"/>
      <c r="AH569" s="182">
        <f t="shared" si="290"/>
        <v>0</v>
      </c>
      <c r="AI569" s="183">
        <f t="shared" si="291"/>
        <v>0</v>
      </c>
      <c r="AJ569" s="183">
        <f t="shared" si="292"/>
        <v>0</v>
      </c>
      <c r="AK569" s="184">
        <f t="shared" si="293"/>
        <v>0</v>
      </c>
      <c r="AM569" s="370" t="str">
        <f t="shared" si="299"/>
        <v>-</v>
      </c>
      <c r="AO569" s="309" t="str">
        <f t="shared" si="296"/>
        <v/>
      </c>
    </row>
    <row r="570" spans="2:41" ht="16.5" hidden="1" outlineLevel="2" thickBot="1">
      <c r="B570" s="316">
        <v>10</v>
      </c>
      <c r="C570" s="317">
        <f t="shared" si="294"/>
        <v>424</v>
      </c>
      <c r="D570" s="317">
        <f t="shared" si="295"/>
        <v>0</v>
      </c>
      <c r="E570" s="153"/>
      <c r="F570" s="153"/>
      <c r="G570" s="154"/>
      <c r="H570" s="154"/>
      <c r="I570" s="154"/>
      <c r="J570" s="154"/>
      <c r="K570" s="154"/>
      <c r="L570" s="154"/>
      <c r="M570" s="154"/>
      <c r="N570" s="253"/>
      <c r="O570" s="253"/>
      <c r="P570" s="312"/>
      <c r="Q570" s="253"/>
      <c r="R570" s="186" t="str">
        <f t="shared" si="297"/>
        <v>-</v>
      </c>
      <c r="S570" s="186" t="str">
        <f t="shared" si="298"/>
        <v>-</v>
      </c>
      <c r="T570" s="155" t="s">
        <v>316</v>
      </c>
      <c r="V570" s="181">
        <f t="shared" si="280"/>
        <v>0</v>
      </c>
      <c r="W570" s="202">
        <f t="shared" si="281"/>
        <v>0</v>
      </c>
      <c r="X570" s="149">
        <f t="shared" si="282"/>
        <v>0</v>
      </c>
      <c r="Y570" s="170">
        <f t="shared" si="283"/>
        <v>0</v>
      </c>
      <c r="Z570" s="161">
        <f t="shared" si="284"/>
        <v>0</v>
      </c>
      <c r="AA570" s="171">
        <f t="shared" si="285"/>
        <v>0</v>
      </c>
      <c r="AC570" s="219">
        <f t="shared" si="286"/>
        <v>0</v>
      </c>
      <c r="AD570" s="218">
        <f t="shared" si="287"/>
        <v>0</v>
      </c>
      <c r="AE570" s="218">
        <f t="shared" si="288"/>
        <v>0</v>
      </c>
      <c r="AF570" s="220">
        <f t="shared" si="289"/>
        <v>0</v>
      </c>
      <c r="AG570" s="162"/>
      <c r="AH570" s="182">
        <f t="shared" si="290"/>
        <v>0</v>
      </c>
      <c r="AI570" s="183">
        <f t="shared" si="291"/>
        <v>0</v>
      </c>
      <c r="AJ570" s="183">
        <f t="shared" si="292"/>
        <v>0</v>
      </c>
      <c r="AK570" s="184">
        <f t="shared" si="293"/>
        <v>0</v>
      </c>
      <c r="AM570" s="370" t="str">
        <f t="shared" si="299"/>
        <v>-</v>
      </c>
      <c r="AO570" s="309" t="str">
        <f t="shared" si="296"/>
        <v/>
      </c>
    </row>
    <row r="571" spans="2:41" ht="16.5" hidden="1" outlineLevel="2" thickBot="1">
      <c r="B571" s="316">
        <v>11</v>
      </c>
      <c r="C571" s="317">
        <f t="shared" si="294"/>
        <v>424</v>
      </c>
      <c r="D571" s="317">
        <f t="shared" si="295"/>
        <v>0</v>
      </c>
      <c r="E571" s="153"/>
      <c r="F571" s="153"/>
      <c r="G571" s="154"/>
      <c r="H571" s="154"/>
      <c r="I571" s="154"/>
      <c r="J571" s="154"/>
      <c r="K571" s="154"/>
      <c r="L571" s="154"/>
      <c r="M571" s="154"/>
      <c r="N571" s="253"/>
      <c r="O571" s="253"/>
      <c r="P571" s="312"/>
      <c r="Q571" s="253"/>
      <c r="R571" s="186" t="str">
        <f t="shared" si="297"/>
        <v>-</v>
      </c>
      <c r="S571" s="186" t="str">
        <f t="shared" si="298"/>
        <v>-</v>
      </c>
      <c r="T571" s="155" t="s">
        <v>316</v>
      </c>
      <c r="V571" s="181">
        <f t="shared" si="280"/>
        <v>0</v>
      </c>
      <c r="W571" s="202">
        <f t="shared" si="281"/>
        <v>0</v>
      </c>
      <c r="X571" s="149">
        <f t="shared" si="282"/>
        <v>0</v>
      </c>
      <c r="Y571" s="170">
        <f t="shared" si="283"/>
        <v>0</v>
      </c>
      <c r="Z571" s="161">
        <f t="shared" si="284"/>
        <v>0</v>
      </c>
      <c r="AA571" s="171">
        <f t="shared" si="285"/>
        <v>0</v>
      </c>
      <c r="AC571" s="219">
        <f t="shared" si="286"/>
        <v>0</v>
      </c>
      <c r="AD571" s="218">
        <f t="shared" si="287"/>
        <v>0</v>
      </c>
      <c r="AE571" s="218">
        <f t="shared" si="288"/>
        <v>0</v>
      </c>
      <c r="AF571" s="220">
        <f t="shared" si="289"/>
        <v>0</v>
      </c>
      <c r="AG571" s="162"/>
      <c r="AH571" s="182">
        <f t="shared" si="290"/>
        <v>0</v>
      </c>
      <c r="AI571" s="183">
        <f t="shared" si="291"/>
        <v>0</v>
      </c>
      <c r="AJ571" s="183">
        <f t="shared" si="292"/>
        <v>0</v>
      </c>
      <c r="AK571" s="184">
        <f t="shared" si="293"/>
        <v>0</v>
      </c>
      <c r="AM571" s="370" t="str">
        <f t="shared" si="299"/>
        <v>-</v>
      </c>
      <c r="AO571" s="309" t="str">
        <f t="shared" si="296"/>
        <v/>
      </c>
    </row>
    <row r="572" spans="2:41" ht="16.5" hidden="1" outlineLevel="2" thickBot="1">
      <c r="B572" s="316">
        <v>12</v>
      </c>
      <c r="C572" s="317">
        <f t="shared" si="294"/>
        <v>424</v>
      </c>
      <c r="D572" s="317">
        <f t="shared" si="295"/>
        <v>0</v>
      </c>
      <c r="E572" s="153"/>
      <c r="F572" s="153"/>
      <c r="G572" s="154"/>
      <c r="H572" s="154"/>
      <c r="I572" s="154"/>
      <c r="J572" s="154"/>
      <c r="K572" s="154"/>
      <c r="L572" s="154"/>
      <c r="M572" s="154"/>
      <c r="N572" s="253"/>
      <c r="O572" s="253"/>
      <c r="P572" s="312"/>
      <c r="Q572" s="253"/>
      <c r="R572" s="186" t="str">
        <f t="shared" si="297"/>
        <v>-</v>
      </c>
      <c r="S572" s="186" t="str">
        <f t="shared" si="298"/>
        <v>-</v>
      </c>
      <c r="T572" s="155" t="s">
        <v>316</v>
      </c>
      <c r="V572" s="181">
        <f t="shared" si="280"/>
        <v>0</v>
      </c>
      <c r="W572" s="202">
        <f t="shared" si="281"/>
        <v>0</v>
      </c>
      <c r="X572" s="149">
        <f t="shared" si="282"/>
        <v>0</v>
      </c>
      <c r="Y572" s="170">
        <f t="shared" si="283"/>
        <v>0</v>
      </c>
      <c r="Z572" s="161">
        <f t="shared" si="284"/>
        <v>0</v>
      </c>
      <c r="AA572" s="171">
        <f t="shared" si="285"/>
        <v>0</v>
      </c>
      <c r="AC572" s="219">
        <f t="shared" si="286"/>
        <v>0</v>
      </c>
      <c r="AD572" s="218">
        <f t="shared" si="287"/>
        <v>0</v>
      </c>
      <c r="AE572" s="218">
        <f t="shared" si="288"/>
        <v>0</v>
      </c>
      <c r="AF572" s="220">
        <f t="shared" si="289"/>
        <v>0</v>
      </c>
      <c r="AG572" s="162"/>
      <c r="AH572" s="182">
        <f t="shared" si="290"/>
        <v>0</v>
      </c>
      <c r="AI572" s="183">
        <f t="shared" si="291"/>
        <v>0</v>
      </c>
      <c r="AJ572" s="183">
        <f t="shared" si="292"/>
        <v>0</v>
      </c>
      <c r="AK572" s="184">
        <f t="shared" si="293"/>
        <v>0</v>
      </c>
      <c r="AM572" s="370" t="str">
        <f t="shared" si="299"/>
        <v>-</v>
      </c>
      <c r="AO572" s="309" t="str">
        <f t="shared" si="296"/>
        <v/>
      </c>
    </row>
    <row r="573" spans="2:41" ht="16.5" hidden="1" outlineLevel="2" thickBot="1">
      <c r="B573" s="316">
        <v>13</v>
      </c>
      <c r="C573" s="317">
        <f t="shared" si="294"/>
        <v>424</v>
      </c>
      <c r="D573" s="317">
        <f t="shared" si="295"/>
        <v>0</v>
      </c>
      <c r="E573" s="153"/>
      <c r="F573" s="153"/>
      <c r="G573" s="154"/>
      <c r="H573" s="154"/>
      <c r="I573" s="154"/>
      <c r="J573" s="154"/>
      <c r="K573" s="154"/>
      <c r="L573" s="154"/>
      <c r="M573" s="154"/>
      <c r="N573" s="253"/>
      <c r="O573" s="253"/>
      <c r="P573" s="312"/>
      <c r="Q573" s="253"/>
      <c r="R573" s="186" t="str">
        <f t="shared" si="297"/>
        <v>-</v>
      </c>
      <c r="S573" s="186" t="str">
        <f t="shared" si="298"/>
        <v>-</v>
      </c>
      <c r="T573" s="155" t="s">
        <v>316</v>
      </c>
      <c r="V573" s="181">
        <f t="shared" si="280"/>
        <v>0</v>
      </c>
      <c r="W573" s="202">
        <f t="shared" si="281"/>
        <v>0</v>
      </c>
      <c r="X573" s="149">
        <f t="shared" si="282"/>
        <v>0</v>
      </c>
      <c r="Y573" s="170">
        <f t="shared" si="283"/>
        <v>0</v>
      </c>
      <c r="Z573" s="161">
        <f t="shared" si="284"/>
        <v>0</v>
      </c>
      <c r="AA573" s="171">
        <f t="shared" si="285"/>
        <v>0</v>
      </c>
      <c r="AC573" s="219">
        <f t="shared" si="286"/>
        <v>0</v>
      </c>
      <c r="AD573" s="218">
        <f t="shared" si="287"/>
        <v>0</v>
      </c>
      <c r="AE573" s="218">
        <f t="shared" si="288"/>
        <v>0</v>
      </c>
      <c r="AF573" s="220">
        <f t="shared" si="289"/>
        <v>0</v>
      </c>
      <c r="AG573" s="162"/>
      <c r="AH573" s="182">
        <f t="shared" si="290"/>
        <v>0</v>
      </c>
      <c r="AI573" s="183">
        <f t="shared" si="291"/>
        <v>0</v>
      </c>
      <c r="AJ573" s="183">
        <f t="shared" si="292"/>
        <v>0</v>
      </c>
      <c r="AK573" s="184">
        <f t="shared" si="293"/>
        <v>0</v>
      </c>
      <c r="AM573" s="370" t="str">
        <f t="shared" si="299"/>
        <v>-</v>
      </c>
      <c r="AO573" s="309" t="str">
        <f t="shared" si="296"/>
        <v/>
      </c>
    </row>
    <row r="574" spans="2:41" ht="16.5" hidden="1" outlineLevel="2" thickBot="1">
      <c r="B574" s="316">
        <v>14</v>
      </c>
      <c r="C574" s="317">
        <f t="shared" si="294"/>
        <v>424</v>
      </c>
      <c r="D574" s="317">
        <f t="shared" si="295"/>
        <v>0</v>
      </c>
      <c r="E574" s="153"/>
      <c r="F574" s="153"/>
      <c r="G574" s="154"/>
      <c r="H574" s="154"/>
      <c r="I574" s="154"/>
      <c r="J574" s="154"/>
      <c r="K574" s="154"/>
      <c r="L574" s="154"/>
      <c r="M574" s="154"/>
      <c r="N574" s="253"/>
      <c r="O574" s="253"/>
      <c r="P574" s="312"/>
      <c r="Q574" s="253"/>
      <c r="R574" s="186" t="str">
        <f t="shared" si="297"/>
        <v>-</v>
      </c>
      <c r="S574" s="186" t="str">
        <f t="shared" si="298"/>
        <v>-</v>
      </c>
      <c r="T574" s="155" t="s">
        <v>316</v>
      </c>
      <c r="V574" s="181">
        <f t="shared" si="280"/>
        <v>0</v>
      </c>
      <c r="W574" s="202">
        <f t="shared" si="281"/>
        <v>0</v>
      </c>
      <c r="X574" s="149">
        <f t="shared" si="282"/>
        <v>0</v>
      </c>
      <c r="Y574" s="170">
        <f t="shared" si="283"/>
        <v>0</v>
      </c>
      <c r="Z574" s="161">
        <f t="shared" si="284"/>
        <v>0</v>
      </c>
      <c r="AA574" s="171">
        <f t="shared" si="285"/>
        <v>0</v>
      </c>
      <c r="AC574" s="219">
        <f t="shared" si="286"/>
        <v>0</v>
      </c>
      <c r="AD574" s="218">
        <f t="shared" si="287"/>
        <v>0</v>
      </c>
      <c r="AE574" s="218">
        <f t="shared" si="288"/>
        <v>0</v>
      </c>
      <c r="AF574" s="220">
        <f t="shared" si="289"/>
        <v>0</v>
      </c>
      <c r="AG574" s="162"/>
      <c r="AH574" s="182">
        <f t="shared" si="290"/>
        <v>0</v>
      </c>
      <c r="AI574" s="183">
        <f t="shared" si="291"/>
        <v>0</v>
      </c>
      <c r="AJ574" s="183">
        <f t="shared" si="292"/>
        <v>0</v>
      </c>
      <c r="AK574" s="184">
        <f t="shared" si="293"/>
        <v>0</v>
      </c>
      <c r="AM574" s="370" t="str">
        <f t="shared" si="299"/>
        <v>-</v>
      </c>
      <c r="AO574" s="309" t="str">
        <f t="shared" si="296"/>
        <v/>
      </c>
    </row>
    <row r="575" spans="2:41" ht="16.5" hidden="1" outlineLevel="2" thickBot="1">
      <c r="B575" s="316">
        <v>15</v>
      </c>
      <c r="C575" s="317">
        <f t="shared" si="294"/>
        <v>424</v>
      </c>
      <c r="D575" s="317">
        <f t="shared" si="295"/>
        <v>0</v>
      </c>
      <c r="E575" s="153"/>
      <c r="F575" s="153"/>
      <c r="G575" s="154"/>
      <c r="H575" s="154"/>
      <c r="I575" s="154"/>
      <c r="J575" s="154"/>
      <c r="K575" s="154"/>
      <c r="L575" s="154"/>
      <c r="M575" s="154"/>
      <c r="N575" s="253"/>
      <c r="O575" s="253"/>
      <c r="P575" s="312"/>
      <c r="Q575" s="253"/>
      <c r="R575" s="186" t="str">
        <f t="shared" si="297"/>
        <v>-</v>
      </c>
      <c r="S575" s="186" t="str">
        <f t="shared" si="298"/>
        <v>-</v>
      </c>
      <c r="T575" s="155" t="s">
        <v>316</v>
      </c>
      <c r="V575" s="181">
        <f t="shared" si="280"/>
        <v>0</v>
      </c>
      <c r="W575" s="202">
        <f t="shared" si="281"/>
        <v>0</v>
      </c>
      <c r="X575" s="149">
        <f t="shared" si="282"/>
        <v>0</v>
      </c>
      <c r="Y575" s="170">
        <f t="shared" si="283"/>
        <v>0</v>
      </c>
      <c r="Z575" s="161">
        <f t="shared" si="284"/>
        <v>0</v>
      </c>
      <c r="AA575" s="171">
        <f t="shared" si="285"/>
        <v>0</v>
      </c>
      <c r="AC575" s="219">
        <f t="shared" si="286"/>
        <v>0</v>
      </c>
      <c r="AD575" s="218">
        <f t="shared" si="287"/>
        <v>0</v>
      </c>
      <c r="AE575" s="218">
        <f t="shared" si="288"/>
        <v>0</v>
      </c>
      <c r="AF575" s="220">
        <f t="shared" si="289"/>
        <v>0</v>
      </c>
      <c r="AG575" s="162"/>
      <c r="AH575" s="182">
        <f t="shared" si="290"/>
        <v>0</v>
      </c>
      <c r="AI575" s="183">
        <f t="shared" si="291"/>
        <v>0</v>
      </c>
      <c r="AJ575" s="183">
        <f t="shared" si="292"/>
        <v>0</v>
      </c>
      <c r="AK575" s="184">
        <f t="shared" si="293"/>
        <v>0</v>
      </c>
      <c r="AM575" s="370" t="str">
        <f t="shared" si="299"/>
        <v>-</v>
      </c>
      <c r="AO575" s="309" t="str">
        <f t="shared" si="296"/>
        <v/>
      </c>
    </row>
    <row r="576" spans="2:41" ht="16.5" hidden="1" outlineLevel="2" thickBot="1">
      <c r="B576" s="316">
        <v>16</v>
      </c>
      <c r="C576" s="317">
        <f t="shared" si="294"/>
        <v>424</v>
      </c>
      <c r="D576" s="317">
        <f t="shared" si="295"/>
        <v>0</v>
      </c>
      <c r="E576" s="153"/>
      <c r="F576" s="153"/>
      <c r="G576" s="154"/>
      <c r="H576" s="154"/>
      <c r="I576" s="154"/>
      <c r="J576" s="154"/>
      <c r="K576" s="154"/>
      <c r="L576" s="154"/>
      <c r="M576" s="154"/>
      <c r="N576" s="253"/>
      <c r="O576" s="253"/>
      <c r="P576" s="312"/>
      <c r="Q576" s="253"/>
      <c r="R576" s="186" t="str">
        <f t="shared" si="297"/>
        <v>-</v>
      </c>
      <c r="S576" s="186" t="str">
        <f t="shared" si="298"/>
        <v>-</v>
      </c>
      <c r="T576" s="155" t="s">
        <v>316</v>
      </c>
      <c r="V576" s="181">
        <f t="shared" si="280"/>
        <v>0</v>
      </c>
      <c r="W576" s="202">
        <f t="shared" si="281"/>
        <v>0</v>
      </c>
      <c r="X576" s="149">
        <f t="shared" si="282"/>
        <v>0</v>
      </c>
      <c r="Y576" s="170">
        <f t="shared" si="283"/>
        <v>0</v>
      </c>
      <c r="Z576" s="161">
        <f t="shared" si="284"/>
        <v>0</v>
      </c>
      <c r="AA576" s="171">
        <f t="shared" si="285"/>
        <v>0</v>
      </c>
      <c r="AC576" s="219">
        <f t="shared" si="286"/>
        <v>0</v>
      </c>
      <c r="AD576" s="218">
        <f t="shared" si="287"/>
        <v>0</v>
      </c>
      <c r="AE576" s="218">
        <f t="shared" si="288"/>
        <v>0</v>
      </c>
      <c r="AF576" s="220">
        <f t="shared" si="289"/>
        <v>0</v>
      </c>
      <c r="AG576" s="162"/>
      <c r="AH576" s="182">
        <f t="shared" si="290"/>
        <v>0</v>
      </c>
      <c r="AI576" s="183">
        <f t="shared" si="291"/>
        <v>0</v>
      </c>
      <c r="AJ576" s="183">
        <f t="shared" si="292"/>
        <v>0</v>
      </c>
      <c r="AK576" s="184">
        <f t="shared" si="293"/>
        <v>0</v>
      </c>
      <c r="AM576" s="370" t="str">
        <f t="shared" si="299"/>
        <v>-</v>
      </c>
      <c r="AO576" s="309" t="str">
        <f t="shared" si="296"/>
        <v/>
      </c>
    </row>
    <row r="577" spans="2:41" ht="16.5" hidden="1" outlineLevel="2" thickBot="1">
      <c r="B577" s="316">
        <v>17</v>
      </c>
      <c r="C577" s="317">
        <f t="shared" si="294"/>
        <v>424</v>
      </c>
      <c r="D577" s="317">
        <f t="shared" si="295"/>
        <v>0</v>
      </c>
      <c r="E577" s="153"/>
      <c r="F577" s="153"/>
      <c r="G577" s="154"/>
      <c r="H577" s="154"/>
      <c r="I577" s="154"/>
      <c r="J577" s="154"/>
      <c r="K577" s="154"/>
      <c r="L577" s="154"/>
      <c r="M577" s="154"/>
      <c r="N577" s="253"/>
      <c r="O577" s="253"/>
      <c r="P577" s="312"/>
      <c r="Q577" s="253"/>
      <c r="R577" s="186" t="str">
        <f t="shared" si="297"/>
        <v>-</v>
      </c>
      <c r="S577" s="186" t="str">
        <f t="shared" si="298"/>
        <v>-</v>
      </c>
      <c r="T577" s="155" t="s">
        <v>316</v>
      </c>
      <c r="V577" s="181">
        <f t="shared" si="280"/>
        <v>0</v>
      </c>
      <c r="W577" s="202">
        <f t="shared" si="281"/>
        <v>0</v>
      </c>
      <c r="X577" s="149">
        <f t="shared" si="282"/>
        <v>0</v>
      </c>
      <c r="Y577" s="170">
        <f t="shared" si="283"/>
        <v>0</v>
      </c>
      <c r="Z577" s="161">
        <f t="shared" si="284"/>
        <v>0</v>
      </c>
      <c r="AA577" s="171">
        <f t="shared" si="285"/>
        <v>0</v>
      </c>
      <c r="AC577" s="219">
        <f t="shared" si="286"/>
        <v>0</v>
      </c>
      <c r="AD577" s="218">
        <f t="shared" si="287"/>
        <v>0</v>
      </c>
      <c r="AE577" s="218">
        <f t="shared" si="288"/>
        <v>0</v>
      </c>
      <c r="AF577" s="220">
        <f t="shared" si="289"/>
        <v>0</v>
      </c>
      <c r="AG577" s="162"/>
      <c r="AH577" s="182">
        <f t="shared" si="290"/>
        <v>0</v>
      </c>
      <c r="AI577" s="183">
        <f t="shared" si="291"/>
        <v>0</v>
      </c>
      <c r="AJ577" s="183">
        <f t="shared" si="292"/>
        <v>0</v>
      </c>
      <c r="AK577" s="184">
        <f t="shared" si="293"/>
        <v>0</v>
      </c>
      <c r="AM577" s="370" t="str">
        <f t="shared" si="299"/>
        <v>-</v>
      </c>
      <c r="AO577" s="309" t="str">
        <f t="shared" si="296"/>
        <v/>
      </c>
    </row>
    <row r="578" spans="2:41" ht="16.5" hidden="1" outlineLevel="2" thickBot="1">
      <c r="B578" s="316">
        <v>18</v>
      </c>
      <c r="C578" s="317">
        <f t="shared" si="294"/>
        <v>424</v>
      </c>
      <c r="D578" s="317">
        <f t="shared" si="295"/>
        <v>0</v>
      </c>
      <c r="E578" s="153"/>
      <c r="F578" s="153"/>
      <c r="G578" s="154"/>
      <c r="H578" s="154"/>
      <c r="I578" s="154"/>
      <c r="J578" s="154"/>
      <c r="K578" s="154"/>
      <c r="L578" s="154"/>
      <c r="M578" s="154"/>
      <c r="N578" s="253"/>
      <c r="O578" s="253"/>
      <c r="P578" s="312"/>
      <c r="Q578" s="253"/>
      <c r="R578" s="186" t="str">
        <f t="shared" si="297"/>
        <v>-</v>
      </c>
      <c r="S578" s="186" t="str">
        <f t="shared" si="298"/>
        <v>-</v>
      </c>
      <c r="T578" s="155" t="s">
        <v>316</v>
      </c>
      <c r="V578" s="181">
        <f t="shared" si="280"/>
        <v>0</v>
      </c>
      <c r="W578" s="202">
        <f t="shared" si="281"/>
        <v>0</v>
      </c>
      <c r="X578" s="149">
        <f t="shared" si="282"/>
        <v>0</v>
      </c>
      <c r="Y578" s="170">
        <f t="shared" si="283"/>
        <v>0</v>
      </c>
      <c r="Z578" s="161">
        <f t="shared" si="284"/>
        <v>0</v>
      </c>
      <c r="AA578" s="171">
        <f t="shared" si="285"/>
        <v>0</v>
      </c>
      <c r="AC578" s="219">
        <f t="shared" si="286"/>
        <v>0</v>
      </c>
      <c r="AD578" s="218">
        <f t="shared" si="287"/>
        <v>0</v>
      </c>
      <c r="AE578" s="218">
        <f t="shared" si="288"/>
        <v>0</v>
      </c>
      <c r="AF578" s="220">
        <f t="shared" si="289"/>
        <v>0</v>
      </c>
      <c r="AG578" s="162"/>
      <c r="AH578" s="182">
        <f t="shared" si="290"/>
        <v>0</v>
      </c>
      <c r="AI578" s="183">
        <f t="shared" si="291"/>
        <v>0</v>
      </c>
      <c r="AJ578" s="183">
        <f t="shared" si="292"/>
        <v>0</v>
      </c>
      <c r="AK578" s="184">
        <f t="shared" si="293"/>
        <v>0</v>
      </c>
      <c r="AM578" s="370" t="str">
        <f t="shared" si="299"/>
        <v>-</v>
      </c>
      <c r="AO578" s="309" t="str">
        <f t="shared" si="296"/>
        <v/>
      </c>
    </row>
    <row r="579" spans="2:41" ht="16.5" hidden="1" outlineLevel="2" thickBot="1">
      <c r="B579" s="316">
        <v>19</v>
      </c>
      <c r="C579" s="317">
        <f t="shared" si="294"/>
        <v>424</v>
      </c>
      <c r="D579" s="317">
        <f t="shared" si="295"/>
        <v>0</v>
      </c>
      <c r="E579" s="153"/>
      <c r="F579" s="153"/>
      <c r="G579" s="154"/>
      <c r="H579" s="154"/>
      <c r="I579" s="154"/>
      <c r="J579" s="154"/>
      <c r="K579" s="154"/>
      <c r="L579" s="154"/>
      <c r="M579" s="154"/>
      <c r="N579" s="253"/>
      <c r="O579" s="253"/>
      <c r="P579" s="312"/>
      <c r="Q579" s="253"/>
      <c r="R579" s="186" t="str">
        <f t="shared" si="297"/>
        <v>-</v>
      </c>
      <c r="S579" s="186" t="str">
        <f t="shared" si="298"/>
        <v>-</v>
      </c>
      <c r="T579" s="155" t="s">
        <v>316</v>
      </c>
      <c r="V579" s="181">
        <f t="shared" si="280"/>
        <v>0</v>
      </c>
      <c r="W579" s="202">
        <f t="shared" si="281"/>
        <v>0</v>
      </c>
      <c r="X579" s="149">
        <f t="shared" si="282"/>
        <v>0</v>
      </c>
      <c r="Y579" s="170">
        <f t="shared" si="283"/>
        <v>0</v>
      </c>
      <c r="Z579" s="161">
        <f t="shared" si="284"/>
        <v>0</v>
      </c>
      <c r="AA579" s="171">
        <f t="shared" si="285"/>
        <v>0</v>
      </c>
      <c r="AC579" s="219">
        <f t="shared" si="286"/>
        <v>0</v>
      </c>
      <c r="AD579" s="218">
        <f t="shared" si="287"/>
        <v>0</v>
      </c>
      <c r="AE579" s="218">
        <f t="shared" si="288"/>
        <v>0</v>
      </c>
      <c r="AF579" s="220">
        <f t="shared" si="289"/>
        <v>0</v>
      </c>
      <c r="AG579" s="162"/>
      <c r="AH579" s="182">
        <f t="shared" si="290"/>
        <v>0</v>
      </c>
      <c r="AI579" s="183">
        <f t="shared" si="291"/>
        <v>0</v>
      </c>
      <c r="AJ579" s="183">
        <f t="shared" si="292"/>
        <v>0</v>
      </c>
      <c r="AK579" s="184">
        <f t="shared" si="293"/>
        <v>0</v>
      </c>
      <c r="AM579" s="370" t="str">
        <f t="shared" si="299"/>
        <v>-</v>
      </c>
      <c r="AO579" s="309" t="str">
        <f t="shared" si="296"/>
        <v/>
      </c>
    </row>
    <row r="580" spans="2:41" ht="16.5" hidden="1" outlineLevel="2" thickBot="1">
      <c r="B580" s="316">
        <v>20</v>
      </c>
      <c r="C580" s="317">
        <f t="shared" si="294"/>
        <v>424</v>
      </c>
      <c r="D580" s="317">
        <f t="shared" si="295"/>
        <v>0</v>
      </c>
      <c r="E580" s="153"/>
      <c r="F580" s="153"/>
      <c r="G580" s="154"/>
      <c r="H580" s="154"/>
      <c r="I580" s="154"/>
      <c r="J580" s="154"/>
      <c r="K580" s="154"/>
      <c r="L580" s="154"/>
      <c r="M580" s="154"/>
      <c r="N580" s="253"/>
      <c r="O580" s="253"/>
      <c r="P580" s="312"/>
      <c r="Q580" s="253"/>
      <c r="R580" s="186" t="str">
        <f t="shared" si="297"/>
        <v>-</v>
      </c>
      <c r="S580" s="186" t="str">
        <f t="shared" si="298"/>
        <v>-</v>
      </c>
      <c r="T580" s="155" t="s">
        <v>316</v>
      </c>
      <c r="V580" s="181">
        <f t="shared" si="280"/>
        <v>0</v>
      </c>
      <c r="W580" s="202">
        <f t="shared" si="281"/>
        <v>0</v>
      </c>
      <c r="X580" s="149">
        <f t="shared" si="282"/>
        <v>0</v>
      </c>
      <c r="Y580" s="170">
        <f t="shared" si="283"/>
        <v>0</v>
      </c>
      <c r="Z580" s="161">
        <f t="shared" si="284"/>
        <v>0</v>
      </c>
      <c r="AA580" s="171">
        <f t="shared" si="285"/>
        <v>0</v>
      </c>
      <c r="AC580" s="219">
        <f t="shared" si="286"/>
        <v>0</v>
      </c>
      <c r="AD580" s="218">
        <f t="shared" si="287"/>
        <v>0</v>
      </c>
      <c r="AE580" s="218">
        <f t="shared" si="288"/>
        <v>0</v>
      </c>
      <c r="AF580" s="220">
        <f t="shared" si="289"/>
        <v>0</v>
      </c>
      <c r="AG580" s="162"/>
      <c r="AH580" s="182">
        <f t="shared" si="290"/>
        <v>0</v>
      </c>
      <c r="AI580" s="183">
        <f t="shared" si="291"/>
        <v>0</v>
      </c>
      <c r="AJ580" s="183">
        <f t="shared" si="292"/>
        <v>0</v>
      </c>
      <c r="AK580" s="184">
        <f t="shared" si="293"/>
        <v>0</v>
      </c>
      <c r="AM580" s="370" t="str">
        <f t="shared" si="299"/>
        <v>-</v>
      </c>
      <c r="AO580" s="309" t="str">
        <f t="shared" si="296"/>
        <v/>
      </c>
    </row>
    <row r="581" spans="2:41" ht="16.5" hidden="1" outlineLevel="2" thickBot="1">
      <c r="B581" s="316">
        <v>21</v>
      </c>
      <c r="C581" s="317">
        <f t="shared" si="294"/>
        <v>424</v>
      </c>
      <c r="D581" s="317">
        <f t="shared" si="295"/>
        <v>0</v>
      </c>
      <c r="E581" s="153"/>
      <c r="F581" s="153"/>
      <c r="G581" s="154"/>
      <c r="H581" s="154"/>
      <c r="I581" s="154"/>
      <c r="J581" s="154"/>
      <c r="K581" s="154"/>
      <c r="L581" s="154"/>
      <c r="M581" s="154"/>
      <c r="N581" s="253"/>
      <c r="O581" s="253"/>
      <c r="P581" s="312"/>
      <c r="Q581" s="253"/>
      <c r="R581" s="186" t="str">
        <f t="shared" si="297"/>
        <v>-</v>
      </c>
      <c r="S581" s="186" t="str">
        <f t="shared" si="298"/>
        <v>-</v>
      </c>
      <c r="T581" s="155" t="s">
        <v>316</v>
      </c>
      <c r="V581" s="181">
        <f t="shared" si="280"/>
        <v>0</v>
      </c>
      <c r="W581" s="202">
        <f t="shared" si="281"/>
        <v>0</v>
      </c>
      <c r="X581" s="149">
        <f t="shared" si="282"/>
        <v>0</v>
      </c>
      <c r="Y581" s="170">
        <f t="shared" si="283"/>
        <v>0</v>
      </c>
      <c r="Z581" s="161">
        <f t="shared" si="284"/>
        <v>0</v>
      </c>
      <c r="AA581" s="171">
        <f t="shared" si="285"/>
        <v>0</v>
      </c>
      <c r="AC581" s="219">
        <f t="shared" si="286"/>
        <v>0</v>
      </c>
      <c r="AD581" s="218">
        <f t="shared" si="287"/>
        <v>0</v>
      </c>
      <c r="AE581" s="218">
        <f t="shared" si="288"/>
        <v>0</v>
      </c>
      <c r="AF581" s="220">
        <f t="shared" si="289"/>
        <v>0</v>
      </c>
      <c r="AG581" s="162"/>
      <c r="AH581" s="182">
        <f t="shared" si="290"/>
        <v>0</v>
      </c>
      <c r="AI581" s="183">
        <f t="shared" si="291"/>
        <v>0</v>
      </c>
      <c r="AJ581" s="183">
        <f t="shared" si="292"/>
        <v>0</v>
      </c>
      <c r="AK581" s="184">
        <f t="shared" si="293"/>
        <v>0</v>
      </c>
      <c r="AM581" s="370" t="str">
        <f t="shared" si="299"/>
        <v>-</v>
      </c>
      <c r="AO581" s="309" t="str">
        <f t="shared" si="296"/>
        <v/>
      </c>
    </row>
    <row r="582" spans="2:41" ht="16.5" hidden="1" outlineLevel="2" thickBot="1">
      <c r="B582" s="316">
        <v>22</v>
      </c>
      <c r="C582" s="317">
        <f t="shared" si="294"/>
        <v>424</v>
      </c>
      <c r="D582" s="317">
        <f t="shared" si="295"/>
        <v>0</v>
      </c>
      <c r="E582" s="153"/>
      <c r="F582" s="153"/>
      <c r="G582" s="154"/>
      <c r="H582" s="154"/>
      <c r="I582" s="154"/>
      <c r="J582" s="154"/>
      <c r="K582" s="154"/>
      <c r="L582" s="154"/>
      <c r="M582" s="154"/>
      <c r="N582" s="253"/>
      <c r="O582" s="253"/>
      <c r="P582" s="312"/>
      <c r="Q582" s="253"/>
      <c r="R582" s="186" t="str">
        <f t="shared" si="297"/>
        <v>-</v>
      </c>
      <c r="S582" s="186" t="str">
        <f t="shared" si="298"/>
        <v>-</v>
      </c>
      <c r="T582" s="155" t="s">
        <v>316</v>
      </c>
      <c r="V582" s="181">
        <f t="shared" si="280"/>
        <v>0</v>
      </c>
      <c r="W582" s="202">
        <f t="shared" si="281"/>
        <v>0</v>
      </c>
      <c r="X582" s="149">
        <f t="shared" si="282"/>
        <v>0</v>
      </c>
      <c r="Y582" s="170">
        <f t="shared" si="283"/>
        <v>0</v>
      </c>
      <c r="Z582" s="161">
        <f t="shared" si="284"/>
        <v>0</v>
      </c>
      <c r="AA582" s="171">
        <f t="shared" si="285"/>
        <v>0</v>
      </c>
      <c r="AC582" s="219">
        <f t="shared" si="286"/>
        <v>0</v>
      </c>
      <c r="AD582" s="218">
        <f t="shared" si="287"/>
        <v>0</v>
      </c>
      <c r="AE582" s="218">
        <f t="shared" si="288"/>
        <v>0</v>
      </c>
      <c r="AF582" s="220">
        <f t="shared" si="289"/>
        <v>0</v>
      </c>
      <c r="AG582" s="162"/>
      <c r="AH582" s="182">
        <f t="shared" si="290"/>
        <v>0</v>
      </c>
      <c r="AI582" s="183">
        <f t="shared" si="291"/>
        <v>0</v>
      </c>
      <c r="AJ582" s="183">
        <f t="shared" si="292"/>
        <v>0</v>
      </c>
      <c r="AK582" s="184">
        <f t="shared" si="293"/>
        <v>0</v>
      </c>
      <c r="AM582" s="370" t="str">
        <f t="shared" si="299"/>
        <v>-</v>
      </c>
      <c r="AO582" s="309" t="str">
        <f t="shared" si="296"/>
        <v/>
      </c>
    </row>
    <row r="583" spans="2:41" ht="16.5" hidden="1" outlineLevel="2" thickBot="1">
      <c r="B583" s="316">
        <v>23</v>
      </c>
      <c r="C583" s="317">
        <f t="shared" si="294"/>
        <v>424</v>
      </c>
      <c r="D583" s="317">
        <f t="shared" si="295"/>
        <v>0</v>
      </c>
      <c r="E583" s="153"/>
      <c r="F583" s="153"/>
      <c r="G583" s="154"/>
      <c r="H583" s="154"/>
      <c r="I583" s="154"/>
      <c r="J583" s="154"/>
      <c r="K583" s="154"/>
      <c r="L583" s="154"/>
      <c r="M583" s="154"/>
      <c r="N583" s="253"/>
      <c r="O583" s="253"/>
      <c r="P583" s="312"/>
      <c r="Q583" s="253"/>
      <c r="R583" s="186" t="str">
        <f t="shared" si="297"/>
        <v>-</v>
      </c>
      <c r="S583" s="186" t="str">
        <f t="shared" si="298"/>
        <v>-</v>
      </c>
      <c r="T583" s="155" t="s">
        <v>316</v>
      </c>
      <c r="V583" s="181">
        <f t="shared" si="280"/>
        <v>0</v>
      </c>
      <c r="W583" s="202">
        <f t="shared" si="281"/>
        <v>0</v>
      </c>
      <c r="X583" s="149">
        <f t="shared" si="282"/>
        <v>0</v>
      </c>
      <c r="Y583" s="170">
        <f t="shared" si="283"/>
        <v>0</v>
      </c>
      <c r="Z583" s="161">
        <f t="shared" si="284"/>
        <v>0</v>
      </c>
      <c r="AA583" s="171">
        <f t="shared" si="285"/>
        <v>0</v>
      </c>
      <c r="AC583" s="219">
        <f t="shared" si="286"/>
        <v>0</v>
      </c>
      <c r="AD583" s="218">
        <f t="shared" si="287"/>
        <v>0</v>
      </c>
      <c r="AE583" s="218">
        <f t="shared" si="288"/>
        <v>0</v>
      </c>
      <c r="AF583" s="220">
        <f t="shared" si="289"/>
        <v>0</v>
      </c>
      <c r="AG583" s="162"/>
      <c r="AH583" s="182">
        <f t="shared" si="290"/>
        <v>0</v>
      </c>
      <c r="AI583" s="183">
        <f t="shared" si="291"/>
        <v>0</v>
      </c>
      <c r="AJ583" s="183">
        <f t="shared" si="292"/>
        <v>0</v>
      </c>
      <c r="AK583" s="184">
        <f t="shared" si="293"/>
        <v>0</v>
      </c>
      <c r="AM583" s="370" t="str">
        <f t="shared" si="299"/>
        <v>-</v>
      </c>
      <c r="AO583" s="309" t="str">
        <f t="shared" si="296"/>
        <v/>
      </c>
    </row>
    <row r="584" spans="2:41" ht="16.5" hidden="1" outlineLevel="2" thickBot="1">
      <c r="B584" s="316">
        <v>24</v>
      </c>
      <c r="C584" s="317">
        <f t="shared" si="294"/>
        <v>424</v>
      </c>
      <c r="D584" s="317">
        <f t="shared" si="295"/>
        <v>0</v>
      </c>
      <c r="E584" s="153"/>
      <c r="F584" s="153"/>
      <c r="G584" s="154"/>
      <c r="H584" s="154"/>
      <c r="I584" s="154"/>
      <c r="J584" s="154"/>
      <c r="K584" s="154"/>
      <c r="L584" s="154"/>
      <c r="M584" s="154"/>
      <c r="N584" s="253"/>
      <c r="O584" s="253"/>
      <c r="P584" s="312"/>
      <c r="Q584" s="253"/>
      <c r="R584" s="186" t="str">
        <f t="shared" si="297"/>
        <v>-</v>
      </c>
      <c r="S584" s="186" t="str">
        <f t="shared" si="298"/>
        <v>-</v>
      </c>
      <c r="T584" s="155" t="s">
        <v>316</v>
      </c>
      <c r="V584" s="181">
        <f t="shared" si="280"/>
        <v>0</v>
      </c>
      <c r="W584" s="202">
        <f t="shared" si="281"/>
        <v>0</v>
      </c>
      <c r="X584" s="149">
        <f t="shared" si="282"/>
        <v>0</v>
      </c>
      <c r="Y584" s="170">
        <f t="shared" si="283"/>
        <v>0</v>
      </c>
      <c r="Z584" s="161">
        <f t="shared" si="284"/>
        <v>0</v>
      </c>
      <c r="AA584" s="171">
        <f t="shared" si="285"/>
        <v>0</v>
      </c>
      <c r="AC584" s="219">
        <f t="shared" si="286"/>
        <v>0</v>
      </c>
      <c r="AD584" s="218">
        <f t="shared" si="287"/>
        <v>0</v>
      </c>
      <c r="AE584" s="218">
        <f t="shared" si="288"/>
        <v>0</v>
      </c>
      <c r="AF584" s="220">
        <f t="shared" si="289"/>
        <v>0</v>
      </c>
      <c r="AG584" s="162"/>
      <c r="AH584" s="182">
        <f t="shared" si="290"/>
        <v>0</v>
      </c>
      <c r="AI584" s="183">
        <f t="shared" si="291"/>
        <v>0</v>
      </c>
      <c r="AJ584" s="183">
        <f t="shared" si="292"/>
        <v>0</v>
      </c>
      <c r="AK584" s="184">
        <f t="shared" si="293"/>
        <v>0</v>
      </c>
      <c r="AM584" s="370" t="str">
        <f t="shared" si="299"/>
        <v>-</v>
      </c>
      <c r="AO584" s="309" t="str">
        <f t="shared" si="296"/>
        <v/>
      </c>
    </row>
    <row r="585" spans="2:41" ht="16.5" hidden="1" outlineLevel="2" thickBot="1">
      <c r="B585" s="316">
        <v>25</v>
      </c>
      <c r="C585" s="317">
        <f t="shared" si="294"/>
        <v>424</v>
      </c>
      <c r="D585" s="317">
        <f t="shared" si="295"/>
        <v>0</v>
      </c>
      <c r="E585" s="153"/>
      <c r="F585" s="153"/>
      <c r="G585" s="154"/>
      <c r="H585" s="154"/>
      <c r="I585" s="154"/>
      <c r="J585" s="154"/>
      <c r="K585" s="154"/>
      <c r="L585" s="154"/>
      <c r="M585" s="154"/>
      <c r="N585" s="253"/>
      <c r="O585" s="253"/>
      <c r="P585" s="312"/>
      <c r="Q585" s="253"/>
      <c r="R585" s="186" t="str">
        <f t="shared" si="297"/>
        <v>-</v>
      </c>
      <c r="S585" s="186" t="str">
        <f t="shared" si="298"/>
        <v>-</v>
      </c>
      <c r="T585" s="155" t="s">
        <v>316</v>
      </c>
      <c r="V585" s="181">
        <f t="shared" si="280"/>
        <v>0</v>
      </c>
      <c r="W585" s="202">
        <f t="shared" si="281"/>
        <v>0</v>
      </c>
      <c r="X585" s="149">
        <f t="shared" si="282"/>
        <v>0</v>
      </c>
      <c r="Y585" s="170">
        <f t="shared" si="283"/>
        <v>0</v>
      </c>
      <c r="Z585" s="161">
        <f t="shared" si="284"/>
        <v>0</v>
      </c>
      <c r="AA585" s="171">
        <f t="shared" si="285"/>
        <v>0</v>
      </c>
      <c r="AC585" s="219">
        <f t="shared" si="286"/>
        <v>0</v>
      </c>
      <c r="AD585" s="218">
        <f t="shared" si="287"/>
        <v>0</v>
      </c>
      <c r="AE585" s="218">
        <f t="shared" si="288"/>
        <v>0</v>
      </c>
      <c r="AF585" s="220">
        <f t="shared" si="289"/>
        <v>0</v>
      </c>
      <c r="AG585" s="162"/>
      <c r="AH585" s="182">
        <f t="shared" si="290"/>
        <v>0</v>
      </c>
      <c r="AI585" s="183">
        <f t="shared" si="291"/>
        <v>0</v>
      </c>
      <c r="AJ585" s="183">
        <f t="shared" si="292"/>
        <v>0</v>
      </c>
      <c r="AK585" s="184">
        <f t="shared" si="293"/>
        <v>0</v>
      </c>
      <c r="AM585" s="370" t="str">
        <f t="shared" si="299"/>
        <v>-</v>
      </c>
      <c r="AO585" s="309" t="str">
        <f t="shared" si="296"/>
        <v/>
      </c>
    </row>
    <row r="586" spans="2:41" ht="16.5" hidden="1" outlineLevel="2" thickBot="1">
      <c r="B586" s="316">
        <v>26</v>
      </c>
      <c r="C586" s="317">
        <f t="shared" si="294"/>
        <v>424</v>
      </c>
      <c r="D586" s="317">
        <f t="shared" si="295"/>
        <v>0</v>
      </c>
      <c r="E586" s="153"/>
      <c r="F586" s="153"/>
      <c r="G586" s="154"/>
      <c r="H586" s="154"/>
      <c r="I586" s="154"/>
      <c r="J586" s="154"/>
      <c r="K586" s="154"/>
      <c r="L586" s="154"/>
      <c r="M586" s="154"/>
      <c r="N586" s="253"/>
      <c r="O586" s="253"/>
      <c r="P586" s="312"/>
      <c r="Q586" s="253"/>
      <c r="R586" s="186" t="str">
        <f t="shared" si="297"/>
        <v>-</v>
      </c>
      <c r="S586" s="186" t="str">
        <f t="shared" si="298"/>
        <v>-</v>
      </c>
      <c r="T586" s="155" t="s">
        <v>316</v>
      </c>
      <c r="V586" s="181">
        <f t="shared" si="280"/>
        <v>0</v>
      </c>
      <c r="W586" s="202">
        <f t="shared" si="281"/>
        <v>0</v>
      </c>
      <c r="X586" s="149">
        <f t="shared" si="282"/>
        <v>0</v>
      </c>
      <c r="Y586" s="170">
        <f t="shared" si="283"/>
        <v>0</v>
      </c>
      <c r="Z586" s="161">
        <f t="shared" si="284"/>
        <v>0</v>
      </c>
      <c r="AA586" s="171">
        <f t="shared" si="285"/>
        <v>0</v>
      </c>
      <c r="AC586" s="219">
        <f t="shared" si="286"/>
        <v>0</v>
      </c>
      <c r="AD586" s="218">
        <f t="shared" si="287"/>
        <v>0</v>
      </c>
      <c r="AE586" s="218">
        <f t="shared" si="288"/>
        <v>0</v>
      </c>
      <c r="AF586" s="220">
        <f t="shared" si="289"/>
        <v>0</v>
      </c>
      <c r="AG586" s="162"/>
      <c r="AH586" s="182">
        <f t="shared" si="290"/>
        <v>0</v>
      </c>
      <c r="AI586" s="183">
        <f t="shared" si="291"/>
        <v>0</v>
      </c>
      <c r="AJ586" s="183">
        <f t="shared" si="292"/>
        <v>0</v>
      </c>
      <c r="AK586" s="184">
        <f t="shared" si="293"/>
        <v>0</v>
      </c>
      <c r="AM586" s="370" t="str">
        <f t="shared" si="299"/>
        <v>-</v>
      </c>
      <c r="AO586" s="309" t="str">
        <f t="shared" si="296"/>
        <v/>
      </c>
    </row>
    <row r="587" spans="2:41" ht="16.5" hidden="1" outlineLevel="2" thickBot="1">
      <c r="B587" s="316">
        <v>27</v>
      </c>
      <c r="C587" s="317">
        <f t="shared" si="294"/>
        <v>424</v>
      </c>
      <c r="D587" s="317">
        <f t="shared" si="295"/>
        <v>0</v>
      </c>
      <c r="E587" s="153"/>
      <c r="F587" s="153"/>
      <c r="G587" s="154"/>
      <c r="H587" s="154"/>
      <c r="I587" s="154"/>
      <c r="J587" s="154"/>
      <c r="K587" s="154"/>
      <c r="L587" s="154"/>
      <c r="M587" s="154"/>
      <c r="N587" s="253"/>
      <c r="O587" s="253"/>
      <c r="P587" s="312"/>
      <c r="Q587" s="253"/>
      <c r="R587" s="186" t="str">
        <f t="shared" si="297"/>
        <v>-</v>
      </c>
      <c r="S587" s="186" t="str">
        <f t="shared" si="298"/>
        <v>-</v>
      </c>
      <c r="T587" s="155" t="s">
        <v>316</v>
      </c>
      <c r="V587" s="181">
        <f t="shared" si="280"/>
        <v>0</v>
      </c>
      <c r="W587" s="202">
        <f t="shared" si="281"/>
        <v>0</v>
      </c>
      <c r="X587" s="149">
        <f t="shared" si="282"/>
        <v>0</v>
      </c>
      <c r="Y587" s="170">
        <f t="shared" si="283"/>
        <v>0</v>
      </c>
      <c r="Z587" s="161">
        <f t="shared" si="284"/>
        <v>0</v>
      </c>
      <c r="AA587" s="171">
        <f t="shared" si="285"/>
        <v>0</v>
      </c>
      <c r="AC587" s="219">
        <f t="shared" si="286"/>
        <v>0</v>
      </c>
      <c r="AD587" s="218">
        <f t="shared" si="287"/>
        <v>0</v>
      </c>
      <c r="AE587" s="218">
        <f t="shared" si="288"/>
        <v>0</v>
      </c>
      <c r="AF587" s="220">
        <f t="shared" si="289"/>
        <v>0</v>
      </c>
      <c r="AG587" s="162"/>
      <c r="AH587" s="182">
        <f t="shared" si="290"/>
        <v>0</v>
      </c>
      <c r="AI587" s="183">
        <f t="shared" si="291"/>
        <v>0</v>
      </c>
      <c r="AJ587" s="183">
        <f t="shared" si="292"/>
        <v>0</v>
      </c>
      <c r="AK587" s="184">
        <f t="shared" si="293"/>
        <v>0</v>
      </c>
      <c r="AM587" s="370" t="str">
        <f t="shared" si="299"/>
        <v>-</v>
      </c>
      <c r="AO587" s="309" t="str">
        <f t="shared" si="296"/>
        <v/>
      </c>
    </row>
    <row r="588" spans="2:41" ht="16.5" hidden="1" outlineLevel="2" thickBot="1">
      <c r="B588" s="316">
        <v>28</v>
      </c>
      <c r="C588" s="317">
        <f t="shared" si="294"/>
        <v>424</v>
      </c>
      <c r="D588" s="317">
        <f t="shared" si="295"/>
        <v>0</v>
      </c>
      <c r="E588" s="153"/>
      <c r="F588" s="153"/>
      <c r="G588" s="154"/>
      <c r="H588" s="154"/>
      <c r="I588" s="154"/>
      <c r="J588" s="154"/>
      <c r="K588" s="154"/>
      <c r="L588" s="154"/>
      <c r="M588" s="154"/>
      <c r="N588" s="253"/>
      <c r="O588" s="253"/>
      <c r="P588" s="312"/>
      <c r="Q588" s="253"/>
      <c r="R588" s="186" t="str">
        <f t="shared" si="297"/>
        <v>-</v>
      </c>
      <c r="S588" s="186" t="str">
        <f t="shared" si="298"/>
        <v>-</v>
      </c>
      <c r="T588" s="155" t="s">
        <v>316</v>
      </c>
      <c r="V588" s="181">
        <f t="shared" si="280"/>
        <v>0</v>
      </c>
      <c r="W588" s="202">
        <f t="shared" si="281"/>
        <v>0</v>
      </c>
      <c r="X588" s="149">
        <f t="shared" si="282"/>
        <v>0</v>
      </c>
      <c r="Y588" s="170">
        <f t="shared" si="283"/>
        <v>0</v>
      </c>
      <c r="Z588" s="161">
        <f t="shared" si="284"/>
        <v>0</v>
      </c>
      <c r="AA588" s="171">
        <f t="shared" si="285"/>
        <v>0</v>
      </c>
      <c r="AC588" s="219">
        <f t="shared" si="286"/>
        <v>0</v>
      </c>
      <c r="AD588" s="218">
        <f t="shared" si="287"/>
        <v>0</v>
      </c>
      <c r="AE588" s="218">
        <f t="shared" si="288"/>
        <v>0</v>
      </c>
      <c r="AF588" s="220">
        <f t="shared" si="289"/>
        <v>0</v>
      </c>
      <c r="AG588" s="162"/>
      <c r="AH588" s="182">
        <f t="shared" si="290"/>
        <v>0</v>
      </c>
      <c r="AI588" s="183">
        <f t="shared" si="291"/>
        <v>0</v>
      </c>
      <c r="AJ588" s="183">
        <f t="shared" si="292"/>
        <v>0</v>
      </c>
      <c r="AK588" s="184">
        <f t="shared" si="293"/>
        <v>0</v>
      </c>
      <c r="AM588" s="370" t="str">
        <f t="shared" si="299"/>
        <v>-</v>
      </c>
      <c r="AO588" s="309" t="str">
        <f t="shared" si="296"/>
        <v/>
      </c>
    </row>
    <row r="589" spans="2:41" ht="16.5" hidden="1" outlineLevel="2" thickBot="1">
      <c r="B589" s="316">
        <v>29</v>
      </c>
      <c r="C589" s="317">
        <f t="shared" si="294"/>
        <v>424</v>
      </c>
      <c r="D589" s="317">
        <f t="shared" si="295"/>
        <v>0</v>
      </c>
      <c r="E589" s="153"/>
      <c r="F589" s="153"/>
      <c r="G589" s="154"/>
      <c r="H589" s="154"/>
      <c r="I589" s="154"/>
      <c r="J589" s="154"/>
      <c r="K589" s="154"/>
      <c r="L589" s="154"/>
      <c r="M589" s="154"/>
      <c r="N589" s="253"/>
      <c r="O589" s="253"/>
      <c r="P589" s="312"/>
      <c r="Q589" s="253"/>
      <c r="R589" s="186" t="str">
        <f t="shared" si="297"/>
        <v>-</v>
      </c>
      <c r="S589" s="186" t="str">
        <f t="shared" si="298"/>
        <v>-</v>
      </c>
      <c r="T589" s="155" t="s">
        <v>316</v>
      </c>
      <c r="V589" s="181">
        <f t="shared" si="280"/>
        <v>0</v>
      </c>
      <c r="W589" s="202">
        <f t="shared" si="281"/>
        <v>0</v>
      </c>
      <c r="X589" s="149">
        <f t="shared" si="282"/>
        <v>0</v>
      </c>
      <c r="Y589" s="170">
        <f t="shared" si="283"/>
        <v>0</v>
      </c>
      <c r="Z589" s="161">
        <f t="shared" si="284"/>
        <v>0</v>
      </c>
      <c r="AA589" s="171">
        <f t="shared" si="285"/>
        <v>0</v>
      </c>
      <c r="AC589" s="219">
        <f t="shared" si="286"/>
        <v>0</v>
      </c>
      <c r="AD589" s="218">
        <f t="shared" si="287"/>
        <v>0</v>
      </c>
      <c r="AE589" s="218">
        <f t="shared" si="288"/>
        <v>0</v>
      </c>
      <c r="AF589" s="220">
        <f t="shared" si="289"/>
        <v>0</v>
      </c>
      <c r="AG589" s="162"/>
      <c r="AH589" s="182">
        <f t="shared" si="290"/>
        <v>0</v>
      </c>
      <c r="AI589" s="183">
        <f t="shared" si="291"/>
        <v>0</v>
      </c>
      <c r="AJ589" s="183">
        <f t="shared" si="292"/>
        <v>0</v>
      </c>
      <c r="AK589" s="184">
        <f t="shared" si="293"/>
        <v>0</v>
      </c>
      <c r="AM589" s="370" t="str">
        <f t="shared" si="299"/>
        <v>-</v>
      </c>
      <c r="AO589" s="309" t="str">
        <f t="shared" si="296"/>
        <v/>
      </c>
    </row>
    <row r="590" spans="2:41" ht="16.5" hidden="1" outlineLevel="2" thickBot="1">
      <c r="B590" s="316">
        <v>30</v>
      </c>
      <c r="C590" s="317">
        <f t="shared" si="294"/>
        <v>424</v>
      </c>
      <c r="D590" s="317">
        <f t="shared" si="295"/>
        <v>0</v>
      </c>
      <c r="E590" s="153"/>
      <c r="F590" s="153"/>
      <c r="G590" s="154"/>
      <c r="H590" s="154"/>
      <c r="I590" s="154"/>
      <c r="J590" s="154"/>
      <c r="K590" s="154"/>
      <c r="L590" s="154"/>
      <c r="M590" s="154"/>
      <c r="N590" s="253"/>
      <c r="O590" s="253"/>
      <c r="P590" s="312"/>
      <c r="Q590" s="253"/>
      <c r="R590" s="186" t="str">
        <f t="shared" si="297"/>
        <v>-</v>
      </c>
      <c r="S590" s="186" t="str">
        <f t="shared" si="298"/>
        <v>-</v>
      </c>
      <c r="T590" s="155" t="s">
        <v>316</v>
      </c>
      <c r="V590" s="181">
        <f t="shared" si="280"/>
        <v>0</v>
      </c>
      <c r="W590" s="202">
        <f t="shared" si="281"/>
        <v>0</v>
      </c>
      <c r="X590" s="149">
        <f t="shared" si="282"/>
        <v>0</v>
      </c>
      <c r="Y590" s="170">
        <f t="shared" si="283"/>
        <v>0</v>
      </c>
      <c r="Z590" s="161">
        <f t="shared" si="284"/>
        <v>0</v>
      </c>
      <c r="AA590" s="171">
        <f t="shared" si="285"/>
        <v>0</v>
      </c>
      <c r="AC590" s="219">
        <f t="shared" si="286"/>
        <v>0</v>
      </c>
      <c r="AD590" s="218">
        <f t="shared" si="287"/>
        <v>0</v>
      </c>
      <c r="AE590" s="218">
        <f t="shared" si="288"/>
        <v>0</v>
      </c>
      <c r="AF590" s="220">
        <f t="shared" si="289"/>
        <v>0</v>
      </c>
      <c r="AG590" s="162"/>
      <c r="AH590" s="182">
        <f t="shared" si="290"/>
        <v>0</v>
      </c>
      <c r="AI590" s="183">
        <f t="shared" si="291"/>
        <v>0</v>
      </c>
      <c r="AJ590" s="183">
        <f t="shared" si="292"/>
        <v>0</v>
      </c>
      <c r="AK590" s="184">
        <f t="shared" si="293"/>
        <v>0</v>
      </c>
      <c r="AM590" s="370" t="str">
        <f t="shared" si="299"/>
        <v>-</v>
      </c>
      <c r="AO590" s="309" t="str">
        <f t="shared" si="296"/>
        <v/>
      </c>
    </row>
    <row r="591" spans="2:41" ht="16.5" hidden="1" outlineLevel="2" thickBot="1">
      <c r="B591" s="316">
        <v>31</v>
      </c>
      <c r="C591" s="317">
        <f t="shared" si="294"/>
        <v>424</v>
      </c>
      <c r="D591" s="317">
        <f t="shared" si="295"/>
        <v>0</v>
      </c>
      <c r="E591" s="153"/>
      <c r="F591" s="153"/>
      <c r="G591" s="154"/>
      <c r="H591" s="154"/>
      <c r="I591" s="154"/>
      <c r="J591" s="154"/>
      <c r="K591" s="154"/>
      <c r="L591" s="154"/>
      <c r="M591" s="154"/>
      <c r="N591" s="253"/>
      <c r="O591" s="253"/>
      <c r="P591" s="312"/>
      <c r="Q591" s="253"/>
      <c r="R591" s="186" t="str">
        <f t="shared" si="297"/>
        <v>-</v>
      </c>
      <c r="S591" s="186" t="str">
        <f t="shared" si="298"/>
        <v>-</v>
      </c>
      <c r="T591" s="155" t="s">
        <v>316</v>
      </c>
      <c r="V591" s="181">
        <f t="shared" si="280"/>
        <v>0</v>
      </c>
      <c r="W591" s="202">
        <f t="shared" si="281"/>
        <v>0</v>
      </c>
      <c r="X591" s="149">
        <f t="shared" si="282"/>
        <v>0</v>
      </c>
      <c r="Y591" s="170">
        <f t="shared" si="283"/>
        <v>0</v>
      </c>
      <c r="Z591" s="161">
        <f t="shared" si="284"/>
        <v>0</v>
      </c>
      <c r="AA591" s="171">
        <f t="shared" si="285"/>
        <v>0</v>
      </c>
      <c r="AC591" s="219">
        <f t="shared" si="286"/>
        <v>0</v>
      </c>
      <c r="AD591" s="218">
        <f t="shared" si="287"/>
        <v>0</v>
      </c>
      <c r="AE591" s="218">
        <f t="shared" si="288"/>
        <v>0</v>
      </c>
      <c r="AF591" s="220">
        <f t="shared" si="289"/>
        <v>0</v>
      </c>
      <c r="AG591" s="162"/>
      <c r="AH591" s="182">
        <f t="shared" si="290"/>
        <v>0</v>
      </c>
      <c r="AI591" s="183">
        <f t="shared" si="291"/>
        <v>0</v>
      </c>
      <c r="AJ591" s="183">
        <f t="shared" si="292"/>
        <v>0</v>
      </c>
      <c r="AK591" s="184">
        <f t="shared" si="293"/>
        <v>0</v>
      </c>
      <c r="AM591" s="370" t="str">
        <f t="shared" si="299"/>
        <v>-</v>
      </c>
      <c r="AO591" s="309" t="str">
        <f t="shared" si="296"/>
        <v/>
      </c>
    </row>
    <row r="592" spans="2:41" ht="16.5" hidden="1" outlineLevel="2" thickBot="1">
      <c r="B592" s="316">
        <v>32</v>
      </c>
      <c r="C592" s="317">
        <f t="shared" si="294"/>
        <v>424</v>
      </c>
      <c r="D592" s="317">
        <f t="shared" si="295"/>
        <v>0</v>
      </c>
      <c r="E592" s="153"/>
      <c r="F592" s="153"/>
      <c r="G592" s="154"/>
      <c r="H592" s="154"/>
      <c r="I592" s="154"/>
      <c r="J592" s="154"/>
      <c r="K592" s="154"/>
      <c r="L592" s="154"/>
      <c r="M592" s="154"/>
      <c r="N592" s="253"/>
      <c r="O592" s="253"/>
      <c r="P592" s="312"/>
      <c r="Q592" s="253"/>
      <c r="R592" s="186" t="str">
        <f t="shared" si="297"/>
        <v>-</v>
      </c>
      <c r="S592" s="186" t="str">
        <f t="shared" si="298"/>
        <v>-</v>
      </c>
      <c r="T592" s="155" t="s">
        <v>316</v>
      </c>
      <c r="V592" s="181">
        <f t="shared" si="280"/>
        <v>0</v>
      </c>
      <c r="W592" s="202">
        <f t="shared" si="281"/>
        <v>0</v>
      </c>
      <c r="X592" s="149">
        <f t="shared" si="282"/>
        <v>0</v>
      </c>
      <c r="Y592" s="170">
        <f t="shared" si="283"/>
        <v>0</v>
      </c>
      <c r="Z592" s="161">
        <f t="shared" si="284"/>
        <v>0</v>
      </c>
      <c r="AA592" s="171">
        <f t="shared" si="285"/>
        <v>0</v>
      </c>
      <c r="AC592" s="219">
        <f t="shared" si="286"/>
        <v>0</v>
      </c>
      <c r="AD592" s="218">
        <f t="shared" si="287"/>
        <v>0</v>
      </c>
      <c r="AE592" s="218">
        <f t="shared" si="288"/>
        <v>0</v>
      </c>
      <c r="AF592" s="220">
        <f t="shared" si="289"/>
        <v>0</v>
      </c>
      <c r="AG592" s="162"/>
      <c r="AH592" s="182">
        <f t="shared" si="290"/>
        <v>0</v>
      </c>
      <c r="AI592" s="183">
        <f t="shared" si="291"/>
        <v>0</v>
      </c>
      <c r="AJ592" s="183">
        <f t="shared" si="292"/>
        <v>0</v>
      </c>
      <c r="AK592" s="184">
        <f t="shared" si="293"/>
        <v>0</v>
      </c>
      <c r="AM592" s="370" t="str">
        <f t="shared" si="299"/>
        <v>-</v>
      </c>
      <c r="AO592" s="309" t="str">
        <f t="shared" si="296"/>
        <v/>
      </c>
    </row>
    <row r="593" spans="2:41" ht="16.5" hidden="1" outlineLevel="2" thickBot="1">
      <c r="B593" s="316">
        <v>33</v>
      </c>
      <c r="C593" s="317">
        <f t="shared" si="294"/>
        <v>424</v>
      </c>
      <c r="D593" s="317">
        <f t="shared" si="295"/>
        <v>0</v>
      </c>
      <c r="E593" s="153"/>
      <c r="F593" s="153"/>
      <c r="G593" s="154"/>
      <c r="H593" s="154"/>
      <c r="I593" s="154"/>
      <c r="J593" s="154"/>
      <c r="K593" s="154"/>
      <c r="L593" s="154"/>
      <c r="M593" s="154"/>
      <c r="N593" s="253"/>
      <c r="O593" s="253"/>
      <c r="P593" s="312"/>
      <c r="Q593" s="253"/>
      <c r="R593" s="186" t="str">
        <f t="shared" si="297"/>
        <v>-</v>
      </c>
      <c r="S593" s="186" t="str">
        <f t="shared" si="298"/>
        <v>-</v>
      </c>
      <c r="T593" s="155" t="s">
        <v>316</v>
      </c>
      <c r="V593" s="181">
        <f t="shared" si="280"/>
        <v>0</v>
      </c>
      <c r="W593" s="202">
        <f t="shared" si="281"/>
        <v>0</v>
      </c>
      <c r="X593" s="149">
        <f t="shared" si="282"/>
        <v>0</v>
      </c>
      <c r="Y593" s="170">
        <f t="shared" si="283"/>
        <v>0</v>
      </c>
      <c r="Z593" s="161">
        <f t="shared" si="284"/>
        <v>0</v>
      </c>
      <c r="AA593" s="171">
        <f t="shared" si="285"/>
        <v>0</v>
      </c>
      <c r="AC593" s="219">
        <f t="shared" si="286"/>
        <v>0</v>
      </c>
      <c r="AD593" s="218">
        <f t="shared" si="287"/>
        <v>0</v>
      </c>
      <c r="AE593" s="218">
        <f t="shared" si="288"/>
        <v>0</v>
      </c>
      <c r="AF593" s="220">
        <f t="shared" si="289"/>
        <v>0</v>
      </c>
      <c r="AG593" s="162"/>
      <c r="AH593" s="182">
        <f t="shared" si="290"/>
        <v>0</v>
      </c>
      <c r="AI593" s="183">
        <f t="shared" si="291"/>
        <v>0</v>
      </c>
      <c r="AJ593" s="183">
        <f t="shared" si="292"/>
        <v>0</v>
      </c>
      <c r="AK593" s="184">
        <f t="shared" si="293"/>
        <v>0</v>
      </c>
      <c r="AM593" s="370" t="str">
        <f t="shared" si="299"/>
        <v>-</v>
      </c>
      <c r="AO593" s="309" t="str">
        <f t="shared" si="296"/>
        <v/>
      </c>
    </row>
    <row r="594" spans="2:41" ht="16.5" hidden="1" outlineLevel="2" thickBot="1">
      <c r="B594" s="316">
        <v>34</v>
      </c>
      <c r="C594" s="317">
        <f t="shared" si="294"/>
        <v>424</v>
      </c>
      <c r="D594" s="317">
        <f t="shared" si="295"/>
        <v>0</v>
      </c>
      <c r="E594" s="153"/>
      <c r="F594" s="153"/>
      <c r="G594" s="154"/>
      <c r="H594" s="154"/>
      <c r="I594" s="154"/>
      <c r="J594" s="154"/>
      <c r="K594" s="154"/>
      <c r="L594" s="154"/>
      <c r="M594" s="154"/>
      <c r="N594" s="253"/>
      <c r="O594" s="253"/>
      <c r="P594" s="312"/>
      <c r="Q594" s="253"/>
      <c r="R594" s="186" t="str">
        <f t="shared" si="297"/>
        <v>-</v>
      </c>
      <c r="S594" s="186" t="str">
        <f t="shared" si="298"/>
        <v>-</v>
      </c>
      <c r="T594" s="155" t="s">
        <v>316</v>
      </c>
      <c r="V594" s="181">
        <f t="shared" si="280"/>
        <v>0</v>
      </c>
      <c r="W594" s="202">
        <f t="shared" si="281"/>
        <v>0</v>
      </c>
      <c r="X594" s="149">
        <f t="shared" si="282"/>
        <v>0</v>
      </c>
      <c r="Y594" s="170">
        <f t="shared" si="283"/>
        <v>0</v>
      </c>
      <c r="Z594" s="161">
        <f t="shared" si="284"/>
        <v>0</v>
      </c>
      <c r="AA594" s="171">
        <f t="shared" si="285"/>
        <v>0</v>
      </c>
      <c r="AC594" s="219">
        <f t="shared" si="286"/>
        <v>0</v>
      </c>
      <c r="AD594" s="218">
        <f t="shared" si="287"/>
        <v>0</v>
      </c>
      <c r="AE594" s="218">
        <f t="shared" si="288"/>
        <v>0</v>
      </c>
      <c r="AF594" s="220">
        <f t="shared" si="289"/>
        <v>0</v>
      </c>
      <c r="AG594" s="162"/>
      <c r="AH594" s="182">
        <f t="shared" si="290"/>
        <v>0</v>
      </c>
      <c r="AI594" s="183">
        <f t="shared" si="291"/>
        <v>0</v>
      </c>
      <c r="AJ594" s="183">
        <f t="shared" si="292"/>
        <v>0</v>
      </c>
      <c r="AK594" s="184">
        <f t="shared" si="293"/>
        <v>0</v>
      </c>
      <c r="AM594" s="370" t="str">
        <f t="shared" si="299"/>
        <v>-</v>
      </c>
      <c r="AO594" s="309" t="str">
        <f t="shared" si="296"/>
        <v/>
      </c>
    </row>
    <row r="595" spans="2:41" ht="16.5" hidden="1" outlineLevel="2" thickBot="1">
      <c r="B595" s="316">
        <v>35</v>
      </c>
      <c r="C595" s="317">
        <f t="shared" si="294"/>
        <v>424</v>
      </c>
      <c r="D595" s="317">
        <f t="shared" si="295"/>
        <v>0</v>
      </c>
      <c r="E595" s="153"/>
      <c r="F595" s="153"/>
      <c r="G595" s="154"/>
      <c r="H595" s="154"/>
      <c r="I595" s="154"/>
      <c r="J595" s="154"/>
      <c r="K595" s="154"/>
      <c r="L595" s="154"/>
      <c r="M595" s="154"/>
      <c r="N595" s="253"/>
      <c r="O595" s="253"/>
      <c r="P595" s="312"/>
      <c r="Q595" s="253"/>
      <c r="R595" s="186" t="str">
        <f t="shared" si="297"/>
        <v>-</v>
      </c>
      <c r="S595" s="186" t="str">
        <f t="shared" si="298"/>
        <v>-</v>
      </c>
      <c r="T595" s="155" t="s">
        <v>316</v>
      </c>
      <c r="V595" s="181">
        <f t="shared" si="280"/>
        <v>0</v>
      </c>
      <c r="W595" s="202">
        <f t="shared" si="281"/>
        <v>0</v>
      </c>
      <c r="X595" s="149">
        <f t="shared" si="282"/>
        <v>0</v>
      </c>
      <c r="Y595" s="170">
        <f t="shared" si="283"/>
        <v>0</v>
      </c>
      <c r="Z595" s="161">
        <f t="shared" si="284"/>
        <v>0</v>
      </c>
      <c r="AA595" s="171">
        <f t="shared" si="285"/>
        <v>0</v>
      </c>
      <c r="AC595" s="219">
        <f t="shared" si="286"/>
        <v>0</v>
      </c>
      <c r="AD595" s="218">
        <f t="shared" si="287"/>
        <v>0</v>
      </c>
      <c r="AE595" s="218">
        <f t="shared" si="288"/>
        <v>0</v>
      </c>
      <c r="AF595" s="220">
        <f t="shared" si="289"/>
        <v>0</v>
      </c>
      <c r="AG595" s="162"/>
      <c r="AH595" s="182">
        <f t="shared" si="290"/>
        <v>0</v>
      </c>
      <c r="AI595" s="183">
        <f t="shared" si="291"/>
        <v>0</v>
      </c>
      <c r="AJ595" s="183">
        <f t="shared" si="292"/>
        <v>0</v>
      </c>
      <c r="AK595" s="184">
        <f t="shared" si="293"/>
        <v>0</v>
      </c>
      <c r="AM595" s="370" t="str">
        <f t="shared" si="299"/>
        <v>-</v>
      </c>
      <c r="AO595" s="309" t="str">
        <f t="shared" si="296"/>
        <v/>
      </c>
    </row>
    <row r="596" spans="2:41" ht="16.5" hidden="1" outlineLevel="2" thickBot="1">
      <c r="B596" s="316">
        <v>36</v>
      </c>
      <c r="C596" s="317">
        <f t="shared" si="294"/>
        <v>424</v>
      </c>
      <c r="D596" s="317">
        <f t="shared" si="295"/>
        <v>0</v>
      </c>
      <c r="E596" s="153"/>
      <c r="F596" s="153"/>
      <c r="G596" s="154"/>
      <c r="H596" s="154"/>
      <c r="I596" s="154"/>
      <c r="J596" s="154"/>
      <c r="K596" s="154"/>
      <c r="L596" s="154"/>
      <c r="M596" s="154"/>
      <c r="N596" s="253"/>
      <c r="O596" s="253"/>
      <c r="P596" s="312"/>
      <c r="Q596" s="253"/>
      <c r="R596" s="186" t="str">
        <f t="shared" si="297"/>
        <v>-</v>
      </c>
      <c r="S596" s="186" t="str">
        <f t="shared" si="298"/>
        <v>-</v>
      </c>
      <c r="T596" s="155" t="s">
        <v>316</v>
      </c>
      <c r="V596" s="181">
        <f t="shared" si="280"/>
        <v>0</v>
      </c>
      <c r="W596" s="202">
        <f t="shared" si="281"/>
        <v>0</v>
      </c>
      <c r="X596" s="149">
        <f t="shared" si="282"/>
        <v>0</v>
      </c>
      <c r="Y596" s="170">
        <f t="shared" si="283"/>
        <v>0</v>
      </c>
      <c r="Z596" s="161">
        <f t="shared" si="284"/>
        <v>0</v>
      </c>
      <c r="AA596" s="171">
        <f t="shared" si="285"/>
        <v>0</v>
      </c>
      <c r="AC596" s="219">
        <f t="shared" si="286"/>
        <v>0</v>
      </c>
      <c r="AD596" s="218">
        <f t="shared" si="287"/>
        <v>0</v>
      </c>
      <c r="AE596" s="218">
        <f t="shared" si="288"/>
        <v>0</v>
      </c>
      <c r="AF596" s="220">
        <f t="shared" si="289"/>
        <v>0</v>
      </c>
      <c r="AG596" s="162"/>
      <c r="AH596" s="182">
        <f t="shared" si="290"/>
        <v>0</v>
      </c>
      <c r="AI596" s="183">
        <f t="shared" si="291"/>
        <v>0</v>
      </c>
      <c r="AJ596" s="183">
        <f t="shared" si="292"/>
        <v>0</v>
      </c>
      <c r="AK596" s="184">
        <f t="shared" si="293"/>
        <v>0</v>
      </c>
      <c r="AM596" s="370" t="str">
        <f t="shared" si="299"/>
        <v>-</v>
      </c>
      <c r="AO596" s="309" t="str">
        <f t="shared" si="296"/>
        <v/>
      </c>
    </row>
    <row r="597" spans="2:41" ht="16.5" hidden="1" outlineLevel="2" thickBot="1">
      <c r="B597" s="316">
        <v>37</v>
      </c>
      <c r="C597" s="317">
        <f t="shared" si="294"/>
        <v>424</v>
      </c>
      <c r="D597" s="317">
        <f t="shared" si="295"/>
        <v>0</v>
      </c>
      <c r="E597" s="153"/>
      <c r="F597" s="153"/>
      <c r="G597" s="154"/>
      <c r="H597" s="154"/>
      <c r="I597" s="154"/>
      <c r="J597" s="154"/>
      <c r="K597" s="154"/>
      <c r="L597" s="154"/>
      <c r="M597" s="154"/>
      <c r="N597" s="253"/>
      <c r="O597" s="253"/>
      <c r="P597" s="312"/>
      <c r="Q597" s="253"/>
      <c r="R597" s="186" t="str">
        <f t="shared" si="297"/>
        <v>-</v>
      </c>
      <c r="S597" s="186" t="str">
        <f t="shared" si="298"/>
        <v>-</v>
      </c>
      <c r="T597" s="155" t="s">
        <v>316</v>
      </c>
      <c r="V597" s="181">
        <f t="shared" si="280"/>
        <v>0</v>
      </c>
      <c r="W597" s="202">
        <f t="shared" si="281"/>
        <v>0</v>
      </c>
      <c r="X597" s="149">
        <f t="shared" si="282"/>
        <v>0</v>
      </c>
      <c r="Y597" s="170">
        <f t="shared" si="283"/>
        <v>0</v>
      </c>
      <c r="Z597" s="161">
        <f t="shared" si="284"/>
        <v>0</v>
      </c>
      <c r="AA597" s="171">
        <f t="shared" si="285"/>
        <v>0</v>
      </c>
      <c r="AC597" s="219">
        <f t="shared" si="286"/>
        <v>0</v>
      </c>
      <c r="AD597" s="218">
        <f t="shared" si="287"/>
        <v>0</v>
      </c>
      <c r="AE597" s="218">
        <f t="shared" si="288"/>
        <v>0</v>
      </c>
      <c r="AF597" s="220">
        <f t="shared" si="289"/>
        <v>0</v>
      </c>
      <c r="AG597" s="162"/>
      <c r="AH597" s="182">
        <f t="shared" si="290"/>
        <v>0</v>
      </c>
      <c r="AI597" s="183">
        <f t="shared" si="291"/>
        <v>0</v>
      </c>
      <c r="AJ597" s="183">
        <f t="shared" si="292"/>
        <v>0</v>
      </c>
      <c r="AK597" s="184">
        <f t="shared" si="293"/>
        <v>0</v>
      </c>
      <c r="AM597" s="370" t="str">
        <f t="shared" si="299"/>
        <v>-</v>
      </c>
      <c r="AO597" s="309" t="str">
        <f t="shared" si="296"/>
        <v/>
      </c>
    </row>
    <row r="598" spans="2:41" ht="16.5" hidden="1" outlineLevel="2" thickBot="1">
      <c r="B598" s="316">
        <v>38</v>
      </c>
      <c r="C598" s="317">
        <f t="shared" si="294"/>
        <v>424</v>
      </c>
      <c r="D598" s="317">
        <f t="shared" si="295"/>
        <v>0</v>
      </c>
      <c r="E598" s="153"/>
      <c r="F598" s="153"/>
      <c r="G598" s="154"/>
      <c r="H598" s="154"/>
      <c r="I598" s="154"/>
      <c r="J598" s="154"/>
      <c r="K598" s="154"/>
      <c r="L598" s="154"/>
      <c r="M598" s="154"/>
      <c r="N598" s="253"/>
      <c r="O598" s="253"/>
      <c r="P598" s="312"/>
      <c r="Q598" s="253"/>
      <c r="R598" s="186" t="str">
        <f t="shared" si="297"/>
        <v>-</v>
      </c>
      <c r="S598" s="186" t="str">
        <f t="shared" si="298"/>
        <v>-</v>
      </c>
      <c r="T598" s="155" t="s">
        <v>316</v>
      </c>
      <c r="V598" s="181">
        <f t="shared" si="280"/>
        <v>0</v>
      </c>
      <c r="W598" s="202">
        <f t="shared" si="281"/>
        <v>0</v>
      </c>
      <c r="X598" s="149">
        <f t="shared" si="282"/>
        <v>0</v>
      </c>
      <c r="Y598" s="170">
        <f t="shared" si="283"/>
        <v>0</v>
      </c>
      <c r="Z598" s="161">
        <f t="shared" si="284"/>
        <v>0</v>
      </c>
      <c r="AA598" s="171">
        <f t="shared" si="285"/>
        <v>0</v>
      </c>
      <c r="AC598" s="219">
        <f t="shared" si="286"/>
        <v>0</v>
      </c>
      <c r="AD598" s="218">
        <f t="shared" si="287"/>
        <v>0</v>
      </c>
      <c r="AE598" s="218">
        <f t="shared" si="288"/>
        <v>0</v>
      </c>
      <c r="AF598" s="220">
        <f t="shared" si="289"/>
        <v>0</v>
      </c>
      <c r="AG598" s="162"/>
      <c r="AH598" s="182">
        <f t="shared" si="290"/>
        <v>0</v>
      </c>
      <c r="AI598" s="183">
        <f t="shared" si="291"/>
        <v>0</v>
      </c>
      <c r="AJ598" s="183">
        <f t="shared" si="292"/>
        <v>0</v>
      </c>
      <c r="AK598" s="184">
        <f t="shared" si="293"/>
        <v>0</v>
      </c>
      <c r="AM598" s="370" t="str">
        <f t="shared" si="299"/>
        <v>-</v>
      </c>
      <c r="AO598" s="309" t="str">
        <f t="shared" si="296"/>
        <v/>
      </c>
    </row>
    <row r="599" spans="2:41" ht="16.5" hidden="1" outlineLevel="2" thickBot="1">
      <c r="B599" s="316">
        <v>39</v>
      </c>
      <c r="C599" s="317">
        <f t="shared" si="294"/>
        <v>424</v>
      </c>
      <c r="D599" s="317">
        <f t="shared" si="295"/>
        <v>0</v>
      </c>
      <c r="E599" s="153"/>
      <c r="F599" s="153"/>
      <c r="G599" s="154"/>
      <c r="H599" s="154"/>
      <c r="I599" s="154"/>
      <c r="J599" s="154"/>
      <c r="K599" s="154"/>
      <c r="L599" s="154"/>
      <c r="M599" s="154"/>
      <c r="N599" s="253"/>
      <c r="O599" s="253"/>
      <c r="P599" s="312"/>
      <c r="Q599" s="253"/>
      <c r="R599" s="186" t="str">
        <f t="shared" si="297"/>
        <v>-</v>
      </c>
      <c r="S599" s="186" t="str">
        <f t="shared" si="298"/>
        <v>-</v>
      </c>
      <c r="T599" s="155" t="s">
        <v>316</v>
      </c>
      <c r="V599" s="181">
        <f t="shared" si="280"/>
        <v>0</v>
      </c>
      <c r="W599" s="202">
        <f t="shared" si="281"/>
        <v>0</v>
      </c>
      <c r="X599" s="149">
        <f t="shared" si="282"/>
        <v>0</v>
      </c>
      <c r="Y599" s="170">
        <f t="shared" si="283"/>
        <v>0</v>
      </c>
      <c r="Z599" s="161">
        <f t="shared" si="284"/>
        <v>0</v>
      </c>
      <c r="AA599" s="171">
        <f t="shared" si="285"/>
        <v>0</v>
      </c>
      <c r="AC599" s="219">
        <f t="shared" si="286"/>
        <v>0</v>
      </c>
      <c r="AD599" s="218">
        <f t="shared" si="287"/>
        <v>0</v>
      </c>
      <c r="AE599" s="218">
        <f t="shared" si="288"/>
        <v>0</v>
      </c>
      <c r="AF599" s="220">
        <f t="shared" si="289"/>
        <v>0</v>
      </c>
      <c r="AG599" s="162"/>
      <c r="AH599" s="182">
        <f t="shared" si="290"/>
        <v>0</v>
      </c>
      <c r="AI599" s="183">
        <f t="shared" si="291"/>
        <v>0</v>
      </c>
      <c r="AJ599" s="183">
        <f t="shared" si="292"/>
        <v>0</v>
      </c>
      <c r="AK599" s="184">
        <f t="shared" si="293"/>
        <v>0</v>
      </c>
      <c r="AM599" s="370" t="str">
        <f t="shared" si="299"/>
        <v>-</v>
      </c>
      <c r="AO599" s="309" t="str">
        <f t="shared" si="296"/>
        <v/>
      </c>
    </row>
    <row r="600" spans="2:41" ht="16.5" hidden="1" outlineLevel="2" thickBot="1">
      <c r="B600" s="316">
        <v>40</v>
      </c>
      <c r="C600" s="317">
        <f t="shared" si="294"/>
        <v>424</v>
      </c>
      <c r="D600" s="317">
        <f t="shared" si="295"/>
        <v>0</v>
      </c>
      <c r="E600" s="153"/>
      <c r="F600" s="153"/>
      <c r="G600" s="154"/>
      <c r="H600" s="154"/>
      <c r="I600" s="154"/>
      <c r="J600" s="154"/>
      <c r="K600" s="154"/>
      <c r="L600" s="154"/>
      <c r="M600" s="154"/>
      <c r="N600" s="253"/>
      <c r="O600" s="253"/>
      <c r="P600" s="312"/>
      <c r="Q600" s="253"/>
      <c r="R600" s="186" t="str">
        <f t="shared" si="297"/>
        <v>-</v>
      </c>
      <c r="S600" s="186" t="str">
        <f t="shared" si="298"/>
        <v>-</v>
      </c>
      <c r="T600" s="155" t="s">
        <v>316</v>
      </c>
      <c r="V600" s="181">
        <f t="shared" si="280"/>
        <v>0</v>
      </c>
      <c r="W600" s="202">
        <f t="shared" si="281"/>
        <v>0</v>
      </c>
      <c r="X600" s="149">
        <f t="shared" si="282"/>
        <v>0</v>
      </c>
      <c r="Y600" s="170">
        <f t="shared" si="283"/>
        <v>0</v>
      </c>
      <c r="Z600" s="161">
        <f t="shared" si="284"/>
        <v>0</v>
      </c>
      <c r="AA600" s="171">
        <f t="shared" si="285"/>
        <v>0</v>
      </c>
      <c r="AC600" s="219">
        <f t="shared" si="286"/>
        <v>0</v>
      </c>
      <c r="AD600" s="218">
        <f t="shared" si="287"/>
        <v>0</v>
      </c>
      <c r="AE600" s="218">
        <f t="shared" si="288"/>
        <v>0</v>
      </c>
      <c r="AF600" s="220">
        <f t="shared" si="289"/>
        <v>0</v>
      </c>
      <c r="AG600" s="162"/>
      <c r="AH600" s="182">
        <f t="shared" si="290"/>
        <v>0</v>
      </c>
      <c r="AI600" s="183">
        <f t="shared" si="291"/>
        <v>0</v>
      </c>
      <c r="AJ600" s="183">
        <f t="shared" si="292"/>
        <v>0</v>
      </c>
      <c r="AK600" s="184">
        <f t="shared" si="293"/>
        <v>0</v>
      </c>
      <c r="AM600" s="370" t="str">
        <f t="shared" si="299"/>
        <v>-</v>
      </c>
      <c r="AO600" s="309" t="str">
        <f t="shared" si="296"/>
        <v/>
      </c>
    </row>
    <row r="601" spans="2:41" ht="16.5" hidden="1" outlineLevel="2" thickBot="1">
      <c r="B601" s="316">
        <v>41</v>
      </c>
      <c r="C601" s="317">
        <f t="shared" si="294"/>
        <v>424</v>
      </c>
      <c r="D601" s="317">
        <f t="shared" si="295"/>
        <v>0</v>
      </c>
      <c r="E601" s="153"/>
      <c r="F601" s="153"/>
      <c r="G601" s="154"/>
      <c r="H601" s="154"/>
      <c r="I601" s="154"/>
      <c r="J601" s="154"/>
      <c r="K601" s="154"/>
      <c r="L601" s="154"/>
      <c r="M601" s="154"/>
      <c r="N601" s="253"/>
      <c r="O601" s="253"/>
      <c r="P601" s="312"/>
      <c r="Q601" s="253"/>
      <c r="R601" s="186" t="str">
        <f t="shared" si="297"/>
        <v>-</v>
      </c>
      <c r="S601" s="186" t="str">
        <f t="shared" si="298"/>
        <v>-</v>
      </c>
      <c r="T601" s="155" t="s">
        <v>316</v>
      </c>
      <c r="V601" s="181">
        <f t="shared" si="280"/>
        <v>0</v>
      </c>
      <c r="W601" s="202">
        <f t="shared" si="281"/>
        <v>0</v>
      </c>
      <c r="X601" s="149">
        <f t="shared" si="282"/>
        <v>0</v>
      </c>
      <c r="Y601" s="170">
        <f t="shared" si="283"/>
        <v>0</v>
      </c>
      <c r="Z601" s="161">
        <f t="shared" si="284"/>
        <v>0</v>
      </c>
      <c r="AA601" s="171">
        <f t="shared" si="285"/>
        <v>0</v>
      </c>
      <c r="AC601" s="219">
        <f t="shared" si="286"/>
        <v>0</v>
      </c>
      <c r="AD601" s="218">
        <f t="shared" si="287"/>
        <v>0</v>
      </c>
      <c r="AE601" s="218">
        <f t="shared" si="288"/>
        <v>0</v>
      </c>
      <c r="AF601" s="220">
        <f t="shared" si="289"/>
        <v>0</v>
      </c>
      <c r="AG601" s="162"/>
      <c r="AH601" s="182">
        <f t="shared" si="290"/>
        <v>0</v>
      </c>
      <c r="AI601" s="183">
        <f t="shared" si="291"/>
        <v>0</v>
      </c>
      <c r="AJ601" s="183">
        <f t="shared" si="292"/>
        <v>0</v>
      </c>
      <c r="AK601" s="184">
        <f t="shared" si="293"/>
        <v>0</v>
      </c>
      <c r="AM601" s="370" t="str">
        <f t="shared" si="299"/>
        <v>-</v>
      </c>
      <c r="AO601" s="309" t="str">
        <f t="shared" si="296"/>
        <v/>
      </c>
    </row>
    <row r="602" spans="2:41" ht="16.5" hidden="1" outlineLevel="2" thickBot="1">
      <c r="B602" s="316">
        <v>42</v>
      </c>
      <c r="C602" s="317">
        <f t="shared" si="294"/>
        <v>424</v>
      </c>
      <c r="D602" s="317">
        <f t="shared" si="295"/>
        <v>0</v>
      </c>
      <c r="E602" s="153"/>
      <c r="F602" s="153"/>
      <c r="G602" s="154"/>
      <c r="H602" s="154"/>
      <c r="I602" s="154"/>
      <c r="J602" s="154"/>
      <c r="K602" s="154"/>
      <c r="L602" s="154"/>
      <c r="M602" s="154"/>
      <c r="N602" s="253"/>
      <c r="O602" s="253"/>
      <c r="P602" s="312"/>
      <c r="Q602" s="253"/>
      <c r="R602" s="186" t="str">
        <f t="shared" si="297"/>
        <v>-</v>
      </c>
      <c r="S602" s="186" t="str">
        <f t="shared" si="298"/>
        <v>-</v>
      </c>
      <c r="T602" s="155" t="s">
        <v>316</v>
      </c>
      <c r="V602" s="181">
        <f t="shared" si="280"/>
        <v>0</v>
      </c>
      <c r="W602" s="202">
        <f t="shared" si="281"/>
        <v>0</v>
      </c>
      <c r="X602" s="149">
        <f t="shared" si="282"/>
        <v>0</v>
      </c>
      <c r="Y602" s="170">
        <f t="shared" si="283"/>
        <v>0</v>
      </c>
      <c r="Z602" s="161">
        <f t="shared" si="284"/>
        <v>0</v>
      </c>
      <c r="AA602" s="171">
        <f t="shared" si="285"/>
        <v>0</v>
      </c>
      <c r="AC602" s="219">
        <f t="shared" si="286"/>
        <v>0</v>
      </c>
      <c r="AD602" s="218">
        <f t="shared" si="287"/>
        <v>0</v>
      </c>
      <c r="AE602" s="218">
        <f t="shared" si="288"/>
        <v>0</v>
      </c>
      <c r="AF602" s="220">
        <f t="shared" si="289"/>
        <v>0</v>
      </c>
      <c r="AG602" s="162"/>
      <c r="AH602" s="182">
        <f t="shared" si="290"/>
        <v>0</v>
      </c>
      <c r="AI602" s="183">
        <f t="shared" si="291"/>
        <v>0</v>
      </c>
      <c r="AJ602" s="183">
        <f t="shared" si="292"/>
        <v>0</v>
      </c>
      <c r="AK602" s="184">
        <f t="shared" si="293"/>
        <v>0</v>
      </c>
      <c r="AM602" s="370" t="str">
        <f t="shared" si="299"/>
        <v>-</v>
      </c>
      <c r="AO602" s="309" t="str">
        <f t="shared" si="296"/>
        <v/>
      </c>
    </row>
    <row r="603" spans="2:41" ht="16.5" hidden="1" outlineLevel="2" thickBot="1">
      <c r="B603" s="316">
        <v>43</v>
      </c>
      <c r="C603" s="317">
        <f t="shared" si="294"/>
        <v>424</v>
      </c>
      <c r="D603" s="317">
        <f t="shared" si="295"/>
        <v>0</v>
      </c>
      <c r="E603" s="153"/>
      <c r="F603" s="153"/>
      <c r="G603" s="154"/>
      <c r="H603" s="154"/>
      <c r="I603" s="154"/>
      <c r="J603" s="154"/>
      <c r="K603" s="154"/>
      <c r="L603" s="154"/>
      <c r="M603" s="154"/>
      <c r="N603" s="253"/>
      <c r="O603" s="253"/>
      <c r="P603" s="312"/>
      <c r="Q603" s="253"/>
      <c r="R603" s="186" t="str">
        <f t="shared" si="297"/>
        <v>-</v>
      </c>
      <c r="S603" s="186" t="str">
        <f t="shared" si="298"/>
        <v>-</v>
      </c>
      <c r="T603" s="155" t="s">
        <v>316</v>
      </c>
      <c r="V603" s="181">
        <f t="shared" si="280"/>
        <v>0</v>
      </c>
      <c r="W603" s="202">
        <f t="shared" si="281"/>
        <v>0</v>
      </c>
      <c r="X603" s="149">
        <f t="shared" si="282"/>
        <v>0</v>
      </c>
      <c r="Y603" s="170">
        <f t="shared" si="283"/>
        <v>0</v>
      </c>
      <c r="Z603" s="161">
        <f t="shared" si="284"/>
        <v>0</v>
      </c>
      <c r="AA603" s="171">
        <f t="shared" si="285"/>
        <v>0</v>
      </c>
      <c r="AC603" s="219">
        <f t="shared" si="286"/>
        <v>0</v>
      </c>
      <c r="AD603" s="218">
        <f t="shared" si="287"/>
        <v>0</v>
      </c>
      <c r="AE603" s="218">
        <f t="shared" si="288"/>
        <v>0</v>
      </c>
      <c r="AF603" s="220">
        <f t="shared" si="289"/>
        <v>0</v>
      </c>
      <c r="AG603" s="162"/>
      <c r="AH603" s="182">
        <f t="shared" si="290"/>
        <v>0</v>
      </c>
      <c r="AI603" s="183">
        <f t="shared" si="291"/>
        <v>0</v>
      </c>
      <c r="AJ603" s="183">
        <f t="shared" si="292"/>
        <v>0</v>
      </c>
      <c r="AK603" s="184">
        <f t="shared" si="293"/>
        <v>0</v>
      </c>
      <c r="AM603" s="370" t="str">
        <f t="shared" si="299"/>
        <v>-</v>
      </c>
      <c r="AO603" s="309" t="str">
        <f t="shared" si="296"/>
        <v/>
      </c>
    </row>
    <row r="604" spans="2:41" ht="16.5" hidden="1" outlineLevel="2" thickBot="1">
      <c r="B604" s="316">
        <v>44</v>
      </c>
      <c r="C604" s="317">
        <f t="shared" si="294"/>
        <v>424</v>
      </c>
      <c r="D604" s="317">
        <f t="shared" si="295"/>
        <v>0</v>
      </c>
      <c r="E604" s="153"/>
      <c r="F604" s="153"/>
      <c r="G604" s="154"/>
      <c r="H604" s="154"/>
      <c r="I604" s="154"/>
      <c r="J604" s="154"/>
      <c r="K604" s="154"/>
      <c r="L604" s="154"/>
      <c r="M604" s="154"/>
      <c r="N604" s="253"/>
      <c r="O604" s="253"/>
      <c r="P604" s="312"/>
      <c r="Q604" s="253"/>
      <c r="R604" s="186" t="str">
        <f t="shared" si="297"/>
        <v>-</v>
      </c>
      <c r="S604" s="186" t="str">
        <f t="shared" si="298"/>
        <v>-</v>
      </c>
      <c r="T604" s="155" t="s">
        <v>316</v>
      </c>
      <c r="V604" s="181">
        <f t="shared" si="280"/>
        <v>0</v>
      </c>
      <c r="W604" s="202">
        <f t="shared" si="281"/>
        <v>0</v>
      </c>
      <c r="X604" s="149">
        <f t="shared" si="282"/>
        <v>0</v>
      </c>
      <c r="Y604" s="170">
        <f t="shared" si="283"/>
        <v>0</v>
      </c>
      <c r="Z604" s="161">
        <f t="shared" si="284"/>
        <v>0</v>
      </c>
      <c r="AA604" s="171">
        <f t="shared" si="285"/>
        <v>0</v>
      </c>
      <c r="AC604" s="219">
        <f t="shared" si="286"/>
        <v>0</v>
      </c>
      <c r="AD604" s="218">
        <f t="shared" si="287"/>
        <v>0</v>
      </c>
      <c r="AE604" s="218">
        <f t="shared" si="288"/>
        <v>0</v>
      </c>
      <c r="AF604" s="220">
        <f t="shared" si="289"/>
        <v>0</v>
      </c>
      <c r="AG604" s="162"/>
      <c r="AH604" s="182">
        <f t="shared" si="290"/>
        <v>0</v>
      </c>
      <c r="AI604" s="183">
        <f t="shared" si="291"/>
        <v>0</v>
      </c>
      <c r="AJ604" s="183">
        <f t="shared" si="292"/>
        <v>0</v>
      </c>
      <c r="AK604" s="184">
        <f t="shared" si="293"/>
        <v>0</v>
      </c>
      <c r="AM604" s="370" t="str">
        <f t="shared" si="299"/>
        <v>-</v>
      </c>
      <c r="AO604" s="309" t="str">
        <f t="shared" si="296"/>
        <v/>
      </c>
    </row>
    <row r="605" spans="2:41" ht="16.5" hidden="1" outlineLevel="2" thickBot="1">
      <c r="B605" s="318">
        <v>45</v>
      </c>
      <c r="C605" s="319">
        <f t="shared" si="294"/>
        <v>424</v>
      </c>
      <c r="D605" s="319">
        <f t="shared" si="295"/>
        <v>0</v>
      </c>
      <c r="E605" s="156"/>
      <c r="F605" s="156"/>
      <c r="G605" s="157"/>
      <c r="H605" s="157"/>
      <c r="I605" s="157"/>
      <c r="J605" s="157"/>
      <c r="K605" s="157"/>
      <c r="L605" s="157"/>
      <c r="M605" s="157"/>
      <c r="N605" s="889"/>
      <c r="O605" s="889"/>
      <c r="P605" s="313"/>
      <c r="Q605" s="889"/>
      <c r="R605" s="187" t="str">
        <f t="shared" si="297"/>
        <v>-</v>
      </c>
      <c r="S605" s="187" t="str">
        <f t="shared" si="298"/>
        <v>-</v>
      </c>
      <c r="T605" s="158" t="s">
        <v>316</v>
      </c>
      <c r="V605" s="181">
        <f t="shared" si="280"/>
        <v>0</v>
      </c>
      <c r="W605" s="202">
        <f t="shared" si="281"/>
        <v>0</v>
      </c>
      <c r="X605" s="149">
        <f t="shared" si="282"/>
        <v>0</v>
      </c>
      <c r="Y605" s="170">
        <f t="shared" si="283"/>
        <v>0</v>
      </c>
      <c r="Z605" s="161">
        <f t="shared" si="284"/>
        <v>0</v>
      </c>
      <c r="AA605" s="171">
        <f t="shared" si="285"/>
        <v>0</v>
      </c>
      <c r="AC605" s="219">
        <f t="shared" si="286"/>
        <v>0</v>
      </c>
      <c r="AD605" s="218">
        <f t="shared" si="287"/>
        <v>0</v>
      </c>
      <c r="AE605" s="218">
        <f t="shared" si="288"/>
        <v>0</v>
      </c>
      <c r="AF605" s="220">
        <f t="shared" si="289"/>
        <v>0</v>
      </c>
      <c r="AG605" s="162"/>
      <c r="AH605" s="182">
        <f t="shared" si="290"/>
        <v>0</v>
      </c>
      <c r="AI605" s="183">
        <f t="shared" si="291"/>
        <v>0</v>
      </c>
      <c r="AJ605" s="183">
        <f t="shared" si="292"/>
        <v>0</v>
      </c>
      <c r="AK605" s="184">
        <f t="shared" si="293"/>
        <v>0</v>
      </c>
      <c r="AM605" s="371" t="str">
        <f t="shared" si="299"/>
        <v>-</v>
      </c>
      <c r="AO605" s="309" t="str">
        <f t="shared" si="296"/>
        <v/>
      </c>
    </row>
    <row r="606" spans="2:41" ht="15.75" hidden="1" outlineLevel="1" thickBot="1">
      <c r="F606" s="761" t="s">
        <v>176</v>
      </c>
      <c r="G606" s="762"/>
      <c r="H606" s="762"/>
      <c r="I606" s="762"/>
      <c r="J606" s="762"/>
      <c r="K606" s="762"/>
      <c r="L606" s="762"/>
      <c r="M606" s="762"/>
      <c r="N606" s="199"/>
      <c r="O606" s="199"/>
      <c r="P606" s="199"/>
      <c r="Q606" s="199"/>
      <c r="R606" s="200"/>
      <c r="S606" s="200"/>
    </row>
    <row r="607" spans="2:41" s="322" customFormat="1" ht="21.75" hidden="1" customHeight="1" outlineLevel="1" thickTop="1">
      <c r="B607" s="320"/>
      <c r="C607" s="321"/>
      <c r="D607" s="321"/>
      <c r="F607" s="328" t="s">
        <v>350</v>
      </c>
      <c r="G607" s="329" t="s">
        <v>248</v>
      </c>
      <c r="H607" s="329" t="s">
        <v>265</v>
      </c>
      <c r="I607" s="329" t="s">
        <v>249</v>
      </c>
      <c r="J607" s="329" t="s">
        <v>250</v>
      </c>
      <c r="K607" s="329" t="s">
        <v>251</v>
      </c>
      <c r="L607" s="329" t="s">
        <v>252</v>
      </c>
      <c r="M607" s="329" t="s">
        <v>253</v>
      </c>
      <c r="N607" s="329" t="s">
        <v>254</v>
      </c>
      <c r="O607" s="329" t="s">
        <v>399</v>
      </c>
      <c r="P607" s="329" t="s">
        <v>400</v>
      </c>
      <c r="Q607" s="329" t="s">
        <v>401</v>
      </c>
      <c r="R607" s="330" t="s">
        <v>264</v>
      </c>
      <c r="S607" s="331" t="s">
        <v>255</v>
      </c>
      <c r="T607" s="372" t="s">
        <v>409</v>
      </c>
      <c r="U607" s="325"/>
      <c r="V607" s="321"/>
      <c r="W607" s="321"/>
      <c r="AG607" s="326"/>
      <c r="AL607" s="325"/>
      <c r="AM607" s="325"/>
      <c r="AN607" s="325"/>
      <c r="AO607" s="344"/>
    </row>
    <row r="608" spans="2:41" s="322" customFormat="1" ht="15" hidden="1" outlineLevel="1">
      <c r="B608" s="320"/>
      <c r="C608" s="321"/>
      <c r="D608" s="321"/>
      <c r="F608" s="332" t="s">
        <v>257</v>
      </c>
      <c r="G608" s="333">
        <f t="shared" ref="G608:S608" si="300">SUMIF(G561:G605,5)/5</f>
        <v>0</v>
      </c>
      <c r="H608" s="333">
        <f t="shared" si="300"/>
        <v>0</v>
      </c>
      <c r="I608" s="333">
        <f t="shared" si="300"/>
        <v>0</v>
      </c>
      <c r="J608" s="333">
        <f t="shared" si="300"/>
        <v>0</v>
      </c>
      <c r="K608" s="333">
        <f t="shared" si="300"/>
        <v>0</v>
      </c>
      <c r="L608" s="333">
        <f t="shared" si="300"/>
        <v>0</v>
      </c>
      <c r="M608" s="333">
        <f t="shared" si="300"/>
        <v>0</v>
      </c>
      <c r="N608" s="333">
        <f t="shared" si="300"/>
        <v>0</v>
      </c>
      <c r="O608" s="333">
        <f t="shared" si="300"/>
        <v>0</v>
      </c>
      <c r="P608" s="333">
        <f t="shared" si="300"/>
        <v>0</v>
      </c>
      <c r="Q608" s="333">
        <f t="shared" si="300"/>
        <v>0</v>
      </c>
      <c r="R608" s="333">
        <f t="shared" si="300"/>
        <v>0</v>
      </c>
      <c r="S608" s="334">
        <f t="shared" si="300"/>
        <v>0</v>
      </c>
      <c r="T608" s="373" t="s">
        <v>411</v>
      </c>
      <c r="U608" s="325"/>
      <c r="V608" s="321"/>
      <c r="W608" s="321"/>
      <c r="AG608" s="326"/>
      <c r="AL608" s="325"/>
      <c r="AM608" s="325"/>
      <c r="AN608" s="325"/>
      <c r="AO608" s="344"/>
    </row>
    <row r="609" spans="2:41" s="322" customFormat="1" ht="15" hidden="1" outlineLevel="1">
      <c r="B609" s="320"/>
      <c r="C609" s="321"/>
      <c r="D609" s="321"/>
      <c r="F609" s="335" t="s">
        <v>258</v>
      </c>
      <c r="G609" s="336">
        <f t="shared" ref="G609:S609" si="301">IF(ISERR(G608/SUM(G608,G610,G612,G614)*100),0,G608/SUM(G608,G610,G612,G614)*100)</f>
        <v>0</v>
      </c>
      <c r="H609" s="336">
        <f t="shared" si="301"/>
        <v>0</v>
      </c>
      <c r="I609" s="336">
        <f t="shared" si="301"/>
        <v>0</v>
      </c>
      <c r="J609" s="336">
        <f t="shared" si="301"/>
        <v>0</v>
      </c>
      <c r="K609" s="336">
        <f t="shared" si="301"/>
        <v>0</v>
      </c>
      <c r="L609" s="336">
        <f t="shared" si="301"/>
        <v>0</v>
      </c>
      <c r="M609" s="336">
        <f t="shared" si="301"/>
        <v>0</v>
      </c>
      <c r="N609" s="336">
        <f t="shared" si="301"/>
        <v>0</v>
      </c>
      <c r="O609" s="336">
        <f t="shared" si="301"/>
        <v>0</v>
      </c>
      <c r="P609" s="336">
        <f t="shared" si="301"/>
        <v>0</v>
      </c>
      <c r="Q609" s="336">
        <f t="shared" si="301"/>
        <v>0</v>
      </c>
      <c r="R609" s="336">
        <f t="shared" si="301"/>
        <v>0</v>
      </c>
      <c r="S609" s="337">
        <f t="shared" si="301"/>
        <v>0</v>
      </c>
      <c r="T609" s="374">
        <f>SUM(V560:W560)</f>
        <v>0</v>
      </c>
      <c r="U609" s="325"/>
      <c r="V609" s="321"/>
      <c r="W609" s="321"/>
      <c r="AG609" s="326"/>
      <c r="AL609" s="325"/>
      <c r="AM609" s="325"/>
      <c r="AN609" s="325"/>
      <c r="AO609" s="344"/>
    </row>
    <row r="610" spans="2:41" s="322" customFormat="1" ht="15" hidden="1" outlineLevel="1">
      <c r="B610" s="320"/>
      <c r="C610" s="321"/>
      <c r="D610" s="321"/>
      <c r="F610" s="332" t="s">
        <v>259</v>
      </c>
      <c r="G610" s="333">
        <f t="shared" ref="G610:S610" si="302">SUMIF(G561:G605,4)/4</f>
        <v>0</v>
      </c>
      <c r="H610" s="333">
        <f t="shared" si="302"/>
        <v>0</v>
      </c>
      <c r="I610" s="333">
        <f t="shared" si="302"/>
        <v>0</v>
      </c>
      <c r="J610" s="333">
        <f t="shared" si="302"/>
        <v>0</v>
      </c>
      <c r="K610" s="333">
        <f t="shared" si="302"/>
        <v>0</v>
      </c>
      <c r="L610" s="333">
        <f t="shared" si="302"/>
        <v>0</v>
      </c>
      <c r="M610" s="333">
        <f t="shared" si="302"/>
        <v>0</v>
      </c>
      <c r="N610" s="333">
        <f t="shared" si="302"/>
        <v>0</v>
      </c>
      <c r="O610" s="333">
        <f t="shared" si="302"/>
        <v>0</v>
      </c>
      <c r="P610" s="333">
        <f t="shared" si="302"/>
        <v>0</v>
      </c>
      <c r="Q610" s="333">
        <f t="shared" si="302"/>
        <v>0</v>
      </c>
      <c r="R610" s="333">
        <f t="shared" si="302"/>
        <v>0</v>
      </c>
      <c r="S610" s="334">
        <f t="shared" si="302"/>
        <v>0</v>
      </c>
      <c r="T610" s="375" t="s">
        <v>410</v>
      </c>
      <c r="U610" s="325"/>
      <c r="V610" s="321"/>
      <c r="W610" s="321"/>
      <c r="AG610" s="326"/>
      <c r="AL610" s="325"/>
      <c r="AM610" s="325"/>
      <c r="AN610" s="325"/>
      <c r="AO610" s="344"/>
    </row>
    <row r="611" spans="2:41" s="322" customFormat="1" ht="15" hidden="1" outlineLevel="1">
      <c r="B611" s="320"/>
      <c r="C611" s="321"/>
      <c r="D611" s="321"/>
      <c r="F611" s="335" t="s">
        <v>258</v>
      </c>
      <c r="G611" s="336">
        <f t="shared" ref="G611:S611" si="303">IF(ISERR(G610/SUM(G608,G610,G612,G614)*100),0,G610/SUM(G608,G610,G612,G614)*100)</f>
        <v>0</v>
      </c>
      <c r="H611" s="336">
        <f t="shared" si="303"/>
        <v>0</v>
      </c>
      <c r="I611" s="336">
        <f t="shared" si="303"/>
        <v>0</v>
      </c>
      <c r="J611" s="336">
        <f t="shared" si="303"/>
        <v>0</v>
      </c>
      <c r="K611" s="336">
        <f t="shared" si="303"/>
        <v>0</v>
      </c>
      <c r="L611" s="336">
        <f t="shared" si="303"/>
        <v>0</v>
      </c>
      <c r="M611" s="336">
        <f t="shared" si="303"/>
        <v>0</v>
      </c>
      <c r="N611" s="336">
        <f t="shared" si="303"/>
        <v>0</v>
      </c>
      <c r="O611" s="336">
        <f t="shared" si="303"/>
        <v>0</v>
      </c>
      <c r="P611" s="336">
        <f t="shared" si="303"/>
        <v>0</v>
      </c>
      <c r="Q611" s="336">
        <f t="shared" si="303"/>
        <v>0</v>
      </c>
      <c r="R611" s="336">
        <f t="shared" si="303"/>
        <v>0</v>
      </c>
      <c r="S611" s="337">
        <f t="shared" si="303"/>
        <v>0</v>
      </c>
      <c r="T611" s="376">
        <f>AM560</f>
        <v>0</v>
      </c>
      <c r="U611" s="325"/>
      <c r="V611" s="321"/>
      <c r="W611" s="321"/>
      <c r="AG611" s="326"/>
      <c r="AL611" s="325"/>
      <c r="AM611" s="325"/>
      <c r="AN611" s="325"/>
      <c r="AO611" s="344"/>
    </row>
    <row r="612" spans="2:41" s="322" customFormat="1" ht="15" hidden="1" outlineLevel="1">
      <c r="B612" s="320"/>
      <c r="C612" s="321"/>
      <c r="D612" s="321"/>
      <c r="F612" s="332" t="s">
        <v>260</v>
      </c>
      <c r="G612" s="333">
        <f t="shared" ref="G612:S612" si="304">SUMIF(G561:G605,3)/3</f>
        <v>0</v>
      </c>
      <c r="H612" s="333">
        <f t="shared" si="304"/>
        <v>0</v>
      </c>
      <c r="I612" s="333">
        <f t="shared" si="304"/>
        <v>0</v>
      </c>
      <c r="J612" s="333">
        <f t="shared" si="304"/>
        <v>0</v>
      </c>
      <c r="K612" s="333">
        <f t="shared" si="304"/>
        <v>0</v>
      </c>
      <c r="L612" s="333">
        <f t="shared" si="304"/>
        <v>0</v>
      </c>
      <c r="M612" s="333">
        <f t="shared" si="304"/>
        <v>0</v>
      </c>
      <c r="N612" s="333">
        <f t="shared" si="304"/>
        <v>0</v>
      </c>
      <c r="O612" s="333">
        <f t="shared" si="304"/>
        <v>0</v>
      </c>
      <c r="P612" s="333">
        <f t="shared" si="304"/>
        <v>0</v>
      </c>
      <c r="Q612" s="333">
        <f t="shared" si="304"/>
        <v>0</v>
      </c>
      <c r="R612" s="333">
        <f t="shared" si="304"/>
        <v>0</v>
      </c>
      <c r="S612" s="334">
        <f t="shared" si="304"/>
        <v>0</v>
      </c>
      <c r="T612" s="375" t="s">
        <v>412</v>
      </c>
      <c r="U612" s="325"/>
      <c r="V612" s="321"/>
      <c r="W612" s="321"/>
      <c r="AG612" s="326"/>
      <c r="AL612" s="325"/>
      <c r="AM612" s="325"/>
      <c r="AN612" s="325"/>
      <c r="AO612" s="344"/>
    </row>
    <row r="613" spans="2:41" s="322" customFormat="1" ht="15" hidden="1" outlineLevel="1">
      <c r="B613" s="320"/>
      <c r="C613" s="321"/>
      <c r="D613" s="321"/>
      <c r="F613" s="335" t="s">
        <v>258</v>
      </c>
      <c r="G613" s="336">
        <f t="shared" ref="G613:S613" si="305">IF(ISERR(G612/SUM(G608,G610,G612,G614)*100),0,G612/SUM(G608,G610,G612,G614)*100)</f>
        <v>0</v>
      </c>
      <c r="H613" s="336">
        <f t="shared" si="305"/>
        <v>0</v>
      </c>
      <c r="I613" s="336">
        <f t="shared" si="305"/>
        <v>0</v>
      </c>
      <c r="J613" s="336">
        <f t="shared" si="305"/>
        <v>0</v>
      </c>
      <c r="K613" s="336">
        <f t="shared" si="305"/>
        <v>0</v>
      </c>
      <c r="L613" s="336">
        <f t="shared" si="305"/>
        <v>0</v>
      </c>
      <c r="M613" s="336">
        <f t="shared" si="305"/>
        <v>0</v>
      </c>
      <c r="N613" s="336">
        <f t="shared" si="305"/>
        <v>0</v>
      </c>
      <c r="O613" s="336">
        <f t="shared" si="305"/>
        <v>0</v>
      </c>
      <c r="P613" s="336">
        <f t="shared" si="305"/>
        <v>0</v>
      </c>
      <c r="Q613" s="336">
        <f t="shared" si="305"/>
        <v>0</v>
      </c>
      <c r="R613" s="336">
        <f t="shared" si="305"/>
        <v>0</v>
      </c>
      <c r="S613" s="337">
        <f t="shared" si="305"/>
        <v>0</v>
      </c>
      <c r="T613" s="377">
        <f>T609-T611</f>
        <v>0</v>
      </c>
      <c r="U613" s="325"/>
      <c r="V613" s="321"/>
      <c r="W613" s="321"/>
      <c r="AG613" s="326"/>
      <c r="AL613" s="325"/>
      <c r="AM613" s="325"/>
      <c r="AN613" s="325"/>
      <c r="AO613" s="344"/>
    </row>
    <row r="614" spans="2:41" s="322" customFormat="1" ht="15" hidden="1" outlineLevel="1">
      <c r="B614" s="320"/>
      <c r="C614" s="321"/>
      <c r="D614" s="321"/>
      <c r="F614" s="332" t="s">
        <v>261</v>
      </c>
      <c r="G614" s="333">
        <f t="shared" ref="G614:S614" si="306">SUMIF(G561:G605,2)/2</f>
        <v>0</v>
      </c>
      <c r="H614" s="333">
        <f t="shared" si="306"/>
        <v>0</v>
      </c>
      <c r="I614" s="333">
        <f t="shared" si="306"/>
        <v>0</v>
      </c>
      <c r="J614" s="333">
        <f t="shared" si="306"/>
        <v>0</v>
      </c>
      <c r="K614" s="333">
        <f t="shared" si="306"/>
        <v>0</v>
      </c>
      <c r="L614" s="333">
        <f t="shared" si="306"/>
        <v>0</v>
      </c>
      <c r="M614" s="333">
        <f t="shared" si="306"/>
        <v>0</v>
      </c>
      <c r="N614" s="333">
        <f t="shared" si="306"/>
        <v>0</v>
      </c>
      <c r="O614" s="333">
        <f t="shared" si="306"/>
        <v>0</v>
      </c>
      <c r="P614" s="333">
        <f t="shared" si="306"/>
        <v>0</v>
      </c>
      <c r="Q614" s="333">
        <f t="shared" si="306"/>
        <v>0</v>
      </c>
      <c r="R614" s="333">
        <f t="shared" si="306"/>
        <v>0</v>
      </c>
      <c r="S614" s="334">
        <f t="shared" si="306"/>
        <v>0</v>
      </c>
      <c r="T614" s="1128" t="s">
        <v>413</v>
      </c>
      <c r="U614" s="325"/>
      <c r="V614" s="321"/>
      <c r="W614" s="321"/>
      <c r="AG614" s="326"/>
      <c r="AL614" s="325"/>
      <c r="AM614" s="325"/>
      <c r="AN614" s="325"/>
      <c r="AO614" s="344"/>
    </row>
    <row r="615" spans="2:41" s="322" customFormat="1" ht="15" hidden="1" outlineLevel="1">
      <c r="B615" s="320"/>
      <c r="C615" s="321"/>
      <c r="D615" s="321"/>
      <c r="F615" s="335" t="s">
        <v>258</v>
      </c>
      <c r="G615" s="336">
        <f t="shared" ref="G615:S615" si="307">IF(ISERR(G614/SUM(G608,G610,G612,G614)*100),0,G614/SUM(G608,G610,G612,G614)*100)</f>
        <v>0</v>
      </c>
      <c r="H615" s="336">
        <f t="shared" si="307"/>
        <v>0</v>
      </c>
      <c r="I615" s="336">
        <f t="shared" si="307"/>
        <v>0</v>
      </c>
      <c r="J615" s="336">
        <f t="shared" si="307"/>
        <v>0</v>
      </c>
      <c r="K615" s="336">
        <f t="shared" si="307"/>
        <v>0</v>
      </c>
      <c r="L615" s="336">
        <f t="shared" si="307"/>
        <v>0</v>
      </c>
      <c r="M615" s="336">
        <f t="shared" si="307"/>
        <v>0</v>
      </c>
      <c r="N615" s="336">
        <f t="shared" si="307"/>
        <v>0</v>
      </c>
      <c r="O615" s="336">
        <f t="shared" si="307"/>
        <v>0</v>
      </c>
      <c r="P615" s="336">
        <f t="shared" si="307"/>
        <v>0</v>
      </c>
      <c r="Q615" s="336">
        <f t="shared" si="307"/>
        <v>0</v>
      </c>
      <c r="R615" s="336">
        <f t="shared" si="307"/>
        <v>0</v>
      </c>
      <c r="S615" s="337">
        <f t="shared" si="307"/>
        <v>0</v>
      </c>
      <c r="T615" s="1129"/>
      <c r="U615" s="325"/>
      <c r="V615" s="321"/>
      <c r="W615" s="321"/>
      <c r="AG615" s="326"/>
      <c r="AL615" s="325"/>
      <c r="AM615" s="325"/>
      <c r="AN615" s="325"/>
      <c r="AO615" s="344"/>
    </row>
    <row r="616" spans="2:41" s="322" customFormat="1" ht="15" collapsed="1">
      <c r="B616" s="320"/>
      <c r="C616" s="321"/>
      <c r="D616" s="321"/>
      <c r="F616" s="338" t="s">
        <v>262</v>
      </c>
      <c r="G616" s="339">
        <f t="shared" ref="G616:S616" si="308">IF(SUM(G608,G610,G612,G614)=0,0,IF(AND(SUM(G609,G611,G613)&gt;=95,G609&gt;=50),5,IF(AND(SUM(G609,G611,G613)&gt;=90,SUM(G609,G611)&gt;=50),4,IF(SUM(G609,G611,G613)&gt;=85,3,2))))</f>
        <v>0</v>
      </c>
      <c r="H616" s="339">
        <f t="shared" si="308"/>
        <v>0</v>
      </c>
      <c r="I616" s="339">
        <f t="shared" si="308"/>
        <v>0</v>
      </c>
      <c r="J616" s="339">
        <f t="shared" si="308"/>
        <v>0</v>
      </c>
      <c r="K616" s="339">
        <f t="shared" si="308"/>
        <v>0</v>
      </c>
      <c r="L616" s="339">
        <f t="shared" si="308"/>
        <v>0</v>
      </c>
      <c r="M616" s="339">
        <f t="shared" si="308"/>
        <v>0</v>
      </c>
      <c r="N616" s="339">
        <f t="shared" si="308"/>
        <v>0</v>
      </c>
      <c r="O616" s="339">
        <f t="shared" si="308"/>
        <v>0</v>
      </c>
      <c r="P616" s="339">
        <f t="shared" si="308"/>
        <v>0</v>
      </c>
      <c r="Q616" s="339">
        <f t="shared" si="308"/>
        <v>0</v>
      </c>
      <c r="R616" s="339">
        <f t="shared" si="308"/>
        <v>0</v>
      </c>
      <c r="S616" s="340">
        <f t="shared" si="308"/>
        <v>0</v>
      </c>
      <c r="T616" s="378" t="e">
        <f>T611/T609</f>
        <v>#DIV/0!</v>
      </c>
      <c r="U616" s="325"/>
      <c r="V616" s="321"/>
      <c r="W616" s="321"/>
      <c r="AG616" s="326"/>
      <c r="AL616" s="325"/>
      <c r="AM616" s="325"/>
      <c r="AN616" s="325"/>
      <c r="AO616" s="344"/>
    </row>
    <row r="617" spans="2:41" s="322" customFormat="1" ht="15.75" thickBot="1">
      <c r="B617" s="320"/>
      <c r="C617" s="321"/>
      <c r="D617" s="321"/>
      <c r="F617" s="341" t="s">
        <v>263</v>
      </c>
      <c r="G617" s="342">
        <f t="shared" ref="G617:S617" si="309">IF(SUM(G608,G610,G612,G614)&gt;0,SUM(G608*5,G610*4,G612*3,G614*2)/SUM(G608,G610,G612,G614),0)</f>
        <v>0</v>
      </c>
      <c r="H617" s="342">
        <f t="shared" si="309"/>
        <v>0</v>
      </c>
      <c r="I617" s="342">
        <f t="shared" si="309"/>
        <v>0</v>
      </c>
      <c r="J617" s="342">
        <f t="shared" si="309"/>
        <v>0</v>
      </c>
      <c r="K617" s="342">
        <f t="shared" si="309"/>
        <v>0</v>
      </c>
      <c r="L617" s="342">
        <f t="shared" si="309"/>
        <v>0</v>
      </c>
      <c r="M617" s="342">
        <f t="shared" si="309"/>
        <v>0</v>
      </c>
      <c r="N617" s="342">
        <f t="shared" si="309"/>
        <v>0</v>
      </c>
      <c r="O617" s="342">
        <f t="shared" si="309"/>
        <v>0</v>
      </c>
      <c r="P617" s="342">
        <f t="shared" si="309"/>
        <v>0</v>
      </c>
      <c r="Q617" s="342">
        <f t="shared" si="309"/>
        <v>0</v>
      </c>
      <c r="R617" s="342">
        <f t="shared" si="309"/>
        <v>0</v>
      </c>
      <c r="S617" s="343">
        <f t="shared" si="309"/>
        <v>0</v>
      </c>
      <c r="T617" s="379" t="e">
        <f>T613/T609</f>
        <v>#DIV/0!</v>
      </c>
      <c r="U617" s="325"/>
      <c r="V617" s="321"/>
      <c r="W617" s="321"/>
      <c r="AG617" s="326"/>
      <c r="AL617" s="325"/>
      <c r="AM617" s="325"/>
      <c r="AN617" s="325"/>
      <c r="AO617" s="344"/>
    </row>
    <row r="618" spans="2:41" ht="14.25" thickTop="1" thickBot="1"/>
    <row r="619" spans="2:41" s="159" customFormat="1" ht="16.5" thickBot="1">
      <c r="B619" s="189"/>
      <c r="C619" s="198">
        <v>425</v>
      </c>
      <c r="D619" s="713">
        <f>Главная!Q13</f>
        <v>0</v>
      </c>
      <c r="E619" s="175"/>
      <c r="F619" s="175"/>
      <c r="G619" s="175"/>
      <c r="H619" s="175"/>
      <c r="I619" s="175"/>
      <c r="J619" s="175"/>
      <c r="K619" s="175"/>
      <c r="L619" s="175"/>
      <c r="M619" s="175"/>
      <c r="N619" s="176"/>
      <c r="O619" s="176"/>
      <c r="P619" s="176"/>
      <c r="Q619" s="176"/>
      <c r="R619" s="175"/>
      <c r="S619" s="175"/>
      <c r="T619" s="177"/>
      <c r="V619" s="162"/>
      <c r="W619" s="162"/>
      <c r="Y619" s="1117" t="s">
        <v>351</v>
      </c>
      <c r="Z619" s="1117"/>
      <c r="AA619" s="1117"/>
      <c r="AC619" s="1117" t="s">
        <v>352</v>
      </c>
      <c r="AD619" s="1117"/>
      <c r="AE619" s="1117"/>
      <c r="AF619" s="1117"/>
      <c r="AG619" s="162"/>
      <c r="AH619" s="1117" t="s">
        <v>264</v>
      </c>
      <c r="AI619" s="1117"/>
      <c r="AJ619" s="1117"/>
      <c r="AK619" s="1117"/>
      <c r="AM619" s="224" t="s">
        <v>409</v>
      </c>
      <c r="AO619" s="162"/>
    </row>
    <row r="620" spans="2:41" ht="30" hidden="1" customHeight="1" outlineLevel="2" thickBot="1">
      <c r="B620" s="193" t="s">
        <v>348</v>
      </c>
      <c r="C620" s="194" t="s">
        <v>244</v>
      </c>
      <c r="D620" s="194" t="s">
        <v>245</v>
      </c>
      <c r="E620" s="194" t="s">
        <v>246</v>
      </c>
      <c r="F620" s="209" t="s">
        <v>319</v>
      </c>
      <c r="G620" s="212" t="s">
        <v>248</v>
      </c>
      <c r="H620" s="210" t="s">
        <v>265</v>
      </c>
      <c r="I620" s="212" t="s">
        <v>249</v>
      </c>
      <c r="J620" s="211" t="s">
        <v>250</v>
      </c>
      <c r="K620" s="194" t="s">
        <v>251</v>
      </c>
      <c r="L620" s="194" t="s">
        <v>252</v>
      </c>
      <c r="M620" s="194" t="s">
        <v>253</v>
      </c>
      <c r="N620" s="194" t="s">
        <v>254</v>
      </c>
      <c r="O620" s="194" t="s">
        <v>399</v>
      </c>
      <c r="P620" s="310" t="s">
        <v>400</v>
      </c>
      <c r="Q620" s="194" t="s">
        <v>401</v>
      </c>
      <c r="R620" s="196" t="s">
        <v>264</v>
      </c>
      <c r="S620" s="196" t="s">
        <v>255</v>
      </c>
      <c r="T620" s="204" t="str">
        <f>CONCATENATE("Аттест. - ",SUM(V621:V665)," чел.","                                                 Не Аттест. - ",SUM(W621:W665)," чел.")</f>
        <v>Аттест. - 0 чел.                                                 Не Аттест. - 0 чел.</v>
      </c>
      <c r="V620" s="203">
        <f>SUM(V621:V665)</f>
        <v>0</v>
      </c>
      <c r="W620" s="205">
        <f>SUM(W621:W665)</f>
        <v>0</v>
      </c>
      <c r="Y620" s="206">
        <v>5</v>
      </c>
      <c r="Z620" s="207">
        <v>4</v>
      </c>
      <c r="AA620" s="208">
        <v>3</v>
      </c>
      <c r="AC620" s="178">
        <v>5</v>
      </c>
      <c r="AD620" s="179">
        <v>4</v>
      </c>
      <c r="AE620" s="179">
        <v>3</v>
      </c>
      <c r="AF620" s="180">
        <v>2</v>
      </c>
      <c r="AG620" s="217"/>
      <c r="AH620" s="178">
        <v>5</v>
      </c>
      <c r="AI620" s="179">
        <v>4</v>
      </c>
      <c r="AJ620" s="179">
        <v>3</v>
      </c>
      <c r="AK620" s="180">
        <v>2</v>
      </c>
      <c r="AM620" s="369">
        <f>SUM(AM621:AM665)</f>
        <v>0</v>
      </c>
      <c r="AO620" s="201"/>
    </row>
    <row r="621" spans="2:41" ht="16.5" hidden="1" outlineLevel="2" thickBot="1">
      <c r="B621" s="314">
        <v>1</v>
      </c>
      <c r="C621" s="315">
        <f>C619</f>
        <v>425</v>
      </c>
      <c r="D621" s="315">
        <f>D619</f>
        <v>0</v>
      </c>
      <c r="E621" s="150"/>
      <c r="F621" s="150"/>
      <c r="G621" s="151"/>
      <c r="H621" s="151"/>
      <c r="I621" s="151"/>
      <c r="J621" s="151"/>
      <c r="K621" s="151"/>
      <c r="L621" s="151"/>
      <c r="M621" s="151"/>
      <c r="N621" s="252"/>
      <c r="O621" s="252"/>
      <c r="P621" s="311"/>
      <c r="Q621" s="252"/>
      <c r="R621" s="185" t="str">
        <f>IF(SUM(J621:Q621)&lt;1,"-",IF(AK621&gt;0,2,IF(AND(AH621&gt;=50,AI621=(100-AH621)),5,IF((AH621+AI621)&gt;=70,4,3))))</f>
        <v>-</v>
      </c>
      <c r="S621" s="185" t="str">
        <f>IF(AND(G621&gt;1,I621&gt;1),IF(Y621=5,5,IF(Z621=4,4,IF(AA621=3,3,IF(V621=1,2,"-")))),R621)</f>
        <v>-</v>
      </c>
      <c r="T621" s="152" t="s">
        <v>316</v>
      </c>
      <c r="V621" s="181">
        <f t="shared" ref="V621:V665" si="310">IF(SUM(AH621:AK621)&gt;0,1,0)</f>
        <v>0</v>
      </c>
      <c r="W621" s="202">
        <f t="shared" ref="W621:W665" si="311">IF(IF(ISERR(SEARCH(".",F621)),0,1)=1,IF(V621=1,0,1),0)</f>
        <v>0</v>
      </c>
      <c r="X621" s="149">
        <f t="shared" ref="X621:X665" si="312">SUM(IF(J621&gt;0,1,0),IF(K621&gt;0,1,0),IF(L621&gt;0,1,0),IF(M621&gt;0,1,0),IF($W$2=2,SUM(IF(N621&gt;0,1,0),IF(O621&gt;0,1,0),IF(Q621&gt;0,1,0)),IF($W$2=4,IF(N621&gt;0,1,0))))</f>
        <v>0</v>
      </c>
      <c r="Y621" s="167">
        <f t="shared" ref="Y621:Y665" si="313">IF(AND(G621=5,I621=5),IF(AC621&gt;=50,IF(AND(AE621=0,AF621=0),5,0),0),0)</f>
        <v>0</v>
      </c>
      <c r="Z621" s="168">
        <f t="shared" ref="Z621:Z665" si="314">IF(AND(G621&gt;=4,I621&gt;=4),IF(SUM(AC621:AD621)&gt;=70,IF(AF621=0,4,0),0),0)</f>
        <v>0</v>
      </c>
      <c r="AA621" s="169">
        <f t="shared" ref="AA621:AA665" si="315">IF(AND(G621&gt;=3,I621&gt;=3),IF(AF621=0,3,0),0)</f>
        <v>0</v>
      </c>
      <c r="AC621" s="219">
        <f t="shared" ref="AC621:AC665" si="316">(IF(G621=5,1,0)+IF(I621=5,1,0)+IF(J621=5,1,0)+IF(K621=5,1,0)+IF(L621=5,1,0)+IF(M621=5,1,0)+IF(AND(N621=5,OR($W$2=4,$W$2=2)),1,0)+IF(AND($W$2=2,O621=5),1,0)+IF(AND($W$2=2,Q621=5),1,0))/(X621+2)*100</f>
        <v>0</v>
      </c>
      <c r="AD621" s="218">
        <f t="shared" ref="AD621:AD665" si="317">(IF(G621=4,1,0)+IF(I621=4,1,0)+IF(J621=4,1,0)+IF(K621=4,1,0)+IF(L621=4,1,0)+IF(M621=4,1,0)+IF(AND(N621=4,OR($W$2=4,$W$2=2)),1,0)+IF(AND($W$2=2,O621=4),1,0)+IF(AND($W$2=2,Q621=4),1,0))/(X621+2)*100</f>
        <v>0</v>
      </c>
      <c r="AE621" s="218">
        <f t="shared" ref="AE621:AE665" si="318">(IF(G621=3,1,0)+IF(I621=3,1,0)+IF(J621=3,1,0)+IF(K621=3,1,0)+IF(L621=3,1,0)+IF(M621=3,1,0)+IF(AND(N621=3,(OR($W$2=4,$W$2=2))),1,0)+IF(AND($W$2=2,O621=3),1,0)+IF(AND($W$2=2,Q621=3),1,0))/(X621+2)*100</f>
        <v>0</v>
      </c>
      <c r="AF621" s="220">
        <f t="shared" ref="AF621:AF665" si="319">(IF(G621=2,1,0)+IF(I621=2,1,0)+IF(J621=2,1,0)+IF(K621=2,1,0)+IF(L621=2,1,0)+IF(M621=2,1,0)+IF(AND(OR($W$2=4,$W$2=2),N621=2),1,0)+IF(AND($W$2=2,O621=2),1,0)+IF(AND($W$2=2,Q621=2),1,0))/(X621+2)*100</f>
        <v>0</v>
      </c>
      <c r="AG621" s="162"/>
      <c r="AH621" s="182">
        <f t="shared" ref="AH621:AH665" si="320">(IF(J621=5,1,0)+IF(K621=5,1,0)+IF(L621=5,1,0)+IF(M621=5,1,0)+IF(AND(N621=5,OR($W$2=4,$W$2=2)),1,0)+IF(AND($W$2=2,O621=5),1,0)+IF(AND($W$2=2,Q621=5),1,0))/(IF(X621=0,1,X621))*100</f>
        <v>0</v>
      </c>
      <c r="AI621" s="183">
        <f t="shared" ref="AI621:AI665" si="321">(IF(J621=4,1,0)+IF(K621=4,1,0)+IF(L621=4,1,0)+IF(M621=4,1,0)+IF(AND(N621=4,OR($W$2=4,$W$2=2)),1,0)+IF(AND($W$2=2,O621=4),1,0)+IF(AND($W$2=2,Q621=4),1,0))/(IF(X621=0,1,X621))*100</f>
        <v>0</v>
      </c>
      <c r="AJ621" s="183">
        <f t="shared" ref="AJ621:AJ665" si="322">(IF(J621=3,1,0)+IF(K621=3,1,0)+IF(L621=3,1,0)+IF(M621=3,1,0)+IF(AND(N621=3,(OR($W$2=4,$W$2=2))),1,0)+IF(AND($W$2=2,O621=3),1,0)+IF(AND($W$2=2,Q621=3),1,0))/(IF(X621=0,1,X621))*100</f>
        <v>0</v>
      </c>
      <c r="AK621" s="184">
        <f t="shared" ref="AK621:AK665" si="323">(IF(J621=2,1,0)+IF(K621=2,1,0)+IF(L621=2,1,0)+IF(M621=2,1,0)+IF(AND(OR($W$2=4,$W$2=2),N621=2),1,0)+IF(AND($W$2=2,O621=2),1,0)+IF(AND($W$2=2,Q621=2),1,0))/(IF(X621=0,1,X621))*100</f>
        <v>0</v>
      </c>
      <c r="AM621" s="370" t="str">
        <f>IF(OR(S621=5,S621=4),1,IF(OR(S621=3,S621=2),0,"-"))</f>
        <v>-</v>
      </c>
      <c r="AO621" s="309" t="str">
        <f>IF(AM621=1,"3 КЛ","")</f>
        <v/>
      </c>
    </row>
    <row r="622" spans="2:41" ht="16.5" hidden="1" outlineLevel="2" thickBot="1">
      <c r="B622" s="316">
        <v>2</v>
      </c>
      <c r="C622" s="317">
        <f t="shared" ref="C622:C665" si="324">C621</f>
        <v>425</v>
      </c>
      <c r="D622" s="317">
        <f t="shared" ref="D622:D665" si="325">D621</f>
        <v>0</v>
      </c>
      <c r="E622" s="153"/>
      <c r="F622" s="153"/>
      <c r="G622" s="154"/>
      <c r="H622" s="154"/>
      <c r="I622" s="154"/>
      <c r="J622" s="154"/>
      <c r="K622" s="154"/>
      <c r="L622" s="154"/>
      <c r="M622" s="154"/>
      <c r="N622" s="253"/>
      <c r="O622" s="253"/>
      <c r="P622" s="312"/>
      <c r="Q622" s="253"/>
      <c r="R622" s="186" t="str">
        <f>IF(SUM(J622:Q622)&lt;1,"-",IF(AK622&gt;0,2,IF(AND(AH622&gt;=50,AI622=(100-AH622)),5,IF((AH622+AI622)&gt;=70,4,3))))</f>
        <v>-</v>
      </c>
      <c r="S622" s="186" t="str">
        <f>IF(AND(G622&gt;1,I622&gt;1),IF(Y622=5,5,IF(Z622=4,4,IF(AA622=3,3,IF(V622=1,2,"-")))),R622)</f>
        <v>-</v>
      </c>
      <c r="T622" s="155" t="s">
        <v>316</v>
      </c>
      <c r="V622" s="181">
        <f t="shared" si="310"/>
        <v>0</v>
      </c>
      <c r="W622" s="202">
        <f t="shared" si="311"/>
        <v>0</v>
      </c>
      <c r="X622" s="149">
        <f t="shared" si="312"/>
        <v>0</v>
      </c>
      <c r="Y622" s="170">
        <f t="shared" si="313"/>
        <v>0</v>
      </c>
      <c r="Z622" s="161">
        <f t="shared" si="314"/>
        <v>0</v>
      </c>
      <c r="AA622" s="171">
        <f t="shared" si="315"/>
        <v>0</v>
      </c>
      <c r="AC622" s="219">
        <f t="shared" si="316"/>
        <v>0</v>
      </c>
      <c r="AD622" s="218">
        <f t="shared" si="317"/>
        <v>0</v>
      </c>
      <c r="AE622" s="218">
        <f t="shared" si="318"/>
        <v>0</v>
      </c>
      <c r="AF622" s="220">
        <f t="shared" si="319"/>
        <v>0</v>
      </c>
      <c r="AG622" s="162"/>
      <c r="AH622" s="182">
        <f t="shared" si="320"/>
        <v>0</v>
      </c>
      <c r="AI622" s="183">
        <f t="shared" si="321"/>
        <v>0</v>
      </c>
      <c r="AJ622" s="183">
        <f t="shared" si="322"/>
        <v>0</v>
      </c>
      <c r="AK622" s="184">
        <f t="shared" si="323"/>
        <v>0</v>
      </c>
      <c r="AM622" s="370" t="str">
        <f>IF(OR(S622=5,S622=4),1,IF(OR(S622=3,S622=2),0,"-"))</f>
        <v>-</v>
      </c>
      <c r="AO622" s="309" t="str">
        <f t="shared" ref="AO622:AO665" si="326">IF(AM622=1,"3 КЛ","")</f>
        <v/>
      </c>
    </row>
    <row r="623" spans="2:41" ht="16.5" hidden="1" outlineLevel="2" thickBot="1">
      <c r="B623" s="316">
        <v>3</v>
      </c>
      <c r="C623" s="317">
        <f t="shared" si="324"/>
        <v>425</v>
      </c>
      <c r="D623" s="317">
        <f t="shared" si="325"/>
        <v>0</v>
      </c>
      <c r="E623" s="153"/>
      <c r="F623" s="153"/>
      <c r="G623" s="154"/>
      <c r="H623" s="154"/>
      <c r="I623" s="154"/>
      <c r="J623" s="154"/>
      <c r="K623" s="154"/>
      <c r="L623" s="154"/>
      <c r="M623" s="154"/>
      <c r="N623" s="253"/>
      <c r="O623" s="253"/>
      <c r="P623" s="312"/>
      <c r="Q623" s="253"/>
      <c r="R623" s="186" t="str">
        <f t="shared" ref="R623:R665" si="327">IF(SUM(J623:Q623)&lt;1,"-",IF(AK623&gt;0,2,IF(AND(AH623&gt;=50,AI623=(100-AH623)),5,IF((AH623+AI623)&gt;=70,4,3))))</f>
        <v>-</v>
      </c>
      <c r="S623" s="186" t="str">
        <f t="shared" ref="S623:S665" si="328">IF(AND(G623&gt;1,I623&gt;1),IF(Y623=5,5,IF(Z623=4,4,IF(AA623=3,3,IF(V623=1,2,"-")))),R623)</f>
        <v>-</v>
      </c>
      <c r="T623" s="155" t="s">
        <v>316</v>
      </c>
      <c r="V623" s="181">
        <f t="shared" si="310"/>
        <v>0</v>
      </c>
      <c r="W623" s="202">
        <f t="shared" si="311"/>
        <v>0</v>
      </c>
      <c r="X623" s="149">
        <f t="shared" si="312"/>
        <v>0</v>
      </c>
      <c r="Y623" s="170">
        <f t="shared" si="313"/>
        <v>0</v>
      </c>
      <c r="Z623" s="161">
        <f t="shared" si="314"/>
        <v>0</v>
      </c>
      <c r="AA623" s="171">
        <f t="shared" si="315"/>
        <v>0</v>
      </c>
      <c r="AC623" s="219">
        <f t="shared" si="316"/>
        <v>0</v>
      </c>
      <c r="AD623" s="218">
        <f t="shared" si="317"/>
        <v>0</v>
      </c>
      <c r="AE623" s="218">
        <f t="shared" si="318"/>
        <v>0</v>
      </c>
      <c r="AF623" s="220">
        <f t="shared" si="319"/>
        <v>0</v>
      </c>
      <c r="AG623" s="162"/>
      <c r="AH623" s="182">
        <f t="shared" si="320"/>
        <v>0</v>
      </c>
      <c r="AI623" s="183">
        <f t="shared" si="321"/>
        <v>0</v>
      </c>
      <c r="AJ623" s="183">
        <f t="shared" si="322"/>
        <v>0</v>
      </c>
      <c r="AK623" s="184">
        <f t="shared" si="323"/>
        <v>0</v>
      </c>
      <c r="AM623" s="370" t="str">
        <f t="shared" ref="AM623:AM665" si="329">IF(OR(S623=5,S623=4),1,IF(OR(S623=3,S623=2),0,"-"))</f>
        <v>-</v>
      </c>
      <c r="AO623" s="309" t="str">
        <f t="shared" si="326"/>
        <v/>
      </c>
    </row>
    <row r="624" spans="2:41" ht="16.5" hidden="1" outlineLevel="2" thickBot="1">
      <c r="B624" s="316">
        <v>4</v>
      </c>
      <c r="C624" s="317">
        <f t="shared" si="324"/>
        <v>425</v>
      </c>
      <c r="D624" s="317">
        <f t="shared" si="325"/>
        <v>0</v>
      </c>
      <c r="E624" s="153"/>
      <c r="F624" s="153"/>
      <c r="G624" s="154"/>
      <c r="H624" s="154"/>
      <c r="I624" s="154"/>
      <c r="J624" s="154"/>
      <c r="K624" s="154"/>
      <c r="L624" s="154"/>
      <c r="M624" s="154"/>
      <c r="N624" s="253"/>
      <c r="O624" s="253"/>
      <c r="P624" s="312"/>
      <c r="Q624" s="253"/>
      <c r="R624" s="186" t="str">
        <f t="shared" si="327"/>
        <v>-</v>
      </c>
      <c r="S624" s="186" t="str">
        <f t="shared" si="328"/>
        <v>-</v>
      </c>
      <c r="T624" s="155" t="s">
        <v>316</v>
      </c>
      <c r="V624" s="181">
        <f t="shared" si="310"/>
        <v>0</v>
      </c>
      <c r="W624" s="202">
        <f t="shared" si="311"/>
        <v>0</v>
      </c>
      <c r="X624" s="149">
        <f t="shared" si="312"/>
        <v>0</v>
      </c>
      <c r="Y624" s="170">
        <f t="shared" si="313"/>
        <v>0</v>
      </c>
      <c r="Z624" s="161">
        <f t="shared" si="314"/>
        <v>0</v>
      </c>
      <c r="AA624" s="171">
        <f t="shared" si="315"/>
        <v>0</v>
      </c>
      <c r="AC624" s="219">
        <f t="shared" si="316"/>
        <v>0</v>
      </c>
      <c r="AD624" s="218">
        <f t="shared" si="317"/>
        <v>0</v>
      </c>
      <c r="AE624" s="218">
        <f t="shared" si="318"/>
        <v>0</v>
      </c>
      <c r="AF624" s="220">
        <f t="shared" si="319"/>
        <v>0</v>
      </c>
      <c r="AG624" s="162"/>
      <c r="AH624" s="182">
        <f t="shared" si="320"/>
        <v>0</v>
      </c>
      <c r="AI624" s="183">
        <f t="shared" si="321"/>
        <v>0</v>
      </c>
      <c r="AJ624" s="183">
        <f t="shared" si="322"/>
        <v>0</v>
      </c>
      <c r="AK624" s="184">
        <f t="shared" si="323"/>
        <v>0</v>
      </c>
      <c r="AM624" s="370" t="str">
        <f t="shared" si="329"/>
        <v>-</v>
      </c>
      <c r="AO624" s="309" t="str">
        <f t="shared" si="326"/>
        <v/>
      </c>
    </row>
    <row r="625" spans="2:41" ht="16.5" hidden="1" outlineLevel="2" thickBot="1">
      <c r="B625" s="316">
        <v>5</v>
      </c>
      <c r="C625" s="317">
        <f t="shared" si="324"/>
        <v>425</v>
      </c>
      <c r="D625" s="317">
        <f t="shared" si="325"/>
        <v>0</v>
      </c>
      <c r="E625" s="153"/>
      <c r="F625" s="153"/>
      <c r="G625" s="154"/>
      <c r="H625" s="154"/>
      <c r="I625" s="154"/>
      <c r="J625" s="154"/>
      <c r="K625" s="154"/>
      <c r="L625" s="154"/>
      <c r="M625" s="154"/>
      <c r="N625" s="253"/>
      <c r="O625" s="253"/>
      <c r="P625" s="312"/>
      <c r="Q625" s="253"/>
      <c r="R625" s="186" t="str">
        <f t="shared" si="327"/>
        <v>-</v>
      </c>
      <c r="S625" s="186" t="str">
        <f t="shared" si="328"/>
        <v>-</v>
      </c>
      <c r="T625" s="155" t="s">
        <v>316</v>
      </c>
      <c r="V625" s="181">
        <f t="shared" si="310"/>
        <v>0</v>
      </c>
      <c r="W625" s="202">
        <f t="shared" si="311"/>
        <v>0</v>
      </c>
      <c r="X625" s="149">
        <f t="shared" si="312"/>
        <v>0</v>
      </c>
      <c r="Y625" s="170">
        <f t="shared" si="313"/>
        <v>0</v>
      </c>
      <c r="Z625" s="161">
        <f t="shared" si="314"/>
        <v>0</v>
      </c>
      <c r="AA625" s="171">
        <f t="shared" si="315"/>
        <v>0</v>
      </c>
      <c r="AC625" s="219">
        <f t="shared" si="316"/>
        <v>0</v>
      </c>
      <c r="AD625" s="218">
        <f t="shared" si="317"/>
        <v>0</v>
      </c>
      <c r="AE625" s="218">
        <f t="shared" si="318"/>
        <v>0</v>
      </c>
      <c r="AF625" s="220">
        <f t="shared" si="319"/>
        <v>0</v>
      </c>
      <c r="AG625" s="162"/>
      <c r="AH625" s="182">
        <f t="shared" si="320"/>
        <v>0</v>
      </c>
      <c r="AI625" s="183">
        <f t="shared" si="321"/>
        <v>0</v>
      </c>
      <c r="AJ625" s="183">
        <f t="shared" si="322"/>
        <v>0</v>
      </c>
      <c r="AK625" s="184">
        <f t="shared" si="323"/>
        <v>0</v>
      </c>
      <c r="AM625" s="370" t="str">
        <f t="shared" si="329"/>
        <v>-</v>
      </c>
      <c r="AO625" s="309" t="str">
        <f t="shared" si="326"/>
        <v/>
      </c>
    </row>
    <row r="626" spans="2:41" ht="16.5" hidden="1" outlineLevel="2" thickBot="1">
      <c r="B626" s="316">
        <v>6</v>
      </c>
      <c r="C626" s="317">
        <f t="shared" si="324"/>
        <v>425</v>
      </c>
      <c r="D626" s="317">
        <f t="shared" si="325"/>
        <v>0</v>
      </c>
      <c r="E626" s="153"/>
      <c r="F626" s="153"/>
      <c r="G626" s="154"/>
      <c r="H626" s="154"/>
      <c r="I626" s="154"/>
      <c r="J626" s="154"/>
      <c r="K626" s="154"/>
      <c r="L626" s="154"/>
      <c r="M626" s="154"/>
      <c r="N626" s="253"/>
      <c r="O626" s="253"/>
      <c r="P626" s="312"/>
      <c r="Q626" s="253"/>
      <c r="R626" s="186" t="str">
        <f t="shared" si="327"/>
        <v>-</v>
      </c>
      <c r="S626" s="186" t="str">
        <f t="shared" si="328"/>
        <v>-</v>
      </c>
      <c r="T626" s="155" t="s">
        <v>316</v>
      </c>
      <c r="V626" s="181">
        <f t="shared" si="310"/>
        <v>0</v>
      </c>
      <c r="W626" s="202">
        <f t="shared" si="311"/>
        <v>0</v>
      </c>
      <c r="X626" s="149">
        <f t="shared" si="312"/>
        <v>0</v>
      </c>
      <c r="Y626" s="170">
        <f t="shared" si="313"/>
        <v>0</v>
      </c>
      <c r="Z626" s="161">
        <f t="shared" si="314"/>
        <v>0</v>
      </c>
      <c r="AA626" s="171">
        <f t="shared" si="315"/>
        <v>0</v>
      </c>
      <c r="AC626" s="219">
        <f t="shared" si="316"/>
        <v>0</v>
      </c>
      <c r="AD626" s="218">
        <f t="shared" si="317"/>
        <v>0</v>
      </c>
      <c r="AE626" s="218">
        <f t="shared" si="318"/>
        <v>0</v>
      </c>
      <c r="AF626" s="220">
        <f t="shared" si="319"/>
        <v>0</v>
      </c>
      <c r="AG626" s="162"/>
      <c r="AH626" s="182">
        <f t="shared" si="320"/>
        <v>0</v>
      </c>
      <c r="AI626" s="183">
        <f t="shared" si="321"/>
        <v>0</v>
      </c>
      <c r="AJ626" s="183">
        <f t="shared" si="322"/>
        <v>0</v>
      </c>
      <c r="AK626" s="184">
        <f t="shared" si="323"/>
        <v>0</v>
      </c>
      <c r="AM626" s="370" t="str">
        <f t="shared" si="329"/>
        <v>-</v>
      </c>
      <c r="AO626" s="309" t="str">
        <f t="shared" si="326"/>
        <v/>
      </c>
    </row>
    <row r="627" spans="2:41" ht="16.5" hidden="1" outlineLevel="2" thickBot="1">
      <c r="B627" s="316">
        <v>7</v>
      </c>
      <c r="C627" s="317">
        <f t="shared" si="324"/>
        <v>425</v>
      </c>
      <c r="D627" s="317">
        <f t="shared" si="325"/>
        <v>0</v>
      </c>
      <c r="E627" s="153"/>
      <c r="F627" s="153"/>
      <c r="G627" s="154"/>
      <c r="H627" s="154"/>
      <c r="I627" s="154"/>
      <c r="J627" s="154"/>
      <c r="K627" s="154"/>
      <c r="L627" s="154"/>
      <c r="M627" s="154"/>
      <c r="N627" s="253"/>
      <c r="O627" s="253"/>
      <c r="P627" s="312"/>
      <c r="Q627" s="253"/>
      <c r="R627" s="186" t="str">
        <f t="shared" si="327"/>
        <v>-</v>
      </c>
      <c r="S627" s="186" t="str">
        <f t="shared" si="328"/>
        <v>-</v>
      </c>
      <c r="T627" s="155" t="s">
        <v>316</v>
      </c>
      <c r="V627" s="181">
        <f t="shared" si="310"/>
        <v>0</v>
      </c>
      <c r="W627" s="202">
        <f t="shared" si="311"/>
        <v>0</v>
      </c>
      <c r="X627" s="149">
        <f t="shared" si="312"/>
        <v>0</v>
      </c>
      <c r="Y627" s="170">
        <f t="shared" si="313"/>
        <v>0</v>
      </c>
      <c r="Z627" s="161">
        <f t="shared" si="314"/>
        <v>0</v>
      </c>
      <c r="AA627" s="171">
        <f t="shared" si="315"/>
        <v>0</v>
      </c>
      <c r="AC627" s="219">
        <f t="shared" si="316"/>
        <v>0</v>
      </c>
      <c r="AD627" s="218">
        <f t="shared" si="317"/>
        <v>0</v>
      </c>
      <c r="AE627" s="218">
        <f t="shared" si="318"/>
        <v>0</v>
      </c>
      <c r="AF627" s="220">
        <f t="shared" si="319"/>
        <v>0</v>
      </c>
      <c r="AG627" s="162"/>
      <c r="AH627" s="182">
        <f t="shared" si="320"/>
        <v>0</v>
      </c>
      <c r="AI627" s="183">
        <f t="shared" si="321"/>
        <v>0</v>
      </c>
      <c r="AJ627" s="183">
        <f t="shared" si="322"/>
        <v>0</v>
      </c>
      <c r="AK627" s="184">
        <f t="shared" si="323"/>
        <v>0</v>
      </c>
      <c r="AM627" s="370" t="str">
        <f t="shared" si="329"/>
        <v>-</v>
      </c>
      <c r="AO627" s="309" t="str">
        <f t="shared" si="326"/>
        <v/>
      </c>
    </row>
    <row r="628" spans="2:41" ht="16.5" hidden="1" outlineLevel="2" thickBot="1">
      <c r="B628" s="316">
        <v>8</v>
      </c>
      <c r="C628" s="317">
        <f t="shared" si="324"/>
        <v>425</v>
      </c>
      <c r="D628" s="317">
        <f t="shared" si="325"/>
        <v>0</v>
      </c>
      <c r="E628" s="153"/>
      <c r="F628" s="153"/>
      <c r="G628" s="154"/>
      <c r="H628" s="154"/>
      <c r="I628" s="154"/>
      <c r="J628" s="154"/>
      <c r="K628" s="154"/>
      <c r="L628" s="154"/>
      <c r="M628" s="154"/>
      <c r="N628" s="253"/>
      <c r="O628" s="253"/>
      <c r="P628" s="312"/>
      <c r="Q628" s="253"/>
      <c r="R628" s="186" t="str">
        <f t="shared" si="327"/>
        <v>-</v>
      </c>
      <c r="S628" s="186" t="str">
        <f t="shared" si="328"/>
        <v>-</v>
      </c>
      <c r="T628" s="155" t="s">
        <v>316</v>
      </c>
      <c r="V628" s="181">
        <f t="shared" si="310"/>
        <v>0</v>
      </c>
      <c r="W628" s="202">
        <f t="shared" si="311"/>
        <v>0</v>
      </c>
      <c r="X628" s="149">
        <f t="shared" si="312"/>
        <v>0</v>
      </c>
      <c r="Y628" s="170">
        <f t="shared" si="313"/>
        <v>0</v>
      </c>
      <c r="Z628" s="161">
        <f t="shared" si="314"/>
        <v>0</v>
      </c>
      <c r="AA628" s="171">
        <f t="shared" si="315"/>
        <v>0</v>
      </c>
      <c r="AC628" s="219">
        <f t="shared" si="316"/>
        <v>0</v>
      </c>
      <c r="AD628" s="218">
        <f t="shared" si="317"/>
        <v>0</v>
      </c>
      <c r="AE628" s="218">
        <f t="shared" si="318"/>
        <v>0</v>
      </c>
      <c r="AF628" s="220">
        <f t="shared" si="319"/>
        <v>0</v>
      </c>
      <c r="AG628" s="162"/>
      <c r="AH628" s="182">
        <f t="shared" si="320"/>
        <v>0</v>
      </c>
      <c r="AI628" s="183">
        <f t="shared" si="321"/>
        <v>0</v>
      </c>
      <c r="AJ628" s="183">
        <f t="shared" si="322"/>
        <v>0</v>
      </c>
      <c r="AK628" s="184">
        <f t="shared" si="323"/>
        <v>0</v>
      </c>
      <c r="AM628" s="370" t="str">
        <f t="shared" si="329"/>
        <v>-</v>
      </c>
      <c r="AO628" s="309" t="str">
        <f t="shared" si="326"/>
        <v/>
      </c>
    </row>
    <row r="629" spans="2:41" ht="16.5" hidden="1" outlineLevel="2" thickBot="1">
      <c r="B629" s="316">
        <v>9</v>
      </c>
      <c r="C629" s="317">
        <f t="shared" si="324"/>
        <v>425</v>
      </c>
      <c r="D629" s="317">
        <f t="shared" si="325"/>
        <v>0</v>
      </c>
      <c r="E629" s="153"/>
      <c r="F629" s="153"/>
      <c r="G629" s="154"/>
      <c r="H629" s="154"/>
      <c r="I629" s="154"/>
      <c r="J629" s="154"/>
      <c r="K629" s="154"/>
      <c r="L629" s="154"/>
      <c r="M629" s="154"/>
      <c r="N629" s="253"/>
      <c r="O629" s="253"/>
      <c r="P629" s="312"/>
      <c r="Q629" s="253"/>
      <c r="R629" s="186" t="str">
        <f t="shared" si="327"/>
        <v>-</v>
      </c>
      <c r="S629" s="186" t="str">
        <f t="shared" si="328"/>
        <v>-</v>
      </c>
      <c r="T629" s="155" t="s">
        <v>316</v>
      </c>
      <c r="V629" s="181">
        <f t="shared" si="310"/>
        <v>0</v>
      </c>
      <c r="W629" s="202">
        <f t="shared" si="311"/>
        <v>0</v>
      </c>
      <c r="X629" s="149">
        <f t="shared" si="312"/>
        <v>0</v>
      </c>
      <c r="Y629" s="170">
        <f t="shared" si="313"/>
        <v>0</v>
      </c>
      <c r="Z629" s="161">
        <f t="shared" si="314"/>
        <v>0</v>
      </c>
      <c r="AA629" s="171">
        <f t="shared" si="315"/>
        <v>0</v>
      </c>
      <c r="AC629" s="219">
        <f t="shared" si="316"/>
        <v>0</v>
      </c>
      <c r="AD629" s="218">
        <f t="shared" si="317"/>
        <v>0</v>
      </c>
      <c r="AE629" s="218">
        <f t="shared" si="318"/>
        <v>0</v>
      </c>
      <c r="AF629" s="220">
        <f t="shared" si="319"/>
        <v>0</v>
      </c>
      <c r="AG629" s="162"/>
      <c r="AH629" s="182">
        <f t="shared" si="320"/>
        <v>0</v>
      </c>
      <c r="AI629" s="183">
        <f t="shared" si="321"/>
        <v>0</v>
      </c>
      <c r="AJ629" s="183">
        <f t="shared" si="322"/>
        <v>0</v>
      </c>
      <c r="AK629" s="184">
        <f t="shared" si="323"/>
        <v>0</v>
      </c>
      <c r="AM629" s="370" t="str">
        <f t="shared" si="329"/>
        <v>-</v>
      </c>
      <c r="AO629" s="309" t="str">
        <f t="shared" si="326"/>
        <v/>
      </c>
    </row>
    <row r="630" spans="2:41" ht="16.5" hidden="1" outlineLevel="2" thickBot="1">
      <c r="B630" s="316">
        <v>10</v>
      </c>
      <c r="C630" s="317">
        <f t="shared" si="324"/>
        <v>425</v>
      </c>
      <c r="D630" s="317">
        <f t="shared" si="325"/>
        <v>0</v>
      </c>
      <c r="E630" s="153"/>
      <c r="F630" s="153"/>
      <c r="G630" s="154"/>
      <c r="H630" s="154"/>
      <c r="I630" s="154"/>
      <c r="J630" s="154"/>
      <c r="K630" s="154"/>
      <c r="L630" s="154"/>
      <c r="M630" s="154"/>
      <c r="N630" s="253"/>
      <c r="O630" s="253"/>
      <c r="P630" s="312"/>
      <c r="Q630" s="253"/>
      <c r="R630" s="186" t="str">
        <f t="shared" si="327"/>
        <v>-</v>
      </c>
      <c r="S630" s="186" t="str">
        <f t="shared" si="328"/>
        <v>-</v>
      </c>
      <c r="T630" s="155" t="s">
        <v>316</v>
      </c>
      <c r="V630" s="181">
        <f t="shared" si="310"/>
        <v>0</v>
      </c>
      <c r="W630" s="202">
        <f t="shared" si="311"/>
        <v>0</v>
      </c>
      <c r="X630" s="149">
        <f t="shared" si="312"/>
        <v>0</v>
      </c>
      <c r="Y630" s="170">
        <f t="shared" si="313"/>
        <v>0</v>
      </c>
      <c r="Z630" s="161">
        <f t="shared" si="314"/>
        <v>0</v>
      </c>
      <c r="AA630" s="171">
        <f t="shared" si="315"/>
        <v>0</v>
      </c>
      <c r="AC630" s="219">
        <f t="shared" si="316"/>
        <v>0</v>
      </c>
      <c r="AD630" s="218">
        <f t="shared" si="317"/>
        <v>0</v>
      </c>
      <c r="AE630" s="218">
        <f t="shared" si="318"/>
        <v>0</v>
      </c>
      <c r="AF630" s="220">
        <f t="shared" si="319"/>
        <v>0</v>
      </c>
      <c r="AG630" s="162"/>
      <c r="AH630" s="182">
        <f t="shared" si="320"/>
        <v>0</v>
      </c>
      <c r="AI630" s="183">
        <f t="shared" si="321"/>
        <v>0</v>
      </c>
      <c r="AJ630" s="183">
        <f t="shared" si="322"/>
        <v>0</v>
      </c>
      <c r="AK630" s="184">
        <f t="shared" si="323"/>
        <v>0</v>
      </c>
      <c r="AM630" s="370" t="str">
        <f t="shared" si="329"/>
        <v>-</v>
      </c>
      <c r="AO630" s="309" t="str">
        <f t="shared" si="326"/>
        <v/>
      </c>
    </row>
    <row r="631" spans="2:41" ht="16.5" hidden="1" outlineLevel="2" thickBot="1">
      <c r="B631" s="316">
        <v>11</v>
      </c>
      <c r="C631" s="317">
        <f t="shared" si="324"/>
        <v>425</v>
      </c>
      <c r="D631" s="317">
        <f t="shared" si="325"/>
        <v>0</v>
      </c>
      <c r="E631" s="153"/>
      <c r="F631" s="153"/>
      <c r="G631" s="154"/>
      <c r="H631" s="154"/>
      <c r="I631" s="154"/>
      <c r="J631" s="154"/>
      <c r="K631" s="154"/>
      <c r="L631" s="154"/>
      <c r="M631" s="154"/>
      <c r="N631" s="253"/>
      <c r="O631" s="253"/>
      <c r="P631" s="312"/>
      <c r="Q631" s="253"/>
      <c r="R631" s="186" t="str">
        <f t="shared" si="327"/>
        <v>-</v>
      </c>
      <c r="S631" s="186" t="str">
        <f t="shared" si="328"/>
        <v>-</v>
      </c>
      <c r="T631" s="155" t="s">
        <v>316</v>
      </c>
      <c r="V631" s="181">
        <f t="shared" si="310"/>
        <v>0</v>
      </c>
      <c r="W631" s="202">
        <f t="shared" si="311"/>
        <v>0</v>
      </c>
      <c r="X631" s="149">
        <f t="shared" si="312"/>
        <v>0</v>
      </c>
      <c r="Y631" s="170">
        <f t="shared" si="313"/>
        <v>0</v>
      </c>
      <c r="Z631" s="161">
        <f t="shared" si="314"/>
        <v>0</v>
      </c>
      <c r="AA631" s="171">
        <f t="shared" si="315"/>
        <v>0</v>
      </c>
      <c r="AC631" s="219">
        <f t="shared" si="316"/>
        <v>0</v>
      </c>
      <c r="AD631" s="218">
        <f t="shared" si="317"/>
        <v>0</v>
      </c>
      <c r="AE631" s="218">
        <f t="shared" si="318"/>
        <v>0</v>
      </c>
      <c r="AF631" s="220">
        <f t="shared" si="319"/>
        <v>0</v>
      </c>
      <c r="AG631" s="162"/>
      <c r="AH631" s="182">
        <f t="shared" si="320"/>
        <v>0</v>
      </c>
      <c r="AI631" s="183">
        <f t="shared" si="321"/>
        <v>0</v>
      </c>
      <c r="AJ631" s="183">
        <f t="shared" si="322"/>
        <v>0</v>
      </c>
      <c r="AK631" s="184">
        <f t="shared" si="323"/>
        <v>0</v>
      </c>
      <c r="AM631" s="370" t="str">
        <f t="shared" si="329"/>
        <v>-</v>
      </c>
      <c r="AO631" s="309" t="str">
        <f t="shared" si="326"/>
        <v/>
      </c>
    </row>
    <row r="632" spans="2:41" ht="16.5" hidden="1" outlineLevel="2" thickBot="1">
      <c r="B632" s="316">
        <v>12</v>
      </c>
      <c r="C632" s="317">
        <f t="shared" si="324"/>
        <v>425</v>
      </c>
      <c r="D632" s="317">
        <f t="shared" si="325"/>
        <v>0</v>
      </c>
      <c r="E632" s="153"/>
      <c r="F632" s="153"/>
      <c r="G632" s="154"/>
      <c r="H632" s="154"/>
      <c r="I632" s="154"/>
      <c r="J632" s="154"/>
      <c r="K632" s="154"/>
      <c r="L632" s="154"/>
      <c r="M632" s="154"/>
      <c r="N632" s="253"/>
      <c r="O632" s="253"/>
      <c r="P632" s="312"/>
      <c r="Q632" s="253"/>
      <c r="R632" s="186" t="str">
        <f t="shared" si="327"/>
        <v>-</v>
      </c>
      <c r="S632" s="186" t="str">
        <f t="shared" si="328"/>
        <v>-</v>
      </c>
      <c r="T632" s="155" t="s">
        <v>316</v>
      </c>
      <c r="V632" s="181">
        <f t="shared" si="310"/>
        <v>0</v>
      </c>
      <c r="W632" s="202">
        <f t="shared" si="311"/>
        <v>0</v>
      </c>
      <c r="X632" s="149">
        <f t="shared" si="312"/>
        <v>0</v>
      </c>
      <c r="Y632" s="170">
        <f t="shared" si="313"/>
        <v>0</v>
      </c>
      <c r="Z632" s="161">
        <f t="shared" si="314"/>
        <v>0</v>
      </c>
      <c r="AA632" s="171">
        <f t="shared" si="315"/>
        <v>0</v>
      </c>
      <c r="AC632" s="219">
        <f t="shared" si="316"/>
        <v>0</v>
      </c>
      <c r="AD632" s="218">
        <f t="shared" si="317"/>
        <v>0</v>
      </c>
      <c r="AE632" s="218">
        <f t="shared" si="318"/>
        <v>0</v>
      </c>
      <c r="AF632" s="220">
        <f t="shared" si="319"/>
        <v>0</v>
      </c>
      <c r="AG632" s="162"/>
      <c r="AH632" s="182">
        <f t="shared" si="320"/>
        <v>0</v>
      </c>
      <c r="AI632" s="183">
        <f t="shared" si="321"/>
        <v>0</v>
      </c>
      <c r="AJ632" s="183">
        <f t="shared" si="322"/>
        <v>0</v>
      </c>
      <c r="AK632" s="184">
        <f t="shared" si="323"/>
        <v>0</v>
      </c>
      <c r="AM632" s="370" t="str">
        <f t="shared" si="329"/>
        <v>-</v>
      </c>
      <c r="AO632" s="309" t="str">
        <f t="shared" si="326"/>
        <v/>
      </c>
    </row>
    <row r="633" spans="2:41" ht="16.5" hidden="1" outlineLevel="2" thickBot="1">
      <c r="B633" s="316">
        <v>13</v>
      </c>
      <c r="C633" s="317">
        <f t="shared" si="324"/>
        <v>425</v>
      </c>
      <c r="D633" s="317">
        <f t="shared" si="325"/>
        <v>0</v>
      </c>
      <c r="E633" s="153"/>
      <c r="F633" s="153"/>
      <c r="G633" s="154"/>
      <c r="H633" s="154"/>
      <c r="I633" s="154"/>
      <c r="J633" s="154"/>
      <c r="K633" s="154"/>
      <c r="L633" s="154"/>
      <c r="M633" s="154"/>
      <c r="N633" s="253"/>
      <c r="O633" s="253"/>
      <c r="P633" s="312"/>
      <c r="Q633" s="253"/>
      <c r="R633" s="186" t="str">
        <f t="shared" si="327"/>
        <v>-</v>
      </c>
      <c r="S633" s="186" t="str">
        <f t="shared" si="328"/>
        <v>-</v>
      </c>
      <c r="T633" s="155" t="s">
        <v>316</v>
      </c>
      <c r="V633" s="181">
        <f t="shared" si="310"/>
        <v>0</v>
      </c>
      <c r="W633" s="202">
        <f t="shared" si="311"/>
        <v>0</v>
      </c>
      <c r="X633" s="149">
        <f t="shared" si="312"/>
        <v>0</v>
      </c>
      <c r="Y633" s="170">
        <f t="shared" si="313"/>
        <v>0</v>
      </c>
      <c r="Z633" s="161">
        <f t="shared" si="314"/>
        <v>0</v>
      </c>
      <c r="AA633" s="171">
        <f t="shared" si="315"/>
        <v>0</v>
      </c>
      <c r="AC633" s="219">
        <f t="shared" si="316"/>
        <v>0</v>
      </c>
      <c r="AD633" s="218">
        <f t="shared" si="317"/>
        <v>0</v>
      </c>
      <c r="AE633" s="218">
        <f t="shared" si="318"/>
        <v>0</v>
      </c>
      <c r="AF633" s="220">
        <f t="shared" si="319"/>
        <v>0</v>
      </c>
      <c r="AG633" s="162"/>
      <c r="AH633" s="182">
        <f t="shared" si="320"/>
        <v>0</v>
      </c>
      <c r="AI633" s="183">
        <f t="shared" si="321"/>
        <v>0</v>
      </c>
      <c r="AJ633" s="183">
        <f t="shared" si="322"/>
        <v>0</v>
      </c>
      <c r="AK633" s="184">
        <f t="shared" si="323"/>
        <v>0</v>
      </c>
      <c r="AM633" s="370" t="str">
        <f t="shared" si="329"/>
        <v>-</v>
      </c>
      <c r="AO633" s="309" t="str">
        <f t="shared" si="326"/>
        <v/>
      </c>
    </row>
    <row r="634" spans="2:41" ht="16.5" hidden="1" outlineLevel="2" thickBot="1">
      <c r="B634" s="316">
        <v>14</v>
      </c>
      <c r="C634" s="317">
        <f t="shared" si="324"/>
        <v>425</v>
      </c>
      <c r="D634" s="317">
        <f t="shared" si="325"/>
        <v>0</v>
      </c>
      <c r="E634" s="153"/>
      <c r="F634" s="153"/>
      <c r="G634" s="154"/>
      <c r="H634" s="154"/>
      <c r="I634" s="154"/>
      <c r="J634" s="154"/>
      <c r="K634" s="154"/>
      <c r="L634" s="154"/>
      <c r="M634" s="154"/>
      <c r="N634" s="253"/>
      <c r="O634" s="253"/>
      <c r="P634" s="312"/>
      <c r="Q634" s="253"/>
      <c r="R634" s="186" t="str">
        <f t="shared" si="327"/>
        <v>-</v>
      </c>
      <c r="S634" s="186" t="str">
        <f t="shared" si="328"/>
        <v>-</v>
      </c>
      <c r="T634" s="155" t="s">
        <v>316</v>
      </c>
      <c r="V634" s="181">
        <f t="shared" si="310"/>
        <v>0</v>
      </c>
      <c r="W634" s="202">
        <f t="shared" si="311"/>
        <v>0</v>
      </c>
      <c r="X634" s="149">
        <f t="shared" si="312"/>
        <v>0</v>
      </c>
      <c r="Y634" s="170">
        <f t="shared" si="313"/>
        <v>0</v>
      </c>
      <c r="Z634" s="161">
        <f t="shared" si="314"/>
        <v>0</v>
      </c>
      <c r="AA634" s="171">
        <f t="shared" si="315"/>
        <v>0</v>
      </c>
      <c r="AC634" s="219">
        <f t="shared" si="316"/>
        <v>0</v>
      </c>
      <c r="AD634" s="218">
        <f t="shared" si="317"/>
        <v>0</v>
      </c>
      <c r="AE634" s="218">
        <f t="shared" si="318"/>
        <v>0</v>
      </c>
      <c r="AF634" s="220">
        <f t="shared" si="319"/>
        <v>0</v>
      </c>
      <c r="AG634" s="162"/>
      <c r="AH634" s="182">
        <f t="shared" si="320"/>
        <v>0</v>
      </c>
      <c r="AI634" s="183">
        <f t="shared" si="321"/>
        <v>0</v>
      </c>
      <c r="AJ634" s="183">
        <f t="shared" si="322"/>
        <v>0</v>
      </c>
      <c r="AK634" s="184">
        <f t="shared" si="323"/>
        <v>0</v>
      </c>
      <c r="AM634" s="370" t="str">
        <f t="shared" si="329"/>
        <v>-</v>
      </c>
      <c r="AO634" s="309" t="str">
        <f t="shared" si="326"/>
        <v/>
      </c>
    </row>
    <row r="635" spans="2:41" ht="16.5" hidden="1" outlineLevel="2" thickBot="1">
      <c r="B635" s="316">
        <v>15</v>
      </c>
      <c r="C635" s="317">
        <f t="shared" si="324"/>
        <v>425</v>
      </c>
      <c r="D635" s="317">
        <f t="shared" si="325"/>
        <v>0</v>
      </c>
      <c r="E635" s="153"/>
      <c r="F635" s="153"/>
      <c r="G635" s="154"/>
      <c r="H635" s="154"/>
      <c r="I635" s="154"/>
      <c r="J635" s="154"/>
      <c r="K635" s="154"/>
      <c r="L635" s="154"/>
      <c r="M635" s="154"/>
      <c r="N635" s="253"/>
      <c r="O635" s="253"/>
      <c r="P635" s="312"/>
      <c r="Q635" s="253"/>
      <c r="R635" s="186" t="str">
        <f t="shared" si="327"/>
        <v>-</v>
      </c>
      <c r="S635" s="186" t="str">
        <f t="shared" si="328"/>
        <v>-</v>
      </c>
      <c r="T635" s="155" t="s">
        <v>316</v>
      </c>
      <c r="V635" s="181">
        <f t="shared" si="310"/>
        <v>0</v>
      </c>
      <c r="W635" s="202">
        <f t="shared" si="311"/>
        <v>0</v>
      </c>
      <c r="X635" s="149">
        <f t="shared" si="312"/>
        <v>0</v>
      </c>
      <c r="Y635" s="170">
        <f t="shared" si="313"/>
        <v>0</v>
      </c>
      <c r="Z635" s="161">
        <f t="shared" si="314"/>
        <v>0</v>
      </c>
      <c r="AA635" s="171">
        <f t="shared" si="315"/>
        <v>0</v>
      </c>
      <c r="AC635" s="219">
        <f t="shared" si="316"/>
        <v>0</v>
      </c>
      <c r="AD635" s="218">
        <f t="shared" si="317"/>
        <v>0</v>
      </c>
      <c r="AE635" s="218">
        <f t="shared" si="318"/>
        <v>0</v>
      </c>
      <c r="AF635" s="220">
        <f t="shared" si="319"/>
        <v>0</v>
      </c>
      <c r="AG635" s="162"/>
      <c r="AH635" s="182">
        <f t="shared" si="320"/>
        <v>0</v>
      </c>
      <c r="AI635" s="183">
        <f t="shared" si="321"/>
        <v>0</v>
      </c>
      <c r="AJ635" s="183">
        <f t="shared" si="322"/>
        <v>0</v>
      </c>
      <c r="AK635" s="184">
        <f t="shared" si="323"/>
        <v>0</v>
      </c>
      <c r="AM635" s="370" t="str">
        <f t="shared" si="329"/>
        <v>-</v>
      </c>
      <c r="AO635" s="309" t="str">
        <f t="shared" si="326"/>
        <v/>
      </c>
    </row>
    <row r="636" spans="2:41" ht="16.5" hidden="1" outlineLevel="2" thickBot="1">
      <c r="B636" s="316">
        <v>16</v>
      </c>
      <c r="C636" s="317">
        <f t="shared" si="324"/>
        <v>425</v>
      </c>
      <c r="D636" s="317">
        <f t="shared" si="325"/>
        <v>0</v>
      </c>
      <c r="E636" s="153"/>
      <c r="F636" s="153"/>
      <c r="G636" s="154"/>
      <c r="H636" s="154"/>
      <c r="I636" s="154"/>
      <c r="J636" s="154"/>
      <c r="K636" s="154"/>
      <c r="L636" s="154"/>
      <c r="M636" s="154"/>
      <c r="N636" s="253"/>
      <c r="O636" s="253"/>
      <c r="P636" s="312"/>
      <c r="Q636" s="253"/>
      <c r="R636" s="186" t="str">
        <f t="shared" si="327"/>
        <v>-</v>
      </c>
      <c r="S636" s="186" t="str">
        <f t="shared" si="328"/>
        <v>-</v>
      </c>
      <c r="T636" s="155" t="s">
        <v>316</v>
      </c>
      <c r="V636" s="181">
        <f t="shared" si="310"/>
        <v>0</v>
      </c>
      <c r="W636" s="202">
        <f t="shared" si="311"/>
        <v>0</v>
      </c>
      <c r="X636" s="149">
        <f t="shared" si="312"/>
        <v>0</v>
      </c>
      <c r="Y636" s="170">
        <f t="shared" si="313"/>
        <v>0</v>
      </c>
      <c r="Z636" s="161">
        <f t="shared" si="314"/>
        <v>0</v>
      </c>
      <c r="AA636" s="171">
        <f t="shared" si="315"/>
        <v>0</v>
      </c>
      <c r="AC636" s="219">
        <f t="shared" si="316"/>
        <v>0</v>
      </c>
      <c r="AD636" s="218">
        <f t="shared" si="317"/>
        <v>0</v>
      </c>
      <c r="AE636" s="218">
        <f t="shared" si="318"/>
        <v>0</v>
      </c>
      <c r="AF636" s="220">
        <f t="shared" si="319"/>
        <v>0</v>
      </c>
      <c r="AG636" s="162"/>
      <c r="AH636" s="182">
        <f t="shared" si="320"/>
        <v>0</v>
      </c>
      <c r="AI636" s="183">
        <f t="shared" si="321"/>
        <v>0</v>
      </c>
      <c r="AJ636" s="183">
        <f t="shared" si="322"/>
        <v>0</v>
      </c>
      <c r="AK636" s="184">
        <f t="shared" si="323"/>
        <v>0</v>
      </c>
      <c r="AM636" s="370" t="str">
        <f t="shared" si="329"/>
        <v>-</v>
      </c>
      <c r="AO636" s="309" t="str">
        <f t="shared" si="326"/>
        <v/>
      </c>
    </row>
    <row r="637" spans="2:41" ht="16.5" hidden="1" outlineLevel="2" thickBot="1">
      <c r="B637" s="316">
        <v>17</v>
      </c>
      <c r="C637" s="317">
        <f t="shared" si="324"/>
        <v>425</v>
      </c>
      <c r="D637" s="317">
        <f t="shared" si="325"/>
        <v>0</v>
      </c>
      <c r="E637" s="153"/>
      <c r="F637" s="153"/>
      <c r="G637" s="154"/>
      <c r="H637" s="154"/>
      <c r="I637" s="154"/>
      <c r="J637" s="154"/>
      <c r="K637" s="154"/>
      <c r="L637" s="154"/>
      <c r="M637" s="154"/>
      <c r="N637" s="253"/>
      <c r="O637" s="253"/>
      <c r="P637" s="312"/>
      <c r="Q637" s="253"/>
      <c r="R637" s="186" t="str">
        <f t="shared" si="327"/>
        <v>-</v>
      </c>
      <c r="S637" s="186" t="str">
        <f t="shared" si="328"/>
        <v>-</v>
      </c>
      <c r="T637" s="155" t="s">
        <v>316</v>
      </c>
      <c r="V637" s="181">
        <f t="shared" si="310"/>
        <v>0</v>
      </c>
      <c r="W637" s="202">
        <f t="shared" si="311"/>
        <v>0</v>
      </c>
      <c r="X637" s="149">
        <f t="shared" si="312"/>
        <v>0</v>
      </c>
      <c r="Y637" s="170">
        <f t="shared" si="313"/>
        <v>0</v>
      </c>
      <c r="Z637" s="161">
        <f t="shared" si="314"/>
        <v>0</v>
      </c>
      <c r="AA637" s="171">
        <f t="shared" si="315"/>
        <v>0</v>
      </c>
      <c r="AC637" s="219">
        <f t="shared" si="316"/>
        <v>0</v>
      </c>
      <c r="AD637" s="218">
        <f t="shared" si="317"/>
        <v>0</v>
      </c>
      <c r="AE637" s="218">
        <f t="shared" si="318"/>
        <v>0</v>
      </c>
      <c r="AF637" s="220">
        <f t="shared" si="319"/>
        <v>0</v>
      </c>
      <c r="AG637" s="162"/>
      <c r="AH637" s="182">
        <f t="shared" si="320"/>
        <v>0</v>
      </c>
      <c r="AI637" s="183">
        <f t="shared" si="321"/>
        <v>0</v>
      </c>
      <c r="AJ637" s="183">
        <f t="shared" si="322"/>
        <v>0</v>
      </c>
      <c r="AK637" s="184">
        <f t="shared" si="323"/>
        <v>0</v>
      </c>
      <c r="AM637" s="370" t="str">
        <f t="shared" si="329"/>
        <v>-</v>
      </c>
      <c r="AO637" s="309" t="str">
        <f t="shared" si="326"/>
        <v/>
      </c>
    </row>
    <row r="638" spans="2:41" ht="16.5" hidden="1" outlineLevel="2" thickBot="1">
      <c r="B638" s="316">
        <v>18</v>
      </c>
      <c r="C638" s="317">
        <f t="shared" si="324"/>
        <v>425</v>
      </c>
      <c r="D638" s="317">
        <f t="shared" si="325"/>
        <v>0</v>
      </c>
      <c r="E638" s="153"/>
      <c r="F638" s="153"/>
      <c r="G638" s="154"/>
      <c r="H638" s="154"/>
      <c r="I638" s="154"/>
      <c r="J638" s="154"/>
      <c r="K638" s="154"/>
      <c r="L638" s="154"/>
      <c r="M638" s="154"/>
      <c r="N638" s="253"/>
      <c r="O638" s="253"/>
      <c r="P638" s="312"/>
      <c r="Q638" s="253"/>
      <c r="R638" s="186" t="str">
        <f t="shared" si="327"/>
        <v>-</v>
      </c>
      <c r="S638" s="186" t="str">
        <f t="shared" si="328"/>
        <v>-</v>
      </c>
      <c r="T638" s="155" t="s">
        <v>316</v>
      </c>
      <c r="V638" s="181">
        <f t="shared" si="310"/>
        <v>0</v>
      </c>
      <c r="W638" s="202">
        <f t="shared" si="311"/>
        <v>0</v>
      </c>
      <c r="X638" s="149">
        <f t="shared" si="312"/>
        <v>0</v>
      </c>
      <c r="Y638" s="170">
        <f t="shared" si="313"/>
        <v>0</v>
      </c>
      <c r="Z638" s="161">
        <f t="shared" si="314"/>
        <v>0</v>
      </c>
      <c r="AA638" s="171">
        <f t="shared" si="315"/>
        <v>0</v>
      </c>
      <c r="AC638" s="219">
        <f t="shared" si="316"/>
        <v>0</v>
      </c>
      <c r="AD638" s="218">
        <f t="shared" si="317"/>
        <v>0</v>
      </c>
      <c r="AE638" s="218">
        <f t="shared" si="318"/>
        <v>0</v>
      </c>
      <c r="AF638" s="220">
        <f t="shared" si="319"/>
        <v>0</v>
      </c>
      <c r="AG638" s="162"/>
      <c r="AH638" s="182">
        <f t="shared" si="320"/>
        <v>0</v>
      </c>
      <c r="AI638" s="183">
        <f t="shared" si="321"/>
        <v>0</v>
      </c>
      <c r="AJ638" s="183">
        <f t="shared" si="322"/>
        <v>0</v>
      </c>
      <c r="AK638" s="184">
        <f t="shared" si="323"/>
        <v>0</v>
      </c>
      <c r="AM638" s="370" t="str">
        <f t="shared" si="329"/>
        <v>-</v>
      </c>
      <c r="AO638" s="309" t="str">
        <f t="shared" si="326"/>
        <v/>
      </c>
    </row>
    <row r="639" spans="2:41" ht="16.5" hidden="1" outlineLevel="2" thickBot="1">
      <c r="B639" s="316">
        <v>19</v>
      </c>
      <c r="C639" s="317">
        <f t="shared" si="324"/>
        <v>425</v>
      </c>
      <c r="D639" s="317">
        <f t="shared" si="325"/>
        <v>0</v>
      </c>
      <c r="E639" s="153"/>
      <c r="F639" s="153"/>
      <c r="G639" s="154"/>
      <c r="H639" s="154"/>
      <c r="I639" s="154"/>
      <c r="J639" s="154"/>
      <c r="K639" s="154"/>
      <c r="L639" s="154"/>
      <c r="M639" s="154"/>
      <c r="N639" s="253"/>
      <c r="O639" s="253"/>
      <c r="P639" s="312"/>
      <c r="Q639" s="253"/>
      <c r="R639" s="186" t="str">
        <f t="shared" si="327"/>
        <v>-</v>
      </c>
      <c r="S639" s="186" t="str">
        <f t="shared" si="328"/>
        <v>-</v>
      </c>
      <c r="T639" s="155" t="s">
        <v>316</v>
      </c>
      <c r="V639" s="181">
        <f t="shared" si="310"/>
        <v>0</v>
      </c>
      <c r="W639" s="202">
        <f t="shared" si="311"/>
        <v>0</v>
      </c>
      <c r="X639" s="149">
        <f t="shared" si="312"/>
        <v>0</v>
      </c>
      <c r="Y639" s="170">
        <f t="shared" si="313"/>
        <v>0</v>
      </c>
      <c r="Z639" s="161">
        <f t="shared" si="314"/>
        <v>0</v>
      </c>
      <c r="AA639" s="171">
        <f t="shared" si="315"/>
        <v>0</v>
      </c>
      <c r="AC639" s="219">
        <f t="shared" si="316"/>
        <v>0</v>
      </c>
      <c r="AD639" s="218">
        <f t="shared" si="317"/>
        <v>0</v>
      </c>
      <c r="AE639" s="218">
        <f t="shared" si="318"/>
        <v>0</v>
      </c>
      <c r="AF639" s="220">
        <f t="shared" si="319"/>
        <v>0</v>
      </c>
      <c r="AG639" s="162"/>
      <c r="AH639" s="182">
        <f t="shared" si="320"/>
        <v>0</v>
      </c>
      <c r="AI639" s="183">
        <f t="shared" si="321"/>
        <v>0</v>
      </c>
      <c r="AJ639" s="183">
        <f t="shared" si="322"/>
        <v>0</v>
      </c>
      <c r="AK639" s="184">
        <f t="shared" si="323"/>
        <v>0</v>
      </c>
      <c r="AM639" s="370" t="str">
        <f t="shared" si="329"/>
        <v>-</v>
      </c>
      <c r="AO639" s="309" t="str">
        <f t="shared" si="326"/>
        <v/>
      </c>
    </row>
    <row r="640" spans="2:41" ht="16.5" hidden="1" outlineLevel="2" thickBot="1">
      <c r="B640" s="316">
        <v>20</v>
      </c>
      <c r="C640" s="317">
        <f t="shared" si="324"/>
        <v>425</v>
      </c>
      <c r="D640" s="317">
        <f t="shared" si="325"/>
        <v>0</v>
      </c>
      <c r="E640" s="153"/>
      <c r="F640" s="153"/>
      <c r="G640" s="154"/>
      <c r="H640" s="154"/>
      <c r="I640" s="154"/>
      <c r="J640" s="154"/>
      <c r="K640" s="154"/>
      <c r="L640" s="154"/>
      <c r="M640" s="154"/>
      <c r="N640" s="253"/>
      <c r="O640" s="253"/>
      <c r="P640" s="312"/>
      <c r="Q640" s="253"/>
      <c r="R640" s="186" t="str">
        <f t="shared" si="327"/>
        <v>-</v>
      </c>
      <c r="S640" s="186" t="str">
        <f t="shared" si="328"/>
        <v>-</v>
      </c>
      <c r="T640" s="155" t="s">
        <v>316</v>
      </c>
      <c r="V640" s="181">
        <f t="shared" si="310"/>
        <v>0</v>
      </c>
      <c r="W640" s="202">
        <f t="shared" si="311"/>
        <v>0</v>
      </c>
      <c r="X640" s="149">
        <f t="shared" si="312"/>
        <v>0</v>
      </c>
      <c r="Y640" s="170">
        <f t="shared" si="313"/>
        <v>0</v>
      </c>
      <c r="Z640" s="161">
        <f t="shared" si="314"/>
        <v>0</v>
      </c>
      <c r="AA640" s="171">
        <f t="shared" si="315"/>
        <v>0</v>
      </c>
      <c r="AC640" s="219">
        <f t="shared" si="316"/>
        <v>0</v>
      </c>
      <c r="AD640" s="218">
        <f t="shared" si="317"/>
        <v>0</v>
      </c>
      <c r="AE640" s="218">
        <f t="shared" si="318"/>
        <v>0</v>
      </c>
      <c r="AF640" s="220">
        <f t="shared" si="319"/>
        <v>0</v>
      </c>
      <c r="AG640" s="162"/>
      <c r="AH640" s="182">
        <f t="shared" si="320"/>
        <v>0</v>
      </c>
      <c r="AI640" s="183">
        <f t="shared" si="321"/>
        <v>0</v>
      </c>
      <c r="AJ640" s="183">
        <f t="shared" si="322"/>
        <v>0</v>
      </c>
      <c r="AK640" s="184">
        <f t="shared" si="323"/>
        <v>0</v>
      </c>
      <c r="AM640" s="370" t="str">
        <f t="shared" si="329"/>
        <v>-</v>
      </c>
      <c r="AO640" s="309" t="str">
        <f t="shared" si="326"/>
        <v/>
      </c>
    </row>
    <row r="641" spans="2:41" ht="16.5" hidden="1" outlineLevel="2" thickBot="1">
      <c r="B641" s="316">
        <v>21</v>
      </c>
      <c r="C641" s="317">
        <f t="shared" si="324"/>
        <v>425</v>
      </c>
      <c r="D641" s="317">
        <f t="shared" si="325"/>
        <v>0</v>
      </c>
      <c r="E641" s="153"/>
      <c r="F641" s="153"/>
      <c r="G641" s="154"/>
      <c r="H641" s="154"/>
      <c r="I641" s="154"/>
      <c r="J641" s="154"/>
      <c r="K641" s="154"/>
      <c r="L641" s="154"/>
      <c r="M641" s="154"/>
      <c r="N641" s="253"/>
      <c r="O641" s="253"/>
      <c r="P641" s="312"/>
      <c r="Q641" s="253"/>
      <c r="R641" s="186" t="str">
        <f t="shared" si="327"/>
        <v>-</v>
      </c>
      <c r="S641" s="186" t="str">
        <f t="shared" si="328"/>
        <v>-</v>
      </c>
      <c r="T641" s="155" t="s">
        <v>316</v>
      </c>
      <c r="V641" s="181">
        <f t="shared" si="310"/>
        <v>0</v>
      </c>
      <c r="W641" s="202">
        <f t="shared" si="311"/>
        <v>0</v>
      </c>
      <c r="X641" s="149">
        <f t="shared" si="312"/>
        <v>0</v>
      </c>
      <c r="Y641" s="170">
        <f t="shared" si="313"/>
        <v>0</v>
      </c>
      <c r="Z641" s="161">
        <f t="shared" si="314"/>
        <v>0</v>
      </c>
      <c r="AA641" s="171">
        <f t="shared" si="315"/>
        <v>0</v>
      </c>
      <c r="AC641" s="219">
        <f t="shared" si="316"/>
        <v>0</v>
      </c>
      <c r="AD641" s="218">
        <f t="shared" si="317"/>
        <v>0</v>
      </c>
      <c r="AE641" s="218">
        <f t="shared" si="318"/>
        <v>0</v>
      </c>
      <c r="AF641" s="220">
        <f t="shared" si="319"/>
        <v>0</v>
      </c>
      <c r="AG641" s="162"/>
      <c r="AH641" s="182">
        <f t="shared" si="320"/>
        <v>0</v>
      </c>
      <c r="AI641" s="183">
        <f t="shared" si="321"/>
        <v>0</v>
      </c>
      <c r="AJ641" s="183">
        <f t="shared" si="322"/>
        <v>0</v>
      </c>
      <c r="AK641" s="184">
        <f t="shared" si="323"/>
        <v>0</v>
      </c>
      <c r="AM641" s="370" t="str">
        <f t="shared" si="329"/>
        <v>-</v>
      </c>
      <c r="AO641" s="309" t="str">
        <f t="shared" si="326"/>
        <v/>
      </c>
    </row>
    <row r="642" spans="2:41" ht="16.5" hidden="1" outlineLevel="2" thickBot="1">
      <c r="B642" s="316">
        <v>22</v>
      </c>
      <c r="C642" s="317">
        <f t="shared" si="324"/>
        <v>425</v>
      </c>
      <c r="D642" s="317">
        <f t="shared" si="325"/>
        <v>0</v>
      </c>
      <c r="E642" s="153"/>
      <c r="F642" s="153"/>
      <c r="G642" s="154"/>
      <c r="H642" s="154"/>
      <c r="I642" s="154"/>
      <c r="J642" s="154"/>
      <c r="K642" s="154"/>
      <c r="L642" s="154"/>
      <c r="M642" s="154"/>
      <c r="N642" s="253"/>
      <c r="O642" s="253"/>
      <c r="P642" s="312"/>
      <c r="Q642" s="253"/>
      <c r="R642" s="186" t="str">
        <f t="shared" si="327"/>
        <v>-</v>
      </c>
      <c r="S642" s="186" t="str">
        <f t="shared" si="328"/>
        <v>-</v>
      </c>
      <c r="T642" s="155" t="s">
        <v>316</v>
      </c>
      <c r="V642" s="181">
        <f t="shared" si="310"/>
        <v>0</v>
      </c>
      <c r="W642" s="202">
        <f t="shared" si="311"/>
        <v>0</v>
      </c>
      <c r="X642" s="149">
        <f t="shared" si="312"/>
        <v>0</v>
      </c>
      <c r="Y642" s="170">
        <f t="shared" si="313"/>
        <v>0</v>
      </c>
      <c r="Z642" s="161">
        <f t="shared" si="314"/>
        <v>0</v>
      </c>
      <c r="AA642" s="171">
        <f t="shared" si="315"/>
        <v>0</v>
      </c>
      <c r="AC642" s="219">
        <f t="shared" si="316"/>
        <v>0</v>
      </c>
      <c r="AD642" s="218">
        <f t="shared" si="317"/>
        <v>0</v>
      </c>
      <c r="AE642" s="218">
        <f t="shared" si="318"/>
        <v>0</v>
      </c>
      <c r="AF642" s="220">
        <f t="shared" si="319"/>
        <v>0</v>
      </c>
      <c r="AG642" s="162"/>
      <c r="AH642" s="182">
        <f t="shared" si="320"/>
        <v>0</v>
      </c>
      <c r="AI642" s="183">
        <f t="shared" si="321"/>
        <v>0</v>
      </c>
      <c r="AJ642" s="183">
        <f t="shared" si="322"/>
        <v>0</v>
      </c>
      <c r="AK642" s="184">
        <f t="shared" si="323"/>
        <v>0</v>
      </c>
      <c r="AM642" s="370" t="str">
        <f t="shared" si="329"/>
        <v>-</v>
      </c>
      <c r="AO642" s="309" t="str">
        <f t="shared" si="326"/>
        <v/>
      </c>
    </row>
    <row r="643" spans="2:41" ht="16.5" hidden="1" outlineLevel="2" thickBot="1">
      <c r="B643" s="316">
        <v>23</v>
      </c>
      <c r="C643" s="317">
        <f t="shared" si="324"/>
        <v>425</v>
      </c>
      <c r="D643" s="317">
        <f t="shared" si="325"/>
        <v>0</v>
      </c>
      <c r="E643" s="153"/>
      <c r="F643" s="153"/>
      <c r="G643" s="154"/>
      <c r="H643" s="154"/>
      <c r="I643" s="154"/>
      <c r="J643" s="154"/>
      <c r="K643" s="154"/>
      <c r="L643" s="154"/>
      <c r="M643" s="154"/>
      <c r="N643" s="253"/>
      <c r="O643" s="253"/>
      <c r="P643" s="312"/>
      <c r="Q643" s="253"/>
      <c r="R643" s="186" t="str">
        <f t="shared" si="327"/>
        <v>-</v>
      </c>
      <c r="S643" s="186" t="str">
        <f t="shared" si="328"/>
        <v>-</v>
      </c>
      <c r="T643" s="155" t="s">
        <v>316</v>
      </c>
      <c r="V643" s="181">
        <f t="shared" si="310"/>
        <v>0</v>
      </c>
      <c r="W643" s="202">
        <f t="shared" si="311"/>
        <v>0</v>
      </c>
      <c r="X643" s="149">
        <f t="shared" si="312"/>
        <v>0</v>
      </c>
      <c r="Y643" s="170">
        <f t="shared" si="313"/>
        <v>0</v>
      </c>
      <c r="Z643" s="161">
        <f t="shared" si="314"/>
        <v>0</v>
      </c>
      <c r="AA643" s="171">
        <f t="shared" si="315"/>
        <v>0</v>
      </c>
      <c r="AC643" s="219">
        <f t="shared" si="316"/>
        <v>0</v>
      </c>
      <c r="AD643" s="218">
        <f t="shared" si="317"/>
        <v>0</v>
      </c>
      <c r="AE643" s="218">
        <f t="shared" si="318"/>
        <v>0</v>
      </c>
      <c r="AF643" s="220">
        <f t="shared" si="319"/>
        <v>0</v>
      </c>
      <c r="AG643" s="162"/>
      <c r="AH643" s="182">
        <f t="shared" si="320"/>
        <v>0</v>
      </c>
      <c r="AI643" s="183">
        <f t="shared" si="321"/>
        <v>0</v>
      </c>
      <c r="AJ643" s="183">
        <f t="shared" si="322"/>
        <v>0</v>
      </c>
      <c r="AK643" s="184">
        <f t="shared" si="323"/>
        <v>0</v>
      </c>
      <c r="AM643" s="370" t="str">
        <f t="shared" si="329"/>
        <v>-</v>
      </c>
      <c r="AO643" s="309" t="str">
        <f t="shared" si="326"/>
        <v/>
      </c>
    </row>
    <row r="644" spans="2:41" ht="16.5" hidden="1" outlineLevel="2" thickBot="1">
      <c r="B644" s="316">
        <v>24</v>
      </c>
      <c r="C644" s="317">
        <f t="shared" si="324"/>
        <v>425</v>
      </c>
      <c r="D644" s="317">
        <f t="shared" si="325"/>
        <v>0</v>
      </c>
      <c r="E644" s="153"/>
      <c r="F644" s="153"/>
      <c r="G644" s="154"/>
      <c r="H644" s="154"/>
      <c r="I644" s="154"/>
      <c r="J644" s="154"/>
      <c r="K644" s="154"/>
      <c r="L644" s="154"/>
      <c r="M644" s="154"/>
      <c r="N644" s="253"/>
      <c r="O644" s="253"/>
      <c r="P644" s="312"/>
      <c r="Q644" s="253"/>
      <c r="R644" s="186" t="str">
        <f t="shared" si="327"/>
        <v>-</v>
      </c>
      <c r="S644" s="186" t="str">
        <f t="shared" si="328"/>
        <v>-</v>
      </c>
      <c r="T644" s="155" t="s">
        <v>316</v>
      </c>
      <c r="V644" s="181">
        <f t="shared" si="310"/>
        <v>0</v>
      </c>
      <c r="W644" s="202">
        <f t="shared" si="311"/>
        <v>0</v>
      </c>
      <c r="X644" s="149">
        <f t="shared" si="312"/>
        <v>0</v>
      </c>
      <c r="Y644" s="170">
        <f t="shared" si="313"/>
        <v>0</v>
      </c>
      <c r="Z644" s="161">
        <f t="shared" si="314"/>
        <v>0</v>
      </c>
      <c r="AA644" s="171">
        <f t="shared" si="315"/>
        <v>0</v>
      </c>
      <c r="AC644" s="219">
        <f t="shared" si="316"/>
        <v>0</v>
      </c>
      <c r="AD644" s="218">
        <f t="shared" si="317"/>
        <v>0</v>
      </c>
      <c r="AE644" s="218">
        <f t="shared" si="318"/>
        <v>0</v>
      </c>
      <c r="AF644" s="220">
        <f t="shared" si="319"/>
        <v>0</v>
      </c>
      <c r="AG644" s="162"/>
      <c r="AH644" s="182">
        <f t="shared" si="320"/>
        <v>0</v>
      </c>
      <c r="AI644" s="183">
        <f t="shared" si="321"/>
        <v>0</v>
      </c>
      <c r="AJ644" s="183">
        <f t="shared" si="322"/>
        <v>0</v>
      </c>
      <c r="AK644" s="184">
        <f t="shared" si="323"/>
        <v>0</v>
      </c>
      <c r="AM644" s="370" t="str">
        <f t="shared" si="329"/>
        <v>-</v>
      </c>
      <c r="AO644" s="309" t="str">
        <f t="shared" si="326"/>
        <v/>
      </c>
    </row>
    <row r="645" spans="2:41" ht="16.5" hidden="1" outlineLevel="2" thickBot="1">
      <c r="B645" s="316">
        <v>25</v>
      </c>
      <c r="C645" s="317">
        <f t="shared" si="324"/>
        <v>425</v>
      </c>
      <c r="D645" s="317">
        <f t="shared" si="325"/>
        <v>0</v>
      </c>
      <c r="E645" s="153"/>
      <c r="F645" s="153"/>
      <c r="G645" s="154"/>
      <c r="H645" s="154"/>
      <c r="I645" s="154"/>
      <c r="J645" s="154"/>
      <c r="K645" s="154"/>
      <c r="L645" s="154"/>
      <c r="M645" s="154"/>
      <c r="N645" s="253"/>
      <c r="O645" s="253"/>
      <c r="P645" s="312"/>
      <c r="Q645" s="253"/>
      <c r="R645" s="186" t="str">
        <f t="shared" si="327"/>
        <v>-</v>
      </c>
      <c r="S645" s="186" t="str">
        <f t="shared" si="328"/>
        <v>-</v>
      </c>
      <c r="T645" s="155" t="s">
        <v>316</v>
      </c>
      <c r="V645" s="181">
        <f t="shared" si="310"/>
        <v>0</v>
      </c>
      <c r="W645" s="202">
        <f t="shared" si="311"/>
        <v>0</v>
      </c>
      <c r="X645" s="149">
        <f t="shared" si="312"/>
        <v>0</v>
      </c>
      <c r="Y645" s="170">
        <f t="shared" si="313"/>
        <v>0</v>
      </c>
      <c r="Z645" s="161">
        <f t="shared" si="314"/>
        <v>0</v>
      </c>
      <c r="AA645" s="171">
        <f t="shared" si="315"/>
        <v>0</v>
      </c>
      <c r="AC645" s="219">
        <f t="shared" si="316"/>
        <v>0</v>
      </c>
      <c r="AD645" s="218">
        <f t="shared" si="317"/>
        <v>0</v>
      </c>
      <c r="AE645" s="218">
        <f t="shared" si="318"/>
        <v>0</v>
      </c>
      <c r="AF645" s="220">
        <f t="shared" si="319"/>
        <v>0</v>
      </c>
      <c r="AG645" s="162"/>
      <c r="AH645" s="182">
        <f t="shared" si="320"/>
        <v>0</v>
      </c>
      <c r="AI645" s="183">
        <f t="shared" si="321"/>
        <v>0</v>
      </c>
      <c r="AJ645" s="183">
        <f t="shared" si="322"/>
        <v>0</v>
      </c>
      <c r="AK645" s="184">
        <f t="shared" si="323"/>
        <v>0</v>
      </c>
      <c r="AM645" s="370" t="str">
        <f t="shared" si="329"/>
        <v>-</v>
      </c>
      <c r="AO645" s="309" t="str">
        <f t="shared" si="326"/>
        <v/>
      </c>
    </row>
    <row r="646" spans="2:41" ht="16.5" hidden="1" outlineLevel="2" thickBot="1">
      <c r="B646" s="316">
        <v>26</v>
      </c>
      <c r="C646" s="317">
        <f t="shared" si="324"/>
        <v>425</v>
      </c>
      <c r="D646" s="317">
        <f t="shared" si="325"/>
        <v>0</v>
      </c>
      <c r="E646" s="153"/>
      <c r="F646" s="153"/>
      <c r="G646" s="154"/>
      <c r="H646" s="154"/>
      <c r="I646" s="154"/>
      <c r="J646" s="154"/>
      <c r="K646" s="154"/>
      <c r="L646" s="154"/>
      <c r="M646" s="154"/>
      <c r="N646" s="253"/>
      <c r="O646" s="253"/>
      <c r="P646" s="312"/>
      <c r="Q646" s="253"/>
      <c r="R646" s="186" t="str">
        <f t="shared" si="327"/>
        <v>-</v>
      </c>
      <c r="S646" s="186" t="str">
        <f t="shared" si="328"/>
        <v>-</v>
      </c>
      <c r="T646" s="155" t="s">
        <v>316</v>
      </c>
      <c r="V646" s="181">
        <f t="shared" si="310"/>
        <v>0</v>
      </c>
      <c r="W646" s="202">
        <f t="shared" si="311"/>
        <v>0</v>
      </c>
      <c r="X646" s="149">
        <f t="shared" si="312"/>
        <v>0</v>
      </c>
      <c r="Y646" s="170">
        <f t="shared" si="313"/>
        <v>0</v>
      </c>
      <c r="Z646" s="161">
        <f t="shared" si="314"/>
        <v>0</v>
      </c>
      <c r="AA646" s="171">
        <f t="shared" si="315"/>
        <v>0</v>
      </c>
      <c r="AC646" s="219">
        <f t="shared" si="316"/>
        <v>0</v>
      </c>
      <c r="AD646" s="218">
        <f t="shared" si="317"/>
        <v>0</v>
      </c>
      <c r="AE646" s="218">
        <f t="shared" si="318"/>
        <v>0</v>
      </c>
      <c r="AF646" s="220">
        <f t="shared" si="319"/>
        <v>0</v>
      </c>
      <c r="AG646" s="162"/>
      <c r="AH646" s="182">
        <f t="shared" si="320"/>
        <v>0</v>
      </c>
      <c r="AI646" s="183">
        <f t="shared" si="321"/>
        <v>0</v>
      </c>
      <c r="AJ646" s="183">
        <f t="shared" si="322"/>
        <v>0</v>
      </c>
      <c r="AK646" s="184">
        <f t="shared" si="323"/>
        <v>0</v>
      </c>
      <c r="AM646" s="370" t="str">
        <f t="shared" si="329"/>
        <v>-</v>
      </c>
      <c r="AO646" s="309" t="str">
        <f t="shared" si="326"/>
        <v/>
      </c>
    </row>
    <row r="647" spans="2:41" ht="16.5" hidden="1" outlineLevel="2" thickBot="1">
      <c r="B647" s="316">
        <v>27</v>
      </c>
      <c r="C647" s="317">
        <f t="shared" si="324"/>
        <v>425</v>
      </c>
      <c r="D647" s="317">
        <f t="shared" si="325"/>
        <v>0</v>
      </c>
      <c r="E647" s="153"/>
      <c r="F647" s="153"/>
      <c r="G647" s="154"/>
      <c r="H647" s="154"/>
      <c r="I647" s="154"/>
      <c r="J647" s="154"/>
      <c r="K647" s="154"/>
      <c r="L647" s="154"/>
      <c r="M647" s="154"/>
      <c r="N647" s="253"/>
      <c r="O647" s="253"/>
      <c r="P647" s="312"/>
      <c r="Q647" s="253"/>
      <c r="R647" s="186" t="str">
        <f t="shared" si="327"/>
        <v>-</v>
      </c>
      <c r="S647" s="186" t="str">
        <f t="shared" si="328"/>
        <v>-</v>
      </c>
      <c r="T647" s="155" t="s">
        <v>316</v>
      </c>
      <c r="V647" s="181">
        <f t="shared" si="310"/>
        <v>0</v>
      </c>
      <c r="W647" s="202">
        <f t="shared" si="311"/>
        <v>0</v>
      </c>
      <c r="X647" s="149">
        <f t="shared" si="312"/>
        <v>0</v>
      </c>
      <c r="Y647" s="170">
        <f t="shared" si="313"/>
        <v>0</v>
      </c>
      <c r="Z647" s="161">
        <f t="shared" si="314"/>
        <v>0</v>
      </c>
      <c r="AA647" s="171">
        <f t="shared" si="315"/>
        <v>0</v>
      </c>
      <c r="AC647" s="219">
        <f t="shared" si="316"/>
        <v>0</v>
      </c>
      <c r="AD647" s="218">
        <f t="shared" si="317"/>
        <v>0</v>
      </c>
      <c r="AE647" s="218">
        <f t="shared" si="318"/>
        <v>0</v>
      </c>
      <c r="AF647" s="220">
        <f t="shared" si="319"/>
        <v>0</v>
      </c>
      <c r="AG647" s="162"/>
      <c r="AH647" s="182">
        <f t="shared" si="320"/>
        <v>0</v>
      </c>
      <c r="AI647" s="183">
        <f t="shared" si="321"/>
        <v>0</v>
      </c>
      <c r="AJ647" s="183">
        <f t="shared" si="322"/>
        <v>0</v>
      </c>
      <c r="AK647" s="184">
        <f t="shared" si="323"/>
        <v>0</v>
      </c>
      <c r="AM647" s="370" t="str">
        <f t="shared" si="329"/>
        <v>-</v>
      </c>
      <c r="AO647" s="309" t="str">
        <f t="shared" si="326"/>
        <v/>
      </c>
    </row>
    <row r="648" spans="2:41" ht="16.5" hidden="1" outlineLevel="2" thickBot="1">
      <c r="B648" s="316">
        <v>28</v>
      </c>
      <c r="C648" s="317">
        <f t="shared" si="324"/>
        <v>425</v>
      </c>
      <c r="D648" s="317">
        <f t="shared" si="325"/>
        <v>0</v>
      </c>
      <c r="E648" s="153"/>
      <c r="F648" s="153"/>
      <c r="G648" s="154"/>
      <c r="H648" s="154"/>
      <c r="I648" s="154"/>
      <c r="J648" s="154"/>
      <c r="K648" s="154"/>
      <c r="L648" s="154"/>
      <c r="M648" s="154"/>
      <c r="N648" s="253"/>
      <c r="O648" s="253"/>
      <c r="P648" s="312"/>
      <c r="Q648" s="253"/>
      <c r="R648" s="186" t="str">
        <f t="shared" si="327"/>
        <v>-</v>
      </c>
      <c r="S648" s="186" t="str">
        <f t="shared" si="328"/>
        <v>-</v>
      </c>
      <c r="T648" s="155" t="s">
        <v>316</v>
      </c>
      <c r="V648" s="181">
        <f t="shared" si="310"/>
        <v>0</v>
      </c>
      <c r="W648" s="202">
        <f t="shared" si="311"/>
        <v>0</v>
      </c>
      <c r="X648" s="149">
        <f t="shared" si="312"/>
        <v>0</v>
      </c>
      <c r="Y648" s="170">
        <f t="shared" si="313"/>
        <v>0</v>
      </c>
      <c r="Z648" s="161">
        <f t="shared" si="314"/>
        <v>0</v>
      </c>
      <c r="AA648" s="171">
        <f t="shared" si="315"/>
        <v>0</v>
      </c>
      <c r="AC648" s="219">
        <f t="shared" si="316"/>
        <v>0</v>
      </c>
      <c r="AD648" s="218">
        <f t="shared" si="317"/>
        <v>0</v>
      </c>
      <c r="AE648" s="218">
        <f t="shared" si="318"/>
        <v>0</v>
      </c>
      <c r="AF648" s="220">
        <f t="shared" si="319"/>
        <v>0</v>
      </c>
      <c r="AG648" s="162"/>
      <c r="AH648" s="182">
        <f t="shared" si="320"/>
        <v>0</v>
      </c>
      <c r="AI648" s="183">
        <f t="shared" si="321"/>
        <v>0</v>
      </c>
      <c r="AJ648" s="183">
        <f t="shared" si="322"/>
        <v>0</v>
      </c>
      <c r="AK648" s="184">
        <f t="shared" si="323"/>
        <v>0</v>
      </c>
      <c r="AM648" s="370" t="str">
        <f t="shared" si="329"/>
        <v>-</v>
      </c>
      <c r="AO648" s="309" t="str">
        <f t="shared" si="326"/>
        <v/>
      </c>
    </row>
    <row r="649" spans="2:41" ht="16.5" hidden="1" outlineLevel="2" thickBot="1">
      <c r="B649" s="316">
        <v>29</v>
      </c>
      <c r="C649" s="317">
        <f t="shared" si="324"/>
        <v>425</v>
      </c>
      <c r="D649" s="317">
        <f t="shared" si="325"/>
        <v>0</v>
      </c>
      <c r="E649" s="153"/>
      <c r="F649" s="153"/>
      <c r="G649" s="154"/>
      <c r="H649" s="154"/>
      <c r="I649" s="154"/>
      <c r="J649" s="154"/>
      <c r="K649" s="154"/>
      <c r="L649" s="154"/>
      <c r="M649" s="154"/>
      <c r="N649" s="253"/>
      <c r="O649" s="253"/>
      <c r="P649" s="312"/>
      <c r="Q649" s="253"/>
      <c r="R649" s="186" t="str">
        <f t="shared" si="327"/>
        <v>-</v>
      </c>
      <c r="S649" s="186" t="str">
        <f t="shared" si="328"/>
        <v>-</v>
      </c>
      <c r="T649" s="155" t="s">
        <v>316</v>
      </c>
      <c r="V649" s="181">
        <f t="shared" si="310"/>
        <v>0</v>
      </c>
      <c r="W649" s="202">
        <f t="shared" si="311"/>
        <v>0</v>
      </c>
      <c r="X649" s="149">
        <f t="shared" si="312"/>
        <v>0</v>
      </c>
      <c r="Y649" s="170">
        <f t="shared" si="313"/>
        <v>0</v>
      </c>
      <c r="Z649" s="161">
        <f t="shared" si="314"/>
        <v>0</v>
      </c>
      <c r="AA649" s="171">
        <f t="shared" si="315"/>
        <v>0</v>
      </c>
      <c r="AC649" s="219">
        <f t="shared" si="316"/>
        <v>0</v>
      </c>
      <c r="AD649" s="218">
        <f t="shared" si="317"/>
        <v>0</v>
      </c>
      <c r="AE649" s="218">
        <f t="shared" si="318"/>
        <v>0</v>
      </c>
      <c r="AF649" s="220">
        <f t="shared" si="319"/>
        <v>0</v>
      </c>
      <c r="AG649" s="162"/>
      <c r="AH649" s="182">
        <f t="shared" si="320"/>
        <v>0</v>
      </c>
      <c r="AI649" s="183">
        <f t="shared" si="321"/>
        <v>0</v>
      </c>
      <c r="AJ649" s="183">
        <f t="shared" si="322"/>
        <v>0</v>
      </c>
      <c r="AK649" s="184">
        <f t="shared" si="323"/>
        <v>0</v>
      </c>
      <c r="AM649" s="370" t="str">
        <f t="shared" si="329"/>
        <v>-</v>
      </c>
      <c r="AO649" s="309" t="str">
        <f t="shared" si="326"/>
        <v/>
      </c>
    </row>
    <row r="650" spans="2:41" ht="16.5" hidden="1" outlineLevel="2" thickBot="1">
      <c r="B650" s="316">
        <v>30</v>
      </c>
      <c r="C650" s="317">
        <f t="shared" si="324"/>
        <v>425</v>
      </c>
      <c r="D650" s="317">
        <f t="shared" si="325"/>
        <v>0</v>
      </c>
      <c r="E650" s="153"/>
      <c r="F650" s="153"/>
      <c r="G650" s="154"/>
      <c r="H650" s="154"/>
      <c r="I650" s="154"/>
      <c r="J650" s="154"/>
      <c r="K650" s="154"/>
      <c r="L650" s="154"/>
      <c r="M650" s="154"/>
      <c r="N650" s="253"/>
      <c r="O650" s="253"/>
      <c r="P650" s="312"/>
      <c r="Q650" s="253"/>
      <c r="R650" s="186" t="str">
        <f t="shared" si="327"/>
        <v>-</v>
      </c>
      <c r="S650" s="186" t="str">
        <f t="shared" si="328"/>
        <v>-</v>
      </c>
      <c r="T650" s="155" t="s">
        <v>316</v>
      </c>
      <c r="V650" s="181">
        <f t="shared" si="310"/>
        <v>0</v>
      </c>
      <c r="W650" s="202">
        <f t="shared" si="311"/>
        <v>0</v>
      </c>
      <c r="X650" s="149">
        <f t="shared" si="312"/>
        <v>0</v>
      </c>
      <c r="Y650" s="170">
        <f t="shared" si="313"/>
        <v>0</v>
      </c>
      <c r="Z650" s="161">
        <f t="shared" si="314"/>
        <v>0</v>
      </c>
      <c r="AA650" s="171">
        <f t="shared" si="315"/>
        <v>0</v>
      </c>
      <c r="AC650" s="219">
        <f t="shared" si="316"/>
        <v>0</v>
      </c>
      <c r="AD650" s="218">
        <f t="shared" si="317"/>
        <v>0</v>
      </c>
      <c r="AE650" s="218">
        <f t="shared" si="318"/>
        <v>0</v>
      </c>
      <c r="AF650" s="220">
        <f t="shared" si="319"/>
        <v>0</v>
      </c>
      <c r="AG650" s="162"/>
      <c r="AH650" s="182">
        <f t="shared" si="320"/>
        <v>0</v>
      </c>
      <c r="AI650" s="183">
        <f t="shared" si="321"/>
        <v>0</v>
      </c>
      <c r="AJ650" s="183">
        <f t="shared" si="322"/>
        <v>0</v>
      </c>
      <c r="AK650" s="184">
        <f t="shared" si="323"/>
        <v>0</v>
      </c>
      <c r="AM650" s="370" t="str">
        <f t="shared" si="329"/>
        <v>-</v>
      </c>
      <c r="AO650" s="309" t="str">
        <f t="shared" si="326"/>
        <v/>
      </c>
    </row>
    <row r="651" spans="2:41" ht="16.5" hidden="1" outlineLevel="2" thickBot="1">
      <c r="B651" s="316">
        <v>31</v>
      </c>
      <c r="C651" s="317">
        <f t="shared" si="324"/>
        <v>425</v>
      </c>
      <c r="D651" s="317">
        <f t="shared" si="325"/>
        <v>0</v>
      </c>
      <c r="E651" s="153"/>
      <c r="F651" s="153"/>
      <c r="G651" s="154"/>
      <c r="H651" s="154"/>
      <c r="I651" s="154"/>
      <c r="J651" s="154"/>
      <c r="K651" s="154"/>
      <c r="L651" s="154"/>
      <c r="M651" s="154"/>
      <c r="N651" s="253"/>
      <c r="O651" s="253"/>
      <c r="P651" s="312"/>
      <c r="Q651" s="253"/>
      <c r="R651" s="186" t="str">
        <f t="shared" si="327"/>
        <v>-</v>
      </c>
      <c r="S651" s="186" t="str">
        <f t="shared" si="328"/>
        <v>-</v>
      </c>
      <c r="T651" s="155" t="s">
        <v>316</v>
      </c>
      <c r="V651" s="181">
        <f t="shared" si="310"/>
        <v>0</v>
      </c>
      <c r="W651" s="202">
        <f t="shared" si="311"/>
        <v>0</v>
      </c>
      <c r="X651" s="149">
        <f t="shared" si="312"/>
        <v>0</v>
      </c>
      <c r="Y651" s="170">
        <f t="shared" si="313"/>
        <v>0</v>
      </c>
      <c r="Z651" s="161">
        <f t="shared" si="314"/>
        <v>0</v>
      </c>
      <c r="AA651" s="171">
        <f t="shared" si="315"/>
        <v>0</v>
      </c>
      <c r="AC651" s="219">
        <f t="shared" si="316"/>
        <v>0</v>
      </c>
      <c r="AD651" s="218">
        <f t="shared" si="317"/>
        <v>0</v>
      </c>
      <c r="AE651" s="218">
        <f t="shared" si="318"/>
        <v>0</v>
      </c>
      <c r="AF651" s="220">
        <f t="shared" si="319"/>
        <v>0</v>
      </c>
      <c r="AG651" s="162"/>
      <c r="AH651" s="182">
        <f t="shared" si="320"/>
        <v>0</v>
      </c>
      <c r="AI651" s="183">
        <f t="shared" si="321"/>
        <v>0</v>
      </c>
      <c r="AJ651" s="183">
        <f t="shared" si="322"/>
        <v>0</v>
      </c>
      <c r="AK651" s="184">
        <f t="shared" si="323"/>
        <v>0</v>
      </c>
      <c r="AM651" s="370" t="str">
        <f t="shared" si="329"/>
        <v>-</v>
      </c>
      <c r="AO651" s="309" t="str">
        <f t="shared" si="326"/>
        <v/>
      </c>
    </row>
    <row r="652" spans="2:41" ht="16.5" hidden="1" outlineLevel="2" thickBot="1">
      <c r="B652" s="316">
        <v>32</v>
      </c>
      <c r="C652" s="317">
        <f t="shared" si="324"/>
        <v>425</v>
      </c>
      <c r="D652" s="317">
        <f t="shared" si="325"/>
        <v>0</v>
      </c>
      <c r="E652" s="153"/>
      <c r="F652" s="153"/>
      <c r="G652" s="154"/>
      <c r="H652" s="154"/>
      <c r="I652" s="154"/>
      <c r="J652" s="154"/>
      <c r="K652" s="154"/>
      <c r="L652" s="154"/>
      <c r="M652" s="154"/>
      <c r="N652" s="253"/>
      <c r="O652" s="253"/>
      <c r="P652" s="312"/>
      <c r="Q652" s="253"/>
      <c r="R652" s="186" t="str">
        <f t="shared" si="327"/>
        <v>-</v>
      </c>
      <c r="S652" s="186" t="str">
        <f t="shared" si="328"/>
        <v>-</v>
      </c>
      <c r="T652" s="155" t="s">
        <v>316</v>
      </c>
      <c r="V652" s="181">
        <f t="shared" si="310"/>
        <v>0</v>
      </c>
      <c r="W652" s="202">
        <f t="shared" si="311"/>
        <v>0</v>
      </c>
      <c r="X652" s="149">
        <f t="shared" si="312"/>
        <v>0</v>
      </c>
      <c r="Y652" s="170">
        <f t="shared" si="313"/>
        <v>0</v>
      </c>
      <c r="Z652" s="161">
        <f t="shared" si="314"/>
        <v>0</v>
      </c>
      <c r="AA652" s="171">
        <f t="shared" si="315"/>
        <v>0</v>
      </c>
      <c r="AC652" s="219">
        <f t="shared" si="316"/>
        <v>0</v>
      </c>
      <c r="AD652" s="218">
        <f t="shared" si="317"/>
        <v>0</v>
      </c>
      <c r="AE652" s="218">
        <f t="shared" si="318"/>
        <v>0</v>
      </c>
      <c r="AF652" s="220">
        <f t="shared" si="319"/>
        <v>0</v>
      </c>
      <c r="AG652" s="162"/>
      <c r="AH652" s="182">
        <f t="shared" si="320"/>
        <v>0</v>
      </c>
      <c r="AI652" s="183">
        <f t="shared" si="321"/>
        <v>0</v>
      </c>
      <c r="AJ652" s="183">
        <f t="shared" si="322"/>
        <v>0</v>
      </c>
      <c r="AK652" s="184">
        <f t="shared" si="323"/>
        <v>0</v>
      </c>
      <c r="AM652" s="370" t="str">
        <f t="shared" si="329"/>
        <v>-</v>
      </c>
      <c r="AO652" s="309" t="str">
        <f t="shared" si="326"/>
        <v/>
      </c>
    </row>
    <row r="653" spans="2:41" ht="16.5" hidden="1" outlineLevel="2" thickBot="1">
      <c r="B653" s="316">
        <v>33</v>
      </c>
      <c r="C653" s="317">
        <f t="shared" si="324"/>
        <v>425</v>
      </c>
      <c r="D653" s="317">
        <f t="shared" si="325"/>
        <v>0</v>
      </c>
      <c r="E653" s="153"/>
      <c r="F653" s="153"/>
      <c r="G653" s="154"/>
      <c r="H653" s="154"/>
      <c r="I653" s="154"/>
      <c r="J653" s="154"/>
      <c r="K653" s="154"/>
      <c r="L653" s="154"/>
      <c r="M653" s="154"/>
      <c r="N653" s="253"/>
      <c r="O653" s="253"/>
      <c r="P653" s="312"/>
      <c r="Q653" s="253"/>
      <c r="R653" s="186" t="str">
        <f t="shared" si="327"/>
        <v>-</v>
      </c>
      <c r="S653" s="186" t="str">
        <f t="shared" si="328"/>
        <v>-</v>
      </c>
      <c r="T653" s="155" t="s">
        <v>316</v>
      </c>
      <c r="V653" s="181">
        <f t="shared" si="310"/>
        <v>0</v>
      </c>
      <c r="W653" s="202">
        <f t="shared" si="311"/>
        <v>0</v>
      </c>
      <c r="X653" s="149">
        <f t="shared" si="312"/>
        <v>0</v>
      </c>
      <c r="Y653" s="170">
        <f t="shared" si="313"/>
        <v>0</v>
      </c>
      <c r="Z653" s="161">
        <f t="shared" si="314"/>
        <v>0</v>
      </c>
      <c r="AA653" s="171">
        <f t="shared" si="315"/>
        <v>0</v>
      </c>
      <c r="AC653" s="219">
        <f t="shared" si="316"/>
        <v>0</v>
      </c>
      <c r="AD653" s="218">
        <f t="shared" si="317"/>
        <v>0</v>
      </c>
      <c r="AE653" s="218">
        <f t="shared" si="318"/>
        <v>0</v>
      </c>
      <c r="AF653" s="220">
        <f t="shared" si="319"/>
        <v>0</v>
      </c>
      <c r="AG653" s="162"/>
      <c r="AH653" s="182">
        <f t="shared" si="320"/>
        <v>0</v>
      </c>
      <c r="AI653" s="183">
        <f t="shared" si="321"/>
        <v>0</v>
      </c>
      <c r="AJ653" s="183">
        <f t="shared" si="322"/>
        <v>0</v>
      </c>
      <c r="AK653" s="184">
        <f t="shared" si="323"/>
        <v>0</v>
      </c>
      <c r="AM653" s="370" t="str">
        <f t="shared" si="329"/>
        <v>-</v>
      </c>
      <c r="AO653" s="309" t="str">
        <f t="shared" si="326"/>
        <v/>
      </c>
    </row>
    <row r="654" spans="2:41" ht="16.5" hidden="1" outlineLevel="2" thickBot="1">
      <c r="B654" s="316">
        <v>34</v>
      </c>
      <c r="C654" s="317">
        <f t="shared" si="324"/>
        <v>425</v>
      </c>
      <c r="D654" s="317">
        <f t="shared" si="325"/>
        <v>0</v>
      </c>
      <c r="E654" s="153"/>
      <c r="F654" s="153"/>
      <c r="G654" s="154"/>
      <c r="H654" s="154"/>
      <c r="I654" s="154"/>
      <c r="J654" s="154"/>
      <c r="K654" s="154"/>
      <c r="L654" s="154"/>
      <c r="M654" s="154"/>
      <c r="N654" s="253"/>
      <c r="O654" s="253"/>
      <c r="P654" s="312"/>
      <c r="Q654" s="253"/>
      <c r="R654" s="186" t="str">
        <f t="shared" si="327"/>
        <v>-</v>
      </c>
      <c r="S654" s="186" t="str">
        <f t="shared" si="328"/>
        <v>-</v>
      </c>
      <c r="T654" s="155" t="s">
        <v>316</v>
      </c>
      <c r="V654" s="181">
        <f t="shared" si="310"/>
        <v>0</v>
      </c>
      <c r="W654" s="202">
        <f t="shared" si="311"/>
        <v>0</v>
      </c>
      <c r="X654" s="149">
        <f t="shared" si="312"/>
        <v>0</v>
      </c>
      <c r="Y654" s="170">
        <f t="shared" si="313"/>
        <v>0</v>
      </c>
      <c r="Z654" s="161">
        <f t="shared" si="314"/>
        <v>0</v>
      </c>
      <c r="AA654" s="171">
        <f t="shared" si="315"/>
        <v>0</v>
      </c>
      <c r="AC654" s="219">
        <f t="shared" si="316"/>
        <v>0</v>
      </c>
      <c r="AD654" s="218">
        <f t="shared" si="317"/>
        <v>0</v>
      </c>
      <c r="AE654" s="218">
        <f t="shared" si="318"/>
        <v>0</v>
      </c>
      <c r="AF654" s="220">
        <f t="shared" si="319"/>
        <v>0</v>
      </c>
      <c r="AG654" s="162"/>
      <c r="AH654" s="182">
        <f t="shared" si="320"/>
        <v>0</v>
      </c>
      <c r="AI654" s="183">
        <f t="shared" si="321"/>
        <v>0</v>
      </c>
      <c r="AJ654" s="183">
        <f t="shared" si="322"/>
        <v>0</v>
      </c>
      <c r="AK654" s="184">
        <f t="shared" si="323"/>
        <v>0</v>
      </c>
      <c r="AM654" s="370" t="str">
        <f t="shared" si="329"/>
        <v>-</v>
      </c>
      <c r="AO654" s="309" t="str">
        <f t="shared" si="326"/>
        <v/>
      </c>
    </row>
    <row r="655" spans="2:41" ht="16.5" hidden="1" outlineLevel="2" thickBot="1">
      <c r="B655" s="316">
        <v>35</v>
      </c>
      <c r="C655" s="317">
        <f t="shared" si="324"/>
        <v>425</v>
      </c>
      <c r="D655" s="317">
        <f t="shared" si="325"/>
        <v>0</v>
      </c>
      <c r="E655" s="153"/>
      <c r="F655" s="153"/>
      <c r="G655" s="154"/>
      <c r="H655" s="154"/>
      <c r="I655" s="154"/>
      <c r="J655" s="154"/>
      <c r="K655" s="154"/>
      <c r="L655" s="154"/>
      <c r="M655" s="154"/>
      <c r="N655" s="253"/>
      <c r="O655" s="253"/>
      <c r="P655" s="312"/>
      <c r="Q655" s="253"/>
      <c r="R655" s="186" t="str">
        <f t="shared" si="327"/>
        <v>-</v>
      </c>
      <c r="S655" s="186" t="str">
        <f t="shared" si="328"/>
        <v>-</v>
      </c>
      <c r="T655" s="155" t="s">
        <v>316</v>
      </c>
      <c r="V655" s="181">
        <f t="shared" si="310"/>
        <v>0</v>
      </c>
      <c r="W655" s="202">
        <f t="shared" si="311"/>
        <v>0</v>
      </c>
      <c r="X655" s="149">
        <f t="shared" si="312"/>
        <v>0</v>
      </c>
      <c r="Y655" s="170">
        <f t="shared" si="313"/>
        <v>0</v>
      </c>
      <c r="Z655" s="161">
        <f t="shared" si="314"/>
        <v>0</v>
      </c>
      <c r="AA655" s="171">
        <f t="shared" si="315"/>
        <v>0</v>
      </c>
      <c r="AC655" s="219">
        <f t="shared" si="316"/>
        <v>0</v>
      </c>
      <c r="AD655" s="218">
        <f t="shared" si="317"/>
        <v>0</v>
      </c>
      <c r="AE655" s="218">
        <f t="shared" si="318"/>
        <v>0</v>
      </c>
      <c r="AF655" s="220">
        <f t="shared" si="319"/>
        <v>0</v>
      </c>
      <c r="AG655" s="162"/>
      <c r="AH655" s="182">
        <f t="shared" si="320"/>
        <v>0</v>
      </c>
      <c r="AI655" s="183">
        <f t="shared" si="321"/>
        <v>0</v>
      </c>
      <c r="AJ655" s="183">
        <f t="shared" si="322"/>
        <v>0</v>
      </c>
      <c r="AK655" s="184">
        <f t="shared" si="323"/>
        <v>0</v>
      </c>
      <c r="AM655" s="370" t="str">
        <f t="shared" si="329"/>
        <v>-</v>
      </c>
      <c r="AO655" s="309" t="str">
        <f t="shared" si="326"/>
        <v/>
      </c>
    </row>
    <row r="656" spans="2:41" ht="16.5" hidden="1" outlineLevel="2" thickBot="1">
      <c r="B656" s="316">
        <v>36</v>
      </c>
      <c r="C656" s="317">
        <f t="shared" si="324"/>
        <v>425</v>
      </c>
      <c r="D656" s="317">
        <f t="shared" si="325"/>
        <v>0</v>
      </c>
      <c r="E656" s="153"/>
      <c r="F656" s="153"/>
      <c r="G656" s="154"/>
      <c r="H656" s="154"/>
      <c r="I656" s="154"/>
      <c r="J656" s="154"/>
      <c r="K656" s="154"/>
      <c r="L656" s="154"/>
      <c r="M656" s="154"/>
      <c r="N656" s="253"/>
      <c r="O656" s="253"/>
      <c r="P656" s="312"/>
      <c r="Q656" s="253"/>
      <c r="R656" s="186" t="str">
        <f t="shared" si="327"/>
        <v>-</v>
      </c>
      <c r="S656" s="186" t="str">
        <f t="shared" si="328"/>
        <v>-</v>
      </c>
      <c r="T656" s="155" t="s">
        <v>316</v>
      </c>
      <c r="V656" s="181">
        <f t="shared" si="310"/>
        <v>0</v>
      </c>
      <c r="W656" s="202">
        <f t="shared" si="311"/>
        <v>0</v>
      </c>
      <c r="X656" s="149">
        <f t="shared" si="312"/>
        <v>0</v>
      </c>
      <c r="Y656" s="170">
        <f t="shared" si="313"/>
        <v>0</v>
      </c>
      <c r="Z656" s="161">
        <f t="shared" si="314"/>
        <v>0</v>
      </c>
      <c r="AA656" s="171">
        <f t="shared" si="315"/>
        <v>0</v>
      </c>
      <c r="AC656" s="219">
        <f t="shared" si="316"/>
        <v>0</v>
      </c>
      <c r="AD656" s="218">
        <f t="shared" si="317"/>
        <v>0</v>
      </c>
      <c r="AE656" s="218">
        <f t="shared" si="318"/>
        <v>0</v>
      </c>
      <c r="AF656" s="220">
        <f t="shared" si="319"/>
        <v>0</v>
      </c>
      <c r="AG656" s="162"/>
      <c r="AH656" s="182">
        <f t="shared" si="320"/>
        <v>0</v>
      </c>
      <c r="AI656" s="183">
        <f t="shared" si="321"/>
        <v>0</v>
      </c>
      <c r="AJ656" s="183">
        <f t="shared" si="322"/>
        <v>0</v>
      </c>
      <c r="AK656" s="184">
        <f t="shared" si="323"/>
        <v>0</v>
      </c>
      <c r="AM656" s="370" t="str">
        <f t="shared" si="329"/>
        <v>-</v>
      </c>
      <c r="AO656" s="309" t="str">
        <f t="shared" si="326"/>
        <v/>
      </c>
    </row>
    <row r="657" spans="2:41" ht="16.5" hidden="1" outlineLevel="2" thickBot="1">
      <c r="B657" s="316">
        <v>37</v>
      </c>
      <c r="C657" s="317">
        <f t="shared" si="324"/>
        <v>425</v>
      </c>
      <c r="D657" s="317">
        <f t="shared" si="325"/>
        <v>0</v>
      </c>
      <c r="E657" s="153"/>
      <c r="F657" s="153"/>
      <c r="G657" s="154"/>
      <c r="H657" s="154"/>
      <c r="I657" s="154"/>
      <c r="J657" s="154"/>
      <c r="K657" s="154"/>
      <c r="L657" s="154"/>
      <c r="M657" s="154"/>
      <c r="N657" s="253"/>
      <c r="O657" s="253"/>
      <c r="P657" s="312"/>
      <c r="Q657" s="253"/>
      <c r="R657" s="186" t="str">
        <f t="shared" si="327"/>
        <v>-</v>
      </c>
      <c r="S657" s="186" t="str">
        <f t="shared" si="328"/>
        <v>-</v>
      </c>
      <c r="T657" s="155" t="s">
        <v>316</v>
      </c>
      <c r="V657" s="181">
        <f t="shared" si="310"/>
        <v>0</v>
      </c>
      <c r="W657" s="202">
        <f t="shared" si="311"/>
        <v>0</v>
      </c>
      <c r="X657" s="149">
        <f t="shared" si="312"/>
        <v>0</v>
      </c>
      <c r="Y657" s="170">
        <f t="shared" si="313"/>
        <v>0</v>
      </c>
      <c r="Z657" s="161">
        <f t="shared" si="314"/>
        <v>0</v>
      </c>
      <c r="AA657" s="171">
        <f t="shared" si="315"/>
        <v>0</v>
      </c>
      <c r="AC657" s="219">
        <f t="shared" si="316"/>
        <v>0</v>
      </c>
      <c r="AD657" s="218">
        <f t="shared" si="317"/>
        <v>0</v>
      </c>
      <c r="AE657" s="218">
        <f t="shared" si="318"/>
        <v>0</v>
      </c>
      <c r="AF657" s="220">
        <f t="shared" si="319"/>
        <v>0</v>
      </c>
      <c r="AG657" s="162"/>
      <c r="AH657" s="182">
        <f t="shared" si="320"/>
        <v>0</v>
      </c>
      <c r="AI657" s="183">
        <f t="shared" si="321"/>
        <v>0</v>
      </c>
      <c r="AJ657" s="183">
        <f t="shared" si="322"/>
        <v>0</v>
      </c>
      <c r="AK657" s="184">
        <f t="shared" si="323"/>
        <v>0</v>
      </c>
      <c r="AM657" s="370" t="str">
        <f t="shared" si="329"/>
        <v>-</v>
      </c>
      <c r="AO657" s="309" t="str">
        <f t="shared" si="326"/>
        <v/>
      </c>
    </row>
    <row r="658" spans="2:41" ht="16.5" hidden="1" outlineLevel="2" thickBot="1">
      <c r="B658" s="316">
        <v>38</v>
      </c>
      <c r="C658" s="317">
        <f t="shared" si="324"/>
        <v>425</v>
      </c>
      <c r="D658" s="317">
        <f t="shared" si="325"/>
        <v>0</v>
      </c>
      <c r="E658" s="153"/>
      <c r="F658" s="153"/>
      <c r="G658" s="154"/>
      <c r="H658" s="154"/>
      <c r="I658" s="154"/>
      <c r="J658" s="154"/>
      <c r="K658" s="154"/>
      <c r="L658" s="154"/>
      <c r="M658" s="154"/>
      <c r="N658" s="253"/>
      <c r="O658" s="253"/>
      <c r="P658" s="312"/>
      <c r="Q658" s="253"/>
      <c r="R658" s="186" t="str">
        <f t="shared" si="327"/>
        <v>-</v>
      </c>
      <c r="S658" s="186" t="str">
        <f t="shared" si="328"/>
        <v>-</v>
      </c>
      <c r="T658" s="155" t="s">
        <v>316</v>
      </c>
      <c r="V658" s="181">
        <f t="shared" si="310"/>
        <v>0</v>
      </c>
      <c r="W658" s="202">
        <f t="shared" si="311"/>
        <v>0</v>
      </c>
      <c r="X658" s="149">
        <f t="shared" si="312"/>
        <v>0</v>
      </c>
      <c r="Y658" s="170">
        <f t="shared" si="313"/>
        <v>0</v>
      </c>
      <c r="Z658" s="161">
        <f t="shared" si="314"/>
        <v>0</v>
      </c>
      <c r="AA658" s="171">
        <f t="shared" si="315"/>
        <v>0</v>
      </c>
      <c r="AC658" s="219">
        <f t="shared" si="316"/>
        <v>0</v>
      </c>
      <c r="AD658" s="218">
        <f t="shared" si="317"/>
        <v>0</v>
      </c>
      <c r="AE658" s="218">
        <f t="shared" si="318"/>
        <v>0</v>
      </c>
      <c r="AF658" s="220">
        <f t="shared" si="319"/>
        <v>0</v>
      </c>
      <c r="AG658" s="162"/>
      <c r="AH658" s="182">
        <f t="shared" si="320"/>
        <v>0</v>
      </c>
      <c r="AI658" s="183">
        <f t="shared" si="321"/>
        <v>0</v>
      </c>
      <c r="AJ658" s="183">
        <f t="shared" si="322"/>
        <v>0</v>
      </c>
      <c r="AK658" s="184">
        <f t="shared" si="323"/>
        <v>0</v>
      </c>
      <c r="AM658" s="370" t="str">
        <f t="shared" si="329"/>
        <v>-</v>
      </c>
      <c r="AO658" s="309" t="str">
        <f t="shared" si="326"/>
        <v/>
      </c>
    </row>
    <row r="659" spans="2:41" ht="16.5" hidden="1" outlineLevel="2" thickBot="1">
      <c r="B659" s="316">
        <v>39</v>
      </c>
      <c r="C659" s="317">
        <f t="shared" si="324"/>
        <v>425</v>
      </c>
      <c r="D659" s="317">
        <f t="shared" si="325"/>
        <v>0</v>
      </c>
      <c r="E659" s="153"/>
      <c r="F659" s="153"/>
      <c r="G659" s="154"/>
      <c r="H659" s="154"/>
      <c r="I659" s="154"/>
      <c r="J659" s="154"/>
      <c r="K659" s="154"/>
      <c r="L659" s="154"/>
      <c r="M659" s="154"/>
      <c r="N659" s="253"/>
      <c r="O659" s="253"/>
      <c r="P659" s="312"/>
      <c r="Q659" s="253"/>
      <c r="R659" s="186" t="str">
        <f t="shared" si="327"/>
        <v>-</v>
      </c>
      <c r="S659" s="186" t="str">
        <f t="shared" si="328"/>
        <v>-</v>
      </c>
      <c r="T659" s="155" t="s">
        <v>316</v>
      </c>
      <c r="V659" s="181">
        <f t="shared" si="310"/>
        <v>0</v>
      </c>
      <c r="W659" s="202">
        <f t="shared" si="311"/>
        <v>0</v>
      </c>
      <c r="X659" s="149">
        <f t="shared" si="312"/>
        <v>0</v>
      </c>
      <c r="Y659" s="170">
        <f t="shared" si="313"/>
        <v>0</v>
      </c>
      <c r="Z659" s="161">
        <f t="shared" si="314"/>
        <v>0</v>
      </c>
      <c r="AA659" s="171">
        <f t="shared" si="315"/>
        <v>0</v>
      </c>
      <c r="AC659" s="219">
        <f t="shared" si="316"/>
        <v>0</v>
      </c>
      <c r="AD659" s="218">
        <f t="shared" si="317"/>
        <v>0</v>
      </c>
      <c r="AE659" s="218">
        <f t="shared" si="318"/>
        <v>0</v>
      </c>
      <c r="AF659" s="220">
        <f t="shared" si="319"/>
        <v>0</v>
      </c>
      <c r="AG659" s="162"/>
      <c r="AH659" s="182">
        <f t="shared" si="320"/>
        <v>0</v>
      </c>
      <c r="AI659" s="183">
        <f t="shared" si="321"/>
        <v>0</v>
      </c>
      <c r="AJ659" s="183">
        <f t="shared" si="322"/>
        <v>0</v>
      </c>
      <c r="AK659" s="184">
        <f t="shared" si="323"/>
        <v>0</v>
      </c>
      <c r="AM659" s="370" t="str">
        <f t="shared" si="329"/>
        <v>-</v>
      </c>
      <c r="AO659" s="309" t="str">
        <f t="shared" si="326"/>
        <v/>
      </c>
    </row>
    <row r="660" spans="2:41" ht="16.5" hidden="1" outlineLevel="2" thickBot="1">
      <c r="B660" s="316">
        <v>40</v>
      </c>
      <c r="C660" s="317">
        <f t="shared" si="324"/>
        <v>425</v>
      </c>
      <c r="D660" s="317">
        <f t="shared" si="325"/>
        <v>0</v>
      </c>
      <c r="E660" s="153"/>
      <c r="F660" s="153"/>
      <c r="G660" s="154"/>
      <c r="H660" s="154"/>
      <c r="I660" s="154"/>
      <c r="J660" s="154"/>
      <c r="K660" s="154"/>
      <c r="L660" s="154"/>
      <c r="M660" s="154"/>
      <c r="N660" s="253"/>
      <c r="O660" s="253"/>
      <c r="P660" s="312"/>
      <c r="Q660" s="253"/>
      <c r="R660" s="186" t="str">
        <f t="shared" si="327"/>
        <v>-</v>
      </c>
      <c r="S660" s="186" t="str">
        <f t="shared" si="328"/>
        <v>-</v>
      </c>
      <c r="T660" s="155" t="s">
        <v>316</v>
      </c>
      <c r="V660" s="181">
        <f t="shared" si="310"/>
        <v>0</v>
      </c>
      <c r="W660" s="202">
        <f t="shared" si="311"/>
        <v>0</v>
      </c>
      <c r="X660" s="149">
        <f t="shared" si="312"/>
        <v>0</v>
      </c>
      <c r="Y660" s="170">
        <f t="shared" si="313"/>
        <v>0</v>
      </c>
      <c r="Z660" s="161">
        <f t="shared" si="314"/>
        <v>0</v>
      </c>
      <c r="AA660" s="171">
        <f t="shared" si="315"/>
        <v>0</v>
      </c>
      <c r="AC660" s="219">
        <f t="shared" si="316"/>
        <v>0</v>
      </c>
      <c r="AD660" s="218">
        <f t="shared" si="317"/>
        <v>0</v>
      </c>
      <c r="AE660" s="218">
        <f t="shared" si="318"/>
        <v>0</v>
      </c>
      <c r="AF660" s="220">
        <f t="shared" si="319"/>
        <v>0</v>
      </c>
      <c r="AG660" s="162"/>
      <c r="AH660" s="182">
        <f t="shared" si="320"/>
        <v>0</v>
      </c>
      <c r="AI660" s="183">
        <f t="shared" si="321"/>
        <v>0</v>
      </c>
      <c r="AJ660" s="183">
        <f t="shared" si="322"/>
        <v>0</v>
      </c>
      <c r="AK660" s="184">
        <f t="shared" si="323"/>
        <v>0</v>
      </c>
      <c r="AM660" s="370" t="str">
        <f t="shared" si="329"/>
        <v>-</v>
      </c>
      <c r="AO660" s="309" t="str">
        <f t="shared" si="326"/>
        <v/>
      </c>
    </row>
    <row r="661" spans="2:41" ht="16.5" hidden="1" outlineLevel="2" thickBot="1">
      <c r="B661" s="316">
        <v>41</v>
      </c>
      <c r="C661" s="317">
        <f t="shared" si="324"/>
        <v>425</v>
      </c>
      <c r="D661" s="317">
        <f t="shared" si="325"/>
        <v>0</v>
      </c>
      <c r="E661" s="153"/>
      <c r="F661" s="153"/>
      <c r="G661" s="154"/>
      <c r="H661" s="154"/>
      <c r="I661" s="154"/>
      <c r="J661" s="154"/>
      <c r="K661" s="154"/>
      <c r="L661" s="154"/>
      <c r="M661" s="154"/>
      <c r="N661" s="253"/>
      <c r="O661" s="253"/>
      <c r="P661" s="312"/>
      <c r="Q661" s="253"/>
      <c r="R661" s="186" t="str">
        <f t="shared" si="327"/>
        <v>-</v>
      </c>
      <c r="S661" s="186" t="str">
        <f t="shared" si="328"/>
        <v>-</v>
      </c>
      <c r="T661" s="155" t="s">
        <v>316</v>
      </c>
      <c r="V661" s="181">
        <f t="shared" si="310"/>
        <v>0</v>
      </c>
      <c r="W661" s="202">
        <f t="shared" si="311"/>
        <v>0</v>
      </c>
      <c r="X661" s="149">
        <f t="shared" si="312"/>
        <v>0</v>
      </c>
      <c r="Y661" s="170">
        <f t="shared" si="313"/>
        <v>0</v>
      </c>
      <c r="Z661" s="161">
        <f t="shared" si="314"/>
        <v>0</v>
      </c>
      <c r="AA661" s="171">
        <f t="shared" si="315"/>
        <v>0</v>
      </c>
      <c r="AC661" s="219">
        <f t="shared" si="316"/>
        <v>0</v>
      </c>
      <c r="AD661" s="218">
        <f t="shared" si="317"/>
        <v>0</v>
      </c>
      <c r="AE661" s="218">
        <f t="shared" si="318"/>
        <v>0</v>
      </c>
      <c r="AF661" s="220">
        <f t="shared" si="319"/>
        <v>0</v>
      </c>
      <c r="AG661" s="162"/>
      <c r="AH661" s="182">
        <f t="shared" si="320"/>
        <v>0</v>
      </c>
      <c r="AI661" s="183">
        <f t="shared" si="321"/>
        <v>0</v>
      </c>
      <c r="AJ661" s="183">
        <f t="shared" si="322"/>
        <v>0</v>
      </c>
      <c r="AK661" s="184">
        <f t="shared" si="323"/>
        <v>0</v>
      </c>
      <c r="AM661" s="370" t="str">
        <f t="shared" si="329"/>
        <v>-</v>
      </c>
      <c r="AO661" s="309" t="str">
        <f t="shared" si="326"/>
        <v/>
      </c>
    </row>
    <row r="662" spans="2:41" ht="16.5" hidden="1" outlineLevel="2" thickBot="1">
      <c r="B662" s="316">
        <v>42</v>
      </c>
      <c r="C662" s="317">
        <f t="shared" si="324"/>
        <v>425</v>
      </c>
      <c r="D662" s="317">
        <f t="shared" si="325"/>
        <v>0</v>
      </c>
      <c r="E662" s="153"/>
      <c r="F662" s="153"/>
      <c r="G662" s="154"/>
      <c r="H662" s="154"/>
      <c r="I662" s="154"/>
      <c r="J662" s="154"/>
      <c r="K662" s="154"/>
      <c r="L662" s="154"/>
      <c r="M662" s="154"/>
      <c r="N662" s="253"/>
      <c r="O662" s="253"/>
      <c r="P662" s="312"/>
      <c r="Q662" s="253"/>
      <c r="R662" s="186" t="str">
        <f t="shared" si="327"/>
        <v>-</v>
      </c>
      <c r="S662" s="186" t="str">
        <f t="shared" si="328"/>
        <v>-</v>
      </c>
      <c r="T662" s="155" t="s">
        <v>316</v>
      </c>
      <c r="V662" s="181">
        <f t="shared" si="310"/>
        <v>0</v>
      </c>
      <c r="W662" s="202">
        <f t="shared" si="311"/>
        <v>0</v>
      </c>
      <c r="X662" s="149">
        <f t="shared" si="312"/>
        <v>0</v>
      </c>
      <c r="Y662" s="170">
        <f t="shared" si="313"/>
        <v>0</v>
      </c>
      <c r="Z662" s="161">
        <f t="shared" si="314"/>
        <v>0</v>
      </c>
      <c r="AA662" s="171">
        <f t="shared" si="315"/>
        <v>0</v>
      </c>
      <c r="AC662" s="219">
        <f t="shared" si="316"/>
        <v>0</v>
      </c>
      <c r="AD662" s="218">
        <f t="shared" si="317"/>
        <v>0</v>
      </c>
      <c r="AE662" s="218">
        <f t="shared" si="318"/>
        <v>0</v>
      </c>
      <c r="AF662" s="220">
        <f t="shared" si="319"/>
        <v>0</v>
      </c>
      <c r="AG662" s="162"/>
      <c r="AH662" s="182">
        <f t="shared" si="320"/>
        <v>0</v>
      </c>
      <c r="AI662" s="183">
        <f t="shared" si="321"/>
        <v>0</v>
      </c>
      <c r="AJ662" s="183">
        <f t="shared" si="322"/>
        <v>0</v>
      </c>
      <c r="AK662" s="184">
        <f t="shared" si="323"/>
        <v>0</v>
      </c>
      <c r="AM662" s="370" t="str">
        <f t="shared" si="329"/>
        <v>-</v>
      </c>
      <c r="AO662" s="309" t="str">
        <f t="shared" si="326"/>
        <v/>
      </c>
    </row>
    <row r="663" spans="2:41" ht="16.5" hidden="1" outlineLevel="2" thickBot="1">
      <c r="B663" s="316">
        <v>43</v>
      </c>
      <c r="C663" s="317">
        <f t="shared" si="324"/>
        <v>425</v>
      </c>
      <c r="D663" s="317">
        <f t="shared" si="325"/>
        <v>0</v>
      </c>
      <c r="E663" s="153"/>
      <c r="F663" s="153"/>
      <c r="G663" s="154"/>
      <c r="H663" s="154"/>
      <c r="I663" s="154"/>
      <c r="J663" s="154"/>
      <c r="K663" s="154"/>
      <c r="L663" s="154"/>
      <c r="M663" s="154"/>
      <c r="N663" s="253"/>
      <c r="O663" s="253"/>
      <c r="P663" s="312"/>
      <c r="Q663" s="253"/>
      <c r="R663" s="186" t="str">
        <f t="shared" si="327"/>
        <v>-</v>
      </c>
      <c r="S663" s="186" t="str">
        <f t="shared" si="328"/>
        <v>-</v>
      </c>
      <c r="T663" s="155" t="s">
        <v>316</v>
      </c>
      <c r="V663" s="181">
        <f t="shared" si="310"/>
        <v>0</v>
      </c>
      <c r="W663" s="202">
        <f t="shared" si="311"/>
        <v>0</v>
      </c>
      <c r="X663" s="149">
        <f t="shared" si="312"/>
        <v>0</v>
      </c>
      <c r="Y663" s="170">
        <f t="shared" si="313"/>
        <v>0</v>
      </c>
      <c r="Z663" s="161">
        <f t="shared" si="314"/>
        <v>0</v>
      </c>
      <c r="AA663" s="171">
        <f t="shared" si="315"/>
        <v>0</v>
      </c>
      <c r="AC663" s="219">
        <f t="shared" si="316"/>
        <v>0</v>
      </c>
      <c r="AD663" s="218">
        <f t="shared" si="317"/>
        <v>0</v>
      </c>
      <c r="AE663" s="218">
        <f t="shared" si="318"/>
        <v>0</v>
      </c>
      <c r="AF663" s="220">
        <f t="shared" si="319"/>
        <v>0</v>
      </c>
      <c r="AG663" s="162"/>
      <c r="AH663" s="182">
        <f t="shared" si="320"/>
        <v>0</v>
      </c>
      <c r="AI663" s="183">
        <f t="shared" si="321"/>
        <v>0</v>
      </c>
      <c r="AJ663" s="183">
        <f t="shared" si="322"/>
        <v>0</v>
      </c>
      <c r="AK663" s="184">
        <f t="shared" si="323"/>
        <v>0</v>
      </c>
      <c r="AM663" s="370" t="str">
        <f t="shared" si="329"/>
        <v>-</v>
      </c>
      <c r="AO663" s="309" t="str">
        <f t="shared" si="326"/>
        <v/>
      </c>
    </row>
    <row r="664" spans="2:41" ht="16.5" hidden="1" outlineLevel="2" thickBot="1">
      <c r="B664" s="316">
        <v>44</v>
      </c>
      <c r="C664" s="317">
        <f t="shared" si="324"/>
        <v>425</v>
      </c>
      <c r="D664" s="317">
        <f t="shared" si="325"/>
        <v>0</v>
      </c>
      <c r="E664" s="153"/>
      <c r="F664" s="153"/>
      <c r="G664" s="154"/>
      <c r="H664" s="154"/>
      <c r="I664" s="154"/>
      <c r="J664" s="154"/>
      <c r="K664" s="154"/>
      <c r="L664" s="154"/>
      <c r="M664" s="154"/>
      <c r="N664" s="253"/>
      <c r="O664" s="253"/>
      <c r="P664" s="312"/>
      <c r="Q664" s="253"/>
      <c r="R664" s="186" t="str">
        <f t="shared" si="327"/>
        <v>-</v>
      </c>
      <c r="S664" s="186" t="str">
        <f t="shared" si="328"/>
        <v>-</v>
      </c>
      <c r="T664" s="155" t="s">
        <v>316</v>
      </c>
      <c r="V664" s="181">
        <f t="shared" si="310"/>
        <v>0</v>
      </c>
      <c r="W664" s="202">
        <f t="shared" si="311"/>
        <v>0</v>
      </c>
      <c r="X664" s="149">
        <f t="shared" si="312"/>
        <v>0</v>
      </c>
      <c r="Y664" s="170">
        <f t="shared" si="313"/>
        <v>0</v>
      </c>
      <c r="Z664" s="161">
        <f t="shared" si="314"/>
        <v>0</v>
      </c>
      <c r="AA664" s="171">
        <f t="shared" si="315"/>
        <v>0</v>
      </c>
      <c r="AC664" s="219">
        <f t="shared" si="316"/>
        <v>0</v>
      </c>
      <c r="AD664" s="218">
        <f t="shared" si="317"/>
        <v>0</v>
      </c>
      <c r="AE664" s="218">
        <f t="shared" si="318"/>
        <v>0</v>
      </c>
      <c r="AF664" s="220">
        <f t="shared" si="319"/>
        <v>0</v>
      </c>
      <c r="AG664" s="162"/>
      <c r="AH664" s="182">
        <f t="shared" si="320"/>
        <v>0</v>
      </c>
      <c r="AI664" s="183">
        <f t="shared" si="321"/>
        <v>0</v>
      </c>
      <c r="AJ664" s="183">
        <f t="shared" si="322"/>
        <v>0</v>
      </c>
      <c r="AK664" s="184">
        <f t="shared" si="323"/>
        <v>0</v>
      </c>
      <c r="AM664" s="370" t="str">
        <f t="shared" si="329"/>
        <v>-</v>
      </c>
      <c r="AO664" s="309" t="str">
        <f t="shared" si="326"/>
        <v/>
      </c>
    </row>
    <row r="665" spans="2:41" ht="16.5" hidden="1" outlineLevel="2" thickBot="1">
      <c r="B665" s="318">
        <v>45</v>
      </c>
      <c r="C665" s="319">
        <f t="shared" si="324"/>
        <v>425</v>
      </c>
      <c r="D665" s="319">
        <f t="shared" si="325"/>
        <v>0</v>
      </c>
      <c r="E665" s="156"/>
      <c r="F665" s="156"/>
      <c r="G665" s="157"/>
      <c r="H665" s="157"/>
      <c r="I665" s="157"/>
      <c r="J665" s="157"/>
      <c r="K665" s="157"/>
      <c r="L665" s="157"/>
      <c r="M665" s="157"/>
      <c r="N665" s="889"/>
      <c r="O665" s="889"/>
      <c r="P665" s="313"/>
      <c r="Q665" s="889"/>
      <c r="R665" s="187" t="str">
        <f t="shared" si="327"/>
        <v>-</v>
      </c>
      <c r="S665" s="187" t="str">
        <f t="shared" si="328"/>
        <v>-</v>
      </c>
      <c r="T665" s="158" t="s">
        <v>316</v>
      </c>
      <c r="V665" s="181">
        <f t="shared" si="310"/>
        <v>0</v>
      </c>
      <c r="W665" s="202">
        <f t="shared" si="311"/>
        <v>0</v>
      </c>
      <c r="X665" s="149">
        <f t="shared" si="312"/>
        <v>0</v>
      </c>
      <c r="Y665" s="170">
        <f t="shared" si="313"/>
        <v>0</v>
      </c>
      <c r="Z665" s="161">
        <f t="shared" si="314"/>
        <v>0</v>
      </c>
      <c r="AA665" s="171">
        <f t="shared" si="315"/>
        <v>0</v>
      </c>
      <c r="AC665" s="219">
        <f t="shared" si="316"/>
        <v>0</v>
      </c>
      <c r="AD665" s="218">
        <f t="shared" si="317"/>
        <v>0</v>
      </c>
      <c r="AE665" s="218">
        <f t="shared" si="318"/>
        <v>0</v>
      </c>
      <c r="AF665" s="220">
        <f t="shared" si="319"/>
        <v>0</v>
      </c>
      <c r="AG665" s="162"/>
      <c r="AH665" s="182">
        <f t="shared" si="320"/>
        <v>0</v>
      </c>
      <c r="AI665" s="183">
        <f t="shared" si="321"/>
        <v>0</v>
      </c>
      <c r="AJ665" s="183">
        <f t="shared" si="322"/>
        <v>0</v>
      </c>
      <c r="AK665" s="184">
        <f t="shared" si="323"/>
        <v>0</v>
      </c>
      <c r="AM665" s="371" t="str">
        <f t="shared" si="329"/>
        <v>-</v>
      </c>
      <c r="AO665" s="309" t="str">
        <f t="shared" si="326"/>
        <v/>
      </c>
    </row>
    <row r="666" spans="2:41" ht="15.75" hidden="1" outlineLevel="1" thickBot="1">
      <c r="F666" s="761" t="s">
        <v>176</v>
      </c>
      <c r="G666" s="762"/>
      <c r="H666" s="762"/>
      <c r="I666" s="762"/>
      <c r="J666" s="762"/>
      <c r="K666" s="762"/>
      <c r="L666" s="762"/>
      <c r="M666" s="762"/>
      <c r="N666" s="199"/>
      <c r="O666" s="199"/>
      <c r="P666" s="199"/>
      <c r="Q666" s="199"/>
      <c r="R666" s="200"/>
      <c r="S666" s="200"/>
    </row>
    <row r="667" spans="2:41" s="322" customFormat="1" ht="21.75" hidden="1" customHeight="1" outlineLevel="1" thickTop="1">
      <c r="B667" s="320"/>
      <c r="C667" s="321"/>
      <c r="D667" s="321"/>
      <c r="F667" s="328" t="s">
        <v>350</v>
      </c>
      <c r="G667" s="329" t="s">
        <v>248</v>
      </c>
      <c r="H667" s="329" t="s">
        <v>265</v>
      </c>
      <c r="I667" s="329" t="s">
        <v>249</v>
      </c>
      <c r="J667" s="329" t="s">
        <v>250</v>
      </c>
      <c r="K667" s="329" t="s">
        <v>251</v>
      </c>
      <c r="L667" s="329" t="s">
        <v>252</v>
      </c>
      <c r="M667" s="329" t="s">
        <v>253</v>
      </c>
      <c r="N667" s="329" t="s">
        <v>254</v>
      </c>
      <c r="O667" s="329" t="s">
        <v>399</v>
      </c>
      <c r="P667" s="329" t="s">
        <v>400</v>
      </c>
      <c r="Q667" s="329" t="s">
        <v>401</v>
      </c>
      <c r="R667" s="330" t="s">
        <v>264</v>
      </c>
      <c r="S667" s="331" t="s">
        <v>255</v>
      </c>
      <c r="T667" s="372" t="s">
        <v>409</v>
      </c>
      <c r="U667" s="325"/>
      <c r="V667" s="321"/>
      <c r="W667" s="321"/>
      <c r="AG667" s="326"/>
      <c r="AL667" s="325"/>
      <c r="AM667" s="325"/>
      <c r="AN667" s="325"/>
      <c r="AO667" s="344"/>
    </row>
    <row r="668" spans="2:41" s="322" customFormat="1" ht="15" hidden="1" outlineLevel="1">
      <c r="B668" s="320"/>
      <c r="C668" s="321"/>
      <c r="D668" s="321"/>
      <c r="F668" s="332" t="s">
        <v>257</v>
      </c>
      <c r="G668" s="333">
        <f t="shared" ref="G668:S668" si="330">SUMIF(G621:G665,5)/5</f>
        <v>0</v>
      </c>
      <c r="H668" s="333">
        <f t="shared" si="330"/>
        <v>0</v>
      </c>
      <c r="I668" s="333">
        <f t="shared" si="330"/>
        <v>0</v>
      </c>
      <c r="J668" s="333">
        <f t="shared" si="330"/>
        <v>0</v>
      </c>
      <c r="K668" s="333">
        <f t="shared" si="330"/>
        <v>0</v>
      </c>
      <c r="L668" s="333">
        <f t="shared" si="330"/>
        <v>0</v>
      </c>
      <c r="M668" s="333">
        <f t="shared" si="330"/>
        <v>0</v>
      </c>
      <c r="N668" s="333">
        <f t="shared" si="330"/>
        <v>0</v>
      </c>
      <c r="O668" s="333">
        <f t="shared" si="330"/>
        <v>0</v>
      </c>
      <c r="P668" s="333">
        <f t="shared" si="330"/>
        <v>0</v>
      </c>
      <c r="Q668" s="333">
        <f t="shared" si="330"/>
        <v>0</v>
      </c>
      <c r="R668" s="333">
        <f t="shared" si="330"/>
        <v>0</v>
      </c>
      <c r="S668" s="334">
        <f t="shared" si="330"/>
        <v>0</v>
      </c>
      <c r="T668" s="373" t="s">
        <v>411</v>
      </c>
      <c r="U668" s="325"/>
      <c r="V668" s="321"/>
      <c r="W668" s="321"/>
      <c r="AG668" s="326"/>
      <c r="AL668" s="325"/>
      <c r="AM668" s="325"/>
      <c r="AN668" s="325"/>
      <c r="AO668" s="344"/>
    </row>
    <row r="669" spans="2:41" s="322" customFormat="1" ht="15" hidden="1" outlineLevel="1">
      <c r="B669" s="320"/>
      <c r="C669" s="321"/>
      <c r="D669" s="321"/>
      <c r="F669" s="335" t="s">
        <v>258</v>
      </c>
      <c r="G669" s="336">
        <f t="shared" ref="G669:S669" si="331">IF(ISERR(G668/SUM(G668,G670,G672,G674)*100),0,G668/SUM(G668,G670,G672,G674)*100)</f>
        <v>0</v>
      </c>
      <c r="H669" s="336">
        <f t="shared" si="331"/>
        <v>0</v>
      </c>
      <c r="I669" s="336">
        <f t="shared" si="331"/>
        <v>0</v>
      </c>
      <c r="J669" s="336">
        <f t="shared" si="331"/>
        <v>0</v>
      </c>
      <c r="K669" s="336">
        <f t="shared" si="331"/>
        <v>0</v>
      </c>
      <c r="L669" s="336">
        <f t="shared" si="331"/>
        <v>0</v>
      </c>
      <c r="M669" s="336">
        <f t="shared" si="331"/>
        <v>0</v>
      </c>
      <c r="N669" s="336">
        <f t="shared" si="331"/>
        <v>0</v>
      </c>
      <c r="O669" s="336">
        <f t="shared" si="331"/>
        <v>0</v>
      </c>
      <c r="P669" s="336">
        <f t="shared" si="331"/>
        <v>0</v>
      </c>
      <c r="Q669" s="336">
        <f t="shared" si="331"/>
        <v>0</v>
      </c>
      <c r="R669" s="336">
        <f t="shared" si="331"/>
        <v>0</v>
      </c>
      <c r="S669" s="337">
        <f t="shared" si="331"/>
        <v>0</v>
      </c>
      <c r="T669" s="374">
        <f>SUM(V620:W620)</f>
        <v>0</v>
      </c>
      <c r="U669" s="325"/>
      <c r="V669" s="321"/>
      <c r="W669" s="321"/>
      <c r="AG669" s="326"/>
      <c r="AL669" s="325"/>
      <c r="AM669" s="325"/>
      <c r="AN669" s="325"/>
      <c r="AO669" s="344"/>
    </row>
    <row r="670" spans="2:41" s="322" customFormat="1" ht="15" hidden="1" outlineLevel="1">
      <c r="B670" s="320"/>
      <c r="C670" s="321"/>
      <c r="D670" s="321"/>
      <c r="F670" s="332" t="s">
        <v>259</v>
      </c>
      <c r="G670" s="333">
        <f t="shared" ref="G670:S670" si="332">SUMIF(G621:G665,4)/4</f>
        <v>0</v>
      </c>
      <c r="H670" s="333">
        <f t="shared" si="332"/>
        <v>0</v>
      </c>
      <c r="I670" s="333">
        <f t="shared" si="332"/>
        <v>0</v>
      </c>
      <c r="J670" s="333">
        <f t="shared" si="332"/>
        <v>0</v>
      </c>
      <c r="K670" s="333">
        <f t="shared" si="332"/>
        <v>0</v>
      </c>
      <c r="L670" s="333">
        <f t="shared" si="332"/>
        <v>0</v>
      </c>
      <c r="M670" s="333">
        <f t="shared" si="332"/>
        <v>0</v>
      </c>
      <c r="N670" s="333">
        <f t="shared" si="332"/>
        <v>0</v>
      </c>
      <c r="O670" s="333">
        <f t="shared" si="332"/>
        <v>0</v>
      </c>
      <c r="P670" s="333">
        <f t="shared" si="332"/>
        <v>0</v>
      </c>
      <c r="Q670" s="333">
        <f t="shared" si="332"/>
        <v>0</v>
      </c>
      <c r="R670" s="333">
        <f t="shared" si="332"/>
        <v>0</v>
      </c>
      <c r="S670" s="334">
        <f t="shared" si="332"/>
        <v>0</v>
      </c>
      <c r="T670" s="375" t="s">
        <v>410</v>
      </c>
      <c r="U670" s="325"/>
      <c r="V670" s="321"/>
      <c r="W670" s="321"/>
      <c r="AG670" s="326"/>
      <c r="AL670" s="325"/>
      <c r="AM670" s="325"/>
      <c r="AN670" s="325"/>
      <c r="AO670" s="344"/>
    </row>
    <row r="671" spans="2:41" s="322" customFormat="1" ht="15" hidden="1" outlineLevel="1">
      <c r="B671" s="320"/>
      <c r="C671" s="321"/>
      <c r="D671" s="321"/>
      <c r="F671" s="335" t="s">
        <v>258</v>
      </c>
      <c r="G671" s="336">
        <f t="shared" ref="G671:S671" si="333">IF(ISERR(G670/SUM(G668,G670,G672,G674)*100),0,G670/SUM(G668,G670,G672,G674)*100)</f>
        <v>0</v>
      </c>
      <c r="H671" s="336">
        <f t="shared" si="333"/>
        <v>0</v>
      </c>
      <c r="I671" s="336">
        <f t="shared" si="333"/>
        <v>0</v>
      </c>
      <c r="J671" s="336">
        <f t="shared" si="333"/>
        <v>0</v>
      </c>
      <c r="K671" s="336">
        <f t="shared" si="333"/>
        <v>0</v>
      </c>
      <c r="L671" s="336">
        <f t="shared" si="333"/>
        <v>0</v>
      </c>
      <c r="M671" s="336">
        <f t="shared" si="333"/>
        <v>0</v>
      </c>
      <c r="N671" s="336">
        <f t="shared" si="333"/>
        <v>0</v>
      </c>
      <c r="O671" s="336">
        <f t="shared" si="333"/>
        <v>0</v>
      </c>
      <c r="P671" s="336">
        <f t="shared" si="333"/>
        <v>0</v>
      </c>
      <c r="Q671" s="336">
        <f t="shared" si="333"/>
        <v>0</v>
      </c>
      <c r="R671" s="336">
        <f t="shared" si="333"/>
        <v>0</v>
      </c>
      <c r="S671" s="337">
        <f t="shared" si="333"/>
        <v>0</v>
      </c>
      <c r="T671" s="376">
        <f>AM620</f>
        <v>0</v>
      </c>
      <c r="U671" s="325"/>
      <c r="V671" s="321"/>
      <c r="W671" s="321"/>
      <c r="AG671" s="326"/>
      <c r="AL671" s="325"/>
      <c r="AM671" s="325"/>
      <c r="AN671" s="325"/>
      <c r="AO671" s="344"/>
    </row>
    <row r="672" spans="2:41" s="322" customFormat="1" ht="15" hidden="1" outlineLevel="1">
      <c r="B672" s="320"/>
      <c r="C672" s="321"/>
      <c r="D672" s="321"/>
      <c r="F672" s="332" t="s">
        <v>260</v>
      </c>
      <c r="G672" s="333">
        <f t="shared" ref="G672:S672" si="334">SUMIF(G621:G665,3)/3</f>
        <v>0</v>
      </c>
      <c r="H672" s="333">
        <f t="shared" si="334"/>
        <v>0</v>
      </c>
      <c r="I672" s="333">
        <f t="shared" si="334"/>
        <v>0</v>
      </c>
      <c r="J672" s="333">
        <f t="shared" si="334"/>
        <v>0</v>
      </c>
      <c r="K672" s="333">
        <f t="shared" si="334"/>
        <v>0</v>
      </c>
      <c r="L672" s="333">
        <f t="shared" si="334"/>
        <v>0</v>
      </c>
      <c r="M672" s="333">
        <f t="shared" si="334"/>
        <v>0</v>
      </c>
      <c r="N672" s="333">
        <f t="shared" si="334"/>
        <v>0</v>
      </c>
      <c r="O672" s="333">
        <f t="shared" si="334"/>
        <v>0</v>
      </c>
      <c r="P672" s="333">
        <f t="shared" si="334"/>
        <v>0</v>
      </c>
      <c r="Q672" s="333">
        <f t="shared" si="334"/>
        <v>0</v>
      </c>
      <c r="R672" s="333">
        <f t="shared" si="334"/>
        <v>0</v>
      </c>
      <c r="S672" s="334">
        <f t="shared" si="334"/>
        <v>0</v>
      </c>
      <c r="T672" s="375" t="s">
        <v>412</v>
      </c>
      <c r="U672" s="325"/>
      <c r="V672" s="321"/>
      <c r="W672" s="321"/>
      <c r="AG672" s="326"/>
      <c r="AL672" s="325"/>
      <c r="AM672" s="325"/>
      <c r="AN672" s="325"/>
      <c r="AO672" s="344"/>
    </row>
    <row r="673" spans="2:41" s="322" customFormat="1" ht="15" hidden="1" outlineLevel="1">
      <c r="B673" s="320"/>
      <c r="C673" s="321"/>
      <c r="D673" s="321"/>
      <c r="F673" s="335" t="s">
        <v>258</v>
      </c>
      <c r="G673" s="336">
        <f t="shared" ref="G673:S673" si="335">IF(ISERR(G672/SUM(G668,G670,G672,G674)*100),0,G672/SUM(G668,G670,G672,G674)*100)</f>
        <v>0</v>
      </c>
      <c r="H673" s="336">
        <f t="shared" si="335"/>
        <v>0</v>
      </c>
      <c r="I673" s="336">
        <f t="shared" si="335"/>
        <v>0</v>
      </c>
      <c r="J673" s="336">
        <f t="shared" si="335"/>
        <v>0</v>
      </c>
      <c r="K673" s="336">
        <f t="shared" si="335"/>
        <v>0</v>
      </c>
      <c r="L673" s="336">
        <f t="shared" si="335"/>
        <v>0</v>
      </c>
      <c r="M673" s="336">
        <f t="shared" si="335"/>
        <v>0</v>
      </c>
      <c r="N673" s="336">
        <f t="shared" si="335"/>
        <v>0</v>
      </c>
      <c r="O673" s="336">
        <f t="shared" si="335"/>
        <v>0</v>
      </c>
      <c r="P673" s="336">
        <f t="shared" si="335"/>
        <v>0</v>
      </c>
      <c r="Q673" s="336">
        <f t="shared" si="335"/>
        <v>0</v>
      </c>
      <c r="R673" s="336">
        <f t="shared" si="335"/>
        <v>0</v>
      </c>
      <c r="S673" s="337">
        <f t="shared" si="335"/>
        <v>0</v>
      </c>
      <c r="T673" s="377">
        <f>T669-T671</f>
        <v>0</v>
      </c>
      <c r="U673" s="325"/>
      <c r="V673" s="321"/>
      <c r="W673" s="321"/>
      <c r="AG673" s="326"/>
      <c r="AL673" s="325"/>
      <c r="AM673" s="325"/>
      <c r="AN673" s="325"/>
      <c r="AO673" s="344"/>
    </row>
    <row r="674" spans="2:41" s="322" customFormat="1" ht="15" hidden="1" outlineLevel="1">
      <c r="B674" s="320"/>
      <c r="C674" s="321"/>
      <c r="D674" s="321"/>
      <c r="F674" s="332" t="s">
        <v>261</v>
      </c>
      <c r="G674" s="333">
        <f t="shared" ref="G674:S674" si="336">SUMIF(G621:G665,2)/2</f>
        <v>0</v>
      </c>
      <c r="H674" s="333">
        <f t="shared" si="336"/>
        <v>0</v>
      </c>
      <c r="I674" s="333">
        <f t="shared" si="336"/>
        <v>0</v>
      </c>
      <c r="J674" s="333">
        <f t="shared" si="336"/>
        <v>0</v>
      </c>
      <c r="K674" s="333">
        <f t="shared" si="336"/>
        <v>0</v>
      </c>
      <c r="L674" s="333">
        <f t="shared" si="336"/>
        <v>0</v>
      </c>
      <c r="M674" s="333">
        <f t="shared" si="336"/>
        <v>0</v>
      </c>
      <c r="N674" s="333">
        <f t="shared" si="336"/>
        <v>0</v>
      </c>
      <c r="O674" s="333">
        <f t="shared" si="336"/>
        <v>0</v>
      </c>
      <c r="P674" s="333">
        <f t="shared" si="336"/>
        <v>0</v>
      </c>
      <c r="Q674" s="333">
        <f t="shared" si="336"/>
        <v>0</v>
      </c>
      <c r="R674" s="333">
        <f t="shared" si="336"/>
        <v>0</v>
      </c>
      <c r="S674" s="334">
        <f t="shared" si="336"/>
        <v>0</v>
      </c>
      <c r="T674" s="1128" t="s">
        <v>413</v>
      </c>
      <c r="U674" s="325"/>
      <c r="V674" s="321"/>
      <c r="W674" s="321"/>
      <c r="AG674" s="326"/>
      <c r="AL674" s="325"/>
      <c r="AM674" s="325"/>
      <c r="AN674" s="325"/>
      <c r="AO674" s="344"/>
    </row>
    <row r="675" spans="2:41" s="322" customFormat="1" ht="15" hidden="1" outlineLevel="1">
      <c r="B675" s="320"/>
      <c r="C675" s="321"/>
      <c r="D675" s="321"/>
      <c r="F675" s="335" t="s">
        <v>258</v>
      </c>
      <c r="G675" s="336">
        <f t="shared" ref="G675:S675" si="337">IF(ISERR(G674/SUM(G668,G670,G672,G674)*100),0,G674/SUM(G668,G670,G672,G674)*100)</f>
        <v>0</v>
      </c>
      <c r="H675" s="336">
        <f t="shared" si="337"/>
        <v>0</v>
      </c>
      <c r="I675" s="336">
        <f t="shared" si="337"/>
        <v>0</v>
      </c>
      <c r="J675" s="336">
        <f t="shared" si="337"/>
        <v>0</v>
      </c>
      <c r="K675" s="336">
        <f t="shared" si="337"/>
        <v>0</v>
      </c>
      <c r="L675" s="336">
        <f t="shared" si="337"/>
        <v>0</v>
      </c>
      <c r="M675" s="336">
        <f t="shared" si="337"/>
        <v>0</v>
      </c>
      <c r="N675" s="336">
        <f t="shared" si="337"/>
        <v>0</v>
      </c>
      <c r="O675" s="336">
        <f t="shared" si="337"/>
        <v>0</v>
      </c>
      <c r="P675" s="336">
        <f t="shared" si="337"/>
        <v>0</v>
      </c>
      <c r="Q675" s="336">
        <f t="shared" si="337"/>
        <v>0</v>
      </c>
      <c r="R675" s="336">
        <f t="shared" si="337"/>
        <v>0</v>
      </c>
      <c r="S675" s="337">
        <f t="shared" si="337"/>
        <v>0</v>
      </c>
      <c r="T675" s="1129"/>
      <c r="U675" s="325"/>
      <c r="V675" s="321"/>
      <c r="W675" s="321"/>
      <c r="AG675" s="326"/>
      <c r="AL675" s="325"/>
      <c r="AM675" s="325"/>
      <c r="AN675" s="325"/>
      <c r="AO675" s="344"/>
    </row>
    <row r="676" spans="2:41" s="322" customFormat="1" ht="15" collapsed="1">
      <c r="B676" s="320"/>
      <c r="C676" s="321"/>
      <c r="D676" s="321"/>
      <c r="F676" s="338" t="s">
        <v>262</v>
      </c>
      <c r="G676" s="339">
        <f t="shared" ref="G676:S676" si="338">IF(SUM(G668,G670,G672,G674)=0,0,IF(AND(SUM(G669,G671,G673)&gt;=95,G669&gt;=50),5,IF(AND(SUM(G669,G671,G673)&gt;=90,SUM(G669,G671)&gt;=50),4,IF(SUM(G669,G671,G673)&gt;=85,3,2))))</f>
        <v>0</v>
      </c>
      <c r="H676" s="339">
        <f t="shared" si="338"/>
        <v>0</v>
      </c>
      <c r="I676" s="339">
        <f t="shared" si="338"/>
        <v>0</v>
      </c>
      <c r="J676" s="339">
        <f t="shared" si="338"/>
        <v>0</v>
      </c>
      <c r="K676" s="339">
        <f t="shared" si="338"/>
        <v>0</v>
      </c>
      <c r="L676" s="339">
        <f t="shared" si="338"/>
        <v>0</v>
      </c>
      <c r="M676" s="339">
        <f t="shared" si="338"/>
        <v>0</v>
      </c>
      <c r="N676" s="339">
        <f t="shared" si="338"/>
        <v>0</v>
      </c>
      <c r="O676" s="339">
        <f t="shared" si="338"/>
        <v>0</v>
      </c>
      <c r="P676" s="339">
        <f t="shared" si="338"/>
        <v>0</v>
      </c>
      <c r="Q676" s="339">
        <f t="shared" si="338"/>
        <v>0</v>
      </c>
      <c r="R676" s="339">
        <f t="shared" si="338"/>
        <v>0</v>
      </c>
      <c r="S676" s="340">
        <f t="shared" si="338"/>
        <v>0</v>
      </c>
      <c r="T676" s="378" t="e">
        <f>T671/T669</f>
        <v>#DIV/0!</v>
      </c>
      <c r="U676" s="325"/>
      <c r="V676" s="321"/>
      <c r="W676" s="321"/>
      <c r="AG676" s="326"/>
      <c r="AL676" s="325"/>
      <c r="AM676" s="325"/>
      <c r="AN676" s="325"/>
      <c r="AO676" s="344"/>
    </row>
    <row r="677" spans="2:41" s="322" customFormat="1" ht="15.75" thickBot="1">
      <c r="B677" s="320"/>
      <c r="C677" s="321"/>
      <c r="D677" s="321"/>
      <c r="F677" s="341" t="s">
        <v>263</v>
      </c>
      <c r="G677" s="342">
        <f t="shared" ref="G677:S677" si="339">IF(SUM(G668,G670,G672,G674)&gt;0,SUM(G668*5,G670*4,G672*3,G674*2)/SUM(G668,G670,G672,G674),0)</f>
        <v>0</v>
      </c>
      <c r="H677" s="342">
        <f t="shared" si="339"/>
        <v>0</v>
      </c>
      <c r="I677" s="342">
        <f t="shared" si="339"/>
        <v>0</v>
      </c>
      <c r="J677" s="342">
        <f t="shared" si="339"/>
        <v>0</v>
      </c>
      <c r="K677" s="342">
        <f t="shared" si="339"/>
        <v>0</v>
      </c>
      <c r="L677" s="342">
        <f t="shared" si="339"/>
        <v>0</v>
      </c>
      <c r="M677" s="342">
        <f t="shared" si="339"/>
        <v>0</v>
      </c>
      <c r="N677" s="342">
        <f t="shared" si="339"/>
        <v>0</v>
      </c>
      <c r="O677" s="342">
        <f t="shared" si="339"/>
        <v>0</v>
      </c>
      <c r="P677" s="342">
        <f t="shared" si="339"/>
        <v>0</v>
      </c>
      <c r="Q677" s="342">
        <f t="shared" si="339"/>
        <v>0</v>
      </c>
      <c r="R677" s="342">
        <f t="shared" si="339"/>
        <v>0</v>
      </c>
      <c r="S677" s="343">
        <f t="shared" si="339"/>
        <v>0</v>
      </c>
      <c r="T677" s="379" t="e">
        <f>T673/T669</f>
        <v>#DIV/0!</v>
      </c>
      <c r="U677" s="325"/>
      <c r="V677" s="321"/>
      <c r="W677" s="321"/>
      <c r="AG677" s="326"/>
      <c r="AL677" s="325"/>
      <c r="AM677" s="325"/>
      <c r="AN677" s="325"/>
      <c r="AO677" s="344"/>
    </row>
    <row r="678" spans="2:41" ht="14.25" thickTop="1" thickBot="1"/>
    <row r="679" spans="2:41" s="159" customFormat="1" ht="16.5" thickBot="1">
      <c r="B679" s="189"/>
      <c r="C679" s="198">
        <v>426</v>
      </c>
      <c r="D679" s="713">
        <f>Главная!Q14</f>
        <v>0</v>
      </c>
      <c r="E679" s="175"/>
      <c r="F679" s="175"/>
      <c r="G679" s="175"/>
      <c r="H679" s="175"/>
      <c r="I679" s="175"/>
      <c r="J679" s="175"/>
      <c r="K679" s="175"/>
      <c r="L679" s="175"/>
      <c r="M679" s="175"/>
      <c r="N679" s="176"/>
      <c r="O679" s="176"/>
      <c r="P679" s="176"/>
      <c r="Q679" s="176"/>
      <c r="R679" s="175"/>
      <c r="S679" s="175"/>
      <c r="T679" s="177"/>
      <c r="V679" s="162"/>
      <c r="W679" s="162"/>
      <c r="Y679" s="1117" t="s">
        <v>351</v>
      </c>
      <c r="Z679" s="1117"/>
      <c r="AA679" s="1117"/>
      <c r="AC679" s="1117" t="s">
        <v>352</v>
      </c>
      <c r="AD679" s="1117"/>
      <c r="AE679" s="1117"/>
      <c r="AF679" s="1117"/>
      <c r="AG679" s="162"/>
      <c r="AH679" s="1117" t="s">
        <v>264</v>
      </c>
      <c r="AI679" s="1117"/>
      <c r="AJ679" s="1117"/>
      <c r="AK679" s="1117"/>
      <c r="AM679" s="224" t="s">
        <v>409</v>
      </c>
      <c r="AO679" s="162"/>
    </row>
    <row r="680" spans="2:41" ht="30" hidden="1" customHeight="1" outlineLevel="2" thickBot="1">
      <c r="B680" s="193" t="s">
        <v>348</v>
      </c>
      <c r="C680" s="194" t="s">
        <v>244</v>
      </c>
      <c r="D680" s="194" t="s">
        <v>245</v>
      </c>
      <c r="E680" s="194" t="s">
        <v>246</v>
      </c>
      <c r="F680" s="209" t="s">
        <v>319</v>
      </c>
      <c r="G680" s="212" t="s">
        <v>248</v>
      </c>
      <c r="H680" s="210" t="s">
        <v>265</v>
      </c>
      <c r="I680" s="212" t="s">
        <v>249</v>
      </c>
      <c r="J680" s="211" t="s">
        <v>250</v>
      </c>
      <c r="K680" s="194" t="s">
        <v>251</v>
      </c>
      <c r="L680" s="194" t="s">
        <v>252</v>
      </c>
      <c r="M680" s="194" t="s">
        <v>253</v>
      </c>
      <c r="N680" s="194" t="s">
        <v>254</v>
      </c>
      <c r="O680" s="194" t="s">
        <v>399</v>
      </c>
      <c r="P680" s="310" t="s">
        <v>400</v>
      </c>
      <c r="Q680" s="194" t="s">
        <v>401</v>
      </c>
      <c r="R680" s="196" t="s">
        <v>264</v>
      </c>
      <c r="S680" s="196" t="s">
        <v>255</v>
      </c>
      <c r="T680" s="204" t="str">
        <f>CONCATENATE("Аттест. - ",SUM(V681:V725)," чел.","                                                 Не Аттест. - ",SUM(W681:W725)," чел.")</f>
        <v>Аттест. - 0 чел.                                                 Не Аттест. - 0 чел.</v>
      </c>
      <c r="V680" s="203">
        <f>SUM(V681:V725)</f>
        <v>0</v>
      </c>
      <c r="W680" s="205">
        <f>SUM(W681:W725)</f>
        <v>0</v>
      </c>
      <c r="Y680" s="206">
        <v>5</v>
      </c>
      <c r="Z680" s="207">
        <v>4</v>
      </c>
      <c r="AA680" s="208">
        <v>3</v>
      </c>
      <c r="AC680" s="178">
        <v>5</v>
      </c>
      <c r="AD680" s="179">
        <v>4</v>
      </c>
      <c r="AE680" s="179">
        <v>3</v>
      </c>
      <c r="AF680" s="180">
        <v>2</v>
      </c>
      <c r="AG680" s="217"/>
      <c r="AH680" s="178">
        <v>5</v>
      </c>
      <c r="AI680" s="179">
        <v>4</v>
      </c>
      <c r="AJ680" s="179">
        <v>3</v>
      </c>
      <c r="AK680" s="180">
        <v>2</v>
      </c>
      <c r="AM680" s="369">
        <f>SUM(AM681:AM725)</f>
        <v>0</v>
      </c>
      <c r="AO680" s="201"/>
    </row>
    <row r="681" spans="2:41" ht="16.5" hidden="1" outlineLevel="2" thickBot="1">
      <c r="B681" s="314">
        <v>1</v>
      </c>
      <c r="C681" s="315">
        <f>C679</f>
        <v>426</v>
      </c>
      <c r="D681" s="315">
        <f>D679</f>
        <v>0</v>
      </c>
      <c r="E681" s="150"/>
      <c r="F681" s="150"/>
      <c r="G681" s="151"/>
      <c r="H681" s="151"/>
      <c r="I681" s="151"/>
      <c r="J681" s="151"/>
      <c r="K681" s="151"/>
      <c r="L681" s="151"/>
      <c r="M681" s="151"/>
      <c r="N681" s="252"/>
      <c r="O681" s="252"/>
      <c r="P681" s="311"/>
      <c r="Q681" s="252"/>
      <c r="R681" s="185" t="str">
        <f>IF(SUM(J681:Q681)&lt;1,"-",IF(AK681&gt;0,2,IF(AND(AH681&gt;=50,AI681=(100-AH681)),5,IF((AH681+AI681)&gt;=70,4,3))))</f>
        <v>-</v>
      </c>
      <c r="S681" s="185" t="str">
        <f>IF(AND(G681&gt;1,I681&gt;1),IF(Y681=5,5,IF(Z681=4,4,IF(AA681=3,3,IF(V681=1,2,"-")))),R681)</f>
        <v>-</v>
      </c>
      <c r="T681" s="152" t="s">
        <v>316</v>
      </c>
      <c r="V681" s="181">
        <f t="shared" ref="V681:V725" si="340">IF(SUM(AH681:AK681)&gt;0,1,0)</f>
        <v>0</v>
      </c>
      <c r="W681" s="202">
        <f t="shared" ref="W681:W725" si="341">IF(IF(ISERR(SEARCH(".",F681)),0,1)=1,IF(V681=1,0,1),0)</f>
        <v>0</v>
      </c>
      <c r="X681" s="149">
        <f t="shared" ref="X681:X725" si="342">SUM(IF(J681&gt;0,1,0),IF(K681&gt;0,1,0),IF(L681&gt;0,1,0),IF(M681&gt;0,1,0),IF($W$2=2,SUM(IF(N681&gt;0,1,0),IF(O681&gt;0,1,0),IF(Q681&gt;0,1,0)),IF($W$2=4,IF(N681&gt;0,1,0))))</f>
        <v>0</v>
      </c>
      <c r="Y681" s="167">
        <f t="shared" ref="Y681:Y725" si="343">IF(AND(G681=5,I681=5),IF(AC681&gt;=50,IF(AND(AE681=0,AF681=0),5,0),0),0)</f>
        <v>0</v>
      </c>
      <c r="Z681" s="168">
        <f t="shared" ref="Z681:Z725" si="344">IF(AND(G681&gt;=4,I681&gt;=4),IF(SUM(AC681:AD681)&gt;=70,IF(AF681=0,4,0),0),0)</f>
        <v>0</v>
      </c>
      <c r="AA681" s="169">
        <f t="shared" ref="AA681:AA725" si="345">IF(AND(G681&gt;=3,I681&gt;=3),IF(AF681=0,3,0),0)</f>
        <v>0</v>
      </c>
      <c r="AC681" s="219">
        <f t="shared" ref="AC681:AC725" si="346">(IF(G681=5,1,0)+IF(I681=5,1,0)+IF(J681=5,1,0)+IF(K681=5,1,0)+IF(L681=5,1,0)+IF(M681=5,1,0)+IF(AND(N681=5,OR($W$2=4,$W$2=2)),1,0)+IF(AND($W$2=2,O681=5),1,0)+IF(AND($W$2=2,Q681=5),1,0))/(X681+2)*100</f>
        <v>0</v>
      </c>
      <c r="AD681" s="218">
        <f t="shared" ref="AD681:AD725" si="347">(IF(G681=4,1,0)+IF(I681=4,1,0)+IF(J681=4,1,0)+IF(K681=4,1,0)+IF(L681=4,1,0)+IF(M681=4,1,0)+IF(AND(N681=4,OR($W$2=4,$W$2=2)),1,0)+IF(AND($W$2=2,O681=4),1,0)+IF(AND($W$2=2,Q681=4),1,0))/(X681+2)*100</f>
        <v>0</v>
      </c>
      <c r="AE681" s="218">
        <f t="shared" ref="AE681:AE725" si="348">(IF(G681=3,1,0)+IF(I681=3,1,0)+IF(J681=3,1,0)+IF(K681=3,1,0)+IF(L681=3,1,0)+IF(M681=3,1,0)+IF(AND(N681=3,(OR($W$2=4,$W$2=2))),1,0)+IF(AND($W$2=2,O681=3),1,0)+IF(AND($W$2=2,Q681=3),1,0))/(X681+2)*100</f>
        <v>0</v>
      </c>
      <c r="AF681" s="220">
        <f t="shared" ref="AF681:AF725" si="349">(IF(G681=2,1,0)+IF(I681=2,1,0)+IF(J681=2,1,0)+IF(K681=2,1,0)+IF(L681=2,1,0)+IF(M681=2,1,0)+IF(AND(OR($W$2=4,$W$2=2),N681=2),1,0)+IF(AND($W$2=2,O681=2),1,0)+IF(AND($W$2=2,Q681=2),1,0))/(X681+2)*100</f>
        <v>0</v>
      </c>
      <c r="AG681" s="162"/>
      <c r="AH681" s="182">
        <f t="shared" ref="AH681:AH725" si="350">(IF(J681=5,1,0)+IF(K681=5,1,0)+IF(L681=5,1,0)+IF(M681=5,1,0)+IF(AND(N681=5,OR($W$2=4,$W$2=2)),1,0)+IF(AND($W$2=2,O681=5),1,0)+IF(AND($W$2=2,Q681=5),1,0))/(IF(X681=0,1,X681))*100</f>
        <v>0</v>
      </c>
      <c r="AI681" s="183">
        <f t="shared" ref="AI681:AI725" si="351">(IF(J681=4,1,0)+IF(K681=4,1,0)+IF(L681=4,1,0)+IF(M681=4,1,0)+IF(AND(N681=4,OR($W$2=4,$W$2=2)),1,0)+IF(AND($W$2=2,O681=4),1,0)+IF(AND($W$2=2,Q681=4),1,0))/(IF(X681=0,1,X681))*100</f>
        <v>0</v>
      </c>
      <c r="AJ681" s="183">
        <f t="shared" ref="AJ681:AJ725" si="352">(IF(J681=3,1,0)+IF(K681=3,1,0)+IF(L681=3,1,0)+IF(M681=3,1,0)+IF(AND(N681=3,(OR($W$2=4,$W$2=2))),1,0)+IF(AND($W$2=2,O681=3),1,0)+IF(AND($W$2=2,Q681=3),1,0))/(IF(X681=0,1,X681))*100</f>
        <v>0</v>
      </c>
      <c r="AK681" s="184">
        <f t="shared" ref="AK681:AK725" si="353">(IF(J681=2,1,0)+IF(K681=2,1,0)+IF(L681=2,1,0)+IF(M681=2,1,0)+IF(AND(OR($W$2=4,$W$2=2),N681=2),1,0)+IF(AND($W$2=2,O681=2),1,0)+IF(AND($W$2=2,Q681=2),1,0))/(IF(X681=0,1,X681))*100</f>
        <v>0</v>
      </c>
      <c r="AM681" s="370" t="str">
        <f>IF(OR(S681=5,S681=4),1,IF(OR(S681=3,S681=2),0,"-"))</f>
        <v>-</v>
      </c>
      <c r="AO681" s="309" t="str">
        <f>IF(AM681=1,"3 КЛ","")</f>
        <v/>
      </c>
    </row>
    <row r="682" spans="2:41" ht="16.5" hidden="1" outlineLevel="2" thickBot="1">
      <c r="B682" s="316">
        <v>2</v>
      </c>
      <c r="C682" s="317">
        <f t="shared" ref="C682:C725" si="354">C681</f>
        <v>426</v>
      </c>
      <c r="D682" s="317">
        <f t="shared" ref="D682:D725" si="355">D681</f>
        <v>0</v>
      </c>
      <c r="E682" s="153"/>
      <c r="F682" s="153"/>
      <c r="G682" s="154"/>
      <c r="H682" s="154"/>
      <c r="I682" s="154"/>
      <c r="J682" s="154"/>
      <c r="K682" s="154"/>
      <c r="L682" s="154"/>
      <c r="M682" s="154"/>
      <c r="N682" s="253"/>
      <c r="O682" s="253"/>
      <c r="P682" s="312"/>
      <c r="Q682" s="253"/>
      <c r="R682" s="186" t="str">
        <f>IF(SUM(J682:Q682)&lt;1,"-",IF(AK682&gt;0,2,IF(AND(AH682&gt;=50,AI682=(100-AH682)),5,IF((AH682+AI682)&gt;=70,4,3))))</f>
        <v>-</v>
      </c>
      <c r="S682" s="186" t="str">
        <f>IF(AND(G682&gt;1,I682&gt;1),IF(Y682=5,5,IF(Z682=4,4,IF(AA682=3,3,IF(V682=1,2,"-")))),R682)</f>
        <v>-</v>
      </c>
      <c r="T682" s="155" t="s">
        <v>316</v>
      </c>
      <c r="V682" s="181">
        <f t="shared" si="340"/>
        <v>0</v>
      </c>
      <c r="W682" s="202">
        <f t="shared" si="341"/>
        <v>0</v>
      </c>
      <c r="X682" s="149">
        <f t="shared" si="342"/>
        <v>0</v>
      </c>
      <c r="Y682" s="170">
        <f t="shared" si="343"/>
        <v>0</v>
      </c>
      <c r="Z682" s="161">
        <f t="shared" si="344"/>
        <v>0</v>
      </c>
      <c r="AA682" s="171">
        <f t="shared" si="345"/>
        <v>0</v>
      </c>
      <c r="AC682" s="219">
        <f t="shared" si="346"/>
        <v>0</v>
      </c>
      <c r="AD682" s="218">
        <f t="shared" si="347"/>
        <v>0</v>
      </c>
      <c r="AE682" s="218">
        <f t="shared" si="348"/>
        <v>0</v>
      </c>
      <c r="AF682" s="220">
        <f t="shared" si="349"/>
        <v>0</v>
      </c>
      <c r="AG682" s="162"/>
      <c r="AH682" s="182">
        <f t="shared" si="350"/>
        <v>0</v>
      </c>
      <c r="AI682" s="183">
        <f t="shared" si="351"/>
        <v>0</v>
      </c>
      <c r="AJ682" s="183">
        <f t="shared" si="352"/>
        <v>0</v>
      </c>
      <c r="AK682" s="184">
        <f t="shared" si="353"/>
        <v>0</v>
      </c>
      <c r="AM682" s="370" t="str">
        <f>IF(OR(S682=5,S682=4),1,IF(OR(S682=3,S682=2),0,"-"))</f>
        <v>-</v>
      </c>
      <c r="AO682" s="309" t="str">
        <f t="shared" ref="AO682:AO725" si="356">IF(AM682=1,"3 КЛ","")</f>
        <v/>
      </c>
    </row>
    <row r="683" spans="2:41" ht="16.5" hidden="1" outlineLevel="2" thickBot="1">
      <c r="B683" s="316">
        <v>3</v>
      </c>
      <c r="C683" s="317">
        <f t="shared" si="354"/>
        <v>426</v>
      </c>
      <c r="D683" s="317">
        <f t="shared" si="355"/>
        <v>0</v>
      </c>
      <c r="E683" s="153"/>
      <c r="F683" s="153"/>
      <c r="G683" s="154"/>
      <c r="H683" s="154"/>
      <c r="I683" s="154"/>
      <c r="J683" s="154"/>
      <c r="K683" s="154"/>
      <c r="L683" s="154"/>
      <c r="M683" s="154"/>
      <c r="N683" s="253"/>
      <c r="O683" s="253"/>
      <c r="P683" s="312"/>
      <c r="Q683" s="253"/>
      <c r="R683" s="186" t="str">
        <f t="shared" ref="R683:R725" si="357">IF(SUM(J683:Q683)&lt;1,"-",IF(AK683&gt;0,2,IF(AND(AH683&gt;=50,AI683=(100-AH683)),5,IF((AH683+AI683)&gt;=70,4,3))))</f>
        <v>-</v>
      </c>
      <c r="S683" s="186" t="str">
        <f t="shared" ref="S683:S725" si="358">IF(AND(G683&gt;1,I683&gt;1),IF(Y683=5,5,IF(Z683=4,4,IF(AA683=3,3,IF(V683=1,2,"-")))),R683)</f>
        <v>-</v>
      </c>
      <c r="T683" s="155" t="s">
        <v>316</v>
      </c>
      <c r="V683" s="181">
        <f t="shared" si="340"/>
        <v>0</v>
      </c>
      <c r="W683" s="202">
        <f t="shared" si="341"/>
        <v>0</v>
      </c>
      <c r="X683" s="149">
        <f t="shared" si="342"/>
        <v>0</v>
      </c>
      <c r="Y683" s="170">
        <f t="shared" si="343"/>
        <v>0</v>
      </c>
      <c r="Z683" s="161">
        <f t="shared" si="344"/>
        <v>0</v>
      </c>
      <c r="AA683" s="171">
        <f t="shared" si="345"/>
        <v>0</v>
      </c>
      <c r="AC683" s="219">
        <f t="shared" si="346"/>
        <v>0</v>
      </c>
      <c r="AD683" s="218">
        <f t="shared" si="347"/>
        <v>0</v>
      </c>
      <c r="AE683" s="218">
        <f t="shared" si="348"/>
        <v>0</v>
      </c>
      <c r="AF683" s="220">
        <f t="shared" si="349"/>
        <v>0</v>
      </c>
      <c r="AG683" s="162"/>
      <c r="AH683" s="182">
        <f t="shared" si="350"/>
        <v>0</v>
      </c>
      <c r="AI683" s="183">
        <f t="shared" si="351"/>
        <v>0</v>
      </c>
      <c r="AJ683" s="183">
        <f t="shared" si="352"/>
        <v>0</v>
      </c>
      <c r="AK683" s="184">
        <f t="shared" si="353"/>
        <v>0</v>
      </c>
      <c r="AM683" s="370" t="str">
        <f t="shared" ref="AM683:AM725" si="359">IF(OR(S683=5,S683=4),1,IF(OR(S683=3,S683=2),0,"-"))</f>
        <v>-</v>
      </c>
      <c r="AO683" s="309" t="str">
        <f t="shared" si="356"/>
        <v/>
      </c>
    </row>
    <row r="684" spans="2:41" ht="16.5" hidden="1" outlineLevel="2" thickBot="1">
      <c r="B684" s="316">
        <v>4</v>
      </c>
      <c r="C684" s="317">
        <f t="shared" si="354"/>
        <v>426</v>
      </c>
      <c r="D684" s="317">
        <f t="shared" si="355"/>
        <v>0</v>
      </c>
      <c r="E684" s="153"/>
      <c r="F684" s="153"/>
      <c r="G684" s="154"/>
      <c r="H684" s="154"/>
      <c r="I684" s="154"/>
      <c r="J684" s="154"/>
      <c r="K684" s="154"/>
      <c r="L684" s="154"/>
      <c r="M684" s="154"/>
      <c r="N684" s="253"/>
      <c r="O684" s="253"/>
      <c r="P684" s="312"/>
      <c r="Q684" s="253"/>
      <c r="R684" s="186" t="str">
        <f t="shared" si="357"/>
        <v>-</v>
      </c>
      <c r="S684" s="186" t="str">
        <f t="shared" si="358"/>
        <v>-</v>
      </c>
      <c r="T684" s="155" t="s">
        <v>316</v>
      </c>
      <c r="V684" s="181">
        <f t="shared" si="340"/>
        <v>0</v>
      </c>
      <c r="W684" s="202">
        <f t="shared" si="341"/>
        <v>0</v>
      </c>
      <c r="X684" s="149">
        <f t="shared" si="342"/>
        <v>0</v>
      </c>
      <c r="Y684" s="170">
        <f t="shared" si="343"/>
        <v>0</v>
      </c>
      <c r="Z684" s="161">
        <f t="shared" si="344"/>
        <v>0</v>
      </c>
      <c r="AA684" s="171">
        <f t="shared" si="345"/>
        <v>0</v>
      </c>
      <c r="AC684" s="219">
        <f t="shared" si="346"/>
        <v>0</v>
      </c>
      <c r="AD684" s="218">
        <f t="shared" si="347"/>
        <v>0</v>
      </c>
      <c r="AE684" s="218">
        <f t="shared" si="348"/>
        <v>0</v>
      </c>
      <c r="AF684" s="220">
        <f t="shared" si="349"/>
        <v>0</v>
      </c>
      <c r="AG684" s="162"/>
      <c r="AH684" s="182">
        <f t="shared" si="350"/>
        <v>0</v>
      </c>
      <c r="AI684" s="183">
        <f t="shared" si="351"/>
        <v>0</v>
      </c>
      <c r="AJ684" s="183">
        <f t="shared" si="352"/>
        <v>0</v>
      </c>
      <c r="AK684" s="184">
        <f t="shared" si="353"/>
        <v>0</v>
      </c>
      <c r="AM684" s="370" t="str">
        <f t="shared" si="359"/>
        <v>-</v>
      </c>
      <c r="AO684" s="309" t="str">
        <f t="shared" si="356"/>
        <v/>
      </c>
    </row>
    <row r="685" spans="2:41" ht="16.5" hidden="1" outlineLevel="2" thickBot="1">
      <c r="B685" s="316">
        <v>5</v>
      </c>
      <c r="C685" s="317">
        <f t="shared" si="354"/>
        <v>426</v>
      </c>
      <c r="D685" s="317">
        <f t="shared" si="355"/>
        <v>0</v>
      </c>
      <c r="E685" s="153"/>
      <c r="F685" s="153"/>
      <c r="G685" s="154"/>
      <c r="H685" s="154"/>
      <c r="I685" s="154"/>
      <c r="J685" s="154"/>
      <c r="K685" s="154"/>
      <c r="L685" s="154"/>
      <c r="M685" s="154"/>
      <c r="N685" s="253"/>
      <c r="O685" s="253"/>
      <c r="P685" s="312"/>
      <c r="Q685" s="253"/>
      <c r="R685" s="186" t="str">
        <f t="shared" si="357"/>
        <v>-</v>
      </c>
      <c r="S685" s="186" t="str">
        <f t="shared" si="358"/>
        <v>-</v>
      </c>
      <c r="T685" s="155" t="s">
        <v>316</v>
      </c>
      <c r="V685" s="181">
        <f t="shared" si="340"/>
        <v>0</v>
      </c>
      <c r="W685" s="202">
        <f t="shared" si="341"/>
        <v>0</v>
      </c>
      <c r="X685" s="149">
        <f t="shared" si="342"/>
        <v>0</v>
      </c>
      <c r="Y685" s="170">
        <f t="shared" si="343"/>
        <v>0</v>
      </c>
      <c r="Z685" s="161">
        <f t="shared" si="344"/>
        <v>0</v>
      </c>
      <c r="AA685" s="171">
        <f t="shared" si="345"/>
        <v>0</v>
      </c>
      <c r="AC685" s="219">
        <f t="shared" si="346"/>
        <v>0</v>
      </c>
      <c r="AD685" s="218">
        <f t="shared" si="347"/>
        <v>0</v>
      </c>
      <c r="AE685" s="218">
        <f t="shared" si="348"/>
        <v>0</v>
      </c>
      <c r="AF685" s="220">
        <f t="shared" si="349"/>
        <v>0</v>
      </c>
      <c r="AG685" s="162"/>
      <c r="AH685" s="182">
        <f t="shared" si="350"/>
        <v>0</v>
      </c>
      <c r="AI685" s="183">
        <f t="shared" si="351"/>
        <v>0</v>
      </c>
      <c r="AJ685" s="183">
        <f t="shared" si="352"/>
        <v>0</v>
      </c>
      <c r="AK685" s="184">
        <f t="shared" si="353"/>
        <v>0</v>
      </c>
      <c r="AM685" s="370" t="str">
        <f t="shared" si="359"/>
        <v>-</v>
      </c>
      <c r="AO685" s="309" t="str">
        <f t="shared" si="356"/>
        <v/>
      </c>
    </row>
    <row r="686" spans="2:41" ht="16.5" hidden="1" outlineLevel="2" thickBot="1">
      <c r="B686" s="316">
        <v>6</v>
      </c>
      <c r="C686" s="317">
        <f t="shared" si="354"/>
        <v>426</v>
      </c>
      <c r="D686" s="317">
        <f t="shared" si="355"/>
        <v>0</v>
      </c>
      <c r="E686" s="153"/>
      <c r="F686" s="153"/>
      <c r="G686" s="154"/>
      <c r="H686" s="154"/>
      <c r="I686" s="154"/>
      <c r="J686" s="154"/>
      <c r="K686" s="154"/>
      <c r="L686" s="154"/>
      <c r="M686" s="154"/>
      <c r="N686" s="253"/>
      <c r="O686" s="253"/>
      <c r="P686" s="312"/>
      <c r="Q686" s="253"/>
      <c r="R686" s="186" t="str">
        <f t="shared" si="357"/>
        <v>-</v>
      </c>
      <c r="S686" s="186" t="str">
        <f t="shared" si="358"/>
        <v>-</v>
      </c>
      <c r="T686" s="155" t="s">
        <v>316</v>
      </c>
      <c r="V686" s="181">
        <f t="shared" si="340"/>
        <v>0</v>
      </c>
      <c r="W686" s="202">
        <f t="shared" si="341"/>
        <v>0</v>
      </c>
      <c r="X686" s="149">
        <f t="shared" si="342"/>
        <v>0</v>
      </c>
      <c r="Y686" s="170">
        <f t="shared" si="343"/>
        <v>0</v>
      </c>
      <c r="Z686" s="161">
        <f t="shared" si="344"/>
        <v>0</v>
      </c>
      <c r="AA686" s="171">
        <f t="shared" si="345"/>
        <v>0</v>
      </c>
      <c r="AC686" s="219">
        <f t="shared" si="346"/>
        <v>0</v>
      </c>
      <c r="AD686" s="218">
        <f t="shared" si="347"/>
        <v>0</v>
      </c>
      <c r="AE686" s="218">
        <f t="shared" si="348"/>
        <v>0</v>
      </c>
      <c r="AF686" s="220">
        <f t="shared" si="349"/>
        <v>0</v>
      </c>
      <c r="AG686" s="162"/>
      <c r="AH686" s="182">
        <f t="shared" si="350"/>
        <v>0</v>
      </c>
      <c r="AI686" s="183">
        <f t="shared" si="351"/>
        <v>0</v>
      </c>
      <c r="AJ686" s="183">
        <f t="shared" si="352"/>
        <v>0</v>
      </c>
      <c r="AK686" s="184">
        <f t="shared" si="353"/>
        <v>0</v>
      </c>
      <c r="AM686" s="370" t="str">
        <f t="shared" si="359"/>
        <v>-</v>
      </c>
      <c r="AO686" s="309" t="str">
        <f t="shared" si="356"/>
        <v/>
      </c>
    </row>
    <row r="687" spans="2:41" ht="16.5" hidden="1" outlineLevel="2" thickBot="1">
      <c r="B687" s="316">
        <v>7</v>
      </c>
      <c r="C687" s="317">
        <f t="shared" si="354"/>
        <v>426</v>
      </c>
      <c r="D687" s="317">
        <f t="shared" si="355"/>
        <v>0</v>
      </c>
      <c r="E687" s="153"/>
      <c r="F687" s="153"/>
      <c r="G687" s="154"/>
      <c r="H687" s="154"/>
      <c r="I687" s="154"/>
      <c r="J687" s="154"/>
      <c r="K687" s="154"/>
      <c r="L687" s="154"/>
      <c r="M687" s="154"/>
      <c r="N687" s="253"/>
      <c r="O687" s="253"/>
      <c r="P687" s="312"/>
      <c r="Q687" s="253"/>
      <c r="R687" s="186" t="str">
        <f t="shared" si="357"/>
        <v>-</v>
      </c>
      <c r="S687" s="186" t="str">
        <f t="shared" si="358"/>
        <v>-</v>
      </c>
      <c r="T687" s="155" t="s">
        <v>316</v>
      </c>
      <c r="V687" s="181">
        <f t="shared" si="340"/>
        <v>0</v>
      </c>
      <c r="W687" s="202">
        <f t="shared" si="341"/>
        <v>0</v>
      </c>
      <c r="X687" s="149">
        <f t="shared" si="342"/>
        <v>0</v>
      </c>
      <c r="Y687" s="170">
        <f t="shared" si="343"/>
        <v>0</v>
      </c>
      <c r="Z687" s="161">
        <f t="shared" si="344"/>
        <v>0</v>
      </c>
      <c r="AA687" s="171">
        <f t="shared" si="345"/>
        <v>0</v>
      </c>
      <c r="AC687" s="219">
        <f t="shared" si="346"/>
        <v>0</v>
      </c>
      <c r="AD687" s="218">
        <f t="shared" si="347"/>
        <v>0</v>
      </c>
      <c r="AE687" s="218">
        <f t="shared" si="348"/>
        <v>0</v>
      </c>
      <c r="AF687" s="220">
        <f t="shared" si="349"/>
        <v>0</v>
      </c>
      <c r="AG687" s="162"/>
      <c r="AH687" s="182">
        <f t="shared" si="350"/>
        <v>0</v>
      </c>
      <c r="AI687" s="183">
        <f t="shared" si="351"/>
        <v>0</v>
      </c>
      <c r="AJ687" s="183">
        <f t="shared" si="352"/>
        <v>0</v>
      </c>
      <c r="AK687" s="184">
        <f t="shared" si="353"/>
        <v>0</v>
      </c>
      <c r="AM687" s="370" t="str">
        <f t="shared" si="359"/>
        <v>-</v>
      </c>
      <c r="AO687" s="309" t="str">
        <f t="shared" si="356"/>
        <v/>
      </c>
    </row>
    <row r="688" spans="2:41" ht="16.5" hidden="1" outlineLevel="2" thickBot="1">
      <c r="B688" s="316">
        <v>8</v>
      </c>
      <c r="C688" s="317">
        <f t="shared" si="354"/>
        <v>426</v>
      </c>
      <c r="D688" s="317">
        <f t="shared" si="355"/>
        <v>0</v>
      </c>
      <c r="E688" s="153"/>
      <c r="F688" s="153"/>
      <c r="G688" s="154"/>
      <c r="H688" s="154"/>
      <c r="I688" s="154"/>
      <c r="J688" s="154"/>
      <c r="K688" s="154"/>
      <c r="L688" s="154"/>
      <c r="M688" s="154"/>
      <c r="N688" s="253"/>
      <c r="O688" s="253"/>
      <c r="P688" s="312"/>
      <c r="Q688" s="253"/>
      <c r="R688" s="186" t="str">
        <f t="shared" si="357"/>
        <v>-</v>
      </c>
      <c r="S688" s="186" t="str">
        <f t="shared" si="358"/>
        <v>-</v>
      </c>
      <c r="T688" s="155" t="s">
        <v>316</v>
      </c>
      <c r="V688" s="181">
        <f t="shared" si="340"/>
        <v>0</v>
      </c>
      <c r="W688" s="202">
        <f t="shared" si="341"/>
        <v>0</v>
      </c>
      <c r="X688" s="149">
        <f t="shared" si="342"/>
        <v>0</v>
      </c>
      <c r="Y688" s="170">
        <f t="shared" si="343"/>
        <v>0</v>
      </c>
      <c r="Z688" s="161">
        <f t="shared" si="344"/>
        <v>0</v>
      </c>
      <c r="AA688" s="171">
        <f t="shared" si="345"/>
        <v>0</v>
      </c>
      <c r="AC688" s="219">
        <f t="shared" si="346"/>
        <v>0</v>
      </c>
      <c r="AD688" s="218">
        <f t="shared" si="347"/>
        <v>0</v>
      </c>
      <c r="AE688" s="218">
        <f t="shared" si="348"/>
        <v>0</v>
      </c>
      <c r="AF688" s="220">
        <f t="shared" si="349"/>
        <v>0</v>
      </c>
      <c r="AG688" s="162"/>
      <c r="AH688" s="182">
        <f t="shared" si="350"/>
        <v>0</v>
      </c>
      <c r="AI688" s="183">
        <f t="shared" si="351"/>
        <v>0</v>
      </c>
      <c r="AJ688" s="183">
        <f t="shared" si="352"/>
        <v>0</v>
      </c>
      <c r="AK688" s="184">
        <f t="shared" si="353"/>
        <v>0</v>
      </c>
      <c r="AM688" s="370" t="str">
        <f t="shared" si="359"/>
        <v>-</v>
      </c>
      <c r="AO688" s="309" t="str">
        <f t="shared" si="356"/>
        <v/>
      </c>
    </row>
    <row r="689" spans="2:41" ht="16.5" hidden="1" outlineLevel="2" thickBot="1">
      <c r="B689" s="316">
        <v>9</v>
      </c>
      <c r="C689" s="317">
        <f t="shared" si="354"/>
        <v>426</v>
      </c>
      <c r="D689" s="317">
        <f t="shared" si="355"/>
        <v>0</v>
      </c>
      <c r="E689" s="153"/>
      <c r="F689" s="153"/>
      <c r="G689" s="154"/>
      <c r="H689" s="154"/>
      <c r="I689" s="154"/>
      <c r="J689" s="154"/>
      <c r="K689" s="154"/>
      <c r="L689" s="154"/>
      <c r="M689" s="154"/>
      <c r="N689" s="253"/>
      <c r="O689" s="253"/>
      <c r="P689" s="312"/>
      <c r="Q689" s="253"/>
      <c r="R689" s="186" t="str">
        <f t="shared" si="357"/>
        <v>-</v>
      </c>
      <c r="S689" s="186" t="str">
        <f t="shared" si="358"/>
        <v>-</v>
      </c>
      <c r="T689" s="155" t="s">
        <v>316</v>
      </c>
      <c r="V689" s="181">
        <f t="shared" si="340"/>
        <v>0</v>
      </c>
      <c r="W689" s="202">
        <f t="shared" si="341"/>
        <v>0</v>
      </c>
      <c r="X689" s="149">
        <f t="shared" si="342"/>
        <v>0</v>
      </c>
      <c r="Y689" s="170">
        <f t="shared" si="343"/>
        <v>0</v>
      </c>
      <c r="Z689" s="161">
        <f t="shared" si="344"/>
        <v>0</v>
      </c>
      <c r="AA689" s="171">
        <f t="shared" si="345"/>
        <v>0</v>
      </c>
      <c r="AC689" s="219">
        <f t="shared" si="346"/>
        <v>0</v>
      </c>
      <c r="AD689" s="218">
        <f t="shared" si="347"/>
        <v>0</v>
      </c>
      <c r="AE689" s="218">
        <f t="shared" si="348"/>
        <v>0</v>
      </c>
      <c r="AF689" s="220">
        <f t="shared" si="349"/>
        <v>0</v>
      </c>
      <c r="AG689" s="162"/>
      <c r="AH689" s="182">
        <f t="shared" si="350"/>
        <v>0</v>
      </c>
      <c r="AI689" s="183">
        <f t="shared" si="351"/>
        <v>0</v>
      </c>
      <c r="AJ689" s="183">
        <f t="shared" si="352"/>
        <v>0</v>
      </c>
      <c r="AK689" s="184">
        <f t="shared" si="353"/>
        <v>0</v>
      </c>
      <c r="AM689" s="370" t="str">
        <f t="shared" si="359"/>
        <v>-</v>
      </c>
      <c r="AO689" s="309" t="str">
        <f t="shared" si="356"/>
        <v/>
      </c>
    </row>
    <row r="690" spans="2:41" ht="16.5" hidden="1" outlineLevel="2" thickBot="1">
      <c r="B690" s="316">
        <v>10</v>
      </c>
      <c r="C690" s="317">
        <f t="shared" si="354"/>
        <v>426</v>
      </c>
      <c r="D690" s="317">
        <f t="shared" si="355"/>
        <v>0</v>
      </c>
      <c r="E690" s="153"/>
      <c r="F690" s="153"/>
      <c r="G690" s="154"/>
      <c r="H690" s="154"/>
      <c r="I690" s="154"/>
      <c r="J690" s="154"/>
      <c r="K690" s="154"/>
      <c r="L690" s="154"/>
      <c r="M690" s="154"/>
      <c r="N690" s="253"/>
      <c r="O690" s="253"/>
      <c r="P690" s="312"/>
      <c r="Q690" s="253"/>
      <c r="R690" s="186" t="str">
        <f t="shared" si="357"/>
        <v>-</v>
      </c>
      <c r="S690" s="186" t="str">
        <f t="shared" si="358"/>
        <v>-</v>
      </c>
      <c r="T690" s="155" t="s">
        <v>316</v>
      </c>
      <c r="V690" s="181">
        <f t="shared" si="340"/>
        <v>0</v>
      </c>
      <c r="W690" s="202">
        <f t="shared" si="341"/>
        <v>0</v>
      </c>
      <c r="X690" s="149">
        <f t="shared" si="342"/>
        <v>0</v>
      </c>
      <c r="Y690" s="170">
        <f t="shared" si="343"/>
        <v>0</v>
      </c>
      <c r="Z690" s="161">
        <f t="shared" si="344"/>
        <v>0</v>
      </c>
      <c r="AA690" s="171">
        <f t="shared" si="345"/>
        <v>0</v>
      </c>
      <c r="AC690" s="219">
        <f t="shared" si="346"/>
        <v>0</v>
      </c>
      <c r="AD690" s="218">
        <f t="shared" si="347"/>
        <v>0</v>
      </c>
      <c r="AE690" s="218">
        <f t="shared" si="348"/>
        <v>0</v>
      </c>
      <c r="AF690" s="220">
        <f t="shared" si="349"/>
        <v>0</v>
      </c>
      <c r="AG690" s="162"/>
      <c r="AH690" s="182">
        <f t="shared" si="350"/>
        <v>0</v>
      </c>
      <c r="AI690" s="183">
        <f t="shared" si="351"/>
        <v>0</v>
      </c>
      <c r="AJ690" s="183">
        <f t="shared" si="352"/>
        <v>0</v>
      </c>
      <c r="AK690" s="184">
        <f t="shared" si="353"/>
        <v>0</v>
      </c>
      <c r="AM690" s="370" t="str">
        <f t="shared" si="359"/>
        <v>-</v>
      </c>
      <c r="AO690" s="309" t="str">
        <f t="shared" si="356"/>
        <v/>
      </c>
    </row>
    <row r="691" spans="2:41" ht="16.5" hidden="1" outlineLevel="2" thickBot="1">
      <c r="B691" s="316">
        <v>11</v>
      </c>
      <c r="C691" s="317">
        <f t="shared" si="354"/>
        <v>426</v>
      </c>
      <c r="D691" s="317">
        <f t="shared" si="355"/>
        <v>0</v>
      </c>
      <c r="E691" s="153"/>
      <c r="F691" s="153"/>
      <c r="G691" s="154"/>
      <c r="H691" s="154"/>
      <c r="I691" s="154"/>
      <c r="J691" s="154"/>
      <c r="K691" s="154"/>
      <c r="L691" s="154"/>
      <c r="M691" s="154"/>
      <c r="N691" s="253"/>
      <c r="O691" s="253"/>
      <c r="P691" s="312"/>
      <c r="Q691" s="253"/>
      <c r="R691" s="186" t="str">
        <f t="shared" si="357"/>
        <v>-</v>
      </c>
      <c r="S691" s="186" t="str">
        <f t="shared" si="358"/>
        <v>-</v>
      </c>
      <c r="T691" s="155" t="s">
        <v>316</v>
      </c>
      <c r="V691" s="181">
        <f t="shared" si="340"/>
        <v>0</v>
      </c>
      <c r="W691" s="202">
        <f t="shared" si="341"/>
        <v>0</v>
      </c>
      <c r="X691" s="149">
        <f t="shared" si="342"/>
        <v>0</v>
      </c>
      <c r="Y691" s="170">
        <f t="shared" si="343"/>
        <v>0</v>
      </c>
      <c r="Z691" s="161">
        <f t="shared" si="344"/>
        <v>0</v>
      </c>
      <c r="AA691" s="171">
        <f t="shared" si="345"/>
        <v>0</v>
      </c>
      <c r="AC691" s="219">
        <f t="shared" si="346"/>
        <v>0</v>
      </c>
      <c r="AD691" s="218">
        <f t="shared" si="347"/>
        <v>0</v>
      </c>
      <c r="AE691" s="218">
        <f t="shared" si="348"/>
        <v>0</v>
      </c>
      <c r="AF691" s="220">
        <f t="shared" si="349"/>
        <v>0</v>
      </c>
      <c r="AG691" s="162"/>
      <c r="AH691" s="182">
        <f t="shared" si="350"/>
        <v>0</v>
      </c>
      <c r="AI691" s="183">
        <f t="shared" si="351"/>
        <v>0</v>
      </c>
      <c r="AJ691" s="183">
        <f t="shared" si="352"/>
        <v>0</v>
      </c>
      <c r="AK691" s="184">
        <f t="shared" si="353"/>
        <v>0</v>
      </c>
      <c r="AM691" s="370" t="str">
        <f t="shared" si="359"/>
        <v>-</v>
      </c>
      <c r="AO691" s="309" t="str">
        <f t="shared" si="356"/>
        <v/>
      </c>
    </row>
    <row r="692" spans="2:41" ht="16.5" hidden="1" outlineLevel="2" thickBot="1">
      <c r="B692" s="316">
        <v>12</v>
      </c>
      <c r="C692" s="317">
        <f t="shared" si="354"/>
        <v>426</v>
      </c>
      <c r="D692" s="317">
        <f t="shared" si="355"/>
        <v>0</v>
      </c>
      <c r="E692" s="153"/>
      <c r="F692" s="153"/>
      <c r="G692" s="154"/>
      <c r="H692" s="154"/>
      <c r="I692" s="154"/>
      <c r="J692" s="154"/>
      <c r="K692" s="154"/>
      <c r="L692" s="154"/>
      <c r="M692" s="154"/>
      <c r="N692" s="253"/>
      <c r="O692" s="253"/>
      <c r="P692" s="312"/>
      <c r="Q692" s="253"/>
      <c r="R692" s="186" t="str">
        <f t="shared" si="357"/>
        <v>-</v>
      </c>
      <c r="S692" s="186" t="str">
        <f t="shared" si="358"/>
        <v>-</v>
      </c>
      <c r="T692" s="155" t="s">
        <v>316</v>
      </c>
      <c r="V692" s="181">
        <f t="shared" si="340"/>
        <v>0</v>
      </c>
      <c r="W692" s="202">
        <f t="shared" si="341"/>
        <v>0</v>
      </c>
      <c r="X692" s="149">
        <f t="shared" si="342"/>
        <v>0</v>
      </c>
      <c r="Y692" s="170">
        <f t="shared" si="343"/>
        <v>0</v>
      </c>
      <c r="Z692" s="161">
        <f t="shared" si="344"/>
        <v>0</v>
      </c>
      <c r="AA692" s="171">
        <f t="shared" si="345"/>
        <v>0</v>
      </c>
      <c r="AC692" s="219">
        <f t="shared" si="346"/>
        <v>0</v>
      </c>
      <c r="AD692" s="218">
        <f t="shared" si="347"/>
        <v>0</v>
      </c>
      <c r="AE692" s="218">
        <f t="shared" si="348"/>
        <v>0</v>
      </c>
      <c r="AF692" s="220">
        <f t="shared" si="349"/>
        <v>0</v>
      </c>
      <c r="AG692" s="162"/>
      <c r="AH692" s="182">
        <f t="shared" si="350"/>
        <v>0</v>
      </c>
      <c r="AI692" s="183">
        <f t="shared" si="351"/>
        <v>0</v>
      </c>
      <c r="AJ692" s="183">
        <f t="shared" si="352"/>
        <v>0</v>
      </c>
      <c r="AK692" s="184">
        <f t="shared" si="353"/>
        <v>0</v>
      </c>
      <c r="AM692" s="370" t="str">
        <f t="shared" si="359"/>
        <v>-</v>
      </c>
      <c r="AO692" s="309" t="str">
        <f t="shared" si="356"/>
        <v/>
      </c>
    </row>
    <row r="693" spans="2:41" ht="16.5" hidden="1" outlineLevel="2" thickBot="1">
      <c r="B693" s="316">
        <v>13</v>
      </c>
      <c r="C693" s="317">
        <f t="shared" si="354"/>
        <v>426</v>
      </c>
      <c r="D693" s="317">
        <f t="shared" si="355"/>
        <v>0</v>
      </c>
      <c r="E693" s="153"/>
      <c r="F693" s="153"/>
      <c r="G693" s="154"/>
      <c r="H693" s="154"/>
      <c r="I693" s="154"/>
      <c r="J693" s="154"/>
      <c r="K693" s="154"/>
      <c r="L693" s="154"/>
      <c r="M693" s="154"/>
      <c r="N693" s="253"/>
      <c r="O693" s="253"/>
      <c r="P693" s="312"/>
      <c r="Q693" s="253"/>
      <c r="R693" s="186" t="str">
        <f t="shared" si="357"/>
        <v>-</v>
      </c>
      <c r="S693" s="186" t="str">
        <f t="shared" si="358"/>
        <v>-</v>
      </c>
      <c r="T693" s="155" t="s">
        <v>316</v>
      </c>
      <c r="V693" s="181">
        <f t="shared" si="340"/>
        <v>0</v>
      </c>
      <c r="W693" s="202">
        <f t="shared" si="341"/>
        <v>0</v>
      </c>
      <c r="X693" s="149">
        <f t="shared" si="342"/>
        <v>0</v>
      </c>
      <c r="Y693" s="170">
        <f t="shared" si="343"/>
        <v>0</v>
      </c>
      <c r="Z693" s="161">
        <f t="shared" si="344"/>
        <v>0</v>
      </c>
      <c r="AA693" s="171">
        <f t="shared" si="345"/>
        <v>0</v>
      </c>
      <c r="AC693" s="219">
        <f t="shared" si="346"/>
        <v>0</v>
      </c>
      <c r="AD693" s="218">
        <f t="shared" si="347"/>
        <v>0</v>
      </c>
      <c r="AE693" s="218">
        <f t="shared" si="348"/>
        <v>0</v>
      </c>
      <c r="AF693" s="220">
        <f t="shared" si="349"/>
        <v>0</v>
      </c>
      <c r="AG693" s="162"/>
      <c r="AH693" s="182">
        <f t="shared" si="350"/>
        <v>0</v>
      </c>
      <c r="AI693" s="183">
        <f t="shared" si="351"/>
        <v>0</v>
      </c>
      <c r="AJ693" s="183">
        <f t="shared" si="352"/>
        <v>0</v>
      </c>
      <c r="AK693" s="184">
        <f t="shared" si="353"/>
        <v>0</v>
      </c>
      <c r="AM693" s="370" t="str">
        <f t="shared" si="359"/>
        <v>-</v>
      </c>
      <c r="AO693" s="309" t="str">
        <f t="shared" si="356"/>
        <v/>
      </c>
    </row>
    <row r="694" spans="2:41" ht="16.5" hidden="1" outlineLevel="2" thickBot="1">
      <c r="B694" s="316">
        <v>14</v>
      </c>
      <c r="C694" s="317">
        <f t="shared" si="354"/>
        <v>426</v>
      </c>
      <c r="D694" s="317">
        <f t="shared" si="355"/>
        <v>0</v>
      </c>
      <c r="E694" s="153"/>
      <c r="F694" s="153"/>
      <c r="G694" s="154"/>
      <c r="H694" s="154"/>
      <c r="I694" s="154"/>
      <c r="J694" s="154"/>
      <c r="K694" s="154"/>
      <c r="L694" s="154"/>
      <c r="M694" s="154"/>
      <c r="N694" s="253"/>
      <c r="O694" s="253"/>
      <c r="P694" s="312"/>
      <c r="Q694" s="253"/>
      <c r="R694" s="186" t="str">
        <f t="shared" si="357"/>
        <v>-</v>
      </c>
      <c r="S694" s="186" t="str">
        <f t="shared" si="358"/>
        <v>-</v>
      </c>
      <c r="T694" s="155" t="s">
        <v>316</v>
      </c>
      <c r="V694" s="181">
        <f t="shared" si="340"/>
        <v>0</v>
      </c>
      <c r="W694" s="202">
        <f t="shared" si="341"/>
        <v>0</v>
      </c>
      <c r="X694" s="149">
        <f t="shared" si="342"/>
        <v>0</v>
      </c>
      <c r="Y694" s="170">
        <f t="shared" si="343"/>
        <v>0</v>
      </c>
      <c r="Z694" s="161">
        <f t="shared" si="344"/>
        <v>0</v>
      </c>
      <c r="AA694" s="171">
        <f t="shared" si="345"/>
        <v>0</v>
      </c>
      <c r="AC694" s="219">
        <f t="shared" si="346"/>
        <v>0</v>
      </c>
      <c r="AD694" s="218">
        <f t="shared" si="347"/>
        <v>0</v>
      </c>
      <c r="AE694" s="218">
        <f t="shared" si="348"/>
        <v>0</v>
      </c>
      <c r="AF694" s="220">
        <f t="shared" si="349"/>
        <v>0</v>
      </c>
      <c r="AG694" s="162"/>
      <c r="AH694" s="182">
        <f t="shared" si="350"/>
        <v>0</v>
      </c>
      <c r="AI694" s="183">
        <f t="shared" si="351"/>
        <v>0</v>
      </c>
      <c r="AJ694" s="183">
        <f t="shared" si="352"/>
        <v>0</v>
      </c>
      <c r="AK694" s="184">
        <f t="shared" si="353"/>
        <v>0</v>
      </c>
      <c r="AM694" s="370" t="str">
        <f t="shared" si="359"/>
        <v>-</v>
      </c>
      <c r="AO694" s="309" t="str">
        <f t="shared" si="356"/>
        <v/>
      </c>
    </row>
    <row r="695" spans="2:41" ht="16.5" hidden="1" outlineLevel="2" thickBot="1">
      <c r="B695" s="316">
        <v>15</v>
      </c>
      <c r="C695" s="317">
        <f t="shared" si="354"/>
        <v>426</v>
      </c>
      <c r="D695" s="317">
        <f t="shared" si="355"/>
        <v>0</v>
      </c>
      <c r="E695" s="153"/>
      <c r="F695" s="153"/>
      <c r="G695" s="154"/>
      <c r="H695" s="154"/>
      <c r="I695" s="154"/>
      <c r="J695" s="154"/>
      <c r="K695" s="154"/>
      <c r="L695" s="154"/>
      <c r="M695" s="154"/>
      <c r="N695" s="253"/>
      <c r="O695" s="253"/>
      <c r="P695" s="312"/>
      <c r="Q695" s="253"/>
      <c r="R695" s="186" t="str">
        <f t="shared" si="357"/>
        <v>-</v>
      </c>
      <c r="S695" s="186" t="str">
        <f t="shared" si="358"/>
        <v>-</v>
      </c>
      <c r="T695" s="155" t="s">
        <v>316</v>
      </c>
      <c r="V695" s="181">
        <f t="shared" si="340"/>
        <v>0</v>
      </c>
      <c r="W695" s="202">
        <f t="shared" si="341"/>
        <v>0</v>
      </c>
      <c r="X695" s="149">
        <f t="shared" si="342"/>
        <v>0</v>
      </c>
      <c r="Y695" s="170">
        <f t="shared" si="343"/>
        <v>0</v>
      </c>
      <c r="Z695" s="161">
        <f t="shared" si="344"/>
        <v>0</v>
      </c>
      <c r="AA695" s="171">
        <f t="shared" si="345"/>
        <v>0</v>
      </c>
      <c r="AC695" s="219">
        <f t="shared" si="346"/>
        <v>0</v>
      </c>
      <c r="AD695" s="218">
        <f t="shared" si="347"/>
        <v>0</v>
      </c>
      <c r="AE695" s="218">
        <f t="shared" si="348"/>
        <v>0</v>
      </c>
      <c r="AF695" s="220">
        <f t="shared" si="349"/>
        <v>0</v>
      </c>
      <c r="AG695" s="162"/>
      <c r="AH695" s="182">
        <f t="shared" si="350"/>
        <v>0</v>
      </c>
      <c r="AI695" s="183">
        <f t="shared" si="351"/>
        <v>0</v>
      </c>
      <c r="AJ695" s="183">
        <f t="shared" si="352"/>
        <v>0</v>
      </c>
      <c r="AK695" s="184">
        <f t="shared" si="353"/>
        <v>0</v>
      </c>
      <c r="AM695" s="370" t="str">
        <f t="shared" si="359"/>
        <v>-</v>
      </c>
      <c r="AO695" s="309" t="str">
        <f t="shared" si="356"/>
        <v/>
      </c>
    </row>
    <row r="696" spans="2:41" ht="16.5" hidden="1" outlineLevel="2" thickBot="1">
      <c r="B696" s="316">
        <v>16</v>
      </c>
      <c r="C696" s="317">
        <f t="shared" si="354"/>
        <v>426</v>
      </c>
      <c r="D696" s="317">
        <f t="shared" si="355"/>
        <v>0</v>
      </c>
      <c r="E696" s="153"/>
      <c r="F696" s="153"/>
      <c r="G696" s="154"/>
      <c r="H696" s="154"/>
      <c r="I696" s="154"/>
      <c r="J696" s="154"/>
      <c r="K696" s="154"/>
      <c r="L696" s="154"/>
      <c r="M696" s="154"/>
      <c r="N696" s="253"/>
      <c r="O696" s="253"/>
      <c r="P696" s="312"/>
      <c r="Q696" s="253"/>
      <c r="R696" s="186" t="str">
        <f t="shared" si="357"/>
        <v>-</v>
      </c>
      <c r="S696" s="186" t="str">
        <f t="shared" si="358"/>
        <v>-</v>
      </c>
      <c r="T696" s="155" t="s">
        <v>316</v>
      </c>
      <c r="V696" s="181">
        <f t="shared" si="340"/>
        <v>0</v>
      </c>
      <c r="W696" s="202">
        <f t="shared" si="341"/>
        <v>0</v>
      </c>
      <c r="X696" s="149">
        <f t="shared" si="342"/>
        <v>0</v>
      </c>
      <c r="Y696" s="170">
        <f t="shared" si="343"/>
        <v>0</v>
      </c>
      <c r="Z696" s="161">
        <f t="shared" si="344"/>
        <v>0</v>
      </c>
      <c r="AA696" s="171">
        <f t="shared" si="345"/>
        <v>0</v>
      </c>
      <c r="AC696" s="219">
        <f t="shared" si="346"/>
        <v>0</v>
      </c>
      <c r="AD696" s="218">
        <f t="shared" si="347"/>
        <v>0</v>
      </c>
      <c r="AE696" s="218">
        <f t="shared" si="348"/>
        <v>0</v>
      </c>
      <c r="AF696" s="220">
        <f t="shared" si="349"/>
        <v>0</v>
      </c>
      <c r="AG696" s="162"/>
      <c r="AH696" s="182">
        <f t="shared" si="350"/>
        <v>0</v>
      </c>
      <c r="AI696" s="183">
        <f t="shared" si="351"/>
        <v>0</v>
      </c>
      <c r="AJ696" s="183">
        <f t="shared" si="352"/>
        <v>0</v>
      </c>
      <c r="AK696" s="184">
        <f t="shared" si="353"/>
        <v>0</v>
      </c>
      <c r="AM696" s="370" t="str">
        <f t="shared" si="359"/>
        <v>-</v>
      </c>
      <c r="AO696" s="309" t="str">
        <f t="shared" si="356"/>
        <v/>
      </c>
    </row>
    <row r="697" spans="2:41" ht="16.5" hidden="1" outlineLevel="2" thickBot="1">
      <c r="B697" s="316">
        <v>17</v>
      </c>
      <c r="C697" s="317">
        <f t="shared" si="354"/>
        <v>426</v>
      </c>
      <c r="D697" s="317">
        <f t="shared" si="355"/>
        <v>0</v>
      </c>
      <c r="E697" s="153"/>
      <c r="F697" s="153"/>
      <c r="G697" s="154"/>
      <c r="H697" s="154"/>
      <c r="I697" s="154"/>
      <c r="J697" s="154"/>
      <c r="K697" s="154"/>
      <c r="L697" s="154"/>
      <c r="M697" s="154"/>
      <c r="N697" s="253"/>
      <c r="O697" s="253"/>
      <c r="P697" s="312"/>
      <c r="Q697" s="253"/>
      <c r="R697" s="186" t="str">
        <f t="shared" si="357"/>
        <v>-</v>
      </c>
      <c r="S697" s="186" t="str">
        <f t="shared" si="358"/>
        <v>-</v>
      </c>
      <c r="T697" s="155" t="s">
        <v>316</v>
      </c>
      <c r="V697" s="181">
        <f t="shared" si="340"/>
        <v>0</v>
      </c>
      <c r="W697" s="202">
        <f t="shared" si="341"/>
        <v>0</v>
      </c>
      <c r="X697" s="149">
        <f t="shared" si="342"/>
        <v>0</v>
      </c>
      <c r="Y697" s="170">
        <f t="shared" si="343"/>
        <v>0</v>
      </c>
      <c r="Z697" s="161">
        <f t="shared" si="344"/>
        <v>0</v>
      </c>
      <c r="AA697" s="171">
        <f t="shared" si="345"/>
        <v>0</v>
      </c>
      <c r="AC697" s="219">
        <f t="shared" si="346"/>
        <v>0</v>
      </c>
      <c r="AD697" s="218">
        <f t="shared" si="347"/>
        <v>0</v>
      </c>
      <c r="AE697" s="218">
        <f t="shared" si="348"/>
        <v>0</v>
      </c>
      <c r="AF697" s="220">
        <f t="shared" si="349"/>
        <v>0</v>
      </c>
      <c r="AG697" s="162"/>
      <c r="AH697" s="182">
        <f t="shared" si="350"/>
        <v>0</v>
      </c>
      <c r="AI697" s="183">
        <f t="shared" si="351"/>
        <v>0</v>
      </c>
      <c r="AJ697" s="183">
        <f t="shared" si="352"/>
        <v>0</v>
      </c>
      <c r="AK697" s="184">
        <f t="shared" si="353"/>
        <v>0</v>
      </c>
      <c r="AM697" s="370" t="str">
        <f t="shared" si="359"/>
        <v>-</v>
      </c>
      <c r="AO697" s="309" t="str">
        <f t="shared" si="356"/>
        <v/>
      </c>
    </row>
    <row r="698" spans="2:41" ht="16.5" hidden="1" outlineLevel="2" thickBot="1">
      <c r="B698" s="316">
        <v>18</v>
      </c>
      <c r="C698" s="317">
        <f t="shared" si="354"/>
        <v>426</v>
      </c>
      <c r="D698" s="317">
        <f t="shared" si="355"/>
        <v>0</v>
      </c>
      <c r="E698" s="153"/>
      <c r="F698" s="153"/>
      <c r="G698" s="154"/>
      <c r="H698" s="154"/>
      <c r="I698" s="154"/>
      <c r="J698" s="154"/>
      <c r="K698" s="154"/>
      <c r="L698" s="154"/>
      <c r="M698" s="154"/>
      <c r="N698" s="253"/>
      <c r="O698" s="253"/>
      <c r="P698" s="312"/>
      <c r="Q698" s="253"/>
      <c r="R698" s="186" t="str">
        <f t="shared" si="357"/>
        <v>-</v>
      </c>
      <c r="S698" s="186" t="str">
        <f t="shared" si="358"/>
        <v>-</v>
      </c>
      <c r="T698" s="155" t="s">
        <v>316</v>
      </c>
      <c r="V698" s="181">
        <f t="shared" si="340"/>
        <v>0</v>
      </c>
      <c r="W698" s="202">
        <f t="shared" si="341"/>
        <v>0</v>
      </c>
      <c r="X698" s="149">
        <f t="shared" si="342"/>
        <v>0</v>
      </c>
      <c r="Y698" s="170">
        <f t="shared" si="343"/>
        <v>0</v>
      </c>
      <c r="Z698" s="161">
        <f t="shared" si="344"/>
        <v>0</v>
      </c>
      <c r="AA698" s="171">
        <f t="shared" si="345"/>
        <v>0</v>
      </c>
      <c r="AC698" s="219">
        <f t="shared" si="346"/>
        <v>0</v>
      </c>
      <c r="AD698" s="218">
        <f t="shared" si="347"/>
        <v>0</v>
      </c>
      <c r="AE698" s="218">
        <f t="shared" si="348"/>
        <v>0</v>
      </c>
      <c r="AF698" s="220">
        <f t="shared" si="349"/>
        <v>0</v>
      </c>
      <c r="AG698" s="162"/>
      <c r="AH698" s="182">
        <f t="shared" si="350"/>
        <v>0</v>
      </c>
      <c r="AI698" s="183">
        <f t="shared" si="351"/>
        <v>0</v>
      </c>
      <c r="AJ698" s="183">
        <f t="shared" si="352"/>
        <v>0</v>
      </c>
      <c r="AK698" s="184">
        <f t="shared" si="353"/>
        <v>0</v>
      </c>
      <c r="AM698" s="370" t="str">
        <f t="shared" si="359"/>
        <v>-</v>
      </c>
      <c r="AO698" s="309" t="str">
        <f t="shared" si="356"/>
        <v/>
      </c>
    </row>
    <row r="699" spans="2:41" ht="16.5" hidden="1" outlineLevel="2" thickBot="1">
      <c r="B699" s="316">
        <v>19</v>
      </c>
      <c r="C699" s="317">
        <f t="shared" si="354"/>
        <v>426</v>
      </c>
      <c r="D699" s="317">
        <f t="shared" si="355"/>
        <v>0</v>
      </c>
      <c r="E699" s="153"/>
      <c r="F699" s="153"/>
      <c r="G699" s="154"/>
      <c r="H699" s="154"/>
      <c r="I699" s="154"/>
      <c r="J699" s="154"/>
      <c r="K699" s="154"/>
      <c r="L699" s="154"/>
      <c r="M699" s="154"/>
      <c r="N699" s="253"/>
      <c r="O699" s="253"/>
      <c r="P699" s="312"/>
      <c r="Q699" s="253"/>
      <c r="R699" s="186" t="str">
        <f t="shared" si="357"/>
        <v>-</v>
      </c>
      <c r="S699" s="186" t="str">
        <f t="shared" si="358"/>
        <v>-</v>
      </c>
      <c r="T699" s="155" t="s">
        <v>316</v>
      </c>
      <c r="V699" s="181">
        <f t="shared" si="340"/>
        <v>0</v>
      </c>
      <c r="W699" s="202">
        <f t="shared" si="341"/>
        <v>0</v>
      </c>
      <c r="X699" s="149">
        <f t="shared" si="342"/>
        <v>0</v>
      </c>
      <c r="Y699" s="170">
        <f t="shared" si="343"/>
        <v>0</v>
      </c>
      <c r="Z699" s="161">
        <f t="shared" si="344"/>
        <v>0</v>
      </c>
      <c r="AA699" s="171">
        <f t="shared" si="345"/>
        <v>0</v>
      </c>
      <c r="AC699" s="219">
        <f t="shared" si="346"/>
        <v>0</v>
      </c>
      <c r="AD699" s="218">
        <f t="shared" si="347"/>
        <v>0</v>
      </c>
      <c r="AE699" s="218">
        <f t="shared" si="348"/>
        <v>0</v>
      </c>
      <c r="AF699" s="220">
        <f t="shared" si="349"/>
        <v>0</v>
      </c>
      <c r="AG699" s="162"/>
      <c r="AH699" s="182">
        <f t="shared" si="350"/>
        <v>0</v>
      </c>
      <c r="AI699" s="183">
        <f t="shared" si="351"/>
        <v>0</v>
      </c>
      <c r="AJ699" s="183">
        <f t="shared" si="352"/>
        <v>0</v>
      </c>
      <c r="AK699" s="184">
        <f t="shared" si="353"/>
        <v>0</v>
      </c>
      <c r="AM699" s="370" t="str">
        <f t="shared" si="359"/>
        <v>-</v>
      </c>
      <c r="AO699" s="309" t="str">
        <f t="shared" si="356"/>
        <v/>
      </c>
    </row>
    <row r="700" spans="2:41" ht="16.5" hidden="1" outlineLevel="2" thickBot="1">
      <c r="B700" s="316">
        <v>20</v>
      </c>
      <c r="C700" s="317">
        <f t="shared" si="354"/>
        <v>426</v>
      </c>
      <c r="D700" s="317">
        <f t="shared" si="355"/>
        <v>0</v>
      </c>
      <c r="E700" s="153"/>
      <c r="F700" s="153"/>
      <c r="G700" s="154"/>
      <c r="H700" s="154"/>
      <c r="I700" s="154"/>
      <c r="J700" s="154"/>
      <c r="K700" s="154"/>
      <c r="L700" s="154"/>
      <c r="M700" s="154"/>
      <c r="N700" s="253"/>
      <c r="O700" s="253"/>
      <c r="P700" s="312"/>
      <c r="Q700" s="253"/>
      <c r="R700" s="186" t="str">
        <f t="shared" si="357"/>
        <v>-</v>
      </c>
      <c r="S700" s="186" t="str">
        <f t="shared" si="358"/>
        <v>-</v>
      </c>
      <c r="T700" s="155" t="s">
        <v>316</v>
      </c>
      <c r="V700" s="181">
        <f t="shared" si="340"/>
        <v>0</v>
      </c>
      <c r="W700" s="202">
        <f t="shared" si="341"/>
        <v>0</v>
      </c>
      <c r="X700" s="149">
        <f t="shared" si="342"/>
        <v>0</v>
      </c>
      <c r="Y700" s="170">
        <f t="shared" si="343"/>
        <v>0</v>
      </c>
      <c r="Z700" s="161">
        <f t="shared" si="344"/>
        <v>0</v>
      </c>
      <c r="AA700" s="171">
        <f t="shared" si="345"/>
        <v>0</v>
      </c>
      <c r="AC700" s="219">
        <f t="shared" si="346"/>
        <v>0</v>
      </c>
      <c r="AD700" s="218">
        <f t="shared" si="347"/>
        <v>0</v>
      </c>
      <c r="AE700" s="218">
        <f t="shared" si="348"/>
        <v>0</v>
      </c>
      <c r="AF700" s="220">
        <f t="shared" si="349"/>
        <v>0</v>
      </c>
      <c r="AG700" s="162"/>
      <c r="AH700" s="182">
        <f t="shared" si="350"/>
        <v>0</v>
      </c>
      <c r="AI700" s="183">
        <f t="shared" si="351"/>
        <v>0</v>
      </c>
      <c r="AJ700" s="183">
        <f t="shared" si="352"/>
        <v>0</v>
      </c>
      <c r="AK700" s="184">
        <f t="shared" si="353"/>
        <v>0</v>
      </c>
      <c r="AM700" s="370" t="str">
        <f t="shared" si="359"/>
        <v>-</v>
      </c>
      <c r="AO700" s="309" t="str">
        <f t="shared" si="356"/>
        <v/>
      </c>
    </row>
    <row r="701" spans="2:41" ht="16.5" hidden="1" outlineLevel="2" thickBot="1">
      <c r="B701" s="316">
        <v>21</v>
      </c>
      <c r="C701" s="317">
        <f t="shared" si="354"/>
        <v>426</v>
      </c>
      <c r="D701" s="317">
        <f t="shared" si="355"/>
        <v>0</v>
      </c>
      <c r="E701" s="153"/>
      <c r="F701" s="153"/>
      <c r="G701" s="154"/>
      <c r="H701" s="154"/>
      <c r="I701" s="154"/>
      <c r="J701" s="154"/>
      <c r="K701" s="154"/>
      <c r="L701" s="154"/>
      <c r="M701" s="154"/>
      <c r="N701" s="253"/>
      <c r="O701" s="253"/>
      <c r="P701" s="312"/>
      <c r="Q701" s="253"/>
      <c r="R701" s="186" t="str">
        <f t="shared" si="357"/>
        <v>-</v>
      </c>
      <c r="S701" s="186" t="str">
        <f t="shared" si="358"/>
        <v>-</v>
      </c>
      <c r="T701" s="155" t="s">
        <v>316</v>
      </c>
      <c r="V701" s="181">
        <f t="shared" si="340"/>
        <v>0</v>
      </c>
      <c r="W701" s="202">
        <f t="shared" si="341"/>
        <v>0</v>
      </c>
      <c r="X701" s="149">
        <f t="shared" si="342"/>
        <v>0</v>
      </c>
      <c r="Y701" s="170">
        <f t="shared" si="343"/>
        <v>0</v>
      </c>
      <c r="Z701" s="161">
        <f t="shared" si="344"/>
        <v>0</v>
      </c>
      <c r="AA701" s="171">
        <f t="shared" si="345"/>
        <v>0</v>
      </c>
      <c r="AC701" s="219">
        <f t="shared" si="346"/>
        <v>0</v>
      </c>
      <c r="AD701" s="218">
        <f t="shared" si="347"/>
        <v>0</v>
      </c>
      <c r="AE701" s="218">
        <f t="shared" si="348"/>
        <v>0</v>
      </c>
      <c r="AF701" s="220">
        <f t="shared" si="349"/>
        <v>0</v>
      </c>
      <c r="AG701" s="162"/>
      <c r="AH701" s="182">
        <f t="shared" si="350"/>
        <v>0</v>
      </c>
      <c r="AI701" s="183">
        <f t="shared" si="351"/>
        <v>0</v>
      </c>
      <c r="AJ701" s="183">
        <f t="shared" si="352"/>
        <v>0</v>
      </c>
      <c r="AK701" s="184">
        <f t="shared" si="353"/>
        <v>0</v>
      </c>
      <c r="AM701" s="370" t="str">
        <f t="shared" si="359"/>
        <v>-</v>
      </c>
      <c r="AO701" s="309" t="str">
        <f t="shared" si="356"/>
        <v/>
      </c>
    </row>
    <row r="702" spans="2:41" ht="16.5" hidden="1" outlineLevel="2" thickBot="1">
      <c r="B702" s="316">
        <v>22</v>
      </c>
      <c r="C702" s="317">
        <f t="shared" si="354"/>
        <v>426</v>
      </c>
      <c r="D702" s="317">
        <f t="shared" si="355"/>
        <v>0</v>
      </c>
      <c r="E702" s="153"/>
      <c r="F702" s="153"/>
      <c r="G702" s="154"/>
      <c r="H702" s="154"/>
      <c r="I702" s="154"/>
      <c r="J702" s="154"/>
      <c r="K702" s="154"/>
      <c r="L702" s="154"/>
      <c r="M702" s="154"/>
      <c r="N702" s="253"/>
      <c r="O702" s="253"/>
      <c r="P702" s="312"/>
      <c r="Q702" s="253"/>
      <c r="R702" s="186" t="str">
        <f t="shared" si="357"/>
        <v>-</v>
      </c>
      <c r="S702" s="186" t="str">
        <f t="shared" si="358"/>
        <v>-</v>
      </c>
      <c r="T702" s="155" t="s">
        <v>316</v>
      </c>
      <c r="V702" s="181">
        <f t="shared" si="340"/>
        <v>0</v>
      </c>
      <c r="W702" s="202">
        <f t="shared" si="341"/>
        <v>0</v>
      </c>
      <c r="X702" s="149">
        <f t="shared" si="342"/>
        <v>0</v>
      </c>
      <c r="Y702" s="170">
        <f t="shared" si="343"/>
        <v>0</v>
      </c>
      <c r="Z702" s="161">
        <f t="shared" si="344"/>
        <v>0</v>
      </c>
      <c r="AA702" s="171">
        <f t="shared" si="345"/>
        <v>0</v>
      </c>
      <c r="AC702" s="219">
        <f t="shared" si="346"/>
        <v>0</v>
      </c>
      <c r="AD702" s="218">
        <f t="shared" si="347"/>
        <v>0</v>
      </c>
      <c r="AE702" s="218">
        <f t="shared" si="348"/>
        <v>0</v>
      </c>
      <c r="AF702" s="220">
        <f t="shared" si="349"/>
        <v>0</v>
      </c>
      <c r="AG702" s="162"/>
      <c r="AH702" s="182">
        <f t="shared" si="350"/>
        <v>0</v>
      </c>
      <c r="AI702" s="183">
        <f t="shared" si="351"/>
        <v>0</v>
      </c>
      <c r="AJ702" s="183">
        <f t="shared" si="352"/>
        <v>0</v>
      </c>
      <c r="AK702" s="184">
        <f t="shared" si="353"/>
        <v>0</v>
      </c>
      <c r="AM702" s="370" t="str">
        <f t="shared" si="359"/>
        <v>-</v>
      </c>
      <c r="AO702" s="309" t="str">
        <f t="shared" si="356"/>
        <v/>
      </c>
    </row>
    <row r="703" spans="2:41" ht="16.5" hidden="1" outlineLevel="2" thickBot="1">
      <c r="B703" s="316">
        <v>23</v>
      </c>
      <c r="C703" s="317">
        <f t="shared" si="354"/>
        <v>426</v>
      </c>
      <c r="D703" s="317">
        <f t="shared" si="355"/>
        <v>0</v>
      </c>
      <c r="E703" s="153"/>
      <c r="F703" s="153"/>
      <c r="G703" s="154"/>
      <c r="H703" s="154"/>
      <c r="I703" s="154"/>
      <c r="J703" s="154"/>
      <c r="K703" s="154"/>
      <c r="L703" s="154"/>
      <c r="M703" s="154"/>
      <c r="N703" s="253"/>
      <c r="O703" s="253"/>
      <c r="P703" s="312"/>
      <c r="Q703" s="253"/>
      <c r="R703" s="186" t="str">
        <f t="shared" si="357"/>
        <v>-</v>
      </c>
      <c r="S703" s="186" t="str">
        <f t="shared" si="358"/>
        <v>-</v>
      </c>
      <c r="T703" s="155" t="s">
        <v>316</v>
      </c>
      <c r="V703" s="181">
        <f t="shared" si="340"/>
        <v>0</v>
      </c>
      <c r="W703" s="202">
        <f t="shared" si="341"/>
        <v>0</v>
      </c>
      <c r="X703" s="149">
        <f t="shared" si="342"/>
        <v>0</v>
      </c>
      <c r="Y703" s="170">
        <f t="shared" si="343"/>
        <v>0</v>
      </c>
      <c r="Z703" s="161">
        <f t="shared" si="344"/>
        <v>0</v>
      </c>
      <c r="AA703" s="171">
        <f t="shared" si="345"/>
        <v>0</v>
      </c>
      <c r="AC703" s="219">
        <f t="shared" si="346"/>
        <v>0</v>
      </c>
      <c r="AD703" s="218">
        <f t="shared" si="347"/>
        <v>0</v>
      </c>
      <c r="AE703" s="218">
        <f t="shared" si="348"/>
        <v>0</v>
      </c>
      <c r="AF703" s="220">
        <f t="shared" si="349"/>
        <v>0</v>
      </c>
      <c r="AG703" s="162"/>
      <c r="AH703" s="182">
        <f t="shared" si="350"/>
        <v>0</v>
      </c>
      <c r="AI703" s="183">
        <f t="shared" si="351"/>
        <v>0</v>
      </c>
      <c r="AJ703" s="183">
        <f t="shared" si="352"/>
        <v>0</v>
      </c>
      <c r="AK703" s="184">
        <f t="shared" si="353"/>
        <v>0</v>
      </c>
      <c r="AM703" s="370" t="str">
        <f t="shared" si="359"/>
        <v>-</v>
      </c>
      <c r="AO703" s="309" t="str">
        <f t="shared" si="356"/>
        <v/>
      </c>
    </row>
    <row r="704" spans="2:41" ht="16.5" hidden="1" outlineLevel="2" thickBot="1">
      <c r="B704" s="316">
        <v>24</v>
      </c>
      <c r="C704" s="317">
        <f t="shared" si="354"/>
        <v>426</v>
      </c>
      <c r="D704" s="317">
        <f t="shared" si="355"/>
        <v>0</v>
      </c>
      <c r="E704" s="153"/>
      <c r="F704" s="153"/>
      <c r="G704" s="154"/>
      <c r="H704" s="154"/>
      <c r="I704" s="154"/>
      <c r="J704" s="154"/>
      <c r="K704" s="154"/>
      <c r="L704" s="154"/>
      <c r="M704" s="154"/>
      <c r="N704" s="253"/>
      <c r="O704" s="253"/>
      <c r="P704" s="312"/>
      <c r="Q704" s="253"/>
      <c r="R704" s="186" t="str">
        <f t="shared" si="357"/>
        <v>-</v>
      </c>
      <c r="S704" s="186" t="str">
        <f t="shared" si="358"/>
        <v>-</v>
      </c>
      <c r="T704" s="155" t="s">
        <v>316</v>
      </c>
      <c r="V704" s="181">
        <f t="shared" si="340"/>
        <v>0</v>
      </c>
      <c r="W704" s="202">
        <f t="shared" si="341"/>
        <v>0</v>
      </c>
      <c r="X704" s="149">
        <f t="shared" si="342"/>
        <v>0</v>
      </c>
      <c r="Y704" s="170">
        <f t="shared" si="343"/>
        <v>0</v>
      </c>
      <c r="Z704" s="161">
        <f t="shared" si="344"/>
        <v>0</v>
      </c>
      <c r="AA704" s="171">
        <f t="shared" si="345"/>
        <v>0</v>
      </c>
      <c r="AC704" s="219">
        <f t="shared" si="346"/>
        <v>0</v>
      </c>
      <c r="AD704" s="218">
        <f t="shared" si="347"/>
        <v>0</v>
      </c>
      <c r="AE704" s="218">
        <f t="shared" si="348"/>
        <v>0</v>
      </c>
      <c r="AF704" s="220">
        <f t="shared" si="349"/>
        <v>0</v>
      </c>
      <c r="AG704" s="162"/>
      <c r="AH704" s="182">
        <f t="shared" si="350"/>
        <v>0</v>
      </c>
      <c r="AI704" s="183">
        <f t="shared" si="351"/>
        <v>0</v>
      </c>
      <c r="AJ704" s="183">
        <f t="shared" si="352"/>
        <v>0</v>
      </c>
      <c r="AK704" s="184">
        <f t="shared" si="353"/>
        <v>0</v>
      </c>
      <c r="AM704" s="370" t="str">
        <f t="shared" si="359"/>
        <v>-</v>
      </c>
      <c r="AO704" s="309" t="str">
        <f t="shared" si="356"/>
        <v/>
      </c>
    </row>
    <row r="705" spans="2:41" ht="16.5" hidden="1" outlineLevel="2" thickBot="1">
      <c r="B705" s="316">
        <v>25</v>
      </c>
      <c r="C705" s="317">
        <f t="shared" si="354"/>
        <v>426</v>
      </c>
      <c r="D705" s="317">
        <f t="shared" si="355"/>
        <v>0</v>
      </c>
      <c r="E705" s="153"/>
      <c r="F705" s="153"/>
      <c r="G705" s="154"/>
      <c r="H705" s="154"/>
      <c r="I705" s="154"/>
      <c r="J705" s="154"/>
      <c r="K705" s="154"/>
      <c r="L705" s="154"/>
      <c r="M705" s="154"/>
      <c r="N705" s="253"/>
      <c r="O705" s="253"/>
      <c r="P705" s="312"/>
      <c r="Q705" s="253"/>
      <c r="R705" s="186" t="str">
        <f t="shared" si="357"/>
        <v>-</v>
      </c>
      <c r="S705" s="186" t="str">
        <f t="shared" si="358"/>
        <v>-</v>
      </c>
      <c r="T705" s="155" t="s">
        <v>316</v>
      </c>
      <c r="V705" s="181">
        <f t="shared" si="340"/>
        <v>0</v>
      </c>
      <c r="W705" s="202">
        <f t="shared" si="341"/>
        <v>0</v>
      </c>
      <c r="X705" s="149">
        <f t="shared" si="342"/>
        <v>0</v>
      </c>
      <c r="Y705" s="170">
        <f t="shared" si="343"/>
        <v>0</v>
      </c>
      <c r="Z705" s="161">
        <f t="shared" si="344"/>
        <v>0</v>
      </c>
      <c r="AA705" s="171">
        <f t="shared" si="345"/>
        <v>0</v>
      </c>
      <c r="AC705" s="219">
        <f t="shared" si="346"/>
        <v>0</v>
      </c>
      <c r="AD705" s="218">
        <f t="shared" si="347"/>
        <v>0</v>
      </c>
      <c r="AE705" s="218">
        <f t="shared" si="348"/>
        <v>0</v>
      </c>
      <c r="AF705" s="220">
        <f t="shared" si="349"/>
        <v>0</v>
      </c>
      <c r="AG705" s="162"/>
      <c r="AH705" s="182">
        <f t="shared" si="350"/>
        <v>0</v>
      </c>
      <c r="AI705" s="183">
        <f t="shared" si="351"/>
        <v>0</v>
      </c>
      <c r="AJ705" s="183">
        <f t="shared" si="352"/>
        <v>0</v>
      </c>
      <c r="AK705" s="184">
        <f t="shared" si="353"/>
        <v>0</v>
      </c>
      <c r="AM705" s="370" t="str">
        <f t="shared" si="359"/>
        <v>-</v>
      </c>
      <c r="AO705" s="309" t="str">
        <f t="shared" si="356"/>
        <v/>
      </c>
    </row>
    <row r="706" spans="2:41" ht="16.5" hidden="1" outlineLevel="2" thickBot="1">
      <c r="B706" s="316">
        <v>26</v>
      </c>
      <c r="C706" s="317">
        <f t="shared" si="354"/>
        <v>426</v>
      </c>
      <c r="D706" s="317">
        <f t="shared" si="355"/>
        <v>0</v>
      </c>
      <c r="E706" s="153"/>
      <c r="F706" s="153"/>
      <c r="G706" s="154"/>
      <c r="H706" s="154"/>
      <c r="I706" s="154"/>
      <c r="J706" s="154"/>
      <c r="K706" s="154"/>
      <c r="L706" s="154"/>
      <c r="M706" s="154"/>
      <c r="N706" s="253"/>
      <c r="O706" s="253"/>
      <c r="P706" s="312"/>
      <c r="Q706" s="253"/>
      <c r="R706" s="186" t="str">
        <f t="shared" si="357"/>
        <v>-</v>
      </c>
      <c r="S706" s="186" t="str">
        <f t="shared" si="358"/>
        <v>-</v>
      </c>
      <c r="T706" s="155" t="s">
        <v>316</v>
      </c>
      <c r="V706" s="181">
        <f t="shared" si="340"/>
        <v>0</v>
      </c>
      <c r="W706" s="202">
        <f t="shared" si="341"/>
        <v>0</v>
      </c>
      <c r="X706" s="149">
        <f t="shared" si="342"/>
        <v>0</v>
      </c>
      <c r="Y706" s="170">
        <f t="shared" si="343"/>
        <v>0</v>
      </c>
      <c r="Z706" s="161">
        <f t="shared" si="344"/>
        <v>0</v>
      </c>
      <c r="AA706" s="171">
        <f t="shared" si="345"/>
        <v>0</v>
      </c>
      <c r="AC706" s="219">
        <f t="shared" si="346"/>
        <v>0</v>
      </c>
      <c r="AD706" s="218">
        <f t="shared" si="347"/>
        <v>0</v>
      </c>
      <c r="AE706" s="218">
        <f t="shared" si="348"/>
        <v>0</v>
      </c>
      <c r="AF706" s="220">
        <f t="shared" si="349"/>
        <v>0</v>
      </c>
      <c r="AG706" s="162"/>
      <c r="AH706" s="182">
        <f t="shared" si="350"/>
        <v>0</v>
      </c>
      <c r="AI706" s="183">
        <f t="shared" si="351"/>
        <v>0</v>
      </c>
      <c r="AJ706" s="183">
        <f t="shared" si="352"/>
        <v>0</v>
      </c>
      <c r="AK706" s="184">
        <f t="shared" si="353"/>
        <v>0</v>
      </c>
      <c r="AM706" s="370" t="str">
        <f t="shared" si="359"/>
        <v>-</v>
      </c>
      <c r="AO706" s="309" t="str">
        <f t="shared" si="356"/>
        <v/>
      </c>
    </row>
    <row r="707" spans="2:41" ht="16.5" hidden="1" outlineLevel="2" thickBot="1">
      <c r="B707" s="316">
        <v>27</v>
      </c>
      <c r="C707" s="317">
        <f t="shared" si="354"/>
        <v>426</v>
      </c>
      <c r="D707" s="317">
        <f t="shared" si="355"/>
        <v>0</v>
      </c>
      <c r="E707" s="153"/>
      <c r="F707" s="153"/>
      <c r="G707" s="154"/>
      <c r="H707" s="154"/>
      <c r="I707" s="154"/>
      <c r="J707" s="154"/>
      <c r="K707" s="154"/>
      <c r="L707" s="154"/>
      <c r="M707" s="154"/>
      <c r="N707" s="253"/>
      <c r="O707" s="253"/>
      <c r="P707" s="312"/>
      <c r="Q707" s="253"/>
      <c r="R707" s="186" t="str">
        <f t="shared" si="357"/>
        <v>-</v>
      </c>
      <c r="S707" s="186" t="str">
        <f t="shared" si="358"/>
        <v>-</v>
      </c>
      <c r="T707" s="155" t="s">
        <v>316</v>
      </c>
      <c r="V707" s="181">
        <f t="shared" si="340"/>
        <v>0</v>
      </c>
      <c r="W707" s="202">
        <f t="shared" si="341"/>
        <v>0</v>
      </c>
      <c r="X707" s="149">
        <f t="shared" si="342"/>
        <v>0</v>
      </c>
      <c r="Y707" s="170">
        <f t="shared" si="343"/>
        <v>0</v>
      </c>
      <c r="Z707" s="161">
        <f t="shared" si="344"/>
        <v>0</v>
      </c>
      <c r="AA707" s="171">
        <f t="shared" si="345"/>
        <v>0</v>
      </c>
      <c r="AC707" s="219">
        <f t="shared" si="346"/>
        <v>0</v>
      </c>
      <c r="AD707" s="218">
        <f t="shared" si="347"/>
        <v>0</v>
      </c>
      <c r="AE707" s="218">
        <f t="shared" si="348"/>
        <v>0</v>
      </c>
      <c r="AF707" s="220">
        <f t="shared" si="349"/>
        <v>0</v>
      </c>
      <c r="AG707" s="162"/>
      <c r="AH707" s="182">
        <f t="shared" si="350"/>
        <v>0</v>
      </c>
      <c r="AI707" s="183">
        <f t="shared" si="351"/>
        <v>0</v>
      </c>
      <c r="AJ707" s="183">
        <f t="shared" si="352"/>
        <v>0</v>
      </c>
      <c r="AK707" s="184">
        <f t="shared" si="353"/>
        <v>0</v>
      </c>
      <c r="AM707" s="370" t="str">
        <f t="shared" si="359"/>
        <v>-</v>
      </c>
      <c r="AO707" s="309" t="str">
        <f t="shared" si="356"/>
        <v/>
      </c>
    </row>
    <row r="708" spans="2:41" ht="16.5" hidden="1" outlineLevel="2" thickBot="1">
      <c r="B708" s="316">
        <v>28</v>
      </c>
      <c r="C708" s="317">
        <f t="shared" si="354"/>
        <v>426</v>
      </c>
      <c r="D708" s="317">
        <f t="shared" si="355"/>
        <v>0</v>
      </c>
      <c r="E708" s="153"/>
      <c r="F708" s="153"/>
      <c r="G708" s="154"/>
      <c r="H708" s="154"/>
      <c r="I708" s="154"/>
      <c r="J708" s="154"/>
      <c r="K708" s="154"/>
      <c r="L708" s="154"/>
      <c r="M708" s="154"/>
      <c r="N708" s="253"/>
      <c r="O708" s="253"/>
      <c r="P708" s="312"/>
      <c r="Q708" s="253"/>
      <c r="R708" s="186" t="str">
        <f t="shared" si="357"/>
        <v>-</v>
      </c>
      <c r="S708" s="186" t="str">
        <f t="shared" si="358"/>
        <v>-</v>
      </c>
      <c r="T708" s="155" t="s">
        <v>316</v>
      </c>
      <c r="V708" s="181">
        <f t="shared" si="340"/>
        <v>0</v>
      </c>
      <c r="W708" s="202">
        <f t="shared" si="341"/>
        <v>0</v>
      </c>
      <c r="X708" s="149">
        <f t="shared" si="342"/>
        <v>0</v>
      </c>
      <c r="Y708" s="170">
        <f t="shared" si="343"/>
        <v>0</v>
      </c>
      <c r="Z708" s="161">
        <f t="shared" si="344"/>
        <v>0</v>
      </c>
      <c r="AA708" s="171">
        <f t="shared" si="345"/>
        <v>0</v>
      </c>
      <c r="AC708" s="219">
        <f t="shared" si="346"/>
        <v>0</v>
      </c>
      <c r="AD708" s="218">
        <f t="shared" si="347"/>
        <v>0</v>
      </c>
      <c r="AE708" s="218">
        <f t="shared" si="348"/>
        <v>0</v>
      </c>
      <c r="AF708" s="220">
        <f t="shared" si="349"/>
        <v>0</v>
      </c>
      <c r="AG708" s="162"/>
      <c r="AH708" s="182">
        <f t="shared" si="350"/>
        <v>0</v>
      </c>
      <c r="AI708" s="183">
        <f t="shared" si="351"/>
        <v>0</v>
      </c>
      <c r="AJ708" s="183">
        <f t="shared" si="352"/>
        <v>0</v>
      </c>
      <c r="AK708" s="184">
        <f t="shared" si="353"/>
        <v>0</v>
      </c>
      <c r="AM708" s="370" t="str">
        <f t="shared" si="359"/>
        <v>-</v>
      </c>
      <c r="AO708" s="309" t="str">
        <f t="shared" si="356"/>
        <v/>
      </c>
    </row>
    <row r="709" spans="2:41" ht="16.5" hidden="1" outlineLevel="2" thickBot="1">
      <c r="B709" s="316">
        <v>29</v>
      </c>
      <c r="C709" s="317">
        <f t="shared" si="354"/>
        <v>426</v>
      </c>
      <c r="D709" s="317">
        <f t="shared" si="355"/>
        <v>0</v>
      </c>
      <c r="E709" s="153"/>
      <c r="F709" s="153"/>
      <c r="G709" s="154"/>
      <c r="H709" s="154"/>
      <c r="I709" s="154"/>
      <c r="J709" s="154"/>
      <c r="K709" s="154"/>
      <c r="L709" s="154"/>
      <c r="M709" s="154"/>
      <c r="N709" s="253"/>
      <c r="O709" s="253"/>
      <c r="P709" s="312"/>
      <c r="Q709" s="253"/>
      <c r="R709" s="186" t="str">
        <f t="shared" si="357"/>
        <v>-</v>
      </c>
      <c r="S709" s="186" t="str">
        <f t="shared" si="358"/>
        <v>-</v>
      </c>
      <c r="T709" s="155" t="s">
        <v>316</v>
      </c>
      <c r="V709" s="181">
        <f t="shared" si="340"/>
        <v>0</v>
      </c>
      <c r="W709" s="202">
        <f t="shared" si="341"/>
        <v>0</v>
      </c>
      <c r="X709" s="149">
        <f t="shared" si="342"/>
        <v>0</v>
      </c>
      <c r="Y709" s="170">
        <f t="shared" si="343"/>
        <v>0</v>
      </c>
      <c r="Z709" s="161">
        <f t="shared" si="344"/>
        <v>0</v>
      </c>
      <c r="AA709" s="171">
        <f t="shared" si="345"/>
        <v>0</v>
      </c>
      <c r="AC709" s="219">
        <f t="shared" si="346"/>
        <v>0</v>
      </c>
      <c r="AD709" s="218">
        <f t="shared" si="347"/>
        <v>0</v>
      </c>
      <c r="AE709" s="218">
        <f t="shared" si="348"/>
        <v>0</v>
      </c>
      <c r="AF709" s="220">
        <f t="shared" si="349"/>
        <v>0</v>
      </c>
      <c r="AG709" s="162"/>
      <c r="AH709" s="182">
        <f t="shared" si="350"/>
        <v>0</v>
      </c>
      <c r="AI709" s="183">
        <f t="shared" si="351"/>
        <v>0</v>
      </c>
      <c r="AJ709" s="183">
        <f t="shared" si="352"/>
        <v>0</v>
      </c>
      <c r="AK709" s="184">
        <f t="shared" si="353"/>
        <v>0</v>
      </c>
      <c r="AM709" s="370" t="str">
        <f t="shared" si="359"/>
        <v>-</v>
      </c>
      <c r="AO709" s="309" t="str">
        <f t="shared" si="356"/>
        <v/>
      </c>
    </row>
    <row r="710" spans="2:41" ht="16.5" hidden="1" outlineLevel="2" thickBot="1">
      <c r="B710" s="316">
        <v>30</v>
      </c>
      <c r="C710" s="317">
        <f t="shared" si="354"/>
        <v>426</v>
      </c>
      <c r="D710" s="317">
        <f t="shared" si="355"/>
        <v>0</v>
      </c>
      <c r="E710" s="153"/>
      <c r="F710" s="153"/>
      <c r="G710" s="154"/>
      <c r="H710" s="154"/>
      <c r="I710" s="154"/>
      <c r="J710" s="154"/>
      <c r="K710" s="154"/>
      <c r="L710" s="154"/>
      <c r="M710" s="154"/>
      <c r="N710" s="253"/>
      <c r="O710" s="253"/>
      <c r="P710" s="312"/>
      <c r="Q710" s="253"/>
      <c r="R710" s="186" t="str">
        <f t="shared" si="357"/>
        <v>-</v>
      </c>
      <c r="S710" s="186" t="str">
        <f t="shared" si="358"/>
        <v>-</v>
      </c>
      <c r="T710" s="155" t="s">
        <v>316</v>
      </c>
      <c r="V710" s="181">
        <f t="shared" si="340"/>
        <v>0</v>
      </c>
      <c r="W710" s="202">
        <f t="shared" si="341"/>
        <v>0</v>
      </c>
      <c r="X710" s="149">
        <f t="shared" si="342"/>
        <v>0</v>
      </c>
      <c r="Y710" s="170">
        <f t="shared" si="343"/>
        <v>0</v>
      </c>
      <c r="Z710" s="161">
        <f t="shared" si="344"/>
        <v>0</v>
      </c>
      <c r="AA710" s="171">
        <f t="shared" si="345"/>
        <v>0</v>
      </c>
      <c r="AC710" s="219">
        <f t="shared" si="346"/>
        <v>0</v>
      </c>
      <c r="AD710" s="218">
        <f t="shared" si="347"/>
        <v>0</v>
      </c>
      <c r="AE710" s="218">
        <f t="shared" si="348"/>
        <v>0</v>
      </c>
      <c r="AF710" s="220">
        <f t="shared" si="349"/>
        <v>0</v>
      </c>
      <c r="AG710" s="162"/>
      <c r="AH710" s="182">
        <f t="shared" si="350"/>
        <v>0</v>
      </c>
      <c r="AI710" s="183">
        <f t="shared" si="351"/>
        <v>0</v>
      </c>
      <c r="AJ710" s="183">
        <f t="shared" si="352"/>
        <v>0</v>
      </c>
      <c r="AK710" s="184">
        <f t="shared" si="353"/>
        <v>0</v>
      </c>
      <c r="AM710" s="370" t="str">
        <f t="shared" si="359"/>
        <v>-</v>
      </c>
      <c r="AO710" s="309" t="str">
        <f t="shared" si="356"/>
        <v/>
      </c>
    </row>
    <row r="711" spans="2:41" ht="16.5" hidden="1" outlineLevel="2" thickBot="1">
      <c r="B711" s="316">
        <v>31</v>
      </c>
      <c r="C711" s="317">
        <f t="shared" si="354"/>
        <v>426</v>
      </c>
      <c r="D711" s="317">
        <f t="shared" si="355"/>
        <v>0</v>
      </c>
      <c r="E711" s="153"/>
      <c r="F711" s="153"/>
      <c r="G711" s="154"/>
      <c r="H711" s="154"/>
      <c r="I711" s="154"/>
      <c r="J711" s="154"/>
      <c r="K711" s="154"/>
      <c r="L711" s="154"/>
      <c r="M711" s="154"/>
      <c r="N711" s="253"/>
      <c r="O711" s="253"/>
      <c r="P711" s="312"/>
      <c r="Q711" s="253"/>
      <c r="R711" s="186" t="str">
        <f t="shared" si="357"/>
        <v>-</v>
      </c>
      <c r="S711" s="186" t="str">
        <f t="shared" si="358"/>
        <v>-</v>
      </c>
      <c r="T711" s="155" t="s">
        <v>316</v>
      </c>
      <c r="V711" s="181">
        <f t="shared" si="340"/>
        <v>0</v>
      </c>
      <c r="W711" s="202">
        <f t="shared" si="341"/>
        <v>0</v>
      </c>
      <c r="X711" s="149">
        <f t="shared" si="342"/>
        <v>0</v>
      </c>
      <c r="Y711" s="170">
        <f t="shared" si="343"/>
        <v>0</v>
      </c>
      <c r="Z711" s="161">
        <f t="shared" si="344"/>
        <v>0</v>
      </c>
      <c r="AA711" s="171">
        <f t="shared" si="345"/>
        <v>0</v>
      </c>
      <c r="AC711" s="219">
        <f t="shared" si="346"/>
        <v>0</v>
      </c>
      <c r="AD711" s="218">
        <f t="shared" si="347"/>
        <v>0</v>
      </c>
      <c r="AE711" s="218">
        <f t="shared" si="348"/>
        <v>0</v>
      </c>
      <c r="AF711" s="220">
        <f t="shared" si="349"/>
        <v>0</v>
      </c>
      <c r="AG711" s="162"/>
      <c r="AH711" s="182">
        <f t="shared" si="350"/>
        <v>0</v>
      </c>
      <c r="AI711" s="183">
        <f t="shared" si="351"/>
        <v>0</v>
      </c>
      <c r="AJ711" s="183">
        <f t="shared" si="352"/>
        <v>0</v>
      </c>
      <c r="AK711" s="184">
        <f t="shared" si="353"/>
        <v>0</v>
      </c>
      <c r="AM711" s="370" t="str">
        <f t="shared" si="359"/>
        <v>-</v>
      </c>
      <c r="AO711" s="309" t="str">
        <f t="shared" si="356"/>
        <v/>
      </c>
    </row>
    <row r="712" spans="2:41" ht="16.5" hidden="1" outlineLevel="2" thickBot="1">
      <c r="B712" s="316">
        <v>32</v>
      </c>
      <c r="C712" s="317">
        <f t="shared" si="354"/>
        <v>426</v>
      </c>
      <c r="D712" s="317">
        <f t="shared" si="355"/>
        <v>0</v>
      </c>
      <c r="E712" s="153"/>
      <c r="F712" s="153"/>
      <c r="G712" s="154"/>
      <c r="H712" s="154"/>
      <c r="I712" s="154"/>
      <c r="J712" s="154"/>
      <c r="K712" s="154"/>
      <c r="L712" s="154"/>
      <c r="M712" s="154"/>
      <c r="N712" s="253"/>
      <c r="O712" s="253"/>
      <c r="P712" s="312"/>
      <c r="Q712" s="253"/>
      <c r="R712" s="186" t="str">
        <f t="shared" si="357"/>
        <v>-</v>
      </c>
      <c r="S712" s="186" t="str">
        <f t="shared" si="358"/>
        <v>-</v>
      </c>
      <c r="T712" s="155" t="s">
        <v>316</v>
      </c>
      <c r="V712" s="181">
        <f t="shared" si="340"/>
        <v>0</v>
      </c>
      <c r="W712" s="202">
        <f t="shared" si="341"/>
        <v>0</v>
      </c>
      <c r="X712" s="149">
        <f t="shared" si="342"/>
        <v>0</v>
      </c>
      <c r="Y712" s="170">
        <f t="shared" si="343"/>
        <v>0</v>
      </c>
      <c r="Z712" s="161">
        <f t="shared" si="344"/>
        <v>0</v>
      </c>
      <c r="AA712" s="171">
        <f t="shared" si="345"/>
        <v>0</v>
      </c>
      <c r="AC712" s="219">
        <f t="shared" si="346"/>
        <v>0</v>
      </c>
      <c r="AD712" s="218">
        <f t="shared" si="347"/>
        <v>0</v>
      </c>
      <c r="AE712" s="218">
        <f t="shared" si="348"/>
        <v>0</v>
      </c>
      <c r="AF712" s="220">
        <f t="shared" si="349"/>
        <v>0</v>
      </c>
      <c r="AG712" s="162"/>
      <c r="AH712" s="182">
        <f t="shared" si="350"/>
        <v>0</v>
      </c>
      <c r="AI712" s="183">
        <f t="shared" si="351"/>
        <v>0</v>
      </c>
      <c r="AJ712" s="183">
        <f t="shared" si="352"/>
        <v>0</v>
      </c>
      <c r="AK712" s="184">
        <f t="shared" si="353"/>
        <v>0</v>
      </c>
      <c r="AM712" s="370" t="str">
        <f t="shared" si="359"/>
        <v>-</v>
      </c>
      <c r="AO712" s="309" t="str">
        <f t="shared" si="356"/>
        <v/>
      </c>
    </row>
    <row r="713" spans="2:41" ht="16.5" hidden="1" outlineLevel="2" thickBot="1">
      <c r="B713" s="316">
        <v>33</v>
      </c>
      <c r="C713" s="317">
        <f t="shared" si="354"/>
        <v>426</v>
      </c>
      <c r="D713" s="317">
        <f t="shared" si="355"/>
        <v>0</v>
      </c>
      <c r="E713" s="153"/>
      <c r="F713" s="153"/>
      <c r="G713" s="154"/>
      <c r="H713" s="154"/>
      <c r="I713" s="154"/>
      <c r="J713" s="154"/>
      <c r="K713" s="154"/>
      <c r="L713" s="154"/>
      <c r="M713" s="154"/>
      <c r="N713" s="253"/>
      <c r="O713" s="253"/>
      <c r="P713" s="312"/>
      <c r="Q713" s="253"/>
      <c r="R713" s="186" t="str">
        <f t="shared" si="357"/>
        <v>-</v>
      </c>
      <c r="S713" s="186" t="str">
        <f t="shared" si="358"/>
        <v>-</v>
      </c>
      <c r="T713" s="155" t="s">
        <v>316</v>
      </c>
      <c r="V713" s="181">
        <f t="shared" si="340"/>
        <v>0</v>
      </c>
      <c r="W713" s="202">
        <f t="shared" si="341"/>
        <v>0</v>
      </c>
      <c r="X713" s="149">
        <f t="shared" si="342"/>
        <v>0</v>
      </c>
      <c r="Y713" s="170">
        <f t="shared" si="343"/>
        <v>0</v>
      </c>
      <c r="Z713" s="161">
        <f t="shared" si="344"/>
        <v>0</v>
      </c>
      <c r="AA713" s="171">
        <f t="shared" si="345"/>
        <v>0</v>
      </c>
      <c r="AC713" s="219">
        <f t="shared" si="346"/>
        <v>0</v>
      </c>
      <c r="AD713" s="218">
        <f t="shared" si="347"/>
        <v>0</v>
      </c>
      <c r="AE713" s="218">
        <f t="shared" si="348"/>
        <v>0</v>
      </c>
      <c r="AF713" s="220">
        <f t="shared" si="349"/>
        <v>0</v>
      </c>
      <c r="AG713" s="162"/>
      <c r="AH713" s="182">
        <f t="shared" si="350"/>
        <v>0</v>
      </c>
      <c r="AI713" s="183">
        <f t="shared" si="351"/>
        <v>0</v>
      </c>
      <c r="AJ713" s="183">
        <f t="shared" si="352"/>
        <v>0</v>
      </c>
      <c r="AK713" s="184">
        <f t="shared" si="353"/>
        <v>0</v>
      </c>
      <c r="AM713" s="370" t="str">
        <f t="shared" si="359"/>
        <v>-</v>
      </c>
      <c r="AO713" s="309" t="str">
        <f t="shared" si="356"/>
        <v/>
      </c>
    </row>
    <row r="714" spans="2:41" ht="16.5" hidden="1" outlineLevel="2" thickBot="1">
      <c r="B714" s="316">
        <v>34</v>
      </c>
      <c r="C714" s="317">
        <f t="shared" si="354"/>
        <v>426</v>
      </c>
      <c r="D714" s="317">
        <f t="shared" si="355"/>
        <v>0</v>
      </c>
      <c r="E714" s="153"/>
      <c r="F714" s="153"/>
      <c r="G714" s="154"/>
      <c r="H714" s="154"/>
      <c r="I714" s="154"/>
      <c r="J714" s="154"/>
      <c r="K714" s="154"/>
      <c r="L714" s="154"/>
      <c r="M714" s="154"/>
      <c r="N714" s="253"/>
      <c r="O714" s="253"/>
      <c r="P714" s="312"/>
      <c r="Q714" s="253"/>
      <c r="R714" s="186" t="str">
        <f t="shared" si="357"/>
        <v>-</v>
      </c>
      <c r="S714" s="186" t="str">
        <f t="shared" si="358"/>
        <v>-</v>
      </c>
      <c r="T714" s="155" t="s">
        <v>316</v>
      </c>
      <c r="V714" s="181">
        <f t="shared" si="340"/>
        <v>0</v>
      </c>
      <c r="W714" s="202">
        <f t="shared" si="341"/>
        <v>0</v>
      </c>
      <c r="X714" s="149">
        <f t="shared" si="342"/>
        <v>0</v>
      </c>
      <c r="Y714" s="170">
        <f t="shared" si="343"/>
        <v>0</v>
      </c>
      <c r="Z714" s="161">
        <f t="shared" si="344"/>
        <v>0</v>
      </c>
      <c r="AA714" s="171">
        <f t="shared" si="345"/>
        <v>0</v>
      </c>
      <c r="AC714" s="219">
        <f t="shared" si="346"/>
        <v>0</v>
      </c>
      <c r="AD714" s="218">
        <f t="shared" si="347"/>
        <v>0</v>
      </c>
      <c r="AE714" s="218">
        <f t="shared" si="348"/>
        <v>0</v>
      </c>
      <c r="AF714" s="220">
        <f t="shared" si="349"/>
        <v>0</v>
      </c>
      <c r="AG714" s="162"/>
      <c r="AH714" s="182">
        <f t="shared" si="350"/>
        <v>0</v>
      </c>
      <c r="AI714" s="183">
        <f t="shared" si="351"/>
        <v>0</v>
      </c>
      <c r="AJ714" s="183">
        <f t="shared" si="352"/>
        <v>0</v>
      </c>
      <c r="AK714" s="184">
        <f t="shared" si="353"/>
        <v>0</v>
      </c>
      <c r="AM714" s="370" t="str">
        <f t="shared" si="359"/>
        <v>-</v>
      </c>
      <c r="AO714" s="309" t="str">
        <f t="shared" si="356"/>
        <v/>
      </c>
    </row>
    <row r="715" spans="2:41" ht="16.5" hidden="1" outlineLevel="2" thickBot="1">
      <c r="B715" s="316">
        <v>35</v>
      </c>
      <c r="C715" s="317">
        <f t="shared" si="354"/>
        <v>426</v>
      </c>
      <c r="D715" s="317">
        <f t="shared" si="355"/>
        <v>0</v>
      </c>
      <c r="E715" s="153"/>
      <c r="F715" s="153"/>
      <c r="G715" s="154"/>
      <c r="H715" s="154"/>
      <c r="I715" s="154"/>
      <c r="J715" s="154"/>
      <c r="K715" s="154"/>
      <c r="L715" s="154"/>
      <c r="M715" s="154"/>
      <c r="N715" s="253"/>
      <c r="O715" s="253"/>
      <c r="P715" s="312"/>
      <c r="Q715" s="253"/>
      <c r="R715" s="186" t="str">
        <f t="shared" si="357"/>
        <v>-</v>
      </c>
      <c r="S715" s="186" t="str">
        <f t="shared" si="358"/>
        <v>-</v>
      </c>
      <c r="T715" s="155" t="s">
        <v>316</v>
      </c>
      <c r="V715" s="181">
        <f t="shared" si="340"/>
        <v>0</v>
      </c>
      <c r="W715" s="202">
        <f t="shared" si="341"/>
        <v>0</v>
      </c>
      <c r="X715" s="149">
        <f t="shared" si="342"/>
        <v>0</v>
      </c>
      <c r="Y715" s="170">
        <f t="shared" si="343"/>
        <v>0</v>
      </c>
      <c r="Z715" s="161">
        <f t="shared" si="344"/>
        <v>0</v>
      </c>
      <c r="AA715" s="171">
        <f t="shared" si="345"/>
        <v>0</v>
      </c>
      <c r="AC715" s="219">
        <f t="shared" si="346"/>
        <v>0</v>
      </c>
      <c r="AD715" s="218">
        <f t="shared" si="347"/>
        <v>0</v>
      </c>
      <c r="AE715" s="218">
        <f t="shared" si="348"/>
        <v>0</v>
      </c>
      <c r="AF715" s="220">
        <f t="shared" si="349"/>
        <v>0</v>
      </c>
      <c r="AG715" s="162"/>
      <c r="AH715" s="182">
        <f t="shared" si="350"/>
        <v>0</v>
      </c>
      <c r="AI715" s="183">
        <f t="shared" si="351"/>
        <v>0</v>
      </c>
      <c r="AJ715" s="183">
        <f t="shared" si="352"/>
        <v>0</v>
      </c>
      <c r="AK715" s="184">
        <f t="shared" si="353"/>
        <v>0</v>
      </c>
      <c r="AM715" s="370" t="str">
        <f t="shared" si="359"/>
        <v>-</v>
      </c>
      <c r="AO715" s="309" t="str">
        <f t="shared" si="356"/>
        <v/>
      </c>
    </row>
    <row r="716" spans="2:41" ht="16.5" hidden="1" outlineLevel="2" thickBot="1">
      <c r="B716" s="316">
        <v>36</v>
      </c>
      <c r="C716" s="317">
        <f t="shared" si="354"/>
        <v>426</v>
      </c>
      <c r="D716" s="317">
        <f t="shared" si="355"/>
        <v>0</v>
      </c>
      <c r="E716" s="153"/>
      <c r="F716" s="153"/>
      <c r="G716" s="154"/>
      <c r="H716" s="154"/>
      <c r="I716" s="154"/>
      <c r="J716" s="154"/>
      <c r="K716" s="154"/>
      <c r="L716" s="154"/>
      <c r="M716" s="154"/>
      <c r="N716" s="253"/>
      <c r="O716" s="253"/>
      <c r="P716" s="312"/>
      <c r="Q716" s="253"/>
      <c r="R716" s="186" t="str">
        <f t="shared" si="357"/>
        <v>-</v>
      </c>
      <c r="S716" s="186" t="str">
        <f t="shared" si="358"/>
        <v>-</v>
      </c>
      <c r="T716" s="155" t="s">
        <v>316</v>
      </c>
      <c r="V716" s="181">
        <f t="shared" si="340"/>
        <v>0</v>
      </c>
      <c r="W716" s="202">
        <f t="shared" si="341"/>
        <v>0</v>
      </c>
      <c r="X716" s="149">
        <f t="shared" si="342"/>
        <v>0</v>
      </c>
      <c r="Y716" s="170">
        <f t="shared" si="343"/>
        <v>0</v>
      </c>
      <c r="Z716" s="161">
        <f t="shared" si="344"/>
        <v>0</v>
      </c>
      <c r="AA716" s="171">
        <f t="shared" si="345"/>
        <v>0</v>
      </c>
      <c r="AC716" s="219">
        <f t="shared" si="346"/>
        <v>0</v>
      </c>
      <c r="AD716" s="218">
        <f t="shared" si="347"/>
        <v>0</v>
      </c>
      <c r="AE716" s="218">
        <f t="shared" si="348"/>
        <v>0</v>
      </c>
      <c r="AF716" s="220">
        <f t="shared" si="349"/>
        <v>0</v>
      </c>
      <c r="AG716" s="162"/>
      <c r="AH716" s="182">
        <f t="shared" si="350"/>
        <v>0</v>
      </c>
      <c r="AI716" s="183">
        <f t="shared" si="351"/>
        <v>0</v>
      </c>
      <c r="AJ716" s="183">
        <f t="shared" si="352"/>
        <v>0</v>
      </c>
      <c r="AK716" s="184">
        <f t="shared" si="353"/>
        <v>0</v>
      </c>
      <c r="AM716" s="370" t="str">
        <f t="shared" si="359"/>
        <v>-</v>
      </c>
      <c r="AO716" s="309" t="str">
        <f t="shared" si="356"/>
        <v/>
      </c>
    </row>
    <row r="717" spans="2:41" ht="16.5" hidden="1" outlineLevel="2" thickBot="1">
      <c r="B717" s="316">
        <v>37</v>
      </c>
      <c r="C717" s="317">
        <f t="shared" si="354"/>
        <v>426</v>
      </c>
      <c r="D717" s="317">
        <f t="shared" si="355"/>
        <v>0</v>
      </c>
      <c r="E717" s="153"/>
      <c r="F717" s="153"/>
      <c r="G717" s="154"/>
      <c r="H717" s="154"/>
      <c r="I717" s="154"/>
      <c r="J717" s="154"/>
      <c r="K717" s="154"/>
      <c r="L717" s="154"/>
      <c r="M717" s="154"/>
      <c r="N717" s="253"/>
      <c r="O717" s="253"/>
      <c r="P717" s="312"/>
      <c r="Q717" s="253"/>
      <c r="R717" s="186" t="str">
        <f t="shared" si="357"/>
        <v>-</v>
      </c>
      <c r="S717" s="186" t="str">
        <f t="shared" si="358"/>
        <v>-</v>
      </c>
      <c r="T717" s="155" t="s">
        <v>316</v>
      </c>
      <c r="V717" s="181">
        <f t="shared" si="340"/>
        <v>0</v>
      </c>
      <c r="W717" s="202">
        <f t="shared" si="341"/>
        <v>0</v>
      </c>
      <c r="X717" s="149">
        <f t="shared" si="342"/>
        <v>0</v>
      </c>
      <c r="Y717" s="170">
        <f t="shared" si="343"/>
        <v>0</v>
      </c>
      <c r="Z717" s="161">
        <f t="shared" si="344"/>
        <v>0</v>
      </c>
      <c r="AA717" s="171">
        <f t="shared" si="345"/>
        <v>0</v>
      </c>
      <c r="AC717" s="219">
        <f t="shared" si="346"/>
        <v>0</v>
      </c>
      <c r="AD717" s="218">
        <f t="shared" si="347"/>
        <v>0</v>
      </c>
      <c r="AE717" s="218">
        <f t="shared" si="348"/>
        <v>0</v>
      </c>
      <c r="AF717" s="220">
        <f t="shared" si="349"/>
        <v>0</v>
      </c>
      <c r="AG717" s="162"/>
      <c r="AH717" s="182">
        <f t="shared" si="350"/>
        <v>0</v>
      </c>
      <c r="AI717" s="183">
        <f t="shared" si="351"/>
        <v>0</v>
      </c>
      <c r="AJ717" s="183">
        <f t="shared" si="352"/>
        <v>0</v>
      </c>
      <c r="AK717" s="184">
        <f t="shared" si="353"/>
        <v>0</v>
      </c>
      <c r="AM717" s="370" t="str">
        <f t="shared" si="359"/>
        <v>-</v>
      </c>
      <c r="AO717" s="309" t="str">
        <f t="shared" si="356"/>
        <v/>
      </c>
    </row>
    <row r="718" spans="2:41" ht="16.5" hidden="1" outlineLevel="2" thickBot="1">
      <c r="B718" s="316">
        <v>38</v>
      </c>
      <c r="C718" s="317">
        <f t="shared" si="354"/>
        <v>426</v>
      </c>
      <c r="D718" s="317">
        <f t="shared" si="355"/>
        <v>0</v>
      </c>
      <c r="E718" s="153"/>
      <c r="F718" s="153"/>
      <c r="G718" s="154"/>
      <c r="H718" s="154"/>
      <c r="I718" s="154"/>
      <c r="J718" s="154"/>
      <c r="K718" s="154"/>
      <c r="L718" s="154"/>
      <c r="M718" s="154"/>
      <c r="N718" s="253"/>
      <c r="O718" s="253"/>
      <c r="P718" s="312"/>
      <c r="Q718" s="253"/>
      <c r="R718" s="186" t="str">
        <f t="shared" si="357"/>
        <v>-</v>
      </c>
      <c r="S718" s="186" t="str">
        <f t="shared" si="358"/>
        <v>-</v>
      </c>
      <c r="T718" s="155" t="s">
        <v>316</v>
      </c>
      <c r="V718" s="181">
        <f t="shared" si="340"/>
        <v>0</v>
      </c>
      <c r="W718" s="202">
        <f t="shared" si="341"/>
        <v>0</v>
      </c>
      <c r="X718" s="149">
        <f t="shared" si="342"/>
        <v>0</v>
      </c>
      <c r="Y718" s="170">
        <f t="shared" si="343"/>
        <v>0</v>
      </c>
      <c r="Z718" s="161">
        <f t="shared" si="344"/>
        <v>0</v>
      </c>
      <c r="AA718" s="171">
        <f t="shared" si="345"/>
        <v>0</v>
      </c>
      <c r="AC718" s="219">
        <f t="shared" si="346"/>
        <v>0</v>
      </c>
      <c r="AD718" s="218">
        <f t="shared" si="347"/>
        <v>0</v>
      </c>
      <c r="AE718" s="218">
        <f t="shared" si="348"/>
        <v>0</v>
      </c>
      <c r="AF718" s="220">
        <f t="shared" si="349"/>
        <v>0</v>
      </c>
      <c r="AG718" s="162"/>
      <c r="AH718" s="182">
        <f t="shared" si="350"/>
        <v>0</v>
      </c>
      <c r="AI718" s="183">
        <f t="shared" si="351"/>
        <v>0</v>
      </c>
      <c r="AJ718" s="183">
        <f t="shared" si="352"/>
        <v>0</v>
      </c>
      <c r="AK718" s="184">
        <f t="shared" si="353"/>
        <v>0</v>
      </c>
      <c r="AM718" s="370" t="str">
        <f t="shared" si="359"/>
        <v>-</v>
      </c>
      <c r="AO718" s="309" t="str">
        <f t="shared" si="356"/>
        <v/>
      </c>
    </row>
    <row r="719" spans="2:41" ht="16.5" hidden="1" outlineLevel="2" thickBot="1">
      <c r="B719" s="316">
        <v>39</v>
      </c>
      <c r="C719" s="317">
        <f t="shared" si="354"/>
        <v>426</v>
      </c>
      <c r="D719" s="317">
        <f t="shared" si="355"/>
        <v>0</v>
      </c>
      <c r="E719" s="153"/>
      <c r="F719" s="153"/>
      <c r="G719" s="154"/>
      <c r="H719" s="154"/>
      <c r="I719" s="154"/>
      <c r="J719" s="154"/>
      <c r="K719" s="154"/>
      <c r="L719" s="154"/>
      <c r="M719" s="154"/>
      <c r="N719" s="253"/>
      <c r="O719" s="253"/>
      <c r="P719" s="312"/>
      <c r="Q719" s="253"/>
      <c r="R719" s="186" t="str">
        <f t="shared" si="357"/>
        <v>-</v>
      </c>
      <c r="S719" s="186" t="str">
        <f t="shared" si="358"/>
        <v>-</v>
      </c>
      <c r="T719" s="155" t="s">
        <v>316</v>
      </c>
      <c r="V719" s="181">
        <f t="shared" si="340"/>
        <v>0</v>
      </c>
      <c r="W719" s="202">
        <f t="shared" si="341"/>
        <v>0</v>
      </c>
      <c r="X719" s="149">
        <f t="shared" si="342"/>
        <v>0</v>
      </c>
      <c r="Y719" s="170">
        <f t="shared" si="343"/>
        <v>0</v>
      </c>
      <c r="Z719" s="161">
        <f t="shared" si="344"/>
        <v>0</v>
      </c>
      <c r="AA719" s="171">
        <f t="shared" si="345"/>
        <v>0</v>
      </c>
      <c r="AC719" s="219">
        <f t="shared" si="346"/>
        <v>0</v>
      </c>
      <c r="AD719" s="218">
        <f t="shared" si="347"/>
        <v>0</v>
      </c>
      <c r="AE719" s="218">
        <f t="shared" si="348"/>
        <v>0</v>
      </c>
      <c r="AF719" s="220">
        <f t="shared" si="349"/>
        <v>0</v>
      </c>
      <c r="AG719" s="162"/>
      <c r="AH719" s="182">
        <f t="shared" si="350"/>
        <v>0</v>
      </c>
      <c r="AI719" s="183">
        <f t="shared" si="351"/>
        <v>0</v>
      </c>
      <c r="AJ719" s="183">
        <f t="shared" si="352"/>
        <v>0</v>
      </c>
      <c r="AK719" s="184">
        <f t="shared" si="353"/>
        <v>0</v>
      </c>
      <c r="AM719" s="370" t="str">
        <f t="shared" si="359"/>
        <v>-</v>
      </c>
      <c r="AO719" s="309" t="str">
        <f t="shared" si="356"/>
        <v/>
      </c>
    </row>
    <row r="720" spans="2:41" ht="16.5" hidden="1" outlineLevel="2" thickBot="1">
      <c r="B720" s="316">
        <v>40</v>
      </c>
      <c r="C720" s="317">
        <f t="shared" si="354"/>
        <v>426</v>
      </c>
      <c r="D720" s="317">
        <f t="shared" si="355"/>
        <v>0</v>
      </c>
      <c r="E720" s="153"/>
      <c r="F720" s="153"/>
      <c r="G720" s="154"/>
      <c r="H720" s="154"/>
      <c r="I720" s="154"/>
      <c r="J720" s="154"/>
      <c r="K720" s="154"/>
      <c r="L720" s="154"/>
      <c r="M720" s="154"/>
      <c r="N720" s="253"/>
      <c r="O720" s="253"/>
      <c r="P720" s="312"/>
      <c r="Q720" s="253"/>
      <c r="R720" s="186" t="str">
        <f t="shared" si="357"/>
        <v>-</v>
      </c>
      <c r="S720" s="186" t="str">
        <f t="shared" si="358"/>
        <v>-</v>
      </c>
      <c r="T720" s="155" t="s">
        <v>316</v>
      </c>
      <c r="V720" s="181">
        <f t="shared" si="340"/>
        <v>0</v>
      </c>
      <c r="W720" s="202">
        <f t="shared" si="341"/>
        <v>0</v>
      </c>
      <c r="X720" s="149">
        <f t="shared" si="342"/>
        <v>0</v>
      </c>
      <c r="Y720" s="170">
        <f t="shared" si="343"/>
        <v>0</v>
      </c>
      <c r="Z720" s="161">
        <f t="shared" si="344"/>
        <v>0</v>
      </c>
      <c r="AA720" s="171">
        <f t="shared" si="345"/>
        <v>0</v>
      </c>
      <c r="AC720" s="219">
        <f t="shared" si="346"/>
        <v>0</v>
      </c>
      <c r="AD720" s="218">
        <f t="shared" si="347"/>
        <v>0</v>
      </c>
      <c r="AE720" s="218">
        <f t="shared" si="348"/>
        <v>0</v>
      </c>
      <c r="AF720" s="220">
        <f t="shared" si="349"/>
        <v>0</v>
      </c>
      <c r="AG720" s="162"/>
      <c r="AH720" s="182">
        <f t="shared" si="350"/>
        <v>0</v>
      </c>
      <c r="AI720" s="183">
        <f t="shared" si="351"/>
        <v>0</v>
      </c>
      <c r="AJ720" s="183">
        <f t="shared" si="352"/>
        <v>0</v>
      </c>
      <c r="AK720" s="184">
        <f t="shared" si="353"/>
        <v>0</v>
      </c>
      <c r="AM720" s="370" t="str">
        <f t="shared" si="359"/>
        <v>-</v>
      </c>
      <c r="AO720" s="309" t="str">
        <f t="shared" si="356"/>
        <v/>
      </c>
    </row>
    <row r="721" spans="2:41" ht="16.5" hidden="1" outlineLevel="2" thickBot="1">
      <c r="B721" s="316">
        <v>41</v>
      </c>
      <c r="C721" s="317">
        <f t="shared" si="354"/>
        <v>426</v>
      </c>
      <c r="D721" s="317">
        <f t="shared" si="355"/>
        <v>0</v>
      </c>
      <c r="E721" s="153"/>
      <c r="F721" s="153"/>
      <c r="G721" s="154"/>
      <c r="H721" s="154"/>
      <c r="I721" s="154"/>
      <c r="J721" s="154"/>
      <c r="K721" s="154"/>
      <c r="L721" s="154"/>
      <c r="M721" s="154"/>
      <c r="N721" s="253"/>
      <c r="O721" s="253"/>
      <c r="P721" s="312"/>
      <c r="Q721" s="253"/>
      <c r="R721" s="186" t="str">
        <f t="shared" si="357"/>
        <v>-</v>
      </c>
      <c r="S721" s="186" t="str">
        <f t="shared" si="358"/>
        <v>-</v>
      </c>
      <c r="T721" s="155" t="s">
        <v>316</v>
      </c>
      <c r="V721" s="181">
        <f t="shared" si="340"/>
        <v>0</v>
      </c>
      <c r="W721" s="202">
        <f t="shared" si="341"/>
        <v>0</v>
      </c>
      <c r="X721" s="149">
        <f t="shared" si="342"/>
        <v>0</v>
      </c>
      <c r="Y721" s="170">
        <f t="shared" si="343"/>
        <v>0</v>
      </c>
      <c r="Z721" s="161">
        <f t="shared" si="344"/>
        <v>0</v>
      </c>
      <c r="AA721" s="171">
        <f t="shared" si="345"/>
        <v>0</v>
      </c>
      <c r="AC721" s="219">
        <f t="shared" si="346"/>
        <v>0</v>
      </c>
      <c r="AD721" s="218">
        <f t="shared" si="347"/>
        <v>0</v>
      </c>
      <c r="AE721" s="218">
        <f t="shared" si="348"/>
        <v>0</v>
      </c>
      <c r="AF721" s="220">
        <f t="shared" si="349"/>
        <v>0</v>
      </c>
      <c r="AG721" s="162"/>
      <c r="AH721" s="182">
        <f t="shared" si="350"/>
        <v>0</v>
      </c>
      <c r="AI721" s="183">
        <f t="shared" si="351"/>
        <v>0</v>
      </c>
      <c r="AJ721" s="183">
        <f t="shared" si="352"/>
        <v>0</v>
      </c>
      <c r="AK721" s="184">
        <f t="shared" si="353"/>
        <v>0</v>
      </c>
      <c r="AM721" s="370" t="str">
        <f t="shared" si="359"/>
        <v>-</v>
      </c>
      <c r="AO721" s="309" t="str">
        <f t="shared" si="356"/>
        <v/>
      </c>
    </row>
    <row r="722" spans="2:41" ht="16.5" hidden="1" outlineLevel="2" thickBot="1">
      <c r="B722" s="316">
        <v>42</v>
      </c>
      <c r="C722" s="317">
        <f t="shared" si="354"/>
        <v>426</v>
      </c>
      <c r="D722" s="317">
        <f t="shared" si="355"/>
        <v>0</v>
      </c>
      <c r="E722" s="153"/>
      <c r="F722" s="153"/>
      <c r="G722" s="154"/>
      <c r="H722" s="154"/>
      <c r="I722" s="154"/>
      <c r="J722" s="154"/>
      <c r="K722" s="154"/>
      <c r="L722" s="154"/>
      <c r="M722" s="154"/>
      <c r="N722" s="253"/>
      <c r="O722" s="253"/>
      <c r="P722" s="312"/>
      <c r="Q722" s="253"/>
      <c r="R722" s="186" t="str">
        <f t="shared" si="357"/>
        <v>-</v>
      </c>
      <c r="S722" s="186" t="str">
        <f t="shared" si="358"/>
        <v>-</v>
      </c>
      <c r="T722" s="155" t="s">
        <v>316</v>
      </c>
      <c r="V722" s="181">
        <f t="shared" si="340"/>
        <v>0</v>
      </c>
      <c r="W722" s="202">
        <f t="shared" si="341"/>
        <v>0</v>
      </c>
      <c r="X722" s="149">
        <f t="shared" si="342"/>
        <v>0</v>
      </c>
      <c r="Y722" s="170">
        <f t="shared" si="343"/>
        <v>0</v>
      </c>
      <c r="Z722" s="161">
        <f t="shared" si="344"/>
        <v>0</v>
      </c>
      <c r="AA722" s="171">
        <f t="shared" si="345"/>
        <v>0</v>
      </c>
      <c r="AC722" s="219">
        <f t="shared" si="346"/>
        <v>0</v>
      </c>
      <c r="AD722" s="218">
        <f t="shared" si="347"/>
        <v>0</v>
      </c>
      <c r="AE722" s="218">
        <f t="shared" si="348"/>
        <v>0</v>
      </c>
      <c r="AF722" s="220">
        <f t="shared" si="349"/>
        <v>0</v>
      </c>
      <c r="AG722" s="162"/>
      <c r="AH722" s="182">
        <f t="shared" si="350"/>
        <v>0</v>
      </c>
      <c r="AI722" s="183">
        <f t="shared" si="351"/>
        <v>0</v>
      </c>
      <c r="AJ722" s="183">
        <f t="shared" si="352"/>
        <v>0</v>
      </c>
      <c r="AK722" s="184">
        <f t="shared" si="353"/>
        <v>0</v>
      </c>
      <c r="AM722" s="370" t="str">
        <f t="shared" si="359"/>
        <v>-</v>
      </c>
      <c r="AO722" s="309" t="str">
        <f t="shared" si="356"/>
        <v/>
      </c>
    </row>
    <row r="723" spans="2:41" ht="16.5" hidden="1" outlineLevel="2" thickBot="1">
      <c r="B723" s="316">
        <v>43</v>
      </c>
      <c r="C723" s="317">
        <f t="shared" si="354"/>
        <v>426</v>
      </c>
      <c r="D723" s="317">
        <f t="shared" si="355"/>
        <v>0</v>
      </c>
      <c r="E723" s="153"/>
      <c r="F723" s="153"/>
      <c r="G723" s="154"/>
      <c r="H723" s="154"/>
      <c r="I723" s="154"/>
      <c r="J723" s="154"/>
      <c r="K723" s="154"/>
      <c r="L723" s="154"/>
      <c r="M723" s="154"/>
      <c r="N723" s="253"/>
      <c r="O723" s="253"/>
      <c r="P723" s="312"/>
      <c r="Q723" s="253"/>
      <c r="R723" s="186" t="str">
        <f t="shared" si="357"/>
        <v>-</v>
      </c>
      <c r="S723" s="186" t="str">
        <f t="shared" si="358"/>
        <v>-</v>
      </c>
      <c r="T723" s="155" t="s">
        <v>316</v>
      </c>
      <c r="V723" s="181">
        <f t="shared" si="340"/>
        <v>0</v>
      </c>
      <c r="W723" s="202">
        <f t="shared" si="341"/>
        <v>0</v>
      </c>
      <c r="X723" s="149">
        <f t="shared" si="342"/>
        <v>0</v>
      </c>
      <c r="Y723" s="170">
        <f t="shared" si="343"/>
        <v>0</v>
      </c>
      <c r="Z723" s="161">
        <f t="shared" si="344"/>
        <v>0</v>
      </c>
      <c r="AA723" s="171">
        <f t="shared" si="345"/>
        <v>0</v>
      </c>
      <c r="AC723" s="219">
        <f t="shared" si="346"/>
        <v>0</v>
      </c>
      <c r="AD723" s="218">
        <f t="shared" si="347"/>
        <v>0</v>
      </c>
      <c r="AE723" s="218">
        <f t="shared" si="348"/>
        <v>0</v>
      </c>
      <c r="AF723" s="220">
        <f t="shared" si="349"/>
        <v>0</v>
      </c>
      <c r="AG723" s="162"/>
      <c r="AH723" s="182">
        <f t="shared" si="350"/>
        <v>0</v>
      </c>
      <c r="AI723" s="183">
        <f t="shared" si="351"/>
        <v>0</v>
      </c>
      <c r="AJ723" s="183">
        <f t="shared" si="352"/>
        <v>0</v>
      </c>
      <c r="AK723" s="184">
        <f t="shared" si="353"/>
        <v>0</v>
      </c>
      <c r="AM723" s="370" t="str">
        <f t="shared" si="359"/>
        <v>-</v>
      </c>
      <c r="AO723" s="309" t="str">
        <f t="shared" si="356"/>
        <v/>
      </c>
    </row>
    <row r="724" spans="2:41" ht="16.5" hidden="1" outlineLevel="2" thickBot="1">
      <c r="B724" s="316">
        <v>44</v>
      </c>
      <c r="C724" s="317">
        <f t="shared" si="354"/>
        <v>426</v>
      </c>
      <c r="D724" s="317">
        <f t="shared" si="355"/>
        <v>0</v>
      </c>
      <c r="E724" s="153"/>
      <c r="F724" s="153"/>
      <c r="G724" s="154"/>
      <c r="H724" s="154"/>
      <c r="I724" s="154"/>
      <c r="J724" s="154"/>
      <c r="K724" s="154"/>
      <c r="L724" s="154"/>
      <c r="M724" s="154"/>
      <c r="N724" s="253"/>
      <c r="O724" s="253"/>
      <c r="P724" s="312"/>
      <c r="Q724" s="253"/>
      <c r="R724" s="186" t="str">
        <f t="shared" si="357"/>
        <v>-</v>
      </c>
      <c r="S724" s="186" t="str">
        <f t="shared" si="358"/>
        <v>-</v>
      </c>
      <c r="T724" s="155" t="s">
        <v>316</v>
      </c>
      <c r="V724" s="181">
        <f t="shared" si="340"/>
        <v>0</v>
      </c>
      <c r="W724" s="202">
        <f t="shared" si="341"/>
        <v>0</v>
      </c>
      <c r="X724" s="149">
        <f t="shared" si="342"/>
        <v>0</v>
      </c>
      <c r="Y724" s="170">
        <f t="shared" si="343"/>
        <v>0</v>
      </c>
      <c r="Z724" s="161">
        <f t="shared" si="344"/>
        <v>0</v>
      </c>
      <c r="AA724" s="171">
        <f t="shared" si="345"/>
        <v>0</v>
      </c>
      <c r="AC724" s="219">
        <f t="shared" si="346"/>
        <v>0</v>
      </c>
      <c r="AD724" s="218">
        <f t="shared" si="347"/>
        <v>0</v>
      </c>
      <c r="AE724" s="218">
        <f t="shared" si="348"/>
        <v>0</v>
      </c>
      <c r="AF724" s="220">
        <f t="shared" si="349"/>
        <v>0</v>
      </c>
      <c r="AG724" s="162"/>
      <c r="AH724" s="182">
        <f t="shared" si="350"/>
        <v>0</v>
      </c>
      <c r="AI724" s="183">
        <f t="shared" si="351"/>
        <v>0</v>
      </c>
      <c r="AJ724" s="183">
        <f t="shared" si="352"/>
        <v>0</v>
      </c>
      <c r="AK724" s="184">
        <f t="shared" si="353"/>
        <v>0</v>
      </c>
      <c r="AM724" s="370" t="str">
        <f t="shared" si="359"/>
        <v>-</v>
      </c>
      <c r="AO724" s="309" t="str">
        <f t="shared" si="356"/>
        <v/>
      </c>
    </row>
    <row r="725" spans="2:41" ht="16.5" hidden="1" outlineLevel="2" thickBot="1">
      <c r="B725" s="318">
        <v>45</v>
      </c>
      <c r="C725" s="319">
        <f t="shared" si="354"/>
        <v>426</v>
      </c>
      <c r="D725" s="319">
        <f t="shared" si="355"/>
        <v>0</v>
      </c>
      <c r="E725" s="156"/>
      <c r="F725" s="156"/>
      <c r="G725" s="157"/>
      <c r="H725" s="157"/>
      <c r="I725" s="157"/>
      <c r="J725" s="157"/>
      <c r="K725" s="157"/>
      <c r="L725" s="157"/>
      <c r="M725" s="157"/>
      <c r="N725" s="889"/>
      <c r="O725" s="889"/>
      <c r="P725" s="313"/>
      <c r="Q725" s="889"/>
      <c r="R725" s="187" t="str">
        <f t="shared" si="357"/>
        <v>-</v>
      </c>
      <c r="S725" s="187" t="str">
        <f t="shared" si="358"/>
        <v>-</v>
      </c>
      <c r="T725" s="158" t="s">
        <v>316</v>
      </c>
      <c r="V725" s="181">
        <f t="shared" si="340"/>
        <v>0</v>
      </c>
      <c r="W725" s="202">
        <f t="shared" si="341"/>
        <v>0</v>
      </c>
      <c r="X725" s="149">
        <f t="shared" si="342"/>
        <v>0</v>
      </c>
      <c r="Y725" s="170">
        <f t="shared" si="343"/>
        <v>0</v>
      </c>
      <c r="Z725" s="161">
        <f t="shared" si="344"/>
        <v>0</v>
      </c>
      <c r="AA725" s="171">
        <f t="shared" si="345"/>
        <v>0</v>
      </c>
      <c r="AC725" s="219">
        <f t="shared" si="346"/>
        <v>0</v>
      </c>
      <c r="AD725" s="218">
        <f t="shared" si="347"/>
        <v>0</v>
      </c>
      <c r="AE725" s="218">
        <f t="shared" si="348"/>
        <v>0</v>
      </c>
      <c r="AF725" s="220">
        <f t="shared" si="349"/>
        <v>0</v>
      </c>
      <c r="AG725" s="162"/>
      <c r="AH725" s="182">
        <f t="shared" si="350"/>
        <v>0</v>
      </c>
      <c r="AI725" s="183">
        <f t="shared" si="351"/>
        <v>0</v>
      </c>
      <c r="AJ725" s="183">
        <f t="shared" si="352"/>
        <v>0</v>
      </c>
      <c r="AK725" s="184">
        <f t="shared" si="353"/>
        <v>0</v>
      </c>
      <c r="AM725" s="371" t="str">
        <f t="shared" si="359"/>
        <v>-</v>
      </c>
      <c r="AO725" s="309" t="str">
        <f t="shared" si="356"/>
        <v/>
      </c>
    </row>
    <row r="726" spans="2:41" ht="15.75" hidden="1" outlineLevel="1" thickBot="1">
      <c r="F726" s="761" t="s">
        <v>176</v>
      </c>
      <c r="G726" s="762"/>
      <c r="H726" s="762"/>
      <c r="I726" s="762"/>
      <c r="J726" s="762"/>
      <c r="K726" s="762"/>
      <c r="L726" s="762"/>
      <c r="M726" s="762"/>
      <c r="N726" s="199"/>
      <c r="O726" s="199"/>
      <c r="P726" s="199"/>
      <c r="Q726" s="199"/>
      <c r="R726" s="200"/>
      <c r="S726" s="200"/>
    </row>
    <row r="727" spans="2:41" s="322" customFormat="1" ht="21.75" hidden="1" customHeight="1" outlineLevel="1" thickTop="1">
      <c r="B727" s="320"/>
      <c r="C727" s="321"/>
      <c r="D727" s="321"/>
      <c r="F727" s="328" t="s">
        <v>350</v>
      </c>
      <c r="G727" s="329" t="s">
        <v>248</v>
      </c>
      <c r="H727" s="329" t="s">
        <v>265</v>
      </c>
      <c r="I727" s="329" t="s">
        <v>249</v>
      </c>
      <c r="J727" s="329" t="s">
        <v>250</v>
      </c>
      <c r="K727" s="329" t="s">
        <v>251</v>
      </c>
      <c r="L727" s="329" t="s">
        <v>252</v>
      </c>
      <c r="M727" s="329" t="s">
        <v>253</v>
      </c>
      <c r="N727" s="329" t="s">
        <v>254</v>
      </c>
      <c r="O727" s="329" t="s">
        <v>399</v>
      </c>
      <c r="P727" s="329" t="s">
        <v>400</v>
      </c>
      <c r="Q727" s="329" t="s">
        <v>401</v>
      </c>
      <c r="R727" s="330" t="s">
        <v>264</v>
      </c>
      <c r="S727" s="331" t="s">
        <v>255</v>
      </c>
      <c r="T727" s="372" t="s">
        <v>409</v>
      </c>
      <c r="U727" s="325"/>
      <c r="V727" s="321"/>
      <c r="W727" s="321"/>
      <c r="AG727" s="326"/>
      <c r="AL727" s="325"/>
      <c r="AM727" s="325"/>
      <c r="AN727" s="325"/>
      <c r="AO727" s="344"/>
    </row>
    <row r="728" spans="2:41" s="322" customFormat="1" ht="15" hidden="1" outlineLevel="1">
      <c r="B728" s="320"/>
      <c r="C728" s="321"/>
      <c r="D728" s="321"/>
      <c r="F728" s="332" t="s">
        <v>257</v>
      </c>
      <c r="G728" s="333">
        <f t="shared" ref="G728:S728" si="360">SUMIF(G681:G725,5)/5</f>
        <v>0</v>
      </c>
      <c r="H728" s="333">
        <f t="shared" si="360"/>
        <v>0</v>
      </c>
      <c r="I728" s="333">
        <f t="shared" si="360"/>
        <v>0</v>
      </c>
      <c r="J728" s="333">
        <f t="shared" si="360"/>
        <v>0</v>
      </c>
      <c r="K728" s="333">
        <f t="shared" si="360"/>
        <v>0</v>
      </c>
      <c r="L728" s="333">
        <f t="shared" si="360"/>
        <v>0</v>
      </c>
      <c r="M728" s="333">
        <f t="shared" si="360"/>
        <v>0</v>
      </c>
      <c r="N728" s="333">
        <f t="shared" si="360"/>
        <v>0</v>
      </c>
      <c r="O728" s="333">
        <f t="shared" si="360"/>
        <v>0</v>
      </c>
      <c r="P728" s="333">
        <f t="shared" si="360"/>
        <v>0</v>
      </c>
      <c r="Q728" s="333">
        <f t="shared" si="360"/>
        <v>0</v>
      </c>
      <c r="R728" s="333">
        <f t="shared" si="360"/>
        <v>0</v>
      </c>
      <c r="S728" s="334">
        <f t="shared" si="360"/>
        <v>0</v>
      </c>
      <c r="T728" s="373" t="s">
        <v>411</v>
      </c>
      <c r="U728" s="325"/>
      <c r="V728" s="321"/>
      <c r="W728" s="321"/>
      <c r="AG728" s="326"/>
      <c r="AL728" s="325"/>
      <c r="AM728" s="325"/>
      <c r="AN728" s="325"/>
      <c r="AO728" s="344"/>
    </row>
    <row r="729" spans="2:41" s="322" customFormat="1" ht="15" hidden="1" outlineLevel="1">
      <c r="B729" s="320"/>
      <c r="C729" s="321"/>
      <c r="D729" s="321"/>
      <c r="F729" s="335" t="s">
        <v>258</v>
      </c>
      <c r="G729" s="336">
        <f t="shared" ref="G729:S729" si="361">IF(ISERR(G728/SUM(G728,G730,G732,G734)*100),0,G728/SUM(G728,G730,G732,G734)*100)</f>
        <v>0</v>
      </c>
      <c r="H729" s="336">
        <f t="shared" si="361"/>
        <v>0</v>
      </c>
      <c r="I729" s="336">
        <f t="shared" si="361"/>
        <v>0</v>
      </c>
      <c r="J729" s="336">
        <f t="shared" si="361"/>
        <v>0</v>
      </c>
      <c r="K729" s="336">
        <f t="shared" si="361"/>
        <v>0</v>
      </c>
      <c r="L729" s="336">
        <f t="shared" si="361"/>
        <v>0</v>
      </c>
      <c r="M729" s="336">
        <f t="shared" si="361"/>
        <v>0</v>
      </c>
      <c r="N729" s="336">
        <f t="shared" si="361"/>
        <v>0</v>
      </c>
      <c r="O729" s="336">
        <f t="shared" si="361"/>
        <v>0</v>
      </c>
      <c r="P729" s="336">
        <f t="shared" si="361"/>
        <v>0</v>
      </c>
      <c r="Q729" s="336">
        <f t="shared" si="361"/>
        <v>0</v>
      </c>
      <c r="R729" s="336">
        <f t="shared" si="361"/>
        <v>0</v>
      </c>
      <c r="S729" s="337">
        <f t="shared" si="361"/>
        <v>0</v>
      </c>
      <c r="T729" s="374">
        <f>SUM(V680:W680)</f>
        <v>0</v>
      </c>
      <c r="U729" s="325"/>
      <c r="V729" s="321"/>
      <c r="W729" s="321"/>
      <c r="AG729" s="326"/>
      <c r="AL729" s="325"/>
      <c r="AM729" s="325"/>
      <c r="AN729" s="325"/>
      <c r="AO729" s="344"/>
    </row>
    <row r="730" spans="2:41" s="322" customFormat="1" ht="15" hidden="1" outlineLevel="1">
      <c r="B730" s="320"/>
      <c r="C730" s="321"/>
      <c r="D730" s="321"/>
      <c r="F730" s="332" t="s">
        <v>259</v>
      </c>
      <c r="G730" s="333">
        <f t="shared" ref="G730:S730" si="362">SUMIF(G681:G725,4)/4</f>
        <v>0</v>
      </c>
      <c r="H730" s="333">
        <f t="shared" si="362"/>
        <v>0</v>
      </c>
      <c r="I730" s="333">
        <f t="shared" si="362"/>
        <v>0</v>
      </c>
      <c r="J730" s="333">
        <f t="shared" si="362"/>
        <v>0</v>
      </c>
      <c r="K730" s="333">
        <f t="shared" si="362"/>
        <v>0</v>
      </c>
      <c r="L730" s="333">
        <f t="shared" si="362"/>
        <v>0</v>
      </c>
      <c r="M730" s="333">
        <f t="shared" si="362"/>
        <v>0</v>
      </c>
      <c r="N730" s="333">
        <f t="shared" si="362"/>
        <v>0</v>
      </c>
      <c r="O730" s="333">
        <f t="shared" si="362"/>
        <v>0</v>
      </c>
      <c r="P730" s="333">
        <f t="shared" si="362"/>
        <v>0</v>
      </c>
      <c r="Q730" s="333">
        <f t="shared" si="362"/>
        <v>0</v>
      </c>
      <c r="R730" s="333">
        <f t="shared" si="362"/>
        <v>0</v>
      </c>
      <c r="S730" s="334">
        <f t="shared" si="362"/>
        <v>0</v>
      </c>
      <c r="T730" s="375" t="s">
        <v>410</v>
      </c>
      <c r="U730" s="325"/>
      <c r="V730" s="321"/>
      <c r="W730" s="321"/>
      <c r="AG730" s="326"/>
      <c r="AL730" s="325"/>
      <c r="AM730" s="325"/>
      <c r="AN730" s="325"/>
      <c r="AO730" s="344"/>
    </row>
    <row r="731" spans="2:41" s="322" customFormat="1" ht="15" hidden="1" outlineLevel="1">
      <c r="B731" s="320"/>
      <c r="C731" s="321"/>
      <c r="D731" s="321"/>
      <c r="F731" s="335" t="s">
        <v>258</v>
      </c>
      <c r="G731" s="336">
        <f t="shared" ref="G731:S731" si="363">IF(ISERR(G730/SUM(G728,G730,G732,G734)*100),0,G730/SUM(G728,G730,G732,G734)*100)</f>
        <v>0</v>
      </c>
      <c r="H731" s="336">
        <f t="shared" si="363"/>
        <v>0</v>
      </c>
      <c r="I731" s="336">
        <f t="shared" si="363"/>
        <v>0</v>
      </c>
      <c r="J731" s="336">
        <f t="shared" si="363"/>
        <v>0</v>
      </c>
      <c r="K731" s="336">
        <f t="shared" si="363"/>
        <v>0</v>
      </c>
      <c r="L731" s="336">
        <f t="shared" si="363"/>
        <v>0</v>
      </c>
      <c r="M731" s="336">
        <f t="shared" si="363"/>
        <v>0</v>
      </c>
      <c r="N731" s="336">
        <f t="shared" si="363"/>
        <v>0</v>
      </c>
      <c r="O731" s="336">
        <f t="shared" si="363"/>
        <v>0</v>
      </c>
      <c r="P731" s="336">
        <f t="shared" si="363"/>
        <v>0</v>
      </c>
      <c r="Q731" s="336">
        <f t="shared" si="363"/>
        <v>0</v>
      </c>
      <c r="R731" s="336">
        <f t="shared" si="363"/>
        <v>0</v>
      </c>
      <c r="S731" s="337">
        <f t="shared" si="363"/>
        <v>0</v>
      </c>
      <c r="T731" s="376">
        <f>AM680</f>
        <v>0</v>
      </c>
      <c r="U731" s="325"/>
      <c r="V731" s="321"/>
      <c r="W731" s="321"/>
      <c r="AG731" s="326"/>
      <c r="AL731" s="325"/>
      <c r="AM731" s="325"/>
      <c r="AN731" s="325"/>
      <c r="AO731" s="344"/>
    </row>
    <row r="732" spans="2:41" s="322" customFormat="1" ht="15" hidden="1" outlineLevel="1">
      <c r="B732" s="320"/>
      <c r="C732" s="321"/>
      <c r="D732" s="321"/>
      <c r="F732" s="332" t="s">
        <v>260</v>
      </c>
      <c r="G732" s="333">
        <f t="shared" ref="G732:S732" si="364">SUMIF(G681:G725,3)/3</f>
        <v>0</v>
      </c>
      <c r="H732" s="333">
        <f t="shared" si="364"/>
        <v>0</v>
      </c>
      <c r="I732" s="333">
        <f t="shared" si="364"/>
        <v>0</v>
      </c>
      <c r="J732" s="333">
        <f t="shared" si="364"/>
        <v>0</v>
      </c>
      <c r="K732" s="333">
        <f t="shared" si="364"/>
        <v>0</v>
      </c>
      <c r="L732" s="333">
        <f t="shared" si="364"/>
        <v>0</v>
      </c>
      <c r="M732" s="333">
        <f t="shared" si="364"/>
        <v>0</v>
      </c>
      <c r="N732" s="333">
        <f t="shared" si="364"/>
        <v>0</v>
      </c>
      <c r="O732" s="333">
        <f t="shared" si="364"/>
        <v>0</v>
      </c>
      <c r="P732" s="333">
        <f t="shared" si="364"/>
        <v>0</v>
      </c>
      <c r="Q732" s="333">
        <f t="shared" si="364"/>
        <v>0</v>
      </c>
      <c r="R732" s="333">
        <f t="shared" si="364"/>
        <v>0</v>
      </c>
      <c r="S732" s="334">
        <f t="shared" si="364"/>
        <v>0</v>
      </c>
      <c r="T732" s="375" t="s">
        <v>412</v>
      </c>
      <c r="U732" s="325"/>
      <c r="V732" s="321"/>
      <c r="W732" s="321"/>
      <c r="AG732" s="326"/>
      <c r="AL732" s="325"/>
      <c r="AM732" s="325"/>
      <c r="AN732" s="325"/>
      <c r="AO732" s="344"/>
    </row>
    <row r="733" spans="2:41" s="322" customFormat="1" ht="15" hidden="1" outlineLevel="1">
      <c r="B733" s="320"/>
      <c r="C733" s="321"/>
      <c r="D733" s="321"/>
      <c r="F733" s="335" t="s">
        <v>258</v>
      </c>
      <c r="G733" s="336">
        <f t="shared" ref="G733:S733" si="365">IF(ISERR(G732/SUM(G728,G730,G732,G734)*100),0,G732/SUM(G728,G730,G732,G734)*100)</f>
        <v>0</v>
      </c>
      <c r="H733" s="336">
        <f t="shared" si="365"/>
        <v>0</v>
      </c>
      <c r="I733" s="336">
        <f t="shared" si="365"/>
        <v>0</v>
      </c>
      <c r="J733" s="336">
        <f t="shared" si="365"/>
        <v>0</v>
      </c>
      <c r="K733" s="336">
        <f t="shared" si="365"/>
        <v>0</v>
      </c>
      <c r="L733" s="336">
        <f t="shared" si="365"/>
        <v>0</v>
      </c>
      <c r="M733" s="336">
        <f t="shared" si="365"/>
        <v>0</v>
      </c>
      <c r="N733" s="336">
        <f t="shared" si="365"/>
        <v>0</v>
      </c>
      <c r="O733" s="336">
        <f t="shared" si="365"/>
        <v>0</v>
      </c>
      <c r="P733" s="336">
        <f t="shared" si="365"/>
        <v>0</v>
      </c>
      <c r="Q733" s="336">
        <f t="shared" si="365"/>
        <v>0</v>
      </c>
      <c r="R733" s="336">
        <f t="shared" si="365"/>
        <v>0</v>
      </c>
      <c r="S733" s="337">
        <f t="shared" si="365"/>
        <v>0</v>
      </c>
      <c r="T733" s="377">
        <f>T729-T731</f>
        <v>0</v>
      </c>
      <c r="U733" s="325"/>
      <c r="V733" s="321"/>
      <c r="W733" s="321"/>
      <c r="AG733" s="326"/>
      <c r="AL733" s="325"/>
      <c r="AM733" s="325"/>
      <c r="AN733" s="325"/>
      <c r="AO733" s="344"/>
    </row>
    <row r="734" spans="2:41" s="322" customFormat="1" ht="15" hidden="1" outlineLevel="1">
      <c r="B734" s="320"/>
      <c r="C734" s="321"/>
      <c r="D734" s="321"/>
      <c r="F734" s="332" t="s">
        <v>261</v>
      </c>
      <c r="G734" s="333">
        <f t="shared" ref="G734:S734" si="366">SUMIF(G681:G725,2)/2</f>
        <v>0</v>
      </c>
      <c r="H734" s="333">
        <f t="shared" si="366"/>
        <v>0</v>
      </c>
      <c r="I734" s="333">
        <f t="shared" si="366"/>
        <v>0</v>
      </c>
      <c r="J734" s="333">
        <f t="shared" si="366"/>
        <v>0</v>
      </c>
      <c r="K734" s="333">
        <f t="shared" si="366"/>
        <v>0</v>
      </c>
      <c r="L734" s="333">
        <f t="shared" si="366"/>
        <v>0</v>
      </c>
      <c r="M734" s="333">
        <f t="shared" si="366"/>
        <v>0</v>
      </c>
      <c r="N734" s="333">
        <f t="shared" si="366"/>
        <v>0</v>
      </c>
      <c r="O734" s="333">
        <f t="shared" si="366"/>
        <v>0</v>
      </c>
      <c r="P734" s="333">
        <f t="shared" si="366"/>
        <v>0</v>
      </c>
      <c r="Q734" s="333">
        <f t="shared" si="366"/>
        <v>0</v>
      </c>
      <c r="R734" s="333">
        <f t="shared" si="366"/>
        <v>0</v>
      </c>
      <c r="S734" s="334">
        <f t="shared" si="366"/>
        <v>0</v>
      </c>
      <c r="T734" s="1128" t="s">
        <v>413</v>
      </c>
      <c r="U734" s="325"/>
      <c r="V734" s="321"/>
      <c r="W734" s="321"/>
      <c r="AG734" s="326"/>
      <c r="AL734" s="325"/>
      <c r="AM734" s="325"/>
      <c r="AN734" s="325"/>
      <c r="AO734" s="344"/>
    </row>
    <row r="735" spans="2:41" s="322" customFormat="1" ht="15" hidden="1" outlineLevel="1">
      <c r="B735" s="320"/>
      <c r="C735" s="321"/>
      <c r="D735" s="321"/>
      <c r="F735" s="335" t="s">
        <v>258</v>
      </c>
      <c r="G735" s="336">
        <f t="shared" ref="G735:S735" si="367">IF(ISERR(G734/SUM(G728,G730,G732,G734)*100),0,G734/SUM(G728,G730,G732,G734)*100)</f>
        <v>0</v>
      </c>
      <c r="H735" s="336">
        <f t="shared" si="367"/>
        <v>0</v>
      </c>
      <c r="I735" s="336">
        <f t="shared" si="367"/>
        <v>0</v>
      </c>
      <c r="J735" s="336">
        <f t="shared" si="367"/>
        <v>0</v>
      </c>
      <c r="K735" s="336">
        <f t="shared" si="367"/>
        <v>0</v>
      </c>
      <c r="L735" s="336">
        <f t="shared" si="367"/>
        <v>0</v>
      </c>
      <c r="M735" s="336">
        <f t="shared" si="367"/>
        <v>0</v>
      </c>
      <c r="N735" s="336">
        <f t="shared" si="367"/>
        <v>0</v>
      </c>
      <c r="O735" s="336">
        <f t="shared" si="367"/>
        <v>0</v>
      </c>
      <c r="P735" s="336">
        <f t="shared" si="367"/>
        <v>0</v>
      </c>
      <c r="Q735" s="336">
        <f t="shared" si="367"/>
        <v>0</v>
      </c>
      <c r="R735" s="336">
        <f t="shared" si="367"/>
        <v>0</v>
      </c>
      <c r="S735" s="337">
        <f t="shared" si="367"/>
        <v>0</v>
      </c>
      <c r="T735" s="1129"/>
      <c r="U735" s="325"/>
      <c r="V735" s="321"/>
      <c r="W735" s="321"/>
      <c r="AG735" s="326"/>
      <c r="AL735" s="325"/>
      <c r="AM735" s="325"/>
      <c r="AN735" s="325"/>
      <c r="AO735" s="344"/>
    </row>
    <row r="736" spans="2:41" s="322" customFormat="1" ht="15" collapsed="1">
      <c r="B736" s="320"/>
      <c r="C736" s="321"/>
      <c r="D736" s="321"/>
      <c r="F736" s="338" t="s">
        <v>262</v>
      </c>
      <c r="G736" s="339">
        <f t="shared" ref="G736:S736" si="368">IF(SUM(G728,G730,G732,G734)=0,0,IF(AND(SUM(G729,G731,G733)&gt;=95,G729&gt;=50),5,IF(AND(SUM(G729,G731,G733)&gt;=90,SUM(G729,G731)&gt;=50),4,IF(SUM(G729,G731,G733)&gt;=85,3,2))))</f>
        <v>0</v>
      </c>
      <c r="H736" s="339">
        <f t="shared" si="368"/>
        <v>0</v>
      </c>
      <c r="I736" s="339">
        <f t="shared" si="368"/>
        <v>0</v>
      </c>
      <c r="J736" s="339">
        <f t="shared" si="368"/>
        <v>0</v>
      </c>
      <c r="K736" s="339">
        <f t="shared" si="368"/>
        <v>0</v>
      </c>
      <c r="L736" s="339">
        <f t="shared" si="368"/>
        <v>0</v>
      </c>
      <c r="M736" s="339">
        <f t="shared" si="368"/>
        <v>0</v>
      </c>
      <c r="N736" s="339">
        <f t="shared" si="368"/>
        <v>0</v>
      </c>
      <c r="O736" s="339">
        <f t="shared" si="368"/>
        <v>0</v>
      </c>
      <c r="P736" s="339">
        <f t="shared" si="368"/>
        <v>0</v>
      </c>
      <c r="Q736" s="339">
        <f t="shared" si="368"/>
        <v>0</v>
      </c>
      <c r="R736" s="339">
        <f t="shared" si="368"/>
        <v>0</v>
      </c>
      <c r="S736" s="340">
        <f t="shared" si="368"/>
        <v>0</v>
      </c>
      <c r="T736" s="378" t="e">
        <f>T731/T729</f>
        <v>#DIV/0!</v>
      </c>
      <c r="U736" s="325"/>
      <c r="V736" s="321"/>
      <c r="W736" s="321"/>
      <c r="AG736" s="326"/>
      <c r="AL736" s="325"/>
      <c r="AM736" s="325"/>
      <c r="AN736" s="325"/>
      <c r="AO736" s="344"/>
    </row>
    <row r="737" spans="2:41" s="322" customFormat="1" ht="15.75" thickBot="1">
      <c r="B737" s="320"/>
      <c r="C737" s="321"/>
      <c r="D737" s="321"/>
      <c r="F737" s="341" t="s">
        <v>263</v>
      </c>
      <c r="G737" s="342">
        <f t="shared" ref="G737:S737" si="369">IF(SUM(G728,G730,G732,G734)&gt;0,SUM(G728*5,G730*4,G732*3,G734*2)/SUM(G728,G730,G732,G734),0)</f>
        <v>0</v>
      </c>
      <c r="H737" s="342">
        <f t="shared" si="369"/>
        <v>0</v>
      </c>
      <c r="I737" s="342">
        <f t="shared" si="369"/>
        <v>0</v>
      </c>
      <c r="J737" s="342">
        <f t="shared" si="369"/>
        <v>0</v>
      </c>
      <c r="K737" s="342">
        <f t="shared" si="369"/>
        <v>0</v>
      </c>
      <c r="L737" s="342">
        <f t="shared" si="369"/>
        <v>0</v>
      </c>
      <c r="M737" s="342">
        <f t="shared" si="369"/>
        <v>0</v>
      </c>
      <c r="N737" s="342">
        <f t="shared" si="369"/>
        <v>0</v>
      </c>
      <c r="O737" s="342">
        <f t="shared" si="369"/>
        <v>0</v>
      </c>
      <c r="P737" s="342">
        <f t="shared" si="369"/>
        <v>0</v>
      </c>
      <c r="Q737" s="342">
        <f t="shared" si="369"/>
        <v>0</v>
      </c>
      <c r="R737" s="342">
        <f t="shared" si="369"/>
        <v>0</v>
      </c>
      <c r="S737" s="343">
        <f t="shared" si="369"/>
        <v>0</v>
      </c>
      <c r="T737" s="379" t="e">
        <f>T733/T729</f>
        <v>#DIV/0!</v>
      </c>
      <c r="U737" s="325"/>
      <c r="V737" s="321"/>
      <c r="W737" s="321"/>
      <c r="AG737" s="326"/>
      <c r="AL737" s="325"/>
      <c r="AM737" s="325"/>
      <c r="AN737" s="325"/>
      <c r="AO737" s="344"/>
    </row>
    <row r="738" spans="2:41" ht="16.5" thickTop="1" thickBot="1">
      <c r="B738" s="225"/>
      <c r="C738" s="226"/>
      <c r="D738" s="226"/>
      <c r="E738" s="227"/>
      <c r="F738" s="228"/>
      <c r="G738" s="229"/>
      <c r="H738" s="229"/>
      <c r="I738" s="229"/>
      <c r="J738" s="229"/>
      <c r="K738" s="229"/>
      <c r="L738" s="229"/>
      <c r="M738" s="229"/>
      <c r="N738" s="229"/>
      <c r="O738" s="229"/>
      <c r="P738" s="229"/>
      <c r="Q738" s="229"/>
      <c r="R738" s="230"/>
      <c r="S738" s="229"/>
      <c r="T738" s="227"/>
    </row>
    <row r="739" spans="2:41" ht="28.5" thickBot="1">
      <c r="B739" s="1116" t="s">
        <v>377</v>
      </c>
      <c r="C739" s="1116"/>
      <c r="D739" s="1116"/>
      <c r="E739" s="1116"/>
      <c r="F739" s="1116"/>
      <c r="G739" s="1116"/>
      <c r="H739" s="1116"/>
      <c r="I739" s="1116"/>
      <c r="J739" s="1116"/>
      <c r="K739" s="1116"/>
      <c r="L739" s="1116"/>
      <c r="M739" s="1116"/>
      <c r="N739" s="1116"/>
      <c r="O739" s="1116"/>
      <c r="P739" s="1116"/>
      <c r="Q739" s="1116"/>
      <c r="R739" s="1116"/>
      <c r="S739" s="1116"/>
      <c r="T739" s="1116"/>
    </row>
    <row r="740" spans="2:41" s="322" customFormat="1" ht="15.75" thickTop="1">
      <c r="B740" s="320"/>
      <c r="C740" s="321"/>
      <c r="D740" s="321"/>
      <c r="F740" s="328" t="s">
        <v>350</v>
      </c>
      <c r="G740" s="329" t="s">
        <v>248</v>
      </c>
      <c r="H740" s="329" t="s">
        <v>265</v>
      </c>
      <c r="I740" s="329" t="s">
        <v>249</v>
      </c>
      <c r="J740" s="329" t="s">
        <v>250</v>
      </c>
      <c r="K740" s="329" t="s">
        <v>251</v>
      </c>
      <c r="L740" s="329" t="s">
        <v>252</v>
      </c>
      <c r="M740" s="329" t="s">
        <v>253</v>
      </c>
      <c r="N740" s="329" t="s">
        <v>254</v>
      </c>
      <c r="O740" s="329" t="s">
        <v>399</v>
      </c>
      <c r="P740" s="329" t="s">
        <v>400</v>
      </c>
      <c r="Q740" s="329" t="s">
        <v>401</v>
      </c>
      <c r="R740" s="330" t="s">
        <v>264</v>
      </c>
      <c r="S740" s="331" t="s">
        <v>255</v>
      </c>
      <c r="T740" s="331" t="s">
        <v>409</v>
      </c>
      <c r="U740" s="325"/>
      <c r="V740" s="321"/>
      <c r="W740" s="321"/>
      <c r="AG740" s="326"/>
      <c r="AL740" s="325"/>
      <c r="AM740" s="325"/>
      <c r="AN740" s="325"/>
      <c r="AO740" s="344"/>
    </row>
    <row r="741" spans="2:41" s="322" customFormat="1" ht="15" hidden="1" outlineLevel="1">
      <c r="B741" s="320"/>
      <c r="C741" s="321"/>
      <c r="D741" s="321"/>
      <c r="F741" s="332" t="s">
        <v>257</v>
      </c>
      <c r="G741" s="333">
        <f t="shared" ref="G741:S741" si="370">SUM(G728,G668,G608,G548,G488,G428)</f>
        <v>0</v>
      </c>
      <c r="H741" s="333">
        <f t="shared" si="370"/>
        <v>0</v>
      </c>
      <c r="I741" s="333">
        <f t="shared" si="370"/>
        <v>0</v>
      </c>
      <c r="J741" s="333">
        <f t="shared" si="370"/>
        <v>0</v>
      </c>
      <c r="K741" s="333">
        <f t="shared" si="370"/>
        <v>0</v>
      </c>
      <c r="L741" s="333">
        <f t="shared" si="370"/>
        <v>0</v>
      </c>
      <c r="M741" s="333">
        <f t="shared" si="370"/>
        <v>0</v>
      </c>
      <c r="N741" s="333">
        <f t="shared" si="370"/>
        <v>0</v>
      </c>
      <c r="O741" s="333">
        <f t="shared" si="370"/>
        <v>0</v>
      </c>
      <c r="P741" s="333">
        <f t="shared" si="370"/>
        <v>0</v>
      </c>
      <c r="Q741" s="333">
        <f t="shared" si="370"/>
        <v>0</v>
      </c>
      <c r="R741" s="333">
        <f t="shared" si="370"/>
        <v>0</v>
      </c>
      <c r="S741" s="334">
        <f t="shared" si="370"/>
        <v>0</v>
      </c>
      <c r="T741" s="362" t="s">
        <v>411</v>
      </c>
      <c r="U741" s="325"/>
      <c r="V741" s="321"/>
      <c r="W741" s="321"/>
      <c r="AG741" s="326"/>
      <c r="AL741" s="325"/>
      <c r="AM741" s="325"/>
      <c r="AN741" s="325"/>
      <c r="AO741" s="344"/>
    </row>
    <row r="742" spans="2:41" s="322" customFormat="1" ht="15" hidden="1" outlineLevel="1">
      <c r="B742" s="320"/>
      <c r="C742" s="321"/>
      <c r="D742" s="321"/>
      <c r="F742" s="335" t="s">
        <v>258</v>
      </c>
      <c r="G742" s="336">
        <f t="shared" ref="G742:S742" si="371">IF(ISERR(G741/SUM(G741,G743,G745,G747)*100),0,G741/SUM(G741,G743,G745,G747)*100)</f>
        <v>0</v>
      </c>
      <c r="H742" s="336">
        <f t="shared" si="371"/>
        <v>0</v>
      </c>
      <c r="I742" s="336">
        <f t="shared" si="371"/>
        <v>0</v>
      </c>
      <c r="J742" s="336">
        <f t="shared" si="371"/>
        <v>0</v>
      </c>
      <c r="K742" s="336">
        <f t="shared" si="371"/>
        <v>0</v>
      </c>
      <c r="L742" s="336">
        <f t="shared" si="371"/>
        <v>0</v>
      </c>
      <c r="M742" s="336">
        <f t="shared" si="371"/>
        <v>0</v>
      </c>
      <c r="N742" s="336">
        <f t="shared" si="371"/>
        <v>0</v>
      </c>
      <c r="O742" s="336">
        <f t="shared" si="371"/>
        <v>0</v>
      </c>
      <c r="P742" s="336">
        <f t="shared" si="371"/>
        <v>0</v>
      </c>
      <c r="Q742" s="336">
        <f t="shared" si="371"/>
        <v>0</v>
      </c>
      <c r="R742" s="336">
        <f t="shared" si="371"/>
        <v>0</v>
      </c>
      <c r="S742" s="337">
        <f t="shared" si="371"/>
        <v>0</v>
      </c>
      <c r="T742" s="363">
        <f>SUM(T429,T489,T549,T609,T669,T729)</f>
        <v>0</v>
      </c>
      <c r="U742" s="325"/>
      <c r="V742" s="321"/>
      <c r="W742" s="321"/>
      <c r="AG742" s="326"/>
      <c r="AL742" s="325"/>
      <c r="AM742" s="325"/>
      <c r="AN742" s="325"/>
      <c r="AO742" s="344"/>
    </row>
    <row r="743" spans="2:41" s="322" customFormat="1" ht="15" hidden="1" outlineLevel="1">
      <c r="B743" s="320"/>
      <c r="C743" s="321"/>
      <c r="D743" s="321"/>
      <c r="F743" s="332" t="s">
        <v>259</v>
      </c>
      <c r="G743" s="333">
        <f t="shared" ref="G743:S743" si="372">SUM(G730,G670,G610,G550,G490,G430)</f>
        <v>0</v>
      </c>
      <c r="H743" s="333">
        <f t="shared" si="372"/>
        <v>0</v>
      </c>
      <c r="I743" s="333">
        <f t="shared" si="372"/>
        <v>0</v>
      </c>
      <c r="J743" s="333">
        <f t="shared" si="372"/>
        <v>0</v>
      </c>
      <c r="K743" s="333">
        <f t="shared" si="372"/>
        <v>0</v>
      </c>
      <c r="L743" s="333">
        <f t="shared" si="372"/>
        <v>0</v>
      </c>
      <c r="M743" s="333">
        <f t="shared" si="372"/>
        <v>0</v>
      </c>
      <c r="N743" s="333">
        <f t="shared" si="372"/>
        <v>0</v>
      </c>
      <c r="O743" s="333">
        <f t="shared" si="372"/>
        <v>0</v>
      </c>
      <c r="P743" s="333">
        <f t="shared" si="372"/>
        <v>0</v>
      </c>
      <c r="Q743" s="333">
        <f t="shared" si="372"/>
        <v>0</v>
      </c>
      <c r="R743" s="333">
        <f t="shared" si="372"/>
        <v>0</v>
      </c>
      <c r="S743" s="334">
        <f t="shared" si="372"/>
        <v>0</v>
      </c>
      <c r="T743" s="364" t="s">
        <v>410</v>
      </c>
      <c r="U743" s="325"/>
      <c r="V743" s="321"/>
      <c r="W743" s="321"/>
      <c r="AG743" s="326"/>
      <c r="AL743" s="325"/>
      <c r="AM743" s="325"/>
      <c r="AN743" s="325"/>
      <c r="AO743" s="344"/>
    </row>
    <row r="744" spans="2:41" s="322" customFormat="1" ht="15" hidden="1" outlineLevel="1">
      <c r="B744" s="320"/>
      <c r="C744" s="321"/>
      <c r="D744" s="321"/>
      <c r="F744" s="335" t="s">
        <v>258</v>
      </c>
      <c r="G744" s="336">
        <f t="shared" ref="G744:S744" si="373">IF(ISERR(G743/SUM(G741,G743,G745,G747)*100),0,G743/SUM(G741,G743,G745,G747)*100)</f>
        <v>0</v>
      </c>
      <c r="H744" s="336">
        <f t="shared" si="373"/>
        <v>0</v>
      </c>
      <c r="I744" s="336">
        <f t="shared" si="373"/>
        <v>0</v>
      </c>
      <c r="J744" s="336">
        <f t="shared" si="373"/>
        <v>0</v>
      </c>
      <c r="K744" s="336">
        <f t="shared" si="373"/>
        <v>0</v>
      </c>
      <c r="L744" s="336">
        <f t="shared" si="373"/>
        <v>0</v>
      </c>
      <c r="M744" s="336">
        <f t="shared" si="373"/>
        <v>0</v>
      </c>
      <c r="N744" s="336">
        <f t="shared" si="373"/>
        <v>0</v>
      </c>
      <c r="O744" s="336">
        <f t="shared" si="373"/>
        <v>0</v>
      </c>
      <c r="P744" s="336">
        <f t="shared" si="373"/>
        <v>0</v>
      </c>
      <c r="Q744" s="336">
        <f t="shared" si="373"/>
        <v>0</v>
      </c>
      <c r="R744" s="336">
        <f t="shared" si="373"/>
        <v>0</v>
      </c>
      <c r="S744" s="337">
        <f t="shared" si="373"/>
        <v>0</v>
      </c>
      <c r="T744" s="365">
        <f>SUM(T431,T491,T551,T611,T671,T731)</f>
        <v>0</v>
      </c>
      <c r="U744" s="325"/>
      <c r="V744" s="321"/>
      <c r="W744" s="321"/>
      <c r="AG744" s="326"/>
      <c r="AL744" s="325"/>
      <c r="AM744" s="325"/>
      <c r="AN744" s="325"/>
      <c r="AO744" s="344"/>
    </row>
    <row r="745" spans="2:41" s="322" customFormat="1" ht="15" hidden="1" outlineLevel="1">
      <c r="B745" s="320"/>
      <c r="C745" s="321"/>
      <c r="D745" s="321"/>
      <c r="F745" s="332" t="s">
        <v>260</v>
      </c>
      <c r="G745" s="333">
        <f t="shared" ref="G745:S745" si="374">SUM(G732,G672,G612,G552,G492,G432)</f>
        <v>0</v>
      </c>
      <c r="H745" s="333">
        <f t="shared" si="374"/>
        <v>0</v>
      </c>
      <c r="I745" s="333">
        <f t="shared" si="374"/>
        <v>0</v>
      </c>
      <c r="J745" s="333">
        <f t="shared" si="374"/>
        <v>0</v>
      </c>
      <c r="K745" s="333">
        <f t="shared" si="374"/>
        <v>0</v>
      </c>
      <c r="L745" s="333">
        <f t="shared" si="374"/>
        <v>0</v>
      </c>
      <c r="M745" s="333">
        <f t="shared" si="374"/>
        <v>0</v>
      </c>
      <c r="N745" s="333">
        <f t="shared" si="374"/>
        <v>0</v>
      </c>
      <c r="O745" s="333">
        <f t="shared" si="374"/>
        <v>0</v>
      </c>
      <c r="P745" s="333">
        <f t="shared" si="374"/>
        <v>0</v>
      </c>
      <c r="Q745" s="333">
        <f t="shared" si="374"/>
        <v>0</v>
      </c>
      <c r="R745" s="333">
        <f t="shared" si="374"/>
        <v>0</v>
      </c>
      <c r="S745" s="334">
        <f t="shared" si="374"/>
        <v>0</v>
      </c>
      <c r="T745" s="364" t="s">
        <v>412</v>
      </c>
      <c r="U745" s="325"/>
      <c r="V745" s="321"/>
      <c r="W745" s="321"/>
      <c r="AG745" s="326"/>
      <c r="AL745" s="325"/>
      <c r="AM745" s="325"/>
      <c r="AN745" s="325"/>
      <c r="AO745" s="344"/>
    </row>
    <row r="746" spans="2:41" s="322" customFormat="1" ht="15" hidden="1" outlineLevel="1">
      <c r="B746" s="320"/>
      <c r="C746" s="321"/>
      <c r="D746" s="321"/>
      <c r="F746" s="335" t="s">
        <v>258</v>
      </c>
      <c r="G746" s="336">
        <f t="shared" ref="G746:S746" si="375">IF(ISERR(G745/SUM(G741,G743,G745,G747)*100),0,G745/SUM(G741,G743,G745,G747)*100)</f>
        <v>0</v>
      </c>
      <c r="H746" s="336">
        <f t="shared" si="375"/>
        <v>0</v>
      </c>
      <c r="I746" s="336">
        <f t="shared" si="375"/>
        <v>0</v>
      </c>
      <c r="J746" s="336">
        <f t="shared" si="375"/>
        <v>0</v>
      </c>
      <c r="K746" s="336">
        <f t="shared" si="375"/>
        <v>0</v>
      </c>
      <c r="L746" s="336">
        <f t="shared" si="375"/>
        <v>0</v>
      </c>
      <c r="M746" s="336">
        <f t="shared" si="375"/>
        <v>0</v>
      </c>
      <c r="N746" s="336">
        <f t="shared" si="375"/>
        <v>0</v>
      </c>
      <c r="O746" s="336">
        <f t="shared" si="375"/>
        <v>0</v>
      </c>
      <c r="P746" s="336">
        <f t="shared" si="375"/>
        <v>0</v>
      </c>
      <c r="Q746" s="336">
        <f t="shared" si="375"/>
        <v>0</v>
      </c>
      <c r="R746" s="336">
        <f t="shared" si="375"/>
        <v>0</v>
      </c>
      <c r="S746" s="337">
        <f t="shared" si="375"/>
        <v>0</v>
      </c>
      <c r="T746" s="366">
        <f>T742-T744</f>
        <v>0</v>
      </c>
      <c r="U746" s="325"/>
      <c r="V746" s="321"/>
      <c r="W746" s="321"/>
      <c r="AG746" s="326"/>
      <c r="AL746" s="325"/>
      <c r="AM746" s="325"/>
      <c r="AN746" s="325"/>
      <c r="AO746" s="344"/>
    </row>
    <row r="747" spans="2:41" s="322" customFormat="1" ht="15" hidden="1" outlineLevel="1">
      <c r="B747" s="320"/>
      <c r="C747" s="321"/>
      <c r="D747" s="321"/>
      <c r="F747" s="332" t="s">
        <v>261</v>
      </c>
      <c r="G747" s="333">
        <f t="shared" ref="G747:S747" si="376">SUM(G734,G674,G614,G554,G494,G434)</f>
        <v>0</v>
      </c>
      <c r="H747" s="333">
        <f t="shared" si="376"/>
        <v>0</v>
      </c>
      <c r="I747" s="333">
        <f t="shared" si="376"/>
        <v>0</v>
      </c>
      <c r="J747" s="333">
        <f t="shared" si="376"/>
        <v>0</v>
      </c>
      <c r="K747" s="333">
        <f t="shared" si="376"/>
        <v>0</v>
      </c>
      <c r="L747" s="333">
        <f t="shared" si="376"/>
        <v>0</v>
      </c>
      <c r="M747" s="333">
        <f t="shared" si="376"/>
        <v>0</v>
      </c>
      <c r="N747" s="333">
        <f t="shared" si="376"/>
        <v>0</v>
      </c>
      <c r="O747" s="333">
        <f t="shared" si="376"/>
        <v>0</v>
      </c>
      <c r="P747" s="333">
        <f t="shared" si="376"/>
        <v>0</v>
      </c>
      <c r="Q747" s="333">
        <f t="shared" si="376"/>
        <v>0</v>
      </c>
      <c r="R747" s="333">
        <f t="shared" si="376"/>
        <v>0</v>
      </c>
      <c r="S747" s="334">
        <f t="shared" si="376"/>
        <v>0</v>
      </c>
      <c r="T747" s="1111" t="s">
        <v>413</v>
      </c>
      <c r="U747" s="325"/>
      <c r="V747" s="321"/>
      <c r="W747" s="321"/>
      <c r="AG747" s="326"/>
      <c r="AL747" s="325"/>
      <c r="AM747" s="325"/>
      <c r="AN747" s="325"/>
      <c r="AO747" s="344"/>
    </row>
    <row r="748" spans="2:41" s="322" customFormat="1" ht="15" hidden="1" outlineLevel="1">
      <c r="B748" s="320"/>
      <c r="C748" s="321"/>
      <c r="D748" s="321"/>
      <c r="F748" s="335" t="s">
        <v>258</v>
      </c>
      <c r="G748" s="336">
        <f t="shared" ref="G748:S748" si="377">IF(ISERR(G747/SUM(G741,G743,G745,G747)*100),0,G747/SUM(G741,G743,G745,G747)*100)</f>
        <v>0</v>
      </c>
      <c r="H748" s="336">
        <f t="shared" si="377"/>
        <v>0</v>
      </c>
      <c r="I748" s="336">
        <f t="shared" si="377"/>
        <v>0</v>
      </c>
      <c r="J748" s="336">
        <f t="shared" si="377"/>
        <v>0</v>
      </c>
      <c r="K748" s="336">
        <f t="shared" si="377"/>
        <v>0</v>
      </c>
      <c r="L748" s="336">
        <f t="shared" si="377"/>
        <v>0</v>
      </c>
      <c r="M748" s="336">
        <f t="shared" si="377"/>
        <v>0</v>
      </c>
      <c r="N748" s="336">
        <f t="shared" si="377"/>
        <v>0</v>
      </c>
      <c r="O748" s="336">
        <f t="shared" si="377"/>
        <v>0</v>
      </c>
      <c r="P748" s="336">
        <f t="shared" si="377"/>
        <v>0</v>
      </c>
      <c r="Q748" s="336">
        <f t="shared" si="377"/>
        <v>0</v>
      </c>
      <c r="R748" s="336">
        <f t="shared" si="377"/>
        <v>0</v>
      </c>
      <c r="S748" s="337">
        <f t="shared" si="377"/>
        <v>0</v>
      </c>
      <c r="T748" s="1112"/>
      <c r="U748" s="325"/>
      <c r="V748" s="321"/>
      <c r="W748" s="321"/>
      <c r="AG748" s="326"/>
      <c r="AL748" s="325"/>
      <c r="AM748" s="325"/>
      <c r="AN748" s="325"/>
      <c r="AO748" s="344"/>
    </row>
    <row r="749" spans="2:41" s="322" customFormat="1" ht="15" collapsed="1">
      <c r="B749" s="320"/>
      <c r="C749" s="321"/>
      <c r="D749" s="321"/>
      <c r="F749" s="338" t="s">
        <v>262</v>
      </c>
      <c r="G749" s="339">
        <f t="shared" ref="G749:S749" si="378">IF(SUM(G741,G743,G745,G747)=0,0,IF(AND(SUM(G742,G744,G746)&gt;=95,G742&gt;=50),5,IF(AND(SUM(G742,G744,G746)&gt;=90,SUM(G742,G744)&gt;=50),4,IF(SUM(G742,G744,G746)&gt;=85,3,2))))</f>
        <v>0</v>
      </c>
      <c r="H749" s="339">
        <f t="shared" si="378"/>
        <v>0</v>
      </c>
      <c r="I749" s="339">
        <f t="shared" si="378"/>
        <v>0</v>
      </c>
      <c r="J749" s="339">
        <f t="shared" si="378"/>
        <v>0</v>
      </c>
      <c r="K749" s="339">
        <f t="shared" si="378"/>
        <v>0</v>
      </c>
      <c r="L749" s="339">
        <f t="shared" si="378"/>
        <v>0</v>
      </c>
      <c r="M749" s="339">
        <f t="shared" si="378"/>
        <v>0</v>
      </c>
      <c r="N749" s="339">
        <f t="shared" si="378"/>
        <v>0</v>
      </c>
      <c r="O749" s="339">
        <f t="shared" si="378"/>
        <v>0</v>
      </c>
      <c r="P749" s="339">
        <f t="shared" si="378"/>
        <v>0</v>
      </c>
      <c r="Q749" s="339">
        <f t="shared" si="378"/>
        <v>0</v>
      </c>
      <c r="R749" s="339">
        <f t="shared" si="378"/>
        <v>0</v>
      </c>
      <c r="S749" s="340">
        <f t="shared" si="378"/>
        <v>0</v>
      </c>
      <c r="T749" s="367" t="e">
        <f>T744/T742</f>
        <v>#DIV/0!</v>
      </c>
      <c r="U749" s="325"/>
      <c r="V749" s="321"/>
      <c r="W749" s="321"/>
      <c r="AG749" s="326"/>
      <c r="AL749" s="325"/>
      <c r="AM749" s="325"/>
      <c r="AN749" s="325"/>
      <c r="AO749" s="344"/>
    </row>
    <row r="750" spans="2:41" s="322" customFormat="1" ht="15.75" thickBot="1">
      <c r="B750" s="320"/>
      <c r="C750" s="321"/>
      <c r="D750" s="321"/>
      <c r="F750" s="341" t="s">
        <v>263</v>
      </c>
      <c r="G750" s="342">
        <f t="shared" ref="G750:S750" si="379">IF(SUM(G741,G743,G745,G747)&gt;0,SUM(G741*5,G743*4,G745*3,G747*2)/SUM(G741,G743,G745,G747),0)</f>
        <v>0</v>
      </c>
      <c r="H750" s="342">
        <f t="shared" si="379"/>
        <v>0</v>
      </c>
      <c r="I750" s="342">
        <f t="shared" si="379"/>
        <v>0</v>
      </c>
      <c r="J750" s="342">
        <f t="shared" si="379"/>
        <v>0</v>
      </c>
      <c r="K750" s="342">
        <f t="shared" si="379"/>
        <v>0</v>
      </c>
      <c r="L750" s="342">
        <f t="shared" si="379"/>
        <v>0</v>
      </c>
      <c r="M750" s="342">
        <f t="shared" si="379"/>
        <v>0</v>
      </c>
      <c r="N750" s="342">
        <f t="shared" si="379"/>
        <v>0</v>
      </c>
      <c r="O750" s="342">
        <f t="shared" si="379"/>
        <v>0</v>
      </c>
      <c r="P750" s="342">
        <f t="shared" si="379"/>
        <v>0</v>
      </c>
      <c r="Q750" s="342">
        <f t="shared" si="379"/>
        <v>0</v>
      </c>
      <c r="R750" s="342">
        <f t="shared" si="379"/>
        <v>0</v>
      </c>
      <c r="S750" s="343">
        <f t="shared" si="379"/>
        <v>0</v>
      </c>
      <c r="T750" s="368" t="e">
        <f>T746/T742</f>
        <v>#DIV/0!</v>
      </c>
      <c r="U750" s="325"/>
      <c r="V750" s="321"/>
      <c r="W750" s="321"/>
      <c r="AG750" s="326"/>
      <c r="AL750" s="325"/>
      <c r="AM750" s="325"/>
      <c r="AN750" s="325"/>
      <c r="AO750" s="344"/>
    </row>
    <row r="751" spans="2:41" ht="14.25" thickTop="1" thickBot="1"/>
    <row r="752" spans="2:41" s="159" customFormat="1" ht="28.5" thickBot="1">
      <c r="B752" s="1125" t="s">
        <v>378</v>
      </c>
      <c r="C752" s="1126"/>
      <c r="D752" s="1126"/>
      <c r="E752" s="1126"/>
      <c r="F752" s="1126"/>
      <c r="G752" s="1126"/>
      <c r="H752" s="1126"/>
      <c r="I752" s="1126"/>
      <c r="J752" s="1126"/>
      <c r="K752" s="1126"/>
      <c r="L752" s="1126"/>
      <c r="M752" s="1126"/>
      <c r="N752" s="1126"/>
      <c r="O752" s="1126"/>
      <c r="P752" s="1126"/>
      <c r="Q752" s="1126"/>
      <c r="R752" s="1126"/>
      <c r="S752" s="1126"/>
      <c r="T752" s="1127"/>
      <c r="V752" s="162"/>
      <c r="W752" s="162"/>
      <c r="AO752" s="162"/>
    </row>
    <row r="753" spans="2:41" s="159" customFormat="1" ht="16.5" thickBot="1">
      <c r="B753" s="189"/>
      <c r="C753" s="198">
        <v>431</v>
      </c>
      <c r="D753" s="713">
        <f>Главная!Q15</f>
        <v>0</v>
      </c>
      <c r="E753" s="175"/>
      <c r="F753" s="175"/>
      <c r="G753" s="175"/>
      <c r="H753" s="175"/>
      <c r="I753" s="175"/>
      <c r="J753" s="175"/>
      <c r="K753" s="175"/>
      <c r="L753" s="175"/>
      <c r="M753" s="175"/>
      <c r="N753" s="176"/>
      <c r="O753" s="176"/>
      <c r="P753" s="176"/>
      <c r="Q753" s="176"/>
      <c r="R753" s="175"/>
      <c r="S753" s="175"/>
      <c r="T753" s="177"/>
      <c r="V753" s="162"/>
      <c r="W753" s="162"/>
      <c r="Y753" s="1118" t="s">
        <v>351</v>
      </c>
      <c r="Z753" s="1118"/>
      <c r="AA753" s="1118"/>
      <c r="AB753" s="223"/>
      <c r="AC753" s="1118" t="s">
        <v>352</v>
      </c>
      <c r="AD753" s="1118"/>
      <c r="AE753" s="1118"/>
      <c r="AF753" s="1118"/>
      <c r="AG753" s="224"/>
      <c r="AH753" s="1118" t="s">
        <v>264</v>
      </c>
      <c r="AI753" s="1118"/>
      <c r="AJ753" s="1118"/>
      <c r="AK753" s="1118"/>
      <c r="AM753" s="224" t="s">
        <v>409</v>
      </c>
      <c r="AO753" s="162"/>
    </row>
    <row r="754" spans="2:41" ht="30" hidden="1" customHeight="1" outlineLevel="2" thickBot="1">
      <c r="B754" s="193" t="s">
        <v>348</v>
      </c>
      <c r="C754" s="194" t="s">
        <v>244</v>
      </c>
      <c r="D754" s="194" t="s">
        <v>245</v>
      </c>
      <c r="E754" s="194" t="s">
        <v>246</v>
      </c>
      <c r="F754" s="209" t="s">
        <v>319</v>
      </c>
      <c r="G754" s="212" t="s">
        <v>248</v>
      </c>
      <c r="H754" s="210" t="s">
        <v>265</v>
      </c>
      <c r="I754" s="212" t="s">
        <v>249</v>
      </c>
      <c r="J754" s="211" t="s">
        <v>250</v>
      </c>
      <c r="K754" s="194" t="s">
        <v>251</v>
      </c>
      <c r="L754" s="194" t="s">
        <v>252</v>
      </c>
      <c r="M754" s="194" t="s">
        <v>253</v>
      </c>
      <c r="N754" s="194" t="s">
        <v>254</v>
      </c>
      <c r="O754" s="194" t="s">
        <v>399</v>
      </c>
      <c r="P754" s="310" t="s">
        <v>400</v>
      </c>
      <c r="Q754" s="194" t="s">
        <v>401</v>
      </c>
      <c r="R754" s="196" t="s">
        <v>264</v>
      </c>
      <c r="S754" s="196" t="s">
        <v>255</v>
      </c>
      <c r="T754" s="204" t="str">
        <f>CONCATENATE("Аттест. - ",SUM(V755:V799)," чел.","                                                 Не Аттест. - ",SUM(W755:W799)," чел.")</f>
        <v>Аттест. - 0 чел.                                                 Не Аттест. - 0 чел.</v>
      </c>
      <c r="V754" s="222">
        <f>SUM(V755:V799)</f>
        <v>0</v>
      </c>
      <c r="W754" s="221">
        <f>SUM(W755:W799)</f>
        <v>0</v>
      </c>
      <c r="Y754" s="206">
        <v>5</v>
      </c>
      <c r="Z754" s="207">
        <v>4</v>
      </c>
      <c r="AA754" s="208">
        <v>3</v>
      </c>
      <c r="AC754" s="178">
        <v>5</v>
      </c>
      <c r="AD754" s="179">
        <v>4</v>
      </c>
      <c r="AE754" s="179">
        <v>3</v>
      </c>
      <c r="AF754" s="180">
        <v>2</v>
      </c>
      <c r="AG754" s="217"/>
      <c r="AH754" s="178">
        <v>5</v>
      </c>
      <c r="AI754" s="179">
        <v>4</v>
      </c>
      <c r="AJ754" s="179">
        <v>3</v>
      </c>
      <c r="AK754" s="180">
        <v>2</v>
      </c>
      <c r="AM754" s="369">
        <f>SUM(AM755:AM799)</f>
        <v>0</v>
      </c>
      <c r="AO754" s="201"/>
    </row>
    <row r="755" spans="2:41" ht="16.5" hidden="1" outlineLevel="2" thickBot="1">
      <c r="B755" s="314">
        <v>1</v>
      </c>
      <c r="C755" s="315">
        <f>C753</f>
        <v>431</v>
      </c>
      <c r="D755" s="315">
        <f>D753</f>
        <v>0</v>
      </c>
      <c r="E755" s="150"/>
      <c r="F755" s="150"/>
      <c r="G755" s="151"/>
      <c r="H755" s="151"/>
      <c r="I755" s="151"/>
      <c r="J755" s="151"/>
      <c r="K755" s="151"/>
      <c r="L755" s="151"/>
      <c r="M755" s="151"/>
      <c r="N755" s="252"/>
      <c r="O755" s="252"/>
      <c r="P755" s="311"/>
      <c r="Q755" s="252"/>
      <c r="R755" s="185" t="str">
        <f>IF(SUM(J755:Q755)&lt;1,"-",IF(AK755&gt;0,2,IF(AND(AH755&gt;=50,AI755=(100-AH755)),5,IF((AH755+AI755)&gt;=70,4,3))))</f>
        <v>-</v>
      </c>
      <c r="S755" s="185" t="str">
        <f>IF(AND(G755&gt;1,I755&gt;1),IF(Y755=5,5,IF(Z755=4,4,IF(AA755=3,3,IF(V755=1,2,"-")))),R755)</f>
        <v>-</v>
      </c>
      <c r="T755" s="152" t="s">
        <v>316</v>
      </c>
      <c r="V755" s="181">
        <f t="shared" ref="V755:V799" si="380">IF(SUM(AH755:AK755)&gt;0,1,0)</f>
        <v>0</v>
      </c>
      <c r="W755" s="202">
        <f t="shared" ref="W755:W799" si="381">IF(IF(ISERR(SEARCH(".",F755)),0,1)=1,IF(V755=1,0,1),0)</f>
        <v>0</v>
      </c>
      <c r="X755" s="149">
        <f t="shared" ref="X755:X799" si="382">SUM(IF(J755&gt;0,1,0),IF(K755&gt;0,1,0),IF(L755&gt;0,1,0),IF(M755&gt;0,1,0),IF($W$2=2,SUM(IF(N755&gt;0,1,0),IF(O755&gt;0,1,0),IF(Q755&gt;0,1,0)),IF($W$2=4,IF(N755&gt;0,1,0))))</f>
        <v>0</v>
      </c>
      <c r="Y755" s="167">
        <f t="shared" ref="Y755:Y799" si="383">IF(AND(G755=5,I755=5),IF(AC755&gt;=50,IF(AND(AE755=0,AF755=0),5,0),0),0)</f>
        <v>0</v>
      </c>
      <c r="Z755" s="168">
        <f t="shared" ref="Z755:Z799" si="384">IF(AND(G755&gt;=4,I755&gt;=4),IF(SUM(AC755:AD755)&gt;=70,IF(AF755=0,4,0),0),0)</f>
        <v>0</v>
      </c>
      <c r="AA755" s="169">
        <f t="shared" ref="AA755:AA799" si="385">IF(AND(G755&gt;=3,I755&gt;=3),IF(AF755=0,3,0),0)</f>
        <v>0</v>
      </c>
      <c r="AC755" s="219">
        <f t="shared" ref="AC755:AC799" si="386">(IF(G755=5,1,0)+IF(I755=5,1,0)+IF(J755=5,1,0)+IF(K755=5,1,0)+IF(L755=5,1,0)+IF(M755=5,1,0)+IF(AND(N755=5,OR($W$2=4,$W$2=2)),1,0)+IF(AND($W$2=2,O755=5),1,0)+IF(AND($W$2=2,Q755=5),1,0))/(X755+2)*100</f>
        <v>0</v>
      </c>
      <c r="AD755" s="218">
        <f t="shared" ref="AD755:AD799" si="387">(IF(G755=4,1,0)+IF(I755=4,1,0)+IF(J755=4,1,0)+IF(K755=4,1,0)+IF(L755=4,1,0)+IF(M755=4,1,0)+IF(AND(N755=4,OR($W$2=4,$W$2=2)),1,0)+IF(AND($W$2=2,O755=4),1,0)+IF(AND($W$2=2,Q755=4),1,0))/(X755+2)*100</f>
        <v>0</v>
      </c>
      <c r="AE755" s="218">
        <f t="shared" ref="AE755:AE799" si="388">(IF(G755=3,1,0)+IF(I755=3,1,0)+IF(J755=3,1,0)+IF(K755=3,1,0)+IF(L755=3,1,0)+IF(M755=3,1,0)+IF(AND(N755=3,(OR($W$2=4,$W$2=2))),1,0)+IF(AND($W$2=2,O755=3),1,0)+IF(AND($W$2=2,Q755=3),1,0))/(X755+2)*100</f>
        <v>0</v>
      </c>
      <c r="AF755" s="220">
        <f t="shared" ref="AF755:AF799" si="389">(IF(G755=2,1,0)+IF(I755=2,1,0)+IF(J755=2,1,0)+IF(K755=2,1,0)+IF(L755=2,1,0)+IF(M755=2,1,0)+IF(AND(OR($W$2=4,$W$2=2),N755=2),1,0)+IF(AND($W$2=2,O755=2),1,0)+IF(AND($W$2=2,Q755=2),1,0))/(X755+2)*100</f>
        <v>0</v>
      </c>
      <c r="AG755" s="162"/>
      <c r="AH755" s="182">
        <f t="shared" ref="AH755:AH799" si="390">(IF(J755=5,1,0)+IF(K755=5,1,0)+IF(L755=5,1,0)+IF(M755=5,1,0)+IF(AND(N755=5,OR($W$2=4,$W$2=2)),1,0)+IF(AND($W$2=2,O755=5),1,0)+IF(AND($W$2=2,Q755=5),1,0))/(IF(X755=0,1,X755))*100</f>
        <v>0</v>
      </c>
      <c r="AI755" s="183">
        <f t="shared" ref="AI755:AI799" si="391">(IF(J755=4,1,0)+IF(K755=4,1,0)+IF(L755=4,1,0)+IF(M755=4,1,0)+IF(AND(N755=4,OR($W$2=4,$W$2=2)),1,0)+IF(AND($W$2=2,O755=4),1,0)+IF(AND($W$2=2,Q755=4),1,0))/(IF(X755=0,1,X755))*100</f>
        <v>0</v>
      </c>
      <c r="AJ755" s="183">
        <f t="shared" ref="AJ755:AJ799" si="392">(IF(J755=3,1,0)+IF(K755=3,1,0)+IF(L755=3,1,0)+IF(M755=3,1,0)+IF(AND(N755=3,(OR($W$2=4,$W$2=2))),1,0)+IF(AND($W$2=2,O755=3),1,0)+IF(AND($W$2=2,Q755=3),1,0))/(IF(X755=0,1,X755))*100</f>
        <v>0</v>
      </c>
      <c r="AK755" s="184">
        <f t="shared" ref="AK755:AK799" si="393">(IF(J755=2,1,0)+IF(K755=2,1,0)+IF(L755=2,1,0)+IF(M755=2,1,0)+IF(AND(OR($W$2=4,$W$2=2),N755=2),1,0)+IF(AND($W$2=2,O755=2),1,0)+IF(AND($W$2=2,Q755=2),1,0))/(IF(X755=0,1,X755))*100</f>
        <v>0</v>
      </c>
      <c r="AM755" s="370" t="str">
        <f>IF(OR(S755=5,S755=4),1,IF(OR(S755=3,S755=2),0,"-"))</f>
        <v>-</v>
      </c>
      <c r="AO755" s="309" t="str">
        <f>IF(AM755=1,"3 КЛ","")</f>
        <v/>
      </c>
    </row>
    <row r="756" spans="2:41" ht="16.5" hidden="1" outlineLevel="2" thickBot="1">
      <c r="B756" s="316">
        <v>2</v>
      </c>
      <c r="C756" s="317">
        <f t="shared" ref="C756:C799" si="394">C755</f>
        <v>431</v>
      </c>
      <c r="D756" s="317">
        <f t="shared" ref="D756:D799" si="395">D755</f>
        <v>0</v>
      </c>
      <c r="E756" s="153"/>
      <c r="F756" s="153"/>
      <c r="G756" s="154"/>
      <c r="H756" s="154"/>
      <c r="I756" s="154"/>
      <c r="J756" s="154"/>
      <c r="K756" s="154"/>
      <c r="L756" s="154"/>
      <c r="M756" s="154"/>
      <c r="N756" s="253"/>
      <c r="O756" s="253"/>
      <c r="P756" s="312"/>
      <c r="Q756" s="253"/>
      <c r="R756" s="186" t="str">
        <f>IF(SUM(J756:Q756)&lt;1,"-",IF(AK756&gt;0,2,IF(AND(AH756&gt;=50,AI756=(100-AH756)),5,IF((AH756+AI756)&gt;=70,4,3))))</f>
        <v>-</v>
      </c>
      <c r="S756" s="186" t="str">
        <f>IF(AND(G756&gt;1,I756&gt;1),IF(Y756=5,5,IF(Z756=4,4,IF(AA756=3,3,IF(V756=1,2,"-")))),R756)</f>
        <v>-</v>
      </c>
      <c r="T756" s="155" t="s">
        <v>316</v>
      </c>
      <c r="V756" s="181">
        <f t="shared" si="380"/>
        <v>0</v>
      </c>
      <c r="W756" s="202">
        <f t="shared" si="381"/>
        <v>0</v>
      </c>
      <c r="X756" s="149">
        <f t="shared" si="382"/>
        <v>0</v>
      </c>
      <c r="Y756" s="170">
        <f t="shared" si="383"/>
        <v>0</v>
      </c>
      <c r="Z756" s="161">
        <f t="shared" si="384"/>
        <v>0</v>
      </c>
      <c r="AA756" s="171">
        <f t="shared" si="385"/>
        <v>0</v>
      </c>
      <c r="AC756" s="219">
        <f t="shared" si="386"/>
        <v>0</v>
      </c>
      <c r="AD756" s="218">
        <f t="shared" si="387"/>
        <v>0</v>
      </c>
      <c r="AE756" s="218">
        <f t="shared" si="388"/>
        <v>0</v>
      </c>
      <c r="AF756" s="220">
        <f t="shared" si="389"/>
        <v>0</v>
      </c>
      <c r="AG756" s="162"/>
      <c r="AH756" s="182">
        <f t="shared" si="390"/>
        <v>0</v>
      </c>
      <c r="AI756" s="183">
        <f t="shared" si="391"/>
        <v>0</v>
      </c>
      <c r="AJ756" s="183">
        <f t="shared" si="392"/>
        <v>0</v>
      </c>
      <c r="AK756" s="184">
        <f t="shared" si="393"/>
        <v>0</v>
      </c>
      <c r="AM756" s="370" t="str">
        <f>IF(OR(S756=5,S756=4),1,IF(OR(S756=3,S756=2),0,"-"))</f>
        <v>-</v>
      </c>
      <c r="AO756" s="309" t="str">
        <f t="shared" ref="AO756:AO799" si="396">IF(AM756=1,"3 КЛ","")</f>
        <v/>
      </c>
    </row>
    <row r="757" spans="2:41" ht="16.5" hidden="1" outlineLevel="2" thickBot="1">
      <c r="B757" s="316">
        <v>3</v>
      </c>
      <c r="C757" s="317">
        <f t="shared" si="394"/>
        <v>431</v>
      </c>
      <c r="D757" s="317">
        <f t="shared" si="395"/>
        <v>0</v>
      </c>
      <c r="E757" s="153"/>
      <c r="F757" s="153"/>
      <c r="G757" s="154"/>
      <c r="H757" s="154"/>
      <c r="I757" s="154"/>
      <c r="J757" s="154"/>
      <c r="K757" s="154"/>
      <c r="L757" s="154"/>
      <c r="M757" s="154"/>
      <c r="N757" s="253"/>
      <c r="O757" s="253"/>
      <c r="P757" s="312"/>
      <c r="Q757" s="253"/>
      <c r="R757" s="186" t="str">
        <f t="shared" ref="R757:R799" si="397">IF(SUM(J757:Q757)&lt;1,"-",IF(AK757&gt;0,2,IF(AND(AH757&gt;=50,AI757=(100-AH757)),5,IF((AH757+AI757)&gt;=70,4,3))))</f>
        <v>-</v>
      </c>
      <c r="S757" s="186" t="str">
        <f t="shared" ref="S757:S799" si="398">IF(AND(G757&gt;1,I757&gt;1),IF(Y757=5,5,IF(Z757=4,4,IF(AA757=3,3,IF(V757=1,2,"-")))),R757)</f>
        <v>-</v>
      </c>
      <c r="T757" s="155" t="s">
        <v>316</v>
      </c>
      <c r="V757" s="181">
        <f t="shared" si="380"/>
        <v>0</v>
      </c>
      <c r="W757" s="202">
        <f t="shared" si="381"/>
        <v>0</v>
      </c>
      <c r="X757" s="149">
        <f t="shared" si="382"/>
        <v>0</v>
      </c>
      <c r="Y757" s="170">
        <f t="shared" si="383"/>
        <v>0</v>
      </c>
      <c r="Z757" s="161">
        <f t="shared" si="384"/>
        <v>0</v>
      </c>
      <c r="AA757" s="171">
        <f t="shared" si="385"/>
        <v>0</v>
      </c>
      <c r="AC757" s="219">
        <f t="shared" si="386"/>
        <v>0</v>
      </c>
      <c r="AD757" s="218">
        <f t="shared" si="387"/>
        <v>0</v>
      </c>
      <c r="AE757" s="218">
        <f t="shared" si="388"/>
        <v>0</v>
      </c>
      <c r="AF757" s="220">
        <f t="shared" si="389"/>
        <v>0</v>
      </c>
      <c r="AG757" s="162"/>
      <c r="AH757" s="182">
        <f t="shared" si="390"/>
        <v>0</v>
      </c>
      <c r="AI757" s="183">
        <f t="shared" si="391"/>
        <v>0</v>
      </c>
      <c r="AJ757" s="183">
        <f t="shared" si="392"/>
        <v>0</v>
      </c>
      <c r="AK757" s="184">
        <f t="shared" si="393"/>
        <v>0</v>
      </c>
      <c r="AM757" s="370" t="str">
        <f t="shared" ref="AM757:AM799" si="399">IF(OR(S757=5,S757=4),1,IF(OR(S757=3,S757=2),0,"-"))</f>
        <v>-</v>
      </c>
      <c r="AO757" s="309" t="str">
        <f t="shared" si="396"/>
        <v/>
      </c>
    </row>
    <row r="758" spans="2:41" ht="16.5" hidden="1" outlineLevel="2" thickBot="1">
      <c r="B758" s="316">
        <v>4</v>
      </c>
      <c r="C758" s="317">
        <f t="shared" si="394"/>
        <v>431</v>
      </c>
      <c r="D758" s="317">
        <f t="shared" si="395"/>
        <v>0</v>
      </c>
      <c r="E758" s="153"/>
      <c r="F758" s="153"/>
      <c r="G758" s="154"/>
      <c r="H758" s="154"/>
      <c r="I758" s="154"/>
      <c r="J758" s="154"/>
      <c r="K758" s="154"/>
      <c r="L758" s="154"/>
      <c r="M758" s="154"/>
      <c r="N758" s="253"/>
      <c r="O758" s="253"/>
      <c r="P758" s="312"/>
      <c r="Q758" s="253"/>
      <c r="R758" s="186" t="str">
        <f t="shared" si="397"/>
        <v>-</v>
      </c>
      <c r="S758" s="186" t="str">
        <f t="shared" si="398"/>
        <v>-</v>
      </c>
      <c r="T758" s="155" t="s">
        <v>316</v>
      </c>
      <c r="V758" s="181">
        <f t="shared" si="380"/>
        <v>0</v>
      </c>
      <c r="W758" s="202">
        <f t="shared" si="381"/>
        <v>0</v>
      </c>
      <c r="X758" s="149">
        <f t="shared" si="382"/>
        <v>0</v>
      </c>
      <c r="Y758" s="170">
        <f t="shared" si="383"/>
        <v>0</v>
      </c>
      <c r="Z758" s="161">
        <f t="shared" si="384"/>
        <v>0</v>
      </c>
      <c r="AA758" s="171">
        <f t="shared" si="385"/>
        <v>0</v>
      </c>
      <c r="AC758" s="219">
        <f t="shared" si="386"/>
        <v>0</v>
      </c>
      <c r="AD758" s="218">
        <f t="shared" si="387"/>
        <v>0</v>
      </c>
      <c r="AE758" s="218">
        <f t="shared" si="388"/>
        <v>0</v>
      </c>
      <c r="AF758" s="220">
        <f t="shared" si="389"/>
        <v>0</v>
      </c>
      <c r="AG758" s="162"/>
      <c r="AH758" s="182">
        <f t="shared" si="390"/>
        <v>0</v>
      </c>
      <c r="AI758" s="183">
        <f t="shared" si="391"/>
        <v>0</v>
      </c>
      <c r="AJ758" s="183">
        <f t="shared" si="392"/>
        <v>0</v>
      </c>
      <c r="AK758" s="184">
        <f t="shared" si="393"/>
        <v>0</v>
      </c>
      <c r="AM758" s="370" t="str">
        <f t="shared" si="399"/>
        <v>-</v>
      </c>
      <c r="AO758" s="309" t="str">
        <f t="shared" si="396"/>
        <v/>
      </c>
    </row>
    <row r="759" spans="2:41" ht="16.5" hidden="1" outlineLevel="2" thickBot="1">
      <c r="B759" s="316">
        <v>5</v>
      </c>
      <c r="C759" s="317">
        <f t="shared" si="394"/>
        <v>431</v>
      </c>
      <c r="D759" s="317">
        <f t="shared" si="395"/>
        <v>0</v>
      </c>
      <c r="E759" s="153"/>
      <c r="F759" s="153"/>
      <c r="G759" s="154"/>
      <c r="H759" s="154"/>
      <c r="I759" s="154"/>
      <c r="J759" s="154"/>
      <c r="K759" s="154"/>
      <c r="L759" s="154"/>
      <c r="M759" s="154"/>
      <c r="N759" s="253"/>
      <c r="O759" s="253"/>
      <c r="P759" s="312"/>
      <c r="Q759" s="253"/>
      <c r="R759" s="186" t="str">
        <f t="shared" si="397"/>
        <v>-</v>
      </c>
      <c r="S759" s="186" t="str">
        <f t="shared" si="398"/>
        <v>-</v>
      </c>
      <c r="T759" s="155" t="s">
        <v>316</v>
      </c>
      <c r="V759" s="181">
        <f t="shared" si="380"/>
        <v>0</v>
      </c>
      <c r="W759" s="202">
        <f t="shared" si="381"/>
        <v>0</v>
      </c>
      <c r="X759" s="149">
        <f t="shared" si="382"/>
        <v>0</v>
      </c>
      <c r="Y759" s="170">
        <f t="shared" si="383"/>
        <v>0</v>
      </c>
      <c r="Z759" s="161">
        <f t="shared" si="384"/>
        <v>0</v>
      </c>
      <c r="AA759" s="171">
        <f t="shared" si="385"/>
        <v>0</v>
      </c>
      <c r="AC759" s="219">
        <f t="shared" si="386"/>
        <v>0</v>
      </c>
      <c r="AD759" s="218">
        <f t="shared" si="387"/>
        <v>0</v>
      </c>
      <c r="AE759" s="218">
        <f t="shared" si="388"/>
        <v>0</v>
      </c>
      <c r="AF759" s="220">
        <f t="shared" si="389"/>
        <v>0</v>
      </c>
      <c r="AG759" s="162"/>
      <c r="AH759" s="182">
        <f t="shared" si="390"/>
        <v>0</v>
      </c>
      <c r="AI759" s="183">
        <f t="shared" si="391"/>
        <v>0</v>
      </c>
      <c r="AJ759" s="183">
        <f t="shared" si="392"/>
        <v>0</v>
      </c>
      <c r="AK759" s="184">
        <f t="shared" si="393"/>
        <v>0</v>
      </c>
      <c r="AM759" s="370" t="str">
        <f t="shared" si="399"/>
        <v>-</v>
      </c>
      <c r="AO759" s="309" t="str">
        <f t="shared" si="396"/>
        <v/>
      </c>
    </row>
    <row r="760" spans="2:41" ht="16.5" hidden="1" outlineLevel="2" thickBot="1">
      <c r="B760" s="316">
        <v>6</v>
      </c>
      <c r="C760" s="317">
        <f t="shared" si="394"/>
        <v>431</v>
      </c>
      <c r="D760" s="317">
        <f t="shared" si="395"/>
        <v>0</v>
      </c>
      <c r="E760" s="153"/>
      <c r="F760" s="153"/>
      <c r="G760" s="154"/>
      <c r="H760" s="154"/>
      <c r="I760" s="154"/>
      <c r="J760" s="154"/>
      <c r="K760" s="154"/>
      <c r="L760" s="154"/>
      <c r="M760" s="154"/>
      <c r="N760" s="253"/>
      <c r="O760" s="253"/>
      <c r="P760" s="312"/>
      <c r="Q760" s="253"/>
      <c r="R760" s="186" t="str">
        <f t="shared" si="397"/>
        <v>-</v>
      </c>
      <c r="S760" s="186" t="str">
        <f t="shared" si="398"/>
        <v>-</v>
      </c>
      <c r="T760" s="155" t="s">
        <v>316</v>
      </c>
      <c r="V760" s="181">
        <f t="shared" si="380"/>
        <v>0</v>
      </c>
      <c r="W760" s="202">
        <f t="shared" si="381"/>
        <v>0</v>
      </c>
      <c r="X760" s="149">
        <f t="shared" si="382"/>
        <v>0</v>
      </c>
      <c r="Y760" s="170">
        <f t="shared" si="383"/>
        <v>0</v>
      </c>
      <c r="Z760" s="161">
        <f t="shared" si="384"/>
        <v>0</v>
      </c>
      <c r="AA760" s="171">
        <f t="shared" si="385"/>
        <v>0</v>
      </c>
      <c r="AC760" s="219">
        <f t="shared" si="386"/>
        <v>0</v>
      </c>
      <c r="AD760" s="218">
        <f t="shared" si="387"/>
        <v>0</v>
      </c>
      <c r="AE760" s="218">
        <f t="shared" si="388"/>
        <v>0</v>
      </c>
      <c r="AF760" s="220">
        <f t="shared" si="389"/>
        <v>0</v>
      </c>
      <c r="AG760" s="162"/>
      <c r="AH760" s="182">
        <f t="shared" si="390"/>
        <v>0</v>
      </c>
      <c r="AI760" s="183">
        <f t="shared" si="391"/>
        <v>0</v>
      </c>
      <c r="AJ760" s="183">
        <f t="shared" si="392"/>
        <v>0</v>
      </c>
      <c r="AK760" s="184">
        <f t="shared" si="393"/>
        <v>0</v>
      </c>
      <c r="AM760" s="370" t="str">
        <f t="shared" si="399"/>
        <v>-</v>
      </c>
      <c r="AO760" s="309" t="str">
        <f t="shared" si="396"/>
        <v/>
      </c>
    </row>
    <row r="761" spans="2:41" ht="16.5" hidden="1" outlineLevel="2" thickBot="1">
      <c r="B761" s="316">
        <v>7</v>
      </c>
      <c r="C761" s="317">
        <f t="shared" si="394"/>
        <v>431</v>
      </c>
      <c r="D761" s="317">
        <f t="shared" si="395"/>
        <v>0</v>
      </c>
      <c r="E761" s="153"/>
      <c r="F761" s="153"/>
      <c r="G761" s="154"/>
      <c r="H761" s="154"/>
      <c r="I761" s="154"/>
      <c r="J761" s="154"/>
      <c r="K761" s="154"/>
      <c r="L761" s="154"/>
      <c r="M761" s="154"/>
      <c r="N761" s="253"/>
      <c r="O761" s="253"/>
      <c r="P761" s="312"/>
      <c r="Q761" s="253"/>
      <c r="R761" s="186" t="str">
        <f t="shared" si="397"/>
        <v>-</v>
      </c>
      <c r="S761" s="186" t="str">
        <f t="shared" si="398"/>
        <v>-</v>
      </c>
      <c r="T761" s="155" t="s">
        <v>316</v>
      </c>
      <c r="V761" s="181">
        <f t="shared" si="380"/>
        <v>0</v>
      </c>
      <c r="W761" s="202">
        <f t="shared" si="381"/>
        <v>0</v>
      </c>
      <c r="X761" s="149">
        <f t="shared" si="382"/>
        <v>0</v>
      </c>
      <c r="Y761" s="170">
        <f t="shared" si="383"/>
        <v>0</v>
      </c>
      <c r="Z761" s="161">
        <f t="shared" si="384"/>
        <v>0</v>
      </c>
      <c r="AA761" s="171">
        <f t="shared" si="385"/>
        <v>0</v>
      </c>
      <c r="AC761" s="219">
        <f t="shared" si="386"/>
        <v>0</v>
      </c>
      <c r="AD761" s="218">
        <f t="shared" si="387"/>
        <v>0</v>
      </c>
      <c r="AE761" s="218">
        <f t="shared" si="388"/>
        <v>0</v>
      </c>
      <c r="AF761" s="220">
        <f t="shared" si="389"/>
        <v>0</v>
      </c>
      <c r="AG761" s="162"/>
      <c r="AH761" s="182">
        <f t="shared" si="390"/>
        <v>0</v>
      </c>
      <c r="AI761" s="183">
        <f t="shared" si="391"/>
        <v>0</v>
      </c>
      <c r="AJ761" s="183">
        <f t="shared" si="392"/>
        <v>0</v>
      </c>
      <c r="AK761" s="184">
        <f t="shared" si="393"/>
        <v>0</v>
      </c>
      <c r="AM761" s="370" t="str">
        <f t="shared" si="399"/>
        <v>-</v>
      </c>
      <c r="AO761" s="309" t="str">
        <f t="shared" si="396"/>
        <v/>
      </c>
    </row>
    <row r="762" spans="2:41" ht="16.5" hidden="1" outlineLevel="2" thickBot="1">
      <c r="B762" s="316">
        <v>8</v>
      </c>
      <c r="C762" s="317">
        <f t="shared" si="394"/>
        <v>431</v>
      </c>
      <c r="D762" s="317">
        <f t="shared" si="395"/>
        <v>0</v>
      </c>
      <c r="E762" s="153"/>
      <c r="F762" s="153"/>
      <c r="G762" s="154"/>
      <c r="H762" s="154"/>
      <c r="I762" s="154"/>
      <c r="J762" s="154"/>
      <c r="K762" s="154"/>
      <c r="L762" s="154"/>
      <c r="M762" s="154"/>
      <c r="N762" s="253"/>
      <c r="O762" s="253"/>
      <c r="P762" s="312"/>
      <c r="Q762" s="253"/>
      <c r="R762" s="186" t="str">
        <f t="shared" si="397"/>
        <v>-</v>
      </c>
      <c r="S762" s="186" t="str">
        <f t="shared" si="398"/>
        <v>-</v>
      </c>
      <c r="T762" s="155" t="s">
        <v>316</v>
      </c>
      <c r="V762" s="181">
        <f t="shared" si="380"/>
        <v>0</v>
      </c>
      <c r="W762" s="202">
        <f t="shared" si="381"/>
        <v>0</v>
      </c>
      <c r="X762" s="149">
        <f t="shared" si="382"/>
        <v>0</v>
      </c>
      <c r="Y762" s="170">
        <f t="shared" si="383"/>
        <v>0</v>
      </c>
      <c r="Z762" s="161">
        <f t="shared" si="384"/>
        <v>0</v>
      </c>
      <c r="AA762" s="171">
        <f t="shared" si="385"/>
        <v>0</v>
      </c>
      <c r="AC762" s="219">
        <f t="shared" si="386"/>
        <v>0</v>
      </c>
      <c r="AD762" s="218">
        <f t="shared" si="387"/>
        <v>0</v>
      </c>
      <c r="AE762" s="218">
        <f t="shared" si="388"/>
        <v>0</v>
      </c>
      <c r="AF762" s="220">
        <f t="shared" si="389"/>
        <v>0</v>
      </c>
      <c r="AG762" s="162"/>
      <c r="AH762" s="182">
        <f t="shared" si="390"/>
        <v>0</v>
      </c>
      <c r="AI762" s="183">
        <f t="shared" si="391"/>
        <v>0</v>
      </c>
      <c r="AJ762" s="183">
        <f t="shared" si="392"/>
        <v>0</v>
      </c>
      <c r="AK762" s="184">
        <f t="shared" si="393"/>
        <v>0</v>
      </c>
      <c r="AM762" s="370" t="str">
        <f t="shared" si="399"/>
        <v>-</v>
      </c>
      <c r="AO762" s="309" t="str">
        <f t="shared" si="396"/>
        <v/>
      </c>
    </row>
    <row r="763" spans="2:41" ht="16.5" hidden="1" outlineLevel="2" thickBot="1">
      <c r="B763" s="316">
        <v>9</v>
      </c>
      <c r="C763" s="317">
        <f t="shared" si="394"/>
        <v>431</v>
      </c>
      <c r="D763" s="317">
        <f t="shared" si="395"/>
        <v>0</v>
      </c>
      <c r="E763" s="153"/>
      <c r="F763" s="153"/>
      <c r="G763" s="154"/>
      <c r="H763" s="154"/>
      <c r="I763" s="154"/>
      <c r="J763" s="154"/>
      <c r="K763" s="154"/>
      <c r="L763" s="154"/>
      <c r="M763" s="154"/>
      <c r="N763" s="253"/>
      <c r="O763" s="253"/>
      <c r="P763" s="312"/>
      <c r="Q763" s="253"/>
      <c r="R763" s="186" t="str">
        <f t="shared" si="397"/>
        <v>-</v>
      </c>
      <c r="S763" s="186" t="str">
        <f t="shared" si="398"/>
        <v>-</v>
      </c>
      <c r="T763" s="155" t="s">
        <v>316</v>
      </c>
      <c r="V763" s="181">
        <f t="shared" si="380"/>
        <v>0</v>
      </c>
      <c r="W763" s="202">
        <f t="shared" si="381"/>
        <v>0</v>
      </c>
      <c r="X763" s="149">
        <f t="shared" si="382"/>
        <v>0</v>
      </c>
      <c r="Y763" s="170">
        <f t="shared" si="383"/>
        <v>0</v>
      </c>
      <c r="Z763" s="161">
        <f t="shared" si="384"/>
        <v>0</v>
      </c>
      <c r="AA763" s="171">
        <f t="shared" si="385"/>
        <v>0</v>
      </c>
      <c r="AC763" s="219">
        <f t="shared" si="386"/>
        <v>0</v>
      </c>
      <c r="AD763" s="218">
        <f t="shared" si="387"/>
        <v>0</v>
      </c>
      <c r="AE763" s="218">
        <f t="shared" si="388"/>
        <v>0</v>
      </c>
      <c r="AF763" s="220">
        <f t="shared" si="389"/>
        <v>0</v>
      </c>
      <c r="AG763" s="162"/>
      <c r="AH763" s="182">
        <f t="shared" si="390"/>
        <v>0</v>
      </c>
      <c r="AI763" s="183">
        <f t="shared" si="391"/>
        <v>0</v>
      </c>
      <c r="AJ763" s="183">
        <f t="shared" si="392"/>
        <v>0</v>
      </c>
      <c r="AK763" s="184">
        <f t="shared" si="393"/>
        <v>0</v>
      </c>
      <c r="AM763" s="370" t="str">
        <f t="shared" si="399"/>
        <v>-</v>
      </c>
      <c r="AO763" s="309" t="str">
        <f t="shared" si="396"/>
        <v/>
      </c>
    </row>
    <row r="764" spans="2:41" ht="16.5" hidden="1" outlineLevel="2" thickBot="1">
      <c r="B764" s="316">
        <v>10</v>
      </c>
      <c r="C764" s="317">
        <f t="shared" si="394"/>
        <v>431</v>
      </c>
      <c r="D764" s="317">
        <f t="shared" si="395"/>
        <v>0</v>
      </c>
      <c r="E764" s="153"/>
      <c r="F764" s="153"/>
      <c r="G764" s="154"/>
      <c r="H764" s="154"/>
      <c r="I764" s="154"/>
      <c r="J764" s="154"/>
      <c r="K764" s="154"/>
      <c r="L764" s="154"/>
      <c r="M764" s="154"/>
      <c r="N764" s="253"/>
      <c r="O764" s="253"/>
      <c r="P764" s="312"/>
      <c r="Q764" s="253"/>
      <c r="R764" s="186" t="str">
        <f t="shared" si="397"/>
        <v>-</v>
      </c>
      <c r="S764" s="186" t="str">
        <f t="shared" si="398"/>
        <v>-</v>
      </c>
      <c r="T764" s="155" t="s">
        <v>316</v>
      </c>
      <c r="V764" s="181">
        <f t="shared" si="380"/>
        <v>0</v>
      </c>
      <c r="W764" s="202">
        <f t="shared" si="381"/>
        <v>0</v>
      </c>
      <c r="X764" s="149">
        <f t="shared" si="382"/>
        <v>0</v>
      </c>
      <c r="Y764" s="170">
        <f t="shared" si="383"/>
        <v>0</v>
      </c>
      <c r="Z764" s="161">
        <f t="shared" si="384"/>
        <v>0</v>
      </c>
      <c r="AA764" s="171">
        <f t="shared" si="385"/>
        <v>0</v>
      </c>
      <c r="AC764" s="219">
        <f t="shared" si="386"/>
        <v>0</v>
      </c>
      <c r="AD764" s="218">
        <f t="shared" si="387"/>
        <v>0</v>
      </c>
      <c r="AE764" s="218">
        <f t="shared" si="388"/>
        <v>0</v>
      </c>
      <c r="AF764" s="220">
        <f t="shared" si="389"/>
        <v>0</v>
      </c>
      <c r="AG764" s="162"/>
      <c r="AH764" s="182">
        <f t="shared" si="390"/>
        <v>0</v>
      </c>
      <c r="AI764" s="183">
        <f t="shared" si="391"/>
        <v>0</v>
      </c>
      <c r="AJ764" s="183">
        <f t="shared" si="392"/>
        <v>0</v>
      </c>
      <c r="AK764" s="184">
        <f t="shared" si="393"/>
        <v>0</v>
      </c>
      <c r="AM764" s="370" t="str">
        <f t="shared" si="399"/>
        <v>-</v>
      </c>
      <c r="AO764" s="309" t="str">
        <f t="shared" si="396"/>
        <v/>
      </c>
    </row>
    <row r="765" spans="2:41" ht="16.5" hidden="1" outlineLevel="2" thickBot="1">
      <c r="B765" s="316">
        <v>11</v>
      </c>
      <c r="C765" s="317">
        <f t="shared" si="394"/>
        <v>431</v>
      </c>
      <c r="D765" s="317">
        <f t="shared" si="395"/>
        <v>0</v>
      </c>
      <c r="E765" s="153"/>
      <c r="F765" s="153"/>
      <c r="G765" s="154"/>
      <c r="H765" s="154"/>
      <c r="I765" s="154"/>
      <c r="J765" s="154"/>
      <c r="K765" s="154"/>
      <c r="L765" s="154"/>
      <c r="M765" s="154"/>
      <c r="N765" s="253"/>
      <c r="O765" s="253"/>
      <c r="P765" s="312"/>
      <c r="Q765" s="253"/>
      <c r="R765" s="186" t="str">
        <f t="shared" si="397"/>
        <v>-</v>
      </c>
      <c r="S765" s="186" t="str">
        <f t="shared" si="398"/>
        <v>-</v>
      </c>
      <c r="T765" s="155" t="s">
        <v>316</v>
      </c>
      <c r="V765" s="181">
        <f t="shared" si="380"/>
        <v>0</v>
      </c>
      <c r="W765" s="202">
        <f t="shared" si="381"/>
        <v>0</v>
      </c>
      <c r="X765" s="149">
        <f t="shared" si="382"/>
        <v>0</v>
      </c>
      <c r="Y765" s="170">
        <f t="shared" si="383"/>
        <v>0</v>
      </c>
      <c r="Z765" s="161">
        <f t="shared" si="384"/>
        <v>0</v>
      </c>
      <c r="AA765" s="171">
        <f t="shared" si="385"/>
        <v>0</v>
      </c>
      <c r="AC765" s="219">
        <f t="shared" si="386"/>
        <v>0</v>
      </c>
      <c r="AD765" s="218">
        <f t="shared" si="387"/>
        <v>0</v>
      </c>
      <c r="AE765" s="218">
        <f t="shared" si="388"/>
        <v>0</v>
      </c>
      <c r="AF765" s="220">
        <f t="shared" si="389"/>
        <v>0</v>
      </c>
      <c r="AG765" s="162"/>
      <c r="AH765" s="182">
        <f t="shared" si="390"/>
        <v>0</v>
      </c>
      <c r="AI765" s="183">
        <f t="shared" si="391"/>
        <v>0</v>
      </c>
      <c r="AJ765" s="183">
        <f t="shared" si="392"/>
        <v>0</v>
      </c>
      <c r="AK765" s="184">
        <f t="shared" si="393"/>
        <v>0</v>
      </c>
      <c r="AM765" s="370" t="str">
        <f t="shared" si="399"/>
        <v>-</v>
      </c>
      <c r="AO765" s="309" t="str">
        <f t="shared" si="396"/>
        <v/>
      </c>
    </row>
    <row r="766" spans="2:41" ht="16.5" hidden="1" outlineLevel="2" thickBot="1">
      <c r="B766" s="316">
        <v>12</v>
      </c>
      <c r="C766" s="317">
        <f t="shared" si="394"/>
        <v>431</v>
      </c>
      <c r="D766" s="317">
        <f t="shared" si="395"/>
        <v>0</v>
      </c>
      <c r="E766" s="153"/>
      <c r="F766" s="153"/>
      <c r="G766" s="154"/>
      <c r="H766" s="154"/>
      <c r="I766" s="154"/>
      <c r="J766" s="154"/>
      <c r="K766" s="154"/>
      <c r="L766" s="154"/>
      <c r="M766" s="154"/>
      <c r="N766" s="253"/>
      <c r="O766" s="253"/>
      <c r="P766" s="312"/>
      <c r="Q766" s="253"/>
      <c r="R766" s="186" t="str">
        <f t="shared" si="397"/>
        <v>-</v>
      </c>
      <c r="S766" s="186" t="str">
        <f t="shared" si="398"/>
        <v>-</v>
      </c>
      <c r="T766" s="155" t="s">
        <v>316</v>
      </c>
      <c r="V766" s="181">
        <f t="shared" si="380"/>
        <v>0</v>
      </c>
      <c r="W766" s="202">
        <f t="shared" si="381"/>
        <v>0</v>
      </c>
      <c r="X766" s="149">
        <f t="shared" si="382"/>
        <v>0</v>
      </c>
      <c r="Y766" s="170">
        <f t="shared" si="383"/>
        <v>0</v>
      </c>
      <c r="Z766" s="161">
        <f t="shared" si="384"/>
        <v>0</v>
      </c>
      <c r="AA766" s="171">
        <f t="shared" si="385"/>
        <v>0</v>
      </c>
      <c r="AC766" s="219">
        <f t="shared" si="386"/>
        <v>0</v>
      </c>
      <c r="AD766" s="218">
        <f t="shared" si="387"/>
        <v>0</v>
      </c>
      <c r="AE766" s="218">
        <f t="shared" si="388"/>
        <v>0</v>
      </c>
      <c r="AF766" s="220">
        <f t="shared" si="389"/>
        <v>0</v>
      </c>
      <c r="AG766" s="162"/>
      <c r="AH766" s="182">
        <f t="shared" si="390"/>
        <v>0</v>
      </c>
      <c r="AI766" s="183">
        <f t="shared" si="391"/>
        <v>0</v>
      </c>
      <c r="AJ766" s="183">
        <f t="shared" si="392"/>
        <v>0</v>
      </c>
      <c r="AK766" s="184">
        <f t="shared" si="393"/>
        <v>0</v>
      </c>
      <c r="AM766" s="370" t="str">
        <f t="shared" si="399"/>
        <v>-</v>
      </c>
      <c r="AO766" s="309" t="str">
        <f t="shared" si="396"/>
        <v/>
      </c>
    </row>
    <row r="767" spans="2:41" ht="16.5" hidden="1" outlineLevel="2" thickBot="1">
      <c r="B767" s="316">
        <v>13</v>
      </c>
      <c r="C767" s="317">
        <f t="shared" si="394"/>
        <v>431</v>
      </c>
      <c r="D767" s="317">
        <f t="shared" si="395"/>
        <v>0</v>
      </c>
      <c r="E767" s="153"/>
      <c r="F767" s="153"/>
      <c r="G767" s="154"/>
      <c r="H767" s="154"/>
      <c r="I767" s="154"/>
      <c r="J767" s="154"/>
      <c r="K767" s="154"/>
      <c r="L767" s="154"/>
      <c r="M767" s="154"/>
      <c r="N767" s="253"/>
      <c r="O767" s="253"/>
      <c r="P767" s="312"/>
      <c r="Q767" s="253"/>
      <c r="R767" s="186" t="str">
        <f t="shared" si="397"/>
        <v>-</v>
      </c>
      <c r="S767" s="186" t="str">
        <f t="shared" si="398"/>
        <v>-</v>
      </c>
      <c r="T767" s="155" t="s">
        <v>316</v>
      </c>
      <c r="V767" s="181">
        <f t="shared" si="380"/>
        <v>0</v>
      </c>
      <c r="W767" s="202">
        <f t="shared" si="381"/>
        <v>0</v>
      </c>
      <c r="X767" s="149">
        <f t="shared" si="382"/>
        <v>0</v>
      </c>
      <c r="Y767" s="170">
        <f t="shared" si="383"/>
        <v>0</v>
      </c>
      <c r="Z767" s="161">
        <f t="shared" si="384"/>
        <v>0</v>
      </c>
      <c r="AA767" s="171">
        <f t="shared" si="385"/>
        <v>0</v>
      </c>
      <c r="AC767" s="219">
        <f t="shared" si="386"/>
        <v>0</v>
      </c>
      <c r="AD767" s="218">
        <f t="shared" si="387"/>
        <v>0</v>
      </c>
      <c r="AE767" s="218">
        <f t="shared" si="388"/>
        <v>0</v>
      </c>
      <c r="AF767" s="220">
        <f t="shared" si="389"/>
        <v>0</v>
      </c>
      <c r="AG767" s="162"/>
      <c r="AH767" s="182">
        <f t="shared" si="390"/>
        <v>0</v>
      </c>
      <c r="AI767" s="183">
        <f t="shared" si="391"/>
        <v>0</v>
      </c>
      <c r="AJ767" s="183">
        <f t="shared" si="392"/>
        <v>0</v>
      </c>
      <c r="AK767" s="184">
        <f t="shared" si="393"/>
        <v>0</v>
      </c>
      <c r="AM767" s="370" t="str">
        <f t="shared" si="399"/>
        <v>-</v>
      </c>
      <c r="AO767" s="309" t="str">
        <f t="shared" si="396"/>
        <v/>
      </c>
    </row>
    <row r="768" spans="2:41" ht="16.5" hidden="1" outlineLevel="2" thickBot="1">
      <c r="B768" s="316">
        <v>14</v>
      </c>
      <c r="C768" s="317">
        <f t="shared" si="394"/>
        <v>431</v>
      </c>
      <c r="D768" s="317">
        <f t="shared" si="395"/>
        <v>0</v>
      </c>
      <c r="E768" s="153"/>
      <c r="F768" s="153"/>
      <c r="G768" s="154"/>
      <c r="H768" s="154"/>
      <c r="I768" s="154"/>
      <c r="J768" s="154"/>
      <c r="K768" s="154"/>
      <c r="L768" s="154"/>
      <c r="M768" s="154"/>
      <c r="N768" s="253"/>
      <c r="O768" s="253"/>
      <c r="P768" s="312"/>
      <c r="Q768" s="253"/>
      <c r="R768" s="186" t="str">
        <f t="shared" si="397"/>
        <v>-</v>
      </c>
      <c r="S768" s="186" t="str">
        <f t="shared" si="398"/>
        <v>-</v>
      </c>
      <c r="T768" s="155" t="s">
        <v>316</v>
      </c>
      <c r="V768" s="181">
        <f t="shared" si="380"/>
        <v>0</v>
      </c>
      <c r="W768" s="202">
        <f t="shared" si="381"/>
        <v>0</v>
      </c>
      <c r="X768" s="149">
        <f t="shared" si="382"/>
        <v>0</v>
      </c>
      <c r="Y768" s="170">
        <f t="shared" si="383"/>
        <v>0</v>
      </c>
      <c r="Z768" s="161">
        <f t="shared" si="384"/>
        <v>0</v>
      </c>
      <c r="AA768" s="171">
        <f t="shared" si="385"/>
        <v>0</v>
      </c>
      <c r="AC768" s="219">
        <f t="shared" si="386"/>
        <v>0</v>
      </c>
      <c r="AD768" s="218">
        <f t="shared" si="387"/>
        <v>0</v>
      </c>
      <c r="AE768" s="218">
        <f t="shared" si="388"/>
        <v>0</v>
      </c>
      <c r="AF768" s="220">
        <f t="shared" si="389"/>
        <v>0</v>
      </c>
      <c r="AG768" s="162"/>
      <c r="AH768" s="182">
        <f t="shared" si="390"/>
        <v>0</v>
      </c>
      <c r="AI768" s="183">
        <f t="shared" si="391"/>
        <v>0</v>
      </c>
      <c r="AJ768" s="183">
        <f t="shared" si="392"/>
        <v>0</v>
      </c>
      <c r="AK768" s="184">
        <f t="shared" si="393"/>
        <v>0</v>
      </c>
      <c r="AM768" s="370" t="str">
        <f t="shared" si="399"/>
        <v>-</v>
      </c>
      <c r="AO768" s="309" t="str">
        <f t="shared" si="396"/>
        <v/>
      </c>
    </row>
    <row r="769" spans="2:41" ht="16.5" hidden="1" outlineLevel="2" thickBot="1">
      <c r="B769" s="316">
        <v>15</v>
      </c>
      <c r="C769" s="317">
        <f t="shared" si="394"/>
        <v>431</v>
      </c>
      <c r="D769" s="317">
        <f t="shared" si="395"/>
        <v>0</v>
      </c>
      <c r="E769" s="153"/>
      <c r="F769" s="153"/>
      <c r="G769" s="154"/>
      <c r="H769" s="154"/>
      <c r="I769" s="154"/>
      <c r="J769" s="154"/>
      <c r="K769" s="154"/>
      <c r="L769" s="154"/>
      <c r="M769" s="154"/>
      <c r="N769" s="253"/>
      <c r="O769" s="253"/>
      <c r="P769" s="312"/>
      <c r="Q769" s="253"/>
      <c r="R769" s="186" t="str">
        <f t="shared" si="397"/>
        <v>-</v>
      </c>
      <c r="S769" s="186" t="str">
        <f t="shared" si="398"/>
        <v>-</v>
      </c>
      <c r="T769" s="155" t="s">
        <v>316</v>
      </c>
      <c r="V769" s="181">
        <f t="shared" si="380"/>
        <v>0</v>
      </c>
      <c r="W769" s="202">
        <f t="shared" si="381"/>
        <v>0</v>
      </c>
      <c r="X769" s="149">
        <f t="shared" si="382"/>
        <v>0</v>
      </c>
      <c r="Y769" s="170">
        <f t="shared" si="383"/>
        <v>0</v>
      </c>
      <c r="Z769" s="161">
        <f t="shared" si="384"/>
        <v>0</v>
      </c>
      <c r="AA769" s="171">
        <f t="shared" si="385"/>
        <v>0</v>
      </c>
      <c r="AC769" s="219">
        <f t="shared" si="386"/>
        <v>0</v>
      </c>
      <c r="AD769" s="218">
        <f t="shared" si="387"/>
        <v>0</v>
      </c>
      <c r="AE769" s="218">
        <f t="shared" si="388"/>
        <v>0</v>
      </c>
      <c r="AF769" s="220">
        <f t="shared" si="389"/>
        <v>0</v>
      </c>
      <c r="AG769" s="162"/>
      <c r="AH769" s="182">
        <f t="shared" si="390"/>
        <v>0</v>
      </c>
      <c r="AI769" s="183">
        <f t="shared" si="391"/>
        <v>0</v>
      </c>
      <c r="AJ769" s="183">
        <f t="shared" si="392"/>
        <v>0</v>
      </c>
      <c r="AK769" s="184">
        <f t="shared" si="393"/>
        <v>0</v>
      </c>
      <c r="AM769" s="370" t="str">
        <f t="shared" si="399"/>
        <v>-</v>
      </c>
      <c r="AO769" s="309" t="str">
        <f t="shared" si="396"/>
        <v/>
      </c>
    </row>
    <row r="770" spans="2:41" ht="16.5" hidden="1" outlineLevel="2" thickBot="1">
      <c r="B770" s="316">
        <v>16</v>
      </c>
      <c r="C770" s="317">
        <f t="shared" si="394"/>
        <v>431</v>
      </c>
      <c r="D770" s="317">
        <f t="shared" si="395"/>
        <v>0</v>
      </c>
      <c r="E770" s="153"/>
      <c r="F770" s="153"/>
      <c r="G770" s="154"/>
      <c r="H770" s="154"/>
      <c r="I770" s="154"/>
      <c r="J770" s="154"/>
      <c r="K770" s="154"/>
      <c r="L770" s="154"/>
      <c r="M770" s="154"/>
      <c r="N770" s="253"/>
      <c r="O770" s="253"/>
      <c r="P770" s="312"/>
      <c r="Q770" s="253"/>
      <c r="R770" s="186" t="str">
        <f t="shared" si="397"/>
        <v>-</v>
      </c>
      <c r="S770" s="186" t="str">
        <f t="shared" si="398"/>
        <v>-</v>
      </c>
      <c r="T770" s="155" t="s">
        <v>316</v>
      </c>
      <c r="V770" s="181">
        <f t="shared" si="380"/>
        <v>0</v>
      </c>
      <c r="W770" s="202">
        <f t="shared" si="381"/>
        <v>0</v>
      </c>
      <c r="X770" s="149">
        <f t="shared" si="382"/>
        <v>0</v>
      </c>
      <c r="Y770" s="170">
        <f t="shared" si="383"/>
        <v>0</v>
      </c>
      <c r="Z770" s="161">
        <f t="shared" si="384"/>
        <v>0</v>
      </c>
      <c r="AA770" s="171">
        <f t="shared" si="385"/>
        <v>0</v>
      </c>
      <c r="AC770" s="219">
        <f t="shared" si="386"/>
        <v>0</v>
      </c>
      <c r="AD770" s="218">
        <f t="shared" si="387"/>
        <v>0</v>
      </c>
      <c r="AE770" s="218">
        <f t="shared" si="388"/>
        <v>0</v>
      </c>
      <c r="AF770" s="220">
        <f t="shared" si="389"/>
        <v>0</v>
      </c>
      <c r="AG770" s="162"/>
      <c r="AH770" s="182">
        <f t="shared" si="390"/>
        <v>0</v>
      </c>
      <c r="AI770" s="183">
        <f t="shared" si="391"/>
        <v>0</v>
      </c>
      <c r="AJ770" s="183">
        <f t="shared" si="392"/>
        <v>0</v>
      </c>
      <c r="AK770" s="184">
        <f t="shared" si="393"/>
        <v>0</v>
      </c>
      <c r="AM770" s="370" t="str">
        <f t="shared" si="399"/>
        <v>-</v>
      </c>
      <c r="AO770" s="309" t="str">
        <f t="shared" si="396"/>
        <v/>
      </c>
    </row>
    <row r="771" spans="2:41" ht="16.5" hidden="1" outlineLevel="2" thickBot="1">
      <c r="B771" s="316">
        <v>17</v>
      </c>
      <c r="C771" s="317">
        <f t="shared" si="394"/>
        <v>431</v>
      </c>
      <c r="D771" s="317">
        <f t="shared" si="395"/>
        <v>0</v>
      </c>
      <c r="E771" s="153"/>
      <c r="F771" s="153"/>
      <c r="G771" s="154"/>
      <c r="H771" s="154"/>
      <c r="I771" s="154"/>
      <c r="J771" s="154"/>
      <c r="K771" s="154"/>
      <c r="L771" s="154"/>
      <c r="M771" s="154"/>
      <c r="N771" s="253"/>
      <c r="O771" s="253"/>
      <c r="P771" s="312"/>
      <c r="Q771" s="253"/>
      <c r="R771" s="186" t="str">
        <f t="shared" si="397"/>
        <v>-</v>
      </c>
      <c r="S771" s="186" t="str">
        <f t="shared" si="398"/>
        <v>-</v>
      </c>
      <c r="T771" s="155" t="s">
        <v>316</v>
      </c>
      <c r="V771" s="181">
        <f t="shared" si="380"/>
        <v>0</v>
      </c>
      <c r="W771" s="202">
        <f t="shared" si="381"/>
        <v>0</v>
      </c>
      <c r="X771" s="149">
        <f t="shared" si="382"/>
        <v>0</v>
      </c>
      <c r="Y771" s="170">
        <f t="shared" si="383"/>
        <v>0</v>
      </c>
      <c r="Z771" s="161">
        <f t="shared" si="384"/>
        <v>0</v>
      </c>
      <c r="AA771" s="171">
        <f t="shared" si="385"/>
        <v>0</v>
      </c>
      <c r="AC771" s="219">
        <f t="shared" si="386"/>
        <v>0</v>
      </c>
      <c r="AD771" s="218">
        <f t="shared" si="387"/>
        <v>0</v>
      </c>
      <c r="AE771" s="218">
        <f t="shared" si="388"/>
        <v>0</v>
      </c>
      <c r="AF771" s="220">
        <f t="shared" si="389"/>
        <v>0</v>
      </c>
      <c r="AG771" s="162"/>
      <c r="AH771" s="182">
        <f t="shared" si="390"/>
        <v>0</v>
      </c>
      <c r="AI771" s="183">
        <f t="shared" si="391"/>
        <v>0</v>
      </c>
      <c r="AJ771" s="183">
        <f t="shared" si="392"/>
        <v>0</v>
      </c>
      <c r="AK771" s="184">
        <f t="shared" si="393"/>
        <v>0</v>
      </c>
      <c r="AM771" s="370" t="str">
        <f t="shared" si="399"/>
        <v>-</v>
      </c>
      <c r="AO771" s="309" t="str">
        <f t="shared" si="396"/>
        <v/>
      </c>
    </row>
    <row r="772" spans="2:41" ht="16.5" hidden="1" outlineLevel="2" thickBot="1">
      <c r="B772" s="316">
        <v>18</v>
      </c>
      <c r="C772" s="317">
        <f t="shared" si="394"/>
        <v>431</v>
      </c>
      <c r="D772" s="317">
        <f t="shared" si="395"/>
        <v>0</v>
      </c>
      <c r="E772" s="153"/>
      <c r="F772" s="153"/>
      <c r="G772" s="154"/>
      <c r="H772" s="154"/>
      <c r="I772" s="154"/>
      <c r="J772" s="154"/>
      <c r="K772" s="154"/>
      <c r="L772" s="154"/>
      <c r="M772" s="154"/>
      <c r="N772" s="253"/>
      <c r="O772" s="253"/>
      <c r="P772" s="312"/>
      <c r="Q772" s="253"/>
      <c r="R772" s="186" t="str">
        <f t="shared" si="397"/>
        <v>-</v>
      </c>
      <c r="S772" s="186" t="str">
        <f t="shared" si="398"/>
        <v>-</v>
      </c>
      <c r="T772" s="155" t="s">
        <v>316</v>
      </c>
      <c r="V772" s="181">
        <f t="shared" si="380"/>
        <v>0</v>
      </c>
      <c r="W772" s="202">
        <f t="shared" si="381"/>
        <v>0</v>
      </c>
      <c r="X772" s="149">
        <f t="shared" si="382"/>
        <v>0</v>
      </c>
      <c r="Y772" s="170">
        <f t="shared" si="383"/>
        <v>0</v>
      </c>
      <c r="Z772" s="161">
        <f t="shared" si="384"/>
        <v>0</v>
      </c>
      <c r="AA772" s="171">
        <f t="shared" si="385"/>
        <v>0</v>
      </c>
      <c r="AC772" s="219">
        <f t="shared" si="386"/>
        <v>0</v>
      </c>
      <c r="AD772" s="218">
        <f t="shared" si="387"/>
        <v>0</v>
      </c>
      <c r="AE772" s="218">
        <f t="shared" si="388"/>
        <v>0</v>
      </c>
      <c r="AF772" s="220">
        <f t="shared" si="389"/>
        <v>0</v>
      </c>
      <c r="AG772" s="162"/>
      <c r="AH772" s="182">
        <f t="shared" si="390"/>
        <v>0</v>
      </c>
      <c r="AI772" s="183">
        <f t="shared" si="391"/>
        <v>0</v>
      </c>
      <c r="AJ772" s="183">
        <f t="shared" si="392"/>
        <v>0</v>
      </c>
      <c r="AK772" s="184">
        <f t="shared" si="393"/>
        <v>0</v>
      </c>
      <c r="AM772" s="370" t="str">
        <f t="shared" si="399"/>
        <v>-</v>
      </c>
      <c r="AO772" s="309" t="str">
        <f t="shared" si="396"/>
        <v/>
      </c>
    </row>
    <row r="773" spans="2:41" ht="16.5" hidden="1" outlineLevel="2" thickBot="1">
      <c r="B773" s="316">
        <v>19</v>
      </c>
      <c r="C773" s="317">
        <f t="shared" si="394"/>
        <v>431</v>
      </c>
      <c r="D773" s="317">
        <f t="shared" si="395"/>
        <v>0</v>
      </c>
      <c r="E773" s="153"/>
      <c r="F773" s="153"/>
      <c r="G773" s="154"/>
      <c r="H773" s="154"/>
      <c r="I773" s="154"/>
      <c r="J773" s="154"/>
      <c r="K773" s="154"/>
      <c r="L773" s="154"/>
      <c r="M773" s="154"/>
      <c r="N773" s="253"/>
      <c r="O773" s="253"/>
      <c r="P773" s="312"/>
      <c r="Q773" s="253"/>
      <c r="R773" s="186" t="str">
        <f t="shared" si="397"/>
        <v>-</v>
      </c>
      <c r="S773" s="186" t="str">
        <f t="shared" si="398"/>
        <v>-</v>
      </c>
      <c r="T773" s="155" t="s">
        <v>316</v>
      </c>
      <c r="V773" s="181">
        <f t="shared" si="380"/>
        <v>0</v>
      </c>
      <c r="W773" s="202">
        <f t="shared" si="381"/>
        <v>0</v>
      </c>
      <c r="X773" s="149">
        <f t="shared" si="382"/>
        <v>0</v>
      </c>
      <c r="Y773" s="170">
        <f t="shared" si="383"/>
        <v>0</v>
      </c>
      <c r="Z773" s="161">
        <f t="shared" si="384"/>
        <v>0</v>
      </c>
      <c r="AA773" s="171">
        <f t="shared" si="385"/>
        <v>0</v>
      </c>
      <c r="AC773" s="219">
        <f t="shared" si="386"/>
        <v>0</v>
      </c>
      <c r="AD773" s="218">
        <f t="shared" si="387"/>
        <v>0</v>
      </c>
      <c r="AE773" s="218">
        <f t="shared" si="388"/>
        <v>0</v>
      </c>
      <c r="AF773" s="220">
        <f t="shared" si="389"/>
        <v>0</v>
      </c>
      <c r="AG773" s="162"/>
      <c r="AH773" s="182">
        <f t="shared" si="390"/>
        <v>0</v>
      </c>
      <c r="AI773" s="183">
        <f t="shared" si="391"/>
        <v>0</v>
      </c>
      <c r="AJ773" s="183">
        <f t="shared" si="392"/>
        <v>0</v>
      </c>
      <c r="AK773" s="184">
        <f t="shared" si="393"/>
        <v>0</v>
      </c>
      <c r="AM773" s="370" t="str">
        <f t="shared" si="399"/>
        <v>-</v>
      </c>
      <c r="AO773" s="309" t="str">
        <f t="shared" si="396"/>
        <v/>
      </c>
    </row>
    <row r="774" spans="2:41" ht="16.5" hidden="1" outlineLevel="2" thickBot="1">
      <c r="B774" s="316">
        <v>20</v>
      </c>
      <c r="C774" s="317">
        <f t="shared" si="394"/>
        <v>431</v>
      </c>
      <c r="D774" s="317">
        <f t="shared" si="395"/>
        <v>0</v>
      </c>
      <c r="E774" s="153"/>
      <c r="F774" s="153"/>
      <c r="G774" s="154"/>
      <c r="H774" s="154"/>
      <c r="I774" s="154"/>
      <c r="J774" s="154"/>
      <c r="K774" s="154"/>
      <c r="L774" s="154"/>
      <c r="M774" s="154"/>
      <c r="N774" s="253"/>
      <c r="O774" s="253"/>
      <c r="P774" s="312"/>
      <c r="Q774" s="253"/>
      <c r="R774" s="186" t="str">
        <f t="shared" si="397"/>
        <v>-</v>
      </c>
      <c r="S774" s="186" t="str">
        <f t="shared" si="398"/>
        <v>-</v>
      </c>
      <c r="T774" s="155" t="s">
        <v>316</v>
      </c>
      <c r="V774" s="181">
        <f t="shared" si="380"/>
        <v>0</v>
      </c>
      <c r="W774" s="202">
        <f t="shared" si="381"/>
        <v>0</v>
      </c>
      <c r="X774" s="149">
        <f t="shared" si="382"/>
        <v>0</v>
      </c>
      <c r="Y774" s="170">
        <f t="shared" si="383"/>
        <v>0</v>
      </c>
      <c r="Z774" s="161">
        <f t="shared" si="384"/>
        <v>0</v>
      </c>
      <c r="AA774" s="171">
        <f t="shared" si="385"/>
        <v>0</v>
      </c>
      <c r="AC774" s="219">
        <f t="shared" si="386"/>
        <v>0</v>
      </c>
      <c r="AD774" s="218">
        <f t="shared" si="387"/>
        <v>0</v>
      </c>
      <c r="AE774" s="218">
        <f t="shared" si="388"/>
        <v>0</v>
      </c>
      <c r="AF774" s="220">
        <f t="shared" si="389"/>
        <v>0</v>
      </c>
      <c r="AG774" s="162"/>
      <c r="AH774" s="182">
        <f t="shared" si="390"/>
        <v>0</v>
      </c>
      <c r="AI774" s="183">
        <f t="shared" si="391"/>
        <v>0</v>
      </c>
      <c r="AJ774" s="183">
        <f t="shared" si="392"/>
        <v>0</v>
      </c>
      <c r="AK774" s="184">
        <f t="shared" si="393"/>
        <v>0</v>
      </c>
      <c r="AM774" s="370" t="str">
        <f t="shared" si="399"/>
        <v>-</v>
      </c>
      <c r="AO774" s="309" t="str">
        <f t="shared" si="396"/>
        <v/>
      </c>
    </row>
    <row r="775" spans="2:41" ht="16.5" hidden="1" outlineLevel="2" thickBot="1">
      <c r="B775" s="316">
        <v>21</v>
      </c>
      <c r="C775" s="317">
        <f t="shared" si="394"/>
        <v>431</v>
      </c>
      <c r="D775" s="317">
        <f t="shared" si="395"/>
        <v>0</v>
      </c>
      <c r="E775" s="153"/>
      <c r="F775" s="153"/>
      <c r="G775" s="154"/>
      <c r="H775" s="154"/>
      <c r="I775" s="154"/>
      <c r="J775" s="154"/>
      <c r="K775" s="154"/>
      <c r="L775" s="154"/>
      <c r="M775" s="154"/>
      <c r="N775" s="253"/>
      <c r="O775" s="253"/>
      <c r="P775" s="312"/>
      <c r="Q775" s="253"/>
      <c r="R775" s="186" t="str">
        <f t="shared" si="397"/>
        <v>-</v>
      </c>
      <c r="S775" s="186" t="str">
        <f t="shared" si="398"/>
        <v>-</v>
      </c>
      <c r="T775" s="155" t="s">
        <v>316</v>
      </c>
      <c r="V775" s="181">
        <f t="shared" si="380"/>
        <v>0</v>
      </c>
      <c r="W775" s="202">
        <f t="shared" si="381"/>
        <v>0</v>
      </c>
      <c r="X775" s="149">
        <f t="shared" si="382"/>
        <v>0</v>
      </c>
      <c r="Y775" s="170">
        <f t="shared" si="383"/>
        <v>0</v>
      </c>
      <c r="Z775" s="161">
        <f t="shared" si="384"/>
        <v>0</v>
      </c>
      <c r="AA775" s="171">
        <f t="shared" si="385"/>
        <v>0</v>
      </c>
      <c r="AC775" s="219">
        <f t="shared" si="386"/>
        <v>0</v>
      </c>
      <c r="AD775" s="218">
        <f t="shared" si="387"/>
        <v>0</v>
      </c>
      <c r="AE775" s="218">
        <f t="shared" si="388"/>
        <v>0</v>
      </c>
      <c r="AF775" s="220">
        <f t="shared" si="389"/>
        <v>0</v>
      </c>
      <c r="AG775" s="162"/>
      <c r="AH775" s="182">
        <f t="shared" si="390"/>
        <v>0</v>
      </c>
      <c r="AI775" s="183">
        <f t="shared" si="391"/>
        <v>0</v>
      </c>
      <c r="AJ775" s="183">
        <f t="shared" si="392"/>
        <v>0</v>
      </c>
      <c r="AK775" s="184">
        <f t="shared" si="393"/>
        <v>0</v>
      </c>
      <c r="AM775" s="370" t="str">
        <f t="shared" si="399"/>
        <v>-</v>
      </c>
      <c r="AO775" s="309" t="str">
        <f t="shared" si="396"/>
        <v/>
      </c>
    </row>
    <row r="776" spans="2:41" ht="16.5" hidden="1" outlineLevel="2" thickBot="1">
      <c r="B776" s="316">
        <v>22</v>
      </c>
      <c r="C776" s="317">
        <f t="shared" si="394"/>
        <v>431</v>
      </c>
      <c r="D776" s="317">
        <f t="shared" si="395"/>
        <v>0</v>
      </c>
      <c r="E776" s="153"/>
      <c r="F776" s="153"/>
      <c r="G776" s="154"/>
      <c r="H776" s="154"/>
      <c r="I776" s="154"/>
      <c r="J776" s="154"/>
      <c r="K776" s="154"/>
      <c r="L776" s="154"/>
      <c r="M776" s="154"/>
      <c r="N776" s="253"/>
      <c r="O776" s="253"/>
      <c r="P776" s="312"/>
      <c r="Q776" s="253"/>
      <c r="R776" s="186" t="str">
        <f t="shared" si="397"/>
        <v>-</v>
      </c>
      <c r="S776" s="186" t="str">
        <f t="shared" si="398"/>
        <v>-</v>
      </c>
      <c r="T776" s="155" t="s">
        <v>316</v>
      </c>
      <c r="V776" s="181">
        <f t="shared" si="380"/>
        <v>0</v>
      </c>
      <c r="W776" s="202">
        <f t="shared" si="381"/>
        <v>0</v>
      </c>
      <c r="X776" s="149">
        <f t="shared" si="382"/>
        <v>0</v>
      </c>
      <c r="Y776" s="170">
        <f t="shared" si="383"/>
        <v>0</v>
      </c>
      <c r="Z776" s="161">
        <f t="shared" si="384"/>
        <v>0</v>
      </c>
      <c r="AA776" s="171">
        <f t="shared" si="385"/>
        <v>0</v>
      </c>
      <c r="AC776" s="219">
        <f t="shared" si="386"/>
        <v>0</v>
      </c>
      <c r="AD776" s="218">
        <f t="shared" si="387"/>
        <v>0</v>
      </c>
      <c r="AE776" s="218">
        <f t="shared" si="388"/>
        <v>0</v>
      </c>
      <c r="AF776" s="220">
        <f t="shared" si="389"/>
        <v>0</v>
      </c>
      <c r="AG776" s="162"/>
      <c r="AH776" s="182">
        <f t="shared" si="390"/>
        <v>0</v>
      </c>
      <c r="AI776" s="183">
        <f t="shared" si="391"/>
        <v>0</v>
      </c>
      <c r="AJ776" s="183">
        <f t="shared" si="392"/>
        <v>0</v>
      </c>
      <c r="AK776" s="184">
        <f t="shared" si="393"/>
        <v>0</v>
      </c>
      <c r="AM776" s="370" t="str">
        <f t="shared" si="399"/>
        <v>-</v>
      </c>
      <c r="AO776" s="309" t="str">
        <f t="shared" si="396"/>
        <v/>
      </c>
    </row>
    <row r="777" spans="2:41" ht="16.5" hidden="1" outlineLevel="2" thickBot="1">
      <c r="B777" s="316">
        <v>23</v>
      </c>
      <c r="C777" s="317">
        <f t="shared" si="394"/>
        <v>431</v>
      </c>
      <c r="D777" s="317">
        <f t="shared" si="395"/>
        <v>0</v>
      </c>
      <c r="E777" s="153"/>
      <c r="F777" s="153"/>
      <c r="G777" s="154"/>
      <c r="H777" s="154"/>
      <c r="I777" s="154"/>
      <c r="J777" s="154"/>
      <c r="K777" s="154"/>
      <c r="L777" s="154"/>
      <c r="M777" s="154"/>
      <c r="N777" s="253"/>
      <c r="O777" s="253"/>
      <c r="P777" s="312"/>
      <c r="Q777" s="253"/>
      <c r="R777" s="186" t="str">
        <f t="shared" si="397"/>
        <v>-</v>
      </c>
      <c r="S777" s="186" t="str">
        <f t="shared" si="398"/>
        <v>-</v>
      </c>
      <c r="T777" s="155" t="s">
        <v>316</v>
      </c>
      <c r="V777" s="181">
        <f t="shared" si="380"/>
        <v>0</v>
      </c>
      <c r="W777" s="202">
        <f t="shared" si="381"/>
        <v>0</v>
      </c>
      <c r="X777" s="149">
        <f t="shared" si="382"/>
        <v>0</v>
      </c>
      <c r="Y777" s="170">
        <f t="shared" si="383"/>
        <v>0</v>
      </c>
      <c r="Z777" s="161">
        <f t="shared" si="384"/>
        <v>0</v>
      </c>
      <c r="AA777" s="171">
        <f t="shared" si="385"/>
        <v>0</v>
      </c>
      <c r="AC777" s="219">
        <f t="shared" si="386"/>
        <v>0</v>
      </c>
      <c r="AD777" s="218">
        <f t="shared" si="387"/>
        <v>0</v>
      </c>
      <c r="AE777" s="218">
        <f t="shared" si="388"/>
        <v>0</v>
      </c>
      <c r="AF777" s="220">
        <f t="shared" si="389"/>
        <v>0</v>
      </c>
      <c r="AG777" s="162"/>
      <c r="AH777" s="182">
        <f t="shared" si="390"/>
        <v>0</v>
      </c>
      <c r="AI777" s="183">
        <f t="shared" si="391"/>
        <v>0</v>
      </c>
      <c r="AJ777" s="183">
        <f t="shared" si="392"/>
        <v>0</v>
      </c>
      <c r="AK777" s="184">
        <f t="shared" si="393"/>
        <v>0</v>
      </c>
      <c r="AM777" s="370" t="str">
        <f t="shared" si="399"/>
        <v>-</v>
      </c>
      <c r="AO777" s="309" t="str">
        <f t="shared" si="396"/>
        <v/>
      </c>
    </row>
    <row r="778" spans="2:41" ht="16.5" hidden="1" outlineLevel="2" thickBot="1">
      <c r="B778" s="316">
        <v>24</v>
      </c>
      <c r="C778" s="317">
        <f t="shared" si="394"/>
        <v>431</v>
      </c>
      <c r="D778" s="317">
        <f t="shared" si="395"/>
        <v>0</v>
      </c>
      <c r="E778" s="153"/>
      <c r="F778" s="153"/>
      <c r="G778" s="154"/>
      <c r="H778" s="154"/>
      <c r="I778" s="154"/>
      <c r="J778" s="154"/>
      <c r="K778" s="154"/>
      <c r="L778" s="154"/>
      <c r="M778" s="154"/>
      <c r="N778" s="253"/>
      <c r="O778" s="253"/>
      <c r="P778" s="312"/>
      <c r="Q778" s="253"/>
      <c r="R778" s="186" t="str">
        <f t="shared" si="397"/>
        <v>-</v>
      </c>
      <c r="S778" s="186" t="str">
        <f t="shared" si="398"/>
        <v>-</v>
      </c>
      <c r="T778" s="155" t="s">
        <v>316</v>
      </c>
      <c r="V778" s="181">
        <f t="shared" si="380"/>
        <v>0</v>
      </c>
      <c r="W778" s="202">
        <f t="shared" si="381"/>
        <v>0</v>
      </c>
      <c r="X778" s="149">
        <f t="shared" si="382"/>
        <v>0</v>
      </c>
      <c r="Y778" s="170">
        <f t="shared" si="383"/>
        <v>0</v>
      </c>
      <c r="Z778" s="161">
        <f t="shared" si="384"/>
        <v>0</v>
      </c>
      <c r="AA778" s="171">
        <f t="shared" si="385"/>
        <v>0</v>
      </c>
      <c r="AC778" s="219">
        <f t="shared" si="386"/>
        <v>0</v>
      </c>
      <c r="AD778" s="218">
        <f t="shared" si="387"/>
        <v>0</v>
      </c>
      <c r="AE778" s="218">
        <f t="shared" si="388"/>
        <v>0</v>
      </c>
      <c r="AF778" s="220">
        <f t="shared" si="389"/>
        <v>0</v>
      </c>
      <c r="AG778" s="162"/>
      <c r="AH778" s="182">
        <f t="shared" si="390"/>
        <v>0</v>
      </c>
      <c r="AI778" s="183">
        <f t="shared" si="391"/>
        <v>0</v>
      </c>
      <c r="AJ778" s="183">
        <f t="shared" si="392"/>
        <v>0</v>
      </c>
      <c r="AK778" s="184">
        <f t="shared" si="393"/>
        <v>0</v>
      </c>
      <c r="AM778" s="370" t="str">
        <f t="shared" si="399"/>
        <v>-</v>
      </c>
      <c r="AO778" s="309" t="str">
        <f t="shared" si="396"/>
        <v/>
      </c>
    </row>
    <row r="779" spans="2:41" ht="16.5" hidden="1" outlineLevel="2" thickBot="1">
      <c r="B779" s="316">
        <v>25</v>
      </c>
      <c r="C779" s="317">
        <f t="shared" si="394"/>
        <v>431</v>
      </c>
      <c r="D779" s="317">
        <f t="shared" si="395"/>
        <v>0</v>
      </c>
      <c r="E779" s="153"/>
      <c r="F779" s="153"/>
      <c r="G779" s="154"/>
      <c r="H779" s="154"/>
      <c r="I779" s="154"/>
      <c r="J779" s="154"/>
      <c r="K779" s="154"/>
      <c r="L779" s="154"/>
      <c r="M779" s="154"/>
      <c r="N779" s="253"/>
      <c r="O779" s="253"/>
      <c r="P779" s="312"/>
      <c r="Q779" s="253"/>
      <c r="R779" s="186" t="str">
        <f t="shared" si="397"/>
        <v>-</v>
      </c>
      <c r="S779" s="186" t="str">
        <f t="shared" si="398"/>
        <v>-</v>
      </c>
      <c r="T779" s="155" t="s">
        <v>316</v>
      </c>
      <c r="V779" s="181">
        <f t="shared" si="380"/>
        <v>0</v>
      </c>
      <c r="W779" s="202">
        <f t="shared" si="381"/>
        <v>0</v>
      </c>
      <c r="X779" s="149">
        <f t="shared" si="382"/>
        <v>0</v>
      </c>
      <c r="Y779" s="170">
        <f t="shared" si="383"/>
        <v>0</v>
      </c>
      <c r="Z779" s="161">
        <f t="shared" si="384"/>
        <v>0</v>
      </c>
      <c r="AA779" s="171">
        <f t="shared" si="385"/>
        <v>0</v>
      </c>
      <c r="AC779" s="219">
        <f t="shared" si="386"/>
        <v>0</v>
      </c>
      <c r="AD779" s="218">
        <f t="shared" si="387"/>
        <v>0</v>
      </c>
      <c r="AE779" s="218">
        <f t="shared" si="388"/>
        <v>0</v>
      </c>
      <c r="AF779" s="220">
        <f t="shared" si="389"/>
        <v>0</v>
      </c>
      <c r="AG779" s="162"/>
      <c r="AH779" s="182">
        <f t="shared" si="390"/>
        <v>0</v>
      </c>
      <c r="AI779" s="183">
        <f t="shared" si="391"/>
        <v>0</v>
      </c>
      <c r="AJ779" s="183">
        <f t="shared" si="392"/>
        <v>0</v>
      </c>
      <c r="AK779" s="184">
        <f t="shared" si="393"/>
        <v>0</v>
      </c>
      <c r="AM779" s="370" t="str">
        <f t="shared" si="399"/>
        <v>-</v>
      </c>
      <c r="AO779" s="309" t="str">
        <f t="shared" si="396"/>
        <v/>
      </c>
    </row>
    <row r="780" spans="2:41" ht="16.5" hidden="1" outlineLevel="2" thickBot="1">
      <c r="B780" s="316">
        <v>26</v>
      </c>
      <c r="C780" s="317">
        <f t="shared" si="394"/>
        <v>431</v>
      </c>
      <c r="D780" s="317">
        <f t="shared" si="395"/>
        <v>0</v>
      </c>
      <c r="E780" s="153"/>
      <c r="F780" s="153"/>
      <c r="G780" s="154"/>
      <c r="H780" s="154"/>
      <c r="I780" s="154"/>
      <c r="J780" s="154"/>
      <c r="K780" s="154"/>
      <c r="L780" s="154"/>
      <c r="M780" s="154"/>
      <c r="N780" s="253"/>
      <c r="O780" s="253"/>
      <c r="P780" s="312"/>
      <c r="Q780" s="253"/>
      <c r="R780" s="186" t="str">
        <f t="shared" si="397"/>
        <v>-</v>
      </c>
      <c r="S780" s="186" t="str">
        <f t="shared" si="398"/>
        <v>-</v>
      </c>
      <c r="T780" s="155" t="s">
        <v>316</v>
      </c>
      <c r="V780" s="181">
        <f t="shared" si="380"/>
        <v>0</v>
      </c>
      <c r="W780" s="202">
        <f t="shared" si="381"/>
        <v>0</v>
      </c>
      <c r="X780" s="149">
        <f t="shared" si="382"/>
        <v>0</v>
      </c>
      <c r="Y780" s="170">
        <f t="shared" si="383"/>
        <v>0</v>
      </c>
      <c r="Z780" s="161">
        <f t="shared" si="384"/>
        <v>0</v>
      </c>
      <c r="AA780" s="171">
        <f t="shared" si="385"/>
        <v>0</v>
      </c>
      <c r="AC780" s="219">
        <f t="shared" si="386"/>
        <v>0</v>
      </c>
      <c r="AD780" s="218">
        <f t="shared" si="387"/>
        <v>0</v>
      </c>
      <c r="AE780" s="218">
        <f t="shared" si="388"/>
        <v>0</v>
      </c>
      <c r="AF780" s="220">
        <f t="shared" si="389"/>
        <v>0</v>
      </c>
      <c r="AG780" s="162"/>
      <c r="AH780" s="182">
        <f t="shared" si="390"/>
        <v>0</v>
      </c>
      <c r="AI780" s="183">
        <f t="shared" si="391"/>
        <v>0</v>
      </c>
      <c r="AJ780" s="183">
        <f t="shared" si="392"/>
        <v>0</v>
      </c>
      <c r="AK780" s="184">
        <f t="shared" si="393"/>
        <v>0</v>
      </c>
      <c r="AM780" s="370" t="str">
        <f t="shared" si="399"/>
        <v>-</v>
      </c>
      <c r="AO780" s="309" t="str">
        <f t="shared" si="396"/>
        <v/>
      </c>
    </row>
    <row r="781" spans="2:41" ht="16.5" hidden="1" outlineLevel="2" thickBot="1">
      <c r="B781" s="316">
        <v>27</v>
      </c>
      <c r="C781" s="317">
        <f t="shared" si="394"/>
        <v>431</v>
      </c>
      <c r="D781" s="317">
        <f t="shared" si="395"/>
        <v>0</v>
      </c>
      <c r="E781" s="153"/>
      <c r="F781" s="153"/>
      <c r="G781" s="154"/>
      <c r="H781" s="154"/>
      <c r="I781" s="154"/>
      <c r="J781" s="154"/>
      <c r="K781" s="154"/>
      <c r="L781" s="154"/>
      <c r="M781" s="154"/>
      <c r="N781" s="253"/>
      <c r="O781" s="253"/>
      <c r="P781" s="312"/>
      <c r="Q781" s="253"/>
      <c r="R781" s="186" t="str">
        <f t="shared" si="397"/>
        <v>-</v>
      </c>
      <c r="S781" s="186" t="str">
        <f t="shared" si="398"/>
        <v>-</v>
      </c>
      <c r="T781" s="155" t="s">
        <v>316</v>
      </c>
      <c r="V781" s="181">
        <f t="shared" si="380"/>
        <v>0</v>
      </c>
      <c r="W781" s="202">
        <f t="shared" si="381"/>
        <v>0</v>
      </c>
      <c r="X781" s="149">
        <f t="shared" si="382"/>
        <v>0</v>
      </c>
      <c r="Y781" s="170">
        <f t="shared" si="383"/>
        <v>0</v>
      </c>
      <c r="Z781" s="161">
        <f t="shared" si="384"/>
        <v>0</v>
      </c>
      <c r="AA781" s="171">
        <f t="shared" si="385"/>
        <v>0</v>
      </c>
      <c r="AC781" s="219">
        <f t="shared" si="386"/>
        <v>0</v>
      </c>
      <c r="AD781" s="218">
        <f t="shared" si="387"/>
        <v>0</v>
      </c>
      <c r="AE781" s="218">
        <f t="shared" si="388"/>
        <v>0</v>
      </c>
      <c r="AF781" s="220">
        <f t="shared" si="389"/>
        <v>0</v>
      </c>
      <c r="AG781" s="162"/>
      <c r="AH781" s="182">
        <f t="shared" si="390"/>
        <v>0</v>
      </c>
      <c r="AI781" s="183">
        <f t="shared" si="391"/>
        <v>0</v>
      </c>
      <c r="AJ781" s="183">
        <f t="shared" si="392"/>
        <v>0</v>
      </c>
      <c r="AK781" s="184">
        <f t="shared" si="393"/>
        <v>0</v>
      </c>
      <c r="AM781" s="370" t="str">
        <f t="shared" si="399"/>
        <v>-</v>
      </c>
      <c r="AO781" s="309" t="str">
        <f t="shared" si="396"/>
        <v/>
      </c>
    </row>
    <row r="782" spans="2:41" ht="16.5" hidden="1" outlineLevel="2" thickBot="1">
      <c r="B782" s="316">
        <v>28</v>
      </c>
      <c r="C782" s="317">
        <f t="shared" si="394"/>
        <v>431</v>
      </c>
      <c r="D782" s="317">
        <f t="shared" si="395"/>
        <v>0</v>
      </c>
      <c r="E782" s="153"/>
      <c r="F782" s="153"/>
      <c r="G782" s="154"/>
      <c r="H782" s="154"/>
      <c r="I782" s="154"/>
      <c r="J782" s="154"/>
      <c r="K782" s="154"/>
      <c r="L782" s="154"/>
      <c r="M782" s="154"/>
      <c r="N782" s="253"/>
      <c r="O782" s="253"/>
      <c r="P782" s="312"/>
      <c r="Q782" s="253"/>
      <c r="R782" s="186" t="str">
        <f t="shared" si="397"/>
        <v>-</v>
      </c>
      <c r="S782" s="186" t="str">
        <f t="shared" si="398"/>
        <v>-</v>
      </c>
      <c r="T782" s="155" t="s">
        <v>316</v>
      </c>
      <c r="V782" s="181">
        <f t="shared" si="380"/>
        <v>0</v>
      </c>
      <c r="W782" s="202">
        <f t="shared" si="381"/>
        <v>0</v>
      </c>
      <c r="X782" s="149">
        <f t="shared" si="382"/>
        <v>0</v>
      </c>
      <c r="Y782" s="170">
        <f t="shared" si="383"/>
        <v>0</v>
      </c>
      <c r="Z782" s="161">
        <f t="shared" si="384"/>
        <v>0</v>
      </c>
      <c r="AA782" s="171">
        <f t="shared" si="385"/>
        <v>0</v>
      </c>
      <c r="AC782" s="219">
        <f t="shared" si="386"/>
        <v>0</v>
      </c>
      <c r="AD782" s="218">
        <f t="shared" si="387"/>
        <v>0</v>
      </c>
      <c r="AE782" s="218">
        <f t="shared" si="388"/>
        <v>0</v>
      </c>
      <c r="AF782" s="220">
        <f t="shared" si="389"/>
        <v>0</v>
      </c>
      <c r="AG782" s="162"/>
      <c r="AH782" s="182">
        <f t="shared" si="390"/>
        <v>0</v>
      </c>
      <c r="AI782" s="183">
        <f t="shared" si="391"/>
        <v>0</v>
      </c>
      <c r="AJ782" s="183">
        <f t="shared" si="392"/>
        <v>0</v>
      </c>
      <c r="AK782" s="184">
        <f t="shared" si="393"/>
        <v>0</v>
      </c>
      <c r="AM782" s="370" t="str">
        <f t="shared" si="399"/>
        <v>-</v>
      </c>
      <c r="AO782" s="309" t="str">
        <f t="shared" si="396"/>
        <v/>
      </c>
    </row>
    <row r="783" spans="2:41" ht="16.5" hidden="1" outlineLevel="2" thickBot="1">
      <c r="B783" s="316">
        <v>29</v>
      </c>
      <c r="C783" s="317">
        <f t="shared" si="394"/>
        <v>431</v>
      </c>
      <c r="D783" s="317">
        <f t="shared" si="395"/>
        <v>0</v>
      </c>
      <c r="E783" s="153"/>
      <c r="F783" s="153"/>
      <c r="G783" s="154"/>
      <c r="H783" s="154"/>
      <c r="I783" s="154"/>
      <c r="J783" s="154"/>
      <c r="K783" s="154"/>
      <c r="L783" s="154"/>
      <c r="M783" s="154"/>
      <c r="N783" s="253"/>
      <c r="O783" s="253"/>
      <c r="P783" s="312"/>
      <c r="Q783" s="253"/>
      <c r="R783" s="186" t="str">
        <f t="shared" si="397"/>
        <v>-</v>
      </c>
      <c r="S783" s="186" t="str">
        <f t="shared" si="398"/>
        <v>-</v>
      </c>
      <c r="T783" s="155" t="s">
        <v>316</v>
      </c>
      <c r="V783" s="181">
        <f t="shared" si="380"/>
        <v>0</v>
      </c>
      <c r="W783" s="202">
        <f t="shared" si="381"/>
        <v>0</v>
      </c>
      <c r="X783" s="149">
        <f t="shared" si="382"/>
        <v>0</v>
      </c>
      <c r="Y783" s="170">
        <f t="shared" si="383"/>
        <v>0</v>
      </c>
      <c r="Z783" s="161">
        <f t="shared" si="384"/>
        <v>0</v>
      </c>
      <c r="AA783" s="171">
        <f t="shared" si="385"/>
        <v>0</v>
      </c>
      <c r="AC783" s="219">
        <f t="shared" si="386"/>
        <v>0</v>
      </c>
      <c r="AD783" s="218">
        <f t="shared" si="387"/>
        <v>0</v>
      </c>
      <c r="AE783" s="218">
        <f t="shared" si="388"/>
        <v>0</v>
      </c>
      <c r="AF783" s="220">
        <f t="shared" si="389"/>
        <v>0</v>
      </c>
      <c r="AG783" s="162"/>
      <c r="AH783" s="182">
        <f t="shared" si="390"/>
        <v>0</v>
      </c>
      <c r="AI783" s="183">
        <f t="shared" si="391"/>
        <v>0</v>
      </c>
      <c r="AJ783" s="183">
        <f t="shared" si="392"/>
        <v>0</v>
      </c>
      <c r="AK783" s="184">
        <f t="shared" si="393"/>
        <v>0</v>
      </c>
      <c r="AM783" s="370" t="str">
        <f t="shared" si="399"/>
        <v>-</v>
      </c>
      <c r="AO783" s="309" t="str">
        <f t="shared" si="396"/>
        <v/>
      </c>
    </row>
    <row r="784" spans="2:41" ht="16.5" hidden="1" outlineLevel="2" thickBot="1">
      <c r="B784" s="316">
        <v>30</v>
      </c>
      <c r="C784" s="317">
        <f t="shared" si="394"/>
        <v>431</v>
      </c>
      <c r="D784" s="317">
        <f t="shared" si="395"/>
        <v>0</v>
      </c>
      <c r="E784" s="153"/>
      <c r="F784" s="153"/>
      <c r="G784" s="154"/>
      <c r="H784" s="154"/>
      <c r="I784" s="154"/>
      <c r="J784" s="154"/>
      <c r="K784" s="154"/>
      <c r="L784" s="154"/>
      <c r="M784" s="154"/>
      <c r="N784" s="253"/>
      <c r="O784" s="253"/>
      <c r="P784" s="312"/>
      <c r="Q784" s="253"/>
      <c r="R784" s="186" t="str">
        <f t="shared" si="397"/>
        <v>-</v>
      </c>
      <c r="S784" s="186" t="str">
        <f t="shared" si="398"/>
        <v>-</v>
      </c>
      <c r="T784" s="155" t="s">
        <v>316</v>
      </c>
      <c r="V784" s="181">
        <f t="shared" si="380"/>
        <v>0</v>
      </c>
      <c r="W784" s="202">
        <f t="shared" si="381"/>
        <v>0</v>
      </c>
      <c r="X784" s="149">
        <f t="shared" si="382"/>
        <v>0</v>
      </c>
      <c r="Y784" s="170">
        <f t="shared" si="383"/>
        <v>0</v>
      </c>
      <c r="Z784" s="161">
        <f t="shared" si="384"/>
        <v>0</v>
      </c>
      <c r="AA784" s="171">
        <f t="shared" si="385"/>
        <v>0</v>
      </c>
      <c r="AC784" s="219">
        <f t="shared" si="386"/>
        <v>0</v>
      </c>
      <c r="AD784" s="218">
        <f t="shared" si="387"/>
        <v>0</v>
      </c>
      <c r="AE784" s="218">
        <f t="shared" si="388"/>
        <v>0</v>
      </c>
      <c r="AF784" s="220">
        <f t="shared" si="389"/>
        <v>0</v>
      </c>
      <c r="AG784" s="162"/>
      <c r="AH784" s="182">
        <f t="shared" si="390"/>
        <v>0</v>
      </c>
      <c r="AI784" s="183">
        <f t="shared" si="391"/>
        <v>0</v>
      </c>
      <c r="AJ784" s="183">
        <f t="shared" si="392"/>
        <v>0</v>
      </c>
      <c r="AK784" s="184">
        <f t="shared" si="393"/>
        <v>0</v>
      </c>
      <c r="AM784" s="370" t="str">
        <f t="shared" si="399"/>
        <v>-</v>
      </c>
      <c r="AO784" s="309" t="str">
        <f t="shared" si="396"/>
        <v/>
      </c>
    </row>
    <row r="785" spans="2:41" ht="16.5" hidden="1" outlineLevel="2" thickBot="1">
      <c r="B785" s="316">
        <v>31</v>
      </c>
      <c r="C785" s="317">
        <f t="shared" si="394"/>
        <v>431</v>
      </c>
      <c r="D785" s="317">
        <f t="shared" si="395"/>
        <v>0</v>
      </c>
      <c r="E785" s="153"/>
      <c r="F785" s="153"/>
      <c r="G785" s="154"/>
      <c r="H785" s="154"/>
      <c r="I785" s="154"/>
      <c r="J785" s="154"/>
      <c r="K785" s="154"/>
      <c r="L785" s="154"/>
      <c r="M785" s="154"/>
      <c r="N785" s="253"/>
      <c r="O785" s="253"/>
      <c r="P785" s="312"/>
      <c r="Q785" s="253"/>
      <c r="R785" s="186" t="str">
        <f t="shared" si="397"/>
        <v>-</v>
      </c>
      <c r="S785" s="186" t="str">
        <f t="shared" si="398"/>
        <v>-</v>
      </c>
      <c r="T785" s="155" t="s">
        <v>316</v>
      </c>
      <c r="V785" s="181">
        <f t="shared" si="380"/>
        <v>0</v>
      </c>
      <c r="W785" s="202">
        <f t="shared" si="381"/>
        <v>0</v>
      </c>
      <c r="X785" s="149">
        <f t="shared" si="382"/>
        <v>0</v>
      </c>
      <c r="Y785" s="170">
        <f t="shared" si="383"/>
        <v>0</v>
      </c>
      <c r="Z785" s="161">
        <f t="shared" si="384"/>
        <v>0</v>
      </c>
      <c r="AA785" s="171">
        <f t="shared" si="385"/>
        <v>0</v>
      </c>
      <c r="AC785" s="219">
        <f t="shared" si="386"/>
        <v>0</v>
      </c>
      <c r="AD785" s="218">
        <f t="shared" si="387"/>
        <v>0</v>
      </c>
      <c r="AE785" s="218">
        <f t="shared" si="388"/>
        <v>0</v>
      </c>
      <c r="AF785" s="220">
        <f t="shared" si="389"/>
        <v>0</v>
      </c>
      <c r="AG785" s="162"/>
      <c r="AH785" s="182">
        <f t="shared" si="390"/>
        <v>0</v>
      </c>
      <c r="AI785" s="183">
        <f t="shared" si="391"/>
        <v>0</v>
      </c>
      <c r="AJ785" s="183">
        <f t="shared" si="392"/>
        <v>0</v>
      </c>
      <c r="AK785" s="184">
        <f t="shared" si="393"/>
        <v>0</v>
      </c>
      <c r="AM785" s="370" t="str">
        <f t="shared" si="399"/>
        <v>-</v>
      </c>
      <c r="AO785" s="309" t="str">
        <f t="shared" si="396"/>
        <v/>
      </c>
    </row>
    <row r="786" spans="2:41" ht="16.5" hidden="1" outlineLevel="2" thickBot="1">
      <c r="B786" s="316">
        <v>32</v>
      </c>
      <c r="C786" s="317">
        <f t="shared" si="394"/>
        <v>431</v>
      </c>
      <c r="D786" s="317">
        <f t="shared" si="395"/>
        <v>0</v>
      </c>
      <c r="E786" s="153"/>
      <c r="F786" s="153"/>
      <c r="G786" s="154"/>
      <c r="H786" s="154"/>
      <c r="I786" s="154"/>
      <c r="J786" s="154"/>
      <c r="K786" s="154"/>
      <c r="L786" s="154"/>
      <c r="M786" s="154"/>
      <c r="N786" s="253"/>
      <c r="O786" s="253"/>
      <c r="P786" s="312"/>
      <c r="Q786" s="253"/>
      <c r="R786" s="186" t="str">
        <f t="shared" si="397"/>
        <v>-</v>
      </c>
      <c r="S786" s="186" t="str">
        <f t="shared" si="398"/>
        <v>-</v>
      </c>
      <c r="T786" s="155" t="s">
        <v>316</v>
      </c>
      <c r="V786" s="181">
        <f t="shared" si="380"/>
        <v>0</v>
      </c>
      <c r="W786" s="202">
        <f t="shared" si="381"/>
        <v>0</v>
      </c>
      <c r="X786" s="149">
        <f t="shared" si="382"/>
        <v>0</v>
      </c>
      <c r="Y786" s="170">
        <f t="shared" si="383"/>
        <v>0</v>
      </c>
      <c r="Z786" s="161">
        <f t="shared" si="384"/>
        <v>0</v>
      </c>
      <c r="AA786" s="171">
        <f t="shared" si="385"/>
        <v>0</v>
      </c>
      <c r="AC786" s="219">
        <f t="shared" si="386"/>
        <v>0</v>
      </c>
      <c r="AD786" s="218">
        <f t="shared" si="387"/>
        <v>0</v>
      </c>
      <c r="AE786" s="218">
        <f t="shared" si="388"/>
        <v>0</v>
      </c>
      <c r="AF786" s="220">
        <f t="shared" si="389"/>
        <v>0</v>
      </c>
      <c r="AG786" s="162"/>
      <c r="AH786" s="182">
        <f t="shared" si="390"/>
        <v>0</v>
      </c>
      <c r="AI786" s="183">
        <f t="shared" si="391"/>
        <v>0</v>
      </c>
      <c r="AJ786" s="183">
        <f t="shared" si="392"/>
        <v>0</v>
      </c>
      <c r="AK786" s="184">
        <f t="shared" si="393"/>
        <v>0</v>
      </c>
      <c r="AM786" s="370" t="str">
        <f t="shared" si="399"/>
        <v>-</v>
      </c>
      <c r="AO786" s="309" t="str">
        <f t="shared" si="396"/>
        <v/>
      </c>
    </row>
    <row r="787" spans="2:41" ht="16.5" hidden="1" outlineLevel="2" thickBot="1">
      <c r="B787" s="316">
        <v>33</v>
      </c>
      <c r="C787" s="317">
        <f t="shared" si="394"/>
        <v>431</v>
      </c>
      <c r="D787" s="317">
        <f t="shared" si="395"/>
        <v>0</v>
      </c>
      <c r="E787" s="153"/>
      <c r="F787" s="153"/>
      <c r="G787" s="154"/>
      <c r="H787" s="154"/>
      <c r="I787" s="154"/>
      <c r="J787" s="154"/>
      <c r="K787" s="154"/>
      <c r="L787" s="154"/>
      <c r="M787" s="154"/>
      <c r="N787" s="253"/>
      <c r="O787" s="253"/>
      <c r="P787" s="312"/>
      <c r="Q787" s="253"/>
      <c r="R787" s="186" t="str">
        <f t="shared" si="397"/>
        <v>-</v>
      </c>
      <c r="S787" s="186" t="str">
        <f t="shared" si="398"/>
        <v>-</v>
      </c>
      <c r="T787" s="155" t="s">
        <v>316</v>
      </c>
      <c r="V787" s="181">
        <f t="shared" si="380"/>
        <v>0</v>
      </c>
      <c r="W787" s="202">
        <f t="shared" si="381"/>
        <v>0</v>
      </c>
      <c r="X787" s="149">
        <f t="shared" si="382"/>
        <v>0</v>
      </c>
      <c r="Y787" s="170">
        <f t="shared" si="383"/>
        <v>0</v>
      </c>
      <c r="Z787" s="161">
        <f t="shared" si="384"/>
        <v>0</v>
      </c>
      <c r="AA787" s="171">
        <f t="shared" si="385"/>
        <v>0</v>
      </c>
      <c r="AC787" s="219">
        <f t="shared" si="386"/>
        <v>0</v>
      </c>
      <c r="AD787" s="218">
        <f t="shared" si="387"/>
        <v>0</v>
      </c>
      <c r="AE787" s="218">
        <f t="shared" si="388"/>
        <v>0</v>
      </c>
      <c r="AF787" s="220">
        <f t="shared" si="389"/>
        <v>0</v>
      </c>
      <c r="AG787" s="162"/>
      <c r="AH787" s="182">
        <f t="shared" si="390"/>
        <v>0</v>
      </c>
      <c r="AI787" s="183">
        <f t="shared" si="391"/>
        <v>0</v>
      </c>
      <c r="AJ787" s="183">
        <f t="shared" si="392"/>
        <v>0</v>
      </c>
      <c r="AK787" s="184">
        <f t="shared" si="393"/>
        <v>0</v>
      </c>
      <c r="AM787" s="370" t="str">
        <f t="shared" si="399"/>
        <v>-</v>
      </c>
      <c r="AO787" s="309" t="str">
        <f t="shared" si="396"/>
        <v/>
      </c>
    </row>
    <row r="788" spans="2:41" ht="16.5" hidden="1" outlineLevel="2" thickBot="1">
      <c r="B788" s="316">
        <v>34</v>
      </c>
      <c r="C788" s="317">
        <f t="shared" si="394"/>
        <v>431</v>
      </c>
      <c r="D788" s="317">
        <f t="shared" si="395"/>
        <v>0</v>
      </c>
      <c r="E788" s="153"/>
      <c r="F788" s="153"/>
      <c r="G788" s="154"/>
      <c r="H788" s="154"/>
      <c r="I788" s="154"/>
      <c r="J788" s="154"/>
      <c r="K788" s="154"/>
      <c r="L788" s="154"/>
      <c r="M788" s="154"/>
      <c r="N788" s="253"/>
      <c r="O788" s="253"/>
      <c r="P788" s="312"/>
      <c r="Q788" s="253"/>
      <c r="R788" s="186" t="str">
        <f t="shared" si="397"/>
        <v>-</v>
      </c>
      <c r="S788" s="186" t="str">
        <f t="shared" si="398"/>
        <v>-</v>
      </c>
      <c r="T788" s="155" t="s">
        <v>316</v>
      </c>
      <c r="V788" s="181">
        <f t="shared" si="380"/>
        <v>0</v>
      </c>
      <c r="W788" s="202">
        <f t="shared" si="381"/>
        <v>0</v>
      </c>
      <c r="X788" s="149">
        <f t="shared" si="382"/>
        <v>0</v>
      </c>
      <c r="Y788" s="170">
        <f t="shared" si="383"/>
        <v>0</v>
      </c>
      <c r="Z788" s="161">
        <f t="shared" si="384"/>
        <v>0</v>
      </c>
      <c r="AA788" s="171">
        <f t="shared" si="385"/>
        <v>0</v>
      </c>
      <c r="AC788" s="219">
        <f t="shared" si="386"/>
        <v>0</v>
      </c>
      <c r="AD788" s="218">
        <f t="shared" si="387"/>
        <v>0</v>
      </c>
      <c r="AE788" s="218">
        <f t="shared" si="388"/>
        <v>0</v>
      </c>
      <c r="AF788" s="220">
        <f t="shared" si="389"/>
        <v>0</v>
      </c>
      <c r="AG788" s="162"/>
      <c r="AH788" s="182">
        <f t="shared" si="390"/>
        <v>0</v>
      </c>
      <c r="AI788" s="183">
        <f t="shared" si="391"/>
        <v>0</v>
      </c>
      <c r="AJ788" s="183">
        <f t="shared" si="392"/>
        <v>0</v>
      </c>
      <c r="AK788" s="184">
        <f t="shared" si="393"/>
        <v>0</v>
      </c>
      <c r="AM788" s="370" t="str">
        <f t="shared" si="399"/>
        <v>-</v>
      </c>
      <c r="AO788" s="309" t="str">
        <f t="shared" si="396"/>
        <v/>
      </c>
    </row>
    <row r="789" spans="2:41" ht="16.5" hidden="1" outlineLevel="2" thickBot="1">
      <c r="B789" s="316">
        <v>35</v>
      </c>
      <c r="C789" s="317">
        <f t="shared" si="394"/>
        <v>431</v>
      </c>
      <c r="D789" s="317">
        <f t="shared" si="395"/>
        <v>0</v>
      </c>
      <c r="E789" s="153"/>
      <c r="F789" s="153"/>
      <c r="G789" s="154"/>
      <c r="H789" s="154"/>
      <c r="I789" s="154"/>
      <c r="J789" s="154"/>
      <c r="K789" s="154"/>
      <c r="L789" s="154"/>
      <c r="M789" s="154"/>
      <c r="N789" s="253"/>
      <c r="O789" s="253"/>
      <c r="P789" s="312"/>
      <c r="Q789" s="253"/>
      <c r="R789" s="186" t="str">
        <f t="shared" si="397"/>
        <v>-</v>
      </c>
      <c r="S789" s="186" t="str">
        <f t="shared" si="398"/>
        <v>-</v>
      </c>
      <c r="T789" s="155" t="s">
        <v>316</v>
      </c>
      <c r="V789" s="181">
        <f t="shared" si="380"/>
        <v>0</v>
      </c>
      <c r="W789" s="202">
        <f t="shared" si="381"/>
        <v>0</v>
      </c>
      <c r="X789" s="149">
        <f t="shared" si="382"/>
        <v>0</v>
      </c>
      <c r="Y789" s="170">
        <f t="shared" si="383"/>
        <v>0</v>
      </c>
      <c r="Z789" s="161">
        <f t="shared" si="384"/>
        <v>0</v>
      </c>
      <c r="AA789" s="171">
        <f t="shared" si="385"/>
        <v>0</v>
      </c>
      <c r="AC789" s="219">
        <f t="shared" si="386"/>
        <v>0</v>
      </c>
      <c r="AD789" s="218">
        <f t="shared" si="387"/>
        <v>0</v>
      </c>
      <c r="AE789" s="218">
        <f t="shared" si="388"/>
        <v>0</v>
      </c>
      <c r="AF789" s="220">
        <f t="shared" si="389"/>
        <v>0</v>
      </c>
      <c r="AG789" s="162"/>
      <c r="AH789" s="182">
        <f t="shared" si="390"/>
        <v>0</v>
      </c>
      <c r="AI789" s="183">
        <f t="shared" si="391"/>
        <v>0</v>
      </c>
      <c r="AJ789" s="183">
        <f t="shared" si="392"/>
        <v>0</v>
      </c>
      <c r="AK789" s="184">
        <f t="shared" si="393"/>
        <v>0</v>
      </c>
      <c r="AM789" s="370" t="str">
        <f t="shared" si="399"/>
        <v>-</v>
      </c>
      <c r="AO789" s="309" t="str">
        <f t="shared" si="396"/>
        <v/>
      </c>
    </row>
    <row r="790" spans="2:41" ht="16.5" hidden="1" outlineLevel="2" thickBot="1">
      <c r="B790" s="316">
        <v>36</v>
      </c>
      <c r="C790" s="317">
        <f t="shared" si="394"/>
        <v>431</v>
      </c>
      <c r="D790" s="317">
        <f t="shared" si="395"/>
        <v>0</v>
      </c>
      <c r="E790" s="153"/>
      <c r="F790" s="153"/>
      <c r="G790" s="154"/>
      <c r="H790" s="154"/>
      <c r="I790" s="154"/>
      <c r="J790" s="154"/>
      <c r="K790" s="154"/>
      <c r="L790" s="154"/>
      <c r="M790" s="154"/>
      <c r="N790" s="253"/>
      <c r="O790" s="253"/>
      <c r="P790" s="312"/>
      <c r="Q790" s="253"/>
      <c r="R790" s="186" t="str">
        <f t="shared" si="397"/>
        <v>-</v>
      </c>
      <c r="S790" s="186" t="str">
        <f t="shared" si="398"/>
        <v>-</v>
      </c>
      <c r="T790" s="155" t="s">
        <v>316</v>
      </c>
      <c r="V790" s="181">
        <f t="shared" si="380"/>
        <v>0</v>
      </c>
      <c r="W790" s="202">
        <f t="shared" si="381"/>
        <v>0</v>
      </c>
      <c r="X790" s="149">
        <f t="shared" si="382"/>
        <v>0</v>
      </c>
      <c r="Y790" s="170">
        <f t="shared" si="383"/>
        <v>0</v>
      </c>
      <c r="Z790" s="161">
        <f t="shared" si="384"/>
        <v>0</v>
      </c>
      <c r="AA790" s="171">
        <f t="shared" si="385"/>
        <v>0</v>
      </c>
      <c r="AC790" s="219">
        <f t="shared" si="386"/>
        <v>0</v>
      </c>
      <c r="AD790" s="218">
        <f t="shared" si="387"/>
        <v>0</v>
      </c>
      <c r="AE790" s="218">
        <f t="shared" si="388"/>
        <v>0</v>
      </c>
      <c r="AF790" s="220">
        <f t="shared" si="389"/>
        <v>0</v>
      </c>
      <c r="AG790" s="162"/>
      <c r="AH790" s="182">
        <f t="shared" si="390"/>
        <v>0</v>
      </c>
      <c r="AI790" s="183">
        <f t="shared" si="391"/>
        <v>0</v>
      </c>
      <c r="AJ790" s="183">
        <f t="shared" si="392"/>
        <v>0</v>
      </c>
      <c r="AK790" s="184">
        <f t="shared" si="393"/>
        <v>0</v>
      </c>
      <c r="AM790" s="370" t="str">
        <f t="shared" si="399"/>
        <v>-</v>
      </c>
      <c r="AO790" s="309" t="str">
        <f t="shared" si="396"/>
        <v/>
      </c>
    </row>
    <row r="791" spans="2:41" ht="16.5" hidden="1" outlineLevel="2" thickBot="1">
      <c r="B791" s="316">
        <v>37</v>
      </c>
      <c r="C791" s="317">
        <f t="shared" si="394"/>
        <v>431</v>
      </c>
      <c r="D791" s="317">
        <f t="shared" si="395"/>
        <v>0</v>
      </c>
      <c r="E791" s="153"/>
      <c r="F791" s="153"/>
      <c r="G791" s="154"/>
      <c r="H791" s="154"/>
      <c r="I791" s="154"/>
      <c r="J791" s="154"/>
      <c r="K791" s="154"/>
      <c r="L791" s="154"/>
      <c r="M791" s="154"/>
      <c r="N791" s="253"/>
      <c r="O791" s="253"/>
      <c r="P791" s="312"/>
      <c r="Q791" s="253"/>
      <c r="R791" s="186" t="str">
        <f t="shared" si="397"/>
        <v>-</v>
      </c>
      <c r="S791" s="186" t="str">
        <f t="shared" si="398"/>
        <v>-</v>
      </c>
      <c r="T791" s="155" t="s">
        <v>316</v>
      </c>
      <c r="V791" s="181">
        <f t="shared" si="380"/>
        <v>0</v>
      </c>
      <c r="W791" s="202">
        <f t="shared" si="381"/>
        <v>0</v>
      </c>
      <c r="X791" s="149">
        <f t="shared" si="382"/>
        <v>0</v>
      </c>
      <c r="Y791" s="170">
        <f t="shared" si="383"/>
        <v>0</v>
      </c>
      <c r="Z791" s="161">
        <f t="shared" si="384"/>
        <v>0</v>
      </c>
      <c r="AA791" s="171">
        <f t="shared" si="385"/>
        <v>0</v>
      </c>
      <c r="AC791" s="219">
        <f t="shared" si="386"/>
        <v>0</v>
      </c>
      <c r="AD791" s="218">
        <f t="shared" si="387"/>
        <v>0</v>
      </c>
      <c r="AE791" s="218">
        <f t="shared" si="388"/>
        <v>0</v>
      </c>
      <c r="AF791" s="220">
        <f t="shared" si="389"/>
        <v>0</v>
      </c>
      <c r="AG791" s="162"/>
      <c r="AH791" s="182">
        <f t="shared" si="390"/>
        <v>0</v>
      </c>
      <c r="AI791" s="183">
        <f t="shared" si="391"/>
        <v>0</v>
      </c>
      <c r="AJ791" s="183">
        <f t="shared" si="392"/>
        <v>0</v>
      </c>
      <c r="AK791" s="184">
        <f t="shared" si="393"/>
        <v>0</v>
      </c>
      <c r="AM791" s="370" t="str">
        <f t="shared" si="399"/>
        <v>-</v>
      </c>
      <c r="AO791" s="309" t="str">
        <f t="shared" si="396"/>
        <v/>
      </c>
    </row>
    <row r="792" spans="2:41" ht="16.5" hidden="1" outlineLevel="2" thickBot="1">
      <c r="B792" s="316">
        <v>38</v>
      </c>
      <c r="C792" s="317">
        <f t="shared" si="394"/>
        <v>431</v>
      </c>
      <c r="D792" s="317">
        <f t="shared" si="395"/>
        <v>0</v>
      </c>
      <c r="E792" s="153"/>
      <c r="F792" s="153"/>
      <c r="G792" s="154"/>
      <c r="H792" s="154"/>
      <c r="I792" s="154"/>
      <c r="J792" s="154"/>
      <c r="K792" s="154"/>
      <c r="L792" s="154"/>
      <c r="M792" s="154"/>
      <c r="N792" s="253"/>
      <c r="O792" s="253"/>
      <c r="P792" s="312"/>
      <c r="Q792" s="253"/>
      <c r="R792" s="186" t="str">
        <f t="shared" si="397"/>
        <v>-</v>
      </c>
      <c r="S792" s="186" t="str">
        <f t="shared" si="398"/>
        <v>-</v>
      </c>
      <c r="T792" s="155" t="s">
        <v>316</v>
      </c>
      <c r="V792" s="181">
        <f t="shared" si="380"/>
        <v>0</v>
      </c>
      <c r="W792" s="202">
        <f t="shared" si="381"/>
        <v>0</v>
      </c>
      <c r="X792" s="149">
        <f t="shared" si="382"/>
        <v>0</v>
      </c>
      <c r="Y792" s="170">
        <f t="shared" si="383"/>
        <v>0</v>
      </c>
      <c r="Z792" s="161">
        <f t="shared" si="384"/>
        <v>0</v>
      </c>
      <c r="AA792" s="171">
        <f t="shared" si="385"/>
        <v>0</v>
      </c>
      <c r="AC792" s="219">
        <f t="shared" si="386"/>
        <v>0</v>
      </c>
      <c r="AD792" s="218">
        <f t="shared" si="387"/>
        <v>0</v>
      </c>
      <c r="AE792" s="218">
        <f t="shared" si="388"/>
        <v>0</v>
      </c>
      <c r="AF792" s="220">
        <f t="shared" si="389"/>
        <v>0</v>
      </c>
      <c r="AG792" s="162"/>
      <c r="AH792" s="182">
        <f t="shared" si="390"/>
        <v>0</v>
      </c>
      <c r="AI792" s="183">
        <f t="shared" si="391"/>
        <v>0</v>
      </c>
      <c r="AJ792" s="183">
        <f t="shared" si="392"/>
        <v>0</v>
      </c>
      <c r="AK792" s="184">
        <f t="shared" si="393"/>
        <v>0</v>
      </c>
      <c r="AM792" s="370" t="str">
        <f t="shared" si="399"/>
        <v>-</v>
      </c>
      <c r="AO792" s="309" t="str">
        <f t="shared" si="396"/>
        <v/>
      </c>
    </row>
    <row r="793" spans="2:41" ht="16.5" hidden="1" outlineLevel="2" thickBot="1">
      <c r="B793" s="316">
        <v>39</v>
      </c>
      <c r="C793" s="317">
        <f t="shared" si="394"/>
        <v>431</v>
      </c>
      <c r="D793" s="317">
        <f t="shared" si="395"/>
        <v>0</v>
      </c>
      <c r="E793" s="153"/>
      <c r="F793" s="153"/>
      <c r="G793" s="154"/>
      <c r="H793" s="154"/>
      <c r="I793" s="154"/>
      <c r="J793" s="154"/>
      <c r="K793" s="154"/>
      <c r="L793" s="154"/>
      <c r="M793" s="154"/>
      <c r="N793" s="253"/>
      <c r="O793" s="253"/>
      <c r="P793" s="312"/>
      <c r="Q793" s="253"/>
      <c r="R793" s="186" t="str">
        <f t="shared" si="397"/>
        <v>-</v>
      </c>
      <c r="S793" s="186" t="str">
        <f t="shared" si="398"/>
        <v>-</v>
      </c>
      <c r="T793" s="155" t="s">
        <v>316</v>
      </c>
      <c r="V793" s="181">
        <f t="shared" si="380"/>
        <v>0</v>
      </c>
      <c r="W793" s="202">
        <f t="shared" si="381"/>
        <v>0</v>
      </c>
      <c r="X793" s="149">
        <f t="shared" si="382"/>
        <v>0</v>
      </c>
      <c r="Y793" s="170">
        <f t="shared" si="383"/>
        <v>0</v>
      </c>
      <c r="Z793" s="161">
        <f t="shared" si="384"/>
        <v>0</v>
      </c>
      <c r="AA793" s="171">
        <f t="shared" si="385"/>
        <v>0</v>
      </c>
      <c r="AC793" s="219">
        <f t="shared" si="386"/>
        <v>0</v>
      </c>
      <c r="AD793" s="218">
        <f t="shared" si="387"/>
        <v>0</v>
      </c>
      <c r="AE793" s="218">
        <f t="shared" si="388"/>
        <v>0</v>
      </c>
      <c r="AF793" s="220">
        <f t="shared" si="389"/>
        <v>0</v>
      </c>
      <c r="AG793" s="162"/>
      <c r="AH793" s="182">
        <f t="shared" si="390"/>
        <v>0</v>
      </c>
      <c r="AI793" s="183">
        <f t="shared" si="391"/>
        <v>0</v>
      </c>
      <c r="AJ793" s="183">
        <f t="shared" si="392"/>
        <v>0</v>
      </c>
      <c r="AK793" s="184">
        <f t="shared" si="393"/>
        <v>0</v>
      </c>
      <c r="AM793" s="370" t="str">
        <f t="shared" si="399"/>
        <v>-</v>
      </c>
      <c r="AO793" s="309" t="str">
        <f t="shared" si="396"/>
        <v/>
      </c>
    </row>
    <row r="794" spans="2:41" ht="16.5" hidden="1" outlineLevel="2" thickBot="1">
      <c r="B794" s="316">
        <v>40</v>
      </c>
      <c r="C794" s="317">
        <f t="shared" si="394"/>
        <v>431</v>
      </c>
      <c r="D794" s="317">
        <f t="shared" si="395"/>
        <v>0</v>
      </c>
      <c r="E794" s="153"/>
      <c r="F794" s="153"/>
      <c r="G794" s="154"/>
      <c r="H794" s="154"/>
      <c r="I794" s="154"/>
      <c r="J794" s="154"/>
      <c r="K794" s="154"/>
      <c r="L794" s="154"/>
      <c r="M794" s="154"/>
      <c r="N794" s="253"/>
      <c r="O794" s="253"/>
      <c r="P794" s="312"/>
      <c r="Q794" s="253"/>
      <c r="R794" s="186" t="str">
        <f t="shared" si="397"/>
        <v>-</v>
      </c>
      <c r="S794" s="186" t="str">
        <f t="shared" si="398"/>
        <v>-</v>
      </c>
      <c r="T794" s="155" t="s">
        <v>316</v>
      </c>
      <c r="V794" s="181">
        <f t="shared" si="380"/>
        <v>0</v>
      </c>
      <c r="W794" s="202">
        <f t="shared" si="381"/>
        <v>0</v>
      </c>
      <c r="X794" s="149">
        <f t="shared" si="382"/>
        <v>0</v>
      </c>
      <c r="Y794" s="170">
        <f t="shared" si="383"/>
        <v>0</v>
      </c>
      <c r="Z794" s="161">
        <f t="shared" si="384"/>
        <v>0</v>
      </c>
      <c r="AA794" s="171">
        <f t="shared" si="385"/>
        <v>0</v>
      </c>
      <c r="AC794" s="219">
        <f t="shared" si="386"/>
        <v>0</v>
      </c>
      <c r="AD794" s="218">
        <f t="shared" si="387"/>
        <v>0</v>
      </c>
      <c r="AE794" s="218">
        <f t="shared" si="388"/>
        <v>0</v>
      </c>
      <c r="AF794" s="220">
        <f t="shared" si="389"/>
        <v>0</v>
      </c>
      <c r="AG794" s="162"/>
      <c r="AH794" s="182">
        <f t="shared" si="390"/>
        <v>0</v>
      </c>
      <c r="AI794" s="183">
        <f t="shared" si="391"/>
        <v>0</v>
      </c>
      <c r="AJ794" s="183">
        <f t="shared" si="392"/>
        <v>0</v>
      </c>
      <c r="AK794" s="184">
        <f t="shared" si="393"/>
        <v>0</v>
      </c>
      <c r="AM794" s="370" t="str">
        <f t="shared" si="399"/>
        <v>-</v>
      </c>
      <c r="AO794" s="309" t="str">
        <f t="shared" si="396"/>
        <v/>
      </c>
    </row>
    <row r="795" spans="2:41" ht="16.5" hidden="1" outlineLevel="2" thickBot="1">
      <c r="B795" s="316">
        <v>41</v>
      </c>
      <c r="C795" s="317">
        <f t="shared" si="394"/>
        <v>431</v>
      </c>
      <c r="D795" s="317">
        <f t="shared" si="395"/>
        <v>0</v>
      </c>
      <c r="E795" s="153"/>
      <c r="F795" s="153"/>
      <c r="G795" s="154"/>
      <c r="H795" s="154"/>
      <c r="I795" s="154"/>
      <c r="J795" s="154"/>
      <c r="K795" s="154"/>
      <c r="L795" s="154"/>
      <c r="M795" s="154"/>
      <c r="N795" s="253"/>
      <c r="O795" s="253"/>
      <c r="P795" s="312"/>
      <c r="Q795" s="253"/>
      <c r="R795" s="186" t="str">
        <f t="shared" si="397"/>
        <v>-</v>
      </c>
      <c r="S795" s="186" t="str">
        <f t="shared" si="398"/>
        <v>-</v>
      </c>
      <c r="T795" s="155" t="s">
        <v>316</v>
      </c>
      <c r="V795" s="181">
        <f t="shared" si="380"/>
        <v>0</v>
      </c>
      <c r="W795" s="202">
        <f t="shared" si="381"/>
        <v>0</v>
      </c>
      <c r="X795" s="149">
        <f t="shared" si="382"/>
        <v>0</v>
      </c>
      <c r="Y795" s="170">
        <f t="shared" si="383"/>
        <v>0</v>
      </c>
      <c r="Z795" s="161">
        <f t="shared" si="384"/>
        <v>0</v>
      </c>
      <c r="AA795" s="171">
        <f t="shared" si="385"/>
        <v>0</v>
      </c>
      <c r="AC795" s="219">
        <f t="shared" si="386"/>
        <v>0</v>
      </c>
      <c r="AD795" s="218">
        <f t="shared" si="387"/>
        <v>0</v>
      </c>
      <c r="AE795" s="218">
        <f t="shared" si="388"/>
        <v>0</v>
      </c>
      <c r="AF795" s="220">
        <f t="shared" si="389"/>
        <v>0</v>
      </c>
      <c r="AG795" s="162"/>
      <c r="AH795" s="182">
        <f t="shared" si="390"/>
        <v>0</v>
      </c>
      <c r="AI795" s="183">
        <f t="shared" si="391"/>
        <v>0</v>
      </c>
      <c r="AJ795" s="183">
        <f t="shared" si="392"/>
        <v>0</v>
      </c>
      <c r="AK795" s="184">
        <f t="shared" si="393"/>
        <v>0</v>
      </c>
      <c r="AM795" s="370" t="str">
        <f t="shared" si="399"/>
        <v>-</v>
      </c>
      <c r="AO795" s="309" t="str">
        <f t="shared" si="396"/>
        <v/>
      </c>
    </row>
    <row r="796" spans="2:41" ht="16.5" hidden="1" outlineLevel="2" thickBot="1">
      <c r="B796" s="316">
        <v>42</v>
      </c>
      <c r="C796" s="317">
        <f t="shared" si="394"/>
        <v>431</v>
      </c>
      <c r="D796" s="317">
        <f t="shared" si="395"/>
        <v>0</v>
      </c>
      <c r="E796" s="153"/>
      <c r="F796" s="153"/>
      <c r="G796" s="154"/>
      <c r="H796" s="154"/>
      <c r="I796" s="154"/>
      <c r="J796" s="154"/>
      <c r="K796" s="154"/>
      <c r="L796" s="154"/>
      <c r="M796" s="154"/>
      <c r="N796" s="253"/>
      <c r="O796" s="253"/>
      <c r="P796" s="312"/>
      <c r="Q796" s="253"/>
      <c r="R796" s="186" t="str">
        <f t="shared" si="397"/>
        <v>-</v>
      </c>
      <c r="S796" s="186" t="str">
        <f t="shared" si="398"/>
        <v>-</v>
      </c>
      <c r="T796" s="155" t="s">
        <v>316</v>
      </c>
      <c r="V796" s="181">
        <f t="shared" si="380"/>
        <v>0</v>
      </c>
      <c r="W796" s="202">
        <f t="shared" si="381"/>
        <v>0</v>
      </c>
      <c r="X796" s="149">
        <f t="shared" si="382"/>
        <v>0</v>
      </c>
      <c r="Y796" s="170">
        <f t="shared" si="383"/>
        <v>0</v>
      </c>
      <c r="Z796" s="161">
        <f t="shared" si="384"/>
        <v>0</v>
      </c>
      <c r="AA796" s="171">
        <f t="shared" si="385"/>
        <v>0</v>
      </c>
      <c r="AC796" s="219">
        <f t="shared" si="386"/>
        <v>0</v>
      </c>
      <c r="AD796" s="218">
        <f t="shared" si="387"/>
        <v>0</v>
      </c>
      <c r="AE796" s="218">
        <f t="shared" si="388"/>
        <v>0</v>
      </c>
      <c r="AF796" s="220">
        <f t="shared" si="389"/>
        <v>0</v>
      </c>
      <c r="AG796" s="162"/>
      <c r="AH796" s="182">
        <f t="shared" si="390"/>
        <v>0</v>
      </c>
      <c r="AI796" s="183">
        <f t="shared" si="391"/>
        <v>0</v>
      </c>
      <c r="AJ796" s="183">
        <f t="shared" si="392"/>
        <v>0</v>
      </c>
      <c r="AK796" s="184">
        <f t="shared" si="393"/>
        <v>0</v>
      </c>
      <c r="AM796" s="370" t="str">
        <f t="shared" si="399"/>
        <v>-</v>
      </c>
      <c r="AO796" s="309" t="str">
        <f t="shared" si="396"/>
        <v/>
      </c>
    </row>
    <row r="797" spans="2:41" ht="16.5" hidden="1" outlineLevel="2" thickBot="1">
      <c r="B797" s="316">
        <v>43</v>
      </c>
      <c r="C797" s="317">
        <f t="shared" si="394"/>
        <v>431</v>
      </c>
      <c r="D797" s="317">
        <f t="shared" si="395"/>
        <v>0</v>
      </c>
      <c r="E797" s="153"/>
      <c r="F797" s="153"/>
      <c r="G797" s="154"/>
      <c r="H797" s="154"/>
      <c r="I797" s="154"/>
      <c r="J797" s="154"/>
      <c r="K797" s="154"/>
      <c r="L797" s="154"/>
      <c r="M797" s="154"/>
      <c r="N797" s="253"/>
      <c r="O797" s="253"/>
      <c r="P797" s="312"/>
      <c r="Q797" s="253"/>
      <c r="R797" s="186" t="str">
        <f t="shared" si="397"/>
        <v>-</v>
      </c>
      <c r="S797" s="186" t="str">
        <f t="shared" si="398"/>
        <v>-</v>
      </c>
      <c r="T797" s="155" t="s">
        <v>316</v>
      </c>
      <c r="V797" s="181">
        <f t="shared" si="380"/>
        <v>0</v>
      </c>
      <c r="W797" s="202">
        <f t="shared" si="381"/>
        <v>0</v>
      </c>
      <c r="X797" s="149">
        <f t="shared" si="382"/>
        <v>0</v>
      </c>
      <c r="Y797" s="170">
        <f t="shared" si="383"/>
        <v>0</v>
      </c>
      <c r="Z797" s="161">
        <f t="shared" si="384"/>
        <v>0</v>
      </c>
      <c r="AA797" s="171">
        <f t="shared" si="385"/>
        <v>0</v>
      </c>
      <c r="AC797" s="219">
        <f t="shared" si="386"/>
        <v>0</v>
      </c>
      <c r="AD797" s="218">
        <f t="shared" si="387"/>
        <v>0</v>
      </c>
      <c r="AE797" s="218">
        <f t="shared" si="388"/>
        <v>0</v>
      </c>
      <c r="AF797" s="220">
        <f t="shared" si="389"/>
        <v>0</v>
      </c>
      <c r="AG797" s="162"/>
      <c r="AH797" s="182">
        <f t="shared" si="390"/>
        <v>0</v>
      </c>
      <c r="AI797" s="183">
        <f t="shared" si="391"/>
        <v>0</v>
      </c>
      <c r="AJ797" s="183">
        <f t="shared" si="392"/>
        <v>0</v>
      </c>
      <c r="AK797" s="184">
        <f t="shared" si="393"/>
        <v>0</v>
      </c>
      <c r="AM797" s="370" t="str">
        <f t="shared" si="399"/>
        <v>-</v>
      </c>
      <c r="AO797" s="309" t="str">
        <f t="shared" si="396"/>
        <v/>
      </c>
    </row>
    <row r="798" spans="2:41" ht="16.5" hidden="1" outlineLevel="2" thickBot="1">
      <c r="B798" s="316">
        <v>44</v>
      </c>
      <c r="C798" s="317">
        <f t="shared" si="394"/>
        <v>431</v>
      </c>
      <c r="D798" s="317">
        <f t="shared" si="395"/>
        <v>0</v>
      </c>
      <c r="E798" s="153"/>
      <c r="F798" s="153"/>
      <c r="G798" s="154"/>
      <c r="H798" s="154"/>
      <c r="I798" s="154"/>
      <c r="J798" s="154"/>
      <c r="K798" s="154"/>
      <c r="L798" s="154"/>
      <c r="M798" s="154"/>
      <c r="N798" s="253"/>
      <c r="O798" s="253"/>
      <c r="P798" s="312"/>
      <c r="Q798" s="253"/>
      <c r="R798" s="186" t="str">
        <f t="shared" si="397"/>
        <v>-</v>
      </c>
      <c r="S798" s="186" t="str">
        <f t="shared" si="398"/>
        <v>-</v>
      </c>
      <c r="T798" s="155" t="s">
        <v>316</v>
      </c>
      <c r="V798" s="181">
        <f t="shared" si="380"/>
        <v>0</v>
      </c>
      <c r="W798" s="202">
        <f t="shared" si="381"/>
        <v>0</v>
      </c>
      <c r="X798" s="149">
        <f t="shared" si="382"/>
        <v>0</v>
      </c>
      <c r="Y798" s="170">
        <f t="shared" si="383"/>
        <v>0</v>
      </c>
      <c r="Z798" s="161">
        <f t="shared" si="384"/>
        <v>0</v>
      </c>
      <c r="AA798" s="171">
        <f t="shared" si="385"/>
        <v>0</v>
      </c>
      <c r="AC798" s="219">
        <f t="shared" si="386"/>
        <v>0</v>
      </c>
      <c r="AD798" s="218">
        <f t="shared" si="387"/>
        <v>0</v>
      </c>
      <c r="AE798" s="218">
        <f t="shared" si="388"/>
        <v>0</v>
      </c>
      <c r="AF798" s="220">
        <f t="shared" si="389"/>
        <v>0</v>
      </c>
      <c r="AG798" s="162"/>
      <c r="AH798" s="182">
        <f t="shared" si="390"/>
        <v>0</v>
      </c>
      <c r="AI798" s="183">
        <f t="shared" si="391"/>
        <v>0</v>
      </c>
      <c r="AJ798" s="183">
        <f t="shared" si="392"/>
        <v>0</v>
      </c>
      <c r="AK798" s="184">
        <f t="shared" si="393"/>
        <v>0</v>
      </c>
      <c r="AM798" s="370" t="str">
        <f t="shared" si="399"/>
        <v>-</v>
      </c>
      <c r="AO798" s="309" t="str">
        <f t="shared" si="396"/>
        <v/>
      </c>
    </row>
    <row r="799" spans="2:41" ht="16.5" hidden="1" outlineLevel="2" thickBot="1">
      <c r="B799" s="318">
        <v>45</v>
      </c>
      <c r="C799" s="319">
        <f t="shared" si="394"/>
        <v>431</v>
      </c>
      <c r="D799" s="319">
        <f t="shared" si="395"/>
        <v>0</v>
      </c>
      <c r="E799" s="156"/>
      <c r="F799" s="156"/>
      <c r="G799" s="157"/>
      <c r="H799" s="157"/>
      <c r="I799" s="157"/>
      <c r="J799" s="157"/>
      <c r="K799" s="157"/>
      <c r="L799" s="157"/>
      <c r="M799" s="157"/>
      <c r="N799" s="889"/>
      <c r="O799" s="889"/>
      <c r="P799" s="313"/>
      <c r="Q799" s="889"/>
      <c r="R799" s="187" t="str">
        <f t="shared" si="397"/>
        <v>-</v>
      </c>
      <c r="S799" s="187" t="str">
        <f t="shared" si="398"/>
        <v>-</v>
      </c>
      <c r="T799" s="158" t="s">
        <v>316</v>
      </c>
      <c r="V799" s="181">
        <f t="shared" si="380"/>
        <v>0</v>
      </c>
      <c r="W799" s="202">
        <f t="shared" si="381"/>
        <v>0</v>
      </c>
      <c r="X799" s="149">
        <f t="shared" si="382"/>
        <v>0</v>
      </c>
      <c r="Y799" s="170">
        <f t="shared" si="383"/>
        <v>0</v>
      </c>
      <c r="Z799" s="161">
        <f t="shared" si="384"/>
        <v>0</v>
      </c>
      <c r="AA799" s="171">
        <f t="shared" si="385"/>
        <v>0</v>
      </c>
      <c r="AC799" s="219">
        <f t="shared" si="386"/>
        <v>0</v>
      </c>
      <c r="AD799" s="218">
        <f t="shared" si="387"/>
        <v>0</v>
      </c>
      <c r="AE799" s="218">
        <f t="shared" si="388"/>
        <v>0</v>
      </c>
      <c r="AF799" s="220">
        <f t="shared" si="389"/>
        <v>0</v>
      </c>
      <c r="AG799" s="162"/>
      <c r="AH799" s="182">
        <f t="shared" si="390"/>
        <v>0</v>
      </c>
      <c r="AI799" s="183">
        <f t="shared" si="391"/>
        <v>0</v>
      </c>
      <c r="AJ799" s="183">
        <f t="shared" si="392"/>
        <v>0</v>
      </c>
      <c r="AK799" s="184">
        <f t="shared" si="393"/>
        <v>0</v>
      </c>
      <c r="AM799" s="371" t="str">
        <f t="shared" si="399"/>
        <v>-</v>
      </c>
      <c r="AO799" s="309" t="str">
        <f t="shared" si="396"/>
        <v/>
      </c>
    </row>
    <row r="800" spans="2:41" ht="15.75" hidden="1" outlineLevel="1" thickBot="1">
      <c r="F800" s="761" t="s">
        <v>176</v>
      </c>
      <c r="G800" s="762"/>
      <c r="H800" s="762"/>
      <c r="I800" s="762"/>
      <c r="J800" s="762"/>
      <c r="K800" s="762"/>
      <c r="L800" s="762"/>
      <c r="M800" s="762"/>
      <c r="N800" s="199"/>
      <c r="O800" s="199"/>
      <c r="P800" s="199"/>
      <c r="Q800" s="199"/>
      <c r="R800" s="763"/>
      <c r="S800" s="763"/>
    </row>
    <row r="801" spans="2:41" s="322" customFormat="1" ht="21.75" hidden="1" customHeight="1" outlineLevel="1" thickTop="1">
      <c r="B801" s="320"/>
      <c r="C801" s="321"/>
      <c r="D801" s="321"/>
      <c r="F801" s="328" t="s">
        <v>350</v>
      </c>
      <c r="G801" s="329" t="s">
        <v>248</v>
      </c>
      <c r="H801" s="329" t="s">
        <v>265</v>
      </c>
      <c r="I801" s="329" t="s">
        <v>249</v>
      </c>
      <c r="J801" s="329" t="s">
        <v>250</v>
      </c>
      <c r="K801" s="329" t="s">
        <v>251</v>
      </c>
      <c r="L801" s="329" t="s">
        <v>252</v>
      </c>
      <c r="M801" s="329" t="s">
        <v>253</v>
      </c>
      <c r="N801" s="329" t="s">
        <v>254</v>
      </c>
      <c r="O801" s="329" t="s">
        <v>399</v>
      </c>
      <c r="P801" s="329" t="s">
        <v>400</v>
      </c>
      <c r="Q801" s="329" t="s">
        <v>401</v>
      </c>
      <c r="R801" s="330" t="s">
        <v>264</v>
      </c>
      <c r="S801" s="331" t="s">
        <v>255</v>
      </c>
      <c r="T801" s="372" t="s">
        <v>409</v>
      </c>
      <c r="U801" s="325"/>
      <c r="V801" s="321"/>
      <c r="W801" s="321"/>
      <c r="AG801" s="326"/>
      <c r="AL801" s="325"/>
      <c r="AM801" s="325"/>
      <c r="AN801" s="325"/>
      <c r="AO801" s="344"/>
    </row>
    <row r="802" spans="2:41" s="322" customFormat="1" ht="15" hidden="1" outlineLevel="1">
      <c r="B802" s="320"/>
      <c r="C802" s="321"/>
      <c r="D802" s="321"/>
      <c r="F802" s="332" t="s">
        <v>257</v>
      </c>
      <c r="G802" s="333">
        <f t="shared" ref="G802:S802" si="400">SUMIF(G755:G799,5)/5</f>
        <v>0</v>
      </c>
      <c r="H802" s="333">
        <f t="shared" si="400"/>
        <v>0</v>
      </c>
      <c r="I802" s="333">
        <f t="shared" si="400"/>
        <v>0</v>
      </c>
      <c r="J802" s="333">
        <f t="shared" si="400"/>
        <v>0</v>
      </c>
      <c r="K802" s="333">
        <f t="shared" si="400"/>
        <v>0</v>
      </c>
      <c r="L802" s="333">
        <f t="shared" si="400"/>
        <v>0</v>
      </c>
      <c r="M802" s="333">
        <f t="shared" si="400"/>
        <v>0</v>
      </c>
      <c r="N802" s="333">
        <f t="shared" si="400"/>
        <v>0</v>
      </c>
      <c r="O802" s="333">
        <f t="shared" si="400"/>
        <v>0</v>
      </c>
      <c r="P802" s="333">
        <f t="shared" si="400"/>
        <v>0</v>
      </c>
      <c r="Q802" s="333">
        <f t="shared" si="400"/>
        <v>0</v>
      </c>
      <c r="R802" s="333">
        <f t="shared" si="400"/>
        <v>0</v>
      </c>
      <c r="S802" s="334">
        <f t="shared" si="400"/>
        <v>0</v>
      </c>
      <c r="T802" s="373" t="s">
        <v>411</v>
      </c>
      <c r="U802" s="325"/>
      <c r="V802" s="321"/>
      <c r="W802" s="321"/>
      <c r="AG802" s="326"/>
      <c r="AL802" s="325"/>
      <c r="AM802" s="325"/>
      <c r="AN802" s="325"/>
      <c r="AO802" s="344"/>
    </row>
    <row r="803" spans="2:41" s="322" customFormat="1" ht="15" hidden="1" outlineLevel="1">
      <c r="B803" s="320"/>
      <c r="C803" s="321"/>
      <c r="D803" s="321"/>
      <c r="F803" s="335" t="s">
        <v>258</v>
      </c>
      <c r="G803" s="336">
        <f t="shared" ref="G803:S803" si="401">IF(ISERR(G802/SUM(G802,G804,G806,G808)*100),0,G802/SUM(G802,G804,G806,G808)*100)</f>
        <v>0</v>
      </c>
      <c r="H803" s="336">
        <f t="shared" si="401"/>
        <v>0</v>
      </c>
      <c r="I803" s="336">
        <f t="shared" si="401"/>
        <v>0</v>
      </c>
      <c r="J803" s="336">
        <f t="shared" si="401"/>
        <v>0</v>
      </c>
      <c r="K803" s="336">
        <f t="shared" si="401"/>
        <v>0</v>
      </c>
      <c r="L803" s="336">
        <f t="shared" si="401"/>
        <v>0</v>
      </c>
      <c r="M803" s="336">
        <f t="shared" si="401"/>
        <v>0</v>
      </c>
      <c r="N803" s="336">
        <f t="shared" si="401"/>
        <v>0</v>
      </c>
      <c r="O803" s="336">
        <f t="shared" si="401"/>
        <v>0</v>
      </c>
      <c r="P803" s="336">
        <f t="shared" si="401"/>
        <v>0</v>
      </c>
      <c r="Q803" s="336">
        <f t="shared" si="401"/>
        <v>0</v>
      </c>
      <c r="R803" s="336">
        <f t="shared" si="401"/>
        <v>0</v>
      </c>
      <c r="S803" s="337">
        <f t="shared" si="401"/>
        <v>0</v>
      </c>
      <c r="T803" s="374">
        <f>SUM(V754:W754)</f>
        <v>0</v>
      </c>
      <c r="U803" s="325"/>
      <c r="V803" s="321"/>
      <c r="W803" s="321"/>
      <c r="AG803" s="326"/>
      <c r="AL803" s="325"/>
      <c r="AM803" s="325"/>
      <c r="AN803" s="325"/>
      <c r="AO803" s="344"/>
    </row>
    <row r="804" spans="2:41" s="322" customFormat="1" ht="15" hidden="1" outlineLevel="1">
      <c r="B804" s="320"/>
      <c r="C804" s="321"/>
      <c r="D804" s="321"/>
      <c r="F804" s="332" t="s">
        <v>259</v>
      </c>
      <c r="G804" s="333">
        <f t="shared" ref="G804:S804" si="402">SUMIF(G755:G799,4)/4</f>
        <v>0</v>
      </c>
      <c r="H804" s="333">
        <f t="shared" si="402"/>
        <v>0</v>
      </c>
      <c r="I804" s="333">
        <f t="shared" si="402"/>
        <v>0</v>
      </c>
      <c r="J804" s="333">
        <f t="shared" si="402"/>
        <v>0</v>
      </c>
      <c r="K804" s="333">
        <f t="shared" si="402"/>
        <v>0</v>
      </c>
      <c r="L804" s="333">
        <f t="shared" si="402"/>
        <v>0</v>
      </c>
      <c r="M804" s="333">
        <f t="shared" si="402"/>
        <v>0</v>
      </c>
      <c r="N804" s="333">
        <f t="shared" si="402"/>
        <v>0</v>
      </c>
      <c r="O804" s="333">
        <f t="shared" si="402"/>
        <v>0</v>
      </c>
      <c r="P804" s="333">
        <f t="shared" si="402"/>
        <v>0</v>
      </c>
      <c r="Q804" s="333">
        <f t="shared" si="402"/>
        <v>0</v>
      </c>
      <c r="R804" s="333">
        <f t="shared" si="402"/>
        <v>0</v>
      </c>
      <c r="S804" s="334">
        <f t="shared" si="402"/>
        <v>0</v>
      </c>
      <c r="T804" s="375" t="s">
        <v>410</v>
      </c>
      <c r="U804" s="325"/>
      <c r="V804" s="321"/>
      <c r="W804" s="321"/>
      <c r="AG804" s="326"/>
      <c r="AL804" s="325"/>
      <c r="AM804" s="325"/>
      <c r="AN804" s="325"/>
      <c r="AO804" s="344"/>
    </row>
    <row r="805" spans="2:41" s="322" customFormat="1" ht="15" hidden="1" outlineLevel="1">
      <c r="B805" s="320"/>
      <c r="C805" s="321"/>
      <c r="D805" s="321"/>
      <c r="F805" s="335" t="s">
        <v>258</v>
      </c>
      <c r="G805" s="336">
        <f t="shared" ref="G805:S805" si="403">IF(ISERR(G804/SUM(G802,G804,G806,G808)*100),0,G804/SUM(G802,G804,G806,G808)*100)</f>
        <v>0</v>
      </c>
      <c r="H805" s="336">
        <f t="shared" si="403"/>
        <v>0</v>
      </c>
      <c r="I805" s="336">
        <f t="shared" si="403"/>
        <v>0</v>
      </c>
      <c r="J805" s="336">
        <f t="shared" si="403"/>
        <v>0</v>
      </c>
      <c r="K805" s="336">
        <f t="shared" si="403"/>
        <v>0</v>
      </c>
      <c r="L805" s="336">
        <f t="shared" si="403"/>
        <v>0</v>
      </c>
      <c r="M805" s="336">
        <f t="shared" si="403"/>
        <v>0</v>
      </c>
      <c r="N805" s="336">
        <f t="shared" si="403"/>
        <v>0</v>
      </c>
      <c r="O805" s="336">
        <f t="shared" si="403"/>
        <v>0</v>
      </c>
      <c r="P805" s="336">
        <f t="shared" si="403"/>
        <v>0</v>
      </c>
      <c r="Q805" s="336">
        <f t="shared" si="403"/>
        <v>0</v>
      </c>
      <c r="R805" s="336">
        <f t="shared" si="403"/>
        <v>0</v>
      </c>
      <c r="S805" s="337">
        <f t="shared" si="403"/>
        <v>0</v>
      </c>
      <c r="T805" s="376">
        <f>AM754</f>
        <v>0</v>
      </c>
      <c r="U805" s="325"/>
      <c r="V805" s="321"/>
      <c r="W805" s="321"/>
      <c r="AG805" s="326"/>
      <c r="AL805" s="325"/>
      <c r="AM805" s="325"/>
      <c r="AN805" s="325"/>
      <c r="AO805" s="344"/>
    </row>
    <row r="806" spans="2:41" s="322" customFormat="1" ht="15" hidden="1" outlineLevel="1">
      <c r="B806" s="320"/>
      <c r="C806" s="321"/>
      <c r="D806" s="321"/>
      <c r="F806" s="332" t="s">
        <v>260</v>
      </c>
      <c r="G806" s="333">
        <f t="shared" ref="G806:S806" si="404">SUMIF(G755:G799,3)/3</f>
        <v>0</v>
      </c>
      <c r="H806" s="333">
        <f t="shared" si="404"/>
        <v>0</v>
      </c>
      <c r="I806" s="333">
        <f t="shared" si="404"/>
        <v>0</v>
      </c>
      <c r="J806" s="333">
        <f t="shared" si="404"/>
        <v>0</v>
      </c>
      <c r="K806" s="333">
        <f t="shared" si="404"/>
        <v>0</v>
      </c>
      <c r="L806" s="333">
        <f t="shared" si="404"/>
        <v>0</v>
      </c>
      <c r="M806" s="333">
        <f t="shared" si="404"/>
        <v>0</v>
      </c>
      <c r="N806" s="333">
        <f t="shared" si="404"/>
        <v>0</v>
      </c>
      <c r="O806" s="333">
        <f t="shared" si="404"/>
        <v>0</v>
      </c>
      <c r="P806" s="333">
        <f t="shared" si="404"/>
        <v>0</v>
      </c>
      <c r="Q806" s="333">
        <f t="shared" si="404"/>
        <v>0</v>
      </c>
      <c r="R806" s="333">
        <f t="shared" si="404"/>
        <v>0</v>
      </c>
      <c r="S806" s="334">
        <f t="shared" si="404"/>
        <v>0</v>
      </c>
      <c r="T806" s="375" t="s">
        <v>412</v>
      </c>
      <c r="U806" s="325"/>
      <c r="V806" s="321"/>
      <c r="W806" s="321"/>
      <c r="AG806" s="326"/>
      <c r="AL806" s="325"/>
      <c r="AM806" s="325"/>
      <c r="AN806" s="325"/>
      <c r="AO806" s="344"/>
    </row>
    <row r="807" spans="2:41" s="322" customFormat="1" ht="15" hidden="1" outlineLevel="1">
      <c r="B807" s="320"/>
      <c r="C807" s="321"/>
      <c r="D807" s="321"/>
      <c r="F807" s="335" t="s">
        <v>258</v>
      </c>
      <c r="G807" s="336">
        <f t="shared" ref="G807:S807" si="405">IF(ISERR(G806/SUM(G802,G804,G806,G808)*100),0,G806/SUM(G802,G804,G806,G808)*100)</f>
        <v>0</v>
      </c>
      <c r="H807" s="336">
        <f t="shared" si="405"/>
        <v>0</v>
      </c>
      <c r="I807" s="336">
        <f t="shared" si="405"/>
        <v>0</v>
      </c>
      <c r="J807" s="336">
        <f t="shared" si="405"/>
        <v>0</v>
      </c>
      <c r="K807" s="336">
        <f t="shared" si="405"/>
        <v>0</v>
      </c>
      <c r="L807" s="336">
        <f t="shared" si="405"/>
        <v>0</v>
      </c>
      <c r="M807" s="336">
        <f t="shared" si="405"/>
        <v>0</v>
      </c>
      <c r="N807" s="336">
        <f t="shared" si="405"/>
        <v>0</v>
      </c>
      <c r="O807" s="336">
        <f t="shared" si="405"/>
        <v>0</v>
      </c>
      <c r="P807" s="336">
        <f t="shared" si="405"/>
        <v>0</v>
      </c>
      <c r="Q807" s="336">
        <f t="shared" si="405"/>
        <v>0</v>
      </c>
      <c r="R807" s="336">
        <f t="shared" si="405"/>
        <v>0</v>
      </c>
      <c r="S807" s="337">
        <f t="shared" si="405"/>
        <v>0</v>
      </c>
      <c r="T807" s="377">
        <f>T803-T805</f>
        <v>0</v>
      </c>
      <c r="U807" s="325"/>
      <c r="V807" s="321"/>
      <c r="W807" s="321"/>
      <c r="AG807" s="326"/>
      <c r="AL807" s="325"/>
      <c r="AM807" s="325"/>
      <c r="AN807" s="325"/>
      <c r="AO807" s="344"/>
    </row>
    <row r="808" spans="2:41" s="322" customFormat="1" ht="15" hidden="1" outlineLevel="1">
      <c r="B808" s="320"/>
      <c r="C808" s="321"/>
      <c r="D808" s="321"/>
      <c r="F808" s="332" t="s">
        <v>261</v>
      </c>
      <c r="G808" s="333">
        <f t="shared" ref="G808:S808" si="406">SUMIF(G755:G799,2)/2</f>
        <v>0</v>
      </c>
      <c r="H808" s="333">
        <f t="shared" si="406"/>
        <v>0</v>
      </c>
      <c r="I808" s="333">
        <f t="shared" si="406"/>
        <v>0</v>
      </c>
      <c r="J808" s="333">
        <f t="shared" si="406"/>
        <v>0</v>
      </c>
      <c r="K808" s="333">
        <f t="shared" si="406"/>
        <v>0</v>
      </c>
      <c r="L808" s="333">
        <f t="shared" si="406"/>
        <v>0</v>
      </c>
      <c r="M808" s="333">
        <f t="shared" si="406"/>
        <v>0</v>
      </c>
      <c r="N808" s="333">
        <f t="shared" si="406"/>
        <v>0</v>
      </c>
      <c r="O808" s="333">
        <f t="shared" si="406"/>
        <v>0</v>
      </c>
      <c r="P808" s="333">
        <f t="shared" si="406"/>
        <v>0</v>
      </c>
      <c r="Q808" s="333">
        <f t="shared" si="406"/>
        <v>0</v>
      </c>
      <c r="R808" s="333">
        <f t="shared" si="406"/>
        <v>0</v>
      </c>
      <c r="S808" s="334">
        <f t="shared" si="406"/>
        <v>0</v>
      </c>
      <c r="T808" s="1128" t="s">
        <v>413</v>
      </c>
      <c r="U808" s="325"/>
      <c r="V808" s="321"/>
      <c r="W808" s="321"/>
      <c r="AG808" s="326"/>
      <c r="AL808" s="325"/>
      <c r="AM808" s="325"/>
      <c r="AN808" s="325"/>
      <c r="AO808" s="344"/>
    </row>
    <row r="809" spans="2:41" s="322" customFormat="1" ht="15" hidden="1" outlineLevel="1">
      <c r="B809" s="320"/>
      <c r="C809" s="321"/>
      <c r="D809" s="321"/>
      <c r="F809" s="335" t="s">
        <v>258</v>
      </c>
      <c r="G809" s="336">
        <f t="shared" ref="G809:S809" si="407">IF(ISERR(G808/SUM(G802,G804,G806,G808)*100),0,G808/SUM(G802,G804,G806,G808)*100)</f>
        <v>0</v>
      </c>
      <c r="H809" s="336">
        <f t="shared" si="407"/>
        <v>0</v>
      </c>
      <c r="I809" s="336">
        <f t="shared" si="407"/>
        <v>0</v>
      </c>
      <c r="J809" s="336">
        <f t="shared" si="407"/>
        <v>0</v>
      </c>
      <c r="K809" s="336">
        <f t="shared" si="407"/>
        <v>0</v>
      </c>
      <c r="L809" s="336">
        <f t="shared" si="407"/>
        <v>0</v>
      </c>
      <c r="M809" s="336">
        <f t="shared" si="407"/>
        <v>0</v>
      </c>
      <c r="N809" s="336">
        <f t="shared" si="407"/>
        <v>0</v>
      </c>
      <c r="O809" s="336">
        <f t="shared" si="407"/>
        <v>0</v>
      </c>
      <c r="P809" s="336">
        <f t="shared" si="407"/>
        <v>0</v>
      </c>
      <c r="Q809" s="336">
        <f t="shared" si="407"/>
        <v>0</v>
      </c>
      <c r="R809" s="336">
        <f t="shared" si="407"/>
        <v>0</v>
      </c>
      <c r="S809" s="337">
        <f t="shared" si="407"/>
        <v>0</v>
      </c>
      <c r="T809" s="1129"/>
      <c r="U809" s="325"/>
      <c r="V809" s="321"/>
      <c r="W809" s="321"/>
      <c r="AG809" s="326"/>
      <c r="AL809" s="325"/>
      <c r="AM809" s="325"/>
      <c r="AN809" s="325"/>
      <c r="AO809" s="344"/>
    </row>
    <row r="810" spans="2:41" s="322" customFormat="1" ht="15" collapsed="1">
      <c r="B810" s="320"/>
      <c r="C810" s="321"/>
      <c r="D810" s="321"/>
      <c r="F810" s="338" t="s">
        <v>262</v>
      </c>
      <c r="G810" s="339">
        <f t="shared" ref="G810:S810" si="408">IF(SUM(G802,G804,G806,G808)=0,0,IF(AND(SUM(G803,G805,G807)&gt;=95,G803&gt;=50),5,IF(AND(SUM(G803,G805,G807)&gt;=90,SUM(G803,G805)&gt;=50),4,IF(SUM(G803,G805,G807)&gt;=85,3,2))))</f>
        <v>0</v>
      </c>
      <c r="H810" s="339">
        <f t="shared" si="408"/>
        <v>0</v>
      </c>
      <c r="I810" s="339">
        <f t="shared" si="408"/>
        <v>0</v>
      </c>
      <c r="J810" s="339">
        <f t="shared" si="408"/>
        <v>0</v>
      </c>
      <c r="K810" s="339">
        <f t="shared" si="408"/>
        <v>0</v>
      </c>
      <c r="L810" s="339">
        <f t="shared" si="408"/>
        <v>0</v>
      </c>
      <c r="M810" s="339">
        <f t="shared" si="408"/>
        <v>0</v>
      </c>
      <c r="N810" s="339">
        <f t="shared" si="408"/>
        <v>0</v>
      </c>
      <c r="O810" s="339">
        <f t="shared" si="408"/>
        <v>0</v>
      </c>
      <c r="P810" s="339">
        <f t="shared" si="408"/>
        <v>0</v>
      </c>
      <c r="Q810" s="339">
        <f t="shared" si="408"/>
        <v>0</v>
      </c>
      <c r="R810" s="339">
        <f t="shared" si="408"/>
        <v>0</v>
      </c>
      <c r="S810" s="340">
        <f t="shared" si="408"/>
        <v>0</v>
      </c>
      <c r="T810" s="378" t="e">
        <f>T805/T803</f>
        <v>#DIV/0!</v>
      </c>
      <c r="U810" s="325"/>
      <c r="V810" s="321"/>
      <c r="W810" s="321"/>
      <c r="AG810" s="326"/>
      <c r="AL810" s="325"/>
      <c r="AM810" s="325"/>
      <c r="AN810" s="325"/>
      <c r="AO810" s="344"/>
    </row>
    <row r="811" spans="2:41" s="322" customFormat="1" ht="15.75" thickBot="1">
      <c r="B811" s="320"/>
      <c r="C811" s="321"/>
      <c r="D811" s="321"/>
      <c r="F811" s="341" t="s">
        <v>263</v>
      </c>
      <c r="G811" s="342">
        <f t="shared" ref="G811:S811" si="409">IF(SUM(G802,G804,G806,G808)&gt;0,SUM(G802*5,G804*4,G806*3,G808*2)/SUM(G802,G804,G806,G808),0)</f>
        <v>0</v>
      </c>
      <c r="H811" s="342">
        <f t="shared" si="409"/>
        <v>0</v>
      </c>
      <c r="I811" s="342">
        <f t="shared" si="409"/>
        <v>0</v>
      </c>
      <c r="J811" s="342">
        <f t="shared" si="409"/>
        <v>0</v>
      </c>
      <c r="K811" s="342">
        <f t="shared" si="409"/>
        <v>0</v>
      </c>
      <c r="L811" s="342">
        <f t="shared" si="409"/>
        <v>0</v>
      </c>
      <c r="M811" s="342">
        <f t="shared" si="409"/>
        <v>0</v>
      </c>
      <c r="N811" s="342">
        <f t="shared" si="409"/>
        <v>0</v>
      </c>
      <c r="O811" s="342">
        <f t="shared" si="409"/>
        <v>0</v>
      </c>
      <c r="P811" s="342">
        <f t="shared" si="409"/>
        <v>0</v>
      </c>
      <c r="Q811" s="342">
        <f t="shared" si="409"/>
        <v>0</v>
      </c>
      <c r="R811" s="342">
        <f t="shared" si="409"/>
        <v>0</v>
      </c>
      <c r="S811" s="343">
        <f t="shared" si="409"/>
        <v>0</v>
      </c>
      <c r="T811" s="379" t="e">
        <f>T807/T803</f>
        <v>#DIV/0!</v>
      </c>
      <c r="U811" s="325"/>
      <c r="V811" s="321"/>
      <c r="W811" s="321"/>
      <c r="AG811" s="326"/>
      <c r="AL811" s="325"/>
      <c r="AM811" s="325"/>
      <c r="AN811" s="325"/>
      <c r="AO811" s="344"/>
    </row>
    <row r="812" spans="2:41" ht="14.25" thickTop="1" thickBot="1"/>
    <row r="813" spans="2:41" s="159" customFormat="1" ht="16.5" thickBot="1">
      <c r="B813" s="189"/>
      <c r="C813" s="198">
        <v>432</v>
      </c>
      <c r="D813" s="713">
        <f>Главная!Q16</f>
        <v>0</v>
      </c>
      <c r="E813" s="175"/>
      <c r="F813" s="175"/>
      <c r="G813" s="175"/>
      <c r="H813" s="175"/>
      <c r="I813" s="175"/>
      <c r="J813" s="175"/>
      <c r="K813" s="175"/>
      <c r="L813" s="175"/>
      <c r="M813" s="175"/>
      <c r="N813" s="176"/>
      <c r="O813" s="176"/>
      <c r="P813" s="176"/>
      <c r="Q813" s="176"/>
      <c r="R813" s="175"/>
      <c r="S813" s="175"/>
      <c r="T813" s="177"/>
      <c r="V813" s="162"/>
      <c r="W813" s="162"/>
      <c r="Y813" s="1117" t="s">
        <v>351</v>
      </c>
      <c r="Z813" s="1117"/>
      <c r="AA813" s="1117"/>
      <c r="AC813" s="1117" t="s">
        <v>352</v>
      </c>
      <c r="AD813" s="1117"/>
      <c r="AE813" s="1117"/>
      <c r="AF813" s="1117"/>
      <c r="AG813" s="162"/>
      <c r="AH813" s="1117" t="s">
        <v>264</v>
      </c>
      <c r="AI813" s="1117"/>
      <c r="AJ813" s="1117"/>
      <c r="AK813" s="1117"/>
      <c r="AM813" s="224" t="s">
        <v>409</v>
      </c>
      <c r="AO813" s="162"/>
    </row>
    <row r="814" spans="2:41" ht="30" hidden="1" customHeight="1" outlineLevel="2" thickBot="1">
      <c r="B814" s="193" t="s">
        <v>348</v>
      </c>
      <c r="C814" s="194" t="s">
        <v>244</v>
      </c>
      <c r="D814" s="194" t="s">
        <v>245</v>
      </c>
      <c r="E814" s="194" t="s">
        <v>246</v>
      </c>
      <c r="F814" s="209" t="s">
        <v>319</v>
      </c>
      <c r="G814" s="212" t="s">
        <v>248</v>
      </c>
      <c r="H814" s="210" t="s">
        <v>265</v>
      </c>
      <c r="I814" s="212" t="s">
        <v>249</v>
      </c>
      <c r="J814" s="211" t="s">
        <v>250</v>
      </c>
      <c r="K814" s="194" t="s">
        <v>251</v>
      </c>
      <c r="L814" s="194" t="s">
        <v>252</v>
      </c>
      <c r="M814" s="194" t="s">
        <v>253</v>
      </c>
      <c r="N814" s="194" t="s">
        <v>254</v>
      </c>
      <c r="O814" s="194" t="s">
        <v>399</v>
      </c>
      <c r="P814" s="310" t="s">
        <v>400</v>
      </c>
      <c r="Q814" s="194" t="s">
        <v>401</v>
      </c>
      <c r="R814" s="196" t="s">
        <v>264</v>
      </c>
      <c r="S814" s="196" t="s">
        <v>255</v>
      </c>
      <c r="T814" s="204" t="str">
        <f>CONCATENATE("Аттест. - ",SUM(V815:V859)," чел.","                                                 Не Аттест. - ",SUM(W815:W859)," чел.")</f>
        <v>Аттест. - 0 чел.                                                 Не Аттест. - 0 чел.</v>
      </c>
      <c r="V814" s="203">
        <f>SUM(V815:V859)</f>
        <v>0</v>
      </c>
      <c r="W814" s="205">
        <f>SUM(W815:W859)</f>
        <v>0</v>
      </c>
      <c r="Y814" s="206">
        <v>5</v>
      </c>
      <c r="Z814" s="207">
        <v>4</v>
      </c>
      <c r="AA814" s="208">
        <v>3</v>
      </c>
      <c r="AC814" s="178">
        <v>5</v>
      </c>
      <c r="AD814" s="179">
        <v>4</v>
      </c>
      <c r="AE814" s="179">
        <v>3</v>
      </c>
      <c r="AF814" s="180">
        <v>2</v>
      </c>
      <c r="AG814" s="217"/>
      <c r="AH814" s="178">
        <v>5</v>
      </c>
      <c r="AI814" s="179">
        <v>4</v>
      </c>
      <c r="AJ814" s="179">
        <v>3</v>
      </c>
      <c r="AK814" s="180">
        <v>2</v>
      </c>
      <c r="AM814" s="369">
        <f>SUM(AM815:AM859)</f>
        <v>0</v>
      </c>
      <c r="AO814" s="201"/>
    </row>
    <row r="815" spans="2:41" ht="16.5" hidden="1" outlineLevel="2" thickBot="1">
      <c r="B815" s="314">
        <v>1</v>
      </c>
      <c r="C815" s="315">
        <f>C813</f>
        <v>432</v>
      </c>
      <c r="D815" s="315">
        <f>D813</f>
        <v>0</v>
      </c>
      <c r="E815" s="150"/>
      <c r="F815" s="150"/>
      <c r="G815" s="151"/>
      <c r="H815" s="151"/>
      <c r="I815" s="151"/>
      <c r="J815" s="151"/>
      <c r="K815" s="151"/>
      <c r="L815" s="151"/>
      <c r="M815" s="151"/>
      <c r="N815" s="252"/>
      <c r="O815" s="252"/>
      <c r="P815" s="311"/>
      <c r="Q815" s="252"/>
      <c r="R815" s="185" t="str">
        <f>IF(SUM(J815:Q815)&lt;1,"-",IF(AK815&gt;0,2,IF(AND(AH815&gt;=50,AI815=(100-AH815)),5,IF((AH815+AI815)&gt;=70,4,3))))</f>
        <v>-</v>
      </c>
      <c r="S815" s="185" t="str">
        <f>IF(AND(G815&gt;1,I815&gt;1),IF(Y815=5,5,IF(Z815=4,4,IF(AA815=3,3,IF(V815=1,2,"-")))),R815)</f>
        <v>-</v>
      </c>
      <c r="T815" s="152" t="s">
        <v>316</v>
      </c>
      <c r="V815" s="181">
        <f t="shared" ref="V815:V859" si="410">IF(SUM(AH815:AK815)&gt;0,1,0)</f>
        <v>0</v>
      </c>
      <c r="W815" s="202">
        <f t="shared" ref="W815:W859" si="411">IF(IF(ISERR(SEARCH(".",F815)),0,1)=1,IF(V815=1,0,1),0)</f>
        <v>0</v>
      </c>
      <c r="X815" s="149">
        <f t="shared" ref="X815:X859" si="412">SUM(IF(J815&gt;0,1,0),IF(K815&gt;0,1,0),IF(L815&gt;0,1,0),IF(M815&gt;0,1,0),IF($W$2=2,SUM(IF(N815&gt;0,1,0),IF(O815&gt;0,1,0),IF(Q815&gt;0,1,0)),IF($W$2=4,IF(N815&gt;0,1,0))))</f>
        <v>0</v>
      </c>
      <c r="Y815" s="167">
        <f t="shared" ref="Y815:Y859" si="413">IF(AND(G815=5,I815=5),IF(AC815&gt;=50,IF(AND(AE815=0,AF815=0),5,0),0),0)</f>
        <v>0</v>
      </c>
      <c r="Z815" s="168">
        <f t="shared" ref="Z815:Z859" si="414">IF(AND(G815&gt;=4,I815&gt;=4),IF(SUM(AC815:AD815)&gt;=70,IF(AF815=0,4,0),0),0)</f>
        <v>0</v>
      </c>
      <c r="AA815" s="169">
        <f t="shared" ref="AA815:AA859" si="415">IF(AND(G815&gt;=3,I815&gt;=3),IF(AF815=0,3,0),0)</f>
        <v>0</v>
      </c>
      <c r="AC815" s="219">
        <f t="shared" ref="AC815:AC859" si="416">(IF(G815=5,1,0)+IF(I815=5,1,0)+IF(J815=5,1,0)+IF(K815=5,1,0)+IF(L815=5,1,0)+IF(M815=5,1,0)+IF(AND(N815=5,OR($W$2=4,$W$2=2)),1,0)+IF(AND($W$2=2,O815=5),1,0)+IF(AND($W$2=2,Q815=5),1,0))/(X815+2)*100</f>
        <v>0</v>
      </c>
      <c r="AD815" s="218">
        <f t="shared" ref="AD815:AD859" si="417">(IF(G815=4,1,0)+IF(I815=4,1,0)+IF(J815=4,1,0)+IF(K815=4,1,0)+IF(L815=4,1,0)+IF(M815=4,1,0)+IF(AND(N815=4,OR($W$2=4,$W$2=2)),1,0)+IF(AND($W$2=2,O815=4),1,0)+IF(AND($W$2=2,Q815=4),1,0))/(X815+2)*100</f>
        <v>0</v>
      </c>
      <c r="AE815" s="218">
        <f t="shared" ref="AE815:AE859" si="418">(IF(G815=3,1,0)+IF(I815=3,1,0)+IF(J815=3,1,0)+IF(K815=3,1,0)+IF(L815=3,1,0)+IF(M815=3,1,0)+IF(AND(N815=3,(OR($W$2=4,$W$2=2))),1,0)+IF(AND($W$2=2,O815=3),1,0)+IF(AND($W$2=2,Q815=3),1,0))/(X815+2)*100</f>
        <v>0</v>
      </c>
      <c r="AF815" s="220">
        <f t="shared" ref="AF815:AF859" si="419">(IF(G815=2,1,0)+IF(I815=2,1,0)+IF(J815=2,1,0)+IF(K815=2,1,0)+IF(L815=2,1,0)+IF(M815=2,1,0)+IF(AND(OR($W$2=4,$W$2=2),N815=2),1,0)+IF(AND($W$2=2,O815=2),1,0)+IF(AND($W$2=2,Q815=2),1,0))/(X815+2)*100</f>
        <v>0</v>
      </c>
      <c r="AG815" s="162"/>
      <c r="AH815" s="182">
        <f t="shared" ref="AH815:AH859" si="420">(IF(J815=5,1,0)+IF(K815=5,1,0)+IF(L815=5,1,0)+IF(M815=5,1,0)+IF(AND(N815=5,OR($W$2=4,$W$2=2)),1,0)+IF(AND($W$2=2,O815=5),1,0)+IF(AND($W$2=2,Q815=5),1,0))/(IF(X815=0,1,X815))*100</f>
        <v>0</v>
      </c>
      <c r="AI815" s="183">
        <f t="shared" ref="AI815:AI859" si="421">(IF(J815=4,1,0)+IF(K815=4,1,0)+IF(L815=4,1,0)+IF(M815=4,1,0)+IF(AND(N815=4,OR($W$2=4,$W$2=2)),1,0)+IF(AND($W$2=2,O815=4),1,0)+IF(AND($W$2=2,Q815=4),1,0))/(IF(X815=0,1,X815))*100</f>
        <v>0</v>
      </c>
      <c r="AJ815" s="183">
        <f t="shared" ref="AJ815:AJ859" si="422">(IF(J815=3,1,0)+IF(K815=3,1,0)+IF(L815=3,1,0)+IF(M815=3,1,0)+IF(AND(N815=3,(OR($W$2=4,$W$2=2))),1,0)+IF(AND($W$2=2,O815=3),1,0)+IF(AND($W$2=2,Q815=3),1,0))/(IF(X815=0,1,X815))*100</f>
        <v>0</v>
      </c>
      <c r="AK815" s="184">
        <f t="shared" ref="AK815:AK859" si="423">(IF(J815=2,1,0)+IF(K815=2,1,0)+IF(L815=2,1,0)+IF(M815=2,1,0)+IF(AND(OR($W$2=4,$W$2=2),N815=2),1,0)+IF(AND($W$2=2,O815=2),1,0)+IF(AND($W$2=2,Q815=2),1,0))/(IF(X815=0,1,X815))*100</f>
        <v>0</v>
      </c>
      <c r="AM815" s="370" t="str">
        <f>IF(OR(S815=5,S815=4),1,IF(OR(S815=3,S815=2),0,"-"))</f>
        <v>-</v>
      </c>
      <c r="AO815" s="309" t="str">
        <f>IF(AM815=1,"3 КЛ","")</f>
        <v/>
      </c>
    </row>
    <row r="816" spans="2:41" ht="16.5" hidden="1" outlineLevel="2" thickBot="1">
      <c r="B816" s="316">
        <v>2</v>
      </c>
      <c r="C816" s="317">
        <f t="shared" ref="C816:C859" si="424">C815</f>
        <v>432</v>
      </c>
      <c r="D816" s="317">
        <f t="shared" ref="D816:D859" si="425">D815</f>
        <v>0</v>
      </c>
      <c r="E816" s="153"/>
      <c r="F816" s="153"/>
      <c r="G816" s="154"/>
      <c r="H816" s="154"/>
      <c r="I816" s="154"/>
      <c r="J816" s="154"/>
      <c r="K816" s="154"/>
      <c r="L816" s="154"/>
      <c r="M816" s="154"/>
      <c r="N816" s="253"/>
      <c r="O816" s="253"/>
      <c r="P816" s="312"/>
      <c r="Q816" s="253"/>
      <c r="R816" s="186" t="str">
        <f>IF(SUM(J816:Q816)&lt;1,"-",IF(AK816&gt;0,2,IF(AND(AH816&gt;=50,AI816=(100-AH816)),5,IF((AH816+AI816)&gt;=70,4,3))))</f>
        <v>-</v>
      </c>
      <c r="S816" s="186" t="str">
        <f>IF(AND(G816&gt;1,I816&gt;1),IF(Y816=5,5,IF(Z816=4,4,IF(AA816=3,3,IF(V816=1,2,"-")))),R816)</f>
        <v>-</v>
      </c>
      <c r="T816" s="155" t="s">
        <v>316</v>
      </c>
      <c r="V816" s="181">
        <f t="shared" si="410"/>
        <v>0</v>
      </c>
      <c r="W816" s="202">
        <f t="shared" si="411"/>
        <v>0</v>
      </c>
      <c r="X816" s="149">
        <f t="shared" si="412"/>
        <v>0</v>
      </c>
      <c r="Y816" s="170">
        <f t="shared" si="413"/>
        <v>0</v>
      </c>
      <c r="Z816" s="161">
        <f t="shared" si="414"/>
        <v>0</v>
      </c>
      <c r="AA816" s="171">
        <f t="shared" si="415"/>
        <v>0</v>
      </c>
      <c r="AC816" s="219">
        <f t="shared" si="416"/>
        <v>0</v>
      </c>
      <c r="AD816" s="218">
        <f t="shared" si="417"/>
        <v>0</v>
      </c>
      <c r="AE816" s="218">
        <f t="shared" si="418"/>
        <v>0</v>
      </c>
      <c r="AF816" s="220">
        <f t="shared" si="419"/>
        <v>0</v>
      </c>
      <c r="AG816" s="162"/>
      <c r="AH816" s="182">
        <f t="shared" si="420"/>
        <v>0</v>
      </c>
      <c r="AI816" s="183">
        <f t="shared" si="421"/>
        <v>0</v>
      </c>
      <c r="AJ816" s="183">
        <f t="shared" si="422"/>
        <v>0</v>
      </c>
      <c r="AK816" s="184">
        <f t="shared" si="423"/>
        <v>0</v>
      </c>
      <c r="AM816" s="370" t="str">
        <f>IF(OR(S816=5,S816=4),1,IF(OR(S816=3,S816=2),0,"-"))</f>
        <v>-</v>
      </c>
      <c r="AO816" s="309" t="str">
        <f t="shared" ref="AO816:AO859" si="426">IF(AM816=1,"3 КЛ","")</f>
        <v/>
      </c>
    </row>
    <row r="817" spans="2:41" ht="16.5" hidden="1" outlineLevel="2" thickBot="1">
      <c r="B817" s="316">
        <v>3</v>
      </c>
      <c r="C817" s="317">
        <f t="shared" si="424"/>
        <v>432</v>
      </c>
      <c r="D817" s="317">
        <f t="shared" si="425"/>
        <v>0</v>
      </c>
      <c r="E817" s="153"/>
      <c r="F817" s="153"/>
      <c r="G817" s="154"/>
      <c r="H817" s="154"/>
      <c r="I817" s="154"/>
      <c r="J817" s="154"/>
      <c r="K817" s="154"/>
      <c r="L817" s="154"/>
      <c r="M817" s="154"/>
      <c r="N817" s="253"/>
      <c r="O817" s="253"/>
      <c r="P817" s="312"/>
      <c r="Q817" s="253"/>
      <c r="R817" s="186" t="str">
        <f t="shared" ref="R817:R859" si="427">IF(SUM(J817:Q817)&lt;1,"-",IF(AK817&gt;0,2,IF(AND(AH817&gt;=50,AI817=(100-AH817)),5,IF((AH817+AI817)&gt;=70,4,3))))</f>
        <v>-</v>
      </c>
      <c r="S817" s="186" t="str">
        <f t="shared" ref="S817:S859" si="428">IF(AND(G817&gt;1,I817&gt;1),IF(Y817=5,5,IF(Z817=4,4,IF(AA817=3,3,IF(V817=1,2,"-")))),R817)</f>
        <v>-</v>
      </c>
      <c r="T817" s="155" t="s">
        <v>316</v>
      </c>
      <c r="V817" s="181">
        <f t="shared" si="410"/>
        <v>0</v>
      </c>
      <c r="W817" s="202">
        <f t="shared" si="411"/>
        <v>0</v>
      </c>
      <c r="X817" s="149">
        <f t="shared" si="412"/>
        <v>0</v>
      </c>
      <c r="Y817" s="170">
        <f t="shared" si="413"/>
        <v>0</v>
      </c>
      <c r="Z817" s="161">
        <f t="shared" si="414"/>
        <v>0</v>
      </c>
      <c r="AA817" s="171">
        <f t="shared" si="415"/>
        <v>0</v>
      </c>
      <c r="AC817" s="219">
        <f t="shared" si="416"/>
        <v>0</v>
      </c>
      <c r="AD817" s="218">
        <f t="shared" si="417"/>
        <v>0</v>
      </c>
      <c r="AE817" s="218">
        <f t="shared" si="418"/>
        <v>0</v>
      </c>
      <c r="AF817" s="220">
        <f t="shared" si="419"/>
        <v>0</v>
      </c>
      <c r="AG817" s="162"/>
      <c r="AH817" s="182">
        <f t="shared" si="420"/>
        <v>0</v>
      </c>
      <c r="AI817" s="183">
        <f t="shared" si="421"/>
        <v>0</v>
      </c>
      <c r="AJ817" s="183">
        <f t="shared" si="422"/>
        <v>0</v>
      </c>
      <c r="AK817" s="184">
        <f t="shared" si="423"/>
        <v>0</v>
      </c>
      <c r="AM817" s="370" t="str">
        <f t="shared" ref="AM817:AM859" si="429">IF(OR(S817=5,S817=4),1,IF(OR(S817=3,S817=2),0,"-"))</f>
        <v>-</v>
      </c>
      <c r="AO817" s="309" t="str">
        <f t="shared" si="426"/>
        <v/>
      </c>
    </row>
    <row r="818" spans="2:41" ht="16.5" hidden="1" outlineLevel="2" thickBot="1">
      <c r="B818" s="316">
        <v>4</v>
      </c>
      <c r="C818" s="317">
        <f t="shared" si="424"/>
        <v>432</v>
      </c>
      <c r="D818" s="317">
        <f t="shared" si="425"/>
        <v>0</v>
      </c>
      <c r="E818" s="153"/>
      <c r="F818" s="153"/>
      <c r="G818" s="154"/>
      <c r="H818" s="154"/>
      <c r="I818" s="154"/>
      <c r="J818" s="154"/>
      <c r="K818" s="154"/>
      <c r="L818" s="154"/>
      <c r="M818" s="154"/>
      <c r="N818" s="253"/>
      <c r="O818" s="253"/>
      <c r="P818" s="312"/>
      <c r="Q818" s="253"/>
      <c r="R818" s="186" t="str">
        <f t="shared" si="427"/>
        <v>-</v>
      </c>
      <c r="S818" s="186" t="str">
        <f t="shared" si="428"/>
        <v>-</v>
      </c>
      <c r="T818" s="155" t="s">
        <v>316</v>
      </c>
      <c r="V818" s="181">
        <f t="shared" si="410"/>
        <v>0</v>
      </c>
      <c r="W818" s="202">
        <f t="shared" si="411"/>
        <v>0</v>
      </c>
      <c r="X818" s="149">
        <f t="shared" si="412"/>
        <v>0</v>
      </c>
      <c r="Y818" s="170">
        <f t="shared" si="413"/>
        <v>0</v>
      </c>
      <c r="Z818" s="161">
        <f t="shared" si="414"/>
        <v>0</v>
      </c>
      <c r="AA818" s="171">
        <f t="shared" si="415"/>
        <v>0</v>
      </c>
      <c r="AC818" s="219">
        <f t="shared" si="416"/>
        <v>0</v>
      </c>
      <c r="AD818" s="218">
        <f t="shared" si="417"/>
        <v>0</v>
      </c>
      <c r="AE818" s="218">
        <f t="shared" si="418"/>
        <v>0</v>
      </c>
      <c r="AF818" s="220">
        <f t="shared" si="419"/>
        <v>0</v>
      </c>
      <c r="AG818" s="162"/>
      <c r="AH818" s="182">
        <f t="shared" si="420"/>
        <v>0</v>
      </c>
      <c r="AI818" s="183">
        <f t="shared" si="421"/>
        <v>0</v>
      </c>
      <c r="AJ818" s="183">
        <f t="shared" si="422"/>
        <v>0</v>
      </c>
      <c r="AK818" s="184">
        <f t="shared" si="423"/>
        <v>0</v>
      </c>
      <c r="AM818" s="370" t="str">
        <f t="shared" si="429"/>
        <v>-</v>
      </c>
      <c r="AO818" s="309" t="str">
        <f t="shared" si="426"/>
        <v/>
      </c>
    </row>
    <row r="819" spans="2:41" ht="16.5" hidden="1" outlineLevel="2" thickBot="1">
      <c r="B819" s="316">
        <v>5</v>
      </c>
      <c r="C819" s="317">
        <f t="shared" si="424"/>
        <v>432</v>
      </c>
      <c r="D819" s="317">
        <f t="shared" si="425"/>
        <v>0</v>
      </c>
      <c r="E819" s="153"/>
      <c r="F819" s="153"/>
      <c r="G819" s="154"/>
      <c r="H819" s="154"/>
      <c r="I819" s="154"/>
      <c r="J819" s="154"/>
      <c r="K819" s="154"/>
      <c r="L819" s="154"/>
      <c r="M819" s="154"/>
      <c r="N819" s="253"/>
      <c r="O819" s="253"/>
      <c r="P819" s="312"/>
      <c r="Q819" s="253"/>
      <c r="R819" s="186" t="str">
        <f t="shared" si="427"/>
        <v>-</v>
      </c>
      <c r="S819" s="186" t="str">
        <f t="shared" si="428"/>
        <v>-</v>
      </c>
      <c r="T819" s="155" t="s">
        <v>316</v>
      </c>
      <c r="V819" s="181">
        <f t="shared" si="410"/>
        <v>0</v>
      </c>
      <c r="W819" s="202">
        <f t="shared" si="411"/>
        <v>0</v>
      </c>
      <c r="X819" s="149">
        <f t="shared" si="412"/>
        <v>0</v>
      </c>
      <c r="Y819" s="170">
        <f t="shared" si="413"/>
        <v>0</v>
      </c>
      <c r="Z819" s="161">
        <f t="shared" si="414"/>
        <v>0</v>
      </c>
      <c r="AA819" s="171">
        <f t="shared" si="415"/>
        <v>0</v>
      </c>
      <c r="AC819" s="219">
        <f t="shared" si="416"/>
        <v>0</v>
      </c>
      <c r="AD819" s="218">
        <f t="shared" si="417"/>
        <v>0</v>
      </c>
      <c r="AE819" s="218">
        <f t="shared" si="418"/>
        <v>0</v>
      </c>
      <c r="AF819" s="220">
        <f t="shared" si="419"/>
        <v>0</v>
      </c>
      <c r="AG819" s="162"/>
      <c r="AH819" s="182">
        <f t="shared" si="420"/>
        <v>0</v>
      </c>
      <c r="AI819" s="183">
        <f t="shared" si="421"/>
        <v>0</v>
      </c>
      <c r="AJ819" s="183">
        <f t="shared" si="422"/>
        <v>0</v>
      </c>
      <c r="AK819" s="184">
        <f t="shared" si="423"/>
        <v>0</v>
      </c>
      <c r="AM819" s="370" t="str">
        <f t="shared" si="429"/>
        <v>-</v>
      </c>
      <c r="AO819" s="309" t="str">
        <f t="shared" si="426"/>
        <v/>
      </c>
    </row>
    <row r="820" spans="2:41" ht="16.5" hidden="1" outlineLevel="2" thickBot="1">
      <c r="B820" s="316">
        <v>6</v>
      </c>
      <c r="C820" s="317">
        <f t="shared" si="424"/>
        <v>432</v>
      </c>
      <c r="D820" s="317">
        <f t="shared" si="425"/>
        <v>0</v>
      </c>
      <c r="E820" s="153"/>
      <c r="F820" s="153"/>
      <c r="G820" s="154"/>
      <c r="H820" s="154"/>
      <c r="I820" s="154"/>
      <c r="J820" s="154"/>
      <c r="K820" s="154"/>
      <c r="L820" s="154"/>
      <c r="M820" s="154"/>
      <c r="N820" s="253"/>
      <c r="O820" s="253"/>
      <c r="P820" s="312"/>
      <c r="Q820" s="253"/>
      <c r="R820" s="186" t="str">
        <f t="shared" si="427"/>
        <v>-</v>
      </c>
      <c r="S820" s="186" t="str">
        <f t="shared" si="428"/>
        <v>-</v>
      </c>
      <c r="T820" s="155" t="s">
        <v>316</v>
      </c>
      <c r="V820" s="181">
        <f t="shared" si="410"/>
        <v>0</v>
      </c>
      <c r="W820" s="202">
        <f t="shared" si="411"/>
        <v>0</v>
      </c>
      <c r="X820" s="149">
        <f t="shared" si="412"/>
        <v>0</v>
      </c>
      <c r="Y820" s="170">
        <f t="shared" si="413"/>
        <v>0</v>
      </c>
      <c r="Z820" s="161">
        <f t="shared" si="414"/>
        <v>0</v>
      </c>
      <c r="AA820" s="171">
        <f t="shared" si="415"/>
        <v>0</v>
      </c>
      <c r="AC820" s="219">
        <f t="shared" si="416"/>
        <v>0</v>
      </c>
      <c r="AD820" s="218">
        <f t="shared" si="417"/>
        <v>0</v>
      </c>
      <c r="AE820" s="218">
        <f t="shared" si="418"/>
        <v>0</v>
      </c>
      <c r="AF820" s="220">
        <f t="shared" si="419"/>
        <v>0</v>
      </c>
      <c r="AG820" s="162"/>
      <c r="AH820" s="182">
        <f t="shared" si="420"/>
        <v>0</v>
      </c>
      <c r="AI820" s="183">
        <f t="shared" si="421"/>
        <v>0</v>
      </c>
      <c r="AJ820" s="183">
        <f t="shared" si="422"/>
        <v>0</v>
      </c>
      <c r="AK820" s="184">
        <f t="shared" si="423"/>
        <v>0</v>
      </c>
      <c r="AM820" s="370" t="str">
        <f t="shared" si="429"/>
        <v>-</v>
      </c>
      <c r="AO820" s="309" t="str">
        <f t="shared" si="426"/>
        <v/>
      </c>
    </row>
    <row r="821" spans="2:41" ht="16.5" hidden="1" outlineLevel="2" thickBot="1">
      <c r="B821" s="316">
        <v>7</v>
      </c>
      <c r="C821" s="317">
        <f t="shared" si="424"/>
        <v>432</v>
      </c>
      <c r="D821" s="317">
        <f t="shared" si="425"/>
        <v>0</v>
      </c>
      <c r="E821" s="153"/>
      <c r="F821" s="153"/>
      <c r="G821" s="154"/>
      <c r="H821" s="154"/>
      <c r="I821" s="154"/>
      <c r="J821" s="154"/>
      <c r="K821" s="154"/>
      <c r="L821" s="154"/>
      <c r="M821" s="154"/>
      <c r="N821" s="253"/>
      <c r="O821" s="253"/>
      <c r="P821" s="312"/>
      <c r="Q821" s="253"/>
      <c r="R821" s="186" t="str">
        <f t="shared" si="427"/>
        <v>-</v>
      </c>
      <c r="S821" s="186" t="str">
        <f t="shared" si="428"/>
        <v>-</v>
      </c>
      <c r="T821" s="155" t="s">
        <v>316</v>
      </c>
      <c r="V821" s="181">
        <f t="shared" si="410"/>
        <v>0</v>
      </c>
      <c r="W821" s="202">
        <f t="shared" si="411"/>
        <v>0</v>
      </c>
      <c r="X821" s="149">
        <f t="shared" si="412"/>
        <v>0</v>
      </c>
      <c r="Y821" s="170">
        <f t="shared" si="413"/>
        <v>0</v>
      </c>
      <c r="Z821" s="161">
        <f t="shared" si="414"/>
        <v>0</v>
      </c>
      <c r="AA821" s="171">
        <f t="shared" si="415"/>
        <v>0</v>
      </c>
      <c r="AC821" s="219">
        <f t="shared" si="416"/>
        <v>0</v>
      </c>
      <c r="AD821" s="218">
        <f t="shared" si="417"/>
        <v>0</v>
      </c>
      <c r="AE821" s="218">
        <f t="shared" si="418"/>
        <v>0</v>
      </c>
      <c r="AF821" s="220">
        <f t="shared" si="419"/>
        <v>0</v>
      </c>
      <c r="AG821" s="162"/>
      <c r="AH821" s="182">
        <f t="shared" si="420"/>
        <v>0</v>
      </c>
      <c r="AI821" s="183">
        <f t="shared" si="421"/>
        <v>0</v>
      </c>
      <c r="AJ821" s="183">
        <f t="shared" si="422"/>
        <v>0</v>
      </c>
      <c r="AK821" s="184">
        <f t="shared" si="423"/>
        <v>0</v>
      </c>
      <c r="AM821" s="370" t="str">
        <f t="shared" si="429"/>
        <v>-</v>
      </c>
      <c r="AO821" s="309" t="str">
        <f t="shared" si="426"/>
        <v/>
      </c>
    </row>
    <row r="822" spans="2:41" ht="16.5" hidden="1" outlineLevel="2" thickBot="1">
      <c r="B822" s="316">
        <v>8</v>
      </c>
      <c r="C822" s="317">
        <f t="shared" si="424"/>
        <v>432</v>
      </c>
      <c r="D822" s="317">
        <f t="shared" si="425"/>
        <v>0</v>
      </c>
      <c r="E822" s="153"/>
      <c r="F822" s="153"/>
      <c r="G822" s="154"/>
      <c r="H822" s="154"/>
      <c r="I822" s="154"/>
      <c r="J822" s="154"/>
      <c r="K822" s="154"/>
      <c r="L822" s="154"/>
      <c r="M822" s="154"/>
      <c r="N822" s="253"/>
      <c r="O822" s="253"/>
      <c r="P822" s="312"/>
      <c r="Q822" s="253"/>
      <c r="R822" s="186" t="str">
        <f t="shared" si="427"/>
        <v>-</v>
      </c>
      <c r="S822" s="186" t="str">
        <f t="shared" si="428"/>
        <v>-</v>
      </c>
      <c r="T822" s="155" t="s">
        <v>316</v>
      </c>
      <c r="V822" s="181">
        <f t="shared" si="410"/>
        <v>0</v>
      </c>
      <c r="W822" s="202">
        <f t="shared" si="411"/>
        <v>0</v>
      </c>
      <c r="X822" s="149">
        <f t="shared" si="412"/>
        <v>0</v>
      </c>
      <c r="Y822" s="170">
        <f t="shared" si="413"/>
        <v>0</v>
      </c>
      <c r="Z822" s="161">
        <f t="shared" si="414"/>
        <v>0</v>
      </c>
      <c r="AA822" s="171">
        <f t="shared" si="415"/>
        <v>0</v>
      </c>
      <c r="AC822" s="219">
        <f t="shared" si="416"/>
        <v>0</v>
      </c>
      <c r="AD822" s="218">
        <f t="shared" si="417"/>
        <v>0</v>
      </c>
      <c r="AE822" s="218">
        <f t="shared" si="418"/>
        <v>0</v>
      </c>
      <c r="AF822" s="220">
        <f t="shared" si="419"/>
        <v>0</v>
      </c>
      <c r="AG822" s="162"/>
      <c r="AH822" s="182">
        <f t="shared" si="420"/>
        <v>0</v>
      </c>
      <c r="AI822" s="183">
        <f t="shared" si="421"/>
        <v>0</v>
      </c>
      <c r="AJ822" s="183">
        <f t="shared" si="422"/>
        <v>0</v>
      </c>
      <c r="AK822" s="184">
        <f t="shared" si="423"/>
        <v>0</v>
      </c>
      <c r="AM822" s="370" t="str">
        <f t="shared" si="429"/>
        <v>-</v>
      </c>
      <c r="AO822" s="309" t="str">
        <f t="shared" si="426"/>
        <v/>
      </c>
    </row>
    <row r="823" spans="2:41" ht="16.5" hidden="1" outlineLevel="2" thickBot="1">
      <c r="B823" s="316">
        <v>9</v>
      </c>
      <c r="C823" s="317">
        <f t="shared" si="424"/>
        <v>432</v>
      </c>
      <c r="D823" s="317">
        <f t="shared" si="425"/>
        <v>0</v>
      </c>
      <c r="E823" s="153"/>
      <c r="F823" s="153"/>
      <c r="G823" s="154"/>
      <c r="H823" s="154"/>
      <c r="I823" s="154"/>
      <c r="J823" s="154"/>
      <c r="K823" s="154"/>
      <c r="L823" s="154"/>
      <c r="M823" s="154"/>
      <c r="N823" s="253"/>
      <c r="O823" s="253"/>
      <c r="P823" s="312"/>
      <c r="Q823" s="253"/>
      <c r="R823" s="186" t="str">
        <f t="shared" si="427"/>
        <v>-</v>
      </c>
      <c r="S823" s="186" t="str">
        <f t="shared" si="428"/>
        <v>-</v>
      </c>
      <c r="T823" s="155" t="s">
        <v>316</v>
      </c>
      <c r="V823" s="181">
        <f t="shared" si="410"/>
        <v>0</v>
      </c>
      <c r="W823" s="202">
        <f t="shared" si="411"/>
        <v>0</v>
      </c>
      <c r="X823" s="149">
        <f t="shared" si="412"/>
        <v>0</v>
      </c>
      <c r="Y823" s="170">
        <f t="shared" si="413"/>
        <v>0</v>
      </c>
      <c r="Z823" s="161">
        <f t="shared" si="414"/>
        <v>0</v>
      </c>
      <c r="AA823" s="171">
        <f t="shared" si="415"/>
        <v>0</v>
      </c>
      <c r="AC823" s="219">
        <f t="shared" si="416"/>
        <v>0</v>
      </c>
      <c r="AD823" s="218">
        <f t="shared" si="417"/>
        <v>0</v>
      </c>
      <c r="AE823" s="218">
        <f t="shared" si="418"/>
        <v>0</v>
      </c>
      <c r="AF823" s="220">
        <f t="shared" si="419"/>
        <v>0</v>
      </c>
      <c r="AG823" s="162"/>
      <c r="AH823" s="182">
        <f t="shared" si="420"/>
        <v>0</v>
      </c>
      <c r="AI823" s="183">
        <f t="shared" si="421"/>
        <v>0</v>
      </c>
      <c r="AJ823" s="183">
        <f t="shared" si="422"/>
        <v>0</v>
      </c>
      <c r="AK823" s="184">
        <f t="shared" si="423"/>
        <v>0</v>
      </c>
      <c r="AM823" s="370" t="str">
        <f t="shared" si="429"/>
        <v>-</v>
      </c>
      <c r="AO823" s="309" t="str">
        <f t="shared" si="426"/>
        <v/>
      </c>
    </row>
    <row r="824" spans="2:41" ht="16.5" hidden="1" outlineLevel="2" thickBot="1">
      <c r="B824" s="316">
        <v>10</v>
      </c>
      <c r="C824" s="317">
        <f t="shared" si="424"/>
        <v>432</v>
      </c>
      <c r="D824" s="317">
        <f t="shared" si="425"/>
        <v>0</v>
      </c>
      <c r="E824" s="153"/>
      <c r="F824" s="153"/>
      <c r="G824" s="154"/>
      <c r="H824" s="154"/>
      <c r="I824" s="154"/>
      <c r="J824" s="154"/>
      <c r="K824" s="154"/>
      <c r="L824" s="154"/>
      <c r="M824" s="154"/>
      <c r="N824" s="253"/>
      <c r="O824" s="253"/>
      <c r="P824" s="312"/>
      <c r="Q824" s="253"/>
      <c r="R824" s="186" t="str">
        <f t="shared" si="427"/>
        <v>-</v>
      </c>
      <c r="S824" s="186" t="str">
        <f t="shared" si="428"/>
        <v>-</v>
      </c>
      <c r="T824" s="155" t="s">
        <v>316</v>
      </c>
      <c r="V824" s="181">
        <f t="shared" si="410"/>
        <v>0</v>
      </c>
      <c r="W824" s="202">
        <f t="shared" si="411"/>
        <v>0</v>
      </c>
      <c r="X824" s="149">
        <f t="shared" si="412"/>
        <v>0</v>
      </c>
      <c r="Y824" s="170">
        <f t="shared" si="413"/>
        <v>0</v>
      </c>
      <c r="Z824" s="161">
        <f t="shared" si="414"/>
        <v>0</v>
      </c>
      <c r="AA824" s="171">
        <f t="shared" si="415"/>
        <v>0</v>
      </c>
      <c r="AC824" s="219">
        <f t="shared" si="416"/>
        <v>0</v>
      </c>
      <c r="AD824" s="218">
        <f t="shared" si="417"/>
        <v>0</v>
      </c>
      <c r="AE824" s="218">
        <f t="shared" si="418"/>
        <v>0</v>
      </c>
      <c r="AF824" s="220">
        <f t="shared" si="419"/>
        <v>0</v>
      </c>
      <c r="AG824" s="162"/>
      <c r="AH824" s="182">
        <f t="shared" si="420"/>
        <v>0</v>
      </c>
      <c r="AI824" s="183">
        <f t="shared" si="421"/>
        <v>0</v>
      </c>
      <c r="AJ824" s="183">
        <f t="shared" si="422"/>
        <v>0</v>
      </c>
      <c r="AK824" s="184">
        <f t="shared" si="423"/>
        <v>0</v>
      </c>
      <c r="AM824" s="370" t="str">
        <f t="shared" si="429"/>
        <v>-</v>
      </c>
      <c r="AO824" s="309" t="str">
        <f t="shared" si="426"/>
        <v/>
      </c>
    </row>
    <row r="825" spans="2:41" ht="16.5" hidden="1" outlineLevel="2" thickBot="1">
      <c r="B825" s="316">
        <v>11</v>
      </c>
      <c r="C825" s="317">
        <f t="shared" si="424"/>
        <v>432</v>
      </c>
      <c r="D825" s="317">
        <f t="shared" si="425"/>
        <v>0</v>
      </c>
      <c r="E825" s="153"/>
      <c r="F825" s="153"/>
      <c r="G825" s="154"/>
      <c r="H825" s="154"/>
      <c r="I825" s="154"/>
      <c r="J825" s="154"/>
      <c r="K825" s="154"/>
      <c r="L825" s="154"/>
      <c r="M825" s="154"/>
      <c r="N825" s="253"/>
      <c r="O825" s="253"/>
      <c r="P825" s="312"/>
      <c r="Q825" s="253"/>
      <c r="R825" s="186" t="str">
        <f t="shared" si="427"/>
        <v>-</v>
      </c>
      <c r="S825" s="186" t="str">
        <f t="shared" si="428"/>
        <v>-</v>
      </c>
      <c r="T825" s="155" t="s">
        <v>316</v>
      </c>
      <c r="V825" s="181">
        <f t="shared" si="410"/>
        <v>0</v>
      </c>
      <c r="W825" s="202">
        <f t="shared" si="411"/>
        <v>0</v>
      </c>
      <c r="X825" s="149">
        <f t="shared" si="412"/>
        <v>0</v>
      </c>
      <c r="Y825" s="170">
        <f t="shared" si="413"/>
        <v>0</v>
      </c>
      <c r="Z825" s="161">
        <f t="shared" si="414"/>
        <v>0</v>
      </c>
      <c r="AA825" s="171">
        <f t="shared" si="415"/>
        <v>0</v>
      </c>
      <c r="AC825" s="219">
        <f t="shared" si="416"/>
        <v>0</v>
      </c>
      <c r="AD825" s="218">
        <f t="shared" si="417"/>
        <v>0</v>
      </c>
      <c r="AE825" s="218">
        <f t="shared" si="418"/>
        <v>0</v>
      </c>
      <c r="AF825" s="220">
        <f t="shared" si="419"/>
        <v>0</v>
      </c>
      <c r="AG825" s="162"/>
      <c r="AH825" s="182">
        <f t="shared" si="420"/>
        <v>0</v>
      </c>
      <c r="AI825" s="183">
        <f t="shared" si="421"/>
        <v>0</v>
      </c>
      <c r="AJ825" s="183">
        <f t="shared" si="422"/>
        <v>0</v>
      </c>
      <c r="AK825" s="184">
        <f t="shared" si="423"/>
        <v>0</v>
      </c>
      <c r="AM825" s="370" t="str">
        <f t="shared" si="429"/>
        <v>-</v>
      </c>
      <c r="AO825" s="309" t="str">
        <f t="shared" si="426"/>
        <v/>
      </c>
    </row>
    <row r="826" spans="2:41" ht="16.5" hidden="1" outlineLevel="2" thickBot="1">
      <c r="B826" s="316">
        <v>12</v>
      </c>
      <c r="C826" s="317">
        <f t="shared" si="424"/>
        <v>432</v>
      </c>
      <c r="D826" s="317">
        <f t="shared" si="425"/>
        <v>0</v>
      </c>
      <c r="E826" s="153"/>
      <c r="F826" s="153"/>
      <c r="G826" s="154"/>
      <c r="H826" s="154"/>
      <c r="I826" s="154"/>
      <c r="J826" s="154"/>
      <c r="K826" s="154"/>
      <c r="L826" s="154"/>
      <c r="M826" s="154"/>
      <c r="N826" s="253"/>
      <c r="O826" s="253"/>
      <c r="P826" s="312"/>
      <c r="Q826" s="253"/>
      <c r="R826" s="186" t="str">
        <f t="shared" si="427"/>
        <v>-</v>
      </c>
      <c r="S826" s="186" t="str">
        <f t="shared" si="428"/>
        <v>-</v>
      </c>
      <c r="T826" s="155" t="s">
        <v>316</v>
      </c>
      <c r="V826" s="181">
        <f t="shared" si="410"/>
        <v>0</v>
      </c>
      <c r="W826" s="202">
        <f t="shared" si="411"/>
        <v>0</v>
      </c>
      <c r="X826" s="149">
        <f t="shared" si="412"/>
        <v>0</v>
      </c>
      <c r="Y826" s="170">
        <f t="shared" si="413"/>
        <v>0</v>
      </c>
      <c r="Z826" s="161">
        <f t="shared" si="414"/>
        <v>0</v>
      </c>
      <c r="AA826" s="171">
        <f t="shared" si="415"/>
        <v>0</v>
      </c>
      <c r="AC826" s="219">
        <f t="shared" si="416"/>
        <v>0</v>
      </c>
      <c r="AD826" s="218">
        <f t="shared" si="417"/>
        <v>0</v>
      </c>
      <c r="AE826" s="218">
        <f t="shared" si="418"/>
        <v>0</v>
      </c>
      <c r="AF826" s="220">
        <f t="shared" si="419"/>
        <v>0</v>
      </c>
      <c r="AG826" s="162"/>
      <c r="AH826" s="182">
        <f t="shared" si="420"/>
        <v>0</v>
      </c>
      <c r="AI826" s="183">
        <f t="shared" si="421"/>
        <v>0</v>
      </c>
      <c r="AJ826" s="183">
        <f t="shared" si="422"/>
        <v>0</v>
      </c>
      <c r="AK826" s="184">
        <f t="shared" si="423"/>
        <v>0</v>
      </c>
      <c r="AM826" s="370" t="str">
        <f t="shared" si="429"/>
        <v>-</v>
      </c>
      <c r="AO826" s="309" t="str">
        <f t="shared" si="426"/>
        <v/>
      </c>
    </row>
    <row r="827" spans="2:41" ht="16.5" hidden="1" outlineLevel="2" thickBot="1">
      <c r="B827" s="316">
        <v>13</v>
      </c>
      <c r="C827" s="317">
        <f t="shared" si="424"/>
        <v>432</v>
      </c>
      <c r="D827" s="317">
        <f t="shared" si="425"/>
        <v>0</v>
      </c>
      <c r="E827" s="153"/>
      <c r="F827" s="153"/>
      <c r="G827" s="154"/>
      <c r="H827" s="154"/>
      <c r="I827" s="154"/>
      <c r="J827" s="154"/>
      <c r="K827" s="154"/>
      <c r="L827" s="154"/>
      <c r="M827" s="154"/>
      <c r="N827" s="253"/>
      <c r="O827" s="253"/>
      <c r="P827" s="312"/>
      <c r="Q827" s="253"/>
      <c r="R827" s="186" t="str">
        <f t="shared" si="427"/>
        <v>-</v>
      </c>
      <c r="S827" s="186" t="str">
        <f t="shared" si="428"/>
        <v>-</v>
      </c>
      <c r="T827" s="155" t="s">
        <v>316</v>
      </c>
      <c r="V827" s="181">
        <f t="shared" si="410"/>
        <v>0</v>
      </c>
      <c r="W827" s="202">
        <f t="shared" si="411"/>
        <v>0</v>
      </c>
      <c r="X827" s="149">
        <f t="shared" si="412"/>
        <v>0</v>
      </c>
      <c r="Y827" s="170">
        <f t="shared" si="413"/>
        <v>0</v>
      </c>
      <c r="Z827" s="161">
        <f t="shared" si="414"/>
        <v>0</v>
      </c>
      <c r="AA827" s="171">
        <f t="shared" si="415"/>
        <v>0</v>
      </c>
      <c r="AC827" s="219">
        <f t="shared" si="416"/>
        <v>0</v>
      </c>
      <c r="AD827" s="218">
        <f t="shared" si="417"/>
        <v>0</v>
      </c>
      <c r="AE827" s="218">
        <f t="shared" si="418"/>
        <v>0</v>
      </c>
      <c r="AF827" s="220">
        <f t="shared" si="419"/>
        <v>0</v>
      </c>
      <c r="AG827" s="162"/>
      <c r="AH827" s="182">
        <f t="shared" si="420"/>
        <v>0</v>
      </c>
      <c r="AI827" s="183">
        <f t="shared" si="421"/>
        <v>0</v>
      </c>
      <c r="AJ827" s="183">
        <f t="shared" si="422"/>
        <v>0</v>
      </c>
      <c r="AK827" s="184">
        <f t="shared" si="423"/>
        <v>0</v>
      </c>
      <c r="AM827" s="370" t="str">
        <f t="shared" si="429"/>
        <v>-</v>
      </c>
      <c r="AO827" s="309" t="str">
        <f t="shared" si="426"/>
        <v/>
      </c>
    </row>
    <row r="828" spans="2:41" ht="16.5" hidden="1" outlineLevel="2" thickBot="1">
      <c r="B828" s="316">
        <v>14</v>
      </c>
      <c r="C828" s="317">
        <f t="shared" si="424"/>
        <v>432</v>
      </c>
      <c r="D828" s="317">
        <f t="shared" si="425"/>
        <v>0</v>
      </c>
      <c r="E828" s="153"/>
      <c r="F828" s="153"/>
      <c r="G828" s="154"/>
      <c r="H828" s="154"/>
      <c r="I828" s="154"/>
      <c r="J828" s="154"/>
      <c r="K828" s="154"/>
      <c r="L828" s="154"/>
      <c r="M828" s="154"/>
      <c r="N828" s="253"/>
      <c r="O828" s="253"/>
      <c r="P828" s="312"/>
      <c r="Q828" s="253"/>
      <c r="R828" s="186" t="str">
        <f t="shared" si="427"/>
        <v>-</v>
      </c>
      <c r="S828" s="186" t="str">
        <f t="shared" si="428"/>
        <v>-</v>
      </c>
      <c r="T828" s="155" t="s">
        <v>316</v>
      </c>
      <c r="V828" s="181">
        <f t="shared" si="410"/>
        <v>0</v>
      </c>
      <c r="W828" s="202">
        <f t="shared" si="411"/>
        <v>0</v>
      </c>
      <c r="X828" s="149">
        <f t="shared" si="412"/>
        <v>0</v>
      </c>
      <c r="Y828" s="170">
        <f t="shared" si="413"/>
        <v>0</v>
      </c>
      <c r="Z828" s="161">
        <f t="shared" si="414"/>
        <v>0</v>
      </c>
      <c r="AA828" s="171">
        <f t="shared" si="415"/>
        <v>0</v>
      </c>
      <c r="AC828" s="219">
        <f t="shared" si="416"/>
        <v>0</v>
      </c>
      <c r="AD828" s="218">
        <f t="shared" si="417"/>
        <v>0</v>
      </c>
      <c r="AE828" s="218">
        <f t="shared" si="418"/>
        <v>0</v>
      </c>
      <c r="AF828" s="220">
        <f t="shared" si="419"/>
        <v>0</v>
      </c>
      <c r="AG828" s="162"/>
      <c r="AH828" s="182">
        <f t="shared" si="420"/>
        <v>0</v>
      </c>
      <c r="AI828" s="183">
        <f t="shared" si="421"/>
        <v>0</v>
      </c>
      <c r="AJ828" s="183">
        <f t="shared" si="422"/>
        <v>0</v>
      </c>
      <c r="AK828" s="184">
        <f t="shared" si="423"/>
        <v>0</v>
      </c>
      <c r="AM828" s="370" t="str">
        <f t="shared" si="429"/>
        <v>-</v>
      </c>
      <c r="AO828" s="309" t="str">
        <f t="shared" si="426"/>
        <v/>
      </c>
    </row>
    <row r="829" spans="2:41" ht="16.5" hidden="1" outlineLevel="2" thickBot="1">
      <c r="B829" s="316">
        <v>15</v>
      </c>
      <c r="C829" s="317">
        <f t="shared" si="424"/>
        <v>432</v>
      </c>
      <c r="D829" s="317">
        <f t="shared" si="425"/>
        <v>0</v>
      </c>
      <c r="E829" s="153"/>
      <c r="F829" s="153"/>
      <c r="G829" s="154"/>
      <c r="H829" s="154"/>
      <c r="I829" s="154"/>
      <c r="J829" s="154"/>
      <c r="K829" s="154"/>
      <c r="L829" s="154"/>
      <c r="M829" s="154"/>
      <c r="N829" s="253"/>
      <c r="O829" s="253"/>
      <c r="P829" s="312"/>
      <c r="Q829" s="253"/>
      <c r="R829" s="186" t="str">
        <f t="shared" si="427"/>
        <v>-</v>
      </c>
      <c r="S829" s="186" t="str">
        <f t="shared" si="428"/>
        <v>-</v>
      </c>
      <c r="T829" s="155" t="s">
        <v>316</v>
      </c>
      <c r="V829" s="181">
        <f t="shared" si="410"/>
        <v>0</v>
      </c>
      <c r="W829" s="202">
        <f t="shared" si="411"/>
        <v>0</v>
      </c>
      <c r="X829" s="149">
        <f t="shared" si="412"/>
        <v>0</v>
      </c>
      <c r="Y829" s="170">
        <f t="shared" si="413"/>
        <v>0</v>
      </c>
      <c r="Z829" s="161">
        <f t="shared" si="414"/>
        <v>0</v>
      </c>
      <c r="AA829" s="171">
        <f t="shared" si="415"/>
        <v>0</v>
      </c>
      <c r="AC829" s="219">
        <f t="shared" si="416"/>
        <v>0</v>
      </c>
      <c r="AD829" s="218">
        <f t="shared" si="417"/>
        <v>0</v>
      </c>
      <c r="AE829" s="218">
        <f t="shared" si="418"/>
        <v>0</v>
      </c>
      <c r="AF829" s="220">
        <f t="shared" si="419"/>
        <v>0</v>
      </c>
      <c r="AG829" s="162"/>
      <c r="AH829" s="182">
        <f t="shared" si="420"/>
        <v>0</v>
      </c>
      <c r="AI829" s="183">
        <f t="shared" si="421"/>
        <v>0</v>
      </c>
      <c r="AJ829" s="183">
        <f t="shared" si="422"/>
        <v>0</v>
      </c>
      <c r="AK829" s="184">
        <f t="shared" si="423"/>
        <v>0</v>
      </c>
      <c r="AM829" s="370" t="str">
        <f t="shared" si="429"/>
        <v>-</v>
      </c>
      <c r="AO829" s="309" t="str">
        <f t="shared" si="426"/>
        <v/>
      </c>
    </row>
    <row r="830" spans="2:41" ht="16.5" hidden="1" outlineLevel="2" thickBot="1">
      <c r="B830" s="316">
        <v>16</v>
      </c>
      <c r="C830" s="317">
        <f t="shared" si="424"/>
        <v>432</v>
      </c>
      <c r="D830" s="317">
        <f t="shared" si="425"/>
        <v>0</v>
      </c>
      <c r="E830" s="153"/>
      <c r="F830" s="153"/>
      <c r="G830" s="154"/>
      <c r="H830" s="154"/>
      <c r="I830" s="154"/>
      <c r="J830" s="154"/>
      <c r="K830" s="154"/>
      <c r="L830" s="154"/>
      <c r="M830" s="154"/>
      <c r="N830" s="253"/>
      <c r="O830" s="253"/>
      <c r="P830" s="312"/>
      <c r="Q830" s="253"/>
      <c r="R830" s="186" t="str">
        <f t="shared" si="427"/>
        <v>-</v>
      </c>
      <c r="S830" s="186" t="str">
        <f t="shared" si="428"/>
        <v>-</v>
      </c>
      <c r="T830" s="155" t="s">
        <v>316</v>
      </c>
      <c r="V830" s="181">
        <f t="shared" si="410"/>
        <v>0</v>
      </c>
      <c r="W830" s="202">
        <f t="shared" si="411"/>
        <v>0</v>
      </c>
      <c r="X830" s="149">
        <f t="shared" si="412"/>
        <v>0</v>
      </c>
      <c r="Y830" s="170">
        <f t="shared" si="413"/>
        <v>0</v>
      </c>
      <c r="Z830" s="161">
        <f t="shared" si="414"/>
        <v>0</v>
      </c>
      <c r="AA830" s="171">
        <f t="shared" si="415"/>
        <v>0</v>
      </c>
      <c r="AC830" s="219">
        <f t="shared" si="416"/>
        <v>0</v>
      </c>
      <c r="AD830" s="218">
        <f t="shared" si="417"/>
        <v>0</v>
      </c>
      <c r="AE830" s="218">
        <f t="shared" si="418"/>
        <v>0</v>
      </c>
      <c r="AF830" s="220">
        <f t="shared" si="419"/>
        <v>0</v>
      </c>
      <c r="AG830" s="162"/>
      <c r="AH830" s="182">
        <f t="shared" si="420"/>
        <v>0</v>
      </c>
      <c r="AI830" s="183">
        <f t="shared" si="421"/>
        <v>0</v>
      </c>
      <c r="AJ830" s="183">
        <f t="shared" si="422"/>
        <v>0</v>
      </c>
      <c r="AK830" s="184">
        <f t="shared" si="423"/>
        <v>0</v>
      </c>
      <c r="AM830" s="370" t="str">
        <f t="shared" si="429"/>
        <v>-</v>
      </c>
      <c r="AO830" s="309" t="str">
        <f t="shared" si="426"/>
        <v/>
      </c>
    </row>
    <row r="831" spans="2:41" ht="16.5" hidden="1" outlineLevel="2" thickBot="1">
      <c r="B831" s="316">
        <v>17</v>
      </c>
      <c r="C831" s="317">
        <f t="shared" si="424"/>
        <v>432</v>
      </c>
      <c r="D831" s="317">
        <f t="shared" si="425"/>
        <v>0</v>
      </c>
      <c r="E831" s="153"/>
      <c r="F831" s="153"/>
      <c r="G831" s="154"/>
      <c r="H831" s="154"/>
      <c r="I831" s="154"/>
      <c r="J831" s="154"/>
      <c r="K831" s="154"/>
      <c r="L831" s="154"/>
      <c r="M831" s="154"/>
      <c r="N831" s="253"/>
      <c r="O831" s="253"/>
      <c r="P831" s="312"/>
      <c r="Q831" s="253"/>
      <c r="R831" s="186" t="str">
        <f t="shared" si="427"/>
        <v>-</v>
      </c>
      <c r="S831" s="186" t="str">
        <f t="shared" si="428"/>
        <v>-</v>
      </c>
      <c r="T831" s="155" t="s">
        <v>316</v>
      </c>
      <c r="V831" s="181">
        <f t="shared" si="410"/>
        <v>0</v>
      </c>
      <c r="W831" s="202">
        <f t="shared" si="411"/>
        <v>0</v>
      </c>
      <c r="X831" s="149">
        <f t="shared" si="412"/>
        <v>0</v>
      </c>
      <c r="Y831" s="170">
        <f t="shared" si="413"/>
        <v>0</v>
      </c>
      <c r="Z831" s="161">
        <f t="shared" si="414"/>
        <v>0</v>
      </c>
      <c r="AA831" s="171">
        <f t="shared" si="415"/>
        <v>0</v>
      </c>
      <c r="AC831" s="219">
        <f t="shared" si="416"/>
        <v>0</v>
      </c>
      <c r="AD831" s="218">
        <f t="shared" si="417"/>
        <v>0</v>
      </c>
      <c r="AE831" s="218">
        <f t="shared" si="418"/>
        <v>0</v>
      </c>
      <c r="AF831" s="220">
        <f t="shared" si="419"/>
        <v>0</v>
      </c>
      <c r="AG831" s="162"/>
      <c r="AH831" s="182">
        <f t="shared" si="420"/>
        <v>0</v>
      </c>
      <c r="AI831" s="183">
        <f t="shared" si="421"/>
        <v>0</v>
      </c>
      <c r="AJ831" s="183">
        <f t="shared" si="422"/>
        <v>0</v>
      </c>
      <c r="AK831" s="184">
        <f t="shared" si="423"/>
        <v>0</v>
      </c>
      <c r="AM831" s="370" t="str">
        <f t="shared" si="429"/>
        <v>-</v>
      </c>
      <c r="AO831" s="309" t="str">
        <f t="shared" si="426"/>
        <v/>
      </c>
    </row>
    <row r="832" spans="2:41" ht="16.5" hidden="1" outlineLevel="2" thickBot="1">
      <c r="B832" s="316">
        <v>18</v>
      </c>
      <c r="C832" s="317">
        <f t="shared" si="424"/>
        <v>432</v>
      </c>
      <c r="D832" s="317">
        <f t="shared" si="425"/>
        <v>0</v>
      </c>
      <c r="E832" s="153"/>
      <c r="F832" s="153"/>
      <c r="G832" s="154"/>
      <c r="H832" s="154"/>
      <c r="I832" s="154"/>
      <c r="J832" s="154"/>
      <c r="K832" s="154"/>
      <c r="L832" s="154"/>
      <c r="M832" s="154"/>
      <c r="N832" s="253"/>
      <c r="O832" s="253"/>
      <c r="P832" s="312"/>
      <c r="Q832" s="253"/>
      <c r="R832" s="186" t="str">
        <f t="shared" si="427"/>
        <v>-</v>
      </c>
      <c r="S832" s="186" t="str">
        <f t="shared" si="428"/>
        <v>-</v>
      </c>
      <c r="T832" s="155" t="s">
        <v>316</v>
      </c>
      <c r="V832" s="181">
        <f t="shared" si="410"/>
        <v>0</v>
      </c>
      <c r="W832" s="202">
        <f t="shared" si="411"/>
        <v>0</v>
      </c>
      <c r="X832" s="149">
        <f t="shared" si="412"/>
        <v>0</v>
      </c>
      <c r="Y832" s="170">
        <f t="shared" si="413"/>
        <v>0</v>
      </c>
      <c r="Z832" s="161">
        <f t="shared" si="414"/>
        <v>0</v>
      </c>
      <c r="AA832" s="171">
        <f t="shared" si="415"/>
        <v>0</v>
      </c>
      <c r="AC832" s="219">
        <f t="shared" si="416"/>
        <v>0</v>
      </c>
      <c r="AD832" s="218">
        <f t="shared" si="417"/>
        <v>0</v>
      </c>
      <c r="AE832" s="218">
        <f t="shared" si="418"/>
        <v>0</v>
      </c>
      <c r="AF832" s="220">
        <f t="shared" si="419"/>
        <v>0</v>
      </c>
      <c r="AG832" s="162"/>
      <c r="AH832" s="182">
        <f t="shared" si="420"/>
        <v>0</v>
      </c>
      <c r="AI832" s="183">
        <f t="shared" si="421"/>
        <v>0</v>
      </c>
      <c r="AJ832" s="183">
        <f t="shared" si="422"/>
        <v>0</v>
      </c>
      <c r="AK832" s="184">
        <f t="shared" si="423"/>
        <v>0</v>
      </c>
      <c r="AM832" s="370" t="str">
        <f t="shared" si="429"/>
        <v>-</v>
      </c>
      <c r="AO832" s="309" t="str">
        <f t="shared" si="426"/>
        <v/>
      </c>
    </row>
    <row r="833" spans="2:41" ht="16.5" hidden="1" outlineLevel="2" thickBot="1">
      <c r="B833" s="316">
        <v>19</v>
      </c>
      <c r="C833" s="317">
        <f t="shared" si="424"/>
        <v>432</v>
      </c>
      <c r="D833" s="317">
        <f t="shared" si="425"/>
        <v>0</v>
      </c>
      <c r="E833" s="153"/>
      <c r="F833" s="153"/>
      <c r="G833" s="154"/>
      <c r="H833" s="154"/>
      <c r="I833" s="154"/>
      <c r="J833" s="154"/>
      <c r="K833" s="154"/>
      <c r="L833" s="154"/>
      <c r="M833" s="154"/>
      <c r="N833" s="253"/>
      <c r="O833" s="253"/>
      <c r="P833" s="312"/>
      <c r="Q833" s="253"/>
      <c r="R833" s="186" t="str">
        <f t="shared" si="427"/>
        <v>-</v>
      </c>
      <c r="S833" s="186" t="str">
        <f t="shared" si="428"/>
        <v>-</v>
      </c>
      <c r="T833" s="155" t="s">
        <v>316</v>
      </c>
      <c r="V833" s="181">
        <f t="shared" si="410"/>
        <v>0</v>
      </c>
      <c r="W833" s="202">
        <f t="shared" si="411"/>
        <v>0</v>
      </c>
      <c r="X833" s="149">
        <f t="shared" si="412"/>
        <v>0</v>
      </c>
      <c r="Y833" s="170">
        <f t="shared" si="413"/>
        <v>0</v>
      </c>
      <c r="Z833" s="161">
        <f t="shared" si="414"/>
        <v>0</v>
      </c>
      <c r="AA833" s="171">
        <f t="shared" si="415"/>
        <v>0</v>
      </c>
      <c r="AC833" s="219">
        <f t="shared" si="416"/>
        <v>0</v>
      </c>
      <c r="AD833" s="218">
        <f t="shared" si="417"/>
        <v>0</v>
      </c>
      <c r="AE833" s="218">
        <f t="shared" si="418"/>
        <v>0</v>
      </c>
      <c r="AF833" s="220">
        <f t="shared" si="419"/>
        <v>0</v>
      </c>
      <c r="AG833" s="162"/>
      <c r="AH833" s="182">
        <f t="shared" si="420"/>
        <v>0</v>
      </c>
      <c r="AI833" s="183">
        <f t="shared" si="421"/>
        <v>0</v>
      </c>
      <c r="AJ833" s="183">
        <f t="shared" si="422"/>
        <v>0</v>
      </c>
      <c r="AK833" s="184">
        <f t="shared" si="423"/>
        <v>0</v>
      </c>
      <c r="AM833" s="370" t="str">
        <f t="shared" si="429"/>
        <v>-</v>
      </c>
      <c r="AO833" s="309" t="str">
        <f t="shared" si="426"/>
        <v/>
      </c>
    </row>
    <row r="834" spans="2:41" ht="16.5" hidden="1" outlineLevel="2" thickBot="1">
      <c r="B834" s="316">
        <v>20</v>
      </c>
      <c r="C834" s="317">
        <f t="shared" si="424"/>
        <v>432</v>
      </c>
      <c r="D834" s="317">
        <f t="shared" si="425"/>
        <v>0</v>
      </c>
      <c r="E834" s="153"/>
      <c r="F834" s="153"/>
      <c r="G834" s="154"/>
      <c r="H834" s="154"/>
      <c r="I834" s="154"/>
      <c r="J834" s="154"/>
      <c r="K834" s="154"/>
      <c r="L834" s="154"/>
      <c r="M834" s="154"/>
      <c r="N834" s="253"/>
      <c r="O834" s="253"/>
      <c r="P834" s="312"/>
      <c r="Q834" s="253"/>
      <c r="R834" s="186" t="str">
        <f t="shared" si="427"/>
        <v>-</v>
      </c>
      <c r="S834" s="186" t="str">
        <f t="shared" si="428"/>
        <v>-</v>
      </c>
      <c r="T834" s="155" t="s">
        <v>316</v>
      </c>
      <c r="V834" s="181">
        <f t="shared" si="410"/>
        <v>0</v>
      </c>
      <c r="W834" s="202">
        <f t="shared" si="411"/>
        <v>0</v>
      </c>
      <c r="X834" s="149">
        <f t="shared" si="412"/>
        <v>0</v>
      </c>
      <c r="Y834" s="170">
        <f t="shared" si="413"/>
        <v>0</v>
      </c>
      <c r="Z834" s="161">
        <f t="shared" si="414"/>
        <v>0</v>
      </c>
      <c r="AA834" s="171">
        <f t="shared" si="415"/>
        <v>0</v>
      </c>
      <c r="AC834" s="219">
        <f t="shared" si="416"/>
        <v>0</v>
      </c>
      <c r="AD834" s="218">
        <f t="shared" si="417"/>
        <v>0</v>
      </c>
      <c r="AE834" s="218">
        <f t="shared" si="418"/>
        <v>0</v>
      </c>
      <c r="AF834" s="220">
        <f t="shared" si="419"/>
        <v>0</v>
      </c>
      <c r="AG834" s="162"/>
      <c r="AH834" s="182">
        <f t="shared" si="420"/>
        <v>0</v>
      </c>
      <c r="AI834" s="183">
        <f t="shared" si="421"/>
        <v>0</v>
      </c>
      <c r="AJ834" s="183">
        <f t="shared" si="422"/>
        <v>0</v>
      </c>
      <c r="AK834" s="184">
        <f t="shared" si="423"/>
        <v>0</v>
      </c>
      <c r="AM834" s="370" t="str">
        <f t="shared" si="429"/>
        <v>-</v>
      </c>
      <c r="AO834" s="309" t="str">
        <f t="shared" si="426"/>
        <v/>
      </c>
    </row>
    <row r="835" spans="2:41" ht="16.5" hidden="1" outlineLevel="2" thickBot="1">
      <c r="B835" s="316">
        <v>21</v>
      </c>
      <c r="C835" s="317">
        <f t="shared" si="424"/>
        <v>432</v>
      </c>
      <c r="D835" s="317">
        <f t="shared" si="425"/>
        <v>0</v>
      </c>
      <c r="E835" s="153"/>
      <c r="F835" s="153"/>
      <c r="G835" s="154"/>
      <c r="H835" s="154"/>
      <c r="I835" s="154"/>
      <c r="J835" s="154"/>
      <c r="K835" s="154"/>
      <c r="L835" s="154"/>
      <c r="M835" s="154"/>
      <c r="N835" s="253"/>
      <c r="O835" s="253"/>
      <c r="P835" s="312"/>
      <c r="Q835" s="253"/>
      <c r="R835" s="186" t="str">
        <f t="shared" si="427"/>
        <v>-</v>
      </c>
      <c r="S835" s="186" t="str">
        <f t="shared" si="428"/>
        <v>-</v>
      </c>
      <c r="T835" s="155" t="s">
        <v>316</v>
      </c>
      <c r="V835" s="181">
        <f t="shared" si="410"/>
        <v>0</v>
      </c>
      <c r="W835" s="202">
        <f t="shared" si="411"/>
        <v>0</v>
      </c>
      <c r="X835" s="149">
        <f t="shared" si="412"/>
        <v>0</v>
      </c>
      <c r="Y835" s="170">
        <f t="shared" si="413"/>
        <v>0</v>
      </c>
      <c r="Z835" s="161">
        <f t="shared" si="414"/>
        <v>0</v>
      </c>
      <c r="AA835" s="171">
        <f t="shared" si="415"/>
        <v>0</v>
      </c>
      <c r="AC835" s="219">
        <f t="shared" si="416"/>
        <v>0</v>
      </c>
      <c r="AD835" s="218">
        <f t="shared" si="417"/>
        <v>0</v>
      </c>
      <c r="AE835" s="218">
        <f t="shared" si="418"/>
        <v>0</v>
      </c>
      <c r="AF835" s="220">
        <f t="shared" si="419"/>
        <v>0</v>
      </c>
      <c r="AG835" s="162"/>
      <c r="AH835" s="182">
        <f t="shared" si="420"/>
        <v>0</v>
      </c>
      <c r="AI835" s="183">
        <f t="shared" si="421"/>
        <v>0</v>
      </c>
      <c r="AJ835" s="183">
        <f t="shared" si="422"/>
        <v>0</v>
      </c>
      <c r="AK835" s="184">
        <f t="shared" si="423"/>
        <v>0</v>
      </c>
      <c r="AM835" s="370" t="str">
        <f t="shared" si="429"/>
        <v>-</v>
      </c>
      <c r="AO835" s="309" t="str">
        <f t="shared" si="426"/>
        <v/>
      </c>
    </row>
    <row r="836" spans="2:41" ht="16.5" hidden="1" outlineLevel="2" thickBot="1">
      <c r="B836" s="316">
        <v>22</v>
      </c>
      <c r="C836" s="317">
        <f t="shared" si="424"/>
        <v>432</v>
      </c>
      <c r="D836" s="317">
        <f t="shared" si="425"/>
        <v>0</v>
      </c>
      <c r="E836" s="153"/>
      <c r="F836" s="153"/>
      <c r="G836" s="154"/>
      <c r="H836" s="154"/>
      <c r="I836" s="154"/>
      <c r="J836" s="154"/>
      <c r="K836" s="154"/>
      <c r="L836" s="154"/>
      <c r="M836" s="154"/>
      <c r="N836" s="253"/>
      <c r="O836" s="253"/>
      <c r="P836" s="312"/>
      <c r="Q836" s="253"/>
      <c r="R836" s="186" t="str">
        <f t="shared" si="427"/>
        <v>-</v>
      </c>
      <c r="S836" s="186" t="str">
        <f t="shared" si="428"/>
        <v>-</v>
      </c>
      <c r="T836" s="155" t="s">
        <v>316</v>
      </c>
      <c r="V836" s="181">
        <f t="shared" si="410"/>
        <v>0</v>
      </c>
      <c r="W836" s="202">
        <f t="shared" si="411"/>
        <v>0</v>
      </c>
      <c r="X836" s="149">
        <f t="shared" si="412"/>
        <v>0</v>
      </c>
      <c r="Y836" s="170">
        <f t="shared" si="413"/>
        <v>0</v>
      </c>
      <c r="Z836" s="161">
        <f t="shared" si="414"/>
        <v>0</v>
      </c>
      <c r="AA836" s="171">
        <f t="shared" si="415"/>
        <v>0</v>
      </c>
      <c r="AC836" s="219">
        <f t="shared" si="416"/>
        <v>0</v>
      </c>
      <c r="AD836" s="218">
        <f t="shared" si="417"/>
        <v>0</v>
      </c>
      <c r="AE836" s="218">
        <f t="shared" si="418"/>
        <v>0</v>
      </c>
      <c r="AF836" s="220">
        <f t="shared" si="419"/>
        <v>0</v>
      </c>
      <c r="AG836" s="162"/>
      <c r="AH836" s="182">
        <f t="shared" si="420"/>
        <v>0</v>
      </c>
      <c r="AI836" s="183">
        <f t="shared" si="421"/>
        <v>0</v>
      </c>
      <c r="AJ836" s="183">
        <f t="shared" si="422"/>
        <v>0</v>
      </c>
      <c r="AK836" s="184">
        <f t="shared" si="423"/>
        <v>0</v>
      </c>
      <c r="AM836" s="370" t="str">
        <f t="shared" si="429"/>
        <v>-</v>
      </c>
      <c r="AO836" s="309" t="str">
        <f t="shared" si="426"/>
        <v/>
      </c>
    </row>
    <row r="837" spans="2:41" ht="16.5" hidden="1" outlineLevel="2" thickBot="1">
      <c r="B837" s="316">
        <v>23</v>
      </c>
      <c r="C837" s="317">
        <f t="shared" si="424"/>
        <v>432</v>
      </c>
      <c r="D837" s="317">
        <f t="shared" si="425"/>
        <v>0</v>
      </c>
      <c r="E837" s="153"/>
      <c r="F837" s="153"/>
      <c r="G837" s="154"/>
      <c r="H837" s="154"/>
      <c r="I837" s="154"/>
      <c r="J837" s="154"/>
      <c r="K837" s="154"/>
      <c r="L837" s="154"/>
      <c r="M837" s="154"/>
      <c r="N837" s="253"/>
      <c r="O837" s="253"/>
      <c r="P837" s="312"/>
      <c r="Q837" s="253"/>
      <c r="R837" s="186" t="str">
        <f t="shared" si="427"/>
        <v>-</v>
      </c>
      <c r="S837" s="186" t="str">
        <f t="shared" si="428"/>
        <v>-</v>
      </c>
      <c r="T837" s="155" t="s">
        <v>316</v>
      </c>
      <c r="V837" s="181">
        <f t="shared" si="410"/>
        <v>0</v>
      </c>
      <c r="W837" s="202">
        <f t="shared" si="411"/>
        <v>0</v>
      </c>
      <c r="X837" s="149">
        <f t="shared" si="412"/>
        <v>0</v>
      </c>
      <c r="Y837" s="170">
        <f t="shared" si="413"/>
        <v>0</v>
      </c>
      <c r="Z837" s="161">
        <f t="shared" si="414"/>
        <v>0</v>
      </c>
      <c r="AA837" s="171">
        <f t="shared" si="415"/>
        <v>0</v>
      </c>
      <c r="AC837" s="219">
        <f t="shared" si="416"/>
        <v>0</v>
      </c>
      <c r="AD837" s="218">
        <f t="shared" si="417"/>
        <v>0</v>
      </c>
      <c r="AE837" s="218">
        <f t="shared" si="418"/>
        <v>0</v>
      </c>
      <c r="AF837" s="220">
        <f t="shared" si="419"/>
        <v>0</v>
      </c>
      <c r="AG837" s="162"/>
      <c r="AH837" s="182">
        <f t="shared" si="420"/>
        <v>0</v>
      </c>
      <c r="AI837" s="183">
        <f t="shared" si="421"/>
        <v>0</v>
      </c>
      <c r="AJ837" s="183">
        <f t="shared" si="422"/>
        <v>0</v>
      </c>
      <c r="AK837" s="184">
        <f t="shared" si="423"/>
        <v>0</v>
      </c>
      <c r="AM837" s="370" t="str">
        <f t="shared" si="429"/>
        <v>-</v>
      </c>
      <c r="AO837" s="309" t="str">
        <f t="shared" si="426"/>
        <v/>
      </c>
    </row>
    <row r="838" spans="2:41" ht="16.5" hidden="1" outlineLevel="2" thickBot="1">
      <c r="B838" s="316">
        <v>24</v>
      </c>
      <c r="C838" s="317">
        <f t="shared" si="424"/>
        <v>432</v>
      </c>
      <c r="D838" s="317">
        <f t="shared" si="425"/>
        <v>0</v>
      </c>
      <c r="E838" s="153"/>
      <c r="F838" s="153"/>
      <c r="G838" s="154"/>
      <c r="H838" s="154"/>
      <c r="I838" s="154"/>
      <c r="J838" s="154"/>
      <c r="K838" s="154"/>
      <c r="L838" s="154"/>
      <c r="M838" s="154"/>
      <c r="N838" s="253"/>
      <c r="O838" s="253"/>
      <c r="P838" s="312"/>
      <c r="Q838" s="253"/>
      <c r="R838" s="186" t="str">
        <f t="shared" si="427"/>
        <v>-</v>
      </c>
      <c r="S838" s="186" t="str">
        <f t="shared" si="428"/>
        <v>-</v>
      </c>
      <c r="T838" s="155" t="s">
        <v>316</v>
      </c>
      <c r="V838" s="181">
        <f t="shared" si="410"/>
        <v>0</v>
      </c>
      <c r="W838" s="202">
        <f t="shared" si="411"/>
        <v>0</v>
      </c>
      <c r="X838" s="149">
        <f t="shared" si="412"/>
        <v>0</v>
      </c>
      <c r="Y838" s="170">
        <f t="shared" si="413"/>
        <v>0</v>
      </c>
      <c r="Z838" s="161">
        <f t="shared" si="414"/>
        <v>0</v>
      </c>
      <c r="AA838" s="171">
        <f t="shared" si="415"/>
        <v>0</v>
      </c>
      <c r="AC838" s="219">
        <f t="shared" si="416"/>
        <v>0</v>
      </c>
      <c r="AD838" s="218">
        <f t="shared" si="417"/>
        <v>0</v>
      </c>
      <c r="AE838" s="218">
        <f t="shared" si="418"/>
        <v>0</v>
      </c>
      <c r="AF838" s="220">
        <f t="shared" si="419"/>
        <v>0</v>
      </c>
      <c r="AG838" s="162"/>
      <c r="AH838" s="182">
        <f t="shared" si="420"/>
        <v>0</v>
      </c>
      <c r="AI838" s="183">
        <f t="shared" si="421"/>
        <v>0</v>
      </c>
      <c r="AJ838" s="183">
        <f t="shared" si="422"/>
        <v>0</v>
      </c>
      <c r="AK838" s="184">
        <f t="shared" si="423"/>
        <v>0</v>
      </c>
      <c r="AM838" s="370" t="str">
        <f t="shared" si="429"/>
        <v>-</v>
      </c>
      <c r="AO838" s="309" t="str">
        <f t="shared" si="426"/>
        <v/>
      </c>
    </row>
    <row r="839" spans="2:41" ht="16.5" hidden="1" outlineLevel="2" thickBot="1">
      <c r="B839" s="316">
        <v>25</v>
      </c>
      <c r="C839" s="317">
        <f t="shared" si="424"/>
        <v>432</v>
      </c>
      <c r="D839" s="317">
        <f t="shared" si="425"/>
        <v>0</v>
      </c>
      <c r="E839" s="153"/>
      <c r="F839" s="153"/>
      <c r="G839" s="154"/>
      <c r="H839" s="154"/>
      <c r="I839" s="154"/>
      <c r="J839" s="154"/>
      <c r="K839" s="154"/>
      <c r="L839" s="154"/>
      <c r="M839" s="154"/>
      <c r="N839" s="253"/>
      <c r="O839" s="253"/>
      <c r="P839" s="312"/>
      <c r="Q839" s="253"/>
      <c r="R839" s="186" t="str">
        <f t="shared" si="427"/>
        <v>-</v>
      </c>
      <c r="S839" s="186" t="str">
        <f t="shared" si="428"/>
        <v>-</v>
      </c>
      <c r="T839" s="155" t="s">
        <v>316</v>
      </c>
      <c r="V839" s="181">
        <f t="shared" si="410"/>
        <v>0</v>
      </c>
      <c r="W839" s="202">
        <f t="shared" si="411"/>
        <v>0</v>
      </c>
      <c r="X839" s="149">
        <f t="shared" si="412"/>
        <v>0</v>
      </c>
      <c r="Y839" s="170">
        <f t="shared" si="413"/>
        <v>0</v>
      </c>
      <c r="Z839" s="161">
        <f t="shared" si="414"/>
        <v>0</v>
      </c>
      <c r="AA839" s="171">
        <f t="shared" si="415"/>
        <v>0</v>
      </c>
      <c r="AC839" s="219">
        <f t="shared" si="416"/>
        <v>0</v>
      </c>
      <c r="AD839" s="218">
        <f t="shared" si="417"/>
        <v>0</v>
      </c>
      <c r="AE839" s="218">
        <f t="shared" si="418"/>
        <v>0</v>
      </c>
      <c r="AF839" s="220">
        <f t="shared" si="419"/>
        <v>0</v>
      </c>
      <c r="AG839" s="162"/>
      <c r="AH839" s="182">
        <f t="shared" si="420"/>
        <v>0</v>
      </c>
      <c r="AI839" s="183">
        <f t="shared" si="421"/>
        <v>0</v>
      </c>
      <c r="AJ839" s="183">
        <f t="shared" si="422"/>
        <v>0</v>
      </c>
      <c r="AK839" s="184">
        <f t="shared" si="423"/>
        <v>0</v>
      </c>
      <c r="AM839" s="370" t="str">
        <f t="shared" si="429"/>
        <v>-</v>
      </c>
      <c r="AO839" s="309" t="str">
        <f t="shared" si="426"/>
        <v/>
      </c>
    </row>
    <row r="840" spans="2:41" ht="16.5" hidden="1" outlineLevel="2" thickBot="1">
      <c r="B840" s="316">
        <v>26</v>
      </c>
      <c r="C840" s="317">
        <f t="shared" si="424"/>
        <v>432</v>
      </c>
      <c r="D840" s="317">
        <f t="shared" si="425"/>
        <v>0</v>
      </c>
      <c r="E840" s="153"/>
      <c r="F840" s="153"/>
      <c r="G840" s="154"/>
      <c r="H840" s="154"/>
      <c r="I840" s="154"/>
      <c r="J840" s="154"/>
      <c r="K840" s="154"/>
      <c r="L840" s="154"/>
      <c r="M840" s="154"/>
      <c r="N840" s="253"/>
      <c r="O840" s="253"/>
      <c r="P840" s="312"/>
      <c r="Q840" s="253"/>
      <c r="R840" s="186" t="str">
        <f t="shared" si="427"/>
        <v>-</v>
      </c>
      <c r="S840" s="186" t="str">
        <f t="shared" si="428"/>
        <v>-</v>
      </c>
      <c r="T840" s="155" t="s">
        <v>316</v>
      </c>
      <c r="V840" s="181">
        <f t="shared" si="410"/>
        <v>0</v>
      </c>
      <c r="W840" s="202">
        <f t="shared" si="411"/>
        <v>0</v>
      </c>
      <c r="X840" s="149">
        <f t="shared" si="412"/>
        <v>0</v>
      </c>
      <c r="Y840" s="170">
        <f t="shared" si="413"/>
        <v>0</v>
      </c>
      <c r="Z840" s="161">
        <f t="shared" si="414"/>
        <v>0</v>
      </c>
      <c r="AA840" s="171">
        <f t="shared" si="415"/>
        <v>0</v>
      </c>
      <c r="AC840" s="219">
        <f t="shared" si="416"/>
        <v>0</v>
      </c>
      <c r="AD840" s="218">
        <f t="shared" si="417"/>
        <v>0</v>
      </c>
      <c r="AE840" s="218">
        <f t="shared" si="418"/>
        <v>0</v>
      </c>
      <c r="AF840" s="220">
        <f t="shared" si="419"/>
        <v>0</v>
      </c>
      <c r="AG840" s="162"/>
      <c r="AH840" s="182">
        <f t="shared" si="420"/>
        <v>0</v>
      </c>
      <c r="AI840" s="183">
        <f t="shared" si="421"/>
        <v>0</v>
      </c>
      <c r="AJ840" s="183">
        <f t="shared" si="422"/>
        <v>0</v>
      </c>
      <c r="AK840" s="184">
        <f t="shared" si="423"/>
        <v>0</v>
      </c>
      <c r="AM840" s="370" t="str">
        <f t="shared" si="429"/>
        <v>-</v>
      </c>
      <c r="AO840" s="309" t="str">
        <f t="shared" si="426"/>
        <v/>
      </c>
    </row>
    <row r="841" spans="2:41" ht="16.5" hidden="1" outlineLevel="2" thickBot="1">
      <c r="B841" s="316">
        <v>27</v>
      </c>
      <c r="C841" s="317">
        <f t="shared" si="424"/>
        <v>432</v>
      </c>
      <c r="D841" s="317">
        <f t="shared" si="425"/>
        <v>0</v>
      </c>
      <c r="E841" s="153"/>
      <c r="F841" s="153"/>
      <c r="G841" s="154"/>
      <c r="H841" s="154"/>
      <c r="I841" s="154"/>
      <c r="J841" s="154"/>
      <c r="K841" s="154"/>
      <c r="L841" s="154"/>
      <c r="M841" s="154"/>
      <c r="N841" s="253"/>
      <c r="O841" s="253"/>
      <c r="P841" s="312"/>
      <c r="Q841" s="253"/>
      <c r="R841" s="186" t="str">
        <f t="shared" si="427"/>
        <v>-</v>
      </c>
      <c r="S841" s="186" t="str">
        <f t="shared" si="428"/>
        <v>-</v>
      </c>
      <c r="T841" s="155" t="s">
        <v>316</v>
      </c>
      <c r="V841" s="181">
        <f t="shared" si="410"/>
        <v>0</v>
      </c>
      <c r="W841" s="202">
        <f t="shared" si="411"/>
        <v>0</v>
      </c>
      <c r="X841" s="149">
        <f t="shared" si="412"/>
        <v>0</v>
      </c>
      <c r="Y841" s="170">
        <f t="shared" si="413"/>
        <v>0</v>
      </c>
      <c r="Z841" s="161">
        <f t="shared" si="414"/>
        <v>0</v>
      </c>
      <c r="AA841" s="171">
        <f t="shared" si="415"/>
        <v>0</v>
      </c>
      <c r="AC841" s="219">
        <f t="shared" si="416"/>
        <v>0</v>
      </c>
      <c r="AD841" s="218">
        <f t="shared" si="417"/>
        <v>0</v>
      </c>
      <c r="AE841" s="218">
        <f t="shared" si="418"/>
        <v>0</v>
      </c>
      <c r="AF841" s="220">
        <f t="shared" si="419"/>
        <v>0</v>
      </c>
      <c r="AG841" s="162"/>
      <c r="AH841" s="182">
        <f t="shared" si="420"/>
        <v>0</v>
      </c>
      <c r="AI841" s="183">
        <f t="shared" si="421"/>
        <v>0</v>
      </c>
      <c r="AJ841" s="183">
        <f t="shared" si="422"/>
        <v>0</v>
      </c>
      <c r="AK841" s="184">
        <f t="shared" si="423"/>
        <v>0</v>
      </c>
      <c r="AM841" s="370" t="str">
        <f t="shared" si="429"/>
        <v>-</v>
      </c>
      <c r="AO841" s="309" t="str">
        <f t="shared" si="426"/>
        <v/>
      </c>
    </row>
    <row r="842" spans="2:41" ht="16.5" hidden="1" outlineLevel="2" thickBot="1">
      <c r="B842" s="316">
        <v>28</v>
      </c>
      <c r="C842" s="317">
        <f t="shared" si="424"/>
        <v>432</v>
      </c>
      <c r="D842" s="317">
        <f t="shared" si="425"/>
        <v>0</v>
      </c>
      <c r="E842" s="153"/>
      <c r="F842" s="153"/>
      <c r="G842" s="154"/>
      <c r="H842" s="154"/>
      <c r="I842" s="154"/>
      <c r="J842" s="154"/>
      <c r="K842" s="154"/>
      <c r="L842" s="154"/>
      <c r="M842" s="154"/>
      <c r="N842" s="253"/>
      <c r="O842" s="253"/>
      <c r="P842" s="312"/>
      <c r="Q842" s="253"/>
      <c r="R842" s="186" t="str">
        <f t="shared" si="427"/>
        <v>-</v>
      </c>
      <c r="S842" s="186" t="str">
        <f t="shared" si="428"/>
        <v>-</v>
      </c>
      <c r="T842" s="155" t="s">
        <v>316</v>
      </c>
      <c r="V842" s="181">
        <f t="shared" si="410"/>
        <v>0</v>
      </c>
      <c r="W842" s="202">
        <f t="shared" si="411"/>
        <v>0</v>
      </c>
      <c r="X842" s="149">
        <f t="shared" si="412"/>
        <v>0</v>
      </c>
      <c r="Y842" s="170">
        <f t="shared" si="413"/>
        <v>0</v>
      </c>
      <c r="Z842" s="161">
        <f t="shared" si="414"/>
        <v>0</v>
      </c>
      <c r="AA842" s="171">
        <f t="shared" si="415"/>
        <v>0</v>
      </c>
      <c r="AC842" s="219">
        <f t="shared" si="416"/>
        <v>0</v>
      </c>
      <c r="AD842" s="218">
        <f t="shared" si="417"/>
        <v>0</v>
      </c>
      <c r="AE842" s="218">
        <f t="shared" si="418"/>
        <v>0</v>
      </c>
      <c r="AF842" s="220">
        <f t="shared" si="419"/>
        <v>0</v>
      </c>
      <c r="AG842" s="162"/>
      <c r="AH842" s="182">
        <f t="shared" si="420"/>
        <v>0</v>
      </c>
      <c r="AI842" s="183">
        <f t="shared" si="421"/>
        <v>0</v>
      </c>
      <c r="AJ842" s="183">
        <f t="shared" si="422"/>
        <v>0</v>
      </c>
      <c r="AK842" s="184">
        <f t="shared" si="423"/>
        <v>0</v>
      </c>
      <c r="AM842" s="370" t="str">
        <f t="shared" si="429"/>
        <v>-</v>
      </c>
      <c r="AO842" s="309" t="str">
        <f t="shared" si="426"/>
        <v/>
      </c>
    </row>
    <row r="843" spans="2:41" ht="16.5" hidden="1" outlineLevel="2" thickBot="1">
      <c r="B843" s="316">
        <v>29</v>
      </c>
      <c r="C843" s="317">
        <f t="shared" si="424"/>
        <v>432</v>
      </c>
      <c r="D843" s="317">
        <f t="shared" si="425"/>
        <v>0</v>
      </c>
      <c r="E843" s="153"/>
      <c r="F843" s="153"/>
      <c r="G843" s="154"/>
      <c r="H843" s="154"/>
      <c r="I843" s="154"/>
      <c r="J843" s="154"/>
      <c r="K843" s="154"/>
      <c r="L843" s="154"/>
      <c r="M843" s="154"/>
      <c r="N843" s="253"/>
      <c r="O843" s="253"/>
      <c r="P843" s="312"/>
      <c r="Q843" s="253"/>
      <c r="R843" s="186" t="str">
        <f t="shared" si="427"/>
        <v>-</v>
      </c>
      <c r="S843" s="186" t="str">
        <f t="shared" si="428"/>
        <v>-</v>
      </c>
      <c r="T843" s="155" t="s">
        <v>316</v>
      </c>
      <c r="V843" s="181">
        <f t="shared" si="410"/>
        <v>0</v>
      </c>
      <c r="W843" s="202">
        <f t="shared" si="411"/>
        <v>0</v>
      </c>
      <c r="X843" s="149">
        <f t="shared" si="412"/>
        <v>0</v>
      </c>
      <c r="Y843" s="170">
        <f t="shared" si="413"/>
        <v>0</v>
      </c>
      <c r="Z843" s="161">
        <f t="shared" si="414"/>
        <v>0</v>
      </c>
      <c r="AA843" s="171">
        <f t="shared" si="415"/>
        <v>0</v>
      </c>
      <c r="AC843" s="219">
        <f t="shared" si="416"/>
        <v>0</v>
      </c>
      <c r="AD843" s="218">
        <f t="shared" si="417"/>
        <v>0</v>
      </c>
      <c r="AE843" s="218">
        <f t="shared" si="418"/>
        <v>0</v>
      </c>
      <c r="AF843" s="220">
        <f t="shared" si="419"/>
        <v>0</v>
      </c>
      <c r="AG843" s="162"/>
      <c r="AH843" s="182">
        <f t="shared" si="420"/>
        <v>0</v>
      </c>
      <c r="AI843" s="183">
        <f t="shared" si="421"/>
        <v>0</v>
      </c>
      <c r="AJ843" s="183">
        <f t="shared" si="422"/>
        <v>0</v>
      </c>
      <c r="AK843" s="184">
        <f t="shared" si="423"/>
        <v>0</v>
      </c>
      <c r="AM843" s="370" t="str">
        <f t="shared" si="429"/>
        <v>-</v>
      </c>
      <c r="AO843" s="309" t="str">
        <f t="shared" si="426"/>
        <v/>
      </c>
    </row>
    <row r="844" spans="2:41" ht="16.5" hidden="1" outlineLevel="2" thickBot="1">
      <c r="B844" s="316">
        <v>30</v>
      </c>
      <c r="C844" s="317">
        <f t="shared" si="424"/>
        <v>432</v>
      </c>
      <c r="D844" s="317">
        <f t="shared" si="425"/>
        <v>0</v>
      </c>
      <c r="E844" s="153"/>
      <c r="F844" s="153"/>
      <c r="G844" s="154"/>
      <c r="H844" s="154"/>
      <c r="I844" s="154"/>
      <c r="J844" s="154"/>
      <c r="K844" s="154"/>
      <c r="L844" s="154"/>
      <c r="M844" s="154"/>
      <c r="N844" s="253"/>
      <c r="O844" s="253"/>
      <c r="P844" s="312"/>
      <c r="Q844" s="253"/>
      <c r="R844" s="186" t="str">
        <f t="shared" si="427"/>
        <v>-</v>
      </c>
      <c r="S844" s="186" t="str">
        <f t="shared" si="428"/>
        <v>-</v>
      </c>
      <c r="T844" s="155" t="s">
        <v>316</v>
      </c>
      <c r="V844" s="181">
        <f t="shared" si="410"/>
        <v>0</v>
      </c>
      <c r="W844" s="202">
        <f t="shared" si="411"/>
        <v>0</v>
      </c>
      <c r="X844" s="149">
        <f t="shared" si="412"/>
        <v>0</v>
      </c>
      <c r="Y844" s="170">
        <f t="shared" si="413"/>
        <v>0</v>
      </c>
      <c r="Z844" s="161">
        <f t="shared" si="414"/>
        <v>0</v>
      </c>
      <c r="AA844" s="171">
        <f t="shared" si="415"/>
        <v>0</v>
      </c>
      <c r="AC844" s="219">
        <f t="shared" si="416"/>
        <v>0</v>
      </c>
      <c r="AD844" s="218">
        <f t="shared" si="417"/>
        <v>0</v>
      </c>
      <c r="AE844" s="218">
        <f t="shared" si="418"/>
        <v>0</v>
      </c>
      <c r="AF844" s="220">
        <f t="shared" si="419"/>
        <v>0</v>
      </c>
      <c r="AG844" s="162"/>
      <c r="AH844" s="182">
        <f t="shared" si="420"/>
        <v>0</v>
      </c>
      <c r="AI844" s="183">
        <f t="shared" si="421"/>
        <v>0</v>
      </c>
      <c r="AJ844" s="183">
        <f t="shared" si="422"/>
        <v>0</v>
      </c>
      <c r="AK844" s="184">
        <f t="shared" si="423"/>
        <v>0</v>
      </c>
      <c r="AM844" s="370" t="str">
        <f t="shared" si="429"/>
        <v>-</v>
      </c>
      <c r="AO844" s="309" t="str">
        <f t="shared" si="426"/>
        <v/>
      </c>
    </row>
    <row r="845" spans="2:41" ht="16.5" hidden="1" outlineLevel="2" thickBot="1">
      <c r="B845" s="316">
        <v>31</v>
      </c>
      <c r="C845" s="317">
        <f t="shared" si="424"/>
        <v>432</v>
      </c>
      <c r="D845" s="317">
        <f t="shared" si="425"/>
        <v>0</v>
      </c>
      <c r="E845" s="153"/>
      <c r="F845" s="153"/>
      <c r="G845" s="154"/>
      <c r="H845" s="154"/>
      <c r="I845" s="154"/>
      <c r="J845" s="154"/>
      <c r="K845" s="154"/>
      <c r="L845" s="154"/>
      <c r="M845" s="154"/>
      <c r="N845" s="253"/>
      <c r="O845" s="253"/>
      <c r="P845" s="312"/>
      <c r="Q845" s="253"/>
      <c r="R845" s="186" t="str">
        <f t="shared" si="427"/>
        <v>-</v>
      </c>
      <c r="S845" s="186" t="str">
        <f t="shared" si="428"/>
        <v>-</v>
      </c>
      <c r="T845" s="155" t="s">
        <v>316</v>
      </c>
      <c r="V845" s="181">
        <f t="shared" si="410"/>
        <v>0</v>
      </c>
      <c r="W845" s="202">
        <f t="shared" si="411"/>
        <v>0</v>
      </c>
      <c r="X845" s="149">
        <f t="shared" si="412"/>
        <v>0</v>
      </c>
      <c r="Y845" s="170">
        <f t="shared" si="413"/>
        <v>0</v>
      </c>
      <c r="Z845" s="161">
        <f t="shared" si="414"/>
        <v>0</v>
      </c>
      <c r="AA845" s="171">
        <f t="shared" si="415"/>
        <v>0</v>
      </c>
      <c r="AC845" s="219">
        <f t="shared" si="416"/>
        <v>0</v>
      </c>
      <c r="AD845" s="218">
        <f t="shared" si="417"/>
        <v>0</v>
      </c>
      <c r="AE845" s="218">
        <f t="shared" si="418"/>
        <v>0</v>
      </c>
      <c r="AF845" s="220">
        <f t="shared" si="419"/>
        <v>0</v>
      </c>
      <c r="AG845" s="162"/>
      <c r="AH845" s="182">
        <f t="shared" si="420"/>
        <v>0</v>
      </c>
      <c r="AI845" s="183">
        <f t="shared" si="421"/>
        <v>0</v>
      </c>
      <c r="AJ845" s="183">
        <f t="shared" si="422"/>
        <v>0</v>
      </c>
      <c r="AK845" s="184">
        <f t="shared" si="423"/>
        <v>0</v>
      </c>
      <c r="AM845" s="370" t="str">
        <f t="shared" si="429"/>
        <v>-</v>
      </c>
      <c r="AO845" s="309" t="str">
        <f t="shared" si="426"/>
        <v/>
      </c>
    </row>
    <row r="846" spans="2:41" ht="16.5" hidden="1" outlineLevel="2" thickBot="1">
      <c r="B846" s="316">
        <v>32</v>
      </c>
      <c r="C846" s="317">
        <f t="shared" si="424"/>
        <v>432</v>
      </c>
      <c r="D846" s="317">
        <f t="shared" si="425"/>
        <v>0</v>
      </c>
      <c r="E846" s="153"/>
      <c r="F846" s="153"/>
      <c r="G846" s="154"/>
      <c r="H846" s="154"/>
      <c r="I846" s="154"/>
      <c r="J846" s="154"/>
      <c r="K846" s="154"/>
      <c r="L846" s="154"/>
      <c r="M846" s="154"/>
      <c r="N846" s="253"/>
      <c r="O846" s="253"/>
      <c r="P846" s="312"/>
      <c r="Q846" s="253"/>
      <c r="R846" s="186" t="str">
        <f t="shared" si="427"/>
        <v>-</v>
      </c>
      <c r="S846" s="186" t="str">
        <f t="shared" si="428"/>
        <v>-</v>
      </c>
      <c r="T846" s="155" t="s">
        <v>316</v>
      </c>
      <c r="V846" s="181">
        <f t="shared" si="410"/>
        <v>0</v>
      </c>
      <c r="W846" s="202">
        <f t="shared" si="411"/>
        <v>0</v>
      </c>
      <c r="X846" s="149">
        <f t="shared" si="412"/>
        <v>0</v>
      </c>
      <c r="Y846" s="170">
        <f t="shared" si="413"/>
        <v>0</v>
      </c>
      <c r="Z846" s="161">
        <f t="shared" si="414"/>
        <v>0</v>
      </c>
      <c r="AA846" s="171">
        <f t="shared" si="415"/>
        <v>0</v>
      </c>
      <c r="AC846" s="219">
        <f t="shared" si="416"/>
        <v>0</v>
      </c>
      <c r="AD846" s="218">
        <f t="shared" si="417"/>
        <v>0</v>
      </c>
      <c r="AE846" s="218">
        <f t="shared" si="418"/>
        <v>0</v>
      </c>
      <c r="AF846" s="220">
        <f t="shared" si="419"/>
        <v>0</v>
      </c>
      <c r="AG846" s="162"/>
      <c r="AH846" s="182">
        <f t="shared" si="420"/>
        <v>0</v>
      </c>
      <c r="AI846" s="183">
        <f t="shared" si="421"/>
        <v>0</v>
      </c>
      <c r="AJ846" s="183">
        <f t="shared" si="422"/>
        <v>0</v>
      </c>
      <c r="AK846" s="184">
        <f t="shared" si="423"/>
        <v>0</v>
      </c>
      <c r="AM846" s="370" t="str">
        <f t="shared" si="429"/>
        <v>-</v>
      </c>
      <c r="AO846" s="309" t="str">
        <f t="shared" si="426"/>
        <v/>
      </c>
    </row>
    <row r="847" spans="2:41" ht="16.5" hidden="1" outlineLevel="2" thickBot="1">
      <c r="B847" s="316">
        <v>33</v>
      </c>
      <c r="C847" s="317">
        <f t="shared" si="424"/>
        <v>432</v>
      </c>
      <c r="D847" s="317">
        <f t="shared" si="425"/>
        <v>0</v>
      </c>
      <c r="E847" s="153"/>
      <c r="F847" s="153"/>
      <c r="G847" s="154"/>
      <c r="H847" s="154"/>
      <c r="I847" s="154"/>
      <c r="J847" s="154"/>
      <c r="K847" s="154"/>
      <c r="L847" s="154"/>
      <c r="M847" s="154"/>
      <c r="N847" s="253"/>
      <c r="O847" s="253"/>
      <c r="P847" s="312"/>
      <c r="Q847" s="253"/>
      <c r="R847" s="186" t="str">
        <f t="shared" si="427"/>
        <v>-</v>
      </c>
      <c r="S847" s="186" t="str">
        <f t="shared" si="428"/>
        <v>-</v>
      </c>
      <c r="T847" s="155" t="s">
        <v>316</v>
      </c>
      <c r="V847" s="181">
        <f t="shared" si="410"/>
        <v>0</v>
      </c>
      <c r="W847" s="202">
        <f t="shared" si="411"/>
        <v>0</v>
      </c>
      <c r="X847" s="149">
        <f t="shared" si="412"/>
        <v>0</v>
      </c>
      <c r="Y847" s="170">
        <f t="shared" si="413"/>
        <v>0</v>
      </c>
      <c r="Z847" s="161">
        <f t="shared" si="414"/>
        <v>0</v>
      </c>
      <c r="AA847" s="171">
        <f t="shared" si="415"/>
        <v>0</v>
      </c>
      <c r="AC847" s="219">
        <f t="shared" si="416"/>
        <v>0</v>
      </c>
      <c r="AD847" s="218">
        <f t="shared" si="417"/>
        <v>0</v>
      </c>
      <c r="AE847" s="218">
        <f t="shared" si="418"/>
        <v>0</v>
      </c>
      <c r="AF847" s="220">
        <f t="shared" si="419"/>
        <v>0</v>
      </c>
      <c r="AG847" s="162"/>
      <c r="AH847" s="182">
        <f t="shared" si="420"/>
        <v>0</v>
      </c>
      <c r="AI847" s="183">
        <f t="shared" si="421"/>
        <v>0</v>
      </c>
      <c r="AJ847" s="183">
        <f t="shared" si="422"/>
        <v>0</v>
      </c>
      <c r="AK847" s="184">
        <f t="shared" si="423"/>
        <v>0</v>
      </c>
      <c r="AM847" s="370" t="str">
        <f t="shared" si="429"/>
        <v>-</v>
      </c>
      <c r="AO847" s="309" t="str">
        <f t="shared" si="426"/>
        <v/>
      </c>
    </row>
    <row r="848" spans="2:41" ht="16.5" hidden="1" outlineLevel="2" thickBot="1">
      <c r="B848" s="316">
        <v>34</v>
      </c>
      <c r="C848" s="317">
        <f t="shared" si="424"/>
        <v>432</v>
      </c>
      <c r="D848" s="317">
        <f t="shared" si="425"/>
        <v>0</v>
      </c>
      <c r="E848" s="153"/>
      <c r="F848" s="153"/>
      <c r="G848" s="154"/>
      <c r="H848" s="154"/>
      <c r="I848" s="154"/>
      <c r="J848" s="154"/>
      <c r="K848" s="154"/>
      <c r="L848" s="154"/>
      <c r="M848" s="154"/>
      <c r="N848" s="253"/>
      <c r="O848" s="253"/>
      <c r="P848" s="312"/>
      <c r="Q848" s="253"/>
      <c r="R848" s="186" t="str">
        <f t="shared" si="427"/>
        <v>-</v>
      </c>
      <c r="S848" s="186" t="str">
        <f t="shared" si="428"/>
        <v>-</v>
      </c>
      <c r="T848" s="155" t="s">
        <v>316</v>
      </c>
      <c r="V848" s="181">
        <f t="shared" si="410"/>
        <v>0</v>
      </c>
      <c r="W848" s="202">
        <f t="shared" si="411"/>
        <v>0</v>
      </c>
      <c r="X848" s="149">
        <f t="shared" si="412"/>
        <v>0</v>
      </c>
      <c r="Y848" s="170">
        <f t="shared" si="413"/>
        <v>0</v>
      </c>
      <c r="Z848" s="161">
        <f t="shared" si="414"/>
        <v>0</v>
      </c>
      <c r="AA848" s="171">
        <f t="shared" si="415"/>
        <v>0</v>
      </c>
      <c r="AC848" s="219">
        <f t="shared" si="416"/>
        <v>0</v>
      </c>
      <c r="AD848" s="218">
        <f t="shared" si="417"/>
        <v>0</v>
      </c>
      <c r="AE848" s="218">
        <f t="shared" si="418"/>
        <v>0</v>
      </c>
      <c r="AF848" s="220">
        <f t="shared" si="419"/>
        <v>0</v>
      </c>
      <c r="AG848" s="162"/>
      <c r="AH848" s="182">
        <f t="shared" si="420"/>
        <v>0</v>
      </c>
      <c r="AI848" s="183">
        <f t="shared" si="421"/>
        <v>0</v>
      </c>
      <c r="AJ848" s="183">
        <f t="shared" si="422"/>
        <v>0</v>
      </c>
      <c r="AK848" s="184">
        <f t="shared" si="423"/>
        <v>0</v>
      </c>
      <c r="AM848" s="370" t="str">
        <f t="shared" si="429"/>
        <v>-</v>
      </c>
      <c r="AO848" s="309" t="str">
        <f t="shared" si="426"/>
        <v/>
      </c>
    </row>
    <row r="849" spans="2:41" ht="16.5" hidden="1" outlineLevel="2" thickBot="1">
      <c r="B849" s="316">
        <v>35</v>
      </c>
      <c r="C849" s="317">
        <f t="shared" si="424"/>
        <v>432</v>
      </c>
      <c r="D849" s="317">
        <f t="shared" si="425"/>
        <v>0</v>
      </c>
      <c r="E849" s="153"/>
      <c r="F849" s="153"/>
      <c r="G849" s="154"/>
      <c r="H849" s="154"/>
      <c r="I849" s="154"/>
      <c r="J849" s="154"/>
      <c r="K849" s="154"/>
      <c r="L849" s="154"/>
      <c r="M849" s="154"/>
      <c r="N849" s="253"/>
      <c r="O849" s="253"/>
      <c r="P849" s="312"/>
      <c r="Q849" s="253"/>
      <c r="R849" s="186" t="str">
        <f t="shared" si="427"/>
        <v>-</v>
      </c>
      <c r="S849" s="186" t="str">
        <f t="shared" si="428"/>
        <v>-</v>
      </c>
      <c r="T849" s="155" t="s">
        <v>316</v>
      </c>
      <c r="V849" s="181">
        <f t="shared" si="410"/>
        <v>0</v>
      </c>
      <c r="W849" s="202">
        <f t="shared" si="411"/>
        <v>0</v>
      </c>
      <c r="X849" s="149">
        <f t="shared" si="412"/>
        <v>0</v>
      </c>
      <c r="Y849" s="170">
        <f t="shared" si="413"/>
        <v>0</v>
      </c>
      <c r="Z849" s="161">
        <f t="shared" si="414"/>
        <v>0</v>
      </c>
      <c r="AA849" s="171">
        <f t="shared" si="415"/>
        <v>0</v>
      </c>
      <c r="AC849" s="219">
        <f t="shared" si="416"/>
        <v>0</v>
      </c>
      <c r="AD849" s="218">
        <f t="shared" si="417"/>
        <v>0</v>
      </c>
      <c r="AE849" s="218">
        <f t="shared" si="418"/>
        <v>0</v>
      </c>
      <c r="AF849" s="220">
        <f t="shared" si="419"/>
        <v>0</v>
      </c>
      <c r="AG849" s="162"/>
      <c r="AH849" s="182">
        <f t="shared" si="420"/>
        <v>0</v>
      </c>
      <c r="AI849" s="183">
        <f t="shared" si="421"/>
        <v>0</v>
      </c>
      <c r="AJ849" s="183">
        <f t="shared" si="422"/>
        <v>0</v>
      </c>
      <c r="AK849" s="184">
        <f t="shared" si="423"/>
        <v>0</v>
      </c>
      <c r="AM849" s="370" t="str">
        <f t="shared" si="429"/>
        <v>-</v>
      </c>
      <c r="AO849" s="309" t="str">
        <f t="shared" si="426"/>
        <v/>
      </c>
    </row>
    <row r="850" spans="2:41" ht="16.5" hidden="1" outlineLevel="2" thickBot="1">
      <c r="B850" s="316">
        <v>36</v>
      </c>
      <c r="C850" s="317">
        <f t="shared" si="424"/>
        <v>432</v>
      </c>
      <c r="D850" s="317">
        <f t="shared" si="425"/>
        <v>0</v>
      </c>
      <c r="E850" s="153"/>
      <c r="F850" s="153"/>
      <c r="G850" s="154"/>
      <c r="H850" s="154"/>
      <c r="I850" s="154"/>
      <c r="J850" s="154"/>
      <c r="K850" s="154"/>
      <c r="L850" s="154"/>
      <c r="M850" s="154"/>
      <c r="N850" s="253"/>
      <c r="O850" s="253"/>
      <c r="P850" s="312"/>
      <c r="Q850" s="253"/>
      <c r="R850" s="186" t="str">
        <f t="shared" si="427"/>
        <v>-</v>
      </c>
      <c r="S850" s="186" t="str">
        <f t="shared" si="428"/>
        <v>-</v>
      </c>
      <c r="T850" s="155" t="s">
        <v>316</v>
      </c>
      <c r="V850" s="181">
        <f t="shared" si="410"/>
        <v>0</v>
      </c>
      <c r="W850" s="202">
        <f t="shared" si="411"/>
        <v>0</v>
      </c>
      <c r="X850" s="149">
        <f t="shared" si="412"/>
        <v>0</v>
      </c>
      <c r="Y850" s="170">
        <f t="shared" si="413"/>
        <v>0</v>
      </c>
      <c r="Z850" s="161">
        <f t="shared" si="414"/>
        <v>0</v>
      </c>
      <c r="AA850" s="171">
        <f t="shared" si="415"/>
        <v>0</v>
      </c>
      <c r="AC850" s="219">
        <f t="shared" si="416"/>
        <v>0</v>
      </c>
      <c r="AD850" s="218">
        <f t="shared" si="417"/>
        <v>0</v>
      </c>
      <c r="AE850" s="218">
        <f t="shared" si="418"/>
        <v>0</v>
      </c>
      <c r="AF850" s="220">
        <f t="shared" si="419"/>
        <v>0</v>
      </c>
      <c r="AG850" s="162"/>
      <c r="AH850" s="182">
        <f t="shared" si="420"/>
        <v>0</v>
      </c>
      <c r="AI850" s="183">
        <f t="shared" si="421"/>
        <v>0</v>
      </c>
      <c r="AJ850" s="183">
        <f t="shared" si="422"/>
        <v>0</v>
      </c>
      <c r="AK850" s="184">
        <f t="shared" si="423"/>
        <v>0</v>
      </c>
      <c r="AM850" s="370" t="str">
        <f t="shared" si="429"/>
        <v>-</v>
      </c>
      <c r="AO850" s="309" t="str">
        <f t="shared" si="426"/>
        <v/>
      </c>
    </row>
    <row r="851" spans="2:41" ht="16.5" hidden="1" outlineLevel="2" thickBot="1">
      <c r="B851" s="316">
        <v>37</v>
      </c>
      <c r="C851" s="317">
        <f t="shared" si="424"/>
        <v>432</v>
      </c>
      <c r="D851" s="317">
        <f t="shared" si="425"/>
        <v>0</v>
      </c>
      <c r="E851" s="153"/>
      <c r="F851" s="153"/>
      <c r="G851" s="154"/>
      <c r="H851" s="154"/>
      <c r="I851" s="154"/>
      <c r="J851" s="154"/>
      <c r="K851" s="154"/>
      <c r="L851" s="154"/>
      <c r="M851" s="154"/>
      <c r="N851" s="253"/>
      <c r="O851" s="253"/>
      <c r="P851" s="312"/>
      <c r="Q851" s="253"/>
      <c r="R851" s="186" t="str">
        <f t="shared" si="427"/>
        <v>-</v>
      </c>
      <c r="S851" s="186" t="str">
        <f t="shared" si="428"/>
        <v>-</v>
      </c>
      <c r="T851" s="155" t="s">
        <v>316</v>
      </c>
      <c r="V851" s="181">
        <f t="shared" si="410"/>
        <v>0</v>
      </c>
      <c r="W851" s="202">
        <f t="shared" si="411"/>
        <v>0</v>
      </c>
      <c r="X851" s="149">
        <f t="shared" si="412"/>
        <v>0</v>
      </c>
      <c r="Y851" s="170">
        <f t="shared" si="413"/>
        <v>0</v>
      </c>
      <c r="Z851" s="161">
        <f t="shared" si="414"/>
        <v>0</v>
      </c>
      <c r="AA851" s="171">
        <f t="shared" si="415"/>
        <v>0</v>
      </c>
      <c r="AC851" s="219">
        <f t="shared" si="416"/>
        <v>0</v>
      </c>
      <c r="AD851" s="218">
        <f t="shared" si="417"/>
        <v>0</v>
      </c>
      <c r="AE851" s="218">
        <f t="shared" si="418"/>
        <v>0</v>
      </c>
      <c r="AF851" s="220">
        <f t="shared" si="419"/>
        <v>0</v>
      </c>
      <c r="AG851" s="162"/>
      <c r="AH851" s="182">
        <f t="shared" si="420"/>
        <v>0</v>
      </c>
      <c r="AI851" s="183">
        <f t="shared" si="421"/>
        <v>0</v>
      </c>
      <c r="AJ851" s="183">
        <f t="shared" si="422"/>
        <v>0</v>
      </c>
      <c r="AK851" s="184">
        <f t="shared" si="423"/>
        <v>0</v>
      </c>
      <c r="AM851" s="370" t="str">
        <f t="shared" si="429"/>
        <v>-</v>
      </c>
      <c r="AO851" s="309" t="str">
        <f t="shared" si="426"/>
        <v/>
      </c>
    </row>
    <row r="852" spans="2:41" ht="16.5" hidden="1" outlineLevel="2" thickBot="1">
      <c r="B852" s="316">
        <v>38</v>
      </c>
      <c r="C852" s="317">
        <f t="shared" si="424"/>
        <v>432</v>
      </c>
      <c r="D852" s="317">
        <f t="shared" si="425"/>
        <v>0</v>
      </c>
      <c r="E852" s="153"/>
      <c r="F852" s="153"/>
      <c r="G852" s="154"/>
      <c r="H852" s="154"/>
      <c r="I852" s="154"/>
      <c r="J852" s="154"/>
      <c r="K852" s="154"/>
      <c r="L852" s="154"/>
      <c r="M852" s="154"/>
      <c r="N852" s="253"/>
      <c r="O852" s="253"/>
      <c r="P852" s="312"/>
      <c r="Q852" s="253"/>
      <c r="R852" s="186" t="str">
        <f t="shared" si="427"/>
        <v>-</v>
      </c>
      <c r="S852" s="186" t="str">
        <f t="shared" si="428"/>
        <v>-</v>
      </c>
      <c r="T852" s="155" t="s">
        <v>316</v>
      </c>
      <c r="V852" s="181">
        <f t="shared" si="410"/>
        <v>0</v>
      </c>
      <c r="W852" s="202">
        <f t="shared" si="411"/>
        <v>0</v>
      </c>
      <c r="X852" s="149">
        <f t="shared" si="412"/>
        <v>0</v>
      </c>
      <c r="Y852" s="170">
        <f t="shared" si="413"/>
        <v>0</v>
      </c>
      <c r="Z852" s="161">
        <f t="shared" si="414"/>
        <v>0</v>
      </c>
      <c r="AA852" s="171">
        <f t="shared" si="415"/>
        <v>0</v>
      </c>
      <c r="AC852" s="219">
        <f t="shared" si="416"/>
        <v>0</v>
      </c>
      <c r="AD852" s="218">
        <f t="shared" si="417"/>
        <v>0</v>
      </c>
      <c r="AE852" s="218">
        <f t="shared" si="418"/>
        <v>0</v>
      </c>
      <c r="AF852" s="220">
        <f t="shared" si="419"/>
        <v>0</v>
      </c>
      <c r="AG852" s="162"/>
      <c r="AH852" s="182">
        <f t="shared" si="420"/>
        <v>0</v>
      </c>
      <c r="AI852" s="183">
        <f t="shared" si="421"/>
        <v>0</v>
      </c>
      <c r="AJ852" s="183">
        <f t="shared" si="422"/>
        <v>0</v>
      </c>
      <c r="AK852" s="184">
        <f t="shared" si="423"/>
        <v>0</v>
      </c>
      <c r="AM852" s="370" t="str">
        <f t="shared" si="429"/>
        <v>-</v>
      </c>
      <c r="AO852" s="309" t="str">
        <f t="shared" si="426"/>
        <v/>
      </c>
    </row>
    <row r="853" spans="2:41" ht="16.5" hidden="1" outlineLevel="2" thickBot="1">
      <c r="B853" s="316">
        <v>39</v>
      </c>
      <c r="C853" s="317">
        <f t="shared" si="424"/>
        <v>432</v>
      </c>
      <c r="D853" s="317">
        <f t="shared" si="425"/>
        <v>0</v>
      </c>
      <c r="E853" s="153"/>
      <c r="F853" s="153"/>
      <c r="G853" s="154"/>
      <c r="H853" s="154"/>
      <c r="I853" s="154"/>
      <c r="J853" s="154"/>
      <c r="K853" s="154"/>
      <c r="L853" s="154"/>
      <c r="M853" s="154"/>
      <c r="N853" s="253"/>
      <c r="O853" s="253"/>
      <c r="P853" s="312"/>
      <c r="Q853" s="253"/>
      <c r="R853" s="186" t="str">
        <f t="shared" si="427"/>
        <v>-</v>
      </c>
      <c r="S853" s="186" t="str">
        <f t="shared" si="428"/>
        <v>-</v>
      </c>
      <c r="T853" s="155" t="s">
        <v>316</v>
      </c>
      <c r="V853" s="181">
        <f t="shared" si="410"/>
        <v>0</v>
      </c>
      <c r="W853" s="202">
        <f t="shared" si="411"/>
        <v>0</v>
      </c>
      <c r="X853" s="149">
        <f t="shared" si="412"/>
        <v>0</v>
      </c>
      <c r="Y853" s="170">
        <f t="shared" si="413"/>
        <v>0</v>
      </c>
      <c r="Z853" s="161">
        <f t="shared" si="414"/>
        <v>0</v>
      </c>
      <c r="AA853" s="171">
        <f t="shared" si="415"/>
        <v>0</v>
      </c>
      <c r="AC853" s="219">
        <f t="shared" si="416"/>
        <v>0</v>
      </c>
      <c r="AD853" s="218">
        <f t="shared" si="417"/>
        <v>0</v>
      </c>
      <c r="AE853" s="218">
        <f t="shared" si="418"/>
        <v>0</v>
      </c>
      <c r="AF853" s="220">
        <f t="shared" si="419"/>
        <v>0</v>
      </c>
      <c r="AG853" s="162"/>
      <c r="AH853" s="182">
        <f t="shared" si="420"/>
        <v>0</v>
      </c>
      <c r="AI853" s="183">
        <f t="shared" si="421"/>
        <v>0</v>
      </c>
      <c r="AJ853" s="183">
        <f t="shared" si="422"/>
        <v>0</v>
      </c>
      <c r="AK853" s="184">
        <f t="shared" si="423"/>
        <v>0</v>
      </c>
      <c r="AM853" s="370" t="str">
        <f t="shared" si="429"/>
        <v>-</v>
      </c>
      <c r="AO853" s="309" t="str">
        <f t="shared" si="426"/>
        <v/>
      </c>
    </row>
    <row r="854" spans="2:41" ht="16.5" hidden="1" outlineLevel="2" thickBot="1">
      <c r="B854" s="316">
        <v>40</v>
      </c>
      <c r="C854" s="317">
        <f t="shared" si="424"/>
        <v>432</v>
      </c>
      <c r="D854" s="317">
        <f t="shared" si="425"/>
        <v>0</v>
      </c>
      <c r="E854" s="153"/>
      <c r="F854" s="153"/>
      <c r="G854" s="154"/>
      <c r="H854" s="154"/>
      <c r="I854" s="154"/>
      <c r="J854" s="154"/>
      <c r="K854" s="154"/>
      <c r="L854" s="154"/>
      <c r="M854" s="154"/>
      <c r="N854" s="253"/>
      <c r="O854" s="253"/>
      <c r="P854" s="312"/>
      <c r="Q854" s="253"/>
      <c r="R854" s="186" t="str">
        <f t="shared" si="427"/>
        <v>-</v>
      </c>
      <c r="S854" s="186" t="str">
        <f t="shared" si="428"/>
        <v>-</v>
      </c>
      <c r="T854" s="155" t="s">
        <v>316</v>
      </c>
      <c r="V854" s="181">
        <f t="shared" si="410"/>
        <v>0</v>
      </c>
      <c r="W854" s="202">
        <f t="shared" si="411"/>
        <v>0</v>
      </c>
      <c r="X854" s="149">
        <f t="shared" si="412"/>
        <v>0</v>
      </c>
      <c r="Y854" s="170">
        <f t="shared" si="413"/>
        <v>0</v>
      </c>
      <c r="Z854" s="161">
        <f t="shared" si="414"/>
        <v>0</v>
      </c>
      <c r="AA854" s="171">
        <f t="shared" si="415"/>
        <v>0</v>
      </c>
      <c r="AC854" s="219">
        <f t="shared" si="416"/>
        <v>0</v>
      </c>
      <c r="AD854" s="218">
        <f t="shared" si="417"/>
        <v>0</v>
      </c>
      <c r="AE854" s="218">
        <f t="shared" si="418"/>
        <v>0</v>
      </c>
      <c r="AF854" s="220">
        <f t="shared" si="419"/>
        <v>0</v>
      </c>
      <c r="AG854" s="162"/>
      <c r="AH854" s="182">
        <f t="shared" si="420"/>
        <v>0</v>
      </c>
      <c r="AI854" s="183">
        <f t="shared" si="421"/>
        <v>0</v>
      </c>
      <c r="AJ854" s="183">
        <f t="shared" si="422"/>
        <v>0</v>
      </c>
      <c r="AK854" s="184">
        <f t="shared" si="423"/>
        <v>0</v>
      </c>
      <c r="AM854" s="370" t="str">
        <f t="shared" si="429"/>
        <v>-</v>
      </c>
      <c r="AO854" s="309" t="str">
        <f t="shared" si="426"/>
        <v/>
      </c>
    </row>
    <row r="855" spans="2:41" ht="16.5" hidden="1" outlineLevel="2" thickBot="1">
      <c r="B855" s="316">
        <v>41</v>
      </c>
      <c r="C855" s="317">
        <f t="shared" si="424"/>
        <v>432</v>
      </c>
      <c r="D855" s="317">
        <f t="shared" si="425"/>
        <v>0</v>
      </c>
      <c r="E855" s="153"/>
      <c r="F855" s="153"/>
      <c r="G855" s="154"/>
      <c r="H855" s="154"/>
      <c r="I855" s="154"/>
      <c r="J855" s="154"/>
      <c r="K855" s="154"/>
      <c r="L855" s="154"/>
      <c r="M855" s="154"/>
      <c r="N855" s="253"/>
      <c r="O855" s="253"/>
      <c r="P855" s="312"/>
      <c r="Q855" s="253"/>
      <c r="R855" s="186" t="str">
        <f t="shared" si="427"/>
        <v>-</v>
      </c>
      <c r="S855" s="186" t="str">
        <f t="shared" si="428"/>
        <v>-</v>
      </c>
      <c r="T855" s="155" t="s">
        <v>316</v>
      </c>
      <c r="V855" s="181">
        <f t="shared" si="410"/>
        <v>0</v>
      </c>
      <c r="W855" s="202">
        <f t="shared" si="411"/>
        <v>0</v>
      </c>
      <c r="X855" s="149">
        <f t="shared" si="412"/>
        <v>0</v>
      </c>
      <c r="Y855" s="170">
        <f t="shared" si="413"/>
        <v>0</v>
      </c>
      <c r="Z855" s="161">
        <f t="shared" si="414"/>
        <v>0</v>
      </c>
      <c r="AA855" s="171">
        <f t="shared" si="415"/>
        <v>0</v>
      </c>
      <c r="AC855" s="219">
        <f t="shared" si="416"/>
        <v>0</v>
      </c>
      <c r="AD855" s="218">
        <f t="shared" si="417"/>
        <v>0</v>
      </c>
      <c r="AE855" s="218">
        <f t="shared" si="418"/>
        <v>0</v>
      </c>
      <c r="AF855" s="220">
        <f t="shared" si="419"/>
        <v>0</v>
      </c>
      <c r="AG855" s="162"/>
      <c r="AH855" s="182">
        <f t="shared" si="420"/>
        <v>0</v>
      </c>
      <c r="AI855" s="183">
        <f t="shared" si="421"/>
        <v>0</v>
      </c>
      <c r="AJ855" s="183">
        <f t="shared" si="422"/>
        <v>0</v>
      </c>
      <c r="AK855" s="184">
        <f t="shared" si="423"/>
        <v>0</v>
      </c>
      <c r="AM855" s="370" t="str">
        <f t="shared" si="429"/>
        <v>-</v>
      </c>
      <c r="AO855" s="309" t="str">
        <f t="shared" si="426"/>
        <v/>
      </c>
    </row>
    <row r="856" spans="2:41" ht="16.5" hidden="1" outlineLevel="2" thickBot="1">
      <c r="B856" s="316">
        <v>42</v>
      </c>
      <c r="C856" s="317">
        <f t="shared" si="424"/>
        <v>432</v>
      </c>
      <c r="D856" s="317">
        <f t="shared" si="425"/>
        <v>0</v>
      </c>
      <c r="E856" s="153"/>
      <c r="F856" s="153"/>
      <c r="G856" s="154"/>
      <c r="H856" s="154"/>
      <c r="I856" s="154"/>
      <c r="J856" s="154"/>
      <c r="K856" s="154"/>
      <c r="L856" s="154"/>
      <c r="M856" s="154"/>
      <c r="N856" s="253"/>
      <c r="O856" s="253"/>
      <c r="P856" s="312"/>
      <c r="Q856" s="253"/>
      <c r="R856" s="186" t="str">
        <f t="shared" si="427"/>
        <v>-</v>
      </c>
      <c r="S856" s="186" t="str">
        <f t="shared" si="428"/>
        <v>-</v>
      </c>
      <c r="T856" s="155" t="s">
        <v>316</v>
      </c>
      <c r="V856" s="181">
        <f t="shared" si="410"/>
        <v>0</v>
      </c>
      <c r="W856" s="202">
        <f t="shared" si="411"/>
        <v>0</v>
      </c>
      <c r="X856" s="149">
        <f t="shared" si="412"/>
        <v>0</v>
      </c>
      <c r="Y856" s="170">
        <f t="shared" si="413"/>
        <v>0</v>
      </c>
      <c r="Z856" s="161">
        <f t="shared" si="414"/>
        <v>0</v>
      </c>
      <c r="AA856" s="171">
        <f t="shared" si="415"/>
        <v>0</v>
      </c>
      <c r="AC856" s="219">
        <f t="shared" si="416"/>
        <v>0</v>
      </c>
      <c r="AD856" s="218">
        <f t="shared" si="417"/>
        <v>0</v>
      </c>
      <c r="AE856" s="218">
        <f t="shared" si="418"/>
        <v>0</v>
      </c>
      <c r="AF856" s="220">
        <f t="shared" si="419"/>
        <v>0</v>
      </c>
      <c r="AG856" s="162"/>
      <c r="AH856" s="182">
        <f t="shared" si="420"/>
        <v>0</v>
      </c>
      <c r="AI856" s="183">
        <f t="shared" si="421"/>
        <v>0</v>
      </c>
      <c r="AJ856" s="183">
        <f t="shared" si="422"/>
        <v>0</v>
      </c>
      <c r="AK856" s="184">
        <f t="shared" si="423"/>
        <v>0</v>
      </c>
      <c r="AM856" s="370" t="str">
        <f t="shared" si="429"/>
        <v>-</v>
      </c>
      <c r="AO856" s="309" t="str">
        <f t="shared" si="426"/>
        <v/>
      </c>
    </row>
    <row r="857" spans="2:41" ht="16.5" hidden="1" outlineLevel="2" thickBot="1">
      <c r="B857" s="316">
        <v>43</v>
      </c>
      <c r="C857" s="317">
        <f t="shared" si="424"/>
        <v>432</v>
      </c>
      <c r="D857" s="317">
        <f t="shared" si="425"/>
        <v>0</v>
      </c>
      <c r="E857" s="153"/>
      <c r="F857" s="153"/>
      <c r="G857" s="154"/>
      <c r="H857" s="154"/>
      <c r="I857" s="154"/>
      <c r="J857" s="154"/>
      <c r="K857" s="154"/>
      <c r="L857" s="154"/>
      <c r="M857" s="154"/>
      <c r="N857" s="253"/>
      <c r="O857" s="253"/>
      <c r="P857" s="312"/>
      <c r="Q857" s="253"/>
      <c r="R857" s="186" t="str">
        <f t="shared" si="427"/>
        <v>-</v>
      </c>
      <c r="S857" s="186" t="str">
        <f t="shared" si="428"/>
        <v>-</v>
      </c>
      <c r="T857" s="155" t="s">
        <v>316</v>
      </c>
      <c r="V857" s="181">
        <f t="shared" si="410"/>
        <v>0</v>
      </c>
      <c r="W857" s="202">
        <f t="shared" si="411"/>
        <v>0</v>
      </c>
      <c r="X857" s="149">
        <f t="shared" si="412"/>
        <v>0</v>
      </c>
      <c r="Y857" s="170">
        <f t="shared" si="413"/>
        <v>0</v>
      </c>
      <c r="Z857" s="161">
        <f t="shared" si="414"/>
        <v>0</v>
      </c>
      <c r="AA857" s="171">
        <f t="shared" si="415"/>
        <v>0</v>
      </c>
      <c r="AC857" s="219">
        <f t="shared" si="416"/>
        <v>0</v>
      </c>
      <c r="AD857" s="218">
        <f t="shared" si="417"/>
        <v>0</v>
      </c>
      <c r="AE857" s="218">
        <f t="shared" si="418"/>
        <v>0</v>
      </c>
      <c r="AF857" s="220">
        <f t="shared" si="419"/>
        <v>0</v>
      </c>
      <c r="AG857" s="162"/>
      <c r="AH857" s="182">
        <f t="shared" si="420"/>
        <v>0</v>
      </c>
      <c r="AI857" s="183">
        <f t="shared" si="421"/>
        <v>0</v>
      </c>
      <c r="AJ857" s="183">
        <f t="shared" si="422"/>
        <v>0</v>
      </c>
      <c r="AK857" s="184">
        <f t="shared" si="423"/>
        <v>0</v>
      </c>
      <c r="AM857" s="370" t="str">
        <f t="shared" si="429"/>
        <v>-</v>
      </c>
      <c r="AO857" s="309" t="str">
        <f t="shared" si="426"/>
        <v/>
      </c>
    </row>
    <row r="858" spans="2:41" ht="16.5" hidden="1" outlineLevel="2" thickBot="1">
      <c r="B858" s="316">
        <v>44</v>
      </c>
      <c r="C858" s="317">
        <f t="shared" si="424"/>
        <v>432</v>
      </c>
      <c r="D858" s="317">
        <f t="shared" si="425"/>
        <v>0</v>
      </c>
      <c r="E858" s="153"/>
      <c r="F858" s="153"/>
      <c r="G858" s="154"/>
      <c r="H858" s="154"/>
      <c r="I858" s="154"/>
      <c r="J858" s="154"/>
      <c r="K858" s="154"/>
      <c r="L858" s="154"/>
      <c r="M858" s="154"/>
      <c r="N858" s="253"/>
      <c r="O858" s="253"/>
      <c r="P858" s="312"/>
      <c r="Q858" s="253"/>
      <c r="R858" s="186" t="str">
        <f t="shared" si="427"/>
        <v>-</v>
      </c>
      <c r="S858" s="186" t="str">
        <f t="shared" si="428"/>
        <v>-</v>
      </c>
      <c r="T858" s="155" t="s">
        <v>316</v>
      </c>
      <c r="V858" s="181">
        <f t="shared" si="410"/>
        <v>0</v>
      </c>
      <c r="W858" s="202">
        <f t="shared" si="411"/>
        <v>0</v>
      </c>
      <c r="X858" s="149">
        <f t="shared" si="412"/>
        <v>0</v>
      </c>
      <c r="Y858" s="170">
        <f t="shared" si="413"/>
        <v>0</v>
      </c>
      <c r="Z858" s="161">
        <f t="shared" si="414"/>
        <v>0</v>
      </c>
      <c r="AA858" s="171">
        <f t="shared" si="415"/>
        <v>0</v>
      </c>
      <c r="AC858" s="219">
        <f t="shared" si="416"/>
        <v>0</v>
      </c>
      <c r="AD858" s="218">
        <f t="shared" si="417"/>
        <v>0</v>
      </c>
      <c r="AE858" s="218">
        <f t="shared" si="418"/>
        <v>0</v>
      </c>
      <c r="AF858" s="220">
        <f t="shared" si="419"/>
        <v>0</v>
      </c>
      <c r="AG858" s="162"/>
      <c r="AH858" s="182">
        <f t="shared" si="420"/>
        <v>0</v>
      </c>
      <c r="AI858" s="183">
        <f t="shared" si="421"/>
        <v>0</v>
      </c>
      <c r="AJ858" s="183">
        <f t="shared" si="422"/>
        <v>0</v>
      </c>
      <c r="AK858" s="184">
        <f t="shared" si="423"/>
        <v>0</v>
      </c>
      <c r="AM858" s="370" t="str">
        <f t="shared" si="429"/>
        <v>-</v>
      </c>
      <c r="AO858" s="309" t="str">
        <f t="shared" si="426"/>
        <v/>
      </c>
    </row>
    <row r="859" spans="2:41" ht="16.5" hidden="1" outlineLevel="2" thickBot="1">
      <c r="B859" s="318">
        <v>45</v>
      </c>
      <c r="C859" s="319">
        <f t="shared" si="424"/>
        <v>432</v>
      </c>
      <c r="D859" s="319">
        <f t="shared" si="425"/>
        <v>0</v>
      </c>
      <c r="E859" s="156"/>
      <c r="F859" s="156"/>
      <c r="G859" s="157"/>
      <c r="H859" s="157"/>
      <c r="I859" s="157"/>
      <c r="J859" s="157"/>
      <c r="K859" s="157"/>
      <c r="L859" s="157"/>
      <c r="M859" s="157"/>
      <c r="N859" s="889"/>
      <c r="O859" s="889"/>
      <c r="P859" s="313"/>
      <c r="Q859" s="889"/>
      <c r="R859" s="187" t="str">
        <f t="shared" si="427"/>
        <v>-</v>
      </c>
      <c r="S859" s="187" t="str">
        <f t="shared" si="428"/>
        <v>-</v>
      </c>
      <c r="T859" s="158" t="s">
        <v>316</v>
      </c>
      <c r="V859" s="181">
        <f t="shared" si="410"/>
        <v>0</v>
      </c>
      <c r="W859" s="202">
        <f t="shared" si="411"/>
        <v>0</v>
      </c>
      <c r="X859" s="149">
        <f t="shared" si="412"/>
        <v>0</v>
      </c>
      <c r="Y859" s="170">
        <f t="shared" si="413"/>
        <v>0</v>
      </c>
      <c r="Z859" s="161">
        <f t="shared" si="414"/>
        <v>0</v>
      </c>
      <c r="AA859" s="171">
        <f t="shared" si="415"/>
        <v>0</v>
      </c>
      <c r="AC859" s="219">
        <f t="shared" si="416"/>
        <v>0</v>
      </c>
      <c r="AD859" s="218">
        <f t="shared" si="417"/>
        <v>0</v>
      </c>
      <c r="AE859" s="218">
        <f t="shared" si="418"/>
        <v>0</v>
      </c>
      <c r="AF859" s="220">
        <f t="shared" si="419"/>
        <v>0</v>
      </c>
      <c r="AG859" s="162"/>
      <c r="AH859" s="182">
        <f t="shared" si="420"/>
        <v>0</v>
      </c>
      <c r="AI859" s="183">
        <f t="shared" si="421"/>
        <v>0</v>
      </c>
      <c r="AJ859" s="183">
        <f t="shared" si="422"/>
        <v>0</v>
      </c>
      <c r="AK859" s="184">
        <f t="shared" si="423"/>
        <v>0</v>
      </c>
      <c r="AM859" s="371" t="str">
        <f t="shared" si="429"/>
        <v>-</v>
      </c>
      <c r="AO859" s="309" t="str">
        <f t="shared" si="426"/>
        <v/>
      </c>
    </row>
    <row r="860" spans="2:41" ht="15.75" hidden="1" outlineLevel="1" thickBot="1">
      <c r="F860" s="761" t="s">
        <v>176</v>
      </c>
      <c r="G860" s="762"/>
      <c r="H860" s="762"/>
      <c r="I860" s="762"/>
      <c r="J860" s="762"/>
      <c r="K860" s="762"/>
      <c r="L860" s="762"/>
      <c r="M860" s="762"/>
      <c r="N860" s="199"/>
      <c r="O860" s="199"/>
      <c r="P860" s="199"/>
      <c r="Q860" s="199"/>
      <c r="R860" s="200"/>
      <c r="S860" s="200"/>
    </row>
    <row r="861" spans="2:41" s="322" customFormat="1" ht="21.75" hidden="1" customHeight="1" outlineLevel="1" thickTop="1">
      <c r="B861" s="320"/>
      <c r="C861" s="321"/>
      <c r="D861" s="321"/>
      <c r="F861" s="328" t="s">
        <v>350</v>
      </c>
      <c r="G861" s="329" t="s">
        <v>248</v>
      </c>
      <c r="H861" s="329" t="s">
        <v>265</v>
      </c>
      <c r="I861" s="329" t="s">
        <v>249</v>
      </c>
      <c r="J861" s="329" t="s">
        <v>250</v>
      </c>
      <c r="K861" s="329" t="s">
        <v>251</v>
      </c>
      <c r="L861" s="329" t="s">
        <v>252</v>
      </c>
      <c r="M861" s="329" t="s">
        <v>253</v>
      </c>
      <c r="N861" s="329" t="s">
        <v>254</v>
      </c>
      <c r="O861" s="329" t="s">
        <v>399</v>
      </c>
      <c r="P861" s="329" t="s">
        <v>400</v>
      </c>
      <c r="Q861" s="329" t="s">
        <v>401</v>
      </c>
      <c r="R861" s="330" t="s">
        <v>264</v>
      </c>
      <c r="S861" s="331" t="s">
        <v>255</v>
      </c>
      <c r="T861" s="372" t="s">
        <v>409</v>
      </c>
      <c r="U861" s="325"/>
      <c r="V861" s="321"/>
      <c r="W861" s="321"/>
      <c r="AG861" s="326"/>
      <c r="AL861" s="325"/>
      <c r="AM861" s="325"/>
      <c r="AN861" s="325"/>
      <c r="AO861" s="344"/>
    </row>
    <row r="862" spans="2:41" s="322" customFormat="1" ht="15" hidden="1" outlineLevel="1">
      <c r="B862" s="320"/>
      <c r="C862" s="321"/>
      <c r="D862" s="321"/>
      <c r="F862" s="332" t="s">
        <v>257</v>
      </c>
      <c r="G862" s="333">
        <f t="shared" ref="G862:S862" si="430">SUMIF(G815:G859,5)/5</f>
        <v>0</v>
      </c>
      <c r="H862" s="333">
        <f t="shared" si="430"/>
        <v>0</v>
      </c>
      <c r="I862" s="333">
        <f t="shared" si="430"/>
        <v>0</v>
      </c>
      <c r="J862" s="333">
        <f t="shared" si="430"/>
        <v>0</v>
      </c>
      <c r="K862" s="333">
        <f t="shared" si="430"/>
        <v>0</v>
      </c>
      <c r="L862" s="333">
        <f t="shared" si="430"/>
        <v>0</v>
      </c>
      <c r="M862" s="333">
        <f t="shared" si="430"/>
        <v>0</v>
      </c>
      <c r="N862" s="333">
        <f t="shared" si="430"/>
        <v>0</v>
      </c>
      <c r="O862" s="333">
        <f t="shared" si="430"/>
        <v>0</v>
      </c>
      <c r="P862" s="333">
        <f t="shared" si="430"/>
        <v>0</v>
      </c>
      <c r="Q862" s="333">
        <f t="shared" si="430"/>
        <v>0</v>
      </c>
      <c r="R862" s="333">
        <f t="shared" si="430"/>
        <v>0</v>
      </c>
      <c r="S862" s="334">
        <f t="shared" si="430"/>
        <v>0</v>
      </c>
      <c r="T862" s="373" t="s">
        <v>411</v>
      </c>
      <c r="U862" s="325"/>
      <c r="V862" s="321"/>
      <c r="W862" s="321"/>
      <c r="AG862" s="326"/>
      <c r="AL862" s="325"/>
      <c r="AM862" s="325"/>
      <c r="AN862" s="325"/>
      <c r="AO862" s="344"/>
    </row>
    <row r="863" spans="2:41" s="322" customFormat="1" ht="15" hidden="1" outlineLevel="1">
      <c r="B863" s="320"/>
      <c r="C863" s="321"/>
      <c r="D863" s="321"/>
      <c r="F863" s="335" t="s">
        <v>258</v>
      </c>
      <c r="G863" s="336">
        <f t="shared" ref="G863:S863" si="431">IF(ISERR(G862/SUM(G862,G864,G866,G868)*100),0,G862/SUM(G862,G864,G866,G868)*100)</f>
        <v>0</v>
      </c>
      <c r="H863" s="336">
        <f t="shared" si="431"/>
        <v>0</v>
      </c>
      <c r="I863" s="336">
        <f t="shared" si="431"/>
        <v>0</v>
      </c>
      <c r="J863" s="336">
        <f t="shared" si="431"/>
        <v>0</v>
      </c>
      <c r="K863" s="336">
        <f t="shared" si="431"/>
        <v>0</v>
      </c>
      <c r="L863" s="336">
        <f t="shared" si="431"/>
        <v>0</v>
      </c>
      <c r="M863" s="336">
        <f t="shared" si="431"/>
        <v>0</v>
      </c>
      <c r="N863" s="336">
        <f t="shared" si="431"/>
        <v>0</v>
      </c>
      <c r="O863" s="336">
        <f t="shared" si="431"/>
        <v>0</v>
      </c>
      <c r="P863" s="336">
        <f t="shared" si="431"/>
        <v>0</v>
      </c>
      <c r="Q863" s="336">
        <f t="shared" si="431"/>
        <v>0</v>
      </c>
      <c r="R863" s="336">
        <f t="shared" si="431"/>
        <v>0</v>
      </c>
      <c r="S863" s="337">
        <f t="shared" si="431"/>
        <v>0</v>
      </c>
      <c r="T863" s="374">
        <f>SUM(V814:W814)</f>
        <v>0</v>
      </c>
      <c r="U863" s="325"/>
      <c r="V863" s="321"/>
      <c r="W863" s="321"/>
      <c r="AG863" s="326"/>
      <c r="AL863" s="325"/>
      <c r="AM863" s="325"/>
      <c r="AN863" s="325"/>
      <c r="AO863" s="344"/>
    </row>
    <row r="864" spans="2:41" s="322" customFormat="1" ht="15" hidden="1" outlineLevel="1">
      <c r="B864" s="320"/>
      <c r="C864" s="321"/>
      <c r="D864" s="321"/>
      <c r="F864" s="332" t="s">
        <v>259</v>
      </c>
      <c r="G864" s="333">
        <f t="shared" ref="G864:S864" si="432">SUMIF(G815:G859,4)/4</f>
        <v>0</v>
      </c>
      <c r="H864" s="333">
        <f t="shared" si="432"/>
        <v>0</v>
      </c>
      <c r="I864" s="333">
        <f t="shared" si="432"/>
        <v>0</v>
      </c>
      <c r="J864" s="333">
        <f t="shared" si="432"/>
        <v>0</v>
      </c>
      <c r="K864" s="333">
        <f t="shared" si="432"/>
        <v>0</v>
      </c>
      <c r="L864" s="333">
        <f t="shared" si="432"/>
        <v>0</v>
      </c>
      <c r="M864" s="333">
        <f t="shared" si="432"/>
        <v>0</v>
      </c>
      <c r="N864" s="333">
        <f t="shared" si="432"/>
        <v>0</v>
      </c>
      <c r="O864" s="333">
        <f t="shared" si="432"/>
        <v>0</v>
      </c>
      <c r="P864" s="333">
        <f t="shared" si="432"/>
        <v>0</v>
      </c>
      <c r="Q864" s="333">
        <f t="shared" si="432"/>
        <v>0</v>
      </c>
      <c r="R864" s="333">
        <f t="shared" si="432"/>
        <v>0</v>
      </c>
      <c r="S864" s="334">
        <f t="shared" si="432"/>
        <v>0</v>
      </c>
      <c r="T864" s="375" t="s">
        <v>410</v>
      </c>
      <c r="U864" s="325"/>
      <c r="V864" s="321"/>
      <c r="W864" s="321"/>
      <c r="AG864" s="326"/>
      <c r="AL864" s="325"/>
      <c r="AM864" s="325"/>
      <c r="AN864" s="325"/>
      <c r="AO864" s="344"/>
    </row>
    <row r="865" spans="2:41" s="322" customFormat="1" ht="15" hidden="1" outlineLevel="1">
      <c r="B865" s="320"/>
      <c r="C865" s="321"/>
      <c r="D865" s="321"/>
      <c r="F865" s="335" t="s">
        <v>258</v>
      </c>
      <c r="G865" s="336">
        <f t="shared" ref="G865:S865" si="433">IF(ISERR(G864/SUM(G862,G864,G866,G868)*100),0,G864/SUM(G862,G864,G866,G868)*100)</f>
        <v>0</v>
      </c>
      <c r="H865" s="336">
        <f t="shared" si="433"/>
        <v>0</v>
      </c>
      <c r="I865" s="336">
        <f t="shared" si="433"/>
        <v>0</v>
      </c>
      <c r="J865" s="336">
        <f t="shared" si="433"/>
        <v>0</v>
      </c>
      <c r="K865" s="336">
        <f t="shared" si="433"/>
        <v>0</v>
      </c>
      <c r="L865" s="336">
        <f t="shared" si="433"/>
        <v>0</v>
      </c>
      <c r="M865" s="336">
        <f t="shared" si="433"/>
        <v>0</v>
      </c>
      <c r="N865" s="336">
        <f t="shared" si="433"/>
        <v>0</v>
      </c>
      <c r="O865" s="336">
        <f t="shared" si="433"/>
        <v>0</v>
      </c>
      <c r="P865" s="336">
        <f t="shared" si="433"/>
        <v>0</v>
      </c>
      <c r="Q865" s="336">
        <f t="shared" si="433"/>
        <v>0</v>
      </c>
      <c r="R865" s="336">
        <f t="shared" si="433"/>
        <v>0</v>
      </c>
      <c r="S865" s="337">
        <f t="shared" si="433"/>
        <v>0</v>
      </c>
      <c r="T865" s="376">
        <f>AM814</f>
        <v>0</v>
      </c>
      <c r="U865" s="325"/>
      <c r="V865" s="321"/>
      <c r="W865" s="321"/>
      <c r="AG865" s="326"/>
      <c r="AL865" s="325"/>
      <c r="AM865" s="325"/>
      <c r="AN865" s="325"/>
      <c r="AO865" s="344"/>
    </row>
    <row r="866" spans="2:41" s="322" customFormat="1" ht="15" hidden="1" outlineLevel="1">
      <c r="B866" s="320"/>
      <c r="C866" s="321"/>
      <c r="D866" s="321"/>
      <c r="F866" s="332" t="s">
        <v>260</v>
      </c>
      <c r="G866" s="333">
        <f t="shared" ref="G866:S866" si="434">SUMIF(G815:G859,3)/3</f>
        <v>0</v>
      </c>
      <c r="H866" s="333">
        <f t="shared" si="434"/>
        <v>0</v>
      </c>
      <c r="I866" s="333">
        <f t="shared" si="434"/>
        <v>0</v>
      </c>
      <c r="J866" s="333">
        <f t="shared" si="434"/>
        <v>0</v>
      </c>
      <c r="K866" s="333">
        <f t="shared" si="434"/>
        <v>0</v>
      </c>
      <c r="L866" s="333">
        <f t="shared" si="434"/>
        <v>0</v>
      </c>
      <c r="M866" s="333">
        <f t="shared" si="434"/>
        <v>0</v>
      </c>
      <c r="N866" s="333">
        <f t="shared" si="434"/>
        <v>0</v>
      </c>
      <c r="O866" s="333">
        <f t="shared" si="434"/>
        <v>0</v>
      </c>
      <c r="P866" s="333">
        <f t="shared" si="434"/>
        <v>0</v>
      </c>
      <c r="Q866" s="333">
        <f t="shared" si="434"/>
        <v>0</v>
      </c>
      <c r="R866" s="333">
        <f t="shared" si="434"/>
        <v>0</v>
      </c>
      <c r="S866" s="334">
        <f t="shared" si="434"/>
        <v>0</v>
      </c>
      <c r="T866" s="375" t="s">
        <v>412</v>
      </c>
      <c r="U866" s="325"/>
      <c r="V866" s="321"/>
      <c r="W866" s="321"/>
      <c r="AG866" s="326"/>
      <c r="AL866" s="325"/>
      <c r="AM866" s="325"/>
      <c r="AN866" s="325"/>
      <c r="AO866" s="344"/>
    </row>
    <row r="867" spans="2:41" s="322" customFormat="1" ht="15" hidden="1" outlineLevel="1">
      <c r="B867" s="320"/>
      <c r="C867" s="321"/>
      <c r="D867" s="321"/>
      <c r="F867" s="335" t="s">
        <v>258</v>
      </c>
      <c r="G867" s="336">
        <f t="shared" ref="G867:S867" si="435">IF(ISERR(G866/SUM(G862,G864,G866,G868)*100),0,G866/SUM(G862,G864,G866,G868)*100)</f>
        <v>0</v>
      </c>
      <c r="H867" s="336">
        <f t="shared" si="435"/>
        <v>0</v>
      </c>
      <c r="I867" s="336">
        <f t="shared" si="435"/>
        <v>0</v>
      </c>
      <c r="J867" s="336">
        <f t="shared" si="435"/>
        <v>0</v>
      </c>
      <c r="K867" s="336">
        <f t="shared" si="435"/>
        <v>0</v>
      </c>
      <c r="L867" s="336">
        <f t="shared" si="435"/>
        <v>0</v>
      </c>
      <c r="M867" s="336">
        <f t="shared" si="435"/>
        <v>0</v>
      </c>
      <c r="N867" s="336">
        <f t="shared" si="435"/>
        <v>0</v>
      </c>
      <c r="O867" s="336">
        <f t="shared" si="435"/>
        <v>0</v>
      </c>
      <c r="P867" s="336">
        <f t="shared" si="435"/>
        <v>0</v>
      </c>
      <c r="Q867" s="336">
        <f t="shared" si="435"/>
        <v>0</v>
      </c>
      <c r="R867" s="336">
        <f t="shared" si="435"/>
        <v>0</v>
      </c>
      <c r="S867" s="337">
        <f t="shared" si="435"/>
        <v>0</v>
      </c>
      <c r="T867" s="377">
        <f>T863-T865</f>
        <v>0</v>
      </c>
      <c r="U867" s="325"/>
      <c r="V867" s="321"/>
      <c r="W867" s="321"/>
      <c r="AG867" s="326"/>
      <c r="AL867" s="325"/>
      <c r="AM867" s="325"/>
      <c r="AN867" s="325"/>
      <c r="AO867" s="344"/>
    </row>
    <row r="868" spans="2:41" s="322" customFormat="1" ht="15" hidden="1" outlineLevel="1">
      <c r="B868" s="320"/>
      <c r="C868" s="321"/>
      <c r="D868" s="321"/>
      <c r="F868" s="332" t="s">
        <v>261</v>
      </c>
      <c r="G868" s="333">
        <f t="shared" ref="G868:S868" si="436">SUMIF(G815:G859,2)/2</f>
        <v>0</v>
      </c>
      <c r="H868" s="333">
        <f t="shared" si="436"/>
        <v>0</v>
      </c>
      <c r="I868" s="333">
        <f t="shared" si="436"/>
        <v>0</v>
      </c>
      <c r="J868" s="333">
        <f t="shared" si="436"/>
        <v>0</v>
      </c>
      <c r="K868" s="333">
        <f t="shared" si="436"/>
        <v>0</v>
      </c>
      <c r="L868" s="333">
        <f t="shared" si="436"/>
        <v>0</v>
      </c>
      <c r="M868" s="333">
        <f t="shared" si="436"/>
        <v>0</v>
      </c>
      <c r="N868" s="333">
        <f t="shared" si="436"/>
        <v>0</v>
      </c>
      <c r="O868" s="333">
        <f t="shared" si="436"/>
        <v>0</v>
      </c>
      <c r="P868" s="333">
        <f t="shared" si="436"/>
        <v>0</v>
      </c>
      <c r="Q868" s="333">
        <f t="shared" si="436"/>
        <v>0</v>
      </c>
      <c r="R868" s="333">
        <f t="shared" si="436"/>
        <v>0</v>
      </c>
      <c r="S868" s="334">
        <f t="shared" si="436"/>
        <v>0</v>
      </c>
      <c r="T868" s="1128" t="s">
        <v>413</v>
      </c>
      <c r="U868" s="325"/>
      <c r="V868" s="321"/>
      <c r="W868" s="321"/>
      <c r="AG868" s="326"/>
      <c r="AL868" s="325"/>
      <c r="AM868" s="325"/>
      <c r="AN868" s="325"/>
      <c r="AO868" s="344"/>
    </row>
    <row r="869" spans="2:41" s="322" customFormat="1" ht="15" hidden="1" outlineLevel="1">
      <c r="B869" s="320"/>
      <c r="C869" s="321"/>
      <c r="D869" s="321"/>
      <c r="F869" s="335" t="s">
        <v>258</v>
      </c>
      <c r="G869" s="336">
        <f t="shared" ref="G869:S869" si="437">IF(ISERR(G868/SUM(G862,G864,G866,G868)*100),0,G868/SUM(G862,G864,G866,G868)*100)</f>
        <v>0</v>
      </c>
      <c r="H869" s="336">
        <f t="shared" si="437"/>
        <v>0</v>
      </c>
      <c r="I869" s="336">
        <f t="shared" si="437"/>
        <v>0</v>
      </c>
      <c r="J869" s="336">
        <f t="shared" si="437"/>
        <v>0</v>
      </c>
      <c r="K869" s="336">
        <f t="shared" si="437"/>
        <v>0</v>
      </c>
      <c r="L869" s="336">
        <f t="shared" si="437"/>
        <v>0</v>
      </c>
      <c r="M869" s="336">
        <f t="shared" si="437"/>
        <v>0</v>
      </c>
      <c r="N869" s="336">
        <f t="shared" si="437"/>
        <v>0</v>
      </c>
      <c r="O869" s="336">
        <f t="shared" si="437"/>
        <v>0</v>
      </c>
      <c r="P869" s="336">
        <f t="shared" si="437"/>
        <v>0</v>
      </c>
      <c r="Q869" s="336">
        <f t="shared" si="437"/>
        <v>0</v>
      </c>
      <c r="R869" s="336">
        <f t="shared" si="437"/>
        <v>0</v>
      </c>
      <c r="S869" s="337">
        <f t="shared" si="437"/>
        <v>0</v>
      </c>
      <c r="T869" s="1129"/>
      <c r="U869" s="325"/>
      <c r="V869" s="321"/>
      <c r="W869" s="321"/>
      <c r="AG869" s="326"/>
      <c r="AL869" s="325"/>
      <c r="AM869" s="325"/>
      <c r="AN869" s="325"/>
      <c r="AO869" s="344"/>
    </row>
    <row r="870" spans="2:41" s="322" customFormat="1" ht="15" collapsed="1">
      <c r="B870" s="320"/>
      <c r="C870" s="321"/>
      <c r="D870" s="321"/>
      <c r="F870" s="338" t="s">
        <v>262</v>
      </c>
      <c r="G870" s="339">
        <f t="shared" ref="G870:S870" si="438">IF(SUM(G862,G864,G866,G868)=0,0,IF(AND(SUM(G863,G865,G867)&gt;=95,G863&gt;=50),5,IF(AND(SUM(G863,G865,G867)&gt;=90,SUM(G863,G865)&gt;=50),4,IF(SUM(G863,G865,G867)&gt;=85,3,2))))</f>
        <v>0</v>
      </c>
      <c r="H870" s="339">
        <f t="shared" si="438"/>
        <v>0</v>
      </c>
      <c r="I870" s="339">
        <f t="shared" si="438"/>
        <v>0</v>
      </c>
      <c r="J870" s="339">
        <f t="shared" si="438"/>
        <v>0</v>
      </c>
      <c r="K870" s="339">
        <f t="shared" si="438"/>
        <v>0</v>
      </c>
      <c r="L870" s="339">
        <f t="shared" si="438"/>
        <v>0</v>
      </c>
      <c r="M870" s="339">
        <f t="shared" si="438"/>
        <v>0</v>
      </c>
      <c r="N870" s="339">
        <f t="shared" si="438"/>
        <v>0</v>
      </c>
      <c r="O870" s="339">
        <f t="shared" si="438"/>
        <v>0</v>
      </c>
      <c r="P870" s="339">
        <f t="shared" si="438"/>
        <v>0</v>
      </c>
      <c r="Q870" s="339">
        <f t="shared" si="438"/>
        <v>0</v>
      </c>
      <c r="R870" s="339">
        <f t="shared" si="438"/>
        <v>0</v>
      </c>
      <c r="S870" s="340">
        <f t="shared" si="438"/>
        <v>0</v>
      </c>
      <c r="T870" s="378" t="e">
        <f>T865/T863</f>
        <v>#DIV/0!</v>
      </c>
      <c r="U870" s="325"/>
      <c r="V870" s="321"/>
      <c r="W870" s="321"/>
      <c r="AG870" s="326"/>
      <c r="AL870" s="325"/>
      <c r="AM870" s="325"/>
      <c r="AN870" s="325"/>
      <c r="AO870" s="344"/>
    </row>
    <row r="871" spans="2:41" s="322" customFormat="1" ht="15.75" thickBot="1">
      <c r="B871" s="320"/>
      <c r="C871" s="321"/>
      <c r="D871" s="321"/>
      <c r="F871" s="341" t="s">
        <v>263</v>
      </c>
      <c r="G871" s="342">
        <f t="shared" ref="G871:S871" si="439">IF(SUM(G862,G864,G866,G868)&gt;0,SUM(G862*5,G864*4,G866*3,G868*2)/SUM(G862,G864,G866,G868),0)</f>
        <v>0</v>
      </c>
      <c r="H871" s="342">
        <f t="shared" si="439"/>
        <v>0</v>
      </c>
      <c r="I871" s="342">
        <f t="shared" si="439"/>
        <v>0</v>
      </c>
      <c r="J871" s="342">
        <f t="shared" si="439"/>
        <v>0</v>
      </c>
      <c r="K871" s="342">
        <f t="shared" si="439"/>
        <v>0</v>
      </c>
      <c r="L871" s="342">
        <f t="shared" si="439"/>
        <v>0</v>
      </c>
      <c r="M871" s="342">
        <f t="shared" si="439"/>
        <v>0</v>
      </c>
      <c r="N871" s="342">
        <f t="shared" si="439"/>
        <v>0</v>
      </c>
      <c r="O871" s="342">
        <f t="shared" si="439"/>
        <v>0</v>
      </c>
      <c r="P871" s="342">
        <f t="shared" si="439"/>
        <v>0</v>
      </c>
      <c r="Q871" s="342">
        <f t="shared" si="439"/>
        <v>0</v>
      </c>
      <c r="R871" s="342">
        <f t="shared" si="439"/>
        <v>0</v>
      </c>
      <c r="S871" s="343">
        <f t="shared" si="439"/>
        <v>0</v>
      </c>
      <c r="T871" s="379" t="e">
        <f>T867/T863</f>
        <v>#DIV/0!</v>
      </c>
      <c r="U871" s="325"/>
      <c r="V871" s="321"/>
      <c r="W871" s="321"/>
      <c r="AG871" s="326"/>
      <c r="AL871" s="325"/>
      <c r="AM871" s="325"/>
      <c r="AN871" s="325"/>
      <c r="AO871" s="344"/>
    </row>
    <row r="872" spans="2:41" ht="14.25" thickTop="1" thickBot="1"/>
    <row r="873" spans="2:41" s="159" customFormat="1" ht="16.5" thickBot="1">
      <c r="B873" s="189"/>
      <c r="C873" s="198">
        <v>433</v>
      </c>
      <c r="D873" s="713">
        <f>Главная!Q17</f>
        <v>0</v>
      </c>
      <c r="E873" s="175"/>
      <c r="F873" s="175"/>
      <c r="G873" s="175"/>
      <c r="H873" s="175"/>
      <c r="I873" s="175"/>
      <c r="J873" s="175"/>
      <c r="K873" s="175"/>
      <c r="L873" s="175"/>
      <c r="M873" s="175"/>
      <c r="N873" s="176"/>
      <c r="O873" s="176"/>
      <c r="P873" s="176"/>
      <c r="Q873" s="176"/>
      <c r="R873" s="175"/>
      <c r="S873" s="175"/>
      <c r="T873" s="177"/>
      <c r="V873" s="162"/>
      <c r="W873" s="162"/>
      <c r="Y873" s="1117" t="s">
        <v>351</v>
      </c>
      <c r="Z873" s="1117"/>
      <c r="AA873" s="1117"/>
      <c r="AC873" s="1117" t="s">
        <v>352</v>
      </c>
      <c r="AD873" s="1117"/>
      <c r="AE873" s="1117"/>
      <c r="AF873" s="1117"/>
      <c r="AG873" s="162"/>
      <c r="AH873" s="1117" t="s">
        <v>264</v>
      </c>
      <c r="AI873" s="1117"/>
      <c r="AJ873" s="1117"/>
      <c r="AK873" s="1117"/>
      <c r="AM873" s="224" t="s">
        <v>409</v>
      </c>
      <c r="AO873" s="162"/>
    </row>
    <row r="874" spans="2:41" ht="30" hidden="1" customHeight="1" outlineLevel="2" thickBot="1">
      <c r="B874" s="193" t="s">
        <v>348</v>
      </c>
      <c r="C874" s="194" t="s">
        <v>244</v>
      </c>
      <c r="D874" s="194" t="s">
        <v>245</v>
      </c>
      <c r="E874" s="194" t="s">
        <v>246</v>
      </c>
      <c r="F874" s="209" t="s">
        <v>319</v>
      </c>
      <c r="G874" s="212" t="s">
        <v>248</v>
      </c>
      <c r="H874" s="210" t="s">
        <v>265</v>
      </c>
      <c r="I874" s="212" t="s">
        <v>249</v>
      </c>
      <c r="J874" s="211" t="s">
        <v>250</v>
      </c>
      <c r="K874" s="194" t="s">
        <v>251</v>
      </c>
      <c r="L874" s="194" t="s">
        <v>252</v>
      </c>
      <c r="M874" s="194" t="s">
        <v>253</v>
      </c>
      <c r="N874" s="194" t="s">
        <v>254</v>
      </c>
      <c r="O874" s="194" t="s">
        <v>399</v>
      </c>
      <c r="P874" s="310" t="s">
        <v>400</v>
      </c>
      <c r="Q874" s="194" t="s">
        <v>401</v>
      </c>
      <c r="R874" s="196" t="s">
        <v>264</v>
      </c>
      <c r="S874" s="196" t="s">
        <v>255</v>
      </c>
      <c r="T874" s="204" t="str">
        <f>CONCATENATE("Аттест. - ",SUM(V875:V919)," чел.","                                                 Не Аттест. - ",SUM(W875:W919)," чел.")</f>
        <v>Аттест. - 0 чел.                                                 Не Аттест. - 0 чел.</v>
      </c>
      <c r="V874" s="203">
        <f>SUM(V875:V919)</f>
        <v>0</v>
      </c>
      <c r="W874" s="205">
        <f>SUM(W875:W919)</f>
        <v>0</v>
      </c>
      <c r="Y874" s="206">
        <v>5</v>
      </c>
      <c r="Z874" s="207">
        <v>4</v>
      </c>
      <c r="AA874" s="208">
        <v>3</v>
      </c>
      <c r="AC874" s="178">
        <v>5</v>
      </c>
      <c r="AD874" s="179">
        <v>4</v>
      </c>
      <c r="AE874" s="179">
        <v>3</v>
      </c>
      <c r="AF874" s="180">
        <v>2</v>
      </c>
      <c r="AG874" s="217"/>
      <c r="AH874" s="178">
        <v>5</v>
      </c>
      <c r="AI874" s="179">
        <v>4</v>
      </c>
      <c r="AJ874" s="179">
        <v>3</v>
      </c>
      <c r="AK874" s="180">
        <v>2</v>
      </c>
      <c r="AM874" s="369">
        <f>SUM(AM875:AM919)</f>
        <v>0</v>
      </c>
      <c r="AO874" s="201"/>
    </row>
    <row r="875" spans="2:41" ht="16.5" hidden="1" outlineLevel="2" thickBot="1">
      <c r="B875" s="314">
        <v>1</v>
      </c>
      <c r="C875" s="315">
        <f>C873</f>
        <v>433</v>
      </c>
      <c r="D875" s="315">
        <f>D873</f>
        <v>0</v>
      </c>
      <c r="E875" s="150"/>
      <c r="F875" s="150"/>
      <c r="G875" s="151"/>
      <c r="H875" s="151"/>
      <c r="I875" s="151"/>
      <c r="J875" s="151"/>
      <c r="K875" s="151"/>
      <c r="L875" s="151"/>
      <c r="M875" s="151"/>
      <c r="N875" s="252"/>
      <c r="O875" s="252"/>
      <c r="P875" s="311"/>
      <c r="Q875" s="252"/>
      <c r="R875" s="185" t="str">
        <f>IF(SUM(J875:Q875)&lt;1,"-",IF(AK875&gt;0,2,IF(AND(AH875&gt;=50,AI875=(100-AH875)),5,IF((AH875+AI875)&gt;=70,4,3))))</f>
        <v>-</v>
      </c>
      <c r="S875" s="185" t="str">
        <f>IF(AND(G875&gt;1,I875&gt;1),IF(Y875=5,5,IF(Z875=4,4,IF(AA875=3,3,IF(V875=1,2,"-")))),R875)</f>
        <v>-</v>
      </c>
      <c r="T875" s="152" t="s">
        <v>316</v>
      </c>
      <c r="V875" s="181">
        <f t="shared" ref="V875:V919" si="440">IF(SUM(AH875:AK875)&gt;0,1,0)</f>
        <v>0</v>
      </c>
      <c r="W875" s="202">
        <f t="shared" ref="W875:W919" si="441">IF(IF(ISERR(SEARCH(".",F875)),0,1)=1,IF(V875=1,0,1),0)</f>
        <v>0</v>
      </c>
      <c r="X875" s="149">
        <f t="shared" ref="X875:X919" si="442">SUM(IF(J875&gt;0,1,0),IF(K875&gt;0,1,0),IF(L875&gt;0,1,0),IF(M875&gt;0,1,0),IF($W$2=2,SUM(IF(N875&gt;0,1,0),IF(O875&gt;0,1,0),IF(Q875&gt;0,1,0)),IF($W$2=4,IF(N875&gt;0,1,0))))</f>
        <v>0</v>
      </c>
      <c r="Y875" s="167">
        <f t="shared" ref="Y875:Y919" si="443">IF(AND(G875=5,I875=5),IF(AC875&gt;=50,IF(AND(AE875=0,AF875=0),5,0),0),0)</f>
        <v>0</v>
      </c>
      <c r="Z875" s="168">
        <f t="shared" ref="Z875:Z919" si="444">IF(AND(G875&gt;=4,I875&gt;=4),IF(SUM(AC875:AD875)&gt;=70,IF(AF875=0,4,0),0),0)</f>
        <v>0</v>
      </c>
      <c r="AA875" s="169">
        <f t="shared" ref="AA875:AA919" si="445">IF(AND(G875&gt;=3,I875&gt;=3),IF(AF875=0,3,0),0)</f>
        <v>0</v>
      </c>
      <c r="AC875" s="219">
        <f t="shared" ref="AC875:AC919" si="446">(IF(G875=5,1,0)+IF(I875=5,1,0)+IF(J875=5,1,0)+IF(K875=5,1,0)+IF(L875=5,1,0)+IF(M875=5,1,0)+IF(AND(N875=5,OR($W$2=4,$W$2=2)),1,0)+IF(AND($W$2=2,O875=5),1,0)+IF(AND($W$2=2,Q875=5),1,0))/(X875+2)*100</f>
        <v>0</v>
      </c>
      <c r="AD875" s="218">
        <f t="shared" ref="AD875:AD919" si="447">(IF(G875=4,1,0)+IF(I875=4,1,0)+IF(J875=4,1,0)+IF(K875=4,1,0)+IF(L875=4,1,0)+IF(M875=4,1,0)+IF(AND(N875=4,OR($W$2=4,$W$2=2)),1,0)+IF(AND($W$2=2,O875=4),1,0)+IF(AND($W$2=2,Q875=4),1,0))/(X875+2)*100</f>
        <v>0</v>
      </c>
      <c r="AE875" s="218">
        <f t="shared" ref="AE875:AE919" si="448">(IF(G875=3,1,0)+IF(I875=3,1,0)+IF(J875=3,1,0)+IF(K875=3,1,0)+IF(L875=3,1,0)+IF(M875=3,1,0)+IF(AND(N875=3,(OR($W$2=4,$W$2=2))),1,0)+IF(AND($W$2=2,O875=3),1,0)+IF(AND($W$2=2,Q875=3),1,0))/(X875+2)*100</f>
        <v>0</v>
      </c>
      <c r="AF875" s="220">
        <f t="shared" ref="AF875:AF919" si="449">(IF(G875=2,1,0)+IF(I875=2,1,0)+IF(J875=2,1,0)+IF(K875=2,1,0)+IF(L875=2,1,0)+IF(M875=2,1,0)+IF(AND(OR($W$2=4,$W$2=2),N875=2),1,0)+IF(AND($W$2=2,O875=2),1,0)+IF(AND($W$2=2,Q875=2),1,0))/(X875+2)*100</f>
        <v>0</v>
      </c>
      <c r="AG875" s="162"/>
      <c r="AH875" s="182">
        <f t="shared" ref="AH875:AH919" si="450">(IF(J875=5,1,0)+IF(K875=5,1,0)+IF(L875=5,1,0)+IF(M875=5,1,0)+IF(AND(N875=5,OR($W$2=4,$W$2=2)),1,0)+IF(AND($W$2=2,O875=5),1,0)+IF(AND($W$2=2,Q875=5),1,0))/(IF(X875=0,1,X875))*100</f>
        <v>0</v>
      </c>
      <c r="AI875" s="183">
        <f t="shared" ref="AI875:AI919" si="451">(IF(J875=4,1,0)+IF(K875=4,1,0)+IF(L875=4,1,0)+IF(M875=4,1,0)+IF(AND(N875=4,OR($W$2=4,$W$2=2)),1,0)+IF(AND($W$2=2,O875=4),1,0)+IF(AND($W$2=2,Q875=4),1,0))/(IF(X875=0,1,X875))*100</f>
        <v>0</v>
      </c>
      <c r="AJ875" s="183">
        <f t="shared" ref="AJ875:AJ919" si="452">(IF(J875=3,1,0)+IF(K875=3,1,0)+IF(L875=3,1,0)+IF(M875=3,1,0)+IF(AND(N875=3,(OR($W$2=4,$W$2=2))),1,0)+IF(AND($W$2=2,O875=3),1,0)+IF(AND($W$2=2,Q875=3),1,0))/(IF(X875=0,1,X875))*100</f>
        <v>0</v>
      </c>
      <c r="AK875" s="184">
        <f t="shared" ref="AK875:AK919" si="453">(IF(J875=2,1,0)+IF(K875=2,1,0)+IF(L875=2,1,0)+IF(M875=2,1,0)+IF(AND(OR($W$2=4,$W$2=2),N875=2),1,0)+IF(AND($W$2=2,O875=2),1,0)+IF(AND($W$2=2,Q875=2),1,0))/(IF(X875=0,1,X875))*100</f>
        <v>0</v>
      </c>
      <c r="AM875" s="370" t="str">
        <f>IF(OR(S875=5,S875=4),1,IF(OR(S875=3,S875=2),0,"-"))</f>
        <v>-</v>
      </c>
      <c r="AO875" s="309" t="str">
        <f>IF(AM875=1,"3 КЛ","")</f>
        <v/>
      </c>
    </row>
    <row r="876" spans="2:41" ht="16.5" hidden="1" outlineLevel="2" thickBot="1">
      <c r="B876" s="316">
        <v>2</v>
      </c>
      <c r="C876" s="317">
        <f t="shared" ref="C876:C919" si="454">C875</f>
        <v>433</v>
      </c>
      <c r="D876" s="317">
        <f t="shared" ref="D876:D919" si="455">D875</f>
        <v>0</v>
      </c>
      <c r="E876" s="153"/>
      <c r="F876" s="153"/>
      <c r="G876" s="154"/>
      <c r="H876" s="154"/>
      <c r="I876" s="154"/>
      <c r="J876" s="154"/>
      <c r="K876" s="154"/>
      <c r="L876" s="154"/>
      <c r="M876" s="154"/>
      <c r="N876" s="253"/>
      <c r="O876" s="253"/>
      <c r="P876" s="312"/>
      <c r="Q876" s="253"/>
      <c r="R876" s="186" t="str">
        <f>IF(SUM(J876:Q876)&lt;1,"-",IF(AK876&gt;0,2,IF(AND(AH876&gt;=50,AI876=(100-AH876)),5,IF((AH876+AI876)&gt;=70,4,3))))</f>
        <v>-</v>
      </c>
      <c r="S876" s="186" t="str">
        <f>IF(AND(G876&gt;1,I876&gt;1),IF(Y876=5,5,IF(Z876=4,4,IF(AA876=3,3,IF(V876=1,2,"-")))),R876)</f>
        <v>-</v>
      </c>
      <c r="T876" s="155" t="s">
        <v>316</v>
      </c>
      <c r="V876" s="181">
        <f t="shared" si="440"/>
        <v>0</v>
      </c>
      <c r="W876" s="202">
        <f t="shared" si="441"/>
        <v>0</v>
      </c>
      <c r="X876" s="149">
        <f t="shared" si="442"/>
        <v>0</v>
      </c>
      <c r="Y876" s="170">
        <f t="shared" si="443"/>
        <v>0</v>
      </c>
      <c r="Z876" s="161">
        <f t="shared" si="444"/>
        <v>0</v>
      </c>
      <c r="AA876" s="171">
        <f t="shared" si="445"/>
        <v>0</v>
      </c>
      <c r="AC876" s="219">
        <f t="shared" si="446"/>
        <v>0</v>
      </c>
      <c r="AD876" s="218">
        <f t="shared" si="447"/>
        <v>0</v>
      </c>
      <c r="AE876" s="218">
        <f t="shared" si="448"/>
        <v>0</v>
      </c>
      <c r="AF876" s="220">
        <f t="shared" si="449"/>
        <v>0</v>
      </c>
      <c r="AG876" s="162"/>
      <c r="AH876" s="182">
        <f t="shared" si="450"/>
        <v>0</v>
      </c>
      <c r="AI876" s="183">
        <f t="shared" si="451"/>
        <v>0</v>
      </c>
      <c r="AJ876" s="183">
        <f t="shared" si="452"/>
        <v>0</v>
      </c>
      <c r="AK876" s="184">
        <f t="shared" si="453"/>
        <v>0</v>
      </c>
      <c r="AM876" s="370" t="str">
        <f>IF(OR(S876=5,S876=4),1,IF(OR(S876=3,S876=2),0,"-"))</f>
        <v>-</v>
      </c>
      <c r="AO876" s="309" t="str">
        <f t="shared" ref="AO876:AO919" si="456">IF(AM876=1,"3 КЛ","")</f>
        <v/>
      </c>
    </row>
    <row r="877" spans="2:41" ht="16.5" hidden="1" outlineLevel="2" thickBot="1">
      <c r="B877" s="316">
        <v>3</v>
      </c>
      <c r="C877" s="317">
        <f t="shared" si="454"/>
        <v>433</v>
      </c>
      <c r="D877" s="317">
        <f t="shared" si="455"/>
        <v>0</v>
      </c>
      <c r="E877" s="153"/>
      <c r="F877" s="153"/>
      <c r="G877" s="154"/>
      <c r="H877" s="154"/>
      <c r="I877" s="154"/>
      <c r="J877" s="154"/>
      <c r="K877" s="154"/>
      <c r="L877" s="154"/>
      <c r="M877" s="154"/>
      <c r="N877" s="253"/>
      <c r="O877" s="253"/>
      <c r="P877" s="312"/>
      <c r="Q877" s="253"/>
      <c r="R877" s="186" t="str">
        <f t="shared" ref="R877:R919" si="457">IF(SUM(J877:Q877)&lt;1,"-",IF(AK877&gt;0,2,IF(AND(AH877&gt;=50,AI877=(100-AH877)),5,IF((AH877+AI877)&gt;=70,4,3))))</f>
        <v>-</v>
      </c>
      <c r="S877" s="186" t="str">
        <f t="shared" ref="S877:S919" si="458">IF(AND(G877&gt;1,I877&gt;1),IF(Y877=5,5,IF(Z877=4,4,IF(AA877=3,3,IF(V877=1,2,"-")))),R877)</f>
        <v>-</v>
      </c>
      <c r="T877" s="155" t="s">
        <v>316</v>
      </c>
      <c r="V877" s="181">
        <f t="shared" si="440"/>
        <v>0</v>
      </c>
      <c r="W877" s="202">
        <f t="shared" si="441"/>
        <v>0</v>
      </c>
      <c r="X877" s="149">
        <f t="shared" si="442"/>
        <v>0</v>
      </c>
      <c r="Y877" s="170">
        <f t="shared" si="443"/>
        <v>0</v>
      </c>
      <c r="Z877" s="161">
        <f t="shared" si="444"/>
        <v>0</v>
      </c>
      <c r="AA877" s="171">
        <f t="shared" si="445"/>
        <v>0</v>
      </c>
      <c r="AC877" s="219">
        <f t="shared" si="446"/>
        <v>0</v>
      </c>
      <c r="AD877" s="218">
        <f t="shared" si="447"/>
        <v>0</v>
      </c>
      <c r="AE877" s="218">
        <f t="shared" si="448"/>
        <v>0</v>
      </c>
      <c r="AF877" s="220">
        <f t="shared" si="449"/>
        <v>0</v>
      </c>
      <c r="AG877" s="162"/>
      <c r="AH877" s="182">
        <f t="shared" si="450"/>
        <v>0</v>
      </c>
      <c r="AI877" s="183">
        <f t="shared" si="451"/>
        <v>0</v>
      </c>
      <c r="AJ877" s="183">
        <f t="shared" si="452"/>
        <v>0</v>
      </c>
      <c r="AK877" s="184">
        <f t="shared" si="453"/>
        <v>0</v>
      </c>
      <c r="AM877" s="370" t="str">
        <f t="shared" ref="AM877:AM919" si="459">IF(OR(S877=5,S877=4),1,IF(OR(S877=3,S877=2),0,"-"))</f>
        <v>-</v>
      </c>
      <c r="AO877" s="309" t="str">
        <f t="shared" si="456"/>
        <v/>
      </c>
    </row>
    <row r="878" spans="2:41" ht="16.5" hidden="1" outlineLevel="2" thickBot="1">
      <c r="B878" s="316">
        <v>4</v>
      </c>
      <c r="C878" s="317">
        <f t="shared" si="454"/>
        <v>433</v>
      </c>
      <c r="D878" s="317">
        <f t="shared" si="455"/>
        <v>0</v>
      </c>
      <c r="E878" s="153"/>
      <c r="F878" s="153"/>
      <c r="G878" s="154"/>
      <c r="H878" s="154"/>
      <c r="I878" s="154"/>
      <c r="J878" s="154"/>
      <c r="K878" s="154"/>
      <c r="L878" s="154"/>
      <c r="M878" s="154"/>
      <c r="N878" s="253"/>
      <c r="O878" s="253"/>
      <c r="P878" s="312"/>
      <c r="Q878" s="253"/>
      <c r="R878" s="186" t="str">
        <f t="shared" si="457"/>
        <v>-</v>
      </c>
      <c r="S878" s="186" t="str">
        <f t="shared" si="458"/>
        <v>-</v>
      </c>
      <c r="T878" s="155" t="s">
        <v>316</v>
      </c>
      <c r="V878" s="181">
        <f t="shared" si="440"/>
        <v>0</v>
      </c>
      <c r="W878" s="202">
        <f t="shared" si="441"/>
        <v>0</v>
      </c>
      <c r="X878" s="149">
        <f t="shared" si="442"/>
        <v>0</v>
      </c>
      <c r="Y878" s="170">
        <f t="shared" si="443"/>
        <v>0</v>
      </c>
      <c r="Z878" s="161">
        <f t="shared" si="444"/>
        <v>0</v>
      </c>
      <c r="AA878" s="171">
        <f t="shared" si="445"/>
        <v>0</v>
      </c>
      <c r="AC878" s="219">
        <f t="shared" si="446"/>
        <v>0</v>
      </c>
      <c r="AD878" s="218">
        <f t="shared" si="447"/>
        <v>0</v>
      </c>
      <c r="AE878" s="218">
        <f t="shared" si="448"/>
        <v>0</v>
      </c>
      <c r="AF878" s="220">
        <f t="shared" si="449"/>
        <v>0</v>
      </c>
      <c r="AG878" s="162"/>
      <c r="AH878" s="182">
        <f t="shared" si="450"/>
        <v>0</v>
      </c>
      <c r="AI878" s="183">
        <f t="shared" si="451"/>
        <v>0</v>
      </c>
      <c r="AJ878" s="183">
        <f t="shared" si="452"/>
        <v>0</v>
      </c>
      <c r="AK878" s="184">
        <f t="shared" si="453"/>
        <v>0</v>
      </c>
      <c r="AM878" s="370" t="str">
        <f t="shared" si="459"/>
        <v>-</v>
      </c>
      <c r="AO878" s="309" t="str">
        <f t="shared" si="456"/>
        <v/>
      </c>
    </row>
    <row r="879" spans="2:41" ht="16.5" hidden="1" outlineLevel="2" thickBot="1">
      <c r="B879" s="316">
        <v>5</v>
      </c>
      <c r="C879" s="317">
        <f t="shared" si="454"/>
        <v>433</v>
      </c>
      <c r="D879" s="317">
        <f t="shared" si="455"/>
        <v>0</v>
      </c>
      <c r="E879" s="153"/>
      <c r="F879" s="153"/>
      <c r="G879" s="154"/>
      <c r="H879" s="154"/>
      <c r="I879" s="154"/>
      <c r="J879" s="154"/>
      <c r="K879" s="154"/>
      <c r="L879" s="154"/>
      <c r="M879" s="154"/>
      <c r="N879" s="253"/>
      <c r="O879" s="253"/>
      <c r="P879" s="312"/>
      <c r="Q879" s="253"/>
      <c r="R879" s="186" t="str">
        <f t="shared" si="457"/>
        <v>-</v>
      </c>
      <c r="S879" s="186" t="str">
        <f t="shared" si="458"/>
        <v>-</v>
      </c>
      <c r="T879" s="155" t="s">
        <v>316</v>
      </c>
      <c r="V879" s="181">
        <f t="shared" si="440"/>
        <v>0</v>
      </c>
      <c r="W879" s="202">
        <f t="shared" si="441"/>
        <v>0</v>
      </c>
      <c r="X879" s="149">
        <f t="shared" si="442"/>
        <v>0</v>
      </c>
      <c r="Y879" s="170">
        <f t="shared" si="443"/>
        <v>0</v>
      </c>
      <c r="Z879" s="161">
        <f t="shared" si="444"/>
        <v>0</v>
      </c>
      <c r="AA879" s="171">
        <f t="shared" si="445"/>
        <v>0</v>
      </c>
      <c r="AC879" s="219">
        <f t="shared" si="446"/>
        <v>0</v>
      </c>
      <c r="AD879" s="218">
        <f t="shared" si="447"/>
        <v>0</v>
      </c>
      <c r="AE879" s="218">
        <f t="shared" si="448"/>
        <v>0</v>
      </c>
      <c r="AF879" s="220">
        <f t="shared" si="449"/>
        <v>0</v>
      </c>
      <c r="AG879" s="162"/>
      <c r="AH879" s="182">
        <f t="shared" si="450"/>
        <v>0</v>
      </c>
      <c r="AI879" s="183">
        <f t="shared" si="451"/>
        <v>0</v>
      </c>
      <c r="AJ879" s="183">
        <f t="shared" si="452"/>
        <v>0</v>
      </c>
      <c r="AK879" s="184">
        <f t="shared" si="453"/>
        <v>0</v>
      </c>
      <c r="AM879" s="370" t="str">
        <f t="shared" si="459"/>
        <v>-</v>
      </c>
      <c r="AO879" s="309" t="str">
        <f t="shared" si="456"/>
        <v/>
      </c>
    </row>
    <row r="880" spans="2:41" ht="16.5" hidden="1" outlineLevel="2" thickBot="1">
      <c r="B880" s="316">
        <v>6</v>
      </c>
      <c r="C880" s="317">
        <f t="shared" si="454"/>
        <v>433</v>
      </c>
      <c r="D880" s="317">
        <f t="shared" si="455"/>
        <v>0</v>
      </c>
      <c r="E880" s="153"/>
      <c r="F880" s="153"/>
      <c r="G880" s="154"/>
      <c r="H880" s="154"/>
      <c r="I880" s="154"/>
      <c r="J880" s="154"/>
      <c r="K880" s="154"/>
      <c r="L880" s="154"/>
      <c r="M880" s="154"/>
      <c r="N880" s="253"/>
      <c r="O880" s="253"/>
      <c r="P880" s="312"/>
      <c r="Q880" s="253"/>
      <c r="R880" s="186" t="str">
        <f t="shared" si="457"/>
        <v>-</v>
      </c>
      <c r="S880" s="186" t="str">
        <f t="shared" si="458"/>
        <v>-</v>
      </c>
      <c r="T880" s="155" t="s">
        <v>316</v>
      </c>
      <c r="V880" s="181">
        <f t="shared" si="440"/>
        <v>0</v>
      </c>
      <c r="W880" s="202">
        <f t="shared" si="441"/>
        <v>0</v>
      </c>
      <c r="X880" s="149">
        <f t="shared" si="442"/>
        <v>0</v>
      </c>
      <c r="Y880" s="170">
        <f t="shared" si="443"/>
        <v>0</v>
      </c>
      <c r="Z880" s="161">
        <f t="shared" si="444"/>
        <v>0</v>
      </c>
      <c r="AA880" s="171">
        <f t="shared" si="445"/>
        <v>0</v>
      </c>
      <c r="AC880" s="219">
        <f t="shared" si="446"/>
        <v>0</v>
      </c>
      <c r="AD880" s="218">
        <f t="shared" si="447"/>
        <v>0</v>
      </c>
      <c r="AE880" s="218">
        <f t="shared" si="448"/>
        <v>0</v>
      </c>
      <c r="AF880" s="220">
        <f t="shared" si="449"/>
        <v>0</v>
      </c>
      <c r="AG880" s="162"/>
      <c r="AH880" s="182">
        <f t="shared" si="450"/>
        <v>0</v>
      </c>
      <c r="AI880" s="183">
        <f t="shared" si="451"/>
        <v>0</v>
      </c>
      <c r="AJ880" s="183">
        <f t="shared" si="452"/>
        <v>0</v>
      </c>
      <c r="AK880" s="184">
        <f t="shared" si="453"/>
        <v>0</v>
      </c>
      <c r="AM880" s="370" t="str">
        <f t="shared" si="459"/>
        <v>-</v>
      </c>
      <c r="AO880" s="309" t="str">
        <f t="shared" si="456"/>
        <v/>
      </c>
    </row>
    <row r="881" spans="2:41" ht="16.5" hidden="1" outlineLevel="2" thickBot="1">
      <c r="B881" s="316">
        <v>7</v>
      </c>
      <c r="C881" s="317">
        <f t="shared" si="454"/>
        <v>433</v>
      </c>
      <c r="D881" s="317">
        <f t="shared" si="455"/>
        <v>0</v>
      </c>
      <c r="E881" s="153"/>
      <c r="F881" s="153"/>
      <c r="G881" s="154"/>
      <c r="H881" s="154"/>
      <c r="I881" s="154"/>
      <c r="J881" s="154"/>
      <c r="K881" s="154"/>
      <c r="L881" s="154"/>
      <c r="M881" s="154"/>
      <c r="N881" s="253"/>
      <c r="O881" s="253"/>
      <c r="P881" s="312"/>
      <c r="Q881" s="253"/>
      <c r="R881" s="186" t="str">
        <f t="shared" si="457"/>
        <v>-</v>
      </c>
      <c r="S881" s="186" t="str">
        <f t="shared" si="458"/>
        <v>-</v>
      </c>
      <c r="T881" s="155" t="s">
        <v>316</v>
      </c>
      <c r="V881" s="181">
        <f t="shared" si="440"/>
        <v>0</v>
      </c>
      <c r="W881" s="202">
        <f t="shared" si="441"/>
        <v>0</v>
      </c>
      <c r="X881" s="149">
        <f t="shared" si="442"/>
        <v>0</v>
      </c>
      <c r="Y881" s="170">
        <f t="shared" si="443"/>
        <v>0</v>
      </c>
      <c r="Z881" s="161">
        <f t="shared" si="444"/>
        <v>0</v>
      </c>
      <c r="AA881" s="171">
        <f t="shared" si="445"/>
        <v>0</v>
      </c>
      <c r="AC881" s="219">
        <f t="shared" si="446"/>
        <v>0</v>
      </c>
      <c r="AD881" s="218">
        <f t="shared" si="447"/>
        <v>0</v>
      </c>
      <c r="AE881" s="218">
        <f t="shared" si="448"/>
        <v>0</v>
      </c>
      <c r="AF881" s="220">
        <f t="shared" si="449"/>
        <v>0</v>
      </c>
      <c r="AG881" s="162"/>
      <c r="AH881" s="182">
        <f t="shared" si="450"/>
        <v>0</v>
      </c>
      <c r="AI881" s="183">
        <f t="shared" si="451"/>
        <v>0</v>
      </c>
      <c r="AJ881" s="183">
        <f t="shared" si="452"/>
        <v>0</v>
      </c>
      <c r="AK881" s="184">
        <f t="shared" si="453"/>
        <v>0</v>
      </c>
      <c r="AM881" s="370" t="str">
        <f t="shared" si="459"/>
        <v>-</v>
      </c>
      <c r="AO881" s="309" t="str">
        <f t="shared" si="456"/>
        <v/>
      </c>
    </row>
    <row r="882" spans="2:41" ht="16.5" hidden="1" outlineLevel="2" thickBot="1">
      <c r="B882" s="316">
        <v>8</v>
      </c>
      <c r="C882" s="317">
        <f t="shared" si="454"/>
        <v>433</v>
      </c>
      <c r="D882" s="317">
        <f t="shared" si="455"/>
        <v>0</v>
      </c>
      <c r="E882" s="153"/>
      <c r="F882" s="153"/>
      <c r="G882" s="154"/>
      <c r="H882" s="154"/>
      <c r="I882" s="154"/>
      <c r="J882" s="154"/>
      <c r="K882" s="154"/>
      <c r="L882" s="154"/>
      <c r="M882" s="154"/>
      <c r="N882" s="253"/>
      <c r="O882" s="253"/>
      <c r="P882" s="312"/>
      <c r="Q882" s="253"/>
      <c r="R882" s="186" t="str">
        <f t="shared" si="457"/>
        <v>-</v>
      </c>
      <c r="S882" s="186" t="str">
        <f t="shared" si="458"/>
        <v>-</v>
      </c>
      <c r="T882" s="155" t="s">
        <v>316</v>
      </c>
      <c r="V882" s="181">
        <f t="shared" si="440"/>
        <v>0</v>
      </c>
      <c r="W882" s="202">
        <f t="shared" si="441"/>
        <v>0</v>
      </c>
      <c r="X882" s="149">
        <f t="shared" si="442"/>
        <v>0</v>
      </c>
      <c r="Y882" s="170">
        <f t="shared" si="443"/>
        <v>0</v>
      </c>
      <c r="Z882" s="161">
        <f t="shared" si="444"/>
        <v>0</v>
      </c>
      <c r="AA882" s="171">
        <f t="shared" si="445"/>
        <v>0</v>
      </c>
      <c r="AC882" s="219">
        <f t="shared" si="446"/>
        <v>0</v>
      </c>
      <c r="AD882" s="218">
        <f t="shared" si="447"/>
        <v>0</v>
      </c>
      <c r="AE882" s="218">
        <f t="shared" si="448"/>
        <v>0</v>
      </c>
      <c r="AF882" s="220">
        <f t="shared" si="449"/>
        <v>0</v>
      </c>
      <c r="AG882" s="162"/>
      <c r="AH882" s="182">
        <f t="shared" si="450"/>
        <v>0</v>
      </c>
      <c r="AI882" s="183">
        <f t="shared" si="451"/>
        <v>0</v>
      </c>
      <c r="AJ882" s="183">
        <f t="shared" si="452"/>
        <v>0</v>
      </c>
      <c r="AK882" s="184">
        <f t="shared" si="453"/>
        <v>0</v>
      </c>
      <c r="AM882" s="370" t="str">
        <f t="shared" si="459"/>
        <v>-</v>
      </c>
      <c r="AO882" s="309" t="str">
        <f t="shared" si="456"/>
        <v/>
      </c>
    </row>
    <row r="883" spans="2:41" ht="16.5" hidden="1" outlineLevel="2" thickBot="1">
      <c r="B883" s="316">
        <v>9</v>
      </c>
      <c r="C883" s="317">
        <f t="shared" si="454"/>
        <v>433</v>
      </c>
      <c r="D883" s="317">
        <f t="shared" si="455"/>
        <v>0</v>
      </c>
      <c r="E883" s="153"/>
      <c r="F883" s="153"/>
      <c r="G883" s="154"/>
      <c r="H883" s="154"/>
      <c r="I883" s="154"/>
      <c r="J883" s="154"/>
      <c r="K883" s="154"/>
      <c r="L883" s="154"/>
      <c r="M883" s="154"/>
      <c r="N883" s="253"/>
      <c r="O883" s="253"/>
      <c r="P883" s="312"/>
      <c r="Q883" s="253"/>
      <c r="R883" s="186" t="str">
        <f t="shared" si="457"/>
        <v>-</v>
      </c>
      <c r="S883" s="186" t="str">
        <f t="shared" si="458"/>
        <v>-</v>
      </c>
      <c r="T883" s="155" t="s">
        <v>316</v>
      </c>
      <c r="V883" s="181">
        <f t="shared" si="440"/>
        <v>0</v>
      </c>
      <c r="W883" s="202">
        <f t="shared" si="441"/>
        <v>0</v>
      </c>
      <c r="X883" s="149">
        <f t="shared" si="442"/>
        <v>0</v>
      </c>
      <c r="Y883" s="170">
        <f t="shared" si="443"/>
        <v>0</v>
      </c>
      <c r="Z883" s="161">
        <f t="shared" si="444"/>
        <v>0</v>
      </c>
      <c r="AA883" s="171">
        <f t="shared" si="445"/>
        <v>0</v>
      </c>
      <c r="AC883" s="219">
        <f t="shared" si="446"/>
        <v>0</v>
      </c>
      <c r="AD883" s="218">
        <f t="shared" si="447"/>
        <v>0</v>
      </c>
      <c r="AE883" s="218">
        <f t="shared" si="448"/>
        <v>0</v>
      </c>
      <c r="AF883" s="220">
        <f t="shared" si="449"/>
        <v>0</v>
      </c>
      <c r="AG883" s="162"/>
      <c r="AH883" s="182">
        <f t="shared" si="450"/>
        <v>0</v>
      </c>
      <c r="AI883" s="183">
        <f t="shared" si="451"/>
        <v>0</v>
      </c>
      <c r="AJ883" s="183">
        <f t="shared" si="452"/>
        <v>0</v>
      </c>
      <c r="AK883" s="184">
        <f t="shared" si="453"/>
        <v>0</v>
      </c>
      <c r="AM883" s="370" t="str">
        <f t="shared" si="459"/>
        <v>-</v>
      </c>
      <c r="AO883" s="309" t="str">
        <f t="shared" si="456"/>
        <v/>
      </c>
    </row>
    <row r="884" spans="2:41" ht="16.5" hidden="1" outlineLevel="2" thickBot="1">
      <c r="B884" s="316">
        <v>10</v>
      </c>
      <c r="C884" s="317">
        <f t="shared" si="454"/>
        <v>433</v>
      </c>
      <c r="D884" s="317">
        <f t="shared" si="455"/>
        <v>0</v>
      </c>
      <c r="E884" s="153"/>
      <c r="F884" s="153"/>
      <c r="G884" s="154"/>
      <c r="H884" s="154"/>
      <c r="I884" s="154"/>
      <c r="J884" s="154"/>
      <c r="K884" s="154"/>
      <c r="L884" s="154"/>
      <c r="M884" s="154"/>
      <c r="N884" s="253"/>
      <c r="O884" s="253"/>
      <c r="P884" s="312"/>
      <c r="Q884" s="253"/>
      <c r="R884" s="186" t="str">
        <f t="shared" si="457"/>
        <v>-</v>
      </c>
      <c r="S884" s="186" t="str">
        <f t="shared" si="458"/>
        <v>-</v>
      </c>
      <c r="T884" s="155" t="s">
        <v>316</v>
      </c>
      <c r="V884" s="181">
        <f t="shared" si="440"/>
        <v>0</v>
      </c>
      <c r="W884" s="202">
        <f t="shared" si="441"/>
        <v>0</v>
      </c>
      <c r="X884" s="149">
        <f t="shared" si="442"/>
        <v>0</v>
      </c>
      <c r="Y884" s="170">
        <f t="shared" si="443"/>
        <v>0</v>
      </c>
      <c r="Z884" s="161">
        <f t="shared" si="444"/>
        <v>0</v>
      </c>
      <c r="AA884" s="171">
        <f t="shared" si="445"/>
        <v>0</v>
      </c>
      <c r="AC884" s="219">
        <f t="shared" si="446"/>
        <v>0</v>
      </c>
      <c r="AD884" s="218">
        <f t="shared" si="447"/>
        <v>0</v>
      </c>
      <c r="AE884" s="218">
        <f t="shared" si="448"/>
        <v>0</v>
      </c>
      <c r="AF884" s="220">
        <f t="shared" si="449"/>
        <v>0</v>
      </c>
      <c r="AG884" s="162"/>
      <c r="AH884" s="182">
        <f t="shared" si="450"/>
        <v>0</v>
      </c>
      <c r="AI884" s="183">
        <f t="shared" si="451"/>
        <v>0</v>
      </c>
      <c r="AJ884" s="183">
        <f t="shared" si="452"/>
        <v>0</v>
      </c>
      <c r="AK884" s="184">
        <f t="shared" si="453"/>
        <v>0</v>
      </c>
      <c r="AM884" s="370" t="str">
        <f t="shared" si="459"/>
        <v>-</v>
      </c>
      <c r="AO884" s="309" t="str">
        <f t="shared" si="456"/>
        <v/>
      </c>
    </row>
    <row r="885" spans="2:41" ht="16.5" hidden="1" outlineLevel="2" thickBot="1">
      <c r="B885" s="316">
        <v>11</v>
      </c>
      <c r="C885" s="317">
        <f t="shared" si="454"/>
        <v>433</v>
      </c>
      <c r="D885" s="317">
        <f t="shared" si="455"/>
        <v>0</v>
      </c>
      <c r="E885" s="153"/>
      <c r="F885" s="153"/>
      <c r="G885" s="154"/>
      <c r="H885" s="154"/>
      <c r="I885" s="154"/>
      <c r="J885" s="154"/>
      <c r="K885" s="154"/>
      <c r="L885" s="154"/>
      <c r="M885" s="154"/>
      <c r="N885" s="253"/>
      <c r="O885" s="253"/>
      <c r="P885" s="312"/>
      <c r="Q885" s="253"/>
      <c r="R885" s="186" t="str">
        <f t="shared" si="457"/>
        <v>-</v>
      </c>
      <c r="S885" s="186" t="str">
        <f t="shared" si="458"/>
        <v>-</v>
      </c>
      <c r="T885" s="155" t="s">
        <v>316</v>
      </c>
      <c r="V885" s="181">
        <f t="shared" si="440"/>
        <v>0</v>
      </c>
      <c r="W885" s="202">
        <f t="shared" si="441"/>
        <v>0</v>
      </c>
      <c r="X885" s="149">
        <f t="shared" si="442"/>
        <v>0</v>
      </c>
      <c r="Y885" s="170">
        <f t="shared" si="443"/>
        <v>0</v>
      </c>
      <c r="Z885" s="161">
        <f t="shared" si="444"/>
        <v>0</v>
      </c>
      <c r="AA885" s="171">
        <f t="shared" si="445"/>
        <v>0</v>
      </c>
      <c r="AC885" s="219">
        <f t="shared" si="446"/>
        <v>0</v>
      </c>
      <c r="AD885" s="218">
        <f t="shared" si="447"/>
        <v>0</v>
      </c>
      <c r="AE885" s="218">
        <f t="shared" si="448"/>
        <v>0</v>
      </c>
      <c r="AF885" s="220">
        <f t="shared" si="449"/>
        <v>0</v>
      </c>
      <c r="AG885" s="162"/>
      <c r="AH885" s="182">
        <f t="shared" si="450"/>
        <v>0</v>
      </c>
      <c r="AI885" s="183">
        <f t="shared" si="451"/>
        <v>0</v>
      </c>
      <c r="AJ885" s="183">
        <f t="shared" si="452"/>
        <v>0</v>
      </c>
      <c r="AK885" s="184">
        <f t="shared" si="453"/>
        <v>0</v>
      </c>
      <c r="AM885" s="370" t="str">
        <f t="shared" si="459"/>
        <v>-</v>
      </c>
      <c r="AO885" s="309" t="str">
        <f t="shared" si="456"/>
        <v/>
      </c>
    </row>
    <row r="886" spans="2:41" ht="16.5" hidden="1" outlineLevel="2" thickBot="1">
      <c r="B886" s="316">
        <v>12</v>
      </c>
      <c r="C886" s="317">
        <f t="shared" si="454"/>
        <v>433</v>
      </c>
      <c r="D886" s="317">
        <f t="shared" si="455"/>
        <v>0</v>
      </c>
      <c r="E886" s="153"/>
      <c r="F886" s="153"/>
      <c r="G886" s="154"/>
      <c r="H886" s="154"/>
      <c r="I886" s="154"/>
      <c r="J886" s="154"/>
      <c r="K886" s="154"/>
      <c r="L886" s="154"/>
      <c r="M886" s="154"/>
      <c r="N886" s="253"/>
      <c r="O886" s="253"/>
      <c r="P886" s="312"/>
      <c r="Q886" s="253"/>
      <c r="R886" s="186" t="str">
        <f t="shared" si="457"/>
        <v>-</v>
      </c>
      <c r="S886" s="186" t="str">
        <f t="shared" si="458"/>
        <v>-</v>
      </c>
      <c r="T886" s="155" t="s">
        <v>316</v>
      </c>
      <c r="V886" s="181">
        <f t="shared" si="440"/>
        <v>0</v>
      </c>
      <c r="W886" s="202">
        <f t="shared" si="441"/>
        <v>0</v>
      </c>
      <c r="X886" s="149">
        <f t="shared" si="442"/>
        <v>0</v>
      </c>
      <c r="Y886" s="170">
        <f t="shared" si="443"/>
        <v>0</v>
      </c>
      <c r="Z886" s="161">
        <f t="shared" si="444"/>
        <v>0</v>
      </c>
      <c r="AA886" s="171">
        <f t="shared" si="445"/>
        <v>0</v>
      </c>
      <c r="AC886" s="219">
        <f t="shared" si="446"/>
        <v>0</v>
      </c>
      <c r="AD886" s="218">
        <f t="shared" si="447"/>
        <v>0</v>
      </c>
      <c r="AE886" s="218">
        <f t="shared" si="448"/>
        <v>0</v>
      </c>
      <c r="AF886" s="220">
        <f t="shared" si="449"/>
        <v>0</v>
      </c>
      <c r="AG886" s="162"/>
      <c r="AH886" s="182">
        <f t="shared" si="450"/>
        <v>0</v>
      </c>
      <c r="AI886" s="183">
        <f t="shared" si="451"/>
        <v>0</v>
      </c>
      <c r="AJ886" s="183">
        <f t="shared" si="452"/>
        <v>0</v>
      </c>
      <c r="AK886" s="184">
        <f t="shared" si="453"/>
        <v>0</v>
      </c>
      <c r="AM886" s="370" t="str">
        <f t="shared" si="459"/>
        <v>-</v>
      </c>
      <c r="AO886" s="309" t="str">
        <f t="shared" si="456"/>
        <v/>
      </c>
    </row>
    <row r="887" spans="2:41" ht="16.5" hidden="1" outlineLevel="2" thickBot="1">
      <c r="B887" s="316">
        <v>13</v>
      </c>
      <c r="C887" s="317">
        <f t="shared" si="454"/>
        <v>433</v>
      </c>
      <c r="D887" s="317">
        <f t="shared" si="455"/>
        <v>0</v>
      </c>
      <c r="E887" s="153"/>
      <c r="F887" s="153"/>
      <c r="G887" s="154"/>
      <c r="H887" s="154"/>
      <c r="I887" s="154"/>
      <c r="J887" s="154"/>
      <c r="K887" s="154"/>
      <c r="L887" s="154"/>
      <c r="M887" s="154"/>
      <c r="N887" s="253"/>
      <c r="O887" s="253"/>
      <c r="P887" s="312"/>
      <c r="Q887" s="253"/>
      <c r="R887" s="186" t="str">
        <f t="shared" si="457"/>
        <v>-</v>
      </c>
      <c r="S887" s="186" t="str">
        <f t="shared" si="458"/>
        <v>-</v>
      </c>
      <c r="T887" s="155" t="s">
        <v>316</v>
      </c>
      <c r="V887" s="181">
        <f t="shared" si="440"/>
        <v>0</v>
      </c>
      <c r="W887" s="202">
        <f t="shared" si="441"/>
        <v>0</v>
      </c>
      <c r="X887" s="149">
        <f t="shared" si="442"/>
        <v>0</v>
      </c>
      <c r="Y887" s="170">
        <f t="shared" si="443"/>
        <v>0</v>
      </c>
      <c r="Z887" s="161">
        <f t="shared" si="444"/>
        <v>0</v>
      </c>
      <c r="AA887" s="171">
        <f t="shared" si="445"/>
        <v>0</v>
      </c>
      <c r="AC887" s="219">
        <f t="shared" si="446"/>
        <v>0</v>
      </c>
      <c r="AD887" s="218">
        <f t="shared" si="447"/>
        <v>0</v>
      </c>
      <c r="AE887" s="218">
        <f t="shared" si="448"/>
        <v>0</v>
      </c>
      <c r="AF887" s="220">
        <f t="shared" si="449"/>
        <v>0</v>
      </c>
      <c r="AG887" s="162"/>
      <c r="AH887" s="182">
        <f t="shared" si="450"/>
        <v>0</v>
      </c>
      <c r="AI887" s="183">
        <f t="shared" si="451"/>
        <v>0</v>
      </c>
      <c r="AJ887" s="183">
        <f t="shared" si="452"/>
        <v>0</v>
      </c>
      <c r="AK887" s="184">
        <f t="shared" si="453"/>
        <v>0</v>
      </c>
      <c r="AM887" s="370" t="str">
        <f t="shared" si="459"/>
        <v>-</v>
      </c>
      <c r="AO887" s="309" t="str">
        <f t="shared" si="456"/>
        <v/>
      </c>
    </row>
    <row r="888" spans="2:41" ht="16.5" hidden="1" outlineLevel="2" thickBot="1">
      <c r="B888" s="316">
        <v>14</v>
      </c>
      <c r="C888" s="317">
        <f t="shared" si="454"/>
        <v>433</v>
      </c>
      <c r="D888" s="317">
        <f t="shared" si="455"/>
        <v>0</v>
      </c>
      <c r="E888" s="153"/>
      <c r="F888" s="153"/>
      <c r="G888" s="154"/>
      <c r="H888" s="154"/>
      <c r="I888" s="154"/>
      <c r="J888" s="154"/>
      <c r="K888" s="154"/>
      <c r="L888" s="154"/>
      <c r="M888" s="154"/>
      <c r="N888" s="253"/>
      <c r="O888" s="253"/>
      <c r="P888" s="312"/>
      <c r="Q888" s="253"/>
      <c r="R888" s="186" t="str">
        <f t="shared" si="457"/>
        <v>-</v>
      </c>
      <c r="S888" s="186" t="str">
        <f t="shared" si="458"/>
        <v>-</v>
      </c>
      <c r="T888" s="155" t="s">
        <v>316</v>
      </c>
      <c r="V888" s="181">
        <f t="shared" si="440"/>
        <v>0</v>
      </c>
      <c r="W888" s="202">
        <f t="shared" si="441"/>
        <v>0</v>
      </c>
      <c r="X888" s="149">
        <f t="shared" si="442"/>
        <v>0</v>
      </c>
      <c r="Y888" s="170">
        <f t="shared" si="443"/>
        <v>0</v>
      </c>
      <c r="Z888" s="161">
        <f t="shared" si="444"/>
        <v>0</v>
      </c>
      <c r="AA888" s="171">
        <f t="shared" si="445"/>
        <v>0</v>
      </c>
      <c r="AC888" s="219">
        <f t="shared" si="446"/>
        <v>0</v>
      </c>
      <c r="AD888" s="218">
        <f t="shared" si="447"/>
        <v>0</v>
      </c>
      <c r="AE888" s="218">
        <f t="shared" si="448"/>
        <v>0</v>
      </c>
      <c r="AF888" s="220">
        <f t="shared" si="449"/>
        <v>0</v>
      </c>
      <c r="AG888" s="162"/>
      <c r="AH888" s="182">
        <f t="shared" si="450"/>
        <v>0</v>
      </c>
      <c r="AI888" s="183">
        <f t="shared" si="451"/>
        <v>0</v>
      </c>
      <c r="AJ888" s="183">
        <f t="shared" si="452"/>
        <v>0</v>
      </c>
      <c r="AK888" s="184">
        <f t="shared" si="453"/>
        <v>0</v>
      </c>
      <c r="AM888" s="370" t="str">
        <f t="shared" si="459"/>
        <v>-</v>
      </c>
      <c r="AO888" s="309" t="str">
        <f t="shared" si="456"/>
        <v/>
      </c>
    </row>
    <row r="889" spans="2:41" ht="16.5" hidden="1" outlineLevel="2" thickBot="1">
      <c r="B889" s="316">
        <v>15</v>
      </c>
      <c r="C889" s="317">
        <f t="shared" si="454"/>
        <v>433</v>
      </c>
      <c r="D889" s="317">
        <f t="shared" si="455"/>
        <v>0</v>
      </c>
      <c r="E889" s="153"/>
      <c r="F889" s="153"/>
      <c r="G889" s="154"/>
      <c r="H889" s="154"/>
      <c r="I889" s="154"/>
      <c r="J889" s="154"/>
      <c r="K889" s="154"/>
      <c r="L889" s="154"/>
      <c r="M889" s="154"/>
      <c r="N889" s="253"/>
      <c r="O889" s="253"/>
      <c r="P889" s="312"/>
      <c r="Q889" s="253"/>
      <c r="R889" s="186" t="str">
        <f t="shared" si="457"/>
        <v>-</v>
      </c>
      <c r="S889" s="186" t="str">
        <f t="shared" si="458"/>
        <v>-</v>
      </c>
      <c r="T889" s="155" t="s">
        <v>316</v>
      </c>
      <c r="V889" s="181">
        <f t="shared" si="440"/>
        <v>0</v>
      </c>
      <c r="W889" s="202">
        <f t="shared" si="441"/>
        <v>0</v>
      </c>
      <c r="X889" s="149">
        <f t="shared" si="442"/>
        <v>0</v>
      </c>
      <c r="Y889" s="170">
        <f t="shared" si="443"/>
        <v>0</v>
      </c>
      <c r="Z889" s="161">
        <f t="shared" si="444"/>
        <v>0</v>
      </c>
      <c r="AA889" s="171">
        <f t="shared" si="445"/>
        <v>0</v>
      </c>
      <c r="AC889" s="219">
        <f t="shared" si="446"/>
        <v>0</v>
      </c>
      <c r="AD889" s="218">
        <f t="shared" si="447"/>
        <v>0</v>
      </c>
      <c r="AE889" s="218">
        <f t="shared" si="448"/>
        <v>0</v>
      </c>
      <c r="AF889" s="220">
        <f t="shared" si="449"/>
        <v>0</v>
      </c>
      <c r="AG889" s="162"/>
      <c r="AH889" s="182">
        <f t="shared" si="450"/>
        <v>0</v>
      </c>
      <c r="AI889" s="183">
        <f t="shared" si="451"/>
        <v>0</v>
      </c>
      <c r="AJ889" s="183">
        <f t="shared" si="452"/>
        <v>0</v>
      </c>
      <c r="AK889" s="184">
        <f t="shared" si="453"/>
        <v>0</v>
      </c>
      <c r="AM889" s="370" t="str">
        <f t="shared" si="459"/>
        <v>-</v>
      </c>
      <c r="AO889" s="309" t="str">
        <f t="shared" si="456"/>
        <v/>
      </c>
    </row>
    <row r="890" spans="2:41" ht="16.5" hidden="1" outlineLevel="2" thickBot="1">
      <c r="B890" s="316">
        <v>16</v>
      </c>
      <c r="C890" s="317">
        <f t="shared" si="454"/>
        <v>433</v>
      </c>
      <c r="D890" s="317">
        <f t="shared" si="455"/>
        <v>0</v>
      </c>
      <c r="E890" s="153"/>
      <c r="F890" s="153"/>
      <c r="G890" s="154"/>
      <c r="H890" s="154"/>
      <c r="I890" s="154"/>
      <c r="J890" s="154"/>
      <c r="K890" s="154"/>
      <c r="L890" s="154"/>
      <c r="M890" s="154"/>
      <c r="N890" s="253"/>
      <c r="O890" s="253"/>
      <c r="P890" s="312"/>
      <c r="Q890" s="253"/>
      <c r="R890" s="186" t="str">
        <f t="shared" si="457"/>
        <v>-</v>
      </c>
      <c r="S890" s="186" t="str">
        <f t="shared" si="458"/>
        <v>-</v>
      </c>
      <c r="T890" s="155" t="s">
        <v>316</v>
      </c>
      <c r="V890" s="181">
        <f t="shared" si="440"/>
        <v>0</v>
      </c>
      <c r="W890" s="202">
        <f t="shared" si="441"/>
        <v>0</v>
      </c>
      <c r="X890" s="149">
        <f t="shared" si="442"/>
        <v>0</v>
      </c>
      <c r="Y890" s="170">
        <f t="shared" si="443"/>
        <v>0</v>
      </c>
      <c r="Z890" s="161">
        <f t="shared" si="444"/>
        <v>0</v>
      </c>
      <c r="AA890" s="171">
        <f t="shared" si="445"/>
        <v>0</v>
      </c>
      <c r="AC890" s="219">
        <f t="shared" si="446"/>
        <v>0</v>
      </c>
      <c r="AD890" s="218">
        <f t="shared" si="447"/>
        <v>0</v>
      </c>
      <c r="AE890" s="218">
        <f t="shared" si="448"/>
        <v>0</v>
      </c>
      <c r="AF890" s="220">
        <f t="shared" si="449"/>
        <v>0</v>
      </c>
      <c r="AG890" s="162"/>
      <c r="AH890" s="182">
        <f t="shared" si="450"/>
        <v>0</v>
      </c>
      <c r="AI890" s="183">
        <f t="shared" si="451"/>
        <v>0</v>
      </c>
      <c r="AJ890" s="183">
        <f t="shared" si="452"/>
        <v>0</v>
      </c>
      <c r="AK890" s="184">
        <f t="shared" si="453"/>
        <v>0</v>
      </c>
      <c r="AM890" s="370" t="str">
        <f t="shared" si="459"/>
        <v>-</v>
      </c>
      <c r="AO890" s="309" t="str">
        <f t="shared" si="456"/>
        <v/>
      </c>
    </row>
    <row r="891" spans="2:41" ht="16.5" hidden="1" outlineLevel="2" thickBot="1">
      <c r="B891" s="316">
        <v>17</v>
      </c>
      <c r="C891" s="317">
        <f t="shared" si="454"/>
        <v>433</v>
      </c>
      <c r="D891" s="317">
        <f t="shared" si="455"/>
        <v>0</v>
      </c>
      <c r="E891" s="153"/>
      <c r="F891" s="153"/>
      <c r="G891" s="154"/>
      <c r="H891" s="154"/>
      <c r="I891" s="154"/>
      <c r="J891" s="154"/>
      <c r="K891" s="154"/>
      <c r="L891" s="154"/>
      <c r="M891" s="154"/>
      <c r="N891" s="253"/>
      <c r="O891" s="253"/>
      <c r="P891" s="312"/>
      <c r="Q891" s="253"/>
      <c r="R891" s="186" t="str">
        <f t="shared" si="457"/>
        <v>-</v>
      </c>
      <c r="S891" s="186" t="str">
        <f t="shared" si="458"/>
        <v>-</v>
      </c>
      <c r="T891" s="155" t="s">
        <v>316</v>
      </c>
      <c r="V891" s="181">
        <f t="shared" si="440"/>
        <v>0</v>
      </c>
      <c r="W891" s="202">
        <f t="shared" si="441"/>
        <v>0</v>
      </c>
      <c r="X891" s="149">
        <f t="shared" si="442"/>
        <v>0</v>
      </c>
      <c r="Y891" s="170">
        <f t="shared" si="443"/>
        <v>0</v>
      </c>
      <c r="Z891" s="161">
        <f t="shared" si="444"/>
        <v>0</v>
      </c>
      <c r="AA891" s="171">
        <f t="shared" si="445"/>
        <v>0</v>
      </c>
      <c r="AC891" s="219">
        <f t="shared" si="446"/>
        <v>0</v>
      </c>
      <c r="AD891" s="218">
        <f t="shared" si="447"/>
        <v>0</v>
      </c>
      <c r="AE891" s="218">
        <f t="shared" si="448"/>
        <v>0</v>
      </c>
      <c r="AF891" s="220">
        <f t="shared" si="449"/>
        <v>0</v>
      </c>
      <c r="AG891" s="162"/>
      <c r="AH891" s="182">
        <f t="shared" si="450"/>
        <v>0</v>
      </c>
      <c r="AI891" s="183">
        <f t="shared" si="451"/>
        <v>0</v>
      </c>
      <c r="AJ891" s="183">
        <f t="shared" si="452"/>
        <v>0</v>
      </c>
      <c r="AK891" s="184">
        <f t="shared" si="453"/>
        <v>0</v>
      </c>
      <c r="AM891" s="370" t="str">
        <f t="shared" si="459"/>
        <v>-</v>
      </c>
      <c r="AO891" s="309" t="str">
        <f t="shared" si="456"/>
        <v/>
      </c>
    </row>
    <row r="892" spans="2:41" ht="16.5" hidden="1" outlineLevel="2" thickBot="1">
      <c r="B892" s="316">
        <v>18</v>
      </c>
      <c r="C892" s="317">
        <f t="shared" si="454"/>
        <v>433</v>
      </c>
      <c r="D892" s="317">
        <f t="shared" si="455"/>
        <v>0</v>
      </c>
      <c r="E892" s="153"/>
      <c r="F892" s="153"/>
      <c r="G892" s="154"/>
      <c r="H892" s="154"/>
      <c r="I892" s="154"/>
      <c r="J892" s="154"/>
      <c r="K892" s="154"/>
      <c r="L892" s="154"/>
      <c r="M892" s="154"/>
      <c r="N892" s="253"/>
      <c r="O892" s="253"/>
      <c r="P892" s="312"/>
      <c r="Q892" s="253"/>
      <c r="R892" s="186" t="str">
        <f t="shared" si="457"/>
        <v>-</v>
      </c>
      <c r="S892" s="186" t="str">
        <f t="shared" si="458"/>
        <v>-</v>
      </c>
      <c r="T892" s="155" t="s">
        <v>316</v>
      </c>
      <c r="V892" s="181">
        <f t="shared" si="440"/>
        <v>0</v>
      </c>
      <c r="W892" s="202">
        <f t="shared" si="441"/>
        <v>0</v>
      </c>
      <c r="X892" s="149">
        <f t="shared" si="442"/>
        <v>0</v>
      </c>
      <c r="Y892" s="170">
        <f t="shared" si="443"/>
        <v>0</v>
      </c>
      <c r="Z892" s="161">
        <f t="shared" si="444"/>
        <v>0</v>
      </c>
      <c r="AA892" s="171">
        <f t="shared" si="445"/>
        <v>0</v>
      </c>
      <c r="AC892" s="219">
        <f t="shared" si="446"/>
        <v>0</v>
      </c>
      <c r="AD892" s="218">
        <f t="shared" si="447"/>
        <v>0</v>
      </c>
      <c r="AE892" s="218">
        <f t="shared" si="448"/>
        <v>0</v>
      </c>
      <c r="AF892" s="220">
        <f t="shared" si="449"/>
        <v>0</v>
      </c>
      <c r="AG892" s="162"/>
      <c r="AH892" s="182">
        <f t="shared" si="450"/>
        <v>0</v>
      </c>
      <c r="AI892" s="183">
        <f t="shared" si="451"/>
        <v>0</v>
      </c>
      <c r="AJ892" s="183">
        <f t="shared" si="452"/>
        <v>0</v>
      </c>
      <c r="AK892" s="184">
        <f t="shared" si="453"/>
        <v>0</v>
      </c>
      <c r="AM892" s="370" t="str">
        <f t="shared" si="459"/>
        <v>-</v>
      </c>
      <c r="AO892" s="309" t="str">
        <f t="shared" si="456"/>
        <v/>
      </c>
    </row>
    <row r="893" spans="2:41" ht="16.5" hidden="1" outlineLevel="2" thickBot="1">
      <c r="B893" s="316">
        <v>19</v>
      </c>
      <c r="C893" s="317">
        <f t="shared" si="454"/>
        <v>433</v>
      </c>
      <c r="D893" s="317">
        <f t="shared" si="455"/>
        <v>0</v>
      </c>
      <c r="E893" s="153"/>
      <c r="F893" s="153"/>
      <c r="G893" s="154"/>
      <c r="H893" s="154"/>
      <c r="I893" s="154"/>
      <c r="J893" s="154"/>
      <c r="K893" s="154"/>
      <c r="L893" s="154"/>
      <c r="M893" s="154"/>
      <c r="N893" s="253"/>
      <c r="O893" s="253"/>
      <c r="P893" s="312"/>
      <c r="Q893" s="253"/>
      <c r="R893" s="186" t="str">
        <f t="shared" si="457"/>
        <v>-</v>
      </c>
      <c r="S893" s="186" t="str">
        <f t="shared" si="458"/>
        <v>-</v>
      </c>
      <c r="T893" s="155" t="s">
        <v>316</v>
      </c>
      <c r="V893" s="181">
        <f t="shared" si="440"/>
        <v>0</v>
      </c>
      <c r="W893" s="202">
        <f t="shared" si="441"/>
        <v>0</v>
      </c>
      <c r="X893" s="149">
        <f t="shared" si="442"/>
        <v>0</v>
      </c>
      <c r="Y893" s="170">
        <f t="shared" si="443"/>
        <v>0</v>
      </c>
      <c r="Z893" s="161">
        <f t="shared" si="444"/>
        <v>0</v>
      </c>
      <c r="AA893" s="171">
        <f t="shared" si="445"/>
        <v>0</v>
      </c>
      <c r="AC893" s="219">
        <f t="shared" si="446"/>
        <v>0</v>
      </c>
      <c r="AD893" s="218">
        <f t="shared" si="447"/>
        <v>0</v>
      </c>
      <c r="AE893" s="218">
        <f t="shared" si="448"/>
        <v>0</v>
      </c>
      <c r="AF893" s="220">
        <f t="shared" si="449"/>
        <v>0</v>
      </c>
      <c r="AG893" s="162"/>
      <c r="AH893" s="182">
        <f t="shared" si="450"/>
        <v>0</v>
      </c>
      <c r="AI893" s="183">
        <f t="shared" si="451"/>
        <v>0</v>
      </c>
      <c r="AJ893" s="183">
        <f t="shared" si="452"/>
        <v>0</v>
      </c>
      <c r="AK893" s="184">
        <f t="shared" si="453"/>
        <v>0</v>
      </c>
      <c r="AM893" s="370" t="str">
        <f t="shared" si="459"/>
        <v>-</v>
      </c>
      <c r="AO893" s="309" t="str">
        <f t="shared" si="456"/>
        <v/>
      </c>
    </row>
    <row r="894" spans="2:41" ht="16.5" hidden="1" outlineLevel="2" thickBot="1">
      <c r="B894" s="316">
        <v>20</v>
      </c>
      <c r="C894" s="317">
        <f t="shared" si="454"/>
        <v>433</v>
      </c>
      <c r="D894" s="317">
        <f t="shared" si="455"/>
        <v>0</v>
      </c>
      <c r="E894" s="153"/>
      <c r="F894" s="153"/>
      <c r="G894" s="154"/>
      <c r="H894" s="154"/>
      <c r="I894" s="154"/>
      <c r="J894" s="154"/>
      <c r="K894" s="154"/>
      <c r="L894" s="154"/>
      <c r="M894" s="154"/>
      <c r="N894" s="253"/>
      <c r="O894" s="253"/>
      <c r="P894" s="312"/>
      <c r="Q894" s="253"/>
      <c r="R894" s="186" t="str">
        <f t="shared" si="457"/>
        <v>-</v>
      </c>
      <c r="S894" s="186" t="str">
        <f t="shared" si="458"/>
        <v>-</v>
      </c>
      <c r="T894" s="155" t="s">
        <v>316</v>
      </c>
      <c r="V894" s="181">
        <f t="shared" si="440"/>
        <v>0</v>
      </c>
      <c r="W894" s="202">
        <f t="shared" si="441"/>
        <v>0</v>
      </c>
      <c r="X894" s="149">
        <f t="shared" si="442"/>
        <v>0</v>
      </c>
      <c r="Y894" s="170">
        <f t="shared" si="443"/>
        <v>0</v>
      </c>
      <c r="Z894" s="161">
        <f t="shared" si="444"/>
        <v>0</v>
      </c>
      <c r="AA894" s="171">
        <f t="shared" si="445"/>
        <v>0</v>
      </c>
      <c r="AC894" s="219">
        <f t="shared" si="446"/>
        <v>0</v>
      </c>
      <c r="AD894" s="218">
        <f t="shared" si="447"/>
        <v>0</v>
      </c>
      <c r="AE894" s="218">
        <f t="shared" si="448"/>
        <v>0</v>
      </c>
      <c r="AF894" s="220">
        <f t="shared" si="449"/>
        <v>0</v>
      </c>
      <c r="AG894" s="162"/>
      <c r="AH894" s="182">
        <f t="shared" si="450"/>
        <v>0</v>
      </c>
      <c r="AI894" s="183">
        <f t="shared" si="451"/>
        <v>0</v>
      </c>
      <c r="AJ894" s="183">
        <f t="shared" si="452"/>
        <v>0</v>
      </c>
      <c r="AK894" s="184">
        <f t="shared" si="453"/>
        <v>0</v>
      </c>
      <c r="AM894" s="370" t="str">
        <f t="shared" si="459"/>
        <v>-</v>
      </c>
      <c r="AO894" s="309" t="str">
        <f t="shared" si="456"/>
        <v/>
      </c>
    </row>
    <row r="895" spans="2:41" ht="16.5" hidden="1" outlineLevel="2" thickBot="1">
      <c r="B895" s="316">
        <v>21</v>
      </c>
      <c r="C895" s="317">
        <f t="shared" si="454"/>
        <v>433</v>
      </c>
      <c r="D895" s="317">
        <f t="shared" si="455"/>
        <v>0</v>
      </c>
      <c r="E895" s="153"/>
      <c r="F895" s="153"/>
      <c r="G895" s="154"/>
      <c r="H895" s="154"/>
      <c r="I895" s="154"/>
      <c r="J895" s="154"/>
      <c r="K895" s="154"/>
      <c r="L895" s="154"/>
      <c r="M895" s="154"/>
      <c r="N895" s="253"/>
      <c r="O895" s="253"/>
      <c r="P895" s="312"/>
      <c r="Q895" s="253"/>
      <c r="R895" s="186" t="str">
        <f t="shared" si="457"/>
        <v>-</v>
      </c>
      <c r="S895" s="186" t="str">
        <f t="shared" si="458"/>
        <v>-</v>
      </c>
      <c r="T895" s="155" t="s">
        <v>316</v>
      </c>
      <c r="V895" s="181">
        <f t="shared" si="440"/>
        <v>0</v>
      </c>
      <c r="W895" s="202">
        <f t="shared" si="441"/>
        <v>0</v>
      </c>
      <c r="X895" s="149">
        <f t="shared" si="442"/>
        <v>0</v>
      </c>
      <c r="Y895" s="170">
        <f t="shared" si="443"/>
        <v>0</v>
      </c>
      <c r="Z895" s="161">
        <f t="shared" si="444"/>
        <v>0</v>
      </c>
      <c r="AA895" s="171">
        <f t="shared" si="445"/>
        <v>0</v>
      </c>
      <c r="AC895" s="219">
        <f t="shared" si="446"/>
        <v>0</v>
      </c>
      <c r="AD895" s="218">
        <f t="shared" si="447"/>
        <v>0</v>
      </c>
      <c r="AE895" s="218">
        <f t="shared" si="448"/>
        <v>0</v>
      </c>
      <c r="AF895" s="220">
        <f t="shared" si="449"/>
        <v>0</v>
      </c>
      <c r="AG895" s="162"/>
      <c r="AH895" s="182">
        <f t="shared" si="450"/>
        <v>0</v>
      </c>
      <c r="AI895" s="183">
        <f t="shared" si="451"/>
        <v>0</v>
      </c>
      <c r="AJ895" s="183">
        <f t="shared" si="452"/>
        <v>0</v>
      </c>
      <c r="AK895" s="184">
        <f t="shared" si="453"/>
        <v>0</v>
      </c>
      <c r="AM895" s="370" t="str">
        <f t="shared" si="459"/>
        <v>-</v>
      </c>
      <c r="AO895" s="309" t="str">
        <f t="shared" si="456"/>
        <v/>
      </c>
    </row>
    <row r="896" spans="2:41" ht="16.5" hidden="1" outlineLevel="2" thickBot="1">
      <c r="B896" s="316">
        <v>22</v>
      </c>
      <c r="C896" s="317">
        <f t="shared" si="454"/>
        <v>433</v>
      </c>
      <c r="D896" s="317">
        <f t="shared" si="455"/>
        <v>0</v>
      </c>
      <c r="E896" s="153"/>
      <c r="F896" s="153"/>
      <c r="G896" s="154"/>
      <c r="H896" s="154"/>
      <c r="I896" s="154"/>
      <c r="J896" s="154"/>
      <c r="K896" s="154"/>
      <c r="L896" s="154"/>
      <c r="M896" s="154"/>
      <c r="N896" s="253"/>
      <c r="O896" s="253"/>
      <c r="P896" s="312"/>
      <c r="Q896" s="253"/>
      <c r="R896" s="186" t="str">
        <f t="shared" si="457"/>
        <v>-</v>
      </c>
      <c r="S896" s="186" t="str">
        <f t="shared" si="458"/>
        <v>-</v>
      </c>
      <c r="T896" s="155" t="s">
        <v>316</v>
      </c>
      <c r="V896" s="181">
        <f t="shared" si="440"/>
        <v>0</v>
      </c>
      <c r="W896" s="202">
        <f t="shared" si="441"/>
        <v>0</v>
      </c>
      <c r="X896" s="149">
        <f t="shared" si="442"/>
        <v>0</v>
      </c>
      <c r="Y896" s="170">
        <f t="shared" si="443"/>
        <v>0</v>
      </c>
      <c r="Z896" s="161">
        <f t="shared" si="444"/>
        <v>0</v>
      </c>
      <c r="AA896" s="171">
        <f t="shared" si="445"/>
        <v>0</v>
      </c>
      <c r="AC896" s="219">
        <f t="shared" si="446"/>
        <v>0</v>
      </c>
      <c r="AD896" s="218">
        <f t="shared" si="447"/>
        <v>0</v>
      </c>
      <c r="AE896" s="218">
        <f t="shared" si="448"/>
        <v>0</v>
      </c>
      <c r="AF896" s="220">
        <f t="shared" si="449"/>
        <v>0</v>
      </c>
      <c r="AG896" s="162"/>
      <c r="AH896" s="182">
        <f t="shared" si="450"/>
        <v>0</v>
      </c>
      <c r="AI896" s="183">
        <f t="shared" si="451"/>
        <v>0</v>
      </c>
      <c r="AJ896" s="183">
        <f t="shared" si="452"/>
        <v>0</v>
      </c>
      <c r="AK896" s="184">
        <f t="shared" si="453"/>
        <v>0</v>
      </c>
      <c r="AM896" s="370" t="str">
        <f t="shared" si="459"/>
        <v>-</v>
      </c>
      <c r="AO896" s="309" t="str">
        <f t="shared" si="456"/>
        <v/>
      </c>
    </row>
    <row r="897" spans="2:41" ht="16.5" hidden="1" outlineLevel="2" thickBot="1">
      <c r="B897" s="316">
        <v>23</v>
      </c>
      <c r="C897" s="317">
        <f t="shared" si="454"/>
        <v>433</v>
      </c>
      <c r="D897" s="317">
        <f t="shared" si="455"/>
        <v>0</v>
      </c>
      <c r="E897" s="153"/>
      <c r="F897" s="153"/>
      <c r="G897" s="154"/>
      <c r="H897" s="154"/>
      <c r="I897" s="154"/>
      <c r="J897" s="154"/>
      <c r="K897" s="154"/>
      <c r="L897" s="154"/>
      <c r="M897" s="154"/>
      <c r="N897" s="253"/>
      <c r="O897" s="253"/>
      <c r="P897" s="312"/>
      <c r="Q897" s="253"/>
      <c r="R897" s="186" t="str">
        <f t="shared" si="457"/>
        <v>-</v>
      </c>
      <c r="S897" s="186" t="str">
        <f t="shared" si="458"/>
        <v>-</v>
      </c>
      <c r="T897" s="155" t="s">
        <v>316</v>
      </c>
      <c r="V897" s="181">
        <f t="shared" si="440"/>
        <v>0</v>
      </c>
      <c r="W897" s="202">
        <f t="shared" si="441"/>
        <v>0</v>
      </c>
      <c r="X897" s="149">
        <f t="shared" si="442"/>
        <v>0</v>
      </c>
      <c r="Y897" s="170">
        <f t="shared" si="443"/>
        <v>0</v>
      </c>
      <c r="Z897" s="161">
        <f t="shared" si="444"/>
        <v>0</v>
      </c>
      <c r="AA897" s="171">
        <f t="shared" si="445"/>
        <v>0</v>
      </c>
      <c r="AC897" s="219">
        <f t="shared" si="446"/>
        <v>0</v>
      </c>
      <c r="AD897" s="218">
        <f t="shared" si="447"/>
        <v>0</v>
      </c>
      <c r="AE897" s="218">
        <f t="shared" si="448"/>
        <v>0</v>
      </c>
      <c r="AF897" s="220">
        <f t="shared" si="449"/>
        <v>0</v>
      </c>
      <c r="AG897" s="162"/>
      <c r="AH897" s="182">
        <f t="shared" si="450"/>
        <v>0</v>
      </c>
      <c r="AI897" s="183">
        <f t="shared" si="451"/>
        <v>0</v>
      </c>
      <c r="AJ897" s="183">
        <f t="shared" si="452"/>
        <v>0</v>
      </c>
      <c r="AK897" s="184">
        <f t="shared" si="453"/>
        <v>0</v>
      </c>
      <c r="AM897" s="370" t="str">
        <f t="shared" si="459"/>
        <v>-</v>
      </c>
      <c r="AO897" s="309" t="str">
        <f t="shared" si="456"/>
        <v/>
      </c>
    </row>
    <row r="898" spans="2:41" ht="16.5" hidden="1" outlineLevel="2" thickBot="1">
      <c r="B898" s="316">
        <v>24</v>
      </c>
      <c r="C898" s="317">
        <f t="shared" si="454"/>
        <v>433</v>
      </c>
      <c r="D898" s="317">
        <f t="shared" si="455"/>
        <v>0</v>
      </c>
      <c r="E898" s="153"/>
      <c r="F898" s="153"/>
      <c r="G898" s="154"/>
      <c r="H898" s="154"/>
      <c r="I898" s="154"/>
      <c r="J898" s="154"/>
      <c r="K898" s="154"/>
      <c r="L898" s="154"/>
      <c r="M898" s="154"/>
      <c r="N898" s="253"/>
      <c r="O898" s="253"/>
      <c r="P898" s="312"/>
      <c r="Q898" s="253"/>
      <c r="R898" s="186" t="str">
        <f t="shared" si="457"/>
        <v>-</v>
      </c>
      <c r="S898" s="186" t="str">
        <f t="shared" si="458"/>
        <v>-</v>
      </c>
      <c r="T898" s="155" t="s">
        <v>316</v>
      </c>
      <c r="V898" s="181">
        <f t="shared" si="440"/>
        <v>0</v>
      </c>
      <c r="W898" s="202">
        <f t="shared" si="441"/>
        <v>0</v>
      </c>
      <c r="X898" s="149">
        <f t="shared" si="442"/>
        <v>0</v>
      </c>
      <c r="Y898" s="170">
        <f t="shared" si="443"/>
        <v>0</v>
      </c>
      <c r="Z898" s="161">
        <f t="shared" si="444"/>
        <v>0</v>
      </c>
      <c r="AA898" s="171">
        <f t="shared" si="445"/>
        <v>0</v>
      </c>
      <c r="AC898" s="219">
        <f t="shared" si="446"/>
        <v>0</v>
      </c>
      <c r="AD898" s="218">
        <f t="shared" si="447"/>
        <v>0</v>
      </c>
      <c r="AE898" s="218">
        <f t="shared" si="448"/>
        <v>0</v>
      </c>
      <c r="AF898" s="220">
        <f t="shared" si="449"/>
        <v>0</v>
      </c>
      <c r="AG898" s="162"/>
      <c r="AH898" s="182">
        <f t="shared" si="450"/>
        <v>0</v>
      </c>
      <c r="AI898" s="183">
        <f t="shared" si="451"/>
        <v>0</v>
      </c>
      <c r="AJ898" s="183">
        <f t="shared" si="452"/>
        <v>0</v>
      </c>
      <c r="AK898" s="184">
        <f t="shared" si="453"/>
        <v>0</v>
      </c>
      <c r="AM898" s="370" t="str">
        <f t="shared" si="459"/>
        <v>-</v>
      </c>
      <c r="AO898" s="309" t="str">
        <f t="shared" si="456"/>
        <v/>
      </c>
    </row>
    <row r="899" spans="2:41" ht="16.5" hidden="1" outlineLevel="2" thickBot="1">
      <c r="B899" s="316">
        <v>25</v>
      </c>
      <c r="C899" s="317">
        <f t="shared" si="454"/>
        <v>433</v>
      </c>
      <c r="D899" s="317">
        <f t="shared" si="455"/>
        <v>0</v>
      </c>
      <c r="E899" s="153"/>
      <c r="F899" s="153"/>
      <c r="G899" s="154"/>
      <c r="H899" s="154"/>
      <c r="I899" s="154"/>
      <c r="J899" s="154"/>
      <c r="K899" s="154"/>
      <c r="L899" s="154"/>
      <c r="M899" s="154"/>
      <c r="N899" s="253"/>
      <c r="O899" s="253"/>
      <c r="P899" s="312"/>
      <c r="Q899" s="253"/>
      <c r="R899" s="186" t="str">
        <f t="shared" si="457"/>
        <v>-</v>
      </c>
      <c r="S899" s="186" t="str">
        <f t="shared" si="458"/>
        <v>-</v>
      </c>
      <c r="T899" s="155" t="s">
        <v>316</v>
      </c>
      <c r="V899" s="181">
        <f t="shared" si="440"/>
        <v>0</v>
      </c>
      <c r="W899" s="202">
        <f t="shared" si="441"/>
        <v>0</v>
      </c>
      <c r="X899" s="149">
        <f t="shared" si="442"/>
        <v>0</v>
      </c>
      <c r="Y899" s="170">
        <f t="shared" si="443"/>
        <v>0</v>
      </c>
      <c r="Z899" s="161">
        <f t="shared" si="444"/>
        <v>0</v>
      </c>
      <c r="AA899" s="171">
        <f t="shared" si="445"/>
        <v>0</v>
      </c>
      <c r="AC899" s="219">
        <f t="shared" si="446"/>
        <v>0</v>
      </c>
      <c r="AD899" s="218">
        <f t="shared" si="447"/>
        <v>0</v>
      </c>
      <c r="AE899" s="218">
        <f t="shared" si="448"/>
        <v>0</v>
      </c>
      <c r="AF899" s="220">
        <f t="shared" si="449"/>
        <v>0</v>
      </c>
      <c r="AG899" s="162"/>
      <c r="AH899" s="182">
        <f t="shared" si="450"/>
        <v>0</v>
      </c>
      <c r="AI899" s="183">
        <f t="shared" si="451"/>
        <v>0</v>
      </c>
      <c r="AJ899" s="183">
        <f t="shared" si="452"/>
        <v>0</v>
      </c>
      <c r="AK899" s="184">
        <f t="shared" si="453"/>
        <v>0</v>
      </c>
      <c r="AM899" s="370" t="str">
        <f t="shared" si="459"/>
        <v>-</v>
      </c>
      <c r="AO899" s="309" t="str">
        <f t="shared" si="456"/>
        <v/>
      </c>
    </row>
    <row r="900" spans="2:41" ht="16.5" hidden="1" outlineLevel="2" thickBot="1">
      <c r="B900" s="316">
        <v>26</v>
      </c>
      <c r="C900" s="317">
        <f t="shared" si="454"/>
        <v>433</v>
      </c>
      <c r="D900" s="317">
        <f t="shared" si="455"/>
        <v>0</v>
      </c>
      <c r="E900" s="153"/>
      <c r="F900" s="153"/>
      <c r="G900" s="154"/>
      <c r="H900" s="154"/>
      <c r="I900" s="154"/>
      <c r="J900" s="154"/>
      <c r="K900" s="154"/>
      <c r="L900" s="154"/>
      <c r="M900" s="154"/>
      <c r="N900" s="253"/>
      <c r="O900" s="253"/>
      <c r="P900" s="312"/>
      <c r="Q900" s="253"/>
      <c r="R900" s="186" t="str">
        <f t="shared" si="457"/>
        <v>-</v>
      </c>
      <c r="S900" s="186" t="str">
        <f t="shared" si="458"/>
        <v>-</v>
      </c>
      <c r="T900" s="155" t="s">
        <v>316</v>
      </c>
      <c r="V900" s="181">
        <f t="shared" si="440"/>
        <v>0</v>
      </c>
      <c r="W900" s="202">
        <f t="shared" si="441"/>
        <v>0</v>
      </c>
      <c r="X900" s="149">
        <f t="shared" si="442"/>
        <v>0</v>
      </c>
      <c r="Y900" s="170">
        <f t="shared" si="443"/>
        <v>0</v>
      </c>
      <c r="Z900" s="161">
        <f t="shared" si="444"/>
        <v>0</v>
      </c>
      <c r="AA900" s="171">
        <f t="shared" si="445"/>
        <v>0</v>
      </c>
      <c r="AC900" s="219">
        <f t="shared" si="446"/>
        <v>0</v>
      </c>
      <c r="AD900" s="218">
        <f t="shared" si="447"/>
        <v>0</v>
      </c>
      <c r="AE900" s="218">
        <f t="shared" si="448"/>
        <v>0</v>
      </c>
      <c r="AF900" s="220">
        <f t="shared" si="449"/>
        <v>0</v>
      </c>
      <c r="AG900" s="162"/>
      <c r="AH900" s="182">
        <f t="shared" si="450"/>
        <v>0</v>
      </c>
      <c r="AI900" s="183">
        <f t="shared" si="451"/>
        <v>0</v>
      </c>
      <c r="AJ900" s="183">
        <f t="shared" si="452"/>
        <v>0</v>
      </c>
      <c r="AK900" s="184">
        <f t="shared" si="453"/>
        <v>0</v>
      </c>
      <c r="AM900" s="370" t="str">
        <f t="shared" si="459"/>
        <v>-</v>
      </c>
      <c r="AO900" s="309" t="str">
        <f t="shared" si="456"/>
        <v/>
      </c>
    </row>
    <row r="901" spans="2:41" ht="16.5" hidden="1" outlineLevel="2" thickBot="1">
      <c r="B901" s="316">
        <v>27</v>
      </c>
      <c r="C901" s="317">
        <f t="shared" si="454"/>
        <v>433</v>
      </c>
      <c r="D901" s="317">
        <f t="shared" si="455"/>
        <v>0</v>
      </c>
      <c r="E901" s="153"/>
      <c r="F901" s="153"/>
      <c r="G901" s="154"/>
      <c r="H901" s="154"/>
      <c r="I901" s="154"/>
      <c r="J901" s="154"/>
      <c r="K901" s="154"/>
      <c r="L901" s="154"/>
      <c r="M901" s="154"/>
      <c r="N901" s="253"/>
      <c r="O901" s="253"/>
      <c r="P901" s="312"/>
      <c r="Q901" s="253"/>
      <c r="R901" s="186" t="str">
        <f t="shared" si="457"/>
        <v>-</v>
      </c>
      <c r="S901" s="186" t="str">
        <f t="shared" si="458"/>
        <v>-</v>
      </c>
      <c r="T901" s="155" t="s">
        <v>316</v>
      </c>
      <c r="V901" s="181">
        <f t="shared" si="440"/>
        <v>0</v>
      </c>
      <c r="W901" s="202">
        <f t="shared" si="441"/>
        <v>0</v>
      </c>
      <c r="X901" s="149">
        <f t="shared" si="442"/>
        <v>0</v>
      </c>
      <c r="Y901" s="170">
        <f t="shared" si="443"/>
        <v>0</v>
      </c>
      <c r="Z901" s="161">
        <f t="shared" si="444"/>
        <v>0</v>
      </c>
      <c r="AA901" s="171">
        <f t="shared" si="445"/>
        <v>0</v>
      </c>
      <c r="AC901" s="219">
        <f t="shared" si="446"/>
        <v>0</v>
      </c>
      <c r="AD901" s="218">
        <f t="shared" si="447"/>
        <v>0</v>
      </c>
      <c r="AE901" s="218">
        <f t="shared" si="448"/>
        <v>0</v>
      </c>
      <c r="AF901" s="220">
        <f t="shared" si="449"/>
        <v>0</v>
      </c>
      <c r="AG901" s="162"/>
      <c r="AH901" s="182">
        <f t="shared" si="450"/>
        <v>0</v>
      </c>
      <c r="AI901" s="183">
        <f t="shared" si="451"/>
        <v>0</v>
      </c>
      <c r="AJ901" s="183">
        <f t="shared" si="452"/>
        <v>0</v>
      </c>
      <c r="AK901" s="184">
        <f t="shared" si="453"/>
        <v>0</v>
      </c>
      <c r="AM901" s="370" t="str">
        <f t="shared" si="459"/>
        <v>-</v>
      </c>
      <c r="AO901" s="309" t="str">
        <f t="shared" si="456"/>
        <v/>
      </c>
    </row>
    <row r="902" spans="2:41" ht="16.5" hidden="1" outlineLevel="2" thickBot="1">
      <c r="B902" s="316">
        <v>28</v>
      </c>
      <c r="C902" s="317">
        <f t="shared" si="454"/>
        <v>433</v>
      </c>
      <c r="D902" s="317">
        <f t="shared" si="455"/>
        <v>0</v>
      </c>
      <c r="E902" s="153"/>
      <c r="F902" s="153"/>
      <c r="G902" s="154"/>
      <c r="H902" s="154"/>
      <c r="I902" s="154"/>
      <c r="J902" s="154"/>
      <c r="K902" s="154"/>
      <c r="L902" s="154"/>
      <c r="M902" s="154"/>
      <c r="N902" s="253"/>
      <c r="O902" s="253"/>
      <c r="P902" s="312"/>
      <c r="Q902" s="253"/>
      <c r="R902" s="186" t="str">
        <f t="shared" si="457"/>
        <v>-</v>
      </c>
      <c r="S902" s="186" t="str">
        <f t="shared" si="458"/>
        <v>-</v>
      </c>
      <c r="T902" s="155" t="s">
        <v>316</v>
      </c>
      <c r="V902" s="181">
        <f t="shared" si="440"/>
        <v>0</v>
      </c>
      <c r="W902" s="202">
        <f t="shared" si="441"/>
        <v>0</v>
      </c>
      <c r="X902" s="149">
        <f t="shared" si="442"/>
        <v>0</v>
      </c>
      <c r="Y902" s="170">
        <f t="shared" si="443"/>
        <v>0</v>
      </c>
      <c r="Z902" s="161">
        <f t="shared" si="444"/>
        <v>0</v>
      </c>
      <c r="AA902" s="171">
        <f t="shared" si="445"/>
        <v>0</v>
      </c>
      <c r="AC902" s="219">
        <f t="shared" si="446"/>
        <v>0</v>
      </c>
      <c r="AD902" s="218">
        <f t="shared" si="447"/>
        <v>0</v>
      </c>
      <c r="AE902" s="218">
        <f t="shared" si="448"/>
        <v>0</v>
      </c>
      <c r="AF902" s="220">
        <f t="shared" si="449"/>
        <v>0</v>
      </c>
      <c r="AG902" s="162"/>
      <c r="AH902" s="182">
        <f t="shared" si="450"/>
        <v>0</v>
      </c>
      <c r="AI902" s="183">
        <f t="shared" si="451"/>
        <v>0</v>
      </c>
      <c r="AJ902" s="183">
        <f t="shared" si="452"/>
        <v>0</v>
      </c>
      <c r="AK902" s="184">
        <f t="shared" si="453"/>
        <v>0</v>
      </c>
      <c r="AM902" s="370" t="str">
        <f t="shared" si="459"/>
        <v>-</v>
      </c>
      <c r="AO902" s="309" t="str">
        <f t="shared" si="456"/>
        <v/>
      </c>
    </row>
    <row r="903" spans="2:41" ht="16.5" hidden="1" outlineLevel="2" thickBot="1">
      <c r="B903" s="316">
        <v>29</v>
      </c>
      <c r="C903" s="317">
        <f t="shared" si="454"/>
        <v>433</v>
      </c>
      <c r="D903" s="317">
        <f t="shared" si="455"/>
        <v>0</v>
      </c>
      <c r="E903" s="153"/>
      <c r="F903" s="153"/>
      <c r="G903" s="154"/>
      <c r="H903" s="154"/>
      <c r="I903" s="154"/>
      <c r="J903" s="154"/>
      <c r="K903" s="154"/>
      <c r="L903" s="154"/>
      <c r="M903" s="154"/>
      <c r="N903" s="253"/>
      <c r="O903" s="253"/>
      <c r="P903" s="312"/>
      <c r="Q903" s="253"/>
      <c r="R903" s="186" t="str">
        <f t="shared" si="457"/>
        <v>-</v>
      </c>
      <c r="S903" s="186" t="str">
        <f t="shared" si="458"/>
        <v>-</v>
      </c>
      <c r="T903" s="155" t="s">
        <v>316</v>
      </c>
      <c r="V903" s="181">
        <f t="shared" si="440"/>
        <v>0</v>
      </c>
      <c r="W903" s="202">
        <f t="shared" si="441"/>
        <v>0</v>
      </c>
      <c r="X903" s="149">
        <f t="shared" si="442"/>
        <v>0</v>
      </c>
      <c r="Y903" s="170">
        <f t="shared" si="443"/>
        <v>0</v>
      </c>
      <c r="Z903" s="161">
        <f t="shared" si="444"/>
        <v>0</v>
      </c>
      <c r="AA903" s="171">
        <f t="shared" si="445"/>
        <v>0</v>
      </c>
      <c r="AC903" s="219">
        <f t="shared" si="446"/>
        <v>0</v>
      </c>
      <c r="AD903" s="218">
        <f t="shared" si="447"/>
        <v>0</v>
      </c>
      <c r="AE903" s="218">
        <f t="shared" si="448"/>
        <v>0</v>
      </c>
      <c r="AF903" s="220">
        <f t="shared" si="449"/>
        <v>0</v>
      </c>
      <c r="AG903" s="162"/>
      <c r="AH903" s="182">
        <f t="shared" si="450"/>
        <v>0</v>
      </c>
      <c r="AI903" s="183">
        <f t="shared" si="451"/>
        <v>0</v>
      </c>
      <c r="AJ903" s="183">
        <f t="shared" si="452"/>
        <v>0</v>
      </c>
      <c r="AK903" s="184">
        <f t="shared" si="453"/>
        <v>0</v>
      </c>
      <c r="AM903" s="370" t="str">
        <f t="shared" si="459"/>
        <v>-</v>
      </c>
      <c r="AO903" s="309" t="str">
        <f t="shared" si="456"/>
        <v/>
      </c>
    </row>
    <row r="904" spans="2:41" ht="16.5" hidden="1" outlineLevel="2" thickBot="1">
      <c r="B904" s="316">
        <v>30</v>
      </c>
      <c r="C904" s="317">
        <f t="shared" si="454"/>
        <v>433</v>
      </c>
      <c r="D904" s="317">
        <f t="shared" si="455"/>
        <v>0</v>
      </c>
      <c r="E904" s="153"/>
      <c r="F904" s="153"/>
      <c r="G904" s="154"/>
      <c r="H904" s="154"/>
      <c r="I904" s="154"/>
      <c r="J904" s="154"/>
      <c r="K904" s="154"/>
      <c r="L904" s="154"/>
      <c r="M904" s="154"/>
      <c r="N904" s="253"/>
      <c r="O904" s="253"/>
      <c r="P904" s="312"/>
      <c r="Q904" s="253"/>
      <c r="R904" s="186" t="str">
        <f t="shared" si="457"/>
        <v>-</v>
      </c>
      <c r="S904" s="186" t="str">
        <f t="shared" si="458"/>
        <v>-</v>
      </c>
      <c r="T904" s="155" t="s">
        <v>316</v>
      </c>
      <c r="V904" s="181">
        <f t="shared" si="440"/>
        <v>0</v>
      </c>
      <c r="W904" s="202">
        <f t="shared" si="441"/>
        <v>0</v>
      </c>
      <c r="X904" s="149">
        <f t="shared" si="442"/>
        <v>0</v>
      </c>
      <c r="Y904" s="170">
        <f t="shared" si="443"/>
        <v>0</v>
      </c>
      <c r="Z904" s="161">
        <f t="shared" si="444"/>
        <v>0</v>
      </c>
      <c r="AA904" s="171">
        <f t="shared" si="445"/>
        <v>0</v>
      </c>
      <c r="AC904" s="219">
        <f t="shared" si="446"/>
        <v>0</v>
      </c>
      <c r="AD904" s="218">
        <f t="shared" si="447"/>
        <v>0</v>
      </c>
      <c r="AE904" s="218">
        <f t="shared" si="448"/>
        <v>0</v>
      </c>
      <c r="AF904" s="220">
        <f t="shared" si="449"/>
        <v>0</v>
      </c>
      <c r="AG904" s="162"/>
      <c r="AH904" s="182">
        <f t="shared" si="450"/>
        <v>0</v>
      </c>
      <c r="AI904" s="183">
        <f t="shared" si="451"/>
        <v>0</v>
      </c>
      <c r="AJ904" s="183">
        <f t="shared" si="452"/>
        <v>0</v>
      </c>
      <c r="AK904" s="184">
        <f t="shared" si="453"/>
        <v>0</v>
      </c>
      <c r="AM904" s="370" t="str">
        <f t="shared" si="459"/>
        <v>-</v>
      </c>
      <c r="AO904" s="309" t="str">
        <f t="shared" si="456"/>
        <v/>
      </c>
    </row>
    <row r="905" spans="2:41" ht="16.5" hidden="1" outlineLevel="2" thickBot="1">
      <c r="B905" s="316">
        <v>31</v>
      </c>
      <c r="C905" s="317">
        <f t="shared" si="454"/>
        <v>433</v>
      </c>
      <c r="D905" s="317">
        <f t="shared" si="455"/>
        <v>0</v>
      </c>
      <c r="E905" s="153"/>
      <c r="F905" s="153"/>
      <c r="G905" s="154"/>
      <c r="H905" s="154"/>
      <c r="I905" s="154"/>
      <c r="J905" s="154"/>
      <c r="K905" s="154"/>
      <c r="L905" s="154"/>
      <c r="M905" s="154"/>
      <c r="N905" s="253"/>
      <c r="O905" s="253"/>
      <c r="P905" s="312"/>
      <c r="Q905" s="253"/>
      <c r="R905" s="186" t="str">
        <f t="shared" si="457"/>
        <v>-</v>
      </c>
      <c r="S905" s="186" t="str">
        <f t="shared" si="458"/>
        <v>-</v>
      </c>
      <c r="T905" s="155" t="s">
        <v>316</v>
      </c>
      <c r="V905" s="181">
        <f t="shared" si="440"/>
        <v>0</v>
      </c>
      <c r="W905" s="202">
        <f t="shared" si="441"/>
        <v>0</v>
      </c>
      <c r="X905" s="149">
        <f t="shared" si="442"/>
        <v>0</v>
      </c>
      <c r="Y905" s="170">
        <f t="shared" si="443"/>
        <v>0</v>
      </c>
      <c r="Z905" s="161">
        <f t="shared" si="444"/>
        <v>0</v>
      </c>
      <c r="AA905" s="171">
        <f t="shared" si="445"/>
        <v>0</v>
      </c>
      <c r="AC905" s="219">
        <f t="shared" si="446"/>
        <v>0</v>
      </c>
      <c r="AD905" s="218">
        <f t="shared" si="447"/>
        <v>0</v>
      </c>
      <c r="AE905" s="218">
        <f t="shared" si="448"/>
        <v>0</v>
      </c>
      <c r="AF905" s="220">
        <f t="shared" si="449"/>
        <v>0</v>
      </c>
      <c r="AG905" s="162"/>
      <c r="AH905" s="182">
        <f t="shared" si="450"/>
        <v>0</v>
      </c>
      <c r="AI905" s="183">
        <f t="shared" si="451"/>
        <v>0</v>
      </c>
      <c r="AJ905" s="183">
        <f t="shared" si="452"/>
        <v>0</v>
      </c>
      <c r="AK905" s="184">
        <f t="shared" si="453"/>
        <v>0</v>
      </c>
      <c r="AM905" s="370" t="str">
        <f t="shared" si="459"/>
        <v>-</v>
      </c>
      <c r="AO905" s="309" t="str">
        <f t="shared" si="456"/>
        <v/>
      </c>
    </row>
    <row r="906" spans="2:41" ht="16.5" hidden="1" outlineLevel="2" thickBot="1">
      <c r="B906" s="316">
        <v>32</v>
      </c>
      <c r="C906" s="317">
        <f t="shared" si="454"/>
        <v>433</v>
      </c>
      <c r="D906" s="317">
        <f t="shared" si="455"/>
        <v>0</v>
      </c>
      <c r="E906" s="153"/>
      <c r="F906" s="153"/>
      <c r="G906" s="154"/>
      <c r="H906" s="154"/>
      <c r="I906" s="154"/>
      <c r="J906" s="154"/>
      <c r="K906" s="154"/>
      <c r="L906" s="154"/>
      <c r="M906" s="154"/>
      <c r="N906" s="253"/>
      <c r="O906" s="253"/>
      <c r="P906" s="312"/>
      <c r="Q906" s="253"/>
      <c r="R906" s="186" t="str">
        <f t="shared" si="457"/>
        <v>-</v>
      </c>
      <c r="S906" s="186" t="str">
        <f t="shared" si="458"/>
        <v>-</v>
      </c>
      <c r="T906" s="155" t="s">
        <v>316</v>
      </c>
      <c r="V906" s="181">
        <f t="shared" si="440"/>
        <v>0</v>
      </c>
      <c r="W906" s="202">
        <f t="shared" si="441"/>
        <v>0</v>
      </c>
      <c r="X906" s="149">
        <f t="shared" si="442"/>
        <v>0</v>
      </c>
      <c r="Y906" s="170">
        <f t="shared" si="443"/>
        <v>0</v>
      </c>
      <c r="Z906" s="161">
        <f t="shared" si="444"/>
        <v>0</v>
      </c>
      <c r="AA906" s="171">
        <f t="shared" si="445"/>
        <v>0</v>
      </c>
      <c r="AC906" s="219">
        <f t="shared" si="446"/>
        <v>0</v>
      </c>
      <c r="AD906" s="218">
        <f t="shared" si="447"/>
        <v>0</v>
      </c>
      <c r="AE906" s="218">
        <f t="shared" si="448"/>
        <v>0</v>
      </c>
      <c r="AF906" s="220">
        <f t="shared" si="449"/>
        <v>0</v>
      </c>
      <c r="AG906" s="162"/>
      <c r="AH906" s="182">
        <f t="shared" si="450"/>
        <v>0</v>
      </c>
      <c r="AI906" s="183">
        <f t="shared" si="451"/>
        <v>0</v>
      </c>
      <c r="AJ906" s="183">
        <f t="shared" si="452"/>
        <v>0</v>
      </c>
      <c r="AK906" s="184">
        <f t="shared" si="453"/>
        <v>0</v>
      </c>
      <c r="AM906" s="370" t="str">
        <f t="shared" si="459"/>
        <v>-</v>
      </c>
      <c r="AO906" s="309" t="str">
        <f t="shared" si="456"/>
        <v/>
      </c>
    </row>
    <row r="907" spans="2:41" ht="16.5" hidden="1" outlineLevel="2" thickBot="1">
      <c r="B907" s="316">
        <v>33</v>
      </c>
      <c r="C907" s="317">
        <f t="shared" si="454"/>
        <v>433</v>
      </c>
      <c r="D907" s="317">
        <f t="shared" si="455"/>
        <v>0</v>
      </c>
      <c r="E907" s="153"/>
      <c r="F907" s="153"/>
      <c r="G907" s="154"/>
      <c r="H907" s="154"/>
      <c r="I907" s="154"/>
      <c r="J907" s="154"/>
      <c r="K907" s="154"/>
      <c r="L907" s="154"/>
      <c r="M907" s="154"/>
      <c r="N907" s="253"/>
      <c r="O907" s="253"/>
      <c r="P907" s="312"/>
      <c r="Q907" s="253"/>
      <c r="R907" s="186" t="str">
        <f t="shared" si="457"/>
        <v>-</v>
      </c>
      <c r="S907" s="186" t="str">
        <f t="shared" si="458"/>
        <v>-</v>
      </c>
      <c r="T907" s="155" t="s">
        <v>316</v>
      </c>
      <c r="V907" s="181">
        <f t="shared" si="440"/>
        <v>0</v>
      </c>
      <c r="W907" s="202">
        <f t="shared" si="441"/>
        <v>0</v>
      </c>
      <c r="X907" s="149">
        <f t="shared" si="442"/>
        <v>0</v>
      </c>
      <c r="Y907" s="170">
        <f t="shared" si="443"/>
        <v>0</v>
      </c>
      <c r="Z907" s="161">
        <f t="shared" si="444"/>
        <v>0</v>
      </c>
      <c r="AA907" s="171">
        <f t="shared" si="445"/>
        <v>0</v>
      </c>
      <c r="AC907" s="219">
        <f t="shared" si="446"/>
        <v>0</v>
      </c>
      <c r="AD907" s="218">
        <f t="shared" si="447"/>
        <v>0</v>
      </c>
      <c r="AE907" s="218">
        <f t="shared" si="448"/>
        <v>0</v>
      </c>
      <c r="AF907" s="220">
        <f t="shared" si="449"/>
        <v>0</v>
      </c>
      <c r="AG907" s="162"/>
      <c r="AH907" s="182">
        <f t="shared" si="450"/>
        <v>0</v>
      </c>
      <c r="AI907" s="183">
        <f t="shared" si="451"/>
        <v>0</v>
      </c>
      <c r="AJ907" s="183">
        <f t="shared" si="452"/>
        <v>0</v>
      </c>
      <c r="AK907" s="184">
        <f t="shared" si="453"/>
        <v>0</v>
      </c>
      <c r="AM907" s="370" t="str">
        <f t="shared" si="459"/>
        <v>-</v>
      </c>
      <c r="AO907" s="309" t="str">
        <f t="shared" si="456"/>
        <v/>
      </c>
    </row>
    <row r="908" spans="2:41" ht="16.5" hidden="1" outlineLevel="2" thickBot="1">
      <c r="B908" s="316">
        <v>34</v>
      </c>
      <c r="C908" s="317">
        <f t="shared" si="454"/>
        <v>433</v>
      </c>
      <c r="D908" s="317">
        <f t="shared" si="455"/>
        <v>0</v>
      </c>
      <c r="E908" s="153"/>
      <c r="F908" s="153"/>
      <c r="G908" s="154"/>
      <c r="H908" s="154"/>
      <c r="I908" s="154"/>
      <c r="J908" s="154"/>
      <c r="K908" s="154"/>
      <c r="L908" s="154"/>
      <c r="M908" s="154"/>
      <c r="N908" s="253"/>
      <c r="O908" s="253"/>
      <c r="P908" s="312"/>
      <c r="Q908" s="253"/>
      <c r="R908" s="186" t="str">
        <f t="shared" si="457"/>
        <v>-</v>
      </c>
      <c r="S908" s="186" t="str">
        <f t="shared" si="458"/>
        <v>-</v>
      </c>
      <c r="T908" s="155" t="s">
        <v>316</v>
      </c>
      <c r="V908" s="181">
        <f t="shared" si="440"/>
        <v>0</v>
      </c>
      <c r="W908" s="202">
        <f t="shared" si="441"/>
        <v>0</v>
      </c>
      <c r="X908" s="149">
        <f t="shared" si="442"/>
        <v>0</v>
      </c>
      <c r="Y908" s="170">
        <f t="shared" si="443"/>
        <v>0</v>
      </c>
      <c r="Z908" s="161">
        <f t="shared" si="444"/>
        <v>0</v>
      </c>
      <c r="AA908" s="171">
        <f t="shared" si="445"/>
        <v>0</v>
      </c>
      <c r="AC908" s="219">
        <f t="shared" si="446"/>
        <v>0</v>
      </c>
      <c r="AD908" s="218">
        <f t="shared" si="447"/>
        <v>0</v>
      </c>
      <c r="AE908" s="218">
        <f t="shared" si="448"/>
        <v>0</v>
      </c>
      <c r="AF908" s="220">
        <f t="shared" si="449"/>
        <v>0</v>
      </c>
      <c r="AG908" s="162"/>
      <c r="AH908" s="182">
        <f t="shared" si="450"/>
        <v>0</v>
      </c>
      <c r="AI908" s="183">
        <f t="shared" si="451"/>
        <v>0</v>
      </c>
      <c r="AJ908" s="183">
        <f t="shared" si="452"/>
        <v>0</v>
      </c>
      <c r="AK908" s="184">
        <f t="shared" si="453"/>
        <v>0</v>
      </c>
      <c r="AM908" s="370" t="str">
        <f t="shared" si="459"/>
        <v>-</v>
      </c>
      <c r="AO908" s="309" t="str">
        <f t="shared" si="456"/>
        <v/>
      </c>
    </row>
    <row r="909" spans="2:41" ht="16.5" hidden="1" outlineLevel="2" thickBot="1">
      <c r="B909" s="316">
        <v>35</v>
      </c>
      <c r="C909" s="317">
        <f t="shared" si="454"/>
        <v>433</v>
      </c>
      <c r="D909" s="317">
        <f t="shared" si="455"/>
        <v>0</v>
      </c>
      <c r="E909" s="153"/>
      <c r="F909" s="153"/>
      <c r="G909" s="154"/>
      <c r="H909" s="154"/>
      <c r="I909" s="154"/>
      <c r="J909" s="154"/>
      <c r="K909" s="154"/>
      <c r="L909" s="154"/>
      <c r="M909" s="154"/>
      <c r="N909" s="253"/>
      <c r="O909" s="253"/>
      <c r="P909" s="312"/>
      <c r="Q909" s="253"/>
      <c r="R909" s="186" t="str">
        <f t="shared" si="457"/>
        <v>-</v>
      </c>
      <c r="S909" s="186" t="str">
        <f t="shared" si="458"/>
        <v>-</v>
      </c>
      <c r="T909" s="155" t="s">
        <v>316</v>
      </c>
      <c r="V909" s="181">
        <f t="shared" si="440"/>
        <v>0</v>
      </c>
      <c r="W909" s="202">
        <f t="shared" si="441"/>
        <v>0</v>
      </c>
      <c r="X909" s="149">
        <f t="shared" si="442"/>
        <v>0</v>
      </c>
      <c r="Y909" s="170">
        <f t="shared" si="443"/>
        <v>0</v>
      </c>
      <c r="Z909" s="161">
        <f t="shared" si="444"/>
        <v>0</v>
      </c>
      <c r="AA909" s="171">
        <f t="shared" si="445"/>
        <v>0</v>
      </c>
      <c r="AC909" s="219">
        <f t="shared" si="446"/>
        <v>0</v>
      </c>
      <c r="AD909" s="218">
        <f t="shared" si="447"/>
        <v>0</v>
      </c>
      <c r="AE909" s="218">
        <f t="shared" si="448"/>
        <v>0</v>
      </c>
      <c r="AF909" s="220">
        <f t="shared" si="449"/>
        <v>0</v>
      </c>
      <c r="AG909" s="162"/>
      <c r="AH909" s="182">
        <f t="shared" si="450"/>
        <v>0</v>
      </c>
      <c r="AI909" s="183">
        <f t="shared" si="451"/>
        <v>0</v>
      </c>
      <c r="AJ909" s="183">
        <f t="shared" si="452"/>
        <v>0</v>
      </c>
      <c r="AK909" s="184">
        <f t="shared" si="453"/>
        <v>0</v>
      </c>
      <c r="AM909" s="370" t="str">
        <f t="shared" si="459"/>
        <v>-</v>
      </c>
      <c r="AO909" s="309" t="str">
        <f t="shared" si="456"/>
        <v/>
      </c>
    </row>
    <row r="910" spans="2:41" ht="16.5" hidden="1" outlineLevel="2" thickBot="1">
      <c r="B910" s="316">
        <v>36</v>
      </c>
      <c r="C910" s="317">
        <f t="shared" si="454"/>
        <v>433</v>
      </c>
      <c r="D910" s="317">
        <f t="shared" si="455"/>
        <v>0</v>
      </c>
      <c r="E910" s="153"/>
      <c r="F910" s="153"/>
      <c r="G910" s="154"/>
      <c r="H910" s="154"/>
      <c r="I910" s="154"/>
      <c r="J910" s="154"/>
      <c r="K910" s="154"/>
      <c r="L910" s="154"/>
      <c r="M910" s="154"/>
      <c r="N910" s="253"/>
      <c r="O910" s="253"/>
      <c r="P910" s="312"/>
      <c r="Q910" s="253"/>
      <c r="R910" s="186" t="str">
        <f t="shared" si="457"/>
        <v>-</v>
      </c>
      <c r="S910" s="186" t="str">
        <f t="shared" si="458"/>
        <v>-</v>
      </c>
      <c r="T910" s="155" t="s">
        <v>316</v>
      </c>
      <c r="V910" s="181">
        <f t="shared" si="440"/>
        <v>0</v>
      </c>
      <c r="W910" s="202">
        <f t="shared" si="441"/>
        <v>0</v>
      </c>
      <c r="X910" s="149">
        <f t="shared" si="442"/>
        <v>0</v>
      </c>
      <c r="Y910" s="170">
        <f t="shared" si="443"/>
        <v>0</v>
      </c>
      <c r="Z910" s="161">
        <f t="shared" si="444"/>
        <v>0</v>
      </c>
      <c r="AA910" s="171">
        <f t="shared" si="445"/>
        <v>0</v>
      </c>
      <c r="AC910" s="219">
        <f t="shared" si="446"/>
        <v>0</v>
      </c>
      <c r="AD910" s="218">
        <f t="shared" si="447"/>
        <v>0</v>
      </c>
      <c r="AE910" s="218">
        <f t="shared" si="448"/>
        <v>0</v>
      </c>
      <c r="AF910" s="220">
        <f t="shared" si="449"/>
        <v>0</v>
      </c>
      <c r="AG910" s="162"/>
      <c r="AH910" s="182">
        <f t="shared" si="450"/>
        <v>0</v>
      </c>
      <c r="AI910" s="183">
        <f t="shared" si="451"/>
        <v>0</v>
      </c>
      <c r="AJ910" s="183">
        <f t="shared" si="452"/>
        <v>0</v>
      </c>
      <c r="AK910" s="184">
        <f t="shared" si="453"/>
        <v>0</v>
      </c>
      <c r="AM910" s="370" t="str">
        <f t="shared" si="459"/>
        <v>-</v>
      </c>
      <c r="AO910" s="309" t="str">
        <f t="shared" si="456"/>
        <v/>
      </c>
    </row>
    <row r="911" spans="2:41" ht="16.5" hidden="1" outlineLevel="2" thickBot="1">
      <c r="B911" s="316">
        <v>37</v>
      </c>
      <c r="C911" s="317">
        <f t="shared" si="454"/>
        <v>433</v>
      </c>
      <c r="D911" s="317">
        <f t="shared" si="455"/>
        <v>0</v>
      </c>
      <c r="E911" s="153"/>
      <c r="F911" s="153"/>
      <c r="G911" s="154"/>
      <c r="H911" s="154"/>
      <c r="I911" s="154"/>
      <c r="J911" s="154"/>
      <c r="K911" s="154"/>
      <c r="L911" s="154"/>
      <c r="M911" s="154"/>
      <c r="N911" s="253"/>
      <c r="O911" s="253"/>
      <c r="P911" s="312"/>
      <c r="Q911" s="253"/>
      <c r="R911" s="186" t="str">
        <f t="shared" si="457"/>
        <v>-</v>
      </c>
      <c r="S911" s="186" t="str">
        <f t="shared" si="458"/>
        <v>-</v>
      </c>
      <c r="T911" s="155" t="s">
        <v>316</v>
      </c>
      <c r="V911" s="181">
        <f t="shared" si="440"/>
        <v>0</v>
      </c>
      <c r="W911" s="202">
        <f t="shared" si="441"/>
        <v>0</v>
      </c>
      <c r="X911" s="149">
        <f t="shared" si="442"/>
        <v>0</v>
      </c>
      <c r="Y911" s="170">
        <f t="shared" si="443"/>
        <v>0</v>
      </c>
      <c r="Z911" s="161">
        <f t="shared" si="444"/>
        <v>0</v>
      </c>
      <c r="AA911" s="171">
        <f t="shared" si="445"/>
        <v>0</v>
      </c>
      <c r="AC911" s="219">
        <f t="shared" si="446"/>
        <v>0</v>
      </c>
      <c r="AD911" s="218">
        <f t="shared" si="447"/>
        <v>0</v>
      </c>
      <c r="AE911" s="218">
        <f t="shared" si="448"/>
        <v>0</v>
      </c>
      <c r="AF911" s="220">
        <f t="shared" si="449"/>
        <v>0</v>
      </c>
      <c r="AG911" s="162"/>
      <c r="AH911" s="182">
        <f t="shared" si="450"/>
        <v>0</v>
      </c>
      <c r="AI911" s="183">
        <f t="shared" si="451"/>
        <v>0</v>
      </c>
      <c r="AJ911" s="183">
        <f t="shared" si="452"/>
        <v>0</v>
      </c>
      <c r="AK911" s="184">
        <f t="shared" si="453"/>
        <v>0</v>
      </c>
      <c r="AM911" s="370" t="str">
        <f t="shared" si="459"/>
        <v>-</v>
      </c>
      <c r="AO911" s="309" t="str">
        <f t="shared" si="456"/>
        <v/>
      </c>
    </row>
    <row r="912" spans="2:41" ht="16.5" hidden="1" outlineLevel="2" thickBot="1">
      <c r="B912" s="316">
        <v>38</v>
      </c>
      <c r="C912" s="317">
        <f t="shared" si="454"/>
        <v>433</v>
      </c>
      <c r="D912" s="317">
        <f t="shared" si="455"/>
        <v>0</v>
      </c>
      <c r="E912" s="153"/>
      <c r="F912" s="153"/>
      <c r="G912" s="154"/>
      <c r="H912" s="154"/>
      <c r="I912" s="154"/>
      <c r="J912" s="154"/>
      <c r="K912" s="154"/>
      <c r="L912" s="154"/>
      <c r="M912" s="154"/>
      <c r="N912" s="253"/>
      <c r="O912" s="253"/>
      <c r="P912" s="312"/>
      <c r="Q912" s="253"/>
      <c r="R912" s="186" t="str">
        <f t="shared" si="457"/>
        <v>-</v>
      </c>
      <c r="S912" s="186" t="str">
        <f t="shared" si="458"/>
        <v>-</v>
      </c>
      <c r="T912" s="155" t="s">
        <v>316</v>
      </c>
      <c r="V912" s="181">
        <f t="shared" si="440"/>
        <v>0</v>
      </c>
      <c r="W912" s="202">
        <f t="shared" si="441"/>
        <v>0</v>
      </c>
      <c r="X912" s="149">
        <f t="shared" si="442"/>
        <v>0</v>
      </c>
      <c r="Y912" s="170">
        <f t="shared" si="443"/>
        <v>0</v>
      </c>
      <c r="Z912" s="161">
        <f t="shared" si="444"/>
        <v>0</v>
      </c>
      <c r="AA912" s="171">
        <f t="shared" si="445"/>
        <v>0</v>
      </c>
      <c r="AC912" s="219">
        <f t="shared" si="446"/>
        <v>0</v>
      </c>
      <c r="AD912" s="218">
        <f t="shared" si="447"/>
        <v>0</v>
      </c>
      <c r="AE912" s="218">
        <f t="shared" si="448"/>
        <v>0</v>
      </c>
      <c r="AF912" s="220">
        <f t="shared" si="449"/>
        <v>0</v>
      </c>
      <c r="AG912" s="162"/>
      <c r="AH912" s="182">
        <f t="shared" si="450"/>
        <v>0</v>
      </c>
      <c r="AI912" s="183">
        <f t="shared" si="451"/>
        <v>0</v>
      </c>
      <c r="AJ912" s="183">
        <f t="shared" si="452"/>
        <v>0</v>
      </c>
      <c r="AK912" s="184">
        <f t="shared" si="453"/>
        <v>0</v>
      </c>
      <c r="AM912" s="370" t="str">
        <f t="shared" si="459"/>
        <v>-</v>
      </c>
      <c r="AO912" s="309" t="str">
        <f t="shared" si="456"/>
        <v/>
      </c>
    </row>
    <row r="913" spans="2:41" ht="16.5" hidden="1" outlineLevel="2" thickBot="1">
      <c r="B913" s="316">
        <v>39</v>
      </c>
      <c r="C913" s="317">
        <f t="shared" si="454"/>
        <v>433</v>
      </c>
      <c r="D913" s="317">
        <f t="shared" si="455"/>
        <v>0</v>
      </c>
      <c r="E913" s="153"/>
      <c r="F913" s="153"/>
      <c r="G913" s="154"/>
      <c r="H913" s="154"/>
      <c r="I913" s="154"/>
      <c r="J913" s="154"/>
      <c r="K913" s="154"/>
      <c r="L913" s="154"/>
      <c r="M913" s="154"/>
      <c r="N913" s="253"/>
      <c r="O913" s="253"/>
      <c r="P913" s="312"/>
      <c r="Q913" s="253"/>
      <c r="R913" s="186" t="str">
        <f t="shared" si="457"/>
        <v>-</v>
      </c>
      <c r="S913" s="186" t="str">
        <f t="shared" si="458"/>
        <v>-</v>
      </c>
      <c r="T913" s="155" t="s">
        <v>316</v>
      </c>
      <c r="V913" s="181">
        <f t="shared" si="440"/>
        <v>0</v>
      </c>
      <c r="W913" s="202">
        <f t="shared" si="441"/>
        <v>0</v>
      </c>
      <c r="X913" s="149">
        <f t="shared" si="442"/>
        <v>0</v>
      </c>
      <c r="Y913" s="170">
        <f t="shared" si="443"/>
        <v>0</v>
      </c>
      <c r="Z913" s="161">
        <f t="shared" si="444"/>
        <v>0</v>
      </c>
      <c r="AA913" s="171">
        <f t="shared" si="445"/>
        <v>0</v>
      </c>
      <c r="AC913" s="219">
        <f t="shared" si="446"/>
        <v>0</v>
      </c>
      <c r="AD913" s="218">
        <f t="shared" si="447"/>
        <v>0</v>
      </c>
      <c r="AE913" s="218">
        <f t="shared" si="448"/>
        <v>0</v>
      </c>
      <c r="AF913" s="220">
        <f t="shared" si="449"/>
        <v>0</v>
      </c>
      <c r="AG913" s="162"/>
      <c r="AH913" s="182">
        <f t="shared" si="450"/>
        <v>0</v>
      </c>
      <c r="AI913" s="183">
        <f t="shared" si="451"/>
        <v>0</v>
      </c>
      <c r="AJ913" s="183">
        <f t="shared" si="452"/>
        <v>0</v>
      </c>
      <c r="AK913" s="184">
        <f t="shared" si="453"/>
        <v>0</v>
      </c>
      <c r="AM913" s="370" t="str">
        <f t="shared" si="459"/>
        <v>-</v>
      </c>
      <c r="AO913" s="309" t="str">
        <f t="shared" si="456"/>
        <v/>
      </c>
    </row>
    <row r="914" spans="2:41" ht="16.5" hidden="1" outlineLevel="2" thickBot="1">
      <c r="B914" s="316">
        <v>40</v>
      </c>
      <c r="C914" s="317">
        <f t="shared" si="454"/>
        <v>433</v>
      </c>
      <c r="D914" s="317">
        <f t="shared" si="455"/>
        <v>0</v>
      </c>
      <c r="E914" s="153"/>
      <c r="F914" s="153"/>
      <c r="G914" s="154"/>
      <c r="H914" s="154"/>
      <c r="I914" s="154"/>
      <c r="J914" s="154"/>
      <c r="K914" s="154"/>
      <c r="L914" s="154"/>
      <c r="M914" s="154"/>
      <c r="N914" s="253"/>
      <c r="O914" s="253"/>
      <c r="P914" s="312"/>
      <c r="Q914" s="253"/>
      <c r="R914" s="186" t="str">
        <f t="shared" si="457"/>
        <v>-</v>
      </c>
      <c r="S914" s="186" t="str">
        <f t="shared" si="458"/>
        <v>-</v>
      </c>
      <c r="T914" s="155" t="s">
        <v>316</v>
      </c>
      <c r="V914" s="181">
        <f t="shared" si="440"/>
        <v>0</v>
      </c>
      <c r="W914" s="202">
        <f t="shared" si="441"/>
        <v>0</v>
      </c>
      <c r="X914" s="149">
        <f t="shared" si="442"/>
        <v>0</v>
      </c>
      <c r="Y914" s="170">
        <f t="shared" si="443"/>
        <v>0</v>
      </c>
      <c r="Z914" s="161">
        <f t="shared" si="444"/>
        <v>0</v>
      </c>
      <c r="AA914" s="171">
        <f t="shared" si="445"/>
        <v>0</v>
      </c>
      <c r="AC914" s="219">
        <f t="shared" si="446"/>
        <v>0</v>
      </c>
      <c r="AD914" s="218">
        <f t="shared" si="447"/>
        <v>0</v>
      </c>
      <c r="AE914" s="218">
        <f t="shared" si="448"/>
        <v>0</v>
      </c>
      <c r="AF914" s="220">
        <f t="shared" si="449"/>
        <v>0</v>
      </c>
      <c r="AG914" s="162"/>
      <c r="AH914" s="182">
        <f t="shared" si="450"/>
        <v>0</v>
      </c>
      <c r="AI914" s="183">
        <f t="shared" si="451"/>
        <v>0</v>
      </c>
      <c r="AJ914" s="183">
        <f t="shared" si="452"/>
        <v>0</v>
      </c>
      <c r="AK914" s="184">
        <f t="shared" si="453"/>
        <v>0</v>
      </c>
      <c r="AM914" s="370" t="str">
        <f t="shared" si="459"/>
        <v>-</v>
      </c>
      <c r="AO914" s="309" t="str">
        <f t="shared" si="456"/>
        <v/>
      </c>
    </row>
    <row r="915" spans="2:41" ht="16.5" hidden="1" outlineLevel="2" thickBot="1">
      <c r="B915" s="316">
        <v>41</v>
      </c>
      <c r="C915" s="317">
        <f t="shared" si="454"/>
        <v>433</v>
      </c>
      <c r="D915" s="317">
        <f t="shared" si="455"/>
        <v>0</v>
      </c>
      <c r="E915" s="153"/>
      <c r="F915" s="153"/>
      <c r="G915" s="154"/>
      <c r="H915" s="154"/>
      <c r="I915" s="154"/>
      <c r="J915" s="154"/>
      <c r="K915" s="154"/>
      <c r="L915" s="154"/>
      <c r="M915" s="154"/>
      <c r="N915" s="253"/>
      <c r="O915" s="253"/>
      <c r="P915" s="312"/>
      <c r="Q915" s="253"/>
      <c r="R915" s="186" t="str">
        <f t="shared" si="457"/>
        <v>-</v>
      </c>
      <c r="S915" s="186" t="str">
        <f t="shared" si="458"/>
        <v>-</v>
      </c>
      <c r="T915" s="155" t="s">
        <v>316</v>
      </c>
      <c r="V915" s="181">
        <f t="shared" si="440"/>
        <v>0</v>
      </c>
      <c r="W915" s="202">
        <f t="shared" si="441"/>
        <v>0</v>
      </c>
      <c r="X915" s="149">
        <f t="shared" si="442"/>
        <v>0</v>
      </c>
      <c r="Y915" s="170">
        <f t="shared" si="443"/>
        <v>0</v>
      </c>
      <c r="Z915" s="161">
        <f t="shared" si="444"/>
        <v>0</v>
      </c>
      <c r="AA915" s="171">
        <f t="shared" si="445"/>
        <v>0</v>
      </c>
      <c r="AC915" s="219">
        <f t="shared" si="446"/>
        <v>0</v>
      </c>
      <c r="AD915" s="218">
        <f t="shared" si="447"/>
        <v>0</v>
      </c>
      <c r="AE915" s="218">
        <f t="shared" si="448"/>
        <v>0</v>
      </c>
      <c r="AF915" s="220">
        <f t="shared" si="449"/>
        <v>0</v>
      </c>
      <c r="AG915" s="162"/>
      <c r="AH915" s="182">
        <f t="shared" si="450"/>
        <v>0</v>
      </c>
      <c r="AI915" s="183">
        <f t="shared" si="451"/>
        <v>0</v>
      </c>
      <c r="AJ915" s="183">
        <f t="shared" si="452"/>
        <v>0</v>
      </c>
      <c r="AK915" s="184">
        <f t="shared" si="453"/>
        <v>0</v>
      </c>
      <c r="AM915" s="370" t="str">
        <f t="shared" si="459"/>
        <v>-</v>
      </c>
      <c r="AO915" s="309" t="str">
        <f t="shared" si="456"/>
        <v/>
      </c>
    </row>
    <row r="916" spans="2:41" ht="16.5" hidden="1" outlineLevel="2" thickBot="1">
      <c r="B916" s="316">
        <v>42</v>
      </c>
      <c r="C916" s="317">
        <f t="shared" si="454"/>
        <v>433</v>
      </c>
      <c r="D916" s="317">
        <f t="shared" si="455"/>
        <v>0</v>
      </c>
      <c r="E916" s="153"/>
      <c r="F916" s="153"/>
      <c r="G916" s="154"/>
      <c r="H916" s="154"/>
      <c r="I916" s="154"/>
      <c r="J916" s="154"/>
      <c r="K916" s="154"/>
      <c r="L916" s="154"/>
      <c r="M916" s="154"/>
      <c r="N916" s="253"/>
      <c r="O916" s="253"/>
      <c r="P916" s="312"/>
      <c r="Q916" s="253"/>
      <c r="R916" s="186" t="str">
        <f t="shared" si="457"/>
        <v>-</v>
      </c>
      <c r="S916" s="186" t="str">
        <f t="shared" si="458"/>
        <v>-</v>
      </c>
      <c r="T916" s="155" t="s">
        <v>316</v>
      </c>
      <c r="V916" s="181">
        <f t="shared" si="440"/>
        <v>0</v>
      </c>
      <c r="W916" s="202">
        <f t="shared" si="441"/>
        <v>0</v>
      </c>
      <c r="X916" s="149">
        <f t="shared" si="442"/>
        <v>0</v>
      </c>
      <c r="Y916" s="170">
        <f t="shared" si="443"/>
        <v>0</v>
      </c>
      <c r="Z916" s="161">
        <f t="shared" si="444"/>
        <v>0</v>
      </c>
      <c r="AA916" s="171">
        <f t="shared" si="445"/>
        <v>0</v>
      </c>
      <c r="AC916" s="219">
        <f t="shared" si="446"/>
        <v>0</v>
      </c>
      <c r="AD916" s="218">
        <f t="shared" si="447"/>
        <v>0</v>
      </c>
      <c r="AE916" s="218">
        <f t="shared" si="448"/>
        <v>0</v>
      </c>
      <c r="AF916" s="220">
        <f t="shared" si="449"/>
        <v>0</v>
      </c>
      <c r="AG916" s="162"/>
      <c r="AH916" s="182">
        <f t="shared" si="450"/>
        <v>0</v>
      </c>
      <c r="AI916" s="183">
        <f t="shared" si="451"/>
        <v>0</v>
      </c>
      <c r="AJ916" s="183">
        <f t="shared" si="452"/>
        <v>0</v>
      </c>
      <c r="AK916" s="184">
        <f t="shared" si="453"/>
        <v>0</v>
      </c>
      <c r="AM916" s="370" t="str">
        <f t="shared" si="459"/>
        <v>-</v>
      </c>
      <c r="AO916" s="309" t="str">
        <f t="shared" si="456"/>
        <v/>
      </c>
    </row>
    <row r="917" spans="2:41" ht="16.5" hidden="1" outlineLevel="2" thickBot="1">
      <c r="B917" s="316">
        <v>43</v>
      </c>
      <c r="C917" s="317">
        <f t="shared" si="454"/>
        <v>433</v>
      </c>
      <c r="D917" s="317">
        <f t="shared" si="455"/>
        <v>0</v>
      </c>
      <c r="E917" s="153"/>
      <c r="F917" s="153"/>
      <c r="G917" s="154"/>
      <c r="H917" s="154"/>
      <c r="I917" s="154"/>
      <c r="J917" s="154"/>
      <c r="K917" s="154"/>
      <c r="L917" s="154"/>
      <c r="M917" s="154"/>
      <c r="N917" s="253"/>
      <c r="O917" s="253"/>
      <c r="P917" s="312"/>
      <c r="Q917" s="253"/>
      <c r="R917" s="186" t="str">
        <f t="shared" si="457"/>
        <v>-</v>
      </c>
      <c r="S917" s="186" t="str">
        <f t="shared" si="458"/>
        <v>-</v>
      </c>
      <c r="T917" s="155" t="s">
        <v>316</v>
      </c>
      <c r="V917" s="181">
        <f t="shared" si="440"/>
        <v>0</v>
      </c>
      <c r="W917" s="202">
        <f t="shared" si="441"/>
        <v>0</v>
      </c>
      <c r="X917" s="149">
        <f t="shared" si="442"/>
        <v>0</v>
      </c>
      <c r="Y917" s="170">
        <f t="shared" si="443"/>
        <v>0</v>
      </c>
      <c r="Z917" s="161">
        <f t="shared" si="444"/>
        <v>0</v>
      </c>
      <c r="AA917" s="171">
        <f t="shared" si="445"/>
        <v>0</v>
      </c>
      <c r="AC917" s="219">
        <f t="shared" si="446"/>
        <v>0</v>
      </c>
      <c r="AD917" s="218">
        <f t="shared" si="447"/>
        <v>0</v>
      </c>
      <c r="AE917" s="218">
        <f t="shared" si="448"/>
        <v>0</v>
      </c>
      <c r="AF917" s="220">
        <f t="shared" si="449"/>
        <v>0</v>
      </c>
      <c r="AG917" s="162"/>
      <c r="AH917" s="182">
        <f t="shared" si="450"/>
        <v>0</v>
      </c>
      <c r="AI917" s="183">
        <f t="shared" si="451"/>
        <v>0</v>
      </c>
      <c r="AJ917" s="183">
        <f t="shared" si="452"/>
        <v>0</v>
      </c>
      <c r="AK917" s="184">
        <f t="shared" si="453"/>
        <v>0</v>
      </c>
      <c r="AM917" s="370" t="str">
        <f t="shared" si="459"/>
        <v>-</v>
      </c>
      <c r="AO917" s="309" t="str">
        <f t="shared" si="456"/>
        <v/>
      </c>
    </row>
    <row r="918" spans="2:41" ht="16.5" hidden="1" outlineLevel="2" thickBot="1">
      <c r="B918" s="316">
        <v>44</v>
      </c>
      <c r="C918" s="317">
        <f t="shared" si="454"/>
        <v>433</v>
      </c>
      <c r="D918" s="317">
        <f t="shared" si="455"/>
        <v>0</v>
      </c>
      <c r="E918" s="153"/>
      <c r="F918" s="153"/>
      <c r="G918" s="154"/>
      <c r="H918" s="154"/>
      <c r="I918" s="154"/>
      <c r="J918" s="154"/>
      <c r="K918" s="154"/>
      <c r="L918" s="154"/>
      <c r="M918" s="154"/>
      <c r="N918" s="253"/>
      <c r="O918" s="253"/>
      <c r="P918" s="312"/>
      <c r="Q918" s="253"/>
      <c r="R918" s="186" t="str">
        <f t="shared" si="457"/>
        <v>-</v>
      </c>
      <c r="S918" s="186" t="str">
        <f t="shared" si="458"/>
        <v>-</v>
      </c>
      <c r="T918" s="155" t="s">
        <v>316</v>
      </c>
      <c r="V918" s="181">
        <f t="shared" si="440"/>
        <v>0</v>
      </c>
      <c r="W918" s="202">
        <f t="shared" si="441"/>
        <v>0</v>
      </c>
      <c r="X918" s="149">
        <f t="shared" si="442"/>
        <v>0</v>
      </c>
      <c r="Y918" s="170">
        <f t="shared" si="443"/>
        <v>0</v>
      </c>
      <c r="Z918" s="161">
        <f t="shared" si="444"/>
        <v>0</v>
      </c>
      <c r="AA918" s="171">
        <f t="shared" si="445"/>
        <v>0</v>
      </c>
      <c r="AC918" s="219">
        <f t="shared" si="446"/>
        <v>0</v>
      </c>
      <c r="AD918" s="218">
        <f t="shared" si="447"/>
        <v>0</v>
      </c>
      <c r="AE918" s="218">
        <f t="shared" si="448"/>
        <v>0</v>
      </c>
      <c r="AF918" s="220">
        <f t="shared" si="449"/>
        <v>0</v>
      </c>
      <c r="AG918" s="162"/>
      <c r="AH918" s="182">
        <f t="shared" si="450"/>
        <v>0</v>
      </c>
      <c r="AI918" s="183">
        <f t="shared" si="451"/>
        <v>0</v>
      </c>
      <c r="AJ918" s="183">
        <f t="shared" si="452"/>
        <v>0</v>
      </c>
      <c r="AK918" s="184">
        <f t="shared" si="453"/>
        <v>0</v>
      </c>
      <c r="AM918" s="370" t="str">
        <f t="shared" si="459"/>
        <v>-</v>
      </c>
      <c r="AO918" s="309" t="str">
        <f t="shared" si="456"/>
        <v/>
      </c>
    </row>
    <row r="919" spans="2:41" ht="16.5" hidden="1" outlineLevel="2" thickBot="1">
      <c r="B919" s="318">
        <v>45</v>
      </c>
      <c r="C919" s="319">
        <f t="shared" si="454"/>
        <v>433</v>
      </c>
      <c r="D919" s="319">
        <f t="shared" si="455"/>
        <v>0</v>
      </c>
      <c r="E919" s="156"/>
      <c r="F919" s="156"/>
      <c r="G919" s="157"/>
      <c r="H919" s="157"/>
      <c r="I919" s="157"/>
      <c r="J919" s="157"/>
      <c r="K919" s="157"/>
      <c r="L919" s="157"/>
      <c r="M919" s="157"/>
      <c r="N919" s="889"/>
      <c r="O919" s="889"/>
      <c r="P919" s="313"/>
      <c r="Q919" s="889"/>
      <c r="R919" s="187" t="str">
        <f t="shared" si="457"/>
        <v>-</v>
      </c>
      <c r="S919" s="187" t="str">
        <f t="shared" si="458"/>
        <v>-</v>
      </c>
      <c r="T919" s="158" t="s">
        <v>316</v>
      </c>
      <c r="V919" s="181">
        <f t="shared" si="440"/>
        <v>0</v>
      </c>
      <c r="W919" s="202">
        <f t="shared" si="441"/>
        <v>0</v>
      </c>
      <c r="X919" s="149">
        <f t="shared" si="442"/>
        <v>0</v>
      </c>
      <c r="Y919" s="170">
        <f t="shared" si="443"/>
        <v>0</v>
      </c>
      <c r="Z919" s="161">
        <f t="shared" si="444"/>
        <v>0</v>
      </c>
      <c r="AA919" s="171">
        <f t="shared" si="445"/>
        <v>0</v>
      </c>
      <c r="AC919" s="219">
        <f t="shared" si="446"/>
        <v>0</v>
      </c>
      <c r="AD919" s="218">
        <f t="shared" si="447"/>
        <v>0</v>
      </c>
      <c r="AE919" s="218">
        <f t="shared" si="448"/>
        <v>0</v>
      </c>
      <c r="AF919" s="220">
        <f t="shared" si="449"/>
        <v>0</v>
      </c>
      <c r="AG919" s="162"/>
      <c r="AH919" s="182">
        <f t="shared" si="450"/>
        <v>0</v>
      </c>
      <c r="AI919" s="183">
        <f t="shared" si="451"/>
        <v>0</v>
      </c>
      <c r="AJ919" s="183">
        <f t="shared" si="452"/>
        <v>0</v>
      </c>
      <c r="AK919" s="184">
        <f t="shared" si="453"/>
        <v>0</v>
      </c>
      <c r="AM919" s="371" t="str">
        <f t="shared" si="459"/>
        <v>-</v>
      </c>
      <c r="AO919" s="309" t="str">
        <f t="shared" si="456"/>
        <v/>
      </c>
    </row>
    <row r="920" spans="2:41" ht="15.75" hidden="1" outlineLevel="1" thickBot="1">
      <c r="F920" s="761" t="s">
        <v>176</v>
      </c>
      <c r="G920" s="762"/>
      <c r="H920" s="762"/>
      <c r="I920" s="762"/>
      <c r="J920" s="762"/>
      <c r="K920" s="762"/>
      <c r="L920" s="762"/>
      <c r="M920" s="762"/>
      <c r="N920" s="199"/>
      <c r="O920" s="199"/>
      <c r="P920" s="199"/>
      <c r="Q920" s="199"/>
      <c r="R920" s="200"/>
      <c r="S920" s="200"/>
    </row>
    <row r="921" spans="2:41" s="322" customFormat="1" ht="21.75" hidden="1" customHeight="1" outlineLevel="1" thickTop="1">
      <c r="B921" s="320"/>
      <c r="C921" s="321"/>
      <c r="D921" s="321"/>
      <c r="F921" s="328" t="s">
        <v>350</v>
      </c>
      <c r="G921" s="329" t="s">
        <v>248</v>
      </c>
      <c r="H921" s="329" t="s">
        <v>265</v>
      </c>
      <c r="I921" s="329" t="s">
        <v>249</v>
      </c>
      <c r="J921" s="329" t="s">
        <v>250</v>
      </c>
      <c r="K921" s="329" t="s">
        <v>251</v>
      </c>
      <c r="L921" s="329" t="s">
        <v>252</v>
      </c>
      <c r="M921" s="329" t="s">
        <v>253</v>
      </c>
      <c r="N921" s="329" t="s">
        <v>254</v>
      </c>
      <c r="O921" s="329" t="s">
        <v>399</v>
      </c>
      <c r="P921" s="329" t="s">
        <v>400</v>
      </c>
      <c r="Q921" s="329" t="s">
        <v>401</v>
      </c>
      <c r="R921" s="330" t="s">
        <v>264</v>
      </c>
      <c r="S921" s="331" t="s">
        <v>255</v>
      </c>
      <c r="T921" s="372" t="s">
        <v>409</v>
      </c>
      <c r="U921" s="325"/>
      <c r="V921" s="321"/>
      <c r="W921" s="321"/>
      <c r="AG921" s="326"/>
      <c r="AL921" s="325"/>
      <c r="AM921" s="325"/>
      <c r="AN921" s="325"/>
      <c r="AO921" s="344"/>
    </row>
    <row r="922" spans="2:41" s="322" customFormat="1" ht="15" hidden="1" outlineLevel="1">
      <c r="B922" s="320"/>
      <c r="C922" s="321"/>
      <c r="D922" s="321"/>
      <c r="F922" s="332" t="s">
        <v>257</v>
      </c>
      <c r="G922" s="333">
        <f t="shared" ref="G922:S922" si="460">SUMIF(G875:G919,5)/5</f>
        <v>0</v>
      </c>
      <c r="H922" s="333">
        <f t="shared" si="460"/>
        <v>0</v>
      </c>
      <c r="I922" s="333">
        <f t="shared" si="460"/>
        <v>0</v>
      </c>
      <c r="J922" s="333">
        <f t="shared" si="460"/>
        <v>0</v>
      </c>
      <c r="K922" s="333">
        <f t="shared" si="460"/>
        <v>0</v>
      </c>
      <c r="L922" s="333">
        <f t="shared" si="460"/>
        <v>0</v>
      </c>
      <c r="M922" s="333">
        <f t="shared" si="460"/>
        <v>0</v>
      </c>
      <c r="N922" s="333">
        <f t="shared" si="460"/>
        <v>0</v>
      </c>
      <c r="O922" s="333">
        <f t="shared" si="460"/>
        <v>0</v>
      </c>
      <c r="P922" s="333">
        <f t="shared" si="460"/>
        <v>0</v>
      </c>
      <c r="Q922" s="333">
        <f t="shared" si="460"/>
        <v>0</v>
      </c>
      <c r="R922" s="333">
        <f t="shared" si="460"/>
        <v>0</v>
      </c>
      <c r="S922" s="334">
        <f t="shared" si="460"/>
        <v>0</v>
      </c>
      <c r="T922" s="373" t="s">
        <v>411</v>
      </c>
      <c r="U922" s="325"/>
      <c r="V922" s="321"/>
      <c r="W922" s="321"/>
      <c r="AG922" s="326"/>
      <c r="AL922" s="325"/>
      <c r="AM922" s="325"/>
      <c r="AN922" s="325"/>
      <c r="AO922" s="344"/>
    </row>
    <row r="923" spans="2:41" s="322" customFormat="1" ht="15" hidden="1" outlineLevel="1">
      <c r="B923" s="320"/>
      <c r="C923" s="321"/>
      <c r="D923" s="321"/>
      <c r="F923" s="335" t="s">
        <v>258</v>
      </c>
      <c r="G923" s="336">
        <f t="shared" ref="G923:S923" si="461">IF(ISERR(G922/SUM(G922,G924,G926,G928)*100),0,G922/SUM(G922,G924,G926,G928)*100)</f>
        <v>0</v>
      </c>
      <c r="H923" s="336">
        <f t="shared" si="461"/>
        <v>0</v>
      </c>
      <c r="I923" s="336">
        <f t="shared" si="461"/>
        <v>0</v>
      </c>
      <c r="J923" s="336">
        <f t="shared" si="461"/>
        <v>0</v>
      </c>
      <c r="K923" s="336">
        <f t="shared" si="461"/>
        <v>0</v>
      </c>
      <c r="L923" s="336">
        <f t="shared" si="461"/>
        <v>0</v>
      </c>
      <c r="M923" s="336">
        <f t="shared" si="461"/>
        <v>0</v>
      </c>
      <c r="N923" s="336">
        <f t="shared" si="461"/>
        <v>0</v>
      </c>
      <c r="O923" s="336">
        <f t="shared" si="461"/>
        <v>0</v>
      </c>
      <c r="P923" s="336">
        <f t="shared" si="461"/>
        <v>0</v>
      </c>
      <c r="Q923" s="336">
        <f t="shared" si="461"/>
        <v>0</v>
      </c>
      <c r="R923" s="336">
        <f t="shared" si="461"/>
        <v>0</v>
      </c>
      <c r="S923" s="337">
        <f t="shared" si="461"/>
        <v>0</v>
      </c>
      <c r="T923" s="374">
        <f>SUM(V874:W874)</f>
        <v>0</v>
      </c>
      <c r="U923" s="325"/>
      <c r="V923" s="321"/>
      <c r="W923" s="321"/>
      <c r="AG923" s="326"/>
      <c r="AL923" s="325"/>
      <c r="AM923" s="325"/>
      <c r="AN923" s="325"/>
      <c r="AO923" s="344"/>
    </row>
    <row r="924" spans="2:41" s="322" customFormat="1" ht="15" hidden="1" outlineLevel="1">
      <c r="B924" s="320"/>
      <c r="C924" s="321"/>
      <c r="D924" s="321"/>
      <c r="F924" s="332" t="s">
        <v>259</v>
      </c>
      <c r="G924" s="333">
        <f t="shared" ref="G924:S924" si="462">SUMIF(G875:G919,4)/4</f>
        <v>0</v>
      </c>
      <c r="H924" s="333">
        <f t="shared" si="462"/>
        <v>0</v>
      </c>
      <c r="I924" s="333">
        <f t="shared" si="462"/>
        <v>0</v>
      </c>
      <c r="J924" s="333">
        <f t="shared" si="462"/>
        <v>0</v>
      </c>
      <c r="K924" s="333">
        <f t="shared" si="462"/>
        <v>0</v>
      </c>
      <c r="L924" s="333">
        <f t="shared" si="462"/>
        <v>0</v>
      </c>
      <c r="M924" s="333">
        <f t="shared" si="462"/>
        <v>0</v>
      </c>
      <c r="N924" s="333">
        <f t="shared" si="462"/>
        <v>0</v>
      </c>
      <c r="O924" s="333">
        <f t="shared" si="462"/>
        <v>0</v>
      </c>
      <c r="P924" s="333">
        <f t="shared" si="462"/>
        <v>0</v>
      </c>
      <c r="Q924" s="333">
        <f t="shared" si="462"/>
        <v>0</v>
      </c>
      <c r="R924" s="333">
        <f t="shared" si="462"/>
        <v>0</v>
      </c>
      <c r="S924" s="334">
        <f t="shared" si="462"/>
        <v>0</v>
      </c>
      <c r="T924" s="375" t="s">
        <v>410</v>
      </c>
      <c r="U924" s="325"/>
      <c r="V924" s="321"/>
      <c r="W924" s="321"/>
      <c r="AG924" s="326"/>
      <c r="AL924" s="325"/>
      <c r="AM924" s="325"/>
      <c r="AN924" s="325"/>
      <c r="AO924" s="344"/>
    </row>
    <row r="925" spans="2:41" s="322" customFormat="1" ht="15" hidden="1" outlineLevel="1">
      <c r="B925" s="320"/>
      <c r="C925" s="321"/>
      <c r="D925" s="321"/>
      <c r="F925" s="335" t="s">
        <v>258</v>
      </c>
      <c r="G925" s="336">
        <f t="shared" ref="G925:S925" si="463">IF(ISERR(G924/SUM(G922,G924,G926,G928)*100),0,G924/SUM(G922,G924,G926,G928)*100)</f>
        <v>0</v>
      </c>
      <c r="H925" s="336">
        <f t="shared" si="463"/>
        <v>0</v>
      </c>
      <c r="I925" s="336">
        <f t="shared" si="463"/>
        <v>0</v>
      </c>
      <c r="J925" s="336">
        <f t="shared" si="463"/>
        <v>0</v>
      </c>
      <c r="K925" s="336">
        <f t="shared" si="463"/>
        <v>0</v>
      </c>
      <c r="L925" s="336">
        <f t="shared" si="463"/>
        <v>0</v>
      </c>
      <c r="M925" s="336">
        <f t="shared" si="463"/>
        <v>0</v>
      </c>
      <c r="N925" s="336">
        <f t="shared" si="463"/>
        <v>0</v>
      </c>
      <c r="O925" s="336">
        <f t="shared" si="463"/>
        <v>0</v>
      </c>
      <c r="P925" s="336">
        <f t="shared" si="463"/>
        <v>0</v>
      </c>
      <c r="Q925" s="336">
        <f t="shared" si="463"/>
        <v>0</v>
      </c>
      <c r="R925" s="336">
        <f t="shared" si="463"/>
        <v>0</v>
      </c>
      <c r="S925" s="337">
        <f t="shared" si="463"/>
        <v>0</v>
      </c>
      <c r="T925" s="376">
        <f>AM874</f>
        <v>0</v>
      </c>
      <c r="U925" s="325"/>
      <c r="V925" s="321"/>
      <c r="W925" s="321"/>
      <c r="AG925" s="326"/>
      <c r="AL925" s="325"/>
      <c r="AM925" s="325"/>
      <c r="AN925" s="325"/>
      <c r="AO925" s="344"/>
    </row>
    <row r="926" spans="2:41" s="322" customFormat="1" ht="15" hidden="1" outlineLevel="1">
      <c r="B926" s="320"/>
      <c r="C926" s="321"/>
      <c r="D926" s="321"/>
      <c r="F926" s="332" t="s">
        <v>260</v>
      </c>
      <c r="G926" s="333">
        <f t="shared" ref="G926:S926" si="464">SUMIF(G875:G919,3)/3</f>
        <v>0</v>
      </c>
      <c r="H926" s="333">
        <f t="shared" si="464"/>
        <v>0</v>
      </c>
      <c r="I926" s="333">
        <f t="shared" si="464"/>
        <v>0</v>
      </c>
      <c r="J926" s="333">
        <f t="shared" si="464"/>
        <v>0</v>
      </c>
      <c r="K926" s="333">
        <f t="shared" si="464"/>
        <v>0</v>
      </c>
      <c r="L926" s="333">
        <f t="shared" si="464"/>
        <v>0</v>
      </c>
      <c r="M926" s="333">
        <f t="shared" si="464"/>
        <v>0</v>
      </c>
      <c r="N926" s="333">
        <f t="shared" si="464"/>
        <v>0</v>
      </c>
      <c r="O926" s="333">
        <f t="shared" si="464"/>
        <v>0</v>
      </c>
      <c r="P926" s="333">
        <f t="shared" si="464"/>
        <v>0</v>
      </c>
      <c r="Q926" s="333">
        <f t="shared" si="464"/>
        <v>0</v>
      </c>
      <c r="R926" s="333">
        <f t="shared" si="464"/>
        <v>0</v>
      </c>
      <c r="S926" s="334">
        <f t="shared" si="464"/>
        <v>0</v>
      </c>
      <c r="T926" s="375" t="s">
        <v>412</v>
      </c>
      <c r="U926" s="325"/>
      <c r="V926" s="321"/>
      <c r="W926" s="321"/>
      <c r="AG926" s="326"/>
      <c r="AL926" s="325"/>
      <c r="AM926" s="325"/>
      <c r="AN926" s="325"/>
      <c r="AO926" s="344"/>
    </row>
    <row r="927" spans="2:41" s="322" customFormat="1" ht="15" hidden="1" outlineLevel="1">
      <c r="B927" s="320"/>
      <c r="C927" s="321"/>
      <c r="D927" s="321"/>
      <c r="F927" s="335" t="s">
        <v>258</v>
      </c>
      <c r="G927" s="336">
        <f t="shared" ref="G927:S927" si="465">IF(ISERR(G926/SUM(G922,G924,G926,G928)*100),0,G926/SUM(G922,G924,G926,G928)*100)</f>
        <v>0</v>
      </c>
      <c r="H927" s="336">
        <f t="shared" si="465"/>
        <v>0</v>
      </c>
      <c r="I927" s="336">
        <f t="shared" si="465"/>
        <v>0</v>
      </c>
      <c r="J927" s="336">
        <f t="shared" si="465"/>
        <v>0</v>
      </c>
      <c r="K927" s="336">
        <f t="shared" si="465"/>
        <v>0</v>
      </c>
      <c r="L927" s="336">
        <f t="shared" si="465"/>
        <v>0</v>
      </c>
      <c r="M927" s="336">
        <f t="shared" si="465"/>
        <v>0</v>
      </c>
      <c r="N927" s="336">
        <f t="shared" si="465"/>
        <v>0</v>
      </c>
      <c r="O927" s="336">
        <f t="shared" si="465"/>
        <v>0</v>
      </c>
      <c r="P927" s="336">
        <f t="shared" si="465"/>
        <v>0</v>
      </c>
      <c r="Q927" s="336">
        <f t="shared" si="465"/>
        <v>0</v>
      </c>
      <c r="R927" s="336">
        <f t="shared" si="465"/>
        <v>0</v>
      </c>
      <c r="S927" s="337">
        <f t="shared" si="465"/>
        <v>0</v>
      </c>
      <c r="T927" s="377">
        <f>T923-T925</f>
        <v>0</v>
      </c>
      <c r="U927" s="325"/>
      <c r="V927" s="321"/>
      <c r="W927" s="321"/>
      <c r="AG927" s="326"/>
      <c r="AL927" s="325"/>
      <c r="AM927" s="325"/>
      <c r="AN927" s="325"/>
      <c r="AO927" s="344"/>
    </row>
    <row r="928" spans="2:41" s="322" customFormat="1" ht="15" hidden="1" outlineLevel="1">
      <c r="B928" s="320"/>
      <c r="C928" s="321"/>
      <c r="D928" s="321"/>
      <c r="F928" s="332" t="s">
        <v>261</v>
      </c>
      <c r="G928" s="333">
        <f t="shared" ref="G928:S928" si="466">SUMIF(G875:G919,2)/2</f>
        <v>0</v>
      </c>
      <c r="H928" s="333">
        <f t="shared" si="466"/>
        <v>0</v>
      </c>
      <c r="I928" s="333">
        <f t="shared" si="466"/>
        <v>0</v>
      </c>
      <c r="J928" s="333">
        <f t="shared" si="466"/>
        <v>0</v>
      </c>
      <c r="K928" s="333">
        <f t="shared" si="466"/>
        <v>0</v>
      </c>
      <c r="L928" s="333">
        <f t="shared" si="466"/>
        <v>0</v>
      </c>
      <c r="M928" s="333">
        <f t="shared" si="466"/>
        <v>0</v>
      </c>
      <c r="N928" s="333">
        <f t="shared" si="466"/>
        <v>0</v>
      </c>
      <c r="O928" s="333">
        <f t="shared" si="466"/>
        <v>0</v>
      </c>
      <c r="P928" s="333">
        <f t="shared" si="466"/>
        <v>0</v>
      </c>
      <c r="Q928" s="333">
        <f t="shared" si="466"/>
        <v>0</v>
      </c>
      <c r="R928" s="333">
        <f t="shared" si="466"/>
        <v>0</v>
      </c>
      <c r="S928" s="334">
        <f t="shared" si="466"/>
        <v>0</v>
      </c>
      <c r="T928" s="1128" t="s">
        <v>413</v>
      </c>
      <c r="U928" s="325"/>
      <c r="V928" s="321"/>
      <c r="W928" s="321"/>
      <c r="AG928" s="326"/>
      <c r="AL928" s="325"/>
      <c r="AM928" s="325"/>
      <c r="AN928" s="325"/>
      <c r="AO928" s="344"/>
    </row>
    <row r="929" spans="2:41" s="322" customFormat="1" ht="15" hidden="1" outlineLevel="1">
      <c r="B929" s="320"/>
      <c r="C929" s="321"/>
      <c r="D929" s="321"/>
      <c r="F929" s="335" t="s">
        <v>258</v>
      </c>
      <c r="G929" s="336">
        <f t="shared" ref="G929:S929" si="467">IF(ISERR(G928/SUM(G922,G924,G926,G928)*100),0,G928/SUM(G922,G924,G926,G928)*100)</f>
        <v>0</v>
      </c>
      <c r="H929" s="336">
        <f t="shared" si="467"/>
        <v>0</v>
      </c>
      <c r="I929" s="336">
        <f t="shared" si="467"/>
        <v>0</v>
      </c>
      <c r="J929" s="336">
        <f t="shared" si="467"/>
        <v>0</v>
      </c>
      <c r="K929" s="336">
        <f t="shared" si="467"/>
        <v>0</v>
      </c>
      <c r="L929" s="336">
        <f t="shared" si="467"/>
        <v>0</v>
      </c>
      <c r="M929" s="336">
        <f t="shared" si="467"/>
        <v>0</v>
      </c>
      <c r="N929" s="336">
        <f t="shared" si="467"/>
        <v>0</v>
      </c>
      <c r="O929" s="336">
        <f t="shared" si="467"/>
        <v>0</v>
      </c>
      <c r="P929" s="336">
        <f t="shared" si="467"/>
        <v>0</v>
      </c>
      <c r="Q929" s="336">
        <f t="shared" si="467"/>
        <v>0</v>
      </c>
      <c r="R929" s="336">
        <f t="shared" si="467"/>
        <v>0</v>
      </c>
      <c r="S929" s="337">
        <f t="shared" si="467"/>
        <v>0</v>
      </c>
      <c r="T929" s="1129"/>
      <c r="U929" s="325"/>
      <c r="V929" s="321"/>
      <c r="W929" s="321"/>
      <c r="AG929" s="326"/>
      <c r="AL929" s="325"/>
      <c r="AM929" s="325"/>
      <c r="AN929" s="325"/>
      <c r="AO929" s="344"/>
    </row>
    <row r="930" spans="2:41" s="322" customFormat="1" ht="15" collapsed="1">
      <c r="B930" s="320"/>
      <c r="C930" s="321"/>
      <c r="D930" s="321"/>
      <c r="F930" s="338" t="s">
        <v>262</v>
      </c>
      <c r="G930" s="339">
        <f t="shared" ref="G930:S930" si="468">IF(SUM(G922,G924,G926,G928)=0,0,IF(AND(SUM(G923,G925,G927)&gt;=95,G923&gt;=50),5,IF(AND(SUM(G923,G925,G927)&gt;=90,SUM(G923,G925)&gt;=50),4,IF(SUM(G923,G925,G927)&gt;=85,3,2))))</f>
        <v>0</v>
      </c>
      <c r="H930" s="339">
        <f t="shared" si="468"/>
        <v>0</v>
      </c>
      <c r="I930" s="339">
        <f t="shared" si="468"/>
        <v>0</v>
      </c>
      <c r="J930" s="339">
        <f t="shared" si="468"/>
        <v>0</v>
      </c>
      <c r="K930" s="339">
        <f t="shared" si="468"/>
        <v>0</v>
      </c>
      <c r="L930" s="339">
        <f t="shared" si="468"/>
        <v>0</v>
      </c>
      <c r="M930" s="339">
        <f t="shared" si="468"/>
        <v>0</v>
      </c>
      <c r="N930" s="339">
        <f t="shared" si="468"/>
        <v>0</v>
      </c>
      <c r="O930" s="339">
        <f t="shared" si="468"/>
        <v>0</v>
      </c>
      <c r="P930" s="339">
        <f t="shared" si="468"/>
        <v>0</v>
      </c>
      <c r="Q930" s="339">
        <f t="shared" si="468"/>
        <v>0</v>
      </c>
      <c r="R930" s="339">
        <f t="shared" si="468"/>
        <v>0</v>
      </c>
      <c r="S930" s="340">
        <f t="shared" si="468"/>
        <v>0</v>
      </c>
      <c r="T930" s="378" t="e">
        <f>T925/T923</f>
        <v>#DIV/0!</v>
      </c>
      <c r="U930" s="325"/>
      <c r="V930" s="321"/>
      <c r="W930" s="321"/>
      <c r="AG930" s="326"/>
      <c r="AL930" s="325"/>
      <c r="AM930" s="325"/>
      <c r="AN930" s="325"/>
      <c r="AO930" s="344"/>
    </row>
    <row r="931" spans="2:41" s="322" customFormat="1" ht="15.75" thickBot="1">
      <c r="B931" s="320"/>
      <c r="C931" s="321"/>
      <c r="D931" s="321"/>
      <c r="F931" s="341" t="s">
        <v>263</v>
      </c>
      <c r="G931" s="342">
        <f t="shared" ref="G931:S931" si="469">IF(SUM(G922,G924,G926,G928)&gt;0,SUM(G922*5,G924*4,G926*3,G928*2)/SUM(G922,G924,G926,G928),0)</f>
        <v>0</v>
      </c>
      <c r="H931" s="342">
        <f t="shared" si="469"/>
        <v>0</v>
      </c>
      <c r="I931" s="342">
        <f t="shared" si="469"/>
        <v>0</v>
      </c>
      <c r="J931" s="342">
        <f t="shared" si="469"/>
        <v>0</v>
      </c>
      <c r="K931" s="342">
        <f t="shared" si="469"/>
        <v>0</v>
      </c>
      <c r="L931" s="342">
        <f t="shared" si="469"/>
        <v>0</v>
      </c>
      <c r="M931" s="342">
        <f t="shared" si="469"/>
        <v>0</v>
      </c>
      <c r="N931" s="342">
        <f t="shared" si="469"/>
        <v>0</v>
      </c>
      <c r="O931" s="342">
        <f t="shared" si="469"/>
        <v>0</v>
      </c>
      <c r="P931" s="342">
        <f t="shared" si="469"/>
        <v>0</v>
      </c>
      <c r="Q931" s="342">
        <f t="shared" si="469"/>
        <v>0</v>
      </c>
      <c r="R931" s="342">
        <f t="shared" si="469"/>
        <v>0</v>
      </c>
      <c r="S931" s="343">
        <f t="shared" si="469"/>
        <v>0</v>
      </c>
      <c r="T931" s="379" t="e">
        <f>T927/T923</f>
        <v>#DIV/0!</v>
      </c>
      <c r="U931" s="325"/>
      <c r="V931" s="321"/>
      <c r="W931" s="321"/>
      <c r="AG931" s="326"/>
      <c r="AL931" s="325"/>
      <c r="AM931" s="325"/>
      <c r="AN931" s="325"/>
      <c r="AO931" s="344"/>
    </row>
    <row r="932" spans="2:41" ht="14.25" thickTop="1" thickBot="1"/>
    <row r="933" spans="2:41" s="159" customFormat="1" ht="16.5" thickBot="1">
      <c r="B933" s="189"/>
      <c r="C933" s="198">
        <v>434</v>
      </c>
      <c r="D933" s="713">
        <f>Главная!Q18</f>
        <v>0</v>
      </c>
      <c r="E933" s="175"/>
      <c r="F933" s="175"/>
      <c r="G933" s="175"/>
      <c r="H933" s="175"/>
      <c r="I933" s="175"/>
      <c r="J933" s="175"/>
      <c r="K933" s="175"/>
      <c r="L933" s="175"/>
      <c r="M933" s="175"/>
      <c r="N933" s="176"/>
      <c r="O933" s="176"/>
      <c r="P933" s="176"/>
      <c r="Q933" s="176"/>
      <c r="R933" s="175"/>
      <c r="S933" s="175"/>
      <c r="T933" s="177"/>
      <c r="V933" s="162"/>
      <c r="W933" s="162"/>
      <c r="Y933" s="1117" t="s">
        <v>351</v>
      </c>
      <c r="Z933" s="1117"/>
      <c r="AA933" s="1117"/>
      <c r="AC933" s="1117" t="s">
        <v>352</v>
      </c>
      <c r="AD933" s="1117"/>
      <c r="AE933" s="1117"/>
      <c r="AF933" s="1117"/>
      <c r="AG933" s="162"/>
      <c r="AH933" s="1117" t="s">
        <v>264</v>
      </c>
      <c r="AI933" s="1117"/>
      <c r="AJ933" s="1117"/>
      <c r="AK933" s="1117"/>
      <c r="AM933" s="224" t="s">
        <v>409</v>
      </c>
      <c r="AO933" s="162"/>
    </row>
    <row r="934" spans="2:41" ht="30" hidden="1" customHeight="1" outlineLevel="2" thickBot="1">
      <c r="B934" s="193" t="s">
        <v>348</v>
      </c>
      <c r="C934" s="194" t="s">
        <v>244</v>
      </c>
      <c r="D934" s="194" t="s">
        <v>245</v>
      </c>
      <c r="E934" s="194" t="s">
        <v>246</v>
      </c>
      <c r="F934" s="209" t="s">
        <v>319</v>
      </c>
      <c r="G934" s="212" t="s">
        <v>248</v>
      </c>
      <c r="H934" s="210" t="s">
        <v>265</v>
      </c>
      <c r="I934" s="212" t="s">
        <v>249</v>
      </c>
      <c r="J934" s="211" t="s">
        <v>250</v>
      </c>
      <c r="K934" s="194" t="s">
        <v>251</v>
      </c>
      <c r="L934" s="194" t="s">
        <v>252</v>
      </c>
      <c r="M934" s="194" t="s">
        <v>253</v>
      </c>
      <c r="N934" s="194" t="s">
        <v>254</v>
      </c>
      <c r="O934" s="194" t="s">
        <v>399</v>
      </c>
      <c r="P934" s="310" t="s">
        <v>400</v>
      </c>
      <c r="Q934" s="194" t="s">
        <v>401</v>
      </c>
      <c r="R934" s="196" t="s">
        <v>264</v>
      </c>
      <c r="S934" s="196" t="s">
        <v>255</v>
      </c>
      <c r="T934" s="204" t="str">
        <f>CONCATENATE("Аттест. - ",SUM(V935:V979)," чел.","                                                 Не Аттест. - ",SUM(W935:W979)," чел.")</f>
        <v>Аттест. - 0 чел.                                                 Не Аттест. - 0 чел.</v>
      </c>
      <c r="V934" s="203">
        <f>SUM(V935:V979)</f>
        <v>0</v>
      </c>
      <c r="W934" s="205">
        <f>SUM(W935:W979)</f>
        <v>0</v>
      </c>
      <c r="Y934" s="206">
        <v>5</v>
      </c>
      <c r="Z934" s="207">
        <v>4</v>
      </c>
      <c r="AA934" s="208">
        <v>3</v>
      </c>
      <c r="AC934" s="178">
        <v>5</v>
      </c>
      <c r="AD934" s="179">
        <v>4</v>
      </c>
      <c r="AE934" s="179">
        <v>3</v>
      </c>
      <c r="AF934" s="180">
        <v>2</v>
      </c>
      <c r="AG934" s="217"/>
      <c r="AH934" s="178">
        <v>5</v>
      </c>
      <c r="AI934" s="179">
        <v>4</v>
      </c>
      <c r="AJ934" s="179">
        <v>3</v>
      </c>
      <c r="AK934" s="180">
        <v>2</v>
      </c>
      <c r="AM934" s="369">
        <f>SUM(AM935:AM979)</f>
        <v>0</v>
      </c>
      <c r="AO934" s="201"/>
    </row>
    <row r="935" spans="2:41" ht="16.5" hidden="1" outlineLevel="2" thickBot="1">
      <c r="B935" s="314">
        <v>1</v>
      </c>
      <c r="C935" s="315">
        <f>C933</f>
        <v>434</v>
      </c>
      <c r="D935" s="315">
        <f>D933</f>
        <v>0</v>
      </c>
      <c r="E935" s="150"/>
      <c r="F935" s="150"/>
      <c r="G935" s="151"/>
      <c r="H935" s="151"/>
      <c r="I935" s="151"/>
      <c r="J935" s="151"/>
      <c r="K935" s="151"/>
      <c r="L935" s="151"/>
      <c r="M935" s="151"/>
      <c r="N935" s="252"/>
      <c r="O935" s="252"/>
      <c r="P935" s="311"/>
      <c r="Q935" s="252"/>
      <c r="R935" s="185" t="str">
        <f>IF(SUM(J935:Q935)&lt;1,"-",IF(AK935&gt;0,2,IF(AND(AH935&gt;=50,AI935=(100-AH935)),5,IF((AH935+AI935)&gt;=70,4,3))))</f>
        <v>-</v>
      </c>
      <c r="S935" s="185" t="str">
        <f>IF(AND(G935&gt;1,I935&gt;1),IF(Y935=5,5,IF(Z935=4,4,IF(AA935=3,3,IF(V935=1,2,"-")))),R935)</f>
        <v>-</v>
      </c>
      <c r="T935" s="152" t="s">
        <v>316</v>
      </c>
      <c r="V935" s="181">
        <f t="shared" ref="V935:V979" si="470">IF(SUM(AH935:AK935)&gt;0,1,0)</f>
        <v>0</v>
      </c>
      <c r="W935" s="202">
        <f t="shared" ref="W935:W979" si="471">IF(IF(ISERR(SEARCH(".",F935)),0,1)=1,IF(V935=1,0,1),0)</f>
        <v>0</v>
      </c>
      <c r="X935" s="149">
        <f t="shared" ref="X935:X979" si="472">SUM(IF(J935&gt;0,1,0),IF(K935&gt;0,1,0),IF(L935&gt;0,1,0),IF(M935&gt;0,1,0),IF($W$2=2,SUM(IF(N935&gt;0,1,0),IF(O935&gt;0,1,0),IF(Q935&gt;0,1,0)),IF($W$2=4,IF(N935&gt;0,1,0))))</f>
        <v>0</v>
      </c>
      <c r="Y935" s="167">
        <f t="shared" ref="Y935:Y979" si="473">IF(AND(G935=5,I935=5),IF(AC935&gt;=50,IF(AND(AE935=0,AF935=0),5,0),0),0)</f>
        <v>0</v>
      </c>
      <c r="Z935" s="168">
        <f t="shared" ref="Z935:Z979" si="474">IF(AND(G935&gt;=4,I935&gt;=4),IF(SUM(AC935:AD935)&gt;=70,IF(AF935=0,4,0),0),0)</f>
        <v>0</v>
      </c>
      <c r="AA935" s="169">
        <f t="shared" ref="AA935:AA979" si="475">IF(AND(G935&gt;=3,I935&gt;=3),IF(AF935=0,3,0),0)</f>
        <v>0</v>
      </c>
      <c r="AC935" s="219">
        <f t="shared" ref="AC935:AC979" si="476">(IF(G935=5,1,0)+IF(I935=5,1,0)+IF(J935=5,1,0)+IF(K935=5,1,0)+IF(L935=5,1,0)+IF(M935=5,1,0)+IF(AND(N935=5,OR($W$2=4,$W$2=2)),1,0)+IF(AND($W$2=2,O935=5),1,0)+IF(AND($W$2=2,Q935=5),1,0))/(X935+2)*100</f>
        <v>0</v>
      </c>
      <c r="AD935" s="218">
        <f t="shared" ref="AD935:AD979" si="477">(IF(G935=4,1,0)+IF(I935=4,1,0)+IF(J935=4,1,0)+IF(K935=4,1,0)+IF(L935=4,1,0)+IF(M935=4,1,0)+IF(AND(N935=4,OR($W$2=4,$W$2=2)),1,0)+IF(AND($W$2=2,O935=4),1,0)+IF(AND($W$2=2,Q935=4),1,0))/(X935+2)*100</f>
        <v>0</v>
      </c>
      <c r="AE935" s="218">
        <f t="shared" ref="AE935:AE979" si="478">(IF(G935=3,1,0)+IF(I935=3,1,0)+IF(J935=3,1,0)+IF(K935=3,1,0)+IF(L935=3,1,0)+IF(M935=3,1,0)+IF(AND(N935=3,(OR($W$2=4,$W$2=2))),1,0)+IF(AND($W$2=2,O935=3),1,0)+IF(AND($W$2=2,Q935=3),1,0))/(X935+2)*100</f>
        <v>0</v>
      </c>
      <c r="AF935" s="220">
        <f t="shared" ref="AF935:AF979" si="479">(IF(G935=2,1,0)+IF(I935=2,1,0)+IF(J935=2,1,0)+IF(K935=2,1,0)+IF(L935=2,1,0)+IF(M935=2,1,0)+IF(AND(OR($W$2=4,$W$2=2),N935=2),1,0)+IF(AND($W$2=2,O935=2),1,0)+IF(AND($W$2=2,Q935=2),1,0))/(X935+2)*100</f>
        <v>0</v>
      </c>
      <c r="AG935" s="162"/>
      <c r="AH935" s="182">
        <f t="shared" ref="AH935:AH979" si="480">(IF(J935=5,1,0)+IF(K935=5,1,0)+IF(L935=5,1,0)+IF(M935=5,1,0)+IF(AND(N935=5,OR($W$2=4,$W$2=2)),1,0)+IF(AND($W$2=2,O935=5),1,0)+IF(AND($W$2=2,Q935=5),1,0))/(IF(X935=0,1,X935))*100</f>
        <v>0</v>
      </c>
      <c r="AI935" s="183">
        <f t="shared" ref="AI935:AI979" si="481">(IF(J935=4,1,0)+IF(K935=4,1,0)+IF(L935=4,1,0)+IF(M935=4,1,0)+IF(AND(N935=4,OR($W$2=4,$W$2=2)),1,0)+IF(AND($W$2=2,O935=4),1,0)+IF(AND($W$2=2,Q935=4),1,0))/(IF(X935=0,1,X935))*100</f>
        <v>0</v>
      </c>
      <c r="AJ935" s="183">
        <f t="shared" ref="AJ935:AJ979" si="482">(IF(J935=3,1,0)+IF(K935=3,1,0)+IF(L935=3,1,0)+IF(M935=3,1,0)+IF(AND(N935=3,(OR($W$2=4,$W$2=2))),1,0)+IF(AND($W$2=2,O935=3),1,0)+IF(AND($W$2=2,Q935=3),1,0))/(IF(X935=0,1,X935))*100</f>
        <v>0</v>
      </c>
      <c r="AK935" s="184">
        <f t="shared" ref="AK935:AK979" si="483">(IF(J935=2,1,0)+IF(K935=2,1,0)+IF(L935=2,1,0)+IF(M935=2,1,0)+IF(AND(OR($W$2=4,$W$2=2),N935=2),1,0)+IF(AND($W$2=2,O935=2),1,0)+IF(AND($W$2=2,Q935=2),1,0))/(IF(X935=0,1,X935))*100</f>
        <v>0</v>
      </c>
      <c r="AM935" s="370" t="str">
        <f>IF(OR(S935=5,S935=4),1,IF(OR(S935=3,S935=2),0,"-"))</f>
        <v>-</v>
      </c>
      <c r="AO935" s="309" t="str">
        <f>IF(AM935=1,"3 КЛ","")</f>
        <v/>
      </c>
    </row>
    <row r="936" spans="2:41" ht="16.5" hidden="1" outlineLevel="2" thickBot="1">
      <c r="B936" s="316">
        <v>2</v>
      </c>
      <c r="C936" s="317">
        <f t="shared" ref="C936:C979" si="484">C935</f>
        <v>434</v>
      </c>
      <c r="D936" s="317">
        <f t="shared" ref="D936:D979" si="485">D935</f>
        <v>0</v>
      </c>
      <c r="E936" s="153"/>
      <c r="F936" s="153"/>
      <c r="G936" s="154"/>
      <c r="H936" s="154"/>
      <c r="I936" s="154"/>
      <c r="J936" s="154"/>
      <c r="K936" s="154"/>
      <c r="L936" s="154"/>
      <c r="M936" s="154"/>
      <c r="N936" s="253"/>
      <c r="O936" s="253"/>
      <c r="P936" s="312"/>
      <c r="Q936" s="253"/>
      <c r="R936" s="186" t="str">
        <f>IF(SUM(J936:Q936)&lt;1,"-",IF(AK936&gt;0,2,IF(AND(AH936&gt;=50,AI936=(100-AH936)),5,IF((AH936+AI936)&gt;=70,4,3))))</f>
        <v>-</v>
      </c>
      <c r="S936" s="186" t="str">
        <f>IF(AND(G936&gt;1,I936&gt;1),IF(Y936=5,5,IF(Z936=4,4,IF(AA936=3,3,IF(V936=1,2,"-")))),R936)</f>
        <v>-</v>
      </c>
      <c r="T936" s="155" t="s">
        <v>316</v>
      </c>
      <c r="V936" s="181">
        <f t="shared" si="470"/>
        <v>0</v>
      </c>
      <c r="W936" s="202">
        <f t="shared" si="471"/>
        <v>0</v>
      </c>
      <c r="X936" s="149">
        <f t="shared" si="472"/>
        <v>0</v>
      </c>
      <c r="Y936" s="170">
        <f t="shared" si="473"/>
        <v>0</v>
      </c>
      <c r="Z936" s="161">
        <f t="shared" si="474"/>
        <v>0</v>
      </c>
      <c r="AA936" s="171">
        <f t="shared" si="475"/>
        <v>0</v>
      </c>
      <c r="AC936" s="219">
        <f t="shared" si="476"/>
        <v>0</v>
      </c>
      <c r="AD936" s="218">
        <f t="shared" si="477"/>
        <v>0</v>
      </c>
      <c r="AE936" s="218">
        <f t="shared" si="478"/>
        <v>0</v>
      </c>
      <c r="AF936" s="220">
        <f t="shared" si="479"/>
        <v>0</v>
      </c>
      <c r="AG936" s="162"/>
      <c r="AH936" s="182">
        <f t="shared" si="480"/>
        <v>0</v>
      </c>
      <c r="AI936" s="183">
        <f t="shared" si="481"/>
        <v>0</v>
      </c>
      <c r="AJ936" s="183">
        <f t="shared" si="482"/>
        <v>0</v>
      </c>
      <c r="AK936" s="184">
        <f t="shared" si="483"/>
        <v>0</v>
      </c>
      <c r="AM936" s="370" t="str">
        <f>IF(OR(S936=5,S936=4),1,IF(OR(S936=3,S936=2),0,"-"))</f>
        <v>-</v>
      </c>
      <c r="AO936" s="309" t="str">
        <f t="shared" ref="AO936:AO979" si="486">IF(AM936=1,"3 КЛ","")</f>
        <v/>
      </c>
    </row>
    <row r="937" spans="2:41" ht="16.5" hidden="1" outlineLevel="2" thickBot="1">
      <c r="B937" s="316">
        <v>3</v>
      </c>
      <c r="C937" s="317">
        <f t="shared" si="484"/>
        <v>434</v>
      </c>
      <c r="D937" s="317">
        <f t="shared" si="485"/>
        <v>0</v>
      </c>
      <c r="E937" s="153"/>
      <c r="F937" s="153"/>
      <c r="G937" s="154"/>
      <c r="H937" s="154"/>
      <c r="I937" s="154"/>
      <c r="J937" s="154"/>
      <c r="K937" s="154"/>
      <c r="L937" s="154"/>
      <c r="M937" s="154"/>
      <c r="N937" s="253"/>
      <c r="O937" s="253"/>
      <c r="P937" s="312"/>
      <c r="Q937" s="253"/>
      <c r="R937" s="186" t="str">
        <f t="shared" ref="R937:R979" si="487">IF(SUM(J937:Q937)&lt;1,"-",IF(AK937&gt;0,2,IF(AND(AH937&gt;=50,AI937=(100-AH937)),5,IF((AH937+AI937)&gt;=70,4,3))))</f>
        <v>-</v>
      </c>
      <c r="S937" s="186" t="str">
        <f t="shared" ref="S937:S979" si="488">IF(AND(G937&gt;1,I937&gt;1),IF(Y937=5,5,IF(Z937=4,4,IF(AA937=3,3,IF(V937=1,2,"-")))),R937)</f>
        <v>-</v>
      </c>
      <c r="T937" s="155" t="s">
        <v>316</v>
      </c>
      <c r="V937" s="181">
        <f t="shared" si="470"/>
        <v>0</v>
      </c>
      <c r="W937" s="202">
        <f t="shared" si="471"/>
        <v>0</v>
      </c>
      <c r="X937" s="149">
        <f t="shared" si="472"/>
        <v>0</v>
      </c>
      <c r="Y937" s="170">
        <f t="shared" si="473"/>
        <v>0</v>
      </c>
      <c r="Z937" s="161">
        <f t="shared" si="474"/>
        <v>0</v>
      </c>
      <c r="AA937" s="171">
        <f t="shared" si="475"/>
        <v>0</v>
      </c>
      <c r="AC937" s="219">
        <f t="shared" si="476"/>
        <v>0</v>
      </c>
      <c r="AD937" s="218">
        <f t="shared" si="477"/>
        <v>0</v>
      </c>
      <c r="AE937" s="218">
        <f t="shared" si="478"/>
        <v>0</v>
      </c>
      <c r="AF937" s="220">
        <f t="shared" si="479"/>
        <v>0</v>
      </c>
      <c r="AG937" s="162"/>
      <c r="AH937" s="182">
        <f t="shared" si="480"/>
        <v>0</v>
      </c>
      <c r="AI937" s="183">
        <f t="shared" si="481"/>
        <v>0</v>
      </c>
      <c r="AJ937" s="183">
        <f t="shared" si="482"/>
        <v>0</v>
      </c>
      <c r="AK937" s="184">
        <f t="shared" si="483"/>
        <v>0</v>
      </c>
      <c r="AM937" s="370" t="str">
        <f t="shared" ref="AM937:AM979" si="489">IF(OR(S937=5,S937=4),1,IF(OR(S937=3,S937=2),0,"-"))</f>
        <v>-</v>
      </c>
      <c r="AO937" s="309" t="str">
        <f t="shared" si="486"/>
        <v/>
      </c>
    </row>
    <row r="938" spans="2:41" ht="16.5" hidden="1" outlineLevel="2" thickBot="1">
      <c r="B938" s="316">
        <v>4</v>
      </c>
      <c r="C938" s="317">
        <f t="shared" si="484"/>
        <v>434</v>
      </c>
      <c r="D938" s="317">
        <f t="shared" si="485"/>
        <v>0</v>
      </c>
      <c r="E938" s="153"/>
      <c r="F938" s="153"/>
      <c r="G938" s="154"/>
      <c r="H938" s="154"/>
      <c r="I938" s="154"/>
      <c r="J938" s="154"/>
      <c r="K938" s="154"/>
      <c r="L938" s="154"/>
      <c r="M938" s="154"/>
      <c r="N938" s="253"/>
      <c r="O938" s="253"/>
      <c r="P938" s="312"/>
      <c r="Q938" s="253"/>
      <c r="R938" s="186" t="str">
        <f t="shared" si="487"/>
        <v>-</v>
      </c>
      <c r="S938" s="186" t="str">
        <f t="shared" si="488"/>
        <v>-</v>
      </c>
      <c r="T938" s="155" t="s">
        <v>316</v>
      </c>
      <c r="V938" s="181">
        <f t="shared" si="470"/>
        <v>0</v>
      </c>
      <c r="W938" s="202">
        <f t="shared" si="471"/>
        <v>0</v>
      </c>
      <c r="X938" s="149">
        <f t="shared" si="472"/>
        <v>0</v>
      </c>
      <c r="Y938" s="170">
        <f t="shared" si="473"/>
        <v>0</v>
      </c>
      <c r="Z938" s="161">
        <f t="shared" si="474"/>
        <v>0</v>
      </c>
      <c r="AA938" s="171">
        <f t="shared" si="475"/>
        <v>0</v>
      </c>
      <c r="AC938" s="219">
        <f t="shared" si="476"/>
        <v>0</v>
      </c>
      <c r="AD938" s="218">
        <f t="shared" si="477"/>
        <v>0</v>
      </c>
      <c r="AE938" s="218">
        <f t="shared" si="478"/>
        <v>0</v>
      </c>
      <c r="AF938" s="220">
        <f t="shared" si="479"/>
        <v>0</v>
      </c>
      <c r="AG938" s="162"/>
      <c r="AH938" s="182">
        <f t="shared" si="480"/>
        <v>0</v>
      </c>
      <c r="AI938" s="183">
        <f t="shared" si="481"/>
        <v>0</v>
      </c>
      <c r="AJ938" s="183">
        <f t="shared" si="482"/>
        <v>0</v>
      </c>
      <c r="AK938" s="184">
        <f t="shared" si="483"/>
        <v>0</v>
      </c>
      <c r="AM938" s="370" t="str">
        <f t="shared" si="489"/>
        <v>-</v>
      </c>
      <c r="AO938" s="309" t="str">
        <f t="shared" si="486"/>
        <v/>
      </c>
    </row>
    <row r="939" spans="2:41" ht="16.5" hidden="1" outlineLevel="2" thickBot="1">
      <c r="B939" s="316">
        <v>5</v>
      </c>
      <c r="C939" s="317">
        <f t="shared" si="484"/>
        <v>434</v>
      </c>
      <c r="D939" s="317">
        <f t="shared" si="485"/>
        <v>0</v>
      </c>
      <c r="E939" s="153"/>
      <c r="F939" s="153"/>
      <c r="G939" s="154"/>
      <c r="H939" s="154"/>
      <c r="I939" s="154"/>
      <c r="J939" s="154"/>
      <c r="K939" s="154"/>
      <c r="L939" s="154"/>
      <c r="M939" s="154"/>
      <c r="N939" s="253"/>
      <c r="O939" s="253"/>
      <c r="P939" s="312"/>
      <c r="Q939" s="253"/>
      <c r="R939" s="186" t="str">
        <f t="shared" si="487"/>
        <v>-</v>
      </c>
      <c r="S939" s="186" t="str">
        <f t="shared" si="488"/>
        <v>-</v>
      </c>
      <c r="T939" s="155" t="s">
        <v>316</v>
      </c>
      <c r="V939" s="181">
        <f t="shared" si="470"/>
        <v>0</v>
      </c>
      <c r="W939" s="202">
        <f t="shared" si="471"/>
        <v>0</v>
      </c>
      <c r="X939" s="149">
        <f t="shared" si="472"/>
        <v>0</v>
      </c>
      <c r="Y939" s="170">
        <f t="shared" si="473"/>
        <v>0</v>
      </c>
      <c r="Z939" s="161">
        <f t="shared" si="474"/>
        <v>0</v>
      </c>
      <c r="AA939" s="171">
        <f t="shared" si="475"/>
        <v>0</v>
      </c>
      <c r="AC939" s="219">
        <f t="shared" si="476"/>
        <v>0</v>
      </c>
      <c r="AD939" s="218">
        <f t="shared" si="477"/>
        <v>0</v>
      </c>
      <c r="AE939" s="218">
        <f t="shared" si="478"/>
        <v>0</v>
      </c>
      <c r="AF939" s="220">
        <f t="shared" si="479"/>
        <v>0</v>
      </c>
      <c r="AG939" s="162"/>
      <c r="AH939" s="182">
        <f t="shared" si="480"/>
        <v>0</v>
      </c>
      <c r="AI939" s="183">
        <f t="shared" si="481"/>
        <v>0</v>
      </c>
      <c r="AJ939" s="183">
        <f t="shared" si="482"/>
        <v>0</v>
      </c>
      <c r="AK939" s="184">
        <f t="shared" si="483"/>
        <v>0</v>
      </c>
      <c r="AM939" s="370" t="str">
        <f t="shared" si="489"/>
        <v>-</v>
      </c>
      <c r="AO939" s="309" t="str">
        <f t="shared" si="486"/>
        <v/>
      </c>
    </row>
    <row r="940" spans="2:41" ht="16.5" hidden="1" outlineLevel="2" thickBot="1">
      <c r="B940" s="316">
        <v>6</v>
      </c>
      <c r="C940" s="317">
        <f t="shared" si="484"/>
        <v>434</v>
      </c>
      <c r="D940" s="317">
        <f t="shared" si="485"/>
        <v>0</v>
      </c>
      <c r="E940" s="153"/>
      <c r="F940" s="153"/>
      <c r="G940" s="154"/>
      <c r="H940" s="154"/>
      <c r="I940" s="154"/>
      <c r="J940" s="154"/>
      <c r="K940" s="154"/>
      <c r="L940" s="154"/>
      <c r="M940" s="154"/>
      <c r="N940" s="253"/>
      <c r="O940" s="253"/>
      <c r="P940" s="312"/>
      <c r="Q940" s="253"/>
      <c r="R940" s="186" t="str">
        <f t="shared" si="487"/>
        <v>-</v>
      </c>
      <c r="S940" s="186" t="str">
        <f t="shared" si="488"/>
        <v>-</v>
      </c>
      <c r="T940" s="155" t="s">
        <v>316</v>
      </c>
      <c r="V940" s="181">
        <f t="shared" si="470"/>
        <v>0</v>
      </c>
      <c r="W940" s="202">
        <f t="shared" si="471"/>
        <v>0</v>
      </c>
      <c r="X940" s="149">
        <f t="shared" si="472"/>
        <v>0</v>
      </c>
      <c r="Y940" s="170">
        <f t="shared" si="473"/>
        <v>0</v>
      </c>
      <c r="Z940" s="161">
        <f t="shared" si="474"/>
        <v>0</v>
      </c>
      <c r="AA940" s="171">
        <f t="shared" si="475"/>
        <v>0</v>
      </c>
      <c r="AC940" s="219">
        <f t="shared" si="476"/>
        <v>0</v>
      </c>
      <c r="AD940" s="218">
        <f t="shared" si="477"/>
        <v>0</v>
      </c>
      <c r="AE940" s="218">
        <f t="shared" si="478"/>
        <v>0</v>
      </c>
      <c r="AF940" s="220">
        <f t="shared" si="479"/>
        <v>0</v>
      </c>
      <c r="AG940" s="162"/>
      <c r="AH940" s="182">
        <f t="shared" si="480"/>
        <v>0</v>
      </c>
      <c r="AI940" s="183">
        <f t="shared" si="481"/>
        <v>0</v>
      </c>
      <c r="AJ940" s="183">
        <f t="shared" si="482"/>
        <v>0</v>
      </c>
      <c r="AK940" s="184">
        <f t="shared" si="483"/>
        <v>0</v>
      </c>
      <c r="AM940" s="370" t="str">
        <f t="shared" si="489"/>
        <v>-</v>
      </c>
      <c r="AO940" s="309" t="str">
        <f t="shared" si="486"/>
        <v/>
      </c>
    </row>
    <row r="941" spans="2:41" ht="16.5" hidden="1" outlineLevel="2" thickBot="1">
      <c r="B941" s="316">
        <v>7</v>
      </c>
      <c r="C941" s="317">
        <f t="shared" si="484"/>
        <v>434</v>
      </c>
      <c r="D941" s="317">
        <f t="shared" si="485"/>
        <v>0</v>
      </c>
      <c r="E941" s="153"/>
      <c r="F941" s="153"/>
      <c r="G941" s="154"/>
      <c r="H941" s="154"/>
      <c r="I941" s="154"/>
      <c r="J941" s="154"/>
      <c r="K941" s="154"/>
      <c r="L941" s="154"/>
      <c r="M941" s="154"/>
      <c r="N941" s="253"/>
      <c r="O941" s="253"/>
      <c r="P941" s="312"/>
      <c r="Q941" s="253"/>
      <c r="R941" s="186" t="str">
        <f t="shared" si="487"/>
        <v>-</v>
      </c>
      <c r="S941" s="186" t="str">
        <f t="shared" si="488"/>
        <v>-</v>
      </c>
      <c r="T941" s="155" t="s">
        <v>316</v>
      </c>
      <c r="V941" s="181">
        <f t="shared" si="470"/>
        <v>0</v>
      </c>
      <c r="W941" s="202">
        <f t="shared" si="471"/>
        <v>0</v>
      </c>
      <c r="X941" s="149">
        <f t="shared" si="472"/>
        <v>0</v>
      </c>
      <c r="Y941" s="170">
        <f t="shared" si="473"/>
        <v>0</v>
      </c>
      <c r="Z941" s="161">
        <f t="shared" si="474"/>
        <v>0</v>
      </c>
      <c r="AA941" s="171">
        <f t="shared" si="475"/>
        <v>0</v>
      </c>
      <c r="AC941" s="219">
        <f t="shared" si="476"/>
        <v>0</v>
      </c>
      <c r="AD941" s="218">
        <f t="shared" si="477"/>
        <v>0</v>
      </c>
      <c r="AE941" s="218">
        <f t="shared" si="478"/>
        <v>0</v>
      </c>
      <c r="AF941" s="220">
        <f t="shared" si="479"/>
        <v>0</v>
      </c>
      <c r="AG941" s="162"/>
      <c r="AH941" s="182">
        <f t="shared" si="480"/>
        <v>0</v>
      </c>
      <c r="AI941" s="183">
        <f t="shared" si="481"/>
        <v>0</v>
      </c>
      <c r="AJ941" s="183">
        <f t="shared" si="482"/>
        <v>0</v>
      </c>
      <c r="AK941" s="184">
        <f t="shared" si="483"/>
        <v>0</v>
      </c>
      <c r="AM941" s="370" t="str">
        <f t="shared" si="489"/>
        <v>-</v>
      </c>
      <c r="AO941" s="309" t="str">
        <f t="shared" si="486"/>
        <v/>
      </c>
    </row>
    <row r="942" spans="2:41" ht="16.5" hidden="1" outlineLevel="2" thickBot="1">
      <c r="B942" s="316">
        <v>8</v>
      </c>
      <c r="C942" s="317">
        <f t="shared" si="484"/>
        <v>434</v>
      </c>
      <c r="D942" s="317">
        <f t="shared" si="485"/>
        <v>0</v>
      </c>
      <c r="E942" s="153"/>
      <c r="F942" s="153"/>
      <c r="G942" s="154"/>
      <c r="H942" s="154"/>
      <c r="I942" s="154"/>
      <c r="J942" s="154"/>
      <c r="K942" s="154"/>
      <c r="L942" s="154"/>
      <c r="M942" s="154"/>
      <c r="N942" s="253"/>
      <c r="O942" s="253"/>
      <c r="P942" s="312"/>
      <c r="Q942" s="253"/>
      <c r="R942" s="186" t="str">
        <f t="shared" si="487"/>
        <v>-</v>
      </c>
      <c r="S942" s="186" t="str">
        <f t="shared" si="488"/>
        <v>-</v>
      </c>
      <c r="T942" s="155" t="s">
        <v>316</v>
      </c>
      <c r="V942" s="181">
        <f t="shared" si="470"/>
        <v>0</v>
      </c>
      <c r="W942" s="202">
        <f t="shared" si="471"/>
        <v>0</v>
      </c>
      <c r="X942" s="149">
        <f t="shared" si="472"/>
        <v>0</v>
      </c>
      <c r="Y942" s="170">
        <f t="shared" si="473"/>
        <v>0</v>
      </c>
      <c r="Z942" s="161">
        <f t="shared" si="474"/>
        <v>0</v>
      </c>
      <c r="AA942" s="171">
        <f t="shared" si="475"/>
        <v>0</v>
      </c>
      <c r="AC942" s="219">
        <f t="shared" si="476"/>
        <v>0</v>
      </c>
      <c r="AD942" s="218">
        <f t="shared" si="477"/>
        <v>0</v>
      </c>
      <c r="AE942" s="218">
        <f t="shared" si="478"/>
        <v>0</v>
      </c>
      <c r="AF942" s="220">
        <f t="shared" si="479"/>
        <v>0</v>
      </c>
      <c r="AG942" s="162"/>
      <c r="AH942" s="182">
        <f t="shared" si="480"/>
        <v>0</v>
      </c>
      <c r="AI942" s="183">
        <f t="shared" si="481"/>
        <v>0</v>
      </c>
      <c r="AJ942" s="183">
        <f t="shared" si="482"/>
        <v>0</v>
      </c>
      <c r="AK942" s="184">
        <f t="shared" si="483"/>
        <v>0</v>
      </c>
      <c r="AM942" s="370" t="str">
        <f t="shared" si="489"/>
        <v>-</v>
      </c>
      <c r="AO942" s="309" t="str">
        <f t="shared" si="486"/>
        <v/>
      </c>
    </row>
    <row r="943" spans="2:41" ht="16.5" hidden="1" outlineLevel="2" thickBot="1">
      <c r="B943" s="316">
        <v>9</v>
      </c>
      <c r="C943" s="317">
        <f t="shared" si="484"/>
        <v>434</v>
      </c>
      <c r="D943" s="317">
        <f t="shared" si="485"/>
        <v>0</v>
      </c>
      <c r="E943" s="153"/>
      <c r="F943" s="153"/>
      <c r="G943" s="154"/>
      <c r="H943" s="154"/>
      <c r="I943" s="154"/>
      <c r="J943" s="154"/>
      <c r="K943" s="154"/>
      <c r="L943" s="154"/>
      <c r="M943" s="154"/>
      <c r="N943" s="253"/>
      <c r="O943" s="253"/>
      <c r="P943" s="312"/>
      <c r="Q943" s="253"/>
      <c r="R943" s="186" t="str">
        <f t="shared" si="487"/>
        <v>-</v>
      </c>
      <c r="S943" s="186" t="str">
        <f t="shared" si="488"/>
        <v>-</v>
      </c>
      <c r="T943" s="155" t="s">
        <v>316</v>
      </c>
      <c r="V943" s="181">
        <f t="shared" si="470"/>
        <v>0</v>
      </c>
      <c r="W943" s="202">
        <f t="shared" si="471"/>
        <v>0</v>
      </c>
      <c r="X943" s="149">
        <f t="shared" si="472"/>
        <v>0</v>
      </c>
      <c r="Y943" s="170">
        <f t="shared" si="473"/>
        <v>0</v>
      </c>
      <c r="Z943" s="161">
        <f t="shared" si="474"/>
        <v>0</v>
      </c>
      <c r="AA943" s="171">
        <f t="shared" si="475"/>
        <v>0</v>
      </c>
      <c r="AC943" s="219">
        <f t="shared" si="476"/>
        <v>0</v>
      </c>
      <c r="AD943" s="218">
        <f t="shared" si="477"/>
        <v>0</v>
      </c>
      <c r="AE943" s="218">
        <f t="shared" si="478"/>
        <v>0</v>
      </c>
      <c r="AF943" s="220">
        <f t="shared" si="479"/>
        <v>0</v>
      </c>
      <c r="AG943" s="162"/>
      <c r="AH943" s="182">
        <f t="shared" si="480"/>
        <v>0</v>
      </c>
      <c r="AI943" s="183">
        <f t="shared" si="481"/>
        <v>0</v>
      </c>
      <c r="AJ943" s="183">
        <f t="shared" si="482"/>
        <v>0</v>
      </c>
      <c r="AK943" s="184">
        <f t="shared" si="483"/>
        <v>0</v>
      </c>
      <c r="AM943" s="370" t="str">
        <f t="shared" si="489"/>
        <v>-</v>
      </c>
      <c r="AO943" s="309" t="str">
        <f t="shared" si="486"/>
        <v/>
      </c>
    </row>
    <row r="944" spans="2:41" ht="16.5" hidden="1" outlineLevel="2" thickBot="1">
      <c r="B944" s="316">
        <v>10</v>
      </c>
      <c r="C944" s="317">
        <f t="shared" si="484"/>
        <v>434</v>
      </c>
      <c r="D944" s="317">
        <f t="shared" si="485"/>
        <v>0</v>
      </c>
      <c r="E944" s="153"/>
      <c r="F944" s="153"/>
      <c r="G944" s="154"/>
      <c r="H944" s="154"/>
      <c r="I944" s="154"/>
      <c r="J944" s="154"/>
      <c r="K944" s="154"/>
      <c r="L944" s="154"/>
      <c r="M944" s="154"/>
      <c r="N944" s="253"/>
      <c r="O944" s="253"/>
      <c r="P944" s="312"/>
      <c r="Q944" s="253"/>
      <c r="R944" s="186" t="str">
        <f t="shared" si="487"/>
        <v>-</v>
      </c>
      <c r="S944" s="186" t="str">
        <f t="shared" si="488"/>
        <v>-</v>
      </c>
      <c r="T944" s="155" t="s">
        <v>316</v>
      </c>
      <c r="V944" s="181">
        <f t="shared" si="470"/>
        <v>0</v>
      </c>
      <c r="W944" s="202">
        <f t="shared" si="471"/>
        <v>0</v>
      </c>
      <c r="X944" s="149">
        <f t="shared" si="472"/>
        <v>0</v>
      </c>
      <c r="Y944" s="170">
        <f t="shared" si="473"/>
        <v>0</v>
      </c>
      <c r="Z944" s="161">
        <f t="shared" si="474"/>
        <v>0</v>
      </c>
      <c r="AA944" s="171">
        <f t="shared" si="475"/>
        <v>0</v>
      </c>
      <c r="AC944" s="219">
        <f t="shared" si="476"/>
        <v>0</v>
      </c>
      <c r="AD944" s="218">
        <f t="shared" si="477"/>
        <v>0</v>
      </c>
      <c r="AE944" s="218">
        <f t="shared" si="478"/>
        <v>0</v>
      </c>
      <c r="AF944" s="220">
        <f t="shared" si="479"/>
        <v>0</v>
      </c>
      <c r="AG944" s="162"/>
      <c r="AH944" s="182">
        <f t="shared" si="480"/>
        <v>0</v>
      </c>
      <c r="AI944" s="183">
        <f t="shared" si="481"/>
        <v>0</v>
      </c>
      <c r="AJ944" s="183">
        <f t="shared" si="482"/>
        <v>0</v>
      </c>
      <c r="AK944" s="184">
        <f t="shared" si="483"/>
        <v>0</v>
      </c>
      <c r="AM944" s="370" t="str">
        <f t="shared" si="489"/>
        <v>-</v>
      </c>
      <c r="AO944" s="309" t="str">
        <f t="shared" si="486"/>
        <v/>
      </c>
    </row>
    <row r="945" spans="2:41" ht="16.5" hidden="1" outlineLevel="2" thickBot="1">
      <c r="B945" s="316">
        <v>11</v>
      </c>
      <c r="C945" s="317">
        <f t="shared" si="484"/>
        <v>434</v>
      </c>
      <c r="D945" s="317">
        <f t="shared" si="485"/>
        <v>0</v>
      </c>
      <c r="E945" s="153"/>
      <c r="F945" s="153"/>
      <c r="G945" s="154"/>
      <c r="H945" s="154"/>
      <c r="I945" s="154"/>
      <c r="J945" s="154"/>
      <c r="K945" s="154"/>
      <c r="L945" s="154"/>
      <c r="M945" s="154"/>
      <c r="N945" s="253"/>
      <c r="O945" s="253"/>
      <c r="P945" s="312"/>
      <c r="Q945" s="253"/>
      <c r="R945" s="186" t="str">
        <f t="shared" si="487"/>
        <v>-</v>
      </c>
      <c r="S945" s="186" t="str">
        <f t="shared" si="488"/>
        <v>-</v>
      </c>
      <c r="T945" s="155" t="s">
        <v>316</v>
      </c>
      <c r="V945" s="181">
        <f t="shared" si="470"/>
        <v>0</v>
      </c>
      <c r="W945" s="202">
        <f t="shared" si="471"/>
        <v>0</v>
      </c>
      <c r="X945" s="149">
        <f t="shared" si="472"/>
        <v>0</v>
      </c>
      <c r="Y945" s="170">
        <f t="shared" si="473"/>
        <v>0</v>
      </c>
      <c r="Z945" s="161">
        <f t="shared" si="474"/>
        <v>0</v>
      </c>
      <c r="AA945" s="171">
        <f t="shared" si="475"/>
        <v>0</v>
      </c>
      <c r="AC945" s="219">
        <f t="shared" si="476"/>
        <v>0</v>
      </c>
      <c r="AD945" s="218">
        <f t="shared" si="477"/>
        <v>0</v>
      </c>
      <c r="AE945" s="218">
        <f t="shared" si="478"/>
        <v>0</v>
      </c>
      <c r="AF945" s="220">
        <f t="shared" si="479"/>
        <v>0</v>
      </c>
      <c r="AG945" s="162"/>
      <c r="AH945" s="182">
        <f t="shared" si="480"/>
        <v>0</v>
      </c>
      <c r="AI945" s="183">
        <f t="shared" si="481"/>
        <v>0</v>
      </c>
      <c r="AJ945" s="183">
        <f t="shared" si="482"/>
        <v>0</v>
      </c>
      <c r="AK945" s="184">
        <f t="shared" si="483"/>
        <v>0</v>
      </c>
      <c r="AM945" s="370" t="str">
        <f t="shared" si="489"/>
        <v>-</v>
      </c>
      <c r="AO945" s="309" t="str">
        <f t="shared" si="486"/>
        <v/>
      </c>
    </row>
    <row r="946" spans="2:41" ht="16.5" hidden="1" outlineLevel="2" thickBot="1">
      <c r="B946" s="316">
        <v>12</v>
      </c>
      <c r="C946" s="317">
        <f t="shared" si="484"/>
        <v>434</v>
      </c>
      <c r="D946" s="317">
        <f t="shared" si="485"/>
        <v>0</v>
      </c>
      <c r="E946" s="153"/>
      <c r="F946" s="153"/>
      <c r="G946" s="154"/>
      <c r="H946" s="154"/>
      <c r="I946" s="154"/>
      <c r="J946" s="154"/>
      <c r="K946" s="154"/>
      <c r="L946" s="154"/>
      <c r="M946" s="154"/>
      <c r="N946" s="253"/>
      <c r="O946" s="253"/>
      <c r="P946" s="312"/>
      <c r="Q946" s="253"/>
      <c r="R946" s="186" t="str">
        <f t="shared" si="487"/>
        <v>-</v>
      </c>
      <c r="S946" s="186" t="str">
        <f t="shared" si="488"/>
        <v>-</v>
      </c>
      <c r="T946" s="155" t="s">
        <v>316</v>
      </c>
      <c r="V946" s="181">
        <f t="shared" si="470"/>
        <v>0</v>
      </c>
      <c r="W946" s="202">
        <f t="shared" si="471"/>
        <v>0</v>
      </c>
      <c r="X946" s="149">
        <f t="shared" si="472"/>
        <v>0</v>
      </c>
      <c r="Y946" s="170">
        <f t="shared" si="473"/>
        <v>0</v>
      </c>
      <c r="Z946" s="161">
        <f t="shared" si="474"/>
        <v>0</v>
      </c>
      <c r="AA946" s="171">
        <f t="shared" si="475"/>
        <v>0</v>
      </c>
      <c r="AC946" s="219">
        <f t="shared" si="476"/>
        <v>0</v>
      </c>
      <c r="AD946" s="218">
        <f t="shared" si="477"/>
        <v>0</v>
      </c>
      <c r="AE946" s="218">
        <f t="shared" si="478"/>
        <v>0</v>
      </c>
      <c r="AF946" s="220">
        <f t="shared" si="479"/>
        <v>0</v>
      </c>
      <c r="AG946" s="162"/>
      <c r="AH946" s="182">
        <f t="shared" si="480"/>
        <v>0</v>
      </c>
      <c r="AI946" s="183">
        <f t="shared" si="481"/>
        <v>0</v>
      </c>
      <c r="AJ946" s="183">
        <f t="shared" si="482"/>
        <v>0</v>
      </c>
      <c r="AK946" s="184">
        <f t="shared" si="483"/>
        <v>0</v>
      </c>
      <c r="AM946" s="370" t="str">
        <f t="shared" si="489"/>
        <v>-</v>
      </c>
      <c r="AO946" s="309" t="str">
        <f t="shared" si="486"/>
        <v/>
      </c>
    </row>
    <row r="947" spans="2:41" ht="16.5" hidden="1" outlineLevel="2" thickBot="1">
      <c r="B947" s="316">
        <v>13</v>
      </c>
      <c r="C947" s="317">
        <f t="shared" si="484"/>
        <v>434</v>
      </c>
      <c r="D947" s="317">
        <f t="shared" si="485"/>
        <v>0</v>
      </c>
      <c r="E947" s="153"/>
      <c r="F947" s="153"/>
      <c r="G947" s="154"/>
      <c r="H947" s="154"/>
      <c r="I947" s="154"/>
      <c r="J947" s="154"/>
      <c r="K947" s="154"/>
      <c r="L947" s="154"/>
      <c r="M947" s="154"/>
      <c r="N947" s="253"/>
      <c r="O947" s="253"/>
      <c r="P947" s="312"/>
      <c r="Q947" s="253"/>
      <c r="R947" s="186" t="str">
        <f t="shared" si="487"/>
        <v>-</v>
      </c>
      <c r="S947" s="186" t="str">
        <f t="shared" si="488"/>
        <v>-</v>
      </c>
      <c r="T947" s="155" t="s">
        <v>316</v>
      </c>
      <c r="V947" s="181">
        <f t="shared" si="470"/>
        <v>0</v>
      </c>
      <c r="W947" s="202">
        <f t="shared" si="471"/>
        <v>0</v>
      </c>
      <c r="X947" s="149">
        <f t="shared" si="472"/>
        <v>0</v>
      </c>
      <c r="Y947" s="170">
        <f t="shared" si="473"/>
        <v>0</v>
      </c>
      <c r="Z947" s="161">
        <f t="shared" si="474"/>
        <v>0</v>
      </c>
      <c r="AA947" s="171">
        <f t="shared" si="475"/>
        <v>0</v>
      </c>
      <c r="AC947" s="219">
        <f t="shared" si="476"/>
        <v>0</v>
      </c>
      <c r="AD947" s="218">
        <f t="shared" si="477"/>
        <v>0</v>
      </c>
      <c r="AE947" s="218">
        <f t="shared" si="478"/>
        <v>0</v>
      </c>
      <c r="AF947" s="220">
        <f t="shared" si="479"/>
        <v>0</v>
      </c>
      <c r="AG947" s="162"/>
      <c r="AH947" s="182">
        <f t="shared" si="480"/>
        <v>0</v>
      </c>
      <c r="AI947" s="183">
        <f t="shared" si="481"/>
        <v>0</v>
      </c>
      <c r="AJ947" s="183">
        <f t="shared" si="482"/>
        <v>0</v>
      </c>
      <c r="AK947" s="184">
        <f t="shared" si="483"/>
        <v>0</v>
      </c>
      <c r="AM947" s="370" t="str">
        <f t="shared" si="489"/>
        <v>-</v>
      </c>
      <c r="AO947" s="309" t="str">
        <f t="shared" si="486"/>
        <v/>
      </c>
    </row>
    <row r="948" spans="2:41" ht="16.5" hidden="1" outlineLevel="2" thickBot="1">
      <c r="B948" s="316">
        <v>14</v>
      </c>
      <c r="C948" s="317">
        <f t="shared" si="484"/>
        <v>434</v>
      </c>
      <c r="D948" s="317">
        <f t="shared" si="485"/>
        <v>0</v>
      </c>
      <c r="E948" s="153"/>
      <c r="F948" s="153"/>
      <c r="G948" s="154"/>
      <c r="H948" s="154"/>
      <c r="I948" s="154"/>
      <c r="J948" s="154"/>
      <c r="K948" s="154"/>
      <c r="L948" s="154"/>
      <c r="M948" s="154"/>
      <c r="N948" s="253"/>
      <c r="O948" s="253"/>
      <c r="P948" s="312"/>
      <c r="Q948" s="253"/>
      <c r="R948" s="186" t="str">
        <f t="shared" si="487"/>
        <v>-</v>
      </c>
      <c r="S948" s="186" t="str">
        <f t="shared" si="488"/>
        <v>-</v>
      </c>
      <c r="T948" s="155" t="s">
        <v>316</v>
      </c>
      <c r="V948" s="181">
        <f t="shared" si="470"/>
        <v>0</v>
      </c>
      <c r="W948" s="202">
        <f t="shared" si="471"/>
        <v>0</v>
      </c>
      <c r="X948" s="149">
        <f t="shared" si="472"/>
        <v>0</v>
      </c>
      <c r="Y948" s="170">
        <f t="shared" si="473"/>
        <v>0</v>
      </c>
      <c r="Z948" s="161">
        <f t="shared" si="474"/>
        <v>0</v>
      </c>
      <c r="AA948" s="171">
        <f t="shared" si="475"/>
        <v>0</v>
      </c>
      <c r="AC948" s="219">
        <f t="shared" si="476"/>
        <v>0</v>
      </c>
      <c r="AD948" s="218">
        <f t="shared" si="477"/>
        <v>0</v>
      </c>
      <c r="AE948" s="218">
        <f t="shared" si="478"/>
        <v>0</v>
      </c>
      <c r="AF948" s="220">
        <f t="shared" si="479"/>
        <v>0</v>
      </c>
      <c r="AG948" s="162"/>
      <c r="AH948" s="182">
        <f t="shared" si="480"/>
        <v>0</v>
      </c>
      <c r="AI948" s="183">
        <f t="shared" si="481"/>
        <v>0</v>
      </c>
      <c r="AJ948" s="183">
        <f t="shared" si="482"/>
        <v>0</v>
      </c>
      <c r="AK948" s="184">
        <f t="shared" si="483"/>
        <v>0</v>
      </c>
      <c r="AM948" s="370" t="str">
        <f t="shared" si="489"/>
        <v>-</v>
      </c>
      <c r="AO948" s="309" t="str">
        <f t="shared" si="486"/>
        <v/>
      </c>
    </row>
    <row r="949" spans="2:41" ht="16.5" hidden="1" outlineLevel="2" thickBot="1">
      <c r="B949" s="316">
        <v>15</v>
      </c>
      <c r="C949" s="317">
        <f t="shared" si="484"/>
        <v>434</v>
      </c>
      <c r="D949" s="317">
        <f t="shared" si="485"/>
        <v>0</v>
      </c>
      <c r="E949" s="153"/>
      <c r="F949" s="153"/>
      <c r="G949" s="154"/>
      <c r="H949" s="154"/>
      <c r="I949" s="154"/>
      <c r="J949" s="154"/>
      <c r="K949" s="154"/>
      <c r="L949" s="154"/>
      <c r="M949" s="154"/>
      <c r="N949" s="253"/>
      <c r="O949" s="253"/>
      <c r="P949" s="312"/>
      <c r="Q949" s="253"/>
      <c r="R949" s="186" t="str">
        <f t="shared" si="487"/>
        <v>-</v>
      </c>
      <c r="S949" s="186" t="str">
        <f t="shared" si="488"/>
        <v>-</v>
      </c>
      <c r="T949" s="155" t="s">
        <v>316</v>
      </c>
      <c r="V949" s="181">
        <f t="shared" si="470"/>
        <v>0</v>
      </c>
      <c r="W949" s="202">
        <f t="shared" si="471"/>
        <v>0</v>
      </c>
      <c r="X949" s="149">
        <f t="shared" si="472"/>
        <v>0</v>
      </c>
      <c r="Y949" s="170">
        <f t="shared" si="473"/>
        <v>0</v>
      </c>
      <c r="Z949" s="161">
        <f t="shared" si="474"/>
        <v>0</v>
      </c>
      <c r="AA949" s="171">
        <f t="shared" si="475"/>
        <v>0</v>
      </c>
      <c r="AC949" s="219">
        <f t="shared" si="476"/>
        <v>0</v>
      </c>
      <c r="AD949" s="218">
        <f t="shared" si="477"/>
        <v>0</v>
      </c>
      <c r="AE949" s="218">
        <f t="shared" si="478"/>
        <v>0</v>
      </c>
      <c r="AF949" s="220">
        <f t="shared" si="479"/>
        <v>0</v>
      </c>
      <c r="AG949" s="162"/>
      <c r="AH949" s="182">
        <f t="shared" si="480"/>
        <v>0</v>
      </c>
      <c r="AI949" s="183">
        <f t="shared" si="481"/>
        <v>0</v>
      </c>
      <c r="AJ949" s="183">
        <f t="shared" si="482"/>
        <v>0</v>
      </c>
      <c r="AK949" s="184">
        <f t="shared" si="483"/>
        <v>0</v>
      </c>
      <c r="AM949" s="370" t="str">
        <f t="shared" si="489"/>
        <v>-</v>
      </c>
      <c r="AO949" s="309" t="str">
        <f t="shared" si="486"/>
        <v/>
      </c>
    </row>
    <row r="950" spans="2:41" ht="16.5" hidden="1" outlineLevel="2" thickBot="1">
      <c r="B950" s="316">
        <v>16</v>
      </c>
      <c r="C950" s="317">
        <f t="shared" si="484"/>
        <v>434</v>
      </c>
      <c r="D950" s="317">
        <f t="shared" si="485"/>
        <v>0</v>
      </c>
      <c r="E950" s="153"/>
      <c r="F950" s="153"/>
      <c r="G950" s="154"/>
      <c r="H950" s="154"/>
      <c r="I950" s="154"/>
      <c r="J950" s="154"/>
      <c r="K950" s="154"/>
      <c r="L950" s="154"/>
      <c r="M950" s="154"/>
      <c r="N950" s="253"/>
      <c r="O950" s="253"/>
      <c r="P950" s="312"/>
      <c r="Q950" s="253"/>
      <c r="R950" s="186" t="str">
        <f t="shared" si="487"/>
        <v>-</v>
      </c>
      <c r="S950" s="186" t="str">
        <f t="shared" si="488"/>
        <v>-</v>
      </c>
      <c r="T950" s="155" t="s">
        <v>316</v>
      </c>
      <c r="V950" s="181">
        <f t="shared" si="470"/>
        <v>0</v>
      </c>
      <c r="W950" s="202">
        <f t="shared" si="471"/>
        <v>0</v>
      </c>
      <c r="X950" s="149">
        <f t="shared" si="472"/>
        <v>0</v>
      </c>
      <c r="Y950" s="170">
        <f t="shared" si="473"/>
        <v>0</v>
      </c>
      <c r="Z950" s="161">
        <f t="shared" si="474"/>
        <v>0</v>
      </c>
      <c r="AA950" s="171">
        <f t="shared" si="475"/>
        <v>0</v>
      </c>
      <c r="AC950" s="219">
        <f t="shared" si="476"/>
        <v>0</v>
      </c>
      <c r="AD950" s="218">
        <f t="shared" si="477"/>
        <v>0</v>
      </c>
      <c r="AE950" s="218">
        <f t="shared" si="478"/>
        <v>0</v>
      </c>
      <c r="AF950" s="220">
        <f t="shared" si="479"/>
        <v>0</v>
      </c>
      <c r="AG950" s="162"/>
      <c r="AH950" s="182">
        <f t="shared" si="480"/>
        <v>0</v>
      </c>
      <c r="AI950" s="183">
        <f t="shared" si="481"/>
        <v>0</v>
      </c>
      <c r="AJ950" s="183">
        <f t="shared" si="482"/>
        <v>0</v>
      </c>
      <c r="AK950" s="184">
        <f t="shared" si="483"/>
        <v>0</v>
      </c>
      <c r="AM950" s="370" t="str">
        <f t="shared" si="489"/>
        <v>-</v>
      </c>
      <c r="AO950" s="309" t="str">
        <f t="shared" si="486"/>
        <v/>
      </c>
    </row>
    <row r="951" spans="2:41" ht="16.5" hidden="1" outlineLevel="2" thickBot="1">
      <c r="B951" s="316">
        <v>17</v>
      </c>
      <c r="C951" s="317">
        <f t="shared" si="484"/>
        <v>434</v>
      </c>
      <c r="D951" s="317">
        <f t="shared" si="485"/>
        <v>0</v>
      </c>
      <c r="E951" s="153"/>
      <c r="F951" s="153"/>
      <c r="G951" s="154"/>
      <c r="H951" s="154"/>
      <c r="I951" s="154"/>
      <c r="J951" s="154"/>
      <c r="K951" s="154"/>
      <c r="L951" s="154"/>
      <c r="M951" s="154"/>
      <c r="N951" s="253"/>
      <c r="O951" s="253"/>
      <c r="P951" s="312"/>
      <c r="Q951" s="253"/>
      <c r="R951" s="186" t="str">
        <f t="shared" si="487"/>
        <v>-</v>
      </c>
      <c r="S951" s="186" t="str">
        <f t="shared" si="488"/>
        <v>-</v>
      </c>
      <c r="T951" s="155" t="s">
        <v>316</v>
      </c>
      <c r="V951" s="181">
        <f t="shared" si="470"/>
        <v>0</v>
      </c>
      <c r="W951" s="202">
        <f t="shared" si="471"/>
        <v>0</v>
      </c>
      <c r="X951" s="149">
        <f t="shared" si="472"/>
        <v>0</v>
      </c>
      <c r="Y951" s="170">
        <f t="shared" si="473"/>
        <v>0</v>
      </c>
      <c r="Z951" s="161">
        <f t="shared" si="474"/>
        <v>0</v>
      </c>
      <c r="AA951" s="171">
        <f t="shared" si="475"/>
        <v>0</v>
      </c>
      <c r="AC951" s="219">
        <f t="shared" si="476"/>
        <v>0</v>
      </c>
      <c r="AD951" s="218">
        <f t="shared" si="477"/>
        <v>0</v>
      </c>
      <c r="AE951" s="218">
        <f t="shared" si="478"/>
        <v>0</v>
      </c>
      <c r="AF951" s="220">
        <f t="shared" si="479"/>
        <v>0</v>
      </c>
      <c r="AG951" s="162"/>
      <c r="AH951" s="182">
        <f t="shared" si="480"/>
        <v>0</v>
      </c>
      <c r="AI951" s="183">
        <f t="shared" si="481"/>
        <v>0</v>
      </c>
      <c r="AJ951" s="183">
        <f t="shared" si="482"/>
        <v>0</v>
      </c>
      <c r="AK951" s="184">
        <f t="shared" si="483"/>
        <v>0</v>
      </c>
      <c r="AM951" s="370" t="str">
        <f t="shared" si="489"/>
        <v>-</v>
      </c>
      <c r="AO951" s="309" t="str">
        <f t="shared" si="486"/>
        <v/>
      </c>
    </row>
    <row r="952" spans="2:41" ht="16.5" hidden="1" outlineLevel="2" thickBot="1">
      <c r="B952" s="316">
        <v>18</v>
      </c>
      <c r="C952" s="317">
        <f t="shared" si="484"/>
        <v>434</v>
      </c>
      <c r="D952" s="317">
        <f t="shared" si="485"/>
        <v>0</v>
      </c>
      <c r="E952" s="153"/>
      <c r="F952" s="153"/>
      <c r="G952" s="154"/>
      <c r="H952" s="154"/>
      <c r="I952" s="154"/>
      <c r="J952" s="154"/>
      <c r="K952" s="154"/>
      <c r="L952" s="154"/>
      <c r="M952" s="154"/>
      <c r="N952" s="253"/>
      <c r="O952" s="253"/>
      <c r="P952" s="312"/>
      <c r="Q952" s="253"/>
      <c r="R952" s="186" t="str">
        <f t="shared" si="487"/>
        <v>-</v>
      </c>
      <c r="S952" s="186" t="str">
        <f t="shared" si="488"/>
        <v>-</v>
      </c>
      <c r="T952" s="155" t="s">
        <v>316</v>
      </c>
      <c r="V952" s="181">
        <f t="shared" si="470"/>
        <v>0</v>
      </c>
      <c r="W952" s="202">
        <f t="shared" si="471"/>
        <v>0</v>
      </c>
      <c r="X952" s="149">
        <f t="shared" si="472"/>
        <v>0</v>
      </c>
      <c r="Y952" s="170">
        <f t="shared" si="473"/>
        <v>0</v>
      </c>
      <c r="Z952" s="161">
        <f t="shared" si="474"/>
        <v>0</v>
      </c>
      <c r="AA952" s="171">
        <f t="shared" si="475"/>
        <v>0</v>
      </c>
      <c r="AC952" s="219">
        <f t="shared" si="476"/>
        <v>0</v>
      </c>
      <c r="AD952" s="218">
        <f t="shared" si="477"/>
        <v>0</v>
      </c>
      <c r="AE952" s="218">
        <f t="shared" si="478"/>
        <v>0</v>
      </c>
      <c r="AF952" s="220">
        <f t="shared" si="479"/>
        <v>0</v>
      </c>
      <c r="AG952" s="162"/>
      <c r="AH952" s="182">
        <f t="shared" si="480"/>
        <v>0</v>
      </c>
      <c r="AI952" s="183">
        <f t="shared" si="481"/>
        <v>0</v>
      </c>
      <c r="AJ952" s="183">
        <f t="shared" si="482"/>
        <v>0</v>
      </c>
      <c r="AK952" s="184">
        <f t="shared" si="483"/>
        <v>0</v>
      </c>
      <c r="AM952" s="370" t="str">
        <f t="shared" si="489"/>
        <v>-</v>
      </c>
      <c r="AO952" s="309" t="str">
        <f t="shared" si="486"/>
        <v/>
      </c>
    </row>
    <row r="953" spans="2:41" ht="16.5" hidden="1" outlineLevel="2" thickBot="1">
      <c r="B953" s="316">
        <v>19</v>
      </c>
      <c r="C953" s="317">
        <f t="shared" si="484"/>
        <v>434</v>
      </c>
      <c r="D953" s="317">
        <f t="shared" si="485"/>
        <v>0</v>
      </c>
      <c r="E953" s="153"/>
      <c r="F953" s="153"/>
      <c r="G953" s="154"/>
      <c r="H953" s="154"/>
      <c r="I953" s="154"/>
      <c r="J953" s="154"/>
      <c r="K953" s="154"/>
      <c r="L953" s="154"/>
      <c r="M953" s="154"/>
      <c r="N953" s="253"/>
      <c r="O953" s="253"/>
      <c r="P953" s="312"/>
      <c r="Q953" s="253"/>
      <c r="R953" s="186" t="str">
        <f t="shared" si="487"/>
        <v>-</v>
      </c>
      <c r="S953" s="186" t="str">
        <f t="shared" si="488"/>
        <v>-</v>
      </c>
      <c r="T953" s="155" t="s">
        <v>316</v>
      </c>
      <c r="V953" s="181">
        <f t="shared" si="470"/>
        <v>0</v>
      </c>
      <c r="W953" s="202">
        <f t="shared" si="471"/>
        <v>0</v>
      </c>
      <c r="X953" s="149">
        <f t="shared" si="472"/>
        <v>0</v>
      </c>
      <c r="Y953" s="170">
        <f t="shared" si="473"/>
        <v>0</v>
      </c>
      <c r="Z953" s="161">
        <f t="shared" si="474"/>
        <v>0</v>
      </c>
      <c r="AA953" s="171">
        <f t="shared" si="475"/>
        <v>0</v>
      </c>
      <c r="AC953" s="219">
        <f t="shared" si="476"/>
        <v>0</v>
      </c>
      <c r="AD953" s="218">
        <f t="shared" si="477"/>
        <v>0</v>
      </c>
      <c r="AE953" s="218">
        <f t="shared" si="478"/>
        <v>0</v>
      </c>
      <c r="AF953" s="220">
        <f t="shared" si="479"/>
        <v>0</v>
      </c>
      <c r="AG953" s="162"/>
      <c r="AH953" s="182">
        <f t="shared" si="480"/>
        <v>0</v>
      </c>
      <c r="AI953" s="183">
        <f t="shared" si="481"/>
        <v>0</v>
      </c>
      <c r="AJ953" s="183">
        <f t="shared" si="482"/>
        <v>0</v>
      </c>
      <c r="AK953" s="184">
        <f t="shared" si="483"/>
        <v>0</v>
      </c>
      <c r="AM953" s="370" t="str">
        <f t="shared" si="489"/>
        <v>-</v>
      </c>
      <c r="AO953" s="309" t="str">
        <f t="shared" si="486"/>
        <v/>
      </c>
    </row>
    <row r="954" spans="2:41" ht="16.5" hidden="1" outlineLevel="2" thickBot="1">
      <c r="B954" s="316">
        <v>20</v>
      </c>
      <c r="C954" s="317">
        <f t="shared" si="484"/>
        <v>434</v>
      </c>
      <c r="D954" s="317">
        <f t="shared" si="485"/>
        <v>0</v>
      </c>
      <c r="E954" s="153"/>
      <c r="F954" s="153"/>
      <c r="G954" s="154"/>
      <c r="H954" s="154"/>
      <c r="I954" s="154"/>
      <c r="J954" s="154"/>
      <c r="K954" s="154"/>
      <c r="L954" s="154"/>
      <c r="M954" s="154"/>
      <c r="N954" s="253"/>
      <c r="O954" s="253"/>
      <c r="P954" s="312"/>
      <c r="Q954" s="253"/>
      <c r="R954" s="186" t="str">
        <f t="shared" si="487"/>
        <v>-</v>
      </c>
      <c r="S954" s="186" t="str">
        <f t="shared" si="488"/>
        <v>-</v>
      </c>
      <c r="T954" s="155" t="s">
        <v>316</v>
      </c>
      <c r="V954" s="181">
        <f t="shared" si="470"/>
        <v>0</v>
      </c>
      <c r="W954" s="202">
        <f t="shared" si="471"/>
        <v>0</v>
      </c>
      <c r="X954" s="149">
        <f t="shared" si="472"/>
        <v>0</v>
      </c>
      <c r="Y954" s="170">
        <f t="shared" si="473"/>
        <v>0</v>
      </c>
      <c r="Z954" s="161">
        <f t="shared" si="474"/>
        <v>0</v>
      </c>
      <c r="AA954" s="171">
        <f t="shared" si="475"/>
        <v>0</v>
      </c>
      <c r="AC954" s="219">
        <f t="shared" si="476"/>
        <v>0</v>
      </c>
      <c r="AD954" s="218">
        <f t="shared" si="477"/>
        <v>0</v>
      </c>
      <c r="AE954" s="218">
        <f t="shared" si="478"/>
        <v>0</v>
      </c>
      <c r="AF954" s="220">
        <f t="shared" si="479"/>
        <v>0</v>
      </c>
      <c r="AG954" s="162"/>
      <c r="AH954" s="182">
        <f t="shared" si="480"/>
        <v>0</v>
      </c>
      <c r="AI954" s="183">
        <f t="shared" si="481"/>
        <v>0</v>
      </c>
      <c r="AJ954" s="183">
        <f t="shared" si="482"/>
        <v>0</v>
      </c>
      <c r="AK954" s="184">
        <f t="shared" si="483"/>
        <v>0</v>
      </c>
      <c r="AM954" s="370" t="str">
        <f t="shared" si="489"/>
        <v>-</v>
      </c>
      <c r="AO954" s="309" t="str">
        <f t="shared" si="486"/>
        <v/>
      </c>
    </row>
    <row r="955" spans="2:41" ht="16.5" hidden="1" outlineLevel="2" thickBot="1">
      <c r="B955" s="316">
        <v>21</v>
      </c>
      <c r="C955" s="317">
        <f t="shared" si="484"/>
        <v>434</v>
      </c>
      <c r="D955" s="317">
        <f t="shared" si="485"/>
        <v>0</v>
      </c>
      <c r="E955" s="153"/>
      <c r="F955" s="153"/>
      <c r="G955" s="154"/>
      <c r="H955" s="154"/>
      <c r="I955" s="154"/>
      <c r="J955" s="154"/>
      <c r="K955" s="154"/>
      <c r="L955" s="154"/>
      <c r="M955" s="154"/>
      <c r="N955" s="253"/>
      <c r="O955" s="253"/>
      <c r="P955" s="312"/>
      <c r="Q955" s="253"/>
      <c r="R955" s="186" t="str">
        <f t="shared" si="487"/>
        <v>-</v>
      </c>
      <c r="S955" s="186" t="str">
        <f t="shared" si="488"/>
        <v>-</v>
      </c>
      <c r="T955" s="155" t="s">
        <v>316</v>
      </c>
      <c r="V955" s="181">
        <f t="shared" si="470"/>
        <v>0</v>
      </c>
      <c r="W955" s="202">
        <f t="shared" si="471"/>
        <v>0</v>
      </c>
      <c r="X955" s="149">
        <f t="shared" si="472"/>
        <v>0</v>
      </c>
      <c r="Y955" s="170">
        <f t="shared" si="473"/>
        <v>0</v>
      </c>
      <c r="Z955" s="161">
        <f t="shared" si="474"/>
        <v>0</v>
      </c>
      <c r="AA955" s="171">
        <f t="shared" si="475"/>
        <v>0</v>
      </c>
      <c r="AC955" s="219">
        <f t="shared" si="476"/>
        <v>0</v>
      </c>
      <c r="AD955" s="218">
        <f t="shared" si="477"/>
        <v>0</v>
      </c>
      <c r="AE955" s="218">
        <f t="shared" si="478"/>
        <v>0</v>
      </c>
      <c r="AF955" s="220">
        <f t="shared" si="479"/>
        <v>0</v>
      </c>
      <c r="AG955" s="162"/>
      <c r="AH955" s="182">
        <f t="shared" si="480"/>
        <v>0</v>
      </c>
      <c r="AI955" s="183">
        <f t="shared" si="481"/>
        <v>0</v>
      </c>
      <c r="AJ955" s="183">
        <f t="shared" si="482"/>
        <v>0</v>
      </c>
      <c r="AK955" s="184">
        <f t="shared" si="483"/>
        <v>0</v>
      </c>
      <c r="AM955" s="370" t="str">
        <f t="shared" si="489"/>
        <v>-</v>
      </c>
      <c r="AO955" s="309" t="str">
        <f t="shared" si="486"/>
        <v/>
      </c>
    </row>
    <row r="956" spans="2:41" ht="16.5" hidden="1" outlineLevel="2" thickBot="1">
      <c r="B956" s="316">
        <v>22</v>
      </c>
      <c r="C956" s="317">
        <f t="shared" si="484"/>
        <v>434</v>
      </c>
      <c r="D956" s="317">
        <f t="shared" si="485"/>
        <v>0</v>
      </c>
      <c r="E956" s="153"/>
      <c r="F956" s="153"/>
      <c r="G956" s="154"/>
      <c r="H956" s="154"/>
      <c r="I956" s="154"/>
      <c r="J956" s="154"/>
      <c r="K956" s="154"/>
      <c r="L956" s="154"/>
      <c r="M956" s="154"/>
      <c r="N956" s="253"/>
      <c r="O956" s="253"/>
      <c r="P956" s="312"/>
      <c r="Q956" s="253"/>
      <c r="R956" s="186" t="str">
        <f t="shared" si="487"/>
        <v>-</v>
      </c>
      <c r="S956" s="186" t="str">
        <f t="shared" si="488"/>
        <v>-</v>
      </c>
      <c r="T956" s="155" t="s">
        <v>316</v>
      </c>
      <c r="V956" s="181">
        <f t="shared" si="470"/>
        <v>0</v>
      </c>
      <c r="W956" s="202">
        <f t="shared" si="471"/>
        <v>0</v>
      </c>
      <c r="X956" s="149">
        <f t="shared" si="472"/>
        <v>0</v>
      </c>
      <c r="Y956" s="170">
        <f t="shared" si="473"/>
        <v>0</v>
      </c>
      <c r="Z956" s="161">
        <f t="shared" si="474"/>
        <v>0</v>
      </c>
      <c r="AA956" s="171">
        <f t="shared" si="475"/>
        <v>0</v>
      </c>
      <c r="AC956" s="219">
        <f t="shared" si="476"/>
        <v>0</v>
      </c>
      <c r="AD956" s="218">
        <f t="shared" si="477"/>
        <v>0</v>
      </c>
      <c r="AE956" s="218">
        <f t="shared" si="478"/>
        <v>0</v>
      </c>
      <c r="AF956" s="220">
        <f t="shared" si="479"/>
        <v>0</v>
      </c>
      <c r="AG956" s="162"/>
      <c r="AH956" s="182">
        <f t="shared" si="480"/>
        <v>0</v>
      </c>
      <c r="AI956" s="183">
        <f t="shared" si="481"/>
        <v>0</v>
      </c>
      <c r="AJ956" s="183">
        <f t="shared" si="482"/>
        <v>0</v>
      </c>
      <c r="AK956" s="184">
        <f t="shared" si="483"/>
        <v>0</v>
      </c>
      <c r="AM956" s="370" t="str">
        <f t="shared" si="489"/>
        <v>-</v>
      </c>
      <c r="AO956" s="309" t="str">
        <f t="shared" si="486"/>
        <v/>
      </c>
    </row>
    <row r="957" spans="2:41" ht="16.5" hidden="1" outlineLevel="2" thickBot="1">
      <c r="B957" s="316">
        <v>23</v>
      </c>
      <c r="C957" s="317">
        <f t="shared" si="484"/>
        <v>434</v>
      </c>
      <c r="D957" s="317">
        <f t="shared" si="485"/>
        <v>0</v>
      </c>
      <c r="E957" s="153"/>
      <c r="F957" s="153"/>
      <c r="G957" s="154"/>
      <c r="H957" s="154"/>
      <c r="I957" s="154"/>
      <c r="J957" s="154"/>
      <c r="K957" s="154"/>
      <c r="L957" s="154"/>
      <c r="M957" s="154"/>
      <c r="N957" s="253"/>
      <c r="O957" s="253"/>
      <c r="P957" s="312"/>
      <c r="Q957" s="253"/>
      <c r="R957" s="186" t="str">
        <f t="shared" si="487"/>
        <v>-</v>
      </c>
      <c r="S957" s="186" t="str">
        <f t="shared" si="488"/>
        <v>-</v>
      </c>
      <c r="T957" s="155" t="s">
        <v>316</v>
      </c>
      <c r="V957" s="181">
        <f t="shared" si="470"/>
        <v>0</v>
      </c>
      <c r="W957" s="202">
        <f t="shared" si="471"/>
        <v>0</v>
      </c>
      <c r="X957" s="149">
        <f t="shared" si="472"/>
        <v>0</v>
      </c>
      <c r="Y957" s="170">
        <f t="shared" si="473"/>
        <v>0</v>
      </c>
      <c r="Z957" s="161">
        <f t="shared" si="474"/>
        <v>0</v>
      </c>
      <c r="AA957" s="171">
        <f t="shared" si="475"/>
        <v>0</v>
      </c>
      <c r="AC957" s="219">
        <f t="shared" si="476"/>
        <v>0</v>
      </c>
      <c r="AD957" s="218">
        <f t="shared" si="477"/>
        <v>0</v>
      </c>
      <c r="AE957" s="218">
        <f t="shared" si="478"/>
        <v>0</v>
      </c>
      <c r="AF957" s="220">
        <f t="shared" si="479"/>
        <v>0</v>
      </c>
      <c r="AG957" s="162"/>
      <c r="AH957" s="182">
        <f t="shared" si="480"/>
        <v>0</v>
      </c>
      <c r="AI957" s="183">
        <f t="shared" si="481"/>
        <v>0</v>
      </c>
      <c r="AJ957" s="183">
        <f t="shared" si="482"/>
        <v>0</v>
      </c>
      <c r="AK957" s="184">
        <f t="shared" si="483"/>
        <v>0</v>
      </c>
      <c r="AM957" s="370" t="str">
        <f t="shared" si="489"/>
        <v>-</v>
      </c>
      <c r="AO957" s="309" t="str">
        <f t="shared" si="486"/>
        <v/>
      </c>
    </row>
    <row r="958" spans="2:41" ht="16.5" hidden="1" outlineLevel="2" thickBot="1">
      <c r="B958" s="316">
        <v>24</v>
      </c>
      <c r="C958" s="317">
        <f t="shared" si="484"/>
        <v>434</v>
      </c>
      <c r="D958" s="317">
        <f t="shared" si="485"/>
        <v>0</v>
      </c>
      <c r="E958" s="153"/>
      <c r="F958" s="153"/>
      <c r="G958" s="154"/>
      <c r="H958" s="154"/>
      <c r="I958" s="154"/>
      <c r="J958" s="154"/>
      <c r="K958" s="154"/>
      <c r="L958" s="154"/>
      <c r="M958" s="154"/>
      <c r="N958" s="253"/>
      <c r="O958" s="253"/>
      <c r="P958" s="312"/>
      <c r="Q958" s="253"/>
      <c r="R958" s="186" t="str">
        <f t="shared" si="487"/>
        <v>-</v>
      </c>
      <c r="S958" s="186" t="str">
        <f t="shared" si="488"/>
        <v>-</v>
      </c>
      <c r="T958" s="155" t="s">
        <v>316</v>
      </c>
      <c r="V958" s="181">
        <f t="shared" si="470"/>
        <v>0</v>
      </c>
      <c r="W958" s="202">
        <f t="shared" si="471"/>
        <v>0</v>
      </c>
      <c r="X958" s="149">
        <f t="shared" si="472"/>
        <v>0</v>
      </c>
      <c r="Y958" s="170">
        <f t="shared" si="473"/>
        <v>0</v>
      </c>
      <c r="Z958" s="161">
        <f t="shared" si="474"/>
        <v>0</v>
      </c>
      <c r="AA958" s="171">
        <f t="shared" si="475"/>
        <v>0</v>
      </c>
      <c r="AC958" s="219">
        <f t="shared" si="476"/>
        <v>0</v>
      </c>
      <c r="AD958" s="218">
        <f t="shared" si="477"/>
        <v>0</v>
      </c>
      <c r="AE958" s="218">
        <f t="shared" si="478"/>
        <v>0</v>
      </c>
      <c r="AF958" s="220">
        <f t="shared" si="479"/>
        <v>0</v>
      </c>
      <c r="AG958" s="162"/>
      <c r="AH958" s="182">
        <f t="shared" si="480"/>
        <v>0</v>
      </c>
      <c r="AI958" s="183">
        <f t="shared" si="481"/>
        <v>0</v>
      </c>
      <c r="AJ958" s="183">
        <f t="shared" si="482"/>
        <v>0</v>
      </c>
      <c r="AK958" s="184">
        <f t="shared" si="483"/>
        <v>0</v>
      </c>
      <c r="AM958" s="370" t="str">
        <f t="shared" si="489"/>
        <v>-</v>
      </c>
      <c r="AO958" s="309" t="str">
        <f t="shared" si="486"/>
        <v/>
      </c>
    </row>
    <row r="959" spans="2:41" ht="16.5" hidden="1" outlineLevel="2" thickBot="1">
      <c r="B959" s="316">
        <v>25</v>
      </c>
      <c r="C959" s="317">
        <f t="shared" si="484"/>
        <v>434</v>
      </c>
      <c r="D959" s="317">
        <f t="shared" si="485"/>
        <v>0</v>
      </c>
      <c r="E959" s="153"/>
      <c r="F959" s="153"/>
      <c r="G959" s="154"/>
      <c r="H959" s="154"/>
      <c r="I959" s="154"/>
      <c r="J959" s="154"/>
      <c r="K959" s="154"/>
      <c r="L959" s="154"/>
      <c r="M959" s="154"/>
      <c r="N959" s="253"/>
      <c r="O959" s="253"/>
      <c r="P959" s="312"/>
      <c r="Q959" s="253"/>
      <c r="R959" s="186" t="str">
        <f t="shared" si="487"/>
        <v>-</v>
      </c>
      <c r="S959" s="186" t="str">
        <f t="shared" si="488"/>
        <v>-</v>
      </c>
      <c r="T959" s="155" t="s">
        <v>316</v>
      </c>
      <c r="V959" s="181">
        <f t="shared" si="470"/>
        <v>0</v>
      </c>
      <c r="W959" s="202">
        <f t="shared" si="471"/>
        <v>0</v>
      </c>
      <c r="X959" s="149">
        <f t="shared" si="472"/>
        <v>0</v>
      </c>
      <c r="Y959" s="170">
        <f t="shared" si="473"/>
        <v>0</v>
      </c>
      <c r="Z959" s="161">
        <f t="shared" si="474"/>
        <v>0</v>
      </c>
      <c r="AA959" s="171">
        <f t="shared" si="475"/>
        <v>0</v>
      </c>
      <c r="AC959" s="219">
        <f t="shared" si="476"/>
        <v>0</v>
      </c>
      <c r="AD959" s="218">
        <f t="shared" si="477"/>
        <v>0</v>
      </c>
      <c r="AE959" s="218">
        <f t="shared" si="478"/>
        <v>0</v>
      </c>
      <c r="AF959" s="220">
        <f t="shared" si="479"/>
        <v>0</v>
      </c>
      <c r="AG959" s="162"/>
      <c r="AH959" s="182">
        <f t="shared" si="480"/>
        <v>0</v>
      </c>
      <c r="AI959" s="183">
        <f t="shared" si="481"/>
        <v>0</v>
      </c>
      <c r="AJ959" s="183">
        <f t="shared" si="482"/>
        <v>0</v>
      </c>
      <c r="AK959" s="184">
        <f t="shared" si="483"/>
        <v>0</v>
      </c>
      <c r="AM959" s="370" t="str">
        <f t="shared" si="489"/>
        <v>-</v>
      </c>
      <c r="AO959" s="309" t="str">
        <f t="shared" si="486"/>
        <v/>
      </c>
    </row>
    <row r="960" spans="2:41" ht="16.5" hidden="1" outlineLevel="2" thickBot="1">
      <c r="B960" s="316">
        <v>26</v>
      </c>
      <c r="C960" s="317">
        <f t="shared" si="484"/>
        <v>434</v>
      </c>
      <c r="D960" s="317">
        <f t="shared" si="485"/>
        <v>0</v>
      </c>
      <c r="E960" s="153"/>
      <c r="F960" s="153"/>
      <c r="G960" s="154"/>
      <c r="H960" s="154"/>
      <c r="I960" s="154"/>
      <c r="J960" s="154"/>
      <c r="K960" s="154"/>
      <c r="L960" s="154"/>
      <c r="M960" s="154"/>
      <c r="N960" s="253"/>
      <c r="O960" s="253"/>
      <c r="P960" s="312"/>
      <c r="Q960" s="253"/>
      <c r="R960" s="186" t="str">
        <f t="shared" si="487"/>
        <v>-</v>
      </c>
      <c r="S960" s="186" t="str">
        <f t="shared" si="488"/>
        <v>-</v>
      </c>
      <c r="T960" s="155" t="s">
        <v>316</v>
      </c>
      <c r="V960" s="181">
        <f t="shared" si="470"/>
        <v>0</v>
      </c>
      <c r="W960" s="202">
        <f t="shared" si="471"/>
        <v>0</v>
      </c>
      <c r="X960" s="149">
        <f t="shared" si="472"/>
        <v>0</v>
      </c>
      <c r="Y960" s="170">
        <f t="shared" si="473"/>
        <v>0</v>
      </c>
      <c r="Z960" s="161">
        <f t="shared" si="474"/>
        <v>0</v>
      </c>
      <c r="AA960" s="171">
        <f t="shared" si="475"/>
        <v>0</v>
      </c>
      <c r="AC960" s="219">
        <f t="shared" si="476"/>
        <v>0</v>
      </c>
      <c r="AD960" s="218">
        <f t="shared" si="477"/>
        <v>0</v>
      </c>
      <c r="AE960" s="218">
        <f t="shared" si="478"/>
        <v>0</v>
      </c>
      <c r="AF960" s="220">
        <f t="shared" si="479"/>
        <v>0</v>
      </c>
      <c r="AG960" s="162"/>
      <c r="AH960" s="182">
        <f t="shared" si="480"/>
        <v>0</v>
      </c>
      <c r="AI960" s="183">
        <f t="shared" si="481"/>
        <v>0</v>
      </c>
      <c r="AJ960" s="183">
        <f t="shared" si="482"/>
        <v>0</v>
      </c>
      <c r="AK960" s="184">
        <f t="shared" si="483"/>
        <v>0</v>
      </c>
      <c r="AM960" s="370" t="str">
        <f t="shared" si="489"/>
        <v>-</v>
      </c>
      <c r="AO960" s="309" t="str">
        <f t="shared" si="486"/>
        <v/>
      </c>
    </row>
    <row r="961" spans="2:41" ht="16.5" hidden="1" outlineLevel="2" thickBot="1">
      <c r="B961" s="316">
        <v>27</v>
      </c>
      <c r="C961" s="317">
        <f t="shared" si="484"/>
        <v>434</v>
      </c>
      <c r="D961" s="317">
        <f t="shared" si="485"/>
        <v>0</v>
      </c>
      <c r="E961" s="153"/>
      <c r="F961" s="153"/>
      <c r="G961" s="154"/>
      <c r="H961" s="154"/>
      <c r="I961" s="154"/>
      <c r="J961" s="154"/>
      <c r="K961" s="154"/>
      <c r="L961" s="154"/>
      <c r="M961" s="154"/>
      <c r="N961" s="253"/>
      <c r="O961" s="253"/>
      <c r="P961" s="312"/>
      <c r="Q961" s="253"/>
      <c r="R961" s="186" t="str">
        <f t="shared" si="487"/>
        <v>-</v>
      </c>
      <c r="S961" s="186" t="str">
        <f t="shared" si="488"/>
        <v>-</v>
      </c>
      <c r="T961" s="155" t="s">
        <v>316</v>
      </c>
      <c r="V961" s="181">
        <f t="shared" si="470"/>
        <v>0</v>
      </c>
      <c r="W961" s="202">
        <f t="shared" si="471"/>
        <v>0</v>
      </c>
      <c r="X961" s="149">
        <f t="shared" si="472"/>
        <v>0</v>
      </c>
      <c r="Y961" s="170">
        <f t="shared" si="473"/>
        <v>0</v>
      </c>
      <c r="Z961" s="161">
        <f t="shared" si="474"/>
        <v>0</v>
      </c>
      <c r="AA961" s="171">
        <f t="shared" si="475"/>
        <v>0</v>
      </c>
      <c r="AC961" s="219">
        <f t="shared" si="476"/>
        <v>0</v>
      </c>
      <c r="AD961" s="218">
        <f t="shared" si="477"/>
        <v>0</v>
      </c>
      <c r="AE961" s="218">
        <f t="shared" si="478"/>
        <v>0</v>
      </c>
      <c r="AF961" s="220">
        <f t="shared" si="479"/>
        <v>0</v>
      </c>
      <c r="AG961" s="162"/>
      <c r="AH961" s="182">
        <f t="shared" si="480"/>
        <v>0</v>
      </c>
      <c r="AI961" s="183">
        <f t="shared" si="481"/>
        <v>0</v>
      </c>
      <c r="AJ961" s="183">
        <f t="shared" si="482"/>
        <v>0</v>
      </c>
      <c r="AK961" s="184">
        <f t="shared" si="483"/>
        <v>0</v>
      </c>
      <c r="AM961" s="370" t="str">
        <f t="shared" si="489"/>
        <v>-</v>
      </c>
      <c r="AO961" s="309" t="str">
        <f t="shared" si="486"/>
        <v/>
      </c>
    </row>
    <row r="962" spans="2:41" ht="16.5" hidden="1" outlineLevel="2" thickBot="1">
      <c r="B962" s="316">
        <v>28</v>
      </c>
      <c r="C962" s="317">
        <f t="shared" si="484"/>
        <v>434</v>
      </c>
      <c r="D962" s="317">
        <f t="shared" si="485"/>
        <v>0</v>
      </c>
      <c r="E962" s="153"/>
      <c r="F962" s="153"/>
      <c r="G962" s="154"/>
      <c r="H962" s="154"/>
      <c r="I962" s="154"/>
      <c r="J962" s="154"/>
      <c r="K962" s="154"/>
      <c r="L962" s="154"/>
      <c r="M962" s="154"/>
      <c r="N962" s="253"/>
      <c r="O962" s="253"/>
      <c r="P962" s="312"/>
      <c r="Q962" s="253"/>
      <c r="R962" s="186" t="str">
        <f t="shared" si="487"/>
        <v>-</v>
      </c>
      <c r="S962" s="186" t="str">
        <f t="shared" si="488"/>
        <v>-</v>
      </c>
      <c r="T962" s="155" t="s">
        <v>316</v>
      </c>
      <c r="V962" s="181">
        <f t="shared" si="470"/>
        <v>0</v>
      </c>
      <c r="W962" s="202">
        <f t="shared" si="471"/>
        <v>0</v>
      </c>
      <c r="X962" s="149">
        <f t="shared" si="472"/>
        <v>0</v>
      </c>
      <c r="Y962" s="170">
        <f t="shared" si="473"/>
        <v>0</v>
      </c>
      <c r="Z962" s="161">
        <f t="shared" si="474"/>
        <v>0</v>
      </c>
      <c r="AA962" s="171">
        <f t="shared" si="475"/>
        <v>0</v>
      </c>
      <c r="AC962" s="219">
        <f t="shared" si="476"/>
        <v>0</v>
      </c>
      <c r="AD962" s="218">
        <f t="shared" si="477"/>
        <v>0</v>
      </c>
      <c r="AE962" s="218">
        <f t="shared" si="478"/>
        <v>0</v>
      </c>
      <c r="AF962" s="220">
        <f t="shared" si="479"/>
        <v>0</v>
      </c>
      <c r="AG962" s="162"/>
      <c r="AH962" s="182">
        <f t="shared" si="480"/>
        <v>0</v>
      </c>
      <c r="AI962" s="183">
        <f t="shared" si="481"/>
        <v>0</v>
      </c>
      <c r="AJ962" s="183">
        <f t="shared" si="482"/>
        <v>0</v>
      </c>
      <c r="AK962" s="184">
        <f t="shared" si="483"/>
        <v>0</v>
      </c>
      <c r="AM962" s="370" t="str">
        <f t="shared" si="489"/>
        <v>-</v>
      </c>
      <c r="AO962" s="309" t="str">
        <f t="shared" si="486"/>
        <v/>
      </c>
    </row>
    <row r="963" spans="2:41" ht="16.5" hidden="1" outlineLevel="2" thickBot="1">
      <c r="B963" s="316">
        <v>29</v>
      </c>
      <c r="C963" s="317">
        <f t="shared" si="484"/>
        <v>434</v>
      </c>
      <c r="D963" s="317">
        <f t="shared" si="485"/>
        <v>0</v>
      </c>
      <c r="E963" s="153"/>
      <c r="F963" s="153"/>
      <c r="G963" s="154"/>
      <c r="H963" s="154"/>
      <c r="I963" s="154"/>
      <c r="J963" s="154"/>
      <c r="K963" s="154"/>
      <c r="L963" s="154"/>
      <c r="M963" s="154"/>
      <c r="N963" s="253"/>
      <c r="O963" s="253"/>
      <c r="P963" s="312"/>
      <c r="Q963" s="253"/>
      <c r="R963" s="186" t="str">
        <f t="shared" si="487"/>
        <v>-</v>
      </c>
      <c r="S963" s="186" t="str">
        <f t="shared" si="488"/>
        <v>-</v>
      </c>
      <c r="T963" s="155" t="s">
        <v>316</v>
      </c>
      <c r="V963" s="181">
        <f t="shared" si="470"/>
        <v>0</v>
      </c>
      <c r="W963" s="202">
        <f t="shared" si="471"/>
        <v>0</v>
      </c>
      <c r="X963" s="149">
        <f t="shared" si="472"/>
        <v>0</v>
      </c>
      <c r="Y963" s="170">
        <f t="shared" si="473"/>
        <v>0</v>
      </c>
      <c r="Z963" s="161">
        <f t="shared" si="474"/>
        <v>0</v>
      </c>
      <c r="AA963" s="171">
        <f t="shared" si="475"/>
        <v>0</v>
      </c>
      <c r="AC963" s="219">
        <f t="shared" si="476"/>
        <v>0</v>
      </c>
      <c r="AD963" s="218">
        <f t="shared" si="477"/>
        <v>0</v>
      </c>
      <c r="AE963" s="218">
        <f t="shared" si="478"/>
        <v>0</v>
      </c>
      <c r="AF963" s="220">
        <f t="shared" si="479"/>
        <v>0</v>
      </c>
      <c r="AG963" s="162"/>
      <c r="AH963" s="182">
        <f t="shared" si="480"/>
        <v>0</v>
      </c>
      <c r="AI963" s="183">
        <f t="shared" si="481"/>
        <v>0</v>
      </c>
      <c r="AJ963" s="183">
        <f t="shared" si="482"/>
        <v>0</v>
      </c>
      <c r="AK963" s="184">
        <f t="shared" si="483"/>
        <v>0</v>
      </c>
      <c r="AM963" s="370" t="str">
        <f t="shared" si="489"/>
        <v>-</v>
      </c>
      <c r="AO963" s="309" t="str">
        <f t="shared" si="486"/>
        <v/>
      </c>
    </row>
    <row r="964" spans="2:41" ht="16.5" hidden="1" outlineLevel="2" thickBot="1">
      <c r="B964" s="316">
        <v>30</v>
      </c>
      <c r="C964" s="317">
        <f t="shared" si="484"/>
        <v>434</v>
      </c>
      <c r="D964" s="317">
        <f t="shared" si="485"/>
        <v>0</v>
      </c>
      <c r="E964" s="153"/>
      <c r="F964" s="153"/>
      <c r="G964" s="154"/>
      <c r="H964" s="154"/>
      <c r="I964" s="154"/>
      <c r="J964" s="154"/>
      <c r="K964" s="154"/>
      <c r="L964" s="154"/>
      <c r="M964" s="154"/>
      <c r="N964" s="253"/>
      <c r="O964" s="253"/>
      <c r="P964" s="312"/>
      <c r="Q964" s="253"/>
      <c r="R964" s="186" t="str">
        <f t="shared" si="487"/>
        <v>-</v>
      </c>
      <c r="S964" s="186" t="str">
        <f t="shared" si="488"/>
        <v>-</v>
      </c>
      <c r="T964" s="155" t="s">
        <v>316</v>
      </c>
      <c r="V964" s="181">
        <f t="shared" si="470"/>
        <v>0</v>
      </c>
      <c r="W964" s="202">
        <f t="shared" si="471"/>
        <v>0</v>
      </c>
      <c r="X964" s="149">
        <f t="shared" si="472"/>
        <v>0</v>
      </c>
      <c r="Y964" s="170">
        <f t="shared" si="473"/>
        <v>0</v>
      </c>
      <c r="Z964" s="161">
        <f t="shared" si="474"/>
        <v>0</v>
      </c>
      <c r="AA964" s="171">
        <f t="shared" si="475"/>
        <v>0</v>
      </c>
      <c r="AC964" s="219">
        <f t="shared" si="476"/>
        <v>0</v>
      </c>
      <c r="AD964" s="218">
        <f t="shared" si="477"/>
        <v>0</v>
      </c>
      <c r="AE964" s="218">
        <f t="shared" si="478"/>
        <v>0</v>
      </c>
      <c r="AF964" s="220">
        <f t="shared" si="479"/>
        <v>0</v>
      </c>
      <c r="AG964" s="162"/>
      <c r="AH964" s="182">
        <f t="shared" si="480"/>
        <v>0</v>
      </c>
      <c r="AI964" s="183">
        <f t="shared" si="481"/>
        <v>0</v>
      </c>
      <c r="AJ964" s="183">
        <f t="shared" si="482"/>
        <v>0</v>
      </c>
      <c r="AK964" s="184">
        <f t="shared" si="483"/>
        <v>0</v>
      </c>
      <c r="AM964" s="370" t="str">
        <f t="shared" si="489"/>
        <v>-</v>
      </c>
      <c r="AO964" s="309" t="str">
        <f t="shared" si="486"/>
        <v/>
      </c>
    </row>
    <row r="965" spans="2:41" ht="16.5" hidden="1" outlineLevel="2" thickBot="1">
      <c r="B965" s="316">
        <v>31</v>
      </c>
      <c r="C965" s="317">
        <f t="shared" si="484"/>
        <v>434</v>
      </c>
      <c r="D965" s="317">
        <f t="shared" si="485"/>
        <v>0</v>
      </c>
      <c r="E965" s="153"/>
      <c r="F965" s="153"/>
      <c r="G965" s="154"/>
      <c r="H965" s="154"/>
      <c r="I965" s="154"/>
      <c r="J965" s="154"/>
      <c r="K965" s="154"/>
      <c r="L965" s="154"/>
      <c r="M965" s="154"/>
      <c r="N965" s="253"/>
      <c r="O965" s="253"/>
      <c r="P965" s="312"/>
      <c r="Q965" s="253"/>
      <c r="R965" s="186" t="str">
        <f t="shared" si="487"/>
        <v>-</v>
      </c>
      <c r="S965" s="186" t="str">
        <f t="shared" si="488"/>
        <v>-</v>
      </c>
      <c r="T965" s="155" t="s">
        <v>316</v>
      </c>
      <c r="V965" s="181">
        <f t="shared" si="470"/>
        <v>0</v>
      </c>
      <c r="W965" s="202">
        <f t="shared" si="471"/>
        <v>0</v>
      </c>
      <c r="X965" s="149">
        <f t="shared" si="472"/>
        <v>0</v>
      </c>
      <c r="Y965" s="170">
        <f t="shared" si="473"/>
        <v>0</v>
      </c>
      <c r="Z965" s="161">
        <f t="shared" si="474"/>
        <v>0</v>
      </c>
      <c r="AA965" s="171">
        <f t="shared" si="475"/>
        <v>0</v>
      </c>
      <c r="AC965" s="219">
        <f t="shared" si="476"/>
        <v>0</v>
      </c>
      <c r="AD965" s="218">
        <f t="shared" si="477"/>
        <v>0</v>
      </c>
      <c r="AE965" s="218">
        <f t="shared" si="478"/>
        <v>0</v>
      </c>
      <c r="AF965" s="220">
        <f t="shared" si="479"/>
        <v>0</v>
      </c>
      <c r="AG965" s="162"/>
      <c r="AH965" s="182">
        <f t="shared" si="480"/>
        <v>0</v>
      </c>
      <c r="AI965" s="183">
        <f t="shared" si="481"/>
        <v>0</v>
      </c>
      <c r="AJ965" s="183">
        <f t="shared" si="482"/>
        <v>0</v>
      </c>
      <c r="AK965" s="184">
        <f t="shared" si="483"/>
        <v>0</v>
      </c>
      <c r="AM965" s="370" t="str">
        <f t="shared" si="489"/>
        <v>-</v>
      </c>
      <c r="AO965" s="309" t="str">
        <f t="shared" si="486"/>
        <v/>
      </c>
    </row>
    <row r="966" spans="2:41" ht="16.5" hidden="1" outlineLevel="2" thickBot="1">
      <c r="B966" s="316">
        <v>32</v>
      </c>
      <c r="C966" s="317">
        <f t="shared" si="484"/>
        <v>434</v>
      </c>
      <c r="D966" s="317">
        <f t="shared" si="485"/>
        <v>0</v>
      </c>
      <c r="E966" s="153"/>
      <c r="F966" s="153"/>
      <c r="G966" s="154"/>
      <c r="H966" s="154"/>
      <c r="I966" s="154"/>
      <c r="J966" s="154"/>
      <c r="K966" s="154"/>
      <c r="L966" s="154"/>
      <c r="M966" s="154"/>
      <c r="N966" s="253"/>
      <c r="O966" s="253"/>
      <c r="P966" s="312"/>
      <c r="Q966" s="253"/>
      <c r="R966" s="186" t="str">
        <f t="shared" si="487"/>
        <v>-</v>
      </c>
      <c r="S966" s="186" t="str">
        <f t="shared" si="488"/>
        <v>-</v>
      </c>
      <c r="T966" s="155" t="s">
        <v>316</v>
      </c>
      <c r="V966" s="181">
        <f t="shared" si="470"/>
        <v>0</v>
      </c>
      <c r="W966" s="202">
        <f t="shared" si="471"/>
        <v>0</v>
      </c>
      <c r="X966" s="149">
        <f t="shared" si="472"/>
        <v>0</v>
      </c>
      <c r="Y966" s="170">
        <f t="shared" si="473"/>
        <v>0</v>
      </c>
      <c r="Z966" s="161">
        <f t="shared" si="474"/>
        <v>0</v>
      </c>
      <c r="AA966" s="171">
        <f t="shared" si="475"/>
        <v>0</v>
      </c>
      <c r="AC966" s="219">
        <f t="shared" si="476"/>
        <v>0</v>
      </c>
      <c r="AD966" s="218">
        <f t="shared" si="477"/>
        <v>0</v>
      </c>
      <c r="AE966" s="218">
        <f t="shared" si="478"/>
        <v>0</v>
      </c>
      <c r="AF966" s="220">
        <f t="shared" si="479"/>
        <v>0</v>
      </c>
      <c r="AG966" s="162"/>
      <c r="AH966" s="182">
        <f t="shared" si="480"/>
        <v>0</v>
      </c>
      <c r="AI966" s="183">
        <f t="shared" si="481"/>
        <v>0</v>
      </c>
      <c r="AJ966" s="183">
        <f t="shared" si="482"/>
        <v>0</v>
      </c>
      <c r="AK966" s="184">
        <f t="shared" si="483"/>
        <v>0</v>
      </c>
      <c r="AM966" s="370" t="str">
        <f t="shared" si="489"/>
        <v>-</v>
      </c>
      <c r="AO966" s="309" t="str">
        <f t="shared" si="486"/>
        <v/>
      </c>
    </row>
    <row r="967" spans="2:41" ht="16.5" hidden="1" outlineLevel="2" thickBot="1">
      <c r="B967" s="316">
        <v>33</v>
      </c>
      <c r="C967" s="317">
        <f t="shared" si="484"/>
        <v>434</v>
      </c>
      <c r="D967" s="317">
        <f t="shared" si="485"/>
        <v>0</v>
      </c>
      <c r="E967" s="153"/>
      <c r="F967" s="153"/>
      <c r="G967" s="154"/>
      <c r="H967" s="154"/>
      <c r="I967" s="154"/>
      <c r="J967" s="154"/>
      <c r="K967" s="154"/>
      <c r="L967" s="154"/>
      <c r="M967" s="154"/>
      <c r="N967" s="253"/>
      <c r="O967" s="253"/>
      <c r="P967" s="312"/>
      <c r="Q967" s="253"/>
      <c r="R967" s="186" t="str">
        <f t="shared" si="487"/>
        <v>-</v>
      </c>
      <c r="S967" s="186" t="str">
        <f t="shared" si="488"/>
        <v>-</v>
      </c>
      <c r="T967" s="155" t="s">
        <v>316</v>
      </c>
      <c r="V967" s="181">
        <f t="shared" si="470"/>
        <v>0</v>
      </c>
      <c r="W967" s="202">
        <f t="shared" si="471"/>
        <v>0</v>
      </c>
      <c r="X967" s="149">
        <f t="shared" si="472"/>
        <v>0</v>
      </c>
      <c r="Y967" s="170">
        <f t="shared" si="473"/>
        <v>0</v>
      </c>
      <c r="Z967" s="161">
        <f t="shared" si="474"/>
        <v>0</v>
      </c>
      <c r="AA967" s="171">
        <f t="shared" si="475"/>
        <v>0</v>
      </c>
      <c r="AC967" s="219">
        <f t="shared" si="476"/>
        <v>0</v>
      </c>
      <c r="AD967" s="218">
        <f t="shared" si="477"/>
        <v>0</v>
      </c>
      <c r="AE967" s="218">
        <f t="shared" si="478"/>
        <v>0</v>
      </c>
      <c r="AF967" s="220">
        <f t="shared" si="479"/>
        <v>0</v>
      </c>
      <c r="AG967" s="162"/>
      <c r="AH967" s="182">
        <f t="shared" si="480"/>
        <v>0</v>
      </c>
      <c r="AI967" s="183">
        <f t="shared" si="481"/>
        <v>0</v>
      </c>
      <c r="AJ967" s="183">
        <f t="shared" si="482"/>
        <v>0</v>
      </c>
      <c r="AK967" s="184">
        <f t="shared" si="483"/>
        <v>0</v>
      </c>
      <c r="AM967" s="370" t="str">
        <f t="shared" si="489"/>
        <v>-</v>
      </c>
      <c r="AO967" s="309" t="str">
        <f t="shared" si="486"/>
        <v/>
      </c>
    </row>
    <row r="968" spans="2:41" ht="16.5" hidden="1" outlineLevel="2" thickBot="1">
      <c r="B968" s="316">
        <v>34</v>
      </c>
      <c r="C968" s="317">
        <f t="shared" si="484"/>
        <v>434</v>
      </c>
      <c r="D968" s="317">
        <f t="shared" si="485"/>
        <v>0</v>
      </c>
      <c r="E968" s="153"/>
      <c r="F968" s="153"/>
      <c r="G968" s="154"/>
      <c r="H968" s="154"/>
      <c r="I968" s="154"/>
      <c r="J968" s="154"/>
      <c r="K968" s="154"/>
      <c r="L968" s="154"/>
      <c r="M968" s="154"/>
      <c r="N968" s="253"/>
      <c r="O968" s="253"/>
      <c r="P968" s="312"/>
      <c r="Q968" s="253"/>
      <c r="R968" s="186" t="str">
        <f t="shared" si="487"/>
        <v>-</v>
      </c>
      <c r="S968" s="186" t="str">
        <f t="shared" si="488"/>
        <v>-</v>
      </c>
      <c r="T968" s="155" t="s">
        <v>316</v>
      </c>
      <c r="V968" s="181">
        <f t="shared" si="470"/>
        <v>0</v>
      </c>
      <c r="W968" s="202">
        <f t="shared" si="471"/>
        <v>0</v>
      </c>
      <c r="X968" s="149">
        <f t="shared" si="472"/>
        <v>0</v>
      </c>
      <c r="Y968" s="170">
        <f t="shared" si="473"/>
        <v>0</v>
      </c>
      <c r="Z968" s="161">
        <f t="shared" si="474"/>
        <v>0</v>
      </c>
      <c r="AA968" s="171">
        <f t="shared" si="475"/>
        <v>0</v>
      </c>
      <c r="AC968" s="219">
        <f t="shared" si="476"/>
        <v>0</v>
      </c>
      <c r="AD968" s="218">
        <f t="shared" si="477"/>
        <v>0</v>
      </c>
      <c r="AE968" s="218">
        <f t="shared" si="478"/>
        <v>0</v>
      </c>
      <c r="AF968" s="220">
        <f t="shared" si="479"/>
        <v>0</v>
      </c>
      <c r="AG968" s="162"/>
      <c r="AH968" s="182">
        <f t="shared" si="480"/>
        <v>0</v>
      </c>
      <c r="AI968" s="183">
        <f t="shared" si="481"/>
        <v>0</v>
      </c>
      <c r="AJ968" s="183">
        <f t="shared" si="482"/>
        <v>0</v>
      </c>
      <c r="AK968" s="184">
        <f t="shared" si="483"/>
        <v>0</v>
      </c>
      <c r="AM968" s="370" t="str">
        <f t="shared" si="489"/>
        <v>-</v>
      </c>
      <c r="AO968" s="309" t="str">
        <f t="shared" si="486"/>
        <v/>
      </c>
    </row>
    <row r="969" spans="2:41" ht="16.5" hidden="1" outlineLevel="2" thickBot="1">
      <c r="B969" s="316">
        <v>35</v>
      </c>
      <c r="C969" s="317">
        <f t="shared" si="484"/>
        <v>434</v>
      </c>
      <c r="D969" s="317">
        <f t="shared" si="485"/>
        <v>0</v>
      </c>
      <c r="E969" s="153"/>
      <c r="F969" s="153"/>
      <c r="G969" s="154"/>
      <c r="H969" s="154"/>
      <c r="I969" s="154"/>
      <c r="J969" s="154"/>
      <c r="K969" s="154"/>
      <c r="L969" s="154"/>
      <c r="M969" s="154"/>
      <c r="N969" s="253"/>
      <c r="O969" s="253"/>
      <c r="P969" s="312"/>
      <c r="Q969" s="253"/>
      <c r="R969" s="186" t="str">
        <f t="shared" si="487"/>
        <v>-</v>
      </c>
      <c r="S969" s="186" t="str">
        <f t="shared" si="488"/>
        <v>-</v>
      </c>
      <c r="T969" s="155" t="s">
        <v>316</v>
      </c>
      <c r="V969" s="181">
        <f t="shared" si="470"/>
        <v>0</v>
      </c>
      <c r="W969" s="202">
        <f t="shared" si="471"/>
        <v>0</v>
      </c>
      <c r="X969" s="149">
        <f t="shared" si="472"/>
        <v>0</v>
      </c>
      <c r="Y969" s="170">
        <f t="shared" si="473"/>
        <v>0</v>
      </c>
      <c r="Z969" s="161">
        <f t="shared" si="474"/>
        <v>0</v>
      </c>
      <c r="AA969" s="171">
        <f t="shared" si="475"/>
        <v>0</v>
      </c>
      <c r="AC969" s="219">
        <f t="shared" si="476"/>
        <v>0</v>
      </c>
      <c r="AD969" s="218">
        <f t="shared" si="477"/>
        <v>0</v>
      </c>
      <c r="AE969" s="218">
        <f t="shared" si="478"/>
        <v>0</v>
      </c>
      <c r="AF969" s="220">
        <f t="shared" si="479"/>
        <v>0</v>
      </c>
      <c r="AG969" s="162"/>
      <c r="AH969" s="182">
        <f t="shared" si="480"/>
        <v>0</v>
      </c>
      <c r="AI969" s="183">
        <f t="shared" si="481"/>
        <v>0</v>
      </c>
      <c r="AJ969" s="183">
        <f t="shared" si="482"/>
        <v>0</v>
      </c>
      <c r="AK969" s="184">
        <f t="shared" si="483"/>
        <v>0</v>
      </c>
      <c r="AM969" s="370" t="str">
        <f t="shared" si="489"/>
        <v>-</v>
      </c>
      <c r="AO969" s="309" t="str">
        <f t="shared" si="486"/>
        <v/>
      </c>
    </row>
    <row r="970" spans="2:41" ht="16.5" hidden="1" outlineLevel="2" thickBot="1">
      <c r="B970" s="316">
        <v>36</v>
      </c>
      <c r="C970" s="317">
        <f t="shared" si="484"/>
        <v>434</v>
      </c>
      <c r="D970" s="317">
        <f t="shared" si="485"/>
        <v>0</v>
      </c>
      <c r="E970" s="153"/>
      <c r="F970" s="153"/>
      <c r="G970" s="154"/>
      <c r="H970" s="154"/>
      <c r="I970" s="154"/>
      <c r="J970" s="154"/>
      <c r="K970" s="154"/>
      <c r="L970" s="154"/>
      <c r="M970" s="154"/>
      <c r="N970" s="253"/>
      <c r="O970" s="253"/>
      <c r="P970" s="312"/>
      <c r="Q970" s="253"/>
      <c r="R970" s="186" t="str">
        <f t="shared" si="487"/>
        <v>-</v>
      </c>
      <c r="S970" s="186" t="str">
        <f t="shared" si="488"/>
        <v>-</v>
      </c>
      <c r="T970" s="155" t="s">
        <v>316</v>
      </c>
      <c r="V970" s="181">
        <f t="shared" si="470"/>
        <v>0</v>
      </c>
      <c r="W970" s="202">
        <f t="shared" si="471"/>
        <v>0</v>
      </c>
      <c r="X970" s="149">
        <f t="shared" si="472"/>
        <v>0</v>
      </c>
      <c r="Y970" s="170">
        <f t="shared" si="473"/>
        <v>0</v>
      </c>
      <c r="Z970" s="161">
        <f t="shared" si="474"/>
        <v>0</v>
      </c>
      <c r="AA970" s="171">
        <f t="shared" si="475"/>
        <v>0</v>
      </c>
      <c r="AC970" s="219">
        <f t="shared" si="476"/>
        <v>0</v>
      </c>
      <c r="AD970" s="218">
        <f t="shared" si="477"/>
        <v>0</v>
      </c>
      <c r="AE970" s="218">
        <f t="shared" si="478"/>
        <v>0</v>
      </c>
      <c r="AF970" s="220">
        <f t="shared" si="479"/>
        <v>0</v>
      </c>
      <c r="AG970" s="162"/>
      <c r="AH970" s="182">
        <f t="shared" si="480"/>
        <v>0</v>
      </c>
      <c r="AI970" s="183">
        <f t="shared" si="481"/>
        <v>0</v>
      </c>
      <c r="AJ970" s="183">
        <f t="shared" si="482"/>
        <v>0</v>
      </c>
      <c r="AK970" s="184">
        <f t="shared" si="483"/>
        <v>0</v>
      </c>
      <c r="AM970" s="370" t="str">
        <f t="shared" si="489"/>
        <v>-</v>
      </c>
      <c r="AO970" s="309" t="str">
        <f t="shared" si="486"/>
        <v/>
      </c>
    </row>
    <row r="971" spans="2:41" ht="16.5" hidden="1" outlineLevel="2" thickBot="1">
      <c r="B971" s="316">
        <v>37</v>
      </c>
      <c r="C971" s="317">
        <f t="shared" si="484"/>
        <v>434</v>
      </c>
      <c r="D971" s="317">
        <f t="shared" si="485"/>
        <v>0</v>
      </c>
      <c r="E971" s="153"/>
      <c r="F971" s="153"/>
      <c r="G971" s="154"/>
      <c r="H971" s="154"/>
      <c r="I971" s="154"/>
      <c r="J971" s="154"/>
      <c r="K971" s="154"/>
      <c r="L971" s="154"/>
      <c r="M971" s="154"/>
      <c r="N971" s="253"/>
      <c r="O971" s="253"/>
      <c r="P971" s="312"/>
      <c r="Q971" s="253"/>
      <c r="R971" s="186" t="str">
        <f t="shared" si="487"/>
        <v>-</v>
      </c>
      <c r="S971" s="186" t="str">
        <f t="shared" si="488"/>
        <v>-</v>
      </c>
      <c r="T971" s="155" t="s">
        <v>316</v>
      </c>
      <c r="V971" s="181">
        <f t="shared" si="470"/>
        <v>0</v>
      </c>
      <c r="W971" s="202">
        <f t="shared" si="471"/>
        <v>0</v>
      </c>
      <c r="X971" s="149">
        <f t="shared" si="472"/>
        <v>0</v>
      </c>
      <c r="Y971" s="170">
        <f t="shared" si="473"/>
        <v>0</v>
      </c>
      <c r="Z971" s="161">
        <f t="shared" si="474"/>
        <v>0</v>
      </c>
      <c r="AA971" s="171">
        <f t="shared" si="475"/>
        <v>0</v>
      </c>
      <c r="AC971" s="219">
        <f t="shared" si="476"/>
        <v>0</v>
      </c>
      <c r="AD971" s="218">
        <f t="shared" si="477"/>
        <v>0</v>
      </c>
      <c r="AE971" s="218">
        <f t="shared" si="478"/>
        <v>0</v>
      </c>
      <c r="AF971" s="220">
        <f t="shared" si="479"/>
        <v>0</v>
      </c>
      <c r="AG971" s="162"/>
      <c r="AH971" s="182">
        <f t="shared" si="480"/>
        <v>0</v>
      </c>
      <c r="AI971" s="183">
        <f t="shared" si="481"/>
        <v>0</v>
      </c>
      <c r="AJ971" s="183">
        <f t="shared" si="482"/>
        <v>0</v>
      </c>
      <c r="AK971" s="184">
        <f t="shared" si="483"/>
        <v>0</v>
      </c>
      <c r="AM971" s="370" t="str">
        <f t="shared" si="489"/>
        <v>-</v>
      </c>
      <c r="AO971" s="309" t="str">
        <f t="shared" si="486"/>
        <v/>
      </c>
    </row>
    <row r="972" spans="2:41" ht="16.5" hidden="1" outlineLevel="2" thickBot="1">
      <c r="B972" s="316">
        <v>38</v>
      </c>
      <c r="C972" s="317">
        <f t="shared" si="484"/>
        <v>434</v>
      </c>
      <c r="D972" s="317">
        <f t="shared" si="485"/>
        <v>0</v>
      </c>
      <c r="E972" s="153"/>
      <c r="F972" s="153"/>
      <c r="G972" s="154"/>
      <c r="H972" s="154"/>
      <c r="I972" s="154"/>
      <c r="J972" s="154"/>
      <c r="K972" s="154"/>
      <c r="L972" s="154"/>
      <c r="M972" s="154"/>
      <c r="N972" s="253"/>
      <c r="O972" s="253"/>
      <c r="P972" s="312"/>
      <c r="Q972" s="253"/>
      <c r="R972" s="186" t="str">
        <f t="shared" si="487"/>
        <v>-</v>
      </c>
      <c r="S972" s="186" t="str">
        <f t="shared" si="488"/>
        <v>-</v>
      </c>
      <c r="T972" s="155" t="s">
        <v>316</v>
      </c>
      <c r="V972" s="181">
        <f t="shared" si="470"/>
        <v>0</v>
      </c>
      <c r="W972" s="202">
        <f t="shared" si="471"/>
        <v>0</v>
      </c>
      <c r="X972" s="149">
        <f t="shared" si="472"/>
        <v>0</v>
      </c>
      <c r="Y972" s="170">
        <f t="shared" si="473"/>
        <v>0</v>
      </c>
      <c r="Z972" s="161">
        <f t="shared" si="474"/>
        <v>0</v>
      </c>
      <c r="AA972" s="171">
        <f t="shared" si="475"/>
        <v>0</v>
      </c>
      <c r="AC972" s="219">
        <f t="shared" si="476"/>
        <v>0</v>
      </c>
      <c r="AD972" s="218">
        <f t="shared" si="477"/>
        <v>0</v>
      </c>
      <c r="AE972" s="218">
        <f t="shared" si="478"/>
        <v>0</v>
      </c>
      <c r="AF972" s="220">
        <f t="shared" si="479"/>
        <v>0</v>
      </c>
      <c r="AG972" s="162"/>
      <c r="AH972" s="182">
        <f t="shared" si="480"/>
        <v>0</v>
      </c>
      <c r="AI972" s="183">
        <f t="shared" si="481"/>
        <v>0</v>
      </c>
      <c r="AJ972" s="183">
        <f t="shared" si="482"/>
        <v>0</v>
      </c>
      <c r="AK972" s="184">
        <f t="shared" si="483"/>
        <v>0</v>
      </c>
      <c r="AM972" s="370" t="str">
        <f t="shared" si="489"/>
        <v>-</v>
      </c>
      <c r="AO972" s="309" t="str">
        <f t="shared" si="486"/>
        <v/>
      </c>
    </row>
    <row r="973" spans="2:41" ht="16.5" hidden="1" outlineLevel="2" thickBot="1">
      <c r="B973" s="316">
        <v>39</v>
      </c>
      <c r="C973" s="317">
        <f t="shared" si="484"/>
        <v>434</v>
      </c>
      <c r="D973" s="317">
        <f t="shared" si="485"/>
        <v>0</v>
      </c>
      <c r="E973" s="153"/>
      <c r="F973" s="153"/>
      <c r="G973" s="154"/>
      <c r="H973" s="154"/>
      <c r="I973" s="154"/>
      <c r="J973" s="154"/>
      <c r="K973" s="154"/>
      <c r="L973" s="154"/>
      <c r="M973" s="154"/>
      <c r="N973" s="253"/>
      <c r="O973" s="253"/>
      <c r="P973" s="312"/>
      <c r="Q973" s="253"/>
      <c r="R973" s="186" t="str">
        <f t="shared" si="487"/>
        <v>-</v>
      </c>
      <c r="S973" s="186" t="str">
        <f t="shared" si="488"/>
        <v>-</v>
      </c>
      <c r="T973" s="155" t="s">
        <v>316</v>
      </c>
      <c r="V973" s="181">
        <f t="shared" si="470"/>
        <v>0</v>
      </c>
      <c r="W973" s="202">
        <f t="shared" si="471"/>
        <v>0</v>
      </c>
      <c r="X973" s="149">
        <f t="shared" si="472"/>
        <v>0</v>
      </c>
      <c r="Y973" s="170">
        <f t="shared" si="473"/>
        <v>0</v>
      </c>
      <c r="Z973" s="161">
        <f t="shared" si="474"/>
        <v>0</v>
      </c>
      <c r="AA973" s="171">
        <f t="shared" si="475"/>
        <v>0</v>
      </c>
      <c r="AC973" s="219">
        <f t="shared" si="476"/>
        <v>0</v>
      </c>
      <c r="AD973" s="218">
        <f t="shared" si="477"/>
        <v>0</v>
      </c>
      <c r="AE973" s="218">
        <f t="shared" si="478"/>
        <v>0</v>
      </c>
      <c r="AF973" s="220">
        <f t="shared" si="479"/>
        <v>0</v>
      </c>
      <c r="AG973" s="162"/>
      <c r="AH973" s="182">
        <f t="shared" si="480"/>
        <v>0</v>
      </c>
      <c r="AI973" s="183">
        <f t="shared" si="481"/>
        <v>0</v>
      </c>
      <c r="AJ973" s="183">
        <f t="shared" si="482"/>
        <v>0</v>
      </c>
      <c r="AK973" s="184">
        <f t="shared" si="483"/>
        <v>0</v>
      </c>
      <c r="AM973" s="370" t="str">
        <f t="shared" si="489"/>
        <v>-</v>
      </c>
      <c r="AO973" s="309" t="str">
        <f t="shared" si="486"/>
        <v/>
      </c>
    </row>
    <row r="974" spans="2:41" ht="16.5" hidden="1" outlineLevel="2" thickBot="1">
      <c r="B974" s="316">
        <v>40</v>
      </c>
      <c r="C974" s="317">
        <f t="shared" si="484"/>
        <v>434</v>
      </c>
      <c r="D974" s="317">
        <f t="shared" si="485"/>
        <v>0</v>
      </c>
      <c r="E974" s="153"/>
      <c r="F974" s="153"/>
      <c r="G974" s="154"/>
      <c r="H974" s="154"/>
      <c r="I974" s="154"/>
      <c r="J974" s="154"/>
      <c r="K974" s="154"/>
      <c r="L974" s="154"/>
      <c r="M974" s="154"/>
      <c r="N974" s="253"/>
      <c r="O974" s="253"/>
      <c r="P974" s="312"/>
      <c r="Q974" s="253"/>
      <c r="R974" s="186" t="str">
        <f t="shared" si="487"/>
        <v>-</v>
      </c>
      <c r="S974" s="186" t="str">
        <f t="shared" si="488"/>
        <v>-</v>
      </c>
      <c r="T974" s="155" t="s">
        <v>316</v>
      </c>
      <c r="V974" s="181">
        <f t="shared" si="470"/>
        <v>0</v>
      </c>
      <c r="W974" s="202">
        <f t="shared" si="471"/>
        <v>0</v>
      </c>
      <c r="X974" s="149">
        <f t="shared" si="472"/>
        <v>0</v>
      </c>
      <c r="Y974" s="170">
        <f t="shared" si="473"/>
        <v>0</v>
      </c>
      <c r="Z974" s="161">
        <f t="shared" si="474"/>
        <v>0</v>
      </c>
      <c r="AA974" s="171">
        <f t="shared" si="475"/>
        <v>0</v>
      </c>
      <c r="AC974" s="219">
        <f t="shared" si="476"/>
        <v>0</v>
      </c>
      <c r="AD974" s="218">
        <f t="shared" si="477"/>
        <v>0</v>
      </c>
      <c r="AE974" s="218">
        <f t="shared" si="478"/>
        <v>0</v>
      </c>
      <c r="AF974" s="220">
        <f t="shared" si="479"/>
        <v>0</v>
      </c>
      <c r="AG974" s="162"/>
      <c r="AH974" s="182">
        <f t="shared" si="480"/>
        <v>0</v>
      </c>
      <c r="AI974" s="183">
        <f t="shared" si="481"/>
        <v>0</v>
      </c>
      <c r="AJ974" s="183">
        <f t="shared" si="482"/>
        <v>0</v>
      </c>
      <c r="AK974" s="184">
        <f t="shared" si="483"/>
        <v>0</v>
      </c>
      <c r="AM974" s="370" t="str">
        <f t="shared" si="489"/>
        <v>-</v>
      </c>
      <c r="AO974" s="309" t="str">
        <f t="shared" si="486"/>
        <v/>
      </c>
    </row>
    <row r="975" spans="2:41" ht="16.5" hidden="1" outlineLevel="2" thickBot="1">
      <c r="B975" s="316">
        <v>41</v>
      </c>
      <c r="C975" s="317">
        <f t="shared" si="484"/>
        <v>434</v>
      </c>
      <c r="D975" s="317">
        <f t="shared" si="485"/>
        <v>0</v>
      </c>
      <c r="E975" s="153"/>
      <c r="F975" s="153"/>
      <c r="G975" s="154"/>
      <c r="H975" s="154"/>
      <c r="I975" s="154"/>
      <c r="J975" s="154"/>
      <c r="K975" s="154"/>
      <c r="L975" s="154"/>
      <c r="M975" s="154"/>
      <c r="N975" s="253"/>
      <c r="O975" s="253"/>
      <c r="P975" s="312"/>
      <c r="Q975" s="253"/>
      <c r="R975" s="186" t="str">
        <f t="shared" si="487"/>
        <v>-</v>
      </c>
      <c r="S975" s="186" t="str">
        <f t="shared" si="488"/>
        <v>-</v>
      </c>
      <c r="T975" s="155" t="s">
        <v>316</v>
      </c>
      <c r="V975" s="181">
        <f t="shared" si="470"/>
        <v>0</v>
      </c>
      <c r="W975" s="202">
        <f t="shared" si="471"/>
        <v>0</v>
      </c>
      <c r="X975" s="149">
        <f t="shared" si="472"/>
        <v>0</v>
      </c>
      <c r="Y975" s="170">
        <f t="shared" si="473"/>
        <v>0</v>
      </c>
      <c r="Z975" s="161">
        <f t="shared" si="474"/>
        <v>0</v>
      </c>
      <c r="AA975" s="171">
        <f t="shared" si="475"/>
        <v>0</v>
      </c>
      <c r="AC975" s="219">
        <f t="shared" si="476"/>
        <v>0</v>
      </c>
      <c r="AD975" s="218">
        <f t="shared" si="477"/>
        <v>0</v>
      </c>
      <c r="AE975" s="218">
        <f t="shared" si="478"/>
        <v>0</v>
      </c>
      <c r="AF975" s="220">
        <f t="shared" si="479"/>
        <v>0</v>
      </c>
      <c r="AG975" s="162"/>
      <c r="AH975" s="182">
        <f t="shared" si="480"/>
        <v>0</v>
      </c>
      <c r="AI975" s="183">
        <f t="shared" si="481"/>
        <v>0</v>
      </c>
      <c r="AJ975" s="183">
        <f t="shared" si="482"/>
        <v>0</v>
      </c>
      <c r="AK975" s="184">
        <f t="shared" si="483"/>
        <v>0</v>
      </c>
      <c r="AM975" s="370" t="str">
        <f t="shared" si="489"/>
        <v>-</v>
      </c>
      <c r="AO975" s="309" t="str">
        <f t="shared" si="486"/>
        <v/>
      </c>
    </row>
    <row r="976" spans="2:41" ht="16.5" hidden="1" outlineLevel="2" thickBot="1">
      <c r="B976" s="316">
        <v>42</v>
      </c>
      <c r="C976" s="317">
        <f t="shared" si="484"/>
        <v>434</v>
      </c>
      <c r="D976" s="317">
        <f t="shared" si="485"/>
        <v>0</v>
      </c>
      <c r="E976" s="153"/>
      <c r="F976" s="153"/>
      <c r="G976" s="154"/>
      <c r="H976" s="154"/>
      <c r="I976" s="154"/>
      <c r="J976" s="154"/>
      <c r="K976" s="154"/>
      <c r="L976" s="154"/>
      <c r="M976" s="154"/>
      <c r="N976" s="253"/>
      <c r="O976" s="253"/>
      <c r="P976" s="312"/>
      <c r="Q976" s="253"/>
      <c r="R976" s="186" t="str">
        <f t="shared" si="487"/>
        <v>-</v>
      </c>
      <c r="S976" s="186" t="str">
        <f t="shared" si="488"/>
        <v>-</v>
      </c>
      <c r="T976" s="155" t="s">
        <v>316</v>
      </c>
      <c r="V976" s="181">
        <f t="shared" si="470"/>
        <v>0</v>
      </c>
      <c r="W976" s="202">
        <f t="shared" si="471"/>
        <v>0</v>
      </c>
      <c r="X976" s="149">
        <f t="shared" si="472"/>
        <v>0</v>
      </c>
      <c r="Y976" s="170">
        <f t="shared" si="473"/>
        <v>0</v>
      </c>
      <c r="Z976" s="161">
        <f t="shared" si="474"/>
        <v>0</v>
      </c>
      <c r="AA976" s="171">
        <f t="shared" si="475"/>
        <v>0</v>
      </c>
      <c r="AC976" s="219">
        <f t="shared" si="476"/>
        <v>0</v>
      </c>
      <c r="AD976" s="218">
        <f t="shared" si="477"/>
        <v>0</v>
      </c>
      <c r="AE976" s="218">
        <f t="shared" si="478"/>
        <v>0</v>
      </c>
      <c r="AF976" s="220">
        <f t="shared" si="479"/>
        <v>0</v>
      </c>
      <c r="AG976" s="162"/>
      <c r="AH976" s="182">
        <f t="shared" si="480"/>
        <v>0</v>
      </c>
      <c r="AI976" s="183">
        <f t="shared" si="481"/>
        <v>0</v>
      </c>
      <c r="AJ976" s="183">
        <f t="shared" si="482"/>
        <v>0</v>
      </c>
      <c r="AK976" s="184">
        <f t="shared" si="483"/>
        <v>0</v>
      </c>
      <c r="AM976" s="370" t="str">
        <f t="shared" si="489"/>
        <v>-</v>
      </c>
      <c r="AO976" s="309" t="str">
        <f t="shared" si="486"/>
        <v/>
      </c>
    </row>
    <row r="977" spans="2:41" ht="16.5" hidden="1" outlineLevel="2" thickBot="1">
      <c r="B977" s="316">
        <v>43</v>
      </c>
      <c r="C977" s="317">
        <f t="shared" si="484"/>
        <v>434</v>
      </c>
      <c r="D977" s="317">
        <f t="shared" si="485"/>
        <v>0</v>
      </c>
      <c r="E977" s="153"/>
      <c r="F977" s="153"/>
      <c r="G977" s="154"/>
      <c r="H977" s="154"/>
      <c r="I977" s="154"/>
      <c r="J977" s="154"/>
      <c r="K977" s="154"/>
      <c r="L977" s="154"/>
      <c r="M977" s="154"/>
      <c r="N977" s="253"/>
      <c r="O977" s="253"/>
      <c r="P977" s="312"/>
      <c r="Q977" s="253"/>
      <c r="R977" s="186" t="str">
        <f t="shared" si="487"/>
        <v>-</v>
      </c>
      <c r="S977" s="186" t="str">
        <f t="shared" si="488"/>
        <v>-</v>
      </c>
      <c r="T977" s="155" t="s">
        <v>316</v>
      </c>
      <c r="V977" s="181">
        <f t="shared" si="470"/>
        <v>0</v>
      </c>
      <c r="W977" s="202">
        <f t="shared" si="471"/>
        <v>0</v>
      </c>
      <c r="X977" s="149">
        <f t="shared" si="472"/>
        <v>0</v>
      </c>
      <c r="Y977" s="170">
        <f t="shared" si="473"/>
        <v>0</v>
      </c>
      <c r="Z977" s="161">
        <f t="shared" si="474"/>
        <v>0</v>
      </c>
      <c r="AA977" s="171">
        <f t="shared" si="475"/>
        <v>0</v>
      </c>
      <c r="AC977" s="219">
        <f t="shared" si="476"/>
        <v>0</v>
      </c>
      <c r="AD977" s="218">
        <f t="shared" si="477"/>
        <v>0</v>
      </c>
      <c r="AE977" s="218">
        <f t="shared" si="478"/>
        <v>0</v>
      </c>
      <c r="AF977" s="220">
        <f t="shared" si="479"/>
        <v>0</v>
      </c>
      <c r="AG977" s="162"/>
      <c r="AH977" s="182">
        <f t="shared" si="480"/>
        <v>0</v>
      </c>
      <c r="AI977" s="183">
        <f t="shared" si="481"/>
        <v>0</v>
      </c>
      <c r="AJ977" s="183">
        <f t="shared" si="482"/>
        <v>0</v>
      </c>
      <c r="AK977" s="184">
        <f t="shared" si="483"/>
        <v>0</v>
      </c>
      <c r="AM977" s="370" t="str">
        <f t="shared" si="489"/>
        <v>-</v>
      </c>
      <c r="AO977" s="309" t="str">
        <f t="shared" si="486"/>
        <v/>
      </c>
    </row>
    <row r="978" spans="2:41" ht="16.5" hidden="1" outlineLevel="2" thickBot="1">
      <c r="B978" s="316">
        <v>44</v>
      </c>
      <c r="C978" s="317">
        <f t="shared" si="484"/>
        <v>434</v>
      </c>
      <c r="D978" s="317">
        <f t="shared" si="485"/>
        <v>0</v>
      </c>
      <c r="E978" s="153"/>
      <c r="F978" s="153"/>
      <c r="G978" s="154"/>
      <c r="H978" s="154"/>
      <c r="I978" s="154"/>
      <c r="J978" s="154"/>
      <c r="K978" s="154"/>
      <c r="L978" s="154"/>
      <c r="M978" s="154"/>
      <c r="N978" s="253"/>
      <c r="O978" s="253"/>
      <c r="P978" s="312"/>
      <c r="Q978" s="253"/>
      <c r="R978" s="186" t="str">
        <f t="shared" si="487"/>
        <v>-</v>
      </c>
      <c r="S978" s="186" t="str">
        <f t="shared" si="488"/>
        <v>-</v>
      </c>
      <c r="T978" s="155" t="s">
        <v>316</v>
      </c>
      <c r="V978" s="181">
        <f t="shared" si="470"/>
        <v>0</v>
      </c>
      <c r="W978" s="202">
        <f t="shared" si="471"/>
        <v>0</v>
      </c>
      <c r="X978" s="149">
        <f t="shared" si="472"/>
        <v>0</v>
      </c>
      <c r="Y978" s="170">
        <f t="shared" si="473"/>
        <v>0</v>
      </c>
      <c r="Z978" s="161">
        <f t="shared" si="474"/>
        <v>0</v>
      </c>
      <c r="AA978" s="171">
        <f t="shared" si="475"/>
        <v>0</v>
      </c>
      <c r="AC978" s="219">
        <f t="shared" si="476"/>
        <v>0</v>
      </c>
      <c r="AD978" s="218">
        <f t="shared" si="477"/>
        <v>0</v>
      </c>
      <c r="AE978" s="218">
        <f t="shared" si="478"/>
        <v>0</v>
      </c>
      <c r="AF978" s="220">
        <f t="shared" si="479"/>
        <v>0</v>
      </c>
      <c r="AG978" s="162"/>
      <c r="AH978" s="182">
        <f t="shared" si="480"/>
        <v>0</v>
      </c>
      <c r="AI978" s="183">
        <f t="shared" si="481"/>
        <v>0</v>
      </c>
      <c r="AJ978" s="183">
        <f t="shared" si="482"/>
        <v>0</v>
      </c>
      <c r="AK978" s="184">
        <f t="shared" si="483"/>
        <v>0</v>
      </c>
      <c r="AM978" s="370" t="str">
        <f t="shared" si="489"/>
        <v>-</v>
      </c>
      <c r="AO978" s="309" t="str">
        <f t="shared" si="486"/>
        <v/>
      </c>
    </row>
    <row r="979" spans="2:41" ht="16.5" hidden="1" outlineLevel="2" thickBot="1">
      <c r="B979" s="318">
        <v>45</v>
      </c>
      <c r="C979" s="319">
        <f t="shared" si="484"/>
        <v>434</v>
      </c>
      <c r="D979" s="319">
        <f t="shared" si="485"/>
        <v>0</v>
      </c>
      <c r="E979" s="156"/>
      <c r="F979" s="156"/>
      <c r="G979" s="157"/>
      <c r="H979" s="157"/>
      <c r="I979" s="157"/>
      <c r="J979" s="157"/>
      <c r="K979" s="157"/>
      <c r="L979" s="157"/>
      <c r="M979" s="157"/>
      <c r="N979" s="889"/>
      <c r="O979" s="889"/>
      <c r="P979" s="313"/>
      <c r="Q979" s="889"/>
      <c r="R979" s="187" t="str">
        <f t="shared" si="487"/>
        <v>-</v>
      </c>
      <c r="S979" s="187" t="str">
        <f t="shared" si="488"/>
        <v>-</v>
      </c>
      <c r="T979" s="158" t="s">
        <v>316</v>
      </c>
      <c r="V979" s="181">
        <f t="shared" si="470"/>
        <v>0</v>
      </c>
      <c r="W979" s="202">
        <f t="shared" si="471"/>
        <v>0</v>
      </c>
      <c r="X979" s="149">
        <f t="shared" si="472"/>
        <v>0</v>
      </c>
      <c r="Y979" s="170">
        <f t="shared" si="473"/>
        <v>0</v>
      </c>
      <c r="Z979" s="161">
        <f t="shared" si="474"/>
        <v>0</v>
      </c>
      <c r="AA979" s="171">
        <f t="shared" si="475"/>
        <v>0</v>
      </c>
      <c r="AC979" s="219">
        <f t="shared" si="476"/>
        <v>0</v>
      </c>
      <c r="AD979" s="218">
        <f t="shared" si="477"/>
        <v>0</v>
      </c>
      <c r="AE979" s="218">
        <f t="shared" si="478"/>
        <v>0</v>
      </c>
      <c r="AF979" s="220">
        <f t="shared" si="479"/>
        <v>0</v>
      </c>
      <c r="AG979" s="162"/>
      <c r="AH979" s="182">
        <f t="shared" si="480"/>
        <v>0</v>
      </c>
      <c r="AI979" s="183">
        <f t="shared" si="481"/>
        <v>0</v>
      </c>
      <c r="AJ979" s="183">
        <f t="shared" si="482"/>
        <v>0</v>
      </c>
      <c r="AK979" s="184">
        <f t="shared" si="483"/>
        <v>0</v>
      </c>
      <c r="AM979" s="371" t="str">
        <f t="shared" si="489"/>
        <v>-</v>
      </c>
      <c r="AO979" s="309" t="str">
        <f t="shared" si="486"/>
        <v/>
      </c>
    </row>
    <row r="980" spans="2:41" ht="15.75" hidden="1" outlineLevel="1" thickBot="1">
      <c r="F980" s="761" t="s">
        <v>176</v>
      </c>
      <c r="G980" s="762"/>
      <c r="H980" s="762"/>
      <c r="I980" s="762"/>
      <c r="J980" s="762"/>
      <c r="K980" s="762"/>
      <c r="L980" s="762"/>
      <c r="M980" s="762"/>
      <c r="N980" s="199"/>
      <c r="O980" s="199"/>
      <c r="P980" s="199"/>
      <c r="Q980" s="199"/>
      <c r="R980" s="200"/>
      <c r="S980" s="200"/>
    </row>
    <row r="981" spans="2:41" s="322" customFormat="1" ht="21.75" hidden="1" customHeight="1" outlineLevel="1" thickTop="1">
      <c r="B981" s="320"/>
      <c r="C981" s="321"/>
      <c r="D981" s="321"/>
      <c r="F981" s="328" t="s">
        <v>350</v>
      </c>
      <c r="G981" s="329" t="s">
        <v>248</v>
      </c>
      <c r="H981" s="329" t="s">
        <v>265</v>
      </c>
      <c r="I981" s="329" t="s">
        <v>249</v>
      </c>
      <c r="J981" s="329" t="s">
        <v>250</v>
      </c>
      <c r="K981" s="329" t="s">
        <v>251</v>
      </c>
      <c r="L981" s="329" t="s">
        <v>252</v>
      </c>
      <c r="M981" s="329" t="s">
        <v>253</v>
      </c>
      <c r="N981" s="329" t="s">
        <v>254</v>
      </c>
      <c r="O981" s="329" t="s">
        <v>399</v>
      </c>
      <c r="P981" s="329" t="s">
        <v>400</v>
      </c>
      <c r="Q981" s="329" t="s">
        <v>401</v>
      </c>
      <c r="R981" s="330" t="s">
        <v>264</v>
      </c>
      <c r="S981" s="331" t="s">
        <v>255</v>
      </c>
      <c r="T981" s="372" t="s">
        <v>409</v>
      </c>
      <c r="U981" s="325"/>
      <c r="V981" s="321"/>
      <c r="W981" s="321"/>
      <c r="AG981" s="326"/>
      <c r="AL981" s="325"/>
      <c r="AM981" s="325"/>
      <c r="AN981" s="325"/>
      <c r="AO981" s="344"/>
    </row>
    <row r="982" spans="2:41" s="322" customFormat="1" ht="15" hidden="1" outlineLevel="1">
      <c r="B982" s="320"/>
      <c r="C982" s="321"/>
      <c r="D982" s="321"/>
      <c r="F982" s="332" t="s">
        <v>257</v>
      </c>
      <c r="G982" s="333">
        <f t="shared" ref="G982:S982" si="490">SUMIF(G935:G979,5)/5</f>
        <v>0</v>
      </c>
      <c r="H982" s="333">
        <f t="shared" si="490"/>
        <v>0</v>
      </c>
      <c r="I982" s="333">
        <f t="shared" si="490"/>
        <v>0</v>
      </c>
      <c r="J982" s="333">
        <f t="shared" si="490"/>
        <v>0</v>
      </c>
      <c r="K982" s="333">
        <f t="shared" si="490"/>
        <v>0</v>
      </c>
      <c r="L982" s="333">
        <f t="shared" si="490"/>
        <v>0</v>
      </c>
      <c r="M982" s="333">
        <f t="shared" si="490"/>
        <v>0</v>
      </c>
      <c r="N982" s="333">
        <f t="shared" si="490"/>
        <v>0</v>
      </c>
      <c r="O982" s="333">
        <f t="shared" si="490"/>
        <v>0</v>
      </c>
      <c r="P982" s="333">
        <f t="shared" si="490"/>
        <v>0</v>
      </c>
      <c r="Q982" s="333">
        <f t="shared" si="490"/>
        <v>0</v>
      </c>
      <c r="R982" s="333">
        <f t="shared" si="490"/>
        <v>0</v>
      </c>
      <c r="S982" s="334">
        <f t="shared" si="490"/>
        <v>0</v>
      </c>
      <c r="T982" s="373" t="s">
        <v>411</v>
      </c>
      <c r="U982" s="325"/>
      <c r="V982" s="321"/>
      <c r="W982" s="321"/>
      <c r="AG982" s="326"/>
      <c r="AL982" s="325"/>
      <c r="AM982" s="325"/>
      <c r="AN982" s="325"/>
      <c r="AO982" s="344"/>
    </row>
    <row r="983" spans="2:41" s="322" customFormat="1" ht="15" hidden="1" outlineLevel="1">
      <c r="B983" s="320"/>
      <c r="C983" s="321"/>
      <c r="D983" s="321"/>
      <c r="F983" s="335" t="s">
        <v>258</v>
      </c>
      <c r="G983" s="336">
        <f t="shared" ref="G983:S983" si="491">IF(ISERR(G982/SUM(G982,G984,G986,G988)*100),0,G982/SUM(G982,G984,G986,G988)*100)</f>
        <v>0</v>
      </c>
      <c r="H983" s="336">
        <f t="shared" si="491"/>
        <v>0</v>
      </c>
      <c r="I983" s="336">
        <f t="shared" si="491"/>
        <v>0</v>
      </c>
      <c r="J983" s="336">
        <f t="shared" si="491"/>
        <v>0</v>
      </c>
      <c r="K983" s="336">
        <f t="shared" si="491"/>
        <v>0</v>
      </c>
      <c r="L983" s="336">
        <f t="shared" si="491"/>
        <v>0</v>
      </c>
      <c r="M983" s="336">
        <f t="shared" si="491"/>
        <v>0</v>
      </c>
      <c r="N983" s="336">
        <f t="shared" si="491"/>
        <v>0</v>
      </c>
      <c r="O983" s="336">
        <f t="shared" si="491"/>
        <v>0</v>
      </c>
      <c r="P983" s="336">
        <f t="shared" si="491"/>
        <v>0</v>
      </c>
      <c r="Q983" s="336">
        <f t="shared" si="491"/>
        <v>0</v>
      </c>
      <c r="R983" s="336">
        <f t="shared" si="491"/>
        <v>0</v>
      </c>
      <c r="S983" s="337">
        <f t="shared" si="491"/>
        <v>0</v>
      </c>
      <c r="T983" s="374">
        <f>SUM(V934:W934)</f>
        <v>0</v>
      </c>
      <c r="U983" s="325"/>
      <c r="V983" s="321"/>
      <c r="W983" s="321"/>
      <c r="AG983" s="326"/>
      <c r="AL983" s="325"/>
      <c r="AM983" s="325"/>
      <c r="AN983" s="325"/>
      <c r="AO983" s="344"/>
    </row>
    <row r="984" spans="2:41" s="322" customFormat="1" ht="15" hidden="1" outlineLevel="1">
      <c r="B984" s="320"/>
      <c r="C984" s="321"/>
      <c r="D984" s="321"/>
      <c r="F984" s="332" t="s">
        <v>259</v>
      </c>
      <c r="G984" s="333">
        <f t="shared" ref="G984:S984" si="492">SUMIF(G935:G979,4)/4</f>
        <v>0</v>
      </c>
      <c r="H984" s="333">
        <f t="shared" si="492"/>
        <v>0</v>
      </c>
      <c r="I984" s="333">
        <f t="shared" si="492"/>
        <v>0</v>
      </c>
      <c r="J984" s="333">
        <f t="shared" si="492"/>
        <v>0</v>
      </c>
      <c r="K984" s="333">
        <f t="shared" si="492"/>
        <v>0</v>
      </c>
      <c r="L984" s="333">
        <f t="shared" si="492"/>
        <v>0</v>
      </c>
      <c r="M984" s="333">
        <f t="shared" si="492"/>
        <v>0</v>
      </c>
      <c r="N984" s="333">
        <f t="shared" si="492"/>
        <v>0</v>
      </c>
      <c r="O984" s="333">
        <f t="shared" si="492"/>
        <v>0</v>
      </c>
      <c r="P984" s="333">
        <f t="shared" si="492"/>
        <v>0</v>
      </c>
      <c r="Q984" s="333">
        <f t="shared" si="492"/>
        <v>0</v>
      </c>
      <c r="R984" s="333">
        <f t="shared" si="492"/>
        <v>0</v>
      </c>
      <c r="S984" s="334">
        <f t="shared" si="492"/>
        <v>0</v>
      </c>
      <c r="T984" s="375" t="s">
        <v>410</v>
      </c>
      <c r="U984" s="325"/>
      <c r="V984" s="321"/>
      <c r="W984" s="321"/>
      <c r="AG984" s="326"/>
      <c r="AL984" s="325"/>
      <c r="AM984" s="325"/>
      <c r="AN984" s="325"/>
      <c r="AO984" s="344"/>
    </row>
    <row r="985" spans="2:41" s="322" customFormat="1" ht="15" hidden="1" outlineLevel="1">
      <c r="B985" s="320"/>
      <c r="C985" s="321"/>
      <c r="D985" s="321"/>
      <c r="F985" s="335" t="s">
        <v>258</v>
      </c>
      <c r="G985" s="336">
        <f t="shared" ref="G985:S985" si="493">IF(ISERR(G984/SUM(G982,G984,G986,G988)*100),0,G984/SUM(G982,G984,G986,G988)*100)</f>
        <v>0</v>
      </c>
      <c r="H985" s="336">
        <f t="shared" si="493"/>
        <v>0</v>
      </c>
      <c r="I985" s="336">
        <f t="shared" si="493"/>
        <v>0</v>
      </c>
      <c r="J985" s="336">
        <f t="shared" si="493"/>
        <v>0</v>
      </c>
      <c r="K985" s="336">
        <f t="shared" si="493"/>
        <v>0</v>
      </c>
      <c r="L985" s="336">
        <f t="shared" si="493"/>
        <v>0</v>
      </c>
      <c r="M985" s="336">
        <f t="shared" si="493"/>
        <v>0</v>
      </c>
      <c r="N985" s="336">
        <f t="shared" si="493"/>
        <v>0</v>
      </c>
      <c r="O985" s="336">
        <f t="shared" si="493"/>
        <v>0</v>
      </c>
      <c r="P985" s="336">
        <f t="shared" si="493"/>
        <v>0</v>
      </c>
      <c r="Q985" s="336">
        <f t="shared" si="493"/>
        <v>0</v>
      </c>
      <c r="R985" s="336">
        <f t="shared" si="493"/>
        <v>0</v>
      </c>
      <c r="S985" s="337">
        <f t="shared" si="493"/>
        <v>0</v>
      </c>
      <c r="T985" s="376">
        <f>AM934</f>
        <v>0</v>
      </c>
      <c r="U985" s="325"/>
      <c r="V985" s="321"/>
      <c r="W985" s="321"/>
      <c r="AG985" s="326"/>
      <c r="AL985" s="325"/>
      <c r="AM985" s="325"/>
      <c r="AN985" s="325"/>
      <c r="AO985" s="344"/>
    </row>
    <row r="986" spans="2:41" s="322" customFormat="1" ht="15" hidden="1" outlineLevel="1">
      <c r="B986" s="320"/>
      <c r="C986" s="321"/>
      <c r="D986" s="321"/>
      <c r="F986" s="332" t="s">
        <v>260</v>
      </c>
      <c r="G986" s="333">
        <f t="shared" ref="G986:S986" si="494">SUMIF(G935:G979,3)/3</f>
        <v>0</v>
      </c>
      <c r="H986" s="333">
        <f t="shared" si="494"/>
        <v>0</v>
      </c>
      <c r="I986" s="333">
        <f t="shared" si="494"/>
        <v>0</v>
      </c>
      <c r="J986" s="333">
        <f t="shared" si="494"/>
        <v>0</v>
      </c>
      <c r="K986" s="333">
        <f t="shared" si="494"/>
        <v>0</v>
      </c>
      <c r="L986" s="333">
        <f t="shared" si="494"/>
        <v>0</v>
      </c>
      <c r="M986" s="333">
        <f t="shared" si="494"/>
        <v>0</v>
      </c>
      <c r="N986" s="333">
        <f t="shared" si="494"/>
        <v>0</v>
      </c>
      <c r="O986" s="333">
        <f t="shared" si="494"/>
        <v>0</v>
      </c>
      <c r="P986" s="333">
        <f t="shared" si="494"/>
        <v>0</v>
      </c>
      <c r="Q986" s="333">
        <f t="shared" si="494"/>
        <v>0</v>
      </c>
      <c r="R986" s="333">
        <f t="shared" si="494"/>
        <v>0</v>
      </c>
      <c r="S986" s="334">
        <f t="shared" si="494"/>
        <v>0</v>
      </c>
      <c r="T986" s="375" t="s">
        <v>412</v>
      </c>
      <c r="U986" s="325"/>
      <c r="V986" s="321"/>
      <c r="W986" s="321"/>
      <c r="AG986" s="326"/>
      <c r="AL986" s="325"/>
      <c r="AM986" s="325"/>
      <c r="AN986" s="325"/>
      <c r="AO986" s="344"/>
    </row>
    <row r="987" spans="2:41" s="322" customFormat="1" ht="15" hidden="1" outlineLevel="1">
      <c r="B987" s="320"/>
      <c r="C987" s="321"/>
      <c r="D987" s="321"/>
      <c r="F987" s="335" t="s">
        <v>258</v>
      </c>
      <c r="G987" s="336">
        <f t="shared" ref="G987:S987" si="495">IF(ISERR(G986/SUM(G982,G984,G986,G988)*100),0,G986/SUM(G982,G984,G986,G988)*100)</f>
        <v>0</v>
      </c>
      <c r="H987" s="336">
        <f t="shared" si="495"/>
        <v>0</v>
      </c>
      <c r="I987" s="336">
        <f t="shared" si="495"/>
        <v>0</v>
      </c>
      <c r="J987" s="336">
        <f t="shared" si="495"/>
        <v>0</v>
      </c>
      <c r="K987" s="336">
        <f t="shared" si="495"/>
        <v>0</v>
      </c>
      <c r="L987" s="336">
        <f t="shared" si="495"/>
        <v>0</v>
      </c>
      <c r="M987" s="336">
        <f t="shared" si="495"/>
        <v>0</v>
      </c>
      <c r="N987" s="336">
        <f t="shared" si="495"/>
        <v>0</v>
      </c>
      <c r="O987" s="336">
        <f t="shared" si="495"/>
        <v>0</v>
      </c>
      <c r="P987" s="336">
        <f t="shared" si="495"/>
        <v>0</v>
      </c>
      <c r="Q987" s="336">
        <f t="shared" si="495"/>
        <v>0</v>
      </c>
      <c r="R987" s="336">
        <f t="shared" si="495"/>
        <v>0</v>
      </c>
      <c r="S987" s="337">
        <f t="shared" si="495"/>
        <v>0</v>
      </c>
      <c r="T987" s="377">
        <f>T983-T985</f>
        <v>0</v>
      </c>
      <c r="U987" s="325"/>
      <c r="V987" s="321"/>
      <c r="W987" s="321"/>
      <c r="AG987" s="326"/>
      <c r="AL987" s="325"/>
      <c r="AM987" s="325"/>
      <c r="AN987" s="325"/>
      <c r="AO987" s="344"/>
    </row>
    <row r="988" spans="2:41" s="322" customFormat="1" ht="15" hidden="1" outlineLevel="1">
      <c r="B988" s="320"/>
      <c r="C988" s="321"/>
      <c r="D988" s="321"/>
      <c r="F988" s="332" t="s">
        <v>261</v>
      </c>
      <c r="G988" s="333">
        <f t="shared" ref="G988:S988" si="496">SUMIF(G935:G979,2)/2</f>
        <v>0</v>
      </c>
      <c r="H988" s="333">
        <f t="shared" si="496"/>
        <v>0</v>
      </c>
      <c r="I988" s="333">
        <f t="shared" si="496"/>
        <v>0</v>
      </c>
      <c r="J988" s="333">
        <f t="shared" si="496"/>
        <v>0</v>
      </c>
      <c r="K988" s="333">
        <f t="shared" si="496"/>
        <v>0</v>
      </c>
      <c r="L988" s="333">
        <f t="shared" si="496"/>
        <v>0</v>
      </c>
      <c r="M988" s="333">
        <f t="shared" si="496"/>
        <v>0</v>
      </c>
      <c r="N988" s="333">
        <f t="shared" si="496"/>
        <v>0</v>
      </c>
      <c r="O988" s="333">
        <f t="shared" si="496"/>
        <v>0</v>
      </c>
      <c r="P988" s="333">
        <f t="shared" si="496"/>
        <v>0</v>
      </c>
      <c r="Q988" s="333">
        <f t="shared" si="496"/>
        <v>0</v>
      </c>
      <c r="R988" s="333">
        <f t="shared" si="496"/>
        <v>0</v>
      </c>
      <c r="S988" s="334">
        <f t="shared" si="496"/>
        <v>0</v>
      </c>
      <c r="T988" s="1128" t="s">
        <v>413</v>
      </c>
      <c r="U988" s="325"/>
      <c r="V988" s="321"/>
      <c r="W988" s="321"/>
      <c r="AG988" s="326"/>
      <c r="AL988" s="325"/>
      <c r="AM988" s="325"/>
      <c r="AN988" s="325"/>
      <c r="AO988" s="344"/>
    </row>
    <row r="989" spans="2:41" s="322" customFormat="1" ht="15" hidden="1" outlineLevel="1">
      <c r="B989" s="320"/>
      <c r="C989" s="321"/>
      <c r="D989" s="321"/>
      <c r="F989" s="335" t="s">
        <v>258</v>
      </c>
      <c r="G989" s="336">
        <f t="shared" ref="G989:S989" si="497">IF(ISERR(G988/SUM(G982,G984,G986,G988)*100),0,G988/SUM(G982,G984,G986,G988)*100)</f>
        <v>0</v>
      </c>
      <c r="H989" s="336">
        <f t="shared" si="497"/>
        <v>0</v>
      </c>
      <c r="I989" s="336">
        <f t="shared" si="497"/>
        <v>0</v>
      </c>
      <c r="J989" s="336">
        <f t="shared" si="497"/>
        <v>0</v>
      </c>
      <c r="K989" s="336">
        <f t="shared" si="497"/>
        <v>0</v>
      </c>
      <c r="L989" s="336">
        <f t="shared" si="497"/>
        <v>0</v>
      </c>
      <c r="M989" s="336">
        <f t="shared" si="497"/>
        <v>0</v>
      </c>
      <c r="N989" s="336">
        <f t="shared" si="497"/>
        <v>0</v>
      </c>
      <c r="O989" s="336">
        <f t="shared" si="497"/>
        <v>0</v>
      </c>
      <c r="P989" s="336">
        <f t="shared" si="497"/>
        <v>0</v>
      </c>
      <c r="Q989" s="336">
        <f t="shared" si="497"/>
        <v>0</v>
      </c>
      <c r="R989" s="336">
        <f t="shared" si="497"/>
        <v>0</v>
      </c>
      <c r="S989" s="337">
        <f t="shared" si="497"/>
        <v>0</v>
      </c>
      <c r="T989" s="1129"/>
      <c r="U989" s="325"/>
      <c r="V989" s="321"/>
      <c r="W989" s="321"/>
      <c r="AG989" s="326"/>
      <c r="AL989" s="325"/>
      <c r="AM989" s="325"/>
      <c r="AN989" s="325"/>
      <c r="AO989" s="344"/>
    </row>
    <row r="990" spans="2:41" s="322" customFormat="1" ht="15" collapsed="1">
      <c r="B990" s="320"/>
      <c r="C990" s="321"/>
      <c r="D990" s="321"/>
      <c r="F990" s="338" t="s">
        <v>262</v>
      </c>
      <c r="G990" s="339">
        <f t="shared" ref="G990:S990" si="498">IF(SUM(G982,G984,G986,G988)=0,0,IF(AND(SUM(G983,G985,G987)&gt;=95,G983&gt;=50),5,IF(AND(SUM(G983,G985,G987)&gt;=90,SUM(G983,G985)&gt;=50),4,IF(SUM(G983,G985,G987)&gt;=85,3,2))))</f>
        <v>0</v>
      </c>
      <c r="H990" s="339">
        <f t="shared" si="498"/>
        <v>0</v>
      </c>
      <c r="I990" s="339">
        <f t="shared" si="498"/>
        <v>0</v>
      </c>
      <c r="J990" s="339">
        <f t="shared" si="498"/>
        <v>0</v>
      </c>
      <c r="K990" s="339">
        <f t="shared" si="498"/>
        <v>0</v>
      </c>
      <c r="L990" s="339">
        <f t="shared" si="498"/>
        <v>0</v>
      </c>
      <c r="M990" s="339">
        <f t="shared" si="498"/>
        <v>0</v>
      </c>
      <c r="N990" s="339">
        <f t="shared" si="498"/>
        <v>0</v>
      </c>
      <c r="O990" s="339">
        <f t="shared" si="498"/>
        <v>0</v>
      </c>
      <c r="P990" s="339">
        <f t="shared" si="498"/>
        <v>0</v>
      </c>
      <c r="Q990" s="339">
        <f t="shared" si="498"/>
        <v>0</v>
      </c>
      <c r="R990" s="339">
        <f t="shared" si="498"/>
        <v>0</v>
      </c>
      <c r="S990" s="340">
        <f t="shared" si="498"/>
        <v>0</v>
      </c>
      <c r="T990" s="378" t="e">
        <f>T985/T983</f>
        <v>#DIV/0!</v>
      </c>
      <c r="U990" s="325"/>
      <c r="V990" s="321"/>
      <c r="W990" s="321"/>
      <c r="AG990" s="326"/>
      <c r="AL990" s="325"/>
      <c r="AM990" s="325"/>
      <c r="AN990" s="325"/>
      <c r="AO990" s="344"/>
    </row>
    <row r="991" spans="2:41" s="322" customFormat="1" ht="15.75" thickBot="1">
      <c r="B991" s="320"/>
      <c r="C991" s="321"/>
      <c r="D991" s="321"/>
      <c r="F991" s="341" t="s">
        <v>263</v>
      </c>
      <c r="G991" s="342">
        <f t="shared" ref="G991:S991" si="499">IF(SUM(G982,G984,G986,G988)&gt;0,SUM(G982*5,G984*4,G986*3,G988*2)/SUM(G982,G984,G986,G988),0)</f>
        <v>0</v>
      </c>
      <c r="H991" s="342">
        <f t="shared" si="499"/>
        <v>0</v>
      </c>
      <c r="I991" s="342">
        <f t="shared" si="499"/>
        <v>0</v>
      </c>
      <c r="J991" s="342">
        <f t="shared" si="499"/>
        <v>0</v>
      </c>
      <c r="K991" s="342">
        <f t="shared" si="499"/>
        <v>0</v>
      </c>
      <c r="L991" s="342">
        <f t="shared" si="499"/>
        <v>0</v>
      </c>
      <c r="M991" s="342">
        <f t="shared" si="499"/>
        <v>0</v>
      </c>
      <c r="N991" s="342">
        <f t="shared" si="499"/>
        <v>0</v>
      </c>
      <c r="O991" s="342">
        <f t="shared" si="499"/>
        <v>0</v>
      </c>
      <c r="P991" s="342">
        <f t="shared" si="499"/>
        <v>0</v>
      </c>
      <c r="Q991" s="342">
        <f t="shared" si="499"/>
        <v>0</v>
      </c>
      <c r="R991" s="342">
        <f t="shared" si="499"/>
        <v>0</v>
      </c>
      <c r="S991" s="343">
        <f t="shared" si="499"/>
        <v>0</v>
      </c>
      <c r="T991" s="379" t="e">
        <f>T987/T983</f>
        <v>#DIV/0!</v>
      </c>
      <c r="U991" s="325"/>
      <c r="V991" s="321"/>
      <c r="W991" s="321"/>
      <c r="AG991" s="326"/>
      <c r="AL991" s="325"/>
      <c r="AM991" s="325"/>
      <c r="AN991" s="325"/>
      <c r="AO991" s="344"/>
    </row>
    <row r="992" spans="2:41" ht="14.25" thickTop="1" thickBot="1"/>
    <row r="993" spans="2:41" s="159" customFormat="1" ht="16.5" thickBot="1">
      <c r="B993" s="189"/>
      <c r="C993" s="198">
        <v>435</v>
      </c>
      <c r="D993" s="713">
        <f>Главная!Q19</f>
        <v>0</v>
      </c>
      <c r="E993" s="175"/>
      <c r="F993" s="175"/>
      <c r="G993" s="175"/>
      <c r="H993" s="175"/>
      <c r="I993" s="175"/>
      <c r="J993" s="175"/>
      <c r="K993" s="175"/>
      <c r="L993" s="175"/>
      <c r="M993" s="175"/>
      <c r="N993" s="176"/>
      <c r="O993" s="176"/>
      <c r="P993" s="176"/>
      <c r="Q993" s="176"/>
      <c r="R993" s="175"/>
      <c r="S993" s="175"/>
      <c r="T993" s="177"/>
      <c r="V993" s="162"/>
      <c r="W993" s="162"/>
      <c r="Y993" s="1117" t="s">
        <v>351</v>
      </c>
      <c r="Z993" s="1117"/>
      <c r="AA993" s="1117"/>
      <c r="AC993" s="1117" t="s">
        <v>352</v>
      </c>
      <c r="AD993" s="1117"/>
      <c r="AE993" s="1117"/>
      <c r="AF993" s="1117"/>
      <c r="AG993" s="162"/>
      <c r="AH993" s="1117" t="s">
        <v>264</v>
      </c>
      <c r="AI993" s="1117"/>
      <c r="AJ993" s="1117"/>
      <c r="AK993" s="1117"/>
      <c r="AM993" s="224" t="s">
        <v>409</v>
      </c>
      <c r="AO993" s="162"/>
    </row>
    <row r="994" spans="2:41" ht="30" hidden="1" customHeight="1" outlineLevel="2" thickBot="1">
      <c r="B994" s="193" t="s">
        <v>348</v>
      </c>
      <c r="C994" s="194" t="s">
        <v>244</v>
      </c>
      <c r="D994" s="194" t="s">
        <v>245</v>
      </c>
      <c r="E994" s="194" t="s">
        <v>246</v>
      </c>
      <c r="F994" s="209" t="s">
        <v>319</v>
      </c>
      <c r="G994" s="212" t="s">
        <v>248</v>
      </c>
      <c r="H994" s="210" t="s">
        <v>265</v>
      </c>
      <c r="I994" s="212" t="s">
        <v>249</v>
      </c>
      <c r="J994" s="211" t="s">
        <v>250</v>
      </c>
      <c r="K994" s="194" t="s">
        <v>251</v>
      </c>
      <c r="L994" s="194" t="s">
        <v>252</v>
      </c>
      <c r="M994" s="194" t="s">
        <v>253</v>
      </c>
      <c r="N994" s="194" t="s">
        <v>254</v>
      </c>
      <c r="O994" s="194" t="s">
        <v>399</v>
      </c>
      <c r="P994" s="310" t="s">
        <v>400</v>
      </c>
      <c r="Q994" s="194" t="s">
        <v>401</v>
      </c>
      <c r="R994" s="196" t="s">
        <v>264</v>
      </c>
      <c r="S994" s="196" t="s">
        <v>255</v>
      </c>
      <c r="T994" s="204" t="str">
        <f>CONCATENATE("Аттест. - ",SUM(V995:V1039)," чел.","                                                 Не Аттест. - ",SUM(W995:W1039)," чел.")</f>
        <v>Аттест. - 0 чел.                                                 Не Аттест. - 0 чел.</v>
      </c>
      <c r="V994" s="203">
        <f>SUM(V995:V1039)</f>
        <v>0</v>
      </c>
      <c r="W994" s="205">
        <f>SUM(W995:W1039)</f>
        <v>0</v>
      </c>
      <c r="Y994" s="206">
        <v>5</v>
      </c>
      <c r="Z994" s="207">
        <v>4</v>
      </c>
      <c r="AA994" s="208">
        <v>3</v>
      </c>
      <c r="AC994" s="178">
        <v>5</v>
      </c>
      <c r="AD994" s="179">
        <v>4</v>
      </c>
      <c r="AE994" s="179">
        <v>3</v>
      </c>
      <c r="AF994" s="180">
        <v>2</v>
      </c>
      <c r="AG994" s="217"/>
      <c r="AH994" s="178">
        <v>5</v>
      </c>
      <c r="AI994" s="179">
        <v>4</v>
      </c>
      <c r="AJ994" s="179">
        <v>3</v>
      </c>
      <c r="AK994" s="180">
        <v>2</v>
      </c>
      <c r="AM994" s="369">
        <f>SUM(AM995:AM1039)</f>
        <v>0</v>
      </c>
      <c r="AO994" s="201"/>
    </row>
    <row r="995" spans="2:41" ht="16.5" hidden="1" outlineLevel="2" thickBot="1">
      <c r="B995" s="314">
        <v>1</v>
      </c>
      <c r="C995" s="315">
        <f>C993</f>
        <v>435</v>
      </c>
      <c r="D995" s="315">
        <f>D993</f>
        <v>0</v>
      </c>
      <c r="E995" s="150"/>
      <c r="F995" s="150"/>
      <c r="G995" s="151"/>
      <c r="H995" s="151"/>
      <c r="I995" s="151"/>
      <c r="J995" s="151"/>
      <c r="K995" s="151"/>
      <c r="L995" s="151"/>
      <c r="M995" s="151"/>
      <c r="N995" s="252"/>
      <c r="O995" s="252"/>
      <c r="P995" s="311"/>
      <c r="Q995" s="252"/>
      <c r="R995" s="185" t="str">
        <f>IF(SUM(J995:Q995)&lt;1,"-",IF(AK995&gt;0,2,IF(AND(AH995&gt;=50,AI995=(100-AH995)),5,IF((AH995+AI995)&gt;=70,4,3))))</f>
        <v>-</v>
      </c>
      <c r="S995" s="185" t="str">
        <f>IF(AND(G995&gt;1,I995&gt;1),IF(Y995=5,5,IF(Z995=4,4,IF(AA995=3,3,IF(V995=1,2,"-")))),R995)</f>
        <v>-</v>
      </c>
      <c r="T995" s="152" t="s">
        <v>316</v>
      </c>
      <c r="V995" s="181">
        <f t="shared" ref="V995:V1039" si="500">IF(SUM(AH995:AK995)&gt;0,1,0)</f>
        <v>0</v>
      </c>
      <c r="W995" s="202">
        <f t="shared" ref="W995:W1039" si="501">IF(IF(ISERR(SEARCH(".",F995)),0,1)=1,IF(V995=1,0,1),0)</f>
        <v>0</v>
      </c>
      <c r="X995" s="149">
        <f t="shared" ref="X995:X1039" si="502">SUM(IF(J995&gt;0,1,0),IF(K995&gt;0,1,0),IF(L995&gt;0,1,0),IF(M995&gt;0,1,0),IF($W$2=2,SUM(IF(N995&gt;0,1,0),IF(O995&gt;0,1,0),IF(Q995&gt;0,1,0)),IF($W$2=4,IF(N995&gt;0,1,0))))</f>
        <v>0</v>
      </c>
      <c r="Y995" s="167">
        <f t="shared" ref="Y995:Y1039" si="503">IF(AND(G995=5,I995=5),IF(AC995&gt;=50,IF(AND(AE995=0,AF995=0),5,0),0),0)</f>
        <v>0</v>
      </c>
      <c r="Z995" s="168">
        <f t="shared" ref="Z995:Z1039" si="504">IF(AND(G995&gt;=4,I995&gt;=4),IF(SUM(AC995:AD995)&gt;=70,IF(AF995=0,4,0),0),0)</f>
        <v>0</v>
      </c>
      <c r="AA995" s="169">
        <f t="shared" ref="AA995:AA1039" si="505">IF(AND(G995&gt;=3,I995&gt;=3),IF(AF995=0,3,0),0)</f>
        <v>0</v>
      </c>
      <c r="AC995" s="219">
        <f t="shared" ref="AC995:AC1039" si="506">(IF(G995=5,1,0)+IF(I995=5,1,0)+IF(J995=5,1,0)+IF(K995=5,1,0)+IF(L995=5,1,0)+IF(M995=5,1,0)+IF(AND(N995=5,OR($W$2=4,$W$2=2)),1,0)+IF(AND($W$2=2,O995=5),1,0)+IF(AND($W$2=2,Q995=5),1,0))/(X995+2)*100</f>
        <v>0</v>
      </c>
      <c r="AD995" s="218">
        <f t="shared" ref="AD995:AD1039" si="507">(IF(G995=4,1,0)+IF(I995=4,1,0)+IF(J995=4,1,0)+IF(K995=4,1,0)+IF(L995=4,1,0)+IF(M995=4,1,0)+IF(AND(N995=4,OR($W$2=4,$W$2=2)),1,0)+IF(AND($W$2=2,O995=4),1,0)+IF(AND($W$2=2,Q995=4),1,0))/(X995+2)*100</f>
        <v>0</v>
      </c>
      <c r="AE995" s="218">
        <f t="shared" ref="AE995:AE1039" si="508">(IF(G995=3,1,0)+IF(I995=3,1,0)+IF(J995=3,1,0)+IF(K995=3,1,0)+IF(L995=3,1,0)+IF(M995=3,1,0)+IF(AND(N995=3,(OR($W$2=4,$W$2=2))),1,0)+IF(AND($W$2=2,O995=3),1,0)+IF(AND($W$2=2,Q995=3),1,0))/(X995+2)*100</f>
        <v>0</v>
      </c>
      <c r="AF995" s="220">
        <f t="shared" ref="AF995:AF1039" si="509">(IF(G995=2,1,0)+IF(I995=2,1,0)+IF(J995=2,1,0)+IF(K995=2,1,0)+IF(L995=2,1,0)+IF(M995=2,1,0)+IF(AND(OR($W$2=4,$W$2=2),N995=2),1,0)+IF(AND($W$2=2,O995=2),1,0)+IF(AND($W$2=2,Q995=2),1,0))/(X995+2)*100</f>
        <v>0</v>
      </c>
      <c r="AG995" s="162"/>
      <c r="AH995" s="182">
        <f t="shared" ref="AH995:AH1039" si="510">(IF(J995=5,1,0)+IF(K995=5,1,0)+IF(L995=5,1,0)+IF(M995=5,1,0)+IF(AND(N995=5,OR($W$2=4,$W$2=2)),1,0)+IF(AND($W$2=2,O995=5),1,0)+IF(AND($W$2=2,Q995=5),1,0))/(IF(X995=0,1,X995))*100</f>
        <v>0</v>
      </c>
      <c r="AI995" s="183">
        <f t="shared" ref="AI995:AI1039" si="511">(IF(J995=4,1,0)+IF(K995=4,1,0)+IF(L995=4,1,0)+IF(M995=4,1,0)+IF(AND(N995=4,OR($W$2=4,$W$2=2)),1,0)+IF(AND($W$2=2,O995=4),1,0)+IF(AND($W$2=2,Q995=4),1,0))/(IF(X995=0,1,X995))*100</f>
        <v>0</v>
      </c>
      <c r="AJ995" s="183">
        <f t="shared" ref="AJ995:AJ1039" si="512">(IF(J995=3,1,0)+IF(K995=3,1,0)+IF(L995=3,1,0)+IF(M995=3,1,0)+IF(AND(N995=3,(OR($W$2=4,$W$2=2))),1,0)+IF(AND($W$2=2,O995=3),1,0)+IF(AND($W$2=2,Q995=3),1,0))/(IF(X995=0,1,X995))*100</f>
        <v>0</v>
      </c>
      <c r="AK995" s="184">
        <f t="shared" ref="AK995:AK1039" si="513">(IF(J995=2,1,0)+IF(K995=2,1,0)+IF(L995=2,1,0)+IF(M995=2,1,0)+IF(AND(OR($W$2=4,$W$2=2),N995=2),1,0)+IF(AND($W$2=2,O995=2),1,0)+IF(AND($W$2=2,Q995=2),1,0))/(IF(X995=0,1,X995))*100</f>
        <v>0</v>
      </c>
      <c r="AM995" s="370" t="str">
        <f>IF(OR(S995=5,S995=4),1,IF(OR(S995=3,S995=2),0,"-"))</f>
        <v>-</v>
      </c>
      <c r="AO995" s="309" t="str">
        <f>IF(AM995=1,"3 КЛ","")</f>
        <v/>
      </c>
    </row>
    <row r="996" spans="2:41" ht="16.5" hidden="1" outlineLevel="2" thickBot="1">
      <c r="B996" s="316">
        <v>2</v>
      </c>
      <c r="C996" s="317">
        <f t="shared" ref="C996:C1039" si="514">C995</f>
        <v>435</v>
      </c>
      <c r="D996" s="317">
        <f t="shared" ref="D996:D1039" si="515">D995</f>
        <v>0</v>
      </c>
      <c r="E996" s="153"/>
      <c r="F996" s="153"/>
      <c r="G996" s="154"/>
      <c r="H996" s="154"/>
      <c r="I996" s="154"/>
      <c r="J996" s="154"/>
      <c r="K996" s="154"/>
      <c r="L996" s="154"/>
      <c r="M996" s="154"/>
      <c r="N996" s="253"/>
      <c r="O996" s="253"/>
      <c r="P996" s="312"/>
      <c r="Q996" s="253"/>
      <c r="R996" s="186" t="str">
        <f>IF(SUM(J996:Q996)&lt;1,"-",IF(AK996&gt;0,2,IF(AND(AH996&gt;=50,AI996=(100-AH996)),5,IF((AH996+AI996)&gt;=70,4,3))))</f>
        <v>-</v>
      </c>
      <c r="S996" s="186" t="str">
        <f>IF(AND(G996&gt;1,I996&gt;1),IF(Y996=5,5,IF(Z996=4,4,IF(AA996=3,3,IF(V996=1,2,"-")))),R996)</f>
        <v>-</v>
      </c>
      <c r="T996" s="155" t="s">
        <v>316</v>
      </c>
      <c r="V996" s="181">
        <f t="shared" si="500"/>
        <v>0</v>
      </c>
      <c r="W996" s="202">
        <f t="shared" si="501"/>
        <v>0</v>
      </c>
      <c r="X996" s="149">
        <f t="shared" si="502"/>
        <v>0</v>
      </c>
      <c r="Y996" s="170">
        <f t="shared" si="503"/>
        <v>0</v>
      </c>
      <c r="Z996" s="161">
        <f t="shared" si="504"/>
        <v>0</v>
      </c>
      <c r="AA996" s="171">
        <f t="shared" si="505"/>
        <v>0</v>
      </c>
      <c r="AC996" s="219">
        <f t="shared" si="506"/>
        <v>0</v>
      </c>
      <c r="AD996" s="218">
        <f t="shared" si="507"/>
        <v>0</v>
      </c>
      <c r="AE996" s="218">
        <f t="shared" si="508"/>
        <v>0</v>
      </c>
      <c r="AF996" s="220">
        <f t="shared" si="509"/>
        <v>0</v>
      </c>
      <c r="AG996" s="162"/>
      <c r="AH996" s="182">
        <f t="shared" si="510"/>
        <v>0</v>
      </c>
      <c r="AI996" s="183">
        <f t="shared" si="511"/>
        <v>0</v>
      </c>
      <c r="AJ996" s="183">
        <f t="shared" si="512"/>
        <v>0</v>
      </c>
      <c r="AK996" s="184">
        <f t="shared" si="513"/>
        <v>0</v>
      </c>
      <c r="AM996" s="370" t="str">
        <f>IF(OR(S996=5,S996=4),1,IF(OR(S996=3,S996=2),0,"-"))</f>
        <v>-</v>
      </c>
      <c r="AO996" s="309" t="str">
        <f t="shared" ref="AO996:AO1039" si="516">IF(AM996=1,"3 КЛ","")</f>
        <v/>
      </c>
    </row>
    <row r="997" spans="2:41" ht="16.5" hidden="1" outlineLevel="2" thickBot="1">
      <c r="B997" s="316">
        <v>3</v>
      </c>
      <c r="C997" s="317">
        <f t="shared" si="514"/>
        <v>435</v>
      </c>
      <c r="D997" s="317">
        <f t="shared" si="515"/>
        <v>0</v>
      </c>
      <c r="E997" s="153"/>
      <c r="F997" s="153"/>
      <c r="G997" s="154"/>
      <c r="H997" s="154"/>
      <c r="I997" s="154"/>
      <c r="J997" s="154"/>
      <c r="K997" s="154"/>
      <c r="L997" s="154"/>
      <c r="M997" s="154"/>
      <c r="N997" s="253"/>
      <c r="O997" s="253"/>
      <c r="P997" s="312"/>
      <c r="Q997" s="253"/>
      <c r="R997" s="186" t="str">
        <f t="shared" ref="R997:R1039" si="517">IF(SUM(J997:Q997)&lt;1,"-",IF(AK997&gt;0,2,IF(AND(AH997&gt;=50,AI997=(100-AH997)),5,IF((AH997+AI997)&gt;=70,4,3))))</f>
        <v>-</v>
      </c>
      <c r="S997" s="186" t="str">
        <f t="shared" ref="S997:S1039" si="518">IF(AND(G997&gt;1,I997&gt;1),IF(Y997=5,5,IF(Z997=4,4,IF(AA997=3,3,IF(V997=1,2,"-")))),R997)</f>
        <v>-</v>
      </c>
      <c r="T997" s="155" t="s">
        <v>316</v>
      </c>
      <c r="V997" s="181">
        <f t="shared" si="500"/>
        <v>0</v>
      </c>
      <c r="W997" s="202">
        <f t="shared" si="501"/>
        <v>0</v>
      </c>
      <c r="X997" s="149">
        <f t="shared" si="502"/>
        <v>0</v>
      </c>
      <c r="Y997" s="170">
        <f t="shared" si="503"/>
        <v>0</v>
      </c>
      <c r="Z997" s="161">
        <f t="shared" si="504"/>
        <v>0</v>
      </c>
      <c r="AA997" s="171">
        <f t="shared" si="505"/>
        <v>0</v>
      </c>
      <c r="AC997" s="219">
        <f t="shared" si="506"/>
        <v>0</v>
      </c>
      <c r="AD997" s="218">
        <f t="shared" si="507"/>
        <v>0</v>
      </c>
      <c r="AE997" s="218">
        <f t="shared" si="508"/>
        <v>0</v>
      </c>
      <c r="AF997" s="220">
        <f t="shared" si="509"/>
        <v>0</v>
      </c>
      <c r="AG997" s="162"/>
      <c r="AH997" s="182">
        <f t="shared" si="510"/>
        <v>0</v>
      </c>
      <c r="AI997" s="183">
        <f t="shared" si="511"/>
        <v>0</v>
      </c>
      <c r="AJ997" s="183">
        <f t="shared" si="512"/>
        <v>0</v>
      </c>
      <c r="AK997" s="184">
        <f t="shared" si="513"/>
        <v>0</v>
      </c>
      <c r="AM997" s="370" t="str">
        <f t="shared" ref="AM997:AM1039" si="519">IF(OR(S997=5,S997=4),1,IF(OR(S997=3,S997=2),0,"-"))</f>
        <v>-</v>
      </c>
      <c r="AO997" s="309" t="str">
        <f t="shared" si="516"/>
        <v/>
      </c>
    </row>
    <row r="998" spans="2:41" ht="16.5" hidden="1" outlineLevel="2" thickBot="1">
      <c r="B998" s="316">
        <v>4</v>
      </c>
      <c r="C998" s="317">
        <f t="shared" si="514"/>
        <v>435</v>
      </c>
      <c r="D998" s="317">
        <f t="shared" si="515"/>
        <v>0</v>
      </c>
      <c r="E998" s="153"/>
      <c r="F998" s="153"/>
      <c r="G998" s="154"/>
      <c r="H998" s="154"/>
      <c r="I998" s="154"/>
      <c r="J998" s="154"/>
      <c r="K998" s="154"/>
      <c r="L998" s="154"/>
      <c r="M998" s="154"/>
      <c r="N998" s="253"/>
      <c r="O998" s="253"/>
      <c r="P998" s="312"/>
      <c r="Q998" s="253"/>
      <c r="R998" s="186" t="str">
        <f t="shared" si="517"/>
        <v>-</v>
      </c>
      <c r="S998" s="186" t="str">
        <f t="shared" si="518"/>
        <v>-</v>
      </c>
      <c r="T998" s="155" t="s">
        <v>316</v>
      </c>
      <c r="V998" s="181">
        <f t="shared" si="500"/>
        <v>0</v>
      </c>
      <c r="W998" s="202">
        <f t="shared" si="501"/>
        <v>0</v>
      </c>
      <c r="X998" s="149">
        <f t="shared" si="502"/>
        <v>0</v>
      </c>
      <c r="Y998" s="170">
        <f t="shared" si="503"/>
        <v>0</v>
      </c>
      <c r="Z998" s="161">
        <f t="shared" si="504"/>
        <v>0</v>
      </c>
      <c r="AA998" s="171">
        <f t="shared" si="505"/>
        <v>0</v>
      </c>
      <c r="AC998" s="219">
        <f t="shared" si="506"/>
        <v>0</v>
      </c>
      <c r="AD998" s="218">
        <f t="shared" si="507"/>
        <v>0</v>
      </c>
      <c r="AE998" s="218">
        <f t="shared" si="508"/>
        <v>0</v>
      </c>
      <c r="AF998" s="220">
        <f t="shared" si="509"/>
        <v>0</v>
      </c>
      <c r="AG998" s="162"/>
      <c r="AH998" s="182">
        <f t="shared" si="510"/>
        <v>0</v>
      </c>
      <c r="AI998" s="183">
        <f t="shared" si="511"/>
        <v>0</v>
      </c>
      <c r="AJ998" s="183">
        <f t="shared" si="512"/>
        <v>0</v>
      </c>
      <c r="AK998" s="184">
        <f t="shared" si="513"/>
        <v>0</v>
      </c>
      <c r="AM998" s="370" t="str">
        <f t="shared" si="519"/>
        <v>-</v>
      </c>
      <c r="AO998" s="309" t="str">
        <f t="shared" si="516"/>
        <v/>
      </c>
    </row>
    <row r="999" spans="2:41" ht="16.5" hidden="1" outlineLevel="2" thickBot="1">
      <c r="B999" s="316">
        <v>5</v>
      </c>
      <c r="C999" s="317">
        <f t="shared" si="514"/>
        <v>435</v>
      </c>
      <c r="D999" s="317">
        <f t="shared" si="515"/>
        <v>0</v>
      </c>
      <c r="E999" s="153"/>
      <c r="F999" s="153"/>
      <c r="G999" s="154"/>
      <c r="H999" s="154"/>
      <c r="I999" s="154"/>
      <c r="J999" s="154"/>
      <c r="K999" s="154"/>
      <c r="L999" s="154"/>
      <c r="M999" s="154"/>
      <c r="N999" s="253"/>
      <c r="O999" s="253"/>
      <c r="P999" s="312"/>
      <c r="Q999" s="253"/>
      <c r="R999" s="186" t="str">
        <f t="shared" si="517"/>
        <v>-</v>
      </c>
      <c r="S999" s="186" t="str">
        <f t="shared" si="518"/>
        <v>-</v>
      </c>
      <c r="T999" s="155" t="s">
        <v>316</v>
      </c>
      <c r="V999" s="181">
        <f t="shared" si="500"/>
        <v>0</v>
      </c>
      <c r="W999" s="202">
        <f t="shared" si="501"/>
        <v>0</v>
      </c>
      <c r="X999" s="149">
        <f t="shared" si="502"/>
        <v>0</v>
      </c>
      <c r="Y999" s="170">
        <f t="shared" si="503"/>
        <v>0</v>
      </c>
      <c r="Z999" s="161">
        <f t="shared" si="504"/>
        <v>0</v>
      </c>
      <c r="AA999" s="171">
        <f t="shared" si="505"/>
        <v>0</v>
      </c>
      <c r="AC999" s="219">
        <f t="shared" si="506"/>
        <v>0</v>
      </c>
      <c r="AD999" s="218">
        <f t="shared" si="507"/>
        <v>0</v>
      </c>
      <c r="AE999" s="218">
        <f t="shared" si="508"/>
        <v>0</v>
      </c>
      <c r="AF999" s="220">
        <f t="shared" si="509"/>
        <v>0</v>
      </c>
      <c r="AG999" s="162"/>
      <c r="AH999" s="182">
        <f t="shared" si="510"/>
        <v>0</v>
      </c>
      <c r="AI999" s="183">
        <f t="shared" si="511"/>
        <v>0</v>
      </c>
      <c r="AJ999" s="183">
        <f t="shared" si="512"/>
        <v>0</v>
      </c>
      <c r="AK999" s="184">
        <f t="shared" si="513"/>
        <v>0</v>
      </c>
      <c r="AM999" s="370" t="str">
        <f t="shared" si="519"/>
        <v>-</v>
      </c>
      <c r="AO999" s="309" t="str">
        <f t="shared" si="516"/>
        <v/>
      </c>
    </row>
    <row r="1000" spans="2:41" ht="16.5" hidden="1" outlineLevel="2" thickBot="1">
      <c r="B1000" s="316">
        <v>6</v>
      </c>
      <c r="C1000" s="317">
        <f t="shared" si="514"/>
        <v>435</v>
      </c>
      <c r="D1000" s="317">
        <f t="shared" si="515"/>
        <v>0</v>
      </c>
      <c r="E1000" s="153"/>
      <c r="F1000" s="153"/>
      <c r="G1000" s="154"/>
      <c r="H1000" s="154"/>
      <c r="I1000" s="154"/>
      <c r="J1000" s="154"/>
      <c r="K1000" s="154"/>
      <c r="L1000" s="154"/>
      <c r="M1000" s="154"/>
      <c r="N1000" s="253"/>
      <c r="O1000" s="253"/>
      <c r="P1000" s="312"/>
      <c r="Q1000" s="253"/>
      <c r="R1000" s="186" t="str">
        <f t="shared" si="517"/>
        <v>-</v>
      </c>
      <c r="S1000" s="186" t="str">
        <f t="shared" si="518"/>
        <v>-</v>
      </c>
      <c r="T1000" s="155" t="s">
        <v>316</v>
      </c>
      <c r="V1000" s="181">
        <f t="shared" si="500"/>
        <v>0</v>
      </c>
      <c r="W1000" s="202">
        <f t="shared" si="501"/>
        <v>0</v>
      </c>
      <c r="X1000" s="149">
        <f t="shared" si="502"/>
        <v>0</v>
      </c>
      <c r="Y1000" s="170">
        <f t="shared" si="503"/>
        <v>0</v>
      </c>
      <c r="Z1000" s="161">
        <f t="shared" si="504"/>
        <v>0</v>
      </c>
      <c r="AA1000" s="171">
        <f t="shared" si="505"/>
        <v>0</v>
      </c>
      <c r="AC1000" s="219">
        <f t="shared" si="506"/>
        <v>0</v>
      </c>
      <c r="AD1000" s="218">
        <f t="shared" si="507"/>
        <v>0</v>
      </c>
      <c r="AE1000" s="218">
        <f t="shared" si="508"/>
        <v>0</v>
      </c>
      <c r="AF1000" s="220">
        <f t="shared" si="509"/>
        <v>0</v>
      </c>
      <c r="AG1000" s="162"/>
      <c r="AH1000" s="182">
        <f t="shared" si="510"/>
        <v>0</v>
      </c>
      <c r="AI1000" s="183">
        <f t="shared" si="511"/>
        <v>0</v>
      </c>
      <c r="AJ1000" s="183">
        <f t="shared" si="512"/>
        <v>0</v>
      </c>
      <c r="AK1000" s="184">
        <f t="shared" si="513"/>
        <v>0</v>
      </c>
      <c r="AM1000" s="370" t="str">
        <f t="shared" si="519"/>
        <v>-</v>
      </c>
      <c r="AO1000" s="309" t="str">
        <f t="shared" si="516"/>
        <v/>
      </c>
    </row>
    <row r="1001" spans="2:41" ht="16.5" hidden="1" outlineLevel="2" thickBot="1">
      <c r="B1001" s="316">
        <v>7</v>
      </c>
      <c r="C1001" s="317">
        <f t="shared" si="514"/>
        <v>435</v>
      </c>
      <c r="D1001" s="317">
        <f t="shared" si="515"/>
        <v>0</v>
      </c>
      <c r="E1001" s="153"/>
      <c r="F1001" s="153"/>
      <c r="G1001" s="154"/>
      <c r="H1001" s="154"/>
      <c r="I1001" s="154"/>
      <c r="J1001" s="154"/>
      <c r="K1001" s="154"/>
      <c r="L1001" s="154"/>
      <c r="M1001" s="154"/>
      <c r="N1001" s="253"/>
      <c r="O1001" s="253"/>
      <c r="P1001" s="312"/>
      <c r="Q1001" s="253"/>
      <c r="R1001" s="186" t="str">
        <f t="shared" si="517"/>
        <v>-</v>
      </c>
      <c r="S1001" s="186" t="str">
        <f t="shared" si="518"/>
        <v>-</v>
      </c>
      <c r="T1001" s="155" t="s">
        <v>316</v>
      </c>
      <c r="V1001" s="181">
        <f t="shared" si="500"/>
        <v>0</v>
      </c>
      <c r="W1001" s="202">
        <f t="shared" si="501"/>
        <v>0</v>
      </c>
      <c r="X1001" s="149">
        <f t="shared" si="502"/>
        <v>0</v>
      </c>
      <c r="Y1001" s="170">
        <f t="shared" si="503"/>
        <v>0</v>
      </c>
      <c r="Z1001" s="161">
        <f t="shared" si="504"/>
        <v>0</v>
      </c>
      <c r="AA1001" s="171">
        <f t="shared" si="505"/>
        <v>0</v>
      </c>
      <c r="AC1001" s="219">
        <f t="shared" si="506"/>
        <v>0</v>
      </c>
      <c r="AD1001" s="218">
        <f t="shared" si="507"/>
        <v>0</v>
      </c>
      <c r="AE1001" s="218">
        <f t="shared" si="508"/>
        <v>0</v>
      </c>
      <c r="AF1001" s="220">
        <f t="shared" si="509"/>
        <v>0</v>
      </c>
      <c r="AG1001" s="162"/>
      <c r="AH1001" s="182">
        <f t="shared" si="510"/>
        <v>0</v>
      </c>
      <c r="AI1001" s="183">
        <f t="shared" si="511"/>
        <v>0</v>
      </c>
      <c r="AJ1001" s="183">
        <f t="shared" si="512"/>
        <v>0</v>
      </c>
      <c r="AK1001" s="184">
        <f t="shared" si="513"/>
        <v>0</v>
      </c>
      <c r="AM1001" s="370" t="str">
        <f t="shared" si="519"/>
        <v>-</v>
      </c>
      <c r="AO1001" s="309" t="str">
        <f t="shared" si="516"/>
        <v/>
      </c>
    </row>
    <row r="1002" spans="2:41" ht="16.5" hidden="1" outlineLevel="2" thickBot="1">
      <c r="B1002" s="316">
        <v>8</v>
      </c>
      <c r="C1002" s="317">
        <f t="shared" si="514"/>
        <v>435</v>
      </c>
      <c r="D1002" s="317">
        <f t="shared" si="515"/>
        <v>0</v>
      </c>
      <c r="E1002" s="153"/>
      <c r="F1002" s="153"/>
      <c r="G1002" s="154"/>
      <c r="H1002" s="154"/>
      <c r="I1002" s="154"/>
      <c r="J1002" s="154"/>
      <c r="K1002" s="154"/>
      <c r="L1002" s="154"/>
      <c r="M1002" s="154"/>
      <c r="N1002" s="253"/>
      <c r="O1002" s="253"/>
      <c r="P1002" s="312"/>
      <c r="Q1002" s="253"/>
      <c r="R1002" s="186" t="str">
        <f t="shared" si="517"/>
        <v>-</v>
      </c>
      <c r="S1002" s="186" t="str">
        <f t="shared" si="518"/>
        <v>-</v>
      </c>
      <c r="T1002" s="155" t="s">
        <v>316</v>
      </c>
      <c r="V1002" s="181">
        <f t="shared" si="500"/>
        <v>0</v>
      </c>
      <c r="W1002" s="202">
        <f t="shared" si="501"/>
        <v>0</v>
      </c>
      <c r="X1002" s="149">
        <f t="shared" si="502"/>
        <v>0</v>
      </c>
      <c r="Y1002" s="170">
        <f t="shared" si="503"/>
        <v>0</v>
      </c>
      <c r="Z1002" s="161">
        <f t="shared" si="504"/>
        <v>0</v>
      </c>
      <c r="AA1002" s="171">
        <f t="shared" si="505"/>
        <v>0</v>
      </c>
      <c r="AC1002" s="219">
        <f t="shared" si="506"/>
        <v>0</v>
      </c>
      <c r="AD1002" s="218">
        <f t="shared" si="507"/>
        <v>0</v>
      </c>
      <c r="AE1002" s="218">
        <f t="shared" si="508"/>
        <v>0</v>
      </c>
      <c r="AF1002" s="220">
        <f t="shared" si="509"/>
        <v>0</v>
      </c>
      <c r="AG1002" s="162"/>
      <c r="AH1002" s="182">
        <f t="shared" si="510"/>
        <v>0</v>
      </c>
      <c r="AI1002" s="183">
        <f t="shared" si="511"/>
        <v>0</v>
      </c>
      <c r="AJ1002" s="183">
        <f t="shared" si="512"/>
        <v>0</v>
      </c>
      <c r="AK1002" s="184">
        <f t="shared" si="513"/>
        <v>0</v>
      </c>
      <c r="AM1002" s="370" t="str">
        <f t="shared" si="519"/>
        <v>-</v>
      </c>
      <c r="AO1002" s="309" t="str">
        <f t="shared" si="516"/>
        <v/>
      </c>
    </row>
    <row r="1003" spans="2:41" ht="16.5" hidden="1" outlineLevel="2" thickBot="1">
      <c r="B1003" s="316">
        <v>9</v>
      </c>
      <c r="C1003" s="317">
        <f t="shared" si="514"/>
        <v>435</v>
      </c>
      <c r="D1003" s="317">
        <f t="shared" si="515"/>
        <v>0</v>
      </c>
      <c r="E1003" s="153"/>
      <c r="F1003" s="153"/>
      <c r="G1003" s="154"/>
      <c r="H1003" s="154"/>
      <c r="I1003" s="154"/>
      <c r="J1003" s="154"/>
      <c r="K1003" s="154"/>
      <c r="L1003" s="154"/>
      <c r="M1003" s="154"/>
      <c r="N1003" s="253"/>
      <c r="O1003" s="253"/>
      <c r="P1003" s="312"/>
      <c r="Q1003" s="253"/>
      <c r="R1003" s="186" t="str">
        <f t="shared" si="517"/>
        <v>-</v>
      </c>
      <c r="S1003" s="186" t="str">
        <f t="shared" si="518"/>
        <v>-</v>
      </c>
      <c r="T1003" s="155" t="s">
        <v>316</v>
      </c>
      <c r="V1003" s="181">
        <f t="shared" si="500"/>
        <v>0</v>
      </c>
      <c r="W1003" s="202">
        <f t="shared" si="501"/>
        <v>0</v>
      </c>
      <c r="X1003" s="149">
        <f t="shared" si="502"/>
        <v>0</v>
      </c>
      <c r="Y1003" s="170">
        <f t="shared" si="503"/>
        <v>0</v>
      </c>
      <c r="Z1003" s="161">
        <f t="shared" si="504"/>
        <v>0</v>
      </c>
      <c r="AA1003" s="171">
        <f t="shared" si="505"/>
        <v>0</v>
      </c>
      <c r="AC1003" s="219">
        <f t="shared" si="506"/>
        <v>0</v>
      </c>
      <c r="AD1003" s="218">
        <f t="shared" si="507"/>
        <v>0</v>
      </c>
      <c r="AE1003" s="218">
        <f t="shared" si="508"/>
        <v>0</v>
      </c>
      <c r="AF1003" s="220">
        <f t="shared" si="509"/>
        <v>0</v>
      </c>
      <c r="AG1003" s="162"/>
      <c r="AH1003" s="182">
        <f t="shared" si="510"/>
        <v>0</v>
      </c>
      <c r="AI1003" s="183">
        <f t="shared" si="511"/>
        <v>0</v>
      </c>
      <c r="AJ1003" s="183">
        <f t="shared" si="512"/>
        <v>0</v>
      </c>
      <c r="AK1003" s="184">
        <f t="shared" si="513"/>
        <v>0</v>
      </c>
      <c r="AM1003" s="370" t="str">
        <f t="shared" si="519"/>
        <v>-</v>
      </c>
      <c r="AO1003" s="309" t="str">
        <f t="shared" si="516"/>
        <v/>
      </c>
    </row>
    <row r="1004" spans="2:41" ht="16.5" hidden="1" outlineLevel="2" thickBot="1">
      <c r="B1004" s="316">
        <v>10</v>
      </c>
      <c r="C1004" s="317">
        <f t="shared" si="514"/>
        <v>435</v>
      </c>
      <c r="D1004" s="317">
        <f t="shared" si="515"/>
        <v>0</v>
      </c>
      <c r="E1004" s="153"/>
      <c r="F1004" s="153"/>
      <c r="G1004" s="154"/>
      <c r="H1004" s="154"/>
      <c r="I1004" s="154"/>
      <c r="J1004" s="154"/>
      <c r="K1004" s="154"/>
      <c r="L1004" s="154"/>
      <c r="M1004" s="154"/>
      <c r="N1004" s="253"/>
      <c r="O1004" s="253"/>
      <c r="P1004" s="312"/>
      <c r="Q1004" s="253"/>
      <c r="R1004" s="186" t="str">
        <f t="shared" si="517"/>
        <v>-</v>
      </c>
      <c r="S1004" s="186" t="str">
        <f t="shared" si="518"/>
        <v>-</v>
      </c>
      <c r="T1004" s="155" t="s">
        <v>316</v>
      </c>
      <c r="V1004" s="181">
        <f t="shared" si="500"/>
        <v>0</v>
      </c>
      <c r="W1004" s="202">
        <f t="shared" si="501"/>
        <v>0</v>
      </c>
      <c r="X1004" s="149">
        <f t="shared" si="502"/>
        <v>0</v>
      </c>
      <c r="Y1004" s="170">
        <f t="shared" si="503"/>
        <v>0</v>
      </c>
      <c r="Z1004" s="161">
        <f t="shared" si="504"/>
        <v>0</v>
      </c>
      <c r="AA1004" s="171">
        <f t="shared" si="505"/>
        <v>0</v>
      </c>
      <c r="AC1004" s="219">
        <f t="shared" si="506"/>
        <v>0</v>
      </c>
      <c r="AD1004" s="218">
        <f t="shared" si="507"/>
        <v>0</v>
      </c>
      <c r="AE1004" s="218">
        <f t="shared" si="508"/>
        <v>0</v>
      </c>
      <c r="AF1004" s="220">
        <f t="shared" si="509"/>
        <v>0</v>
      </c>
      <c r="AG1004" s="162"/>
      <c r="AH1004" s="182">
        <f t="shared" si="510"/>
        <v>0</v>
      </c>
      <c r="AI1004" s="183">
        <f t="shared" si="511"/>
        <v>0</v>
      </c>
      <c r="AJ1004" s="183">
        <f t="shared" si="512"/>
        <v>0</v>
      </c>
      <c r="AK1004" s="184">
        <f t="shared" si="513"/>
        <v>0</v>
      </c>
      <c r="AM1004" s="370" t="str">
        <f t="shared" si="519"/>
        <v>-</v>
      </c>
      <c r="AO1004" s="309" t="str">
        <f t="shared" si="516"/>
        <v/>
      </c>
    </row>
    <row r="1005" spans="2:41" ht="16.5" hidden="1" outlineLevel="2" thickBot="1">
      <c r="B1005" s="316">
        <v>11</v>
      </c>
      <c r="C1005" s="317">
        <f t="shared" si="514"/>
        <v>435</v>
      </c>
      <c r="D1005" s="317">
        <f t="shared" si="515"/>
        <v>0</v>
      </c>
      <c r="E1005" s="153"/>
      <c r="F1005" s="153"/>
      <c r="G1005" s="154"/>
      <c r="H1005" s="154"/>
      <c r="I1005" s="154"/>
      <c r="J1005" s="154"/>
      <c r="K1005" s="154"/>
      <c r="L1005" s="154"/>
      <c r="M1005" s="154"/>
      <c r="N1005" s="253"/>
      <c r="O1005" s="253"/>
      <c r="P1005" s="312"/>
      <c r="Q1005" s="253"/>
      <c r="R1005" s="186" t="str">
        <f t="shared" si="517"/>
        <v>-</v>
      </c>
      <c r="S1005" s="186" t="str">
        <f t="shared" si="518"/>
        <v>-</v>
      </c>
      <c r="T1005" s="155" t="s">
        <v>316</v>
      </c>
      <c r="V1005" s="181">
        <f t="shared" si="500"/>
        <v>0</v>
      </c>
      <c r="W1005" s="202">
        <f t="shared" si="501"/>
        <v>0</v>
      </c>
      <c r="X1005" s="149">
        <f t="shared" si="502"/>
        <v>0</v>
      </c>
      <c r="Y1005" s="170">
        <f t="shared" si="503"/>
        <v>0</v>
      </c>
      <c r="Z1005" s="161">
        <f t="shared" si="504"/>
        <v>0</v>
      </c>
      <c r="AA1005" s="171">
        <f t="shared" si="505"/>
        <v>0</v>
      </c>
      <c r="AC1005" s="219">
        <f t="shared" si="506"/>
        <v>0</v>
      </c>
      <c r="AD1005" s="218">
        <f t="shared" si="507"/>
        <v>0</v>
      </c>
      <c r="AE1005" s="218">
        <f t="shared" si="508"/>
        <v>0</v>
      </c>
      <c r="AF1005" s="220">
        <f t="shared" si="509"/>
        <v>0</v>
      </c>
      <c r="AG1005" s="162"/>
      <c r="AH1005" s="182">
        <f t="shared" si="510"/>
        <v>0</v>
      </c>
      <c r="AI1005" s="183">
        <f t="shared" si="511"/>
        <v>0</v>
      </c>
      <c r="AJ1005" s="183">
        <f t="shared" si="512"/>
        <v>0</v>
      </c>
      <c r="AK1005" s="184">
        <f t="shared" si="513"/>
        <v>0</v>
      </c>
      <c r="AM1005" s="370" t="str">
        <f t="shared" si="519"/>
        <v>-</v>
      </c>
      <c r="AO1005" s="309" t="str">
        <f t="shared" si="516"/>
        <v/>
      </c>
    </row>
    <row r="1006" spans="2:41" ht="16.5" hidden="1" outlineLevel="2" thickBot="1">
      <c r="B1006" s="316">
        <v>12</v>
      </c>
      <c r="C1006" s="317">
        <f t="shared" si="514"/>
        <v>435</v>
      </c>
      <c r="D1006" s="317">
        <f t="shared" si="515"/>
        <v>0</v>
      </c>
      <c r="E1006" s="153"/>
      <c r="F1006" s="153"/>
      <c r="G1006" s="154"/>
      <c r="H1006" s="154"/>
      <c r="I1006" s="154"/>
      <c r="J1006" s="154"/>
      <c r="K1006" s="154"/>
      <c r="L1006" s="154"/>
      <c r="M1006" s="154"/>
      <c r="N1006" s="253"/>
      <c r="O1006" s="253"/>
      <c r="P1006" s="312"/>
      <c r="Q1006" s="253"/>
      <c r="R1006" s="186" t="str">
        <f t="shared" si="517"/>
        <v>-</v>
      </c>
      <c r="S1006" s="186" t="str">
        <f t="shared" si="518"/>
        <v>-</v>
      </c>
      <c r="T1006" s="155" t="s">
        <v>316</v>
      </c>
      <c r="V1006" s="181">
        <f t="shared" si="500"/>
        <v>0</v>
      </c>
      <c r="W1006" s="202">
        <f t="shared" si="501"/>
        <v>0</v>
      </c>
      <c r="X1006" s="149">
        <f t="shared" si="502"/>
        <v>0</v>
      </c>
      <c r="Y1006" s="170">
        <f t="shared" si="503"/>
        <v>0</v>
      </c>
      <c r="Z1006" s="161">
        <f t="shared" si="504"/>
        <v>0</v>
      </c>
      <c r="AA1006" s="171">
        <f t="shared" si="505"/>
        <v>0</v>
      </c>
      <c r="AC1006" s="219">
        <f t="shared" si="506"/>
        <v>0</v>
      </c>
      <c r="AD1006" s="218">
        <f t="shared" si="507"/>
        <v>0</v>
      </c>
      <c r="AE1006" s="218">
        <f t="shared" si="508"/>
        <v>0</v>
      </c>
      <c r="AF1006" s="220">
        <f t="shared" si="509"/>
        <v>0</v>
      </c>
      <c r="AG1006" s="162"/>
      <c r="AH1006" s="182">
        <f t="shared" si="510"/>
        <v>0</v>
      </c>
      <c r="AI1006" s="183">
        <f t="shared" si="511"/>
        <v>0</v>
      </c>
      <c r="AJ1006" s="183">
        <f t="shared" si="512"/>
        <v>0</v>
      </c>
      <c r="AK1006" s="184">
        <f t="shared" si="513"/>
        <v>0</v>
      </c>
      <c r="AM1006" s="370" t="str">
        <f t="shared" si="519"/>
        <v>-</v>
      </c>
      <c r="AO1006" s="309" t="str">
        <f t="shared" si="516"/>
        <v/>
      </c>
    </row>
    <row r="1007" spans="2:41" ht="16.5" hidden="1" outlineLevel="2" thickBot="1">
      <c r="B1007" s="316">
        <v>13</v>
      </c>
      <c r="C1007" s="317">
        <f t="shared" si="514"/>
        <v>435</v>
      </c>
      <c r="D1007" s="317">
        <f t="shared" si="515"/>
        <v>0</v>
      </c>
      <c r="E1007" s="153"/>
      <c r="F1007" s="153"/>
      <c r="G1007" s="154"/>
      <c r="H1007" s="154"/>
      <c r="I1007" s="154"/>
      <c r="J1007" s="154"/>
      <c r="K1007" s="154"/>
      <c r="L1007" s="154"/>
      <c r="M1007" s="154"/>
      <c r="N1007" s="253"/>
      <c r="O1007" s="253"/>
      <c r="P1007" s="312"/>
      <c r="Q1007" s="253"/>
      <c r="R1007" s="186" t="str">
        <f t="shared" si="517"/>
        <v>-</v>
      </c>
      <c r="S1007" s="186" t="str">
        <f t="shared" si="518"/>
        <v>-</v>
      </c>
      <c r="T1007" s="155" t="s">
        <v>316</v>
      </c>
      <c r="V1007" s="181">
        <f t="shared" si="500"/>
        <v>0</v>
      </c>
      <c r="W1007" s="202">
        <f t="shared" si="501"/>
        <v>0</v>
      </c>
      <c r="X1007" s="149">
        <f t="shared" si="502"/>
        <v>0</v>
      </c>
      <c r="Y1007" s="170">
        <f t="shared" si="503"/>
        <v>0</v>
      </c>
      <c r="Z1007" s="161">
        <f t="shared" si="504"/>
        <v>0</v>
      </c>
      <c r="AA1007" s="171">
        <f t="shared" si="505"/>
        <v>0</v>
      </c>
      <c r="AC1007" s="219">
        <f t="shared" si="506"/>
        <v>0</v>
      </c>
      <c r="AD1007" s="218">
        <f t="shared" si="507"/>
        <v>0</v>
      </c>
      <c r="AE1007" s="218">
        <f t="shared" si="508"/>
        <v>0</v>
      </c>
      <c r="AF1007" s="220">
        <f t="shared" si="509"/>
        <v>0</v>
      </c>
      <c r="AG1007" s="162"/>
      <c r="AH1007" s="182">
        <f t="shared" si="510"/>
        <v>0</v>
      </c>
      <c r="AI1007" s="183">
        <f t="shared" si="511"/>
        <v>0</v>
      </c>
      <c r="AJ1007" s="183">
        <f t="shared" si="512"/>
        <v>0</v>
      </c>
      <c r="AK1007" s="184">
        <f t="shared" si="513"/>
        <v>0</v>
      </c>
      <c r="AM1007" s="370" t="str">
        <f t="shared" si="519"/>
        <v>-</v>
      </c>
      <c r="AO1007" s="309" t="str">
        <f t="shared" si="516"/>
        <v/>
      </c>
    </row>
    <row r="1008" spans="2:41" ht="16.5" hidden="1" outlineLevel="2" thickBot="1">
      <c r="B1008" s="316">
        <v>14</v>
      </c>
      <c r="C1008" s="317">
        <f t="shared" si="514"/>
        <v>435</v>
      </c>
      <c r="D1008" s="317">
        <f t="shared" si="515"/>
        <v>0</v>
      </c>
      <c r="E1008" s="153"/>
      <c r="F1008" s="153"/>
      <c r="G1008" s="154"/>
      <c r="H1008" s="154"/>
      <c r="I1008" s="154"/>
      <c r="J1008" s="154"/>
      <c r="K1008" s="154"/>
      <c r="L1008" s="154"/>
      <c r="M1008" s="154"/>
      <c r="N1008" s="253"/>
      <c r="O1008" s="253"/>
      <c r="P1008" s="312"/>
      <c r="Q1008" s="253"/>
      <c r="R1008" s="186" t="str">
        <f t="shared" si="517"/>
        <v>-</v>
      </c>
      <c r="S1008" s="186" t="str">
        <f t="shared" si="518"/>
        <v>-</v>
      </c>
      <c r="T1008" s="155" t="s">
        <v>316</v>
      </c>
      <c r="V1008" s="181">
        <f t="shared" si="500"/>
        <v>0</v>
      </c>
      <c r="W1008" s="202">
        <f t="shared" si="501"/>
        <v>0</v>
      </c>
      <c r="X1008" s="149">
        <f t="shared" si="502"/>
        <v>0</v>
      </c>
      <c r="Y1008" s="170">
        <f t="shared" si="503"/>
        <v>0</v>
      </c>
      <c r="Z1008" s="161">
        <f t="shared" si="504"/>
        <v>0</v>
      </c>
      <c r="AA1008" s="171">
        <f t="shared" si="505"/>
        <v>0</v>
      </c>
      <c r="AC1008" s="219">
        <f t="shared" si="506"/>
        <v>0</v>
      </c>
      <c r="AD1008" s="218">
        <f t="shared" si="507"/>
        <v>0</v>
      </c>
      <c r="AE1008" s="218">
        <f t="shared" si="508"/>
        <v>0</v>
      </c>
      <c r="AF1008" s="220">
        <f t="shared" si="509"/>
        <v>0</v>
      </c>
      <c r="AG1008" s="162"/>
      <c r="AH1008" s="182">
        <f t="shared" si="510"/>
        <v>0</v>
      </c>
      <c r="AI1008" s="183">
        <f t="shared" si="511"/>
        <v>0</v>
      </c>
      <c r="AJ1008" s="183">
        <f t="shared" si="512"/>
        <v>0</v>
      </c>
      <c r="AK1008" s="184">
        <f t="shared" si="513"/>
        <v>0</v>
      </c>
      <c r="AM1008" s="370" t="str">
        <f t="shared" si="519"/>
        <v>-</v>
      </c>
      <c r="AO1008" s="309" t="str">
        <f t="shared" si="516"/>
        <v/>
      </c>
    </row>
    <row r="1009" spans="2:41" ht="16.5" hidden="1" outlineLevel="2" thickBot="1">
      <c r="B1009" s="316">
        <v>15</v>
      </c>
      <c r="C1009" s="317">
        <f t="shared" si="514"/>
        <v>435</v>
      </c>
      <c r="D1009" s="317">
        <f t="shared" si="515"/>
        <v>0</v>
      </c>
      <c r="E1009" s="153"/>
      <c r="F1009" s="153"/>
      <c r="G1009" s="154"/>
      <c r="H1009" s="154"/>
      <c r="I1009" s="154"/>
      <c r="J1009" s="154"/>
      <c r="K1009" s="154"/>
      <c r="L1009" s="154"/>
      <c r="M1009" s="154"/>
      <c r="N1009" s="253"/>
      <c r="O1009" s="253"/>
      <c r="P1009" s="312"/>
      <c r="Q1009" s="253"/>
      <c r="R1009" s="186" t="str">
        <f t="shared" si="517"/>
        <v>-</v>
      </c>
      <c r="S1009" s="186" t="str">
        <f t="shared" si="518"/>
        <v>-</v>
      </c>
      <c r="T1009" s="155" t="s">
        <v>316</v>
      </c>
      <c r="V1009" s="181">
        <f t="shared" si="500"/>
        <v>0</v>
      </c>
      <c r="W1009" s="202">
        <f t="shared" si="501"/>
        <v>0</v>
      </c>
      <c r="X1009" s="149">
        <f t="shared" si="502"/>
        <v>0</v>
      </c>
      <c r="Y1009" s="170">
        <f t="shared" si="503"/>
        <v>0</v>
      </c>
      <c r="Z1009" s="161">
        <f t="shared" si="504"/>
        <v>0</v>
      </c>
      <c r="AA1009" s="171">
        <f t="shared" si="505"/>
        <v>0</v>
      </c>
      <c r="AC1009" s="219">
        <f t="shared" si="506"/>
        <v>0</v>
      </c>
      <c r="AD1009" s="218">
        <f t="shared" si="507"/>
        <v>0</v>
      </c>
      <c r="AE1009" s="218">
        <f t="shared" si="508"/>
        <v>0</v>
      </c>
      <c r="AF1009" s="220">
        <f t="shared" si="509"/>
        <v>0</v>
      </c>
      <c r="AG1009" s="162"/>
      <c r="AH1009" s="182">
        <f t="shared" si="510"/>
        <v>0</v>
      </c>
      <c r="AI1009" s="183">
        <f t="shared" si="511"/>
        <v>0</v>
      </c>
      <c r="AJ1009" s="183">
        <f t="shared" si="512"/>
        <v>0</v>
      </c>
      <c r="AK1009" s="184">
        <f t="shared" si="513"/>
        <v>0</v>
      </c>
      <c r="AM1009" s="370" t="str">
        <f t="shared" si="519"/>
        <v>-</v>
      </c>
      <c r="AO1009" s="309" t="str">
        <f t="shared" si="516"/>
        <v/>
      </c>
    </row>
    <row r="1010" spans="2:41" ht="16.5" hidden="1" outlineLevel="2" thickBot="1">
      <c r="B1010" s="316">
        <v>16</v>
      </c>
      <c r="C1010" s="317">
        <f t="shared" si="514"/>
        <v>435</v>
      </c>
      <c r="D1010" s="317">
        <f t="shared" si="515"/>
        <v>0</v>
      </c>
      <c r="E1010" s="153"/>
      <c r="F1010" s="153"/>
      <c r="G1010" s="154"/>
      <c r="H1010" s="154"/>
      <c r="I1010" s="154"/>
      <c r="J1010" s="154"/>
      <c r="K1010" s="154"/>
      <c r="L1010" s="154"/>
      <c r="M1010" s="154"/>
      <c r="N1010" s="253"/>
      <c r="O1010" s="253"/>
      <c r="P1010" s="312"/>
      <c r="Q1010" s="253"/>
      <c r="R1010" s="186" t="str">
        <f t="shared" si="517"/>
        <v>-</v>
      </c>
      <c r="S1010" s="186" t="str">
        <f t="shared" si="518"/>
        <v>-</v>
      </c>
      <c r="T1010" s="155" t="s">
        <v>316</v>
      </c>
      <c r="V1010" s="181">
        <f t="shared" si="500"/>
        <v>0</v>
      </c>
      <c r="W1010" s="202">
        <f t="shared" si="501"/>
        <v>0</v>
      </c>
      <c r="X1010" s="149">
        <f t="shared" si="502"/>
        <v>0</v>
      </c>
      <c r="Y1010" s="170">
        <f t="shared" si="503"/>
        <v>0</v>
      </c>
      <c r="Z1010" s="161">
        <f t="shared" si="504"/>
        <v>0</v>
      </c>
      <c r="AA1010" s="171">
        <f t="shared" si="505"/>
        <v>0</v>
      </c>
      <c r="AC1010" s="219">
        <f t="shared" si="506"/>
        <v>0</v>
      </c>
      <c r="AD1010" s="218">
        <f t="shared" si="507"/>
        <v>0</v>
      </c>
      <c r="AE1010" s="218">
        <f t="shared" si="508"/>
        <v>0</v>
      </c>
      <c r="AF1010" s="220">
        <f t="shared" si="509"/>
        <v>0</v>
      </c>
      <c r="AG1010" s="162"/>
      <c r="AH1010" s="182">
        <f t="shared" si="510"/>
        <v>0</v>
      </c>
      <c r="AI1010" s="183">
        <f t="shared" si="511"/>
        <v>0</v>
      </c>
      <c r="AJ1010" s="183">
        <f t="shared" si="512"/>
        <v>0</v>
      </c>
      <c r="AK1010" s="184">
        <f t="shared" si="513"/>
        <v>0</v>
      </c>
      <c r="AM1010" s="370" t="str">
        <f t="shared" si="519"/>
        <v>-</v>
      </c>
      <c r="AO1010" s="309" t="str">
        <f t="shared" si="516"/>
        <v/>
      </c>
    </row>
    <row r="1011" spans="2:41" ht="16.5" hidden="1" outlineLevel="2" thickBot="1">
      <c r="B1011" s="316">
        <v>17</v>
      </c>
      <c r="C1011" s="317">
        <f t="shared" si="514"/>
        <v>435</v>
      </c>
      <c r="D1011" s="317">
        <f t="shared" si="515"/>
        <v>0</v>
      </c>
      <c r="E1011" s="153"/>
      <c r="F1011" s="153"/>
      <c r="G1011" s="154"/>
      <c r="H1011" s="154"/>
      <c r="I1011" s="154"/>
      <c r="J1011" s="154"/>
      <c r="K1011" s="154"/>
      <c r="L1011" s="154"/>
      <c r="M1011" s="154"/>
      <c r="N1011" s="253"/>
      <c r="O1011" s="253"/>
      <c r="P1011" s="312"/>
      <c r="Q1011" s="253"/>
      <c r="R1011" s="186" t="str">
        <f t="shared" si="517"/>
        <v>-</v>
      </c>
      <c r="S1011" s="186" t="str">
        <f t="shared" si="518"/>
        <v>-</v>
      </c>
      <c r="T1011" s="155" t="s">
        <v>316</v>
      </c>
      <c r="V1011" s="181">
        <f t="shared" si="500"/>
        <v>0</v>
      </c>
      <c r="W1011" s="202">
        <f t="shared" si="501"/>
        <v>0</v>
      </c>
      <c r="X1011" s="149">
        <f t="shared" si="502"/>
        <v>0</v>
      </c>
      <c r="Y1011" s="170">
        <f t="shared" si="503"/>
        <v>0</v>
      </c>
      <c r="Z1011" s="161">
        <f t="shared" si="504"/>
        <v>0</v>
      </c>
      <c r="AA1011" s="171">
        <f t="shared" si="505"/>
        <v>0</v>
      </c>
      <c r="AC1011" s="219">
        <f t="shared" si="506"/>
        <v>0</v>
      </c>
      <c r="AD1011" s="218">
        <f t="shared" si="507"/>
        <v>0</v>
      </c>
      <c r="AE1011" s="218">
        <f t="shared" si="508"/>
        <v>0</v>
      </c>
      <c r="AF1011" s="220">
        <f t="shared" si="509"/>
        <v>0</v>
      </c>
      <c r="AG1011" s="162"/>
      <c r="AH1011" s="182">
        <f t="shared" si="510"/>
        <v>0</v>
      </c>
      <c r="AI1011" s="183">
        <f t="shared" si="511"/>
        <v>0</v>
      </c>
      <c r="AJ1011" s="183">
        <f t="shared" si="512"/>
        <v>0</v>
      </c>
      <c r="AK1011" s="184">
        <f t="shared" si="513"/>
        <v>0</v>
      </c>
      <c r="AM1011" s="370" t="str">
        <f t="shared" si="519"/>
        <v>-</v>
      </c>
      <c r="AO1011" s="309" t="str">
        <f t="shared" si="516"/>
        <v/>
      </c>
    </row>
    <row r="1012" spans="2:41" ht="16.5" hidden="1" outlineLevel="2" thickBot="1">
      <c r="B1012" s="316">
        <v>18</v>
      </c>
      <c r="C1012" s="317">
        <f t="shared" si="514"/>
        <v>435</v>
      </c>
      <c r="D1012" s="317">
        <f t="shared" si="515"/>
        <v>0</v>
      </c>
      <c r="E1012" s="153"/>
      <c r="F1012" s="153"/>
      <c r="G1012" s="154"/>
      <c r="H1012" s="154"/>
      <c r="I1012" s="154"/>
      <c r="J1012" s="154"/>
      <c r="K1012" s="154"/>
      <c r="L1012" s="154"/>
      <c r="M1012" s="154"/>
      <c r="N1012" s="253"/>
      <c r="O1012" s="253"/>
      <c r="P1012" s="312"/>
      <c r="Q1012" s="253"/>
      <c r="R1012" s="186" t="str">
        <f t="shared" si="517"/>
        <v>-</v>
      </c>
      <c r="S1012" s="186" t="str">
        <f t="shared" si="518"/>
        <v>-</v>
      </c>
      <c r="T1012" s="155" t="s">
        <v>316</v>
      </c>
      <c r="V1012" s="181">
        <f t="shared" si="500"/>
        <v>0</v>
      </c>
      <c r="W1012" s="202">
        <f t="shared" si="501"/>
        <v>0</v>
      </c>
      <c r="X1012" s="149">
        <f t="shared" si="502"/>
        <v>0</v>
      </c>
      <c r="Y1012" s="170">
        <f t="shared" si="503"/>
        <v>0</v>
      </c>
      <c r="Z1012" s="161">
        <f t="shared" si="504"/>
        <v>0</v>
      </c>
      <c r="AA1012" s="171">
        <f t="shared" si="505"/>
        <v>0</v>
      </c>
      <c r="AC1012" s="219">
        <f t="shared" si="506"/>
        <v>0</v>
      </c>
      <c r="AD1012" s="218">
        <f t="shared" si="507"/>
        <v>0</v>
      </c>
      <c r="AE1012" s="218">
        <f t="shared" si="508"/>
        <v>0</v>
      </c>
      <c r="AF1012" s="220">
        <f t="shared" si="509"/>
        <v>0</v>
      </c>
      <c r="AG1012" s="162"/>
      <c r="AH1012" s="182">
        <f t="shared" si="510"/>
        <v>0</v>
      </c>
      <c r="AI1012" s="183">
        <f t="shared" si="511"/>
        <v>0</v>
      </c>
      <c r="AJ1012" s="183">
        <f t="shared" si="512"/>
        <v>0</v>
      </c>
      <c r="AK1012" s="184">
        <f t="shared" si="513"/>
        <v>0</v>
      </c>
      <c r="AM1012" s="370" t="str">
        <f t="shared" si="519"/>
        <v>-</v>
      </c>
      <c r="AO1012" s="309" t="str">
        <f t="shared" si="516"/>
        <v/>
      </c>
    </row>
    <row r="1013" spans="2:41" ht="16.5" hidden="1" outlineLevel="2" thickBot="1">
      <c r="B1013" s="316">
        <v>19</v>
      </c>
      <c r="C1013" s="317">
        <f t="shared" si="514"/>
        <v>435</v>
      </c>
      <c r="D1013" s="317">
        <f t="shared" si="515"/>
        <v>0</v>
      </c>
      <c r="E1013" s="153"/>
      <c r="F1013" s="153"/>
      <c r="G1013" s="154"/>
      <c r="H1013" s="154"/>
      <c r="I1013" s="154"/>
      <c r="J1013" s="154"/>
      <c r="K1013" s="154"/>
      <c r="L1013" s="154"/>
      <c r="M1013" s="154"/>
      <c r="N1013" s="253"/>
      <c r="O1013" s="253"/>
      <c r="P1013" s="312"/>
      <c r="Q1013" s="253"/>
      <c r="R1013" s="186" t="str">
        <f t="shared" si="517"/>
        <v>-</v>
      </c>
      <c r="S1013" s="186" t="str">
        <f t="shared" si="518"/>
        <v>-</v>
      </c>
      <c r="T1013" s="155" t="s">
        <v>316</v>
      </c>
      <c r="V1013" s="181">
        <f t="shared" si="500"/>
        <v>0</v>
      </c>
      <c r="W1013" s="202">
        <f t="shared" si="501"/>
        <v>0</v>
      </c>
      <c r="X1013" s="149">
        <f t="shared" si="502"/>
        <v>0</v>
      </c>
      <c r="Y1013" s="170">
        <f t="shared" si="503"/>
        <v>0</v>
      </c>
      <c r="Z1013" s="161">
        <f t="shared" si="504"/>
        <v>0</v>
      </c>
      <c r="AA1013" s="171">
        <f t="shared" si="505"/>
        <v>0</v>
      </c>
      <c r="AC1013" s="219">
        <f t="shared" si="506"/>
        <v>0</v>
      </c>
      <c r="AD1013" s="218">
        <f t="shared" si="507"/>
        <v>0</v>
      </c>
      <c r="AE1013" s="218">
        <f t="shared" si="508"/>
        <v>0</v>
      </c>
      <c r="AF1013" s="220">
        <f t="shared" si="509"/>
        <v>0</v>
      </c>
      <c r="AG1013" s="162"/>
      <c r="AH1013" s="182">
        <f t="shared" si="510"/>
        <v>0</v>
      </c>
      <c r="AI1013" s="183">
        <f t="shared" si="511"/>
        <v>0</v>
      </c>
      <c r="AJ1013" s="183">
        <f t="shared" si="512"/>
        <v>0</v>
      </c>
      <c r="AK1013" s="184">
        <f t="shared" si="513"/>
        <v>0</v>
      </c>
      <c r="AM1013" s="370" t="str">
        <f t="shared" si="519"/>
        <v>-</v>
      </c>
      <c r="AO1013" s="309" t="str">
        <f t="shared" si="516"/>
        <v/>
      </c>
    </row>
    <row r="1014" spans="2:41" ht="16.5" hidden="1" outlineLevel="2" thickBot="1">
      <c r="B1014" s="316">
        <v>20</v>
      </c>
      <c r="C1014" s="317">
        <f t="shared" si="514"/>
        <v>435</v>
      </c>
      <c r="D1014" s="317">
        <f t="shared" si="515"/>
        <v>0</v>
      </c>
      <c r="E1014" s="153"/>
      <c r="F1014" s="153"/>
      <c r="G1014" s="154"/>
      <c r="H1014" s="154"/>
      <c r="I1014" s="154"/>
      <c r="J1014" s="154"/>
      <c r="K1014" s="154"/>
      <c r="L1014" s="154"/>
      <c r="M1014" s="154"/>
      <c r="N1014" s="253"/>
      <c r="O1014" s="253"/>
      <c r="P1014" s="312"/>
      <c r="Q1014" s="253"/>
      <c r="R1014" s="186" t="str">
        <f t="shared" si="517"/>
        <v>-</v>
      </c>
      <c r="S1014" s="186" t="str">
        <f t="shared" si="518"/>
        <v>-</v>
      </c>
      <c r="T1014" s="155" t="s">
        <v>316</v>
      </c>
      <c r="V1014" s="181">
        <f t="shared" si="500"/>
        <v>0</v>
      </c>
      <c r="W1014" s="202">
        <f t="shared" si="501"/>
        <v>0</v>
      </c>
      <c r="X1014" s="149">
        <f t="shared" si="502"/>
        <v>0</v>
      </c>
      <c r="Y1014" s="170">
        <f t="shared" si="503"/>
        <v>0</v>
      </c>
      <c r="Z1014" s="161">
        <f t="shared" si="504"/>
        <v>0</v>
      </c>
      <c r="AA1014" s="171">
        <f t="shared" si="505"/>
        <v>0</v>
      </c>
      <c r="AC1014" s="219">
        <f t="shared" si="506"/>
        <v>0</v>
      </c>
      <c r="AD1014" s="218">
        <f t="shared" si="507"/>
        <v>0</v>
      </c>
      <c r="AE1014" s="218">
        <f t="shared" si="508"/>
        <v>0</v>
      </c>
      <c r="AF1014" s="220">
        <f t="shared" si="509"/>
        <v>0</v>
      </c>
      <c r="AG1014" s="162"/>
      <c r="AH1014" s="182">
        <f t="shared" si="510"/>
        <v>0</v>
      </c>
      <c r="AI1014" s="183">
        <f t="shared" si="511"/>
        <v>0</v>
      </c>
      <c r="AJ1014" s="183">
        <f t="shared" si="512"/>
        <v>0</v>
      </c>
      <c r="AK1014" s="184">
        <f t="shared" si="513"/>
        <v>0</v>
      </c>
      <c r="AM1014" s="370" t="str">
        <f t="shared" si="519"/>
        <v>-</v>
      </c>
      <c r="AO1014" s="309" t="str">
        <f t="shared" si="516"/>
        <v/>
      </c>
    </row>
    <row r="1015" spans="2:41" ht="16.5" hidden="1" outlineLevel="2" thickBot="1">
      <c r="B1015" s="316">
        <v>21</v>
      </c>
      <c r="C1015" s="317">
        <f t="shared" si="514"/>
        <v>435</v>
      </c>
      <c r="D1015" s="317">
        <f t="shared" si="515"/>
        <v>0</v>
      </c>
      <c r="E1015" s="153"/>
      <c r="F1015" s="153"/>
      <c r="G1015" s="154"/>
      <c r="H1015" s="154"/>
      <c r="I1015" s="154"/>
      <c r="J1015" s="154"/>
      <c r="K1015" s="154"/>
      <c r="L1015" s="154"/>
      <c r="M1015" s="154"/>
      <c r="N1015" s="253"/>
      <c r="O1015" s="253"/>
      <c r="P1015" s="312"/>
      <c r="Q1015" s="253"/>
      <c r="R1015" s="186" t="str">
        <f t="shared" si="517"/>
        <v>-</v>
      </c>
      <c r="S1015" s="186" t="str">
        <f t="shared" si="518"/>
        <v>-</v>
      </c>
      <c r="T1015" s="155" t="s">
        <v>316</v>
      </c>
      <c r="V1015" s="181">
        <f t="shared" si="500"/>
        <v>0</v>
      </c>
      <c r="W1015" s="202">
        <f t="shared" si="501"/>
        <v>0</v>
      </c>
      <c r="X1015" s="149">
        <f t="shared" si="502"/>
        <v>0</v>
      </c>
      <c r="Y1015" s="170">
        <f t="shared" si="503"/>
        <v>0</v>
      </c>
      <c r="Z1015" s="161">
        <f t="shared" si="504"/>
        <v>0</v>
      </c>
      <c r="AA1015" s="171">
        <f t="shared" si="505"/>
        <v>0</v>
      </c>
      <c r="AC1015" s="219">
        <f t="shared" si="506"/>
        <v>0</v>
      </c>
      <c r="AD1015" s="218">
        <f t="shared" si="507"/>
        <v>0</v>
      </c>
      <c r="AE1015" s="218">
        <f t="shared" si="508"/>
        <v>0</v>
      </c>
      <c r="AF1015" s="220">
        <f t="shared" si="509"/>
        <v>0</v>
      </c>
      <c r="AG1015" s="162"/>
      <c r="AH1015" s="182">
        <f t="shared" si="510"/>
        <v>0</v>
      </c>
      <c r="AI1015" s="183">
        <f t="shared" si="511"/>
        <v>0</v>
      </c>
      <c r="AJ1015" s="183">
        <f t="shared" si="512"/>
        <v>0</v>
      </c>
      <c r="AK1015" s="184">
        <f t="shared" si="513"/>
        <v>0</v>
      </c>
      <c r="AM1015" s="370" t="str">
        <f t="shared" si="519"/>
        <v>-</v>
      </c>
      <c r="AO1015" s="309" t="str">
        <f t="shared" si="516"/>
        <v/>
      </c>
    </row>
    <row r="1016" spans="2:41" ht="16.5" hidden="1" outlineLevel="2" thickBot="1">
      <c r="B1016" s="316">
        <v>22</v>
      </c>
      <c r="C1016" s="317">
        <f t="shared" si="514"/>
        <v>435</v>
      </c>
      <c r="D1016" s="317">
        <f t="shared" si="515"/>
        <v>0</v>
      </c>
      <c r="E1016" s="153"/>
      <c r="F1016" s="153"/>
      <c r="G1016" s="154"/>
      <c r="H1016" s="154"/>
      <c r="I1016" s="154"/>
      <c r="J1016" s="154"/>
      <c r="K1016" s="154"/>
      <c r="L1016" s="154"/>
      <c r="M1016" s="154"/>
      <c r="N1016" s="253"/>
      <c r="O1016" s="253"/>
      <c r="P1016" s="312"/>
      <c r="Q1016" s="253"/>
      <c r="R1016" s="186" t="str">
        <f t="shared" si="517"/>
        <v>-</v>
      </c>
      <c r="S1016" s="186" t="str">
        <f t="shared" si="518"/>
        <v>-</v>
      </c>
      <c r="T1016" s="155" t="s">
        <v>316</v>
      </c>
      <c r="V1016" s="181">
        <f t="shared" si="500"/>
        <v>0</v>
      </c>
      <c r="W1016" s="202">
        <f t="shared" si="501"/>
        <v>0</v>
      </c>
      <c r="X1016" s="149">
        <f t="shared" si="502"/>
        <v>0</v>
      </c>
      <c r="Y1016" s="170">
        <f t="shared" si="503"/>
        <v>0</v>
      </c>
      <c r="Z1016" s="161">
        <f t="shared" si="504"/>
        <v>0</v>
      </c>
      <c r="AA1016" s="171">
        <f t="shared" si="505"/>
        <v>0</v>
      </c>
      <c r="AC1016" s="219">
        <f t="shared" si="506"/>
        <v>0</v>
      </c>
      <c r="AD1016" s="218">
        <f t="shared" si="507"/>
        <v>0</v>
      </c>
      <c r="AE1016" s="218">
        <f t="shared" si="508"/>
        <v>0</v>
      </c>
      <c r="AF1016" s="220">
        <f t="shared" si="509"/>
        <v>0</v>
      </c>
      <c r="AG1016" s="162"/>
      <c r="AH1016" s="182">
        <f t="shared" si="510"/>
        <v>0</v>
      </c>
      <c r="AI1016" s="183">
        <f t="shared" si="511"/>
        <v>0</v>
      </c>
      <c r="AJ1016" s="183">
        <f t="shared" si="512"/>
        <v>0</v>
      </c>
      <c r="AK1016" s="184">
        <f t="shared" si="513"/>
        <v>0</v>
      </c>
      <c r="AM1016" s="370" t="str">
        <f t="shared" si="519"/>
        <v>-</v>
      </c>
      <c r="AO1016" s="309" t="str">
        <f t="shared" si="516"/>
        <v/>
      </c>
    </row>
    <row r="1017" spans="2:41" ht="16.5" hidden="1" outlineLevel="2" thickBot="1">
      <c r="B1017" s="316">
        <v>23</v>
      </c>
      <c r="C1017" s="317">
        <f t="shared" si="514"/>
        <v>435</v>
      </c>
      <c r="D1017" s="317">
        <f t="shared" si="515"/>
        <v>0</v>
      </c>
      <c r="E1017" s="153"/>
      <c r="F1017" s="153"/>
      <c r="G1017" s="154"/>
      <c r="H1017" s="154"/>
      <c r="I1017" s="154"/>
      <c r="J1017" s="154"/>
      <c r="K1017" s="154"/>
      <c r="L1017" s="154"/>
      <c r="M1017" s="154"/>
      <c r="N1017" s="253"/>
      <c r="O1017" s="253"/>
      <c r="P1017" s="312"/>
      <c r="Q1017" s="253"/>
      <c r="R1017" s="186" t="str">
        <f t="shared" si="517"/>
        <v>-</v>
      </c>
      <c r="S1017" s="186" t="str">
        <f t="shared" si="518"/>
        <v>-</v>
      </c>
      <c r="T1017" s="155" t="s">
        <v>316</v>
      </c>
      <c r="V1017" s="181">
        <f t="shared" si="500"/>
        <v>0</v>
      </c>
      <c r="W1017" s="202">
        <f t="shared" si="501"/>
        <v>0</v>
      </c>
      <c r="X1017" s="149">
        <f t="shared" si="502"/>
        <v>0</v>
      </c>
      <c r="Y1017" s="170">
        <f t="shared" si="503"/>
        <v>0</v>
      </c>
      <c r="Z1017" s="161">
        <f t="shared" si="504"/>
        <v>0</v>
      </c>
      <c r="AA1017" s="171">
        <f t="shared" si="505"/>
        <v>0</v>
      </c>
      <c r="AC1017" s="219">
        <f t="shared" si="506"/>
        <v>0</v>
      </c>
      <c r="AD1017" s="218">
        <f t="shared" si="507"/>
        <v>0</v>
      </c>
      <c r="AE1017" s="218">
        <f t="shared" si="508"/>
        <v>0</v>
      </c>
      <c r="AF1017" s="220">
        <f t="shared" si="509"/>
        <v>0</v>
      </c>
      <c r="AG1017" s="162"/>
      <c r="AH1017" s="182">
        <f t="shared" si="510"/>
        <v>0</v>
      </c>
      <c r="AI1017" s="183">
        <f t="shared" si="511"/>
        <v>0</v>
      </c>
      <c r="AJ1017" s="183">
        <f t="shared" si="512"/>
        <v>0</v>
      </c>
      <c r="AK1017" s="184">
        <f t="shared" si="513"/>
        <v>0</v>
      </c>
      <c r="AM1017" s="370" t="str">
        <f t="shared" si="519"/>
        <v>-</v>
      </c>
      <c r="AO1017" s="309" t="str">
        <f t="shared" si="516"/>
        <v/>
      </c>
    </row>
    <row r="1018" spans="2:41" ht="16.5" hidden="1" outlineLevel="2" thickBot="1">
      <c r="B1018" s="316">
        <v>24</v>
      </c>
      <c r="C1018" s="317">
        <f t="shared" si="514"/>
        <v>435</v>
      </c>
      <c r="D1018" s="317">
        <f t="shared" si="515"/>
        <v>0</v>
      </c>
      <c r="E1018" s="153"/>
      <c r="F1018" s="153"/>
      <c r="G1018" s="154"/>
      <c r="H1018" s="154"/>
      <c r="I1018" s="154"/>
      <c r="J1018" s="154"/>
      <c r="K1018" s="154"/>
      <c r="L1018" s="154"/>
      <c r="M1018" s="154"/>
      <c r="N1018" s="253"/>
      <c r="O1018" s="253"/>
      <c r="P1018" s="312"/>
      <c r="Q1018" s="253"/>
      <c r="R1018" s="186" t="str">
        <f t="shared" si="517"/>
        <v>-</v>
      </c>
      <c r="S1018" s="186" t="str">
        <f t="shared" si="518"/>
        <v>-</v>
      </c>
      <c r="T1018" s="155" t="s">
        <v>316</v>
      </c>
      <c r="V1018" s="181">
        <f t="shared" si="500"/>
        <v>0</v>
      </c>
      <c r="W1018" s="202">
        <f t="shared" si="501"/>
        <v>0</v>
      </c>
      <c r="X1018" s="149">
        <f t="shared" si="502"/>
        <v>0</v>
      </c>
      <c r="Y1018" s="170">
        <f t="shared" si="503"/>
        <v>0</v>
      </c>
      <c r="Z1018" s="161">
        <f t="shared" si="504"/>
        <v>0</v>
      </c>
      <c r="AA1018" s="171">
        <f t="shared" si="505"/>
        <v>0</v>
      </c>
      <c r="AC1018" s="219">
        <f t="shared" si="506"/>
        <v>0</v>
      </c>
      <c r="AD1018" s="218">
        <f t="shared" si="507"/>
        <v>0</v>
      </c>
      <c r="AE1018" s="218">
        <f t="shared" si="508"/>
        <v>0</v>
      </c>
      <c r="AF1018" s="220">
        <f t="shared" si="509"/>
        <v>0</v>
      </c>
      <c r="AG1018" s="162"/>
      <c r="AH1018" s="182">
        <f t="shared" si="510"/>
        <v>0</v>
      </c>
      <c r="AI1018" s="183">
        <f t="shared" si="511"/>
        <v>0</v>
      </c>
      <c r="AJ1018" s="183">
        <f t="shared" si="512"/>
        <v>0</v>
      </c>
      <c r="AK1018" s="184">
        <f t="shared" si="513"/>
        <v>0</v>
      </c>
      <c r="AM1018" s="370" t="str">
        <f t="shared" si="519"/>
        <v>-</v>
      </c>
      <c r="AO1018" s="309" t="str">
        <f t="shared" si="516"/>
        <v/>
      </c>
    </row>
    <row r="1019" spans="2:41" ht="16.5" hidden="1" outlineLevel="2" thickBot="1">
      <c r="B1019" s="316">
        <v>25</v>
      </c>
      <c r="C1019" s="317">
        <f t="shared" si="514"/>
        <v>435</v>
      </c>
      <c r="D1019" s="317">
        <f t="shared" si="515"/>
        <v>0</v>
      </c>
      <c r="E1019" s="153"/>
      <c r="F1019" s="153"/>
      <c r="G1019" s="154"/>
      <c r="H1019" s="154"/>
      <c r="I1019" s="154"/>
      <c r="J1019" s="154"/>
      <c r="K1019" s="154"/>
      <c r="L1019" s="154"/>
      <c r="M1019" s="154"/>
      <c r="N1019" s="253"/>
      <c r="O1019" s="253"/>
      <c r="P1019" s="312"/>
      <c r="Q1019" s="253"/>
      <c r="R1019" s="186" t="str">
        <f t="shared" si="517"/>
        <v>-</v>
      </c>
      <c r="S1019" s="186" t="str">
        <f t="shared" si="518"/>
        <v>-</v>
      </c>
      <c r="T1019" s="155" t="s">
        <v>316</v>
      </c>
      <c r="V1019" s="181">
        <f t="shared" si="500"/>
        <v>0</v>
      </c>
      <c r="W1019" s="202">
        <f t="shared" si="501"/>
        <v>0</v>
      </c>
      <c r="X1019" s="149">
        <f t="shared" si="502"/>
        <v>0</v>
      </c>
      <c r="Y1019" s="170">
        <f t="shared" si="503"/>
        <v>0</v>
      </c>
      <c r="Z1019" s="161">
        <f t="shared" si="504"/>
        <v>0</v>
      </c>
      <c r="AA1019" s="171">
        <f t="shared" si="505"/>
        <v>0</v>
      </c>
      <c r="AC1019" s="219">
        <f t="shared" si="506"/>
        <v>0</v>
      </c>
      <c r="AD1019" s="218">
        <f t="shared" si="507"/>
        <v>0</v>
      </c>
      <c r="AE1019" s="218">
        <f t="shared" si="508"/>
        <v>0</v>
      </c>
      <c r="AF1019" s="220">
        <f t="shared" si="509"/>
        <v>0</v>
      </c>
      <c r="AG1019" s="162"/>
      <c r="AH1019" s="182">
        <f t="shared" si="510"/>
        <v>0</v>
      </c>
      <c r="AI1019" s="183">
        <f t="shared" si="511"/>
        <v>0</v>
      </c>
      <c r="AJ1019" s="183">
        <f t="shared" si="512"/>
        <v>0</v>
      </c>
      <c r="AK1019" s="184">
        <f t="shared" si="513"/>
        <v>0</v>
      </c>
      <c r="AM1019" s="370" t="str">
        <f t="shared" si="519"/>
        <v>-</v>
      </c>
      <c r="AO1019" s="309" t="str">
        <f t="shared" si="516"/>
        <v/>
      </c>
    </row>
    <row r="1020" spans="2:41" ht="16.5" hidden="1" outlineLevel="2" thickBot="1">
      <c r="B1020" s="316">
        <v>26</v>
      </c>
      <c r="C1020" s="317">
        <f t="shared" si="514"/>
        <v>435</v>
      </c>
      <c r="D1020" s="317">
        <f t="shared" si="515"/>
        <v>0</v>
      </c>
      <c r="E1020" s="153"/>
      <c r="F1020" s="153"/>
      <c r="G1020" s="154"/>
      <c r="H1020" s="154"/>
      <c r="I1020" s="154"/>
      <c r="J1020" s="154"/>
      <c r="K1020" s="154"/>
      <c r="L1020" s="154"/>
      <c r="M1020" s="154"/>
      <c r="N1020" s="253"/>
      <c r="O1020" s="253"/>
      <c r="P1020" s="312"/>
      <c r="Q1020" s="253"/>
      <c r="R1020" s="186" t="str">
        <f t="shared" si="517"/>
        <v>-</v>
      </c>
      <c r="S1020" s="186" t="str">
        <f t="shared" si="518"/>
        <v>-</v>
      </c>
      <c r="T1020" s="155" t="s">
        <v>316</v>
      </c>
      <c r="V1020" s="181">
        <f t="shared" si="500"/>
        <v>0</v>
      </c>
      <c r="W1020" s="202">
        <f t="shared" si="501"/>
        <v>0</v>
      </c>
      <c r="X1020" s="149">
        <f t="shared" si="502"/>
        <v>0</v>
      </c>
      <c r="Y1020" s="170">
        <f t="shared" si="503"/>
        <v>0</v>
      </c>
      <c r="Z1020" s="161">
        <f t="shared" si="504"/>
        <v>0</v>
      </c>
      <c r="AA1020" s="171">
        <f t="shared" si="505"/>
        <v>0</v>
      </c>
      <c r="AC1020" s="219">
        <f t="shared" si="506"/>
        <v>0</v>
      </c>
      <c r="AD1020" s="218">
        <f t="shared" si="507"/>
        <v>0</v>
      </c>
      <c r="AE1020" s="218">
        <f t="shared" si="508"/>
        <v>0</v>
      </c>
      <c r="AF1020" s="220">
        <f t="shared" si="509"/>
        <v>0</v>
      </c>
      <c r="AG1020" s="162"/>
      <c r="AH1020" s="182">
        <f t="shared" si="510"/>
        <v>0</v>
      </c>
      <c r="AI1020" s="183">
        <f t="shared" si="511"/>
        <v>0</v>
      </c>
      <c r="AJ1020" s="183">
        <f t="shared" si="512"/>
        <v>0</v>
      </c>
      <c r="AK1020" s="184">
        <f t="shared" si="513"/>
        <v>0</v>
      </c>
      <c r="AM1020" s="370" t="str">
        <f t="shared" si="519"/>
        <v>-</v>
      </c>
      <c r="AO1020" s="309" t="str">
        <f t="shared" si="516"/>
        <v/>
      </c>
    </row>
    <row r="1021" spans="2:41" ht="16.5" hidden="1" outlineLevel="2" thickBot="1">
      <c r="B1021" s="316">
        <v>27</v>
      </c>
      <c r="C1021" s="317">
        <f t="shared" si="514"/>
        <v>435</v>
      </c>
      <c r="D1021" s="317">
        <f t="shared" si="515"/>
        <v>0</v>
      </c>
      <c r="E1021" s="153"/>
      <c r="F1021" s="153"/>
      <c r="G1021" s="154"/>
      <c r="H1021" s="154"/>
      <c r="I1021" s="154"/>
      <c r="J1021" s="154"/>
      <c r="K1021" s="154"/>
      <c r="L1021" s="154"/>
      <c r="M1021" s="154"/>
      <c r="N1021" s="253"/>
      <c r="O1021" s="253"/>
      <c r="P1021" s="312"/>
      <c r="Q1021" s="253"/>
      <c r="R1021" s="186" t="str">
        <f t="shared" si="517"/>
        <v>-</v>
      </c>
      <c r="S1021" s="186" t="str">
        <f t="shared" si="518"/>
        <v>-</v>
      </c>
      <c r="T1021" s="155" t="s">
        <v>316</v>
      </c>
      <c r="V1021" s="181">
        <f t="shared" si="500"/>
        <v>0</v>
      </c>
      <c r="W1021" s="202">
        <f t="shared" si="501"/>
        <v>0</v>
      </c>
      <c r="X1021" s="149">
        <f t="shared" si="502"/>
        <v>0</v>
      </c>
      <c r="Y1021" s="170">
        <f t="shared" si="503"/>
        <v>0</v>
      </c>
      <c r="Z1021" s="161">
        <f t="shared" si="504"/>
        <v>0</v>
      </c>
      <c r="AA1021" s="171">
        <f t="shared" si="505"/>
        <v>0</v>
      </c>
      <c r="AC1021" s="219">
        <f t="shared" si="506"/>
        <v>0</v>
      </c>
      <c r="AD1021" s="218">
        <f t="shared" si="507"/>
        <v>0</v>
      </c>
      <c r="AE1021" s="218">
        <f t="shared" si="508"/>
        <v>0</v>
      </c>
      <c r="AF1021" s="220">
        <f t="shared" si="509"/>
        <v>0</v>
      </c>
      <c r="AG1021" s="162"/>
      <c r="AH1021" s="182">
        <f t="shared" si="510"/>
        <v>0</v>
      </c>
      <c r="AI1021" s="183">
        <f t="shared" si="511"/>
        <v>0</v>
      </c>
      <c r="AJ1021" s="183">
        <f t="shared" si="512"/>
        <v>0</v>
      </c>
      <c r="AK1021" s="184">
        <f t="shared" si="513"/>
        <v>0</v>
      </c>
      <c r="AM1021" s="370" t="str">
        <f t="shared" si="519"/>
        <v>-</v>
      </c>
      <c r="AO1021" s="309" t="str">
        <f t="shared" si="516"/>
        <v/>
      </c>
    </row>
    <row r="1022" spans="2:41" ht="16.5" hidden="1" outlineLevel="2" thickBot="1">
      <c r="B1022" s="316">
        <v>28</v>
      </c>
      <c r="C1022" s="317">
        <f t="shared" si="514"/>
        <v>435</v>
      </c>
      <c r="D1022" s="317">
        <f t="shared" si="515"/>
        <v>0</v>
      </c>
      <c r="E1022" s="153"/>
      <c r="F1022" s="153"/>
      <c r="G1022" s="154"/>
      <c r="H1022" s="154"/>
      <c r="I1022" s="154"/>
      <c r="J1022" s="154"/>
      <c r="K1022" s="154"/>
      <c r="L1022" s="154"/>
      <c r="M1022" s="154"/>
      <c r="N1022" s="253"/>
      <c r="O1022" s="253"/>
      <c r="P1022" s="312"/>
      <c r="Q1022" s="253"/>
      <c r="R1022" s="186" t="str">
        <f t="shared" si="517"/>
        <v>-</v>
      </c>
      <c r="S1022" s="186" t="str">
        <f t="shared" si="518"/>
        <v>-</v>
      </c>
      <c r="T1022" s="155" t="s">
        <v>316</v>
      </c>
      <c r="V1022" s="181">
        <f t="shared" si="500"/>
        <v>0</v>
      </c>
      <c r="W1022" s="202">
        <f t="shared" si="501"/>
        <v>0</v>
      </c>
      <c r="X1022" s="149">
        <f t="shared" si="502"/>
        <v>0</v>
      </c>
      <c r="Y1022" s="170">
        <f t="shared" si="503"/>
        <v>0</v>
      </c>
      <c r="Z1022" s="161">
        <f t="shared" si="504"/>
        <v>0</v>
      </c>
      <c r="AA1022" s="171">
        <f t="shared" si="505"/>
        <v>0</v>
      </c>
      <c r="AC1022" s="219">
        <f t="shared" si="506"/>
        <v>0</v>
      </c>
      <c r="AD1022" s="218">
        <f t="shared" si="507"/>
        <v>0</v>
      </c>
      <c r="AE1022" s="218">
        <f t="shared" si="508"/>
        <v>0</v>
      </c>
      <c r="AF1022" s="220">
        <f t="shared" si="509"/>
        <v>0</v>
      </c>
      <c r="AG1022" s="162"/>
      <c r="AH1022" s="182">
        <f t="shared" si="510"/>
        <v>0</v>
      </c>
      <c r="AI1022" s="183">
        <f t="shared" si="511"/>
        <v>0</v>
      </c>
      <c r="AJ1022" s="183">
        <f t="shared" si="512"/>
        <v>0</v>
      </c>
      <c r="AK1022" s="184">
        <f t="shared" si="513"/>
        <v>0</v>
      </c>
      <c r="AM1022" s="370" t="str">
        <f t="shared" si="519"/>
        <v>-</v>
      </c>
      <c r="AO1022" s="309" t="str">
        <f t="shared" si="516"/>
        <v/>
      </c>
    </row>
    <row r="1023" spans="2:41" ht="16.5" hidden="1" outlineLevel="2" thickBot="1">
      <c r="B1023" s="316">
        <v>29</v>
      </c>
      <c r="C1023" s="317">
        <f t="shared" si="514"/>
        <v>435</v>
      </c>
      <c r="D1023" s="317">
        <f t="shared" si="515"/>
        <v>0</v>
      </c>
      <c r="E1023" s="153"/>
      <c r="F1023" s="153"/>
      <c r="G1023" s="154"/>
      <c r="H1023" s="154"/>
      <c r="I1023" s="154"/>
      <c r="J1023" s="154"/>
      <c r="K1023" s="154"/>
      <c r="L1023" s="154"/>
      <c r="M1023" s="154"/>
      <c r="N1023" s="253"/>
      <c r="O1023" s="253"/>
      <c r="P1023" s="312"/>
      <c r="Q1023" s="253"/>
      <c r="R1023" s="186" t="str">
        <f t="shared" si="517"/>
        <v>-</v>
      </c>
      <c r="S1023" s="186" t="str">
        <f t="shared" si="518"/>
        <v>-</v>
      </c>
      <c r="T1023" s="155" t="s">
        <v>316</v>
      </c>
      <c r="V1023" s="181">
        <f t="shared" si="500"/>
        <v>0</v>
      </c>
      <c r="W1023" s="202">
        <f t="shared" si="501"/>
        <v>0</v>
      </c>
      <c r="X1023" s="149">
        <f t="shared" si="502"/>
        <v>0</v>
      </c>
      <c r="Y1023" s="170">
        <f t="shared" si="503"/>
        <v>0</v>
      </c>
      <c r="Z1023" s="161">
        <f t="shared" si="504"/>
        <v>0</v>
      </c>
      <c r="AA1023" s="171">
        <f t="shared" si="505"/>
        <v>0</v>
      </c>
      <c r="AC1023" s="219">
        <f t="shared" si="506"/>
        <v>0</v>
      </c>
      <c r="AD1023" s="218">
        <f t="shared" si="507"/>
        <v>0</v>
      </c>
      <c r="AE1023" s="218">
        <f t="shared" si="508"/>
        <v>0</v>
      </c>
      <c r="AF1023" s="220">
        <f t="shared" si="509"/>
        <v>0</v>
      </c>
      <c r="AG1023" s="162"/>
      <c r="AH1023" s="182">
        <f t="shared" si="510"/>
        <v>0</v>
      </c>
      <c r="AI1023" s="183">
        <f t="shared" si="511"/>
        <v>0</v>
      </c>
      <c r="AJ1023" s="183">
        <f t="shared" si="512"/>
        <v>0</v>
      </c>
      <c r="AK1023" s="184">
        <f t="shared" si="513"/>
        <v>0</v>
      </c>
      <c r="AM1023" s="370" t="str">
        <f t="shared" si="519"/>
        <v>-</v>
      </c>
      <c r="AO1023" s="309" t="str">
        <f t="shared" si="516"/>
        <v/>
      </c>
    </row>
    <row r="1024" spans="2:41" ht="16.5" hidden="1" outlineLevel="2" thickBot="1">
      <c r="B1024" s="316">
        <v>30</v>
      </c>
      <c r="C1024" s="317">
        <f t="shared" si="514"/>
        <v>435</v>
      </c>
      <c r="D1024" s="317">
        <f t="shared" si="515"/>
        <v>0</v>
      </c>
      <c r="E1024" s="153"/>
      <c r="F1024" s="153"/>
      <c r="G1024" s="154"/>
      <c r="H1024" s="154"/>
      <c r="I1024" s="154"/>
      <c r="J1024" s="154"/>
      <c r="K1024" s="154"/>
      <c r="L1024" s="154"/>
      <c r="M1024" s="154"/>
      <c r="N1024" s="253"/>
      <c r="O1024" s="253"/>
      <c r="P1024" s="312"/>
      <c r="Q1024" s="253"/>
      <c r="R1024" s="186" t="str">
        <f t="shared" si="517"/>
        <v>-</v>
      </c>
      <c r="S1024" s="186" t="str">
        <f t="shared" si="518"/>
        <v>-</v>
      </c>
      <c r="T1024" s="155" t="s">
        <v>316</v>
      </c>
      <c r="V1024" s="181">
        <f t="shared" si="500"/>
        <v>0</v>
      </c>
      <c r="W1024" s="202">
        <f t="shared" si="501"/>
        <v>0</v>
      </c>
      <c r="X1024" s="149">
        <f t="shared" si="502"/>
        <v>0</v>
      </c>
      <c r="Y1024" s="170">
        <f t="shared" si="503"/>
        <v>0</v>
      </c>
      <c r="Z1024" s="161">
        <f t="shared" si="504"/>
        <v>0</v>
      </c>
      <c r="AA1024" s="171">
        <f t="shared" si="505"/>
        <v>0</v>
      </c>
      <c r="AC1024" s="219">
        <f t="shared" si="506"/>
        <v>0</v>
      </c>
      <c r="AD1024" s="218">
        <f t="shared" si="507"/>
        <v>0</v>
      </c>
      <c r="AE1024" s="218">
        <f t="shared" si="508"/>
        <v>0</v>
      </c>
      <c r="AF1024" s="220">
        <f t="shared" si="509"/>
        <v>0</v>
      </c>
      <c r="AG1024" s="162"/>
      <c r="AH1024" s="182">
        <f t="shared" si="510"/>
        <v>0</v>
      </c>
      <c r="AI1024" s="183">
        <f t="shared" si="511"/>
        <v>0</v>
      </c>
      <c r="AJ1024" s="183">
        <f t="shared" si="512"/>
        <v>0</v>
      </c>
      <c r="AK1024" s="184">
        <f t="shared" si="513"/>
        <v>0</v>
      </c>
      <c r="AM1024" s="370" t="str">
        <f t="shared" si="519"/>
        <v>-</v>
      </c>
      <c r="AO1024" s="309" t="str">
        <f t="shared" si="516"/>
        <v/>
      </c>
    </row>
    <row r="1025" spans="2:41" ht="16.5" hidden="1" outlineLevel="2" thickBot="1">
      <c r="B1025" s="316">
        <v>31</v>
      </c>
      <c r="C1025" s="317">
        <f t="shared" si="514"/>
        <v>435</v>
      </c>
      <c r="D1025" s="317">
        <f t="shared" si="515"/>
        <v>0</v>
      </c>
      <c r="E1025" s="153"/>
      <c r="F1025" s="153"/>
      <c r="G1025" s="154"/>
      <c r="H1025" s="154"/>
      <c r="I1025" s="154"/>
      <c r="J1025" s="154"/>
      <c r="K1025" s="154"/>
      <c r="L1025" s="154"/>
      <c r="M1025" s="154"/>
      <c r="N1025" s="253"/>
      <c r="O1025" s="253"/>
      <c r="P1025" s="312"/>
      <c r="Q1025" s="253"/>
      <c r="R1025" s="186" t="str">
        <f t="shared" si="517"/>
        <v>-</v>
      </c>
      <c r="S1025" s="186" t="str">
        <f t="shared" si="518"/>
        <v>-</v>
      </c>
      <c r="T1025" s="155" t="s">
        <v>316</v>
      </c>
      <c r="V1025" s="181">
        <f t="shared" si="500"/>
        <v>0</v>
      </c>
      <c r="W1025" s="202">
        <f t="shared" si="501"/>
        <v>0</v>
      </c>
      <c r="X1025" s="149">
        <f t="shared" si="502"/>
        <v>0</v>
      </c>
      <c r="Y1025" s="170">
        <f t="shared" si="503"/>
        <v>0</v>
      </c>
      <c r="Z1025" s="161">
        <f t="shared" si="504"/>
        <v>0</v>
      </c>
      <c r="AA1025" s="171">
        <f t="shared" si="505"/>
        <v>0</v>
      </c>
      <c r="AC1025" s="219">
        <f t="shared" si="506"/>
        <v>0</v>
      </c>
      <c r="AD1025" s="218">
        <f t="shared" si="507"/>
        <v>0</v>
      </c>
      <c r="AE1025" s="218">
        <f t="shared" si="508"/>
        <v>0</v>
      </c>
      <c r="AF1025" s="220">
        <f t="shared" si="509"/>
        <v>0</v>
      </c>
      <c r="AG1025" s="162"/>
      <c r="AH1025" s="182">
        <f t="shared" si="510"/>
        <v>0</v>
      </c>
      <c r="AI1025" s="183">
        <f t="shared" si="511"/>
        <v>0</v>
      </c>
      <c r="AJ1025" s="183">
        <f t="shared" si="512"/>
        <v>0</v>
      </c>
      <c r="AK1025" s="184">
        <f t="shared" si="513"/>
        <v>0</v>
      </c>
      <c r="AM1025" s="370" t="str">
        <f t="shared" si="519"/>
        <v>-</v>
      </c>
      <c r="AO1025" s="309" t="str">
        <f t="shared" si="516"/>
        <v/>
      </c>
    </row>
    <row r="1026" spans="2:41" ht="16.5" hidden="1" outlineLevel="2" thickBot="1">
      <c r="B1026" s="316">
        <v>32</v>
      </c>
      <c r="C1026" s="317">
        <f t="shared" si="514"/>
        <v>435</v>
      </c>
      <c r="D1026" s="317">
        <f t="shared" si="515"/>
        <v>0</v>
      </c>
      <c r="E1026" s="153"/>
      <c r="F1026" s="153"/>
      <c r="G1026" s="154"/>
      <c r="H1026" s="154"/>
      <c r="I1026" s="154"/>
      <c r="J1026" s="154"/>
      <c r="K1026" s="154"/>
      <c r="L1026" s="154"/>
      <c r="M1026" s="154"/>
      <c r="N1026" s="253"/>
      <c r="O1026" s="253"/>
      <c r="P1026" s="312"/>
      <c r="Q1026" s="253"/>
      <c r="R1026" s="186" t="str">
        <f t="shared" si="517"/>
        <v>-</v>
      </c>
      <c r="S1026" s="186" t="str">
        <f t="shared" si="518"/>
        <v>-</v>
      </c>
      <c r="T1026" s="155" t="s">
        <v>316</v>
      </c>
      <c r="V1026" s="181">
        <f t="shared" si="500"/>
        <v>0</v>
      </c>
      <c r="W1026" s="202">
        <f t="shared" si="501"/>
        <v>0</v>
      </c>
      <c r="X1026" s="149">
        <f t="shared" si="502"/>
        <v>0</v>
      </c>
      <c r="Y1026" s="170">
        <f t="shared" si="503"/>
        <v>0</v>
      </c>
      <c r="Z1026" s="161">
        <f t="shared" si="504"/>
        <v>0</v>
      </c>
      <c r="AA1026" s="171">
        <f t="shared" si="505"/>
        <v>0</v>
      </c>
      <c r="AC1026" s="219">
        <f t="shared" si="506"/>
        <v>0</v>
      </c>
      <c r="AD1026" s="218">
        <f t="shared" si="507"/>
        <v>0</v>
      </c>
      <c r="AE1026" s="218">
        <f t="shared" si="508"/>
        <v>0</v>
      </c>
      <c r="AF1026" s="220">
        <f t="shared" si="509"/>
        <v>0</v>
      </c>
      <c r="AG1026" s="162"/>
      <c r="AH1026" s="182">
        <f t="shared" si="510"/>
        <v>0</v>
      </c>
      <c r="AI1026" s="183">
        <f t="shared" si="511"/>
        <v>0</v>
      </c>
      <c r="AJ1026" s="183">
        <f t="shared" si="512"/>
        <v>0</v>
      </c>
      <c r="AK1026" s="184">
        <f t="shared" si="513"/>
        <v>0</v>
      </c>
      <c r="AM1026" s="370" t="str">
        <f t="shared" si="519"/>
        <v>-</v>
      </c>
      <c r="AO1026" s="309" t="str">
        <f t="shared" si="516"/>
        <v/>
      </c>
    </row>
    <row r="1027" spans="2:41" ht="16.5" hidden="1" outlineLevel="2" thickBot="1">
      <c r="B1027" s="316">
        <v>33</v>
      </c>
      <c r="C1027" s="317">
        <f t="shared" si="514"/>
        <v>435</v>
      </c>
      <c r="D1027" s="317">
        <f t="shared" si="515"/>
        <v>0</v>
      </c>
      <c r="E1027" s="153"/>
      <c r="F1027" s="153"/>
      <c r="G1027" s="154"/>
      <c r="H1027" s="154"/>
      <c r="I1027" s="154"/>
      <c r="J1027" s="154"/>
      <c r="K1027" s="154"/>
      <c r="L1027" s="154"/>
      <c r="M1027" s="154"/>
      <c r="N1027" s="253"/>
      <c r="O1027" s="253"/>
      <c r="P1027" s="312"/>
      <c r="Q1027" s="253"/>
      <c r="R1027" s="186" t="str">
        <f t="shared" si="517"/>
        <v>-</v>
      </c>
      <c r="S1027" s="186" t="str">
        <f t="shared" si="518"/>
        <v>-</v>
      </c>
      <c r="T1027" s="155" t="s">
        <v>316</v>
      </c>
      <c r="V1027" s="181">
        <f t="shared" si="500"/>
        <v>0</v>
      </c>
      <c r="W1027" s="202">
        <f t="shared" si="501"/>
        <v>0</v>
      </c>
      <c r="X1027" s="149">
        <f t="shared" si="502"/>
        <v>0</v>
      </c>
      <c r="Y1027" s="170">
        <f t="shared" si="503"/>
        <v>0</v>
      </c>
      <c r="Z1027" s="161">
        <f t="shared" si="504"/>
        <v>0</v>
      </c>
      <c r="AA1027" s="171">
        <f t="shared" si="505"/>
        <v>0</v>
      </c>
      <c r="AC1027" s="219">
        <f t="shared" si="506"/>
        <v>0</v>
      </c>
      <c r="AD1027" s="218">
        <f t="shared" si="507"/>
        <v>0</v>
      </c>
      <c r="AE1027" s="218">
        <f t="shared" si="508"/>
        <v>0</v>
      </c>
      <c r="AF1027" s="220">
        <f t="shared" si="509"/>
        <v>0</v>
      </c>
      <c r="AG1027" s="162"/>
      <c r="AH1027" s="182">
        <f t="shared" si="510"/>
        <v>0</v>
      </c>
      <c r="AI1027" s="183">
        <f t="shared" si="511"/>
        <v>0</v>
      </c>
      <c r="AJ1027" s="183">
        <f t="shared" si="512"/>
        <v>0</v>
      </c>
      <c r="AK1027" s="184">
        <f t="shared" si="513"/>
        <v>0</v>
      </c>
      <c r="AM1027" s="370" t="str">
        <f t="shared" si="519"/>
        <v>-</v>
      </c>
      <c r="AO1027" s="309" t="str">
        <f t="shared" si="516"/>
        <v/>
      </c>
    </row>
    <row r="1028" spans="2:41" ht="16.5" hidden="1" outlineLevel="2" thickBot="1">
      <c r="B1028" s="316">
        <v>34</v>
      </c>
      <c r="C1028" s="317">
        <f t="shared" si="514"/>
        <v>435</v>
      </c>
      <c r="D1028" s="317">
        <f t="shared" si="515"/>
        <v>0</v>
      </c>
      <c r="E1028" s="153"/>
      <c r="F1028" s="153"/>
      <c r="G1028" s="154"/>
      <c r="H1028" s="154"/>
      <c r="I1028" s="154"/>
      <c r="J1028" s="154"/>
      <c r="K1028" s="154"/>
      <c r="L1028" s="154"/>
      <c r="M1028" s="154"/>
      <c r="N1028" s="253"/>
      <c r="O1028" s="253"/>
      <c r="P1028" s="312"/>
      <c r="Q1028" s="253"/>
      <c r="R1028" s="186" t="str">
        <f t="shared" si="517"/>
        <v>-</v>
      </c>
      <c r="S1028" s="186" t="str">
        <f t="shared" si="518"/>
        <v>-</v>
      </c>
      <c r="T1028" s="155" t="s">
        <v>316</v>
      </c>
      <c r="V1028" s="181">
        <f t="shared" si="500"/>
        <v>0</v>
      </c>
      <c r="W1028" s="202">
        <f t="shared" si="501"/>
        <v>0</v>
      </c>
      <c r="X1028" s="149">
        <f t="shared" si="502"/>
        <v>0</v>
      </c>
      <c r="Y1028" s="170">
        <f t="shared" si="503"/>
        <v>0</v>
      </c>
      <c r="Z1028" s="161">
        <f t="shared" si="504"/>
        <v>0</v>
      </c>
      <c r="AA1028" s="171">
        <f t="shared" si="505"/>
        <v>0</v>
      </c>
      <c r="AC1028" s="219">
        <f t="shared" si="506"/>
        <v>0</v>
      </c>
      <c r="AD1028" s="218">
        <f t="shared" si="507"/>
        <v>0</v>
      </c>
      <c r="AE1028" s="218">
        <f t="shared" si="508"/>
        <v>0</v>
      </c>
      <c r="AF1028" s="220">
        <f t="shared" si="509"/>
        <v>0</v>
      </c>
      <c r="AG1028" s="162"/>
      <c r="AH1028" s="182">
        <f t="shared" si="510"/>
        <v>0</v>
      </c>
      <c r="AI1028" s="183">
        <f t="shared" si="511"/>
        <v>0</v>
      </c>
      <c r="AJ1028" s="183">
        <f t="shared" si="512"/>
        <v>0</v>
      </c>
      <c r="AK1028" s="184">
        <f t="shared" si="513"/>
        <v>0</v>
      </c>
      <c r="AM1028" s="370" t="str">
        <f t="shared" si="519"/>
        <v>-</v>
      </c>
      <c r="AO1028" s="309" t="str">
        <f t="shared" si="516"/>
        <v/>
      </c>
    </row>
    <row r="1029" spans="2:41" ht="16.5" hidden="1" outlineLevel="2" thickBot="1">
      <c r="B1029" s="316">
        <v>35</v>
      </c>
      <c r="C1029" s="317">
        <f t="shared" si="514"/>
        <v>435</v>
      </c>
      <c r="D1029" s="317">
        <f t="shared" si="515"/>
        <v>0</v>
      </c>
      <c r="E1029" s="153"/>
      <c r="F1029" s="153"/>
      <c r="G1029" s="154"/>
      <c r="H1029" s="154"/>
      <c r="I1029" s="154"/>
      <c r="J1029" s="154"/>
      <c r="K1029" s="154"/>
      <c r="L1029" s="154"/>
      <c r="M1029" s="154"/>
      <c r="N1029" s="253"/>
      <c r="O1029" s="253"/>
      <c r="P1029" s="312"/>
      <c r="Q1029" s="253"/>
      <c r="R1029" s="186" t="str">
        <f t="shared" si="517"/>
        <v>-</v>
      </c>
      <c r="S1029" s="186" t="str">
        <f t="shared" si="518"/>
        <v>-</v>
      </c>
      <c r="T1029" s="155" t="s">
        <v>316</v>
      </c>
      <c r="V1029" s="181">
        <f t="shared" si="500"/>
        <v>0</v>
      </c>
      <c r="W1029" s="202">
        <f t="shared" si="501"/>
        <v>0</v>
      </c>
      <c r="X1029" s="149">
        <f t="shared" si="502"/>
        <v>0</v>
      </c>
      <c r="Y1029" s="170">
        <f t="shared" si="503"/>
        <v>0</v>
      </c>
      <c r="Z1029" s="161">
        <f t="shared" si="504"/>
        <v>0</v>
      </c>
      <c r="AA1029" s="171">
        <f t="shared" si="505"/>
        <v>0</v>
      </c>
      <c r="AC1029" s="219">
        <f t="shared" si="506"/>
        <v>0</v>
      </c>
      <c r="AD1029" s="218">
        <f t="shared" si="507"/>
        <v>0</v>
      </c>
      <c r="AE1029" s="218">
        <f t="shared" si="508"/>
        <v>0</v>
      </c>
      <c r="AF1029" s="220">
        <f t="shared" si="509"/>
        <v>0</v>
      </c>
      <c r="AG1029" s="162"/>
      <c r="AH1029" s="182">
        <f t="shared" si="510"/>
        <v>0</v>
      </c>
      <c r="AI1029" s="183">
        <f t="shared" si="511"/>
        <v>0</v>
      </c>
      <c r="AJ1029" s="183">
        <f t="shared" si="512"/>
        <v>0</v>
      </c>
      <c r="AK1029" s="184">
        <f t="shared" si="513"/>
        <v>0</v>
      </c>
      <c r="AM1029" s="370" t="str">
        <f t="shared" si="519"/>
        <v>-</v>
      </c>
      <c r="AO1029" s="309" t="str">
        <f t="shared" si="516"/>
        <v/>
      </c>
    </row>
    <row r="1030" spans="2:41" ht="16.5" hidden="1" outlineLevel="2" thickBot="1">
      <c r="B1030" s="316">
        <v>36</v>
      </c>
      <c r="C1030" s="317">
        <f t="shared" si="514"/>
        <v>435</v>
      </c>
      <c r="D1030" s="317">
        <f t="shared" si="515"/>
        <v>0</v>
      </c>
      <c r="E1030" s="153"/>
      <c r="F1030" s="153"/>
      <c r="G1030" s="154"/>
      <c r="H1030" s="154"/>
      <c r="I1030" s="154"/>
      <c r="J1030" s="154"/>
      <c r="K1030" s="154"/>
      <c r="L1030" s="154"/>
      <c r="M1030" s="154"/>
      <c r="N1030" s="253"/>
      <c r="O1030" s="253"/>
      <c r="P1030" s="312"/>
      <c r="Q1030" s="253"/>
      <c r="R1030" s="186" t="str">
        <f t="shared" si="517"/>
        <v>-</v>
      </c>
      <c r="S1030" s="186" t="str">
        <f t="shared" si="518"/>
        <v>-</v>
      </c>
      <c r="T1030" s="155" t="s">
        <v>316</v>
      </c>
      <c r="V1030" s="181">
        <f t="shared" si="500"/>
        <v>0</v>
      </c>
      <c r="W1030" s="202">
        <f t="shared" si="501"/>
        <v>0</v>
      </c>
      <c r="X1030" s="149">
        <f t="shared" si="502"/>
        <v>0</v>
      </c>
      <c r="Y1030" s="170">
        <f t="shared" si="503"/>
        <v>0</v>
      </c>
      <c r="Z1030" s="161">
        <f t="shared" si="504"/>
        <v>0</v>
      </c>
      <c r="AA1030" s="171">
        <f t="shared" si="505"/>
        <v>0</v>
      </c>
      <c r="AC1030" s="219">
        <f t="shared" si="506"/>
        <v>0</v>
      </c>
      <c r="AD1030" s="218">
        <f t="shared" si="507"/>
        <v>0</v>
      </c>
      <c r="AE1030" s="218">
        <f t="shared" si="508"/>
        <v>0</v>
      </c>
      <c r="AF1030" s="220">
        <f t="shared" si="509"/>
        <v>0</v>
      </c>
      <c r="AG1030" s="162"/>
      <c r="AH1030" s="182">
        <f t="shared" si="510"/>
        <v>0</v>
      </c>
      <c r="AI1030" s="183">
        <f t="shared" si="511"/>
        <v>0</v>
      </c>
      <c r="AJ1030" s="183">
        <f t="shared" si="512"/>
        <v>0</v>
      </c>
      <c r="AK1030" s="184">
        <f t="shared" si="513"/>
        <v>0</v>
      </c>
      <c r="AM1030" s="370" t="str">
        <f t="shared" si="519"/>
        <v>-</v>
      </c>
      <c r="AO1030" s="309" t="str">
        <f t="shared" si="516"/>
        <v/>
      </c>
    </row>
    <row r="1031" spans="2:41" ht="16.5" hidden="1" outlineLevel="2" thickBot="1">
      <c r="B1031" s="316">
        <v>37</v>
      </c>
      <c r="C1031" s="317">
        <f t="shared" si="514"/>
        <v>435</v>
      </c>
      <c r="D1031" s="317">
        <f t="shared" si="515"/>
        <v>0</v>
      </c>
      <c r="E1031" s="153"/>
      <c r="F1031" s="153"/>
      <c r="G1031" s="154"/>
      <c r="H1031" s="154"/>
      <c r="I1031" s="154"/>
      <c r="J1031" s="154"/>
      <c r="K1031" s="154"/>
      <c r="L1031" s="154"/>
      <c r="M1031" s="154"/>
      <c r="N1031" s="253"/>
      <c r="O1031" s="253"/>
      <c r="P1031" s="312"/>
      <c r="Q1031" s="253"/>
      <c r="R1031" s="186" t="str">
        <f t="shared" si="517"/>
        <v>-</v>
      </c>
      <c r="S1031" s="186" t="str">
        <f t="shared" si="518"/>
        <v>-</v>
      </c>
      <c r="T1031" s="155" t="s">
        <v>316</v>
      </c>
      <c r="V1031" s="181">
        <f t="shared" si="500"/>
        <v>0</v>
      </c>
      <c r="W1031" s="202">
        <f t="shared" si="501"/>
        <v>0</v>
      </c>
      <c r="X1031" s="149">
        <f t="shared" si="502"/>
        <v>0</v>
      </c>
      <c r="Y1031" s="170">
        <f t="shared" si="503"/>
        <v>0</v>
      </c>
      <c r="Z1031" s="161">
        <f t="shared" si="504"/>
        <v>0</v>
      </c>
      <c r="AA1031" s="171">
        <f t="shared" si="505"/>
        <v>0</v>
      </c>
      <c r="AC1031" s="219">
        <f t="shared" si="506"/>
        <v>0</v>
      </c>
      <c r="AD1031" s="218">
        <f t="shared" si="507"/>
        <v>0</v>
      </c>
      <c r="AE1031" s="218">
        <f t="shared" si="508"/>
        <v>0</v>
      </c>
      <c r="AF1031" s="220">
        <f t="shared" si="509"/>
        <v>0</v>
      </c>
      <c r="AG1031" s="162"/>
      <c r="AH1031" s="182">
        <f t="shared" si="510"/>
        <v>0</v>
      </c>
      <c r="AI1031" s="183">
        <f t="shared" si="511"/>
        <v>0</v>
      </c>
      <c r="AJ1031" s="183">
        <f t="shared" si="512"/>
        <v>0</v>
      </c>
      <c r="AK1031" s="184">
        <f t="shared" si="513"/>
        <v>0</v>
      </c>
      <c r="AM1031" s="370" t="str">
        <f t="shared" si="519"/>
        <v>-</v>
      </c>
      <c r="AO1031" s="309" t="str">
        <f t="shared" si="516"/>
        <v/>
      </c>
    </row>
    <row r="1032" spans="2:41" ht="16.5" hidden="1" outlineLevel="2" thickBot="1">
      <c r="B1032" s="316">
        <v>38</v>
      </c>
      <c r="C1032" s="317">
        <f t="shared" si="514"/>
        <v>435</v>
      </c>
      <c r="D1032" s="317">
        <f t="shared" si="515"/>
        <v>0</v>
      </c>
      <c r="E1032" s="153"/>
      <c r="F1032" s="153"/>
      <c r="G1032" s="154"/>
      <c r="H1032" s="154"/>
      <c r="I1032" s="154"/>
      <c r="J1032" s="154"/>
      <c r="K1032" s="154"/>
      <c r="L1032" s="154"/>
      <c r="M1032" s="154"/>
      <c r="N1032" s="253"/>
      <c r="O1032" s="253"/>
      <c r="P1032" s="312"/>
      <c r="Q1032" s="253"/>
      <c r="R1032" s="186" t="str">
        <f t="shared" si="517"/>
        <v>-</v>
      </c>
      <c r="S1032" s="186" t="str">
        <f t="shared" si="518"/>
        <v>-</v>
      </c>
      <c r="T1032" s="155" t="s">
        <v>316</v>
      </c>
      <c r="V1032" s="181">
        <f t="shared" si="500"/>
        <v>0</v>
      </c>
      <c r="W1032" s="202">
        <f t="shared" si="501"/>
        <v>0</v>
      </c>
      <c r="X1032" s="149">
        <f t="shared" si="502"/>
        <v>0</v>
      </c>
      <c r="Y1032" s="170">
        <f t="shared" si="503"/>
        <v>0</v>
      </c>
      <c r="Z1032" s="161">
        <f t="shared" si="504"/>
        <v>0</v>
      </c>
      <c r="AA1032" s="171">
        <f t="shared" si="505"/>
        <v>0</v>
      </c>
      <c r="AC1032" s="219">
        <f t="shared" si="506"/>
        <v>0</v>
      </c>
      <c r="AD1032" s="218">
        <f t="shared" si="507"/>
        <v>0</v>
      </c>
      <c r="AE1032" s="218">
        <f t="shared" si="508"/>
        <v>0</v>
      </c>
      <c r="AF1032" s="220">
        <f t="shared" si="509"/>
        <v>0</v>
      </c>
      <c r="AG1032" s="162"/>
      <c r="AH1032" s="182">
        <f t="shared" si="510"/>
        <v>0</v>
      </c>
      <c r="AI1032" s="183">
        <f t="shared" si="511"/>
        <v>0</v>
      </c>
      <c r="AJ1032" s="183">
        <f t="shared" si="512"/>
        <v>0</v>
      </c>
      <c r="AK1032" s="184">
        <f t="shared" si="513"/>
        <v>0</v>
      </c>
      <c r="AM1032" s="370" t="str">
        <f t="shared" si="519"/>
        <v>-</v>
      </c>
      <c r="AO1032" s="309" t="str">
        <f t="shared" si="516"/>
        <v/>
      </c>
    </row>
    <row r="1033" spans="2:41" ht="16.5" hidden="1" outlineLevel="2" thickBot="1">
      <c r="B1033" s="316">
        <v>39</v>
      </c>
      <c r="C1033" s="317">
        <f t="shared" si="514"/>
        <v>435</v>
      </c>
      <c r="D1033" s="317">
        <f t="shared" si="515"/>
        <v>0</v>
      </c>
      <c r="E1033" s="153"/>
      <c r="F1033" s="153"/>
      <c r="G1033" s="154"/>
      <c r="H1033" s="154"/>
      <c r="I1033" s="154"/>
      <c r="J1033" s="154"/>
      <c r="K1033" s="154"/>
      <c r="L1033" s="154"/>
      <c r="M1033" s="154"/>
      <c r="N1033" s="253"/>
      <c r="O1033" s="253"/>
      <c r="P1033" s="312"/>
      <c r="Q1033" s="253"/>
      <c r="R1033" s="186" t="str">
        <f t="shared" si="517"/>
        <v>-</v>
      </c>
      <c r="S1033" s="186" t="str">
        <f t="shared" si="518"/>
        <v>-</v>
      </c>
      <c r="T1033" s="155" t="s">
        <v>316</v>
      </c>
      <c r="V1033" s="181">
        <f t="shared" si="500"/>
        <v>0</v>
      </c>
      <c r="W1033" s="202">
        <f t="shared" si="501"/>
        <v>0</v>
      </c>
      <c r="X1033" s="149">
        <f t="shared" si="502"/>
        <v>0</v>
      </c>
      <c r="Y1033" s="170">
        <f t="shared" si="503"/>
        <v>0</v>
      </c>
      <c r="Z1033" s="161">
        <f t="shared" si="504"/>
        <v>0</v>
      </c>
      <c r="AA1033" s="171">
        <f t="shared" si="505"/>
        <v>0</v>
      </c>
      <c r="AC1033" s="219">
        <f t="shared" si="506"/>
        <v>0</v>
      </c>
      <c r="AD1033" s="218">
        <f t="shared" si="507"/>
        <v>0</v>
      </c>
      <c r="AE1033" s="218">
        <f t="shared" si="508"/>
        <v>0</v>
      </c>
      <c r="AF1033" s="220">
        <f t="shared" si="509"/>
        <v>0</v>
      </c>
      <c r="AG1033" s="162"/>
      <c r="AH1033" s="182">
        <f t="shared" si="510"/>
        <v>0</v>
      </c>
      <c r="AI1033" s="183">
        <f t="shared" si="511"/>
        <v>0</v>
      </c>
      <c r="AJ1033" s="183">
        <f t="shared" si="512"/>
        <v>0</v>
      </c>
      <c r="AK1033" s="184">
        <f t="shared" si="513"/>
        <v>0</v>
      </c>
      <c r="AM1033" s="370" t="str">
        <f t="shared" si="519"/>
        <v>-</v>
      </c>
      <c r="AO1033" s="309" t="str">
        <f t="shared" si="516"/>
        <v/>
      </c>
    </row>
    <row r="1034" spans="2:41" ht="16.5" hidden="1" outlineLevel="2" thickBot="1">
      <c r="B1034" s="316">
        <v>40</v>
      </c>
      <c r="C1034" s="317">
        <f t="shared" si="514"/>
        <v>435</v>
      </c>
      <c r="D1034" s="317">
        <f t="shared" si="515"/>
        <v>0</v>
      </c>
      <c r="E1034" s="153"/>
      <c r="F1034" s="153"/>
      <c r="G1034" s="154"/>
      <c r="H1034" s="154"/>
      <c r="I1034" s="154"/>
      <c r="J1034" s="154"/>
      <c r="K1034" s="154"/>
      <c r="L1034" s="154"/>
      <c r="M1034" s="154"/>
      <c r="N1034" s="253"/>
      <c r="O1034" s="253"/>
      <c r="P1034" s="312"/>
      <c r="Q1034" s="253"/>
      <c r="R1034" s="186" t="str">
        <f t="shared" si="517"/>
        <v>-</v>
      </c>
      <c r="S1034" s="186" t="str">
        <f t="shared" si="518"/>
        <v>-</v>
      </c>
      <c r="T1034" s="155" t="s">
        <v>316</v>
      </c>
      <c r="V1034" s="181">
        <f t="shared" si="500"/>
        <v>0</v>
      </c>
      <c r="W1034" s="202">
        <f t="shared" si="501"/>
        <v>0</v>
      </c>
      <c r="X1034" s="149">
        <f t="shared" si="502"/>
        <v>0</v>
      </c>
      <c r="Y1034" s="170">
        <f t="shared" si="503"/>
        <v>0</v>
      </c>
      <c r="Z1034" s="161">
        <f t="shared" si="504"/>
        <v>0</v>
      </c>
      <c r="AA1034" s="171">
        <f t="shared" si="505"/>
        <v>0</v>
      </c>
      <c r="AC1034" s="219">
        <f t="shared" si="506"/>
        <v>0</v>
      </c>
      <c r="AD1034" s="218">
        <f t="shared" si="507"/>
        <v>0</v>
      </c>
      <c r="AE1034" s="218">
        <f t="shared" si="508"/>
        <v>0</v>
      </c>
      <c r="AF1034" s="220">
        <f t="shared" si="509"/>
        <v>0</v>
      </c>
      <c r="AG1034" s="162"/>
      <c r="AH1034" s="182">
        <f t="shared" si="510"/>
        <v>0</v>
      </c>
      <c r="AI1034" s="183">
        <f t="shared" si="511"/>
        <v>0</v>
      </c>
      <c r="AJ1034" s="183">
        <f t="shared" si="512"/>
        <v>0</v>
      </c>
      <c r="AK1034" s="184">
        <f t="shared" si="513"/>
        <v>0</v>
      </c>
      <c r="AM1034" s="370" t="str">
        <f t="shared" si="519"/>
        <v>-</v>
      </c>
      <c r="AO1034" s="309" t="str">
        <f t="shared" si="516"/>
        <v/>
      </c>
    </row>
    <row r="1035" spans="2:41" ht="16.5" hidden="1" outlineLevel="2" thickBot="1">
      <c r="B1035" s="316">
        <v>41</v>
      </c>
      <c r="C1035" s="317">
        <f t="shared" si="514"/>
        <v>435</v>
      </c>
      <c r="D1035" s="317">
        <f t="shared" si="515"/>
        <v>0</v>
      </c>
      <c r="E1035" s="153"/>
      <c r="F1035" s="153"/>
      <c r="G1035" s="154"/>
      <c r="H1035" s="154"/>
      <c r="I1035" s="154"/>
      <c r="J1035" s="154"/>
      <c r="K1035" s="154"/>
      <c r="L1035" s="154"/>
      <c r="M1035" s="154"/>
      <c r="N1035" s="253"/>
      <c r="O1035" s="253"/>
      <c r="P1035" s="312"/>
      <c r="Q1035" s="253"/>
      <c r="R1035" s="186" t="str">
        <f t="shared" si="517"/>
        <v>-</v>
      </c>
      <c r="S1035" s="186" t="str">
        <f t="shared" si="518"/>
        <v>-</v>
      </c>
      <c r="T1035" s="155" t="s">
        <v>316</v>
      </c>
      <c r="V1035" s="181">
        <f t="shared" si="500"/>
        <v>0</v>
      </c>
      <c r="W1035" s="202">
        <f t="shared" si="501"/>
        <v>0</v>
      </c>
      <c r="X1035" s="149">
        <f t="shared" si="502"/>
        <v>0</v>
      </c>
      <c r="Y1035" s="170">
        <f t="shared" si="503"/>
        <v>0</v>
      </c>
      <c r="Z1035" s="161">
        <f t="shared" si="504"/>
        <v>0</v>
      </c>
      <c r="AA1035" s="171">
        <f t="shared" si="505"/>
        <v>0</v>
      </c>
      <c r="AC1035" s="219">
        <f t="shared" si="506"/>
        <v>0</v>
      </c>
      <c r="AD1035" s="218">
        <f t="shared" si="507"/>
        <v>0</v>
      </c>
      <c r="AE1035" s="218">
        <f t="shared" si="508"/>
        <v>0</v>
      </c>
      <c r="AF1035" s="220">
        <f t="shared" si="509"/>
        <v>0</v>
      </c>
      <c r="AG1035" s="162"/>
      <c r="AH1035" s="182">
        <f t="shared" si="510"/>
        <v>0</v>
      </c>
      <c r="AI1035" s="183">
        <f t="shared" si="511"/>
        <v>0</v>
      </c>
      <c r="AJ1035" s="183">
        <f t="shared" si="512"/>
        <v>0</v>
      </c>
      <c r="AK1035" s="184">
        <f t="shared" si="513"/>
        <v>0</v>
      </c>
      <c r="AM1035" s="370" t="str">
        <f t="shared" si="519"/>
        <v>-</v>
      </c>
      <c r="AO1035" s="309" t="str">
        <f t="shared" si="516"/>
        <v/>
      </c>
    </row>
    <row r="1036" spans="2:41" ht="16.5" hidden="1" outlineLevel="2" thickBot="1">
      <c r="B1036" s="316">
        <v>42</v>
      </c>
      <c r="C1036" s="317">
        <f t="shared" si="514"/>
        <v>435</v>
      </c>
      <c r="D1036" s="317">
        <f t="shared" si="515"/>
        <v>0</v>
      </c>
      <c r="E1036" s="153"/>
      <c r="F1036" s="153"/>
      <c r="G1036" s="154"/>
      <c r="H1036" s="154"/>
      <c r="I1036" s="154"/>
      <c r="J1036" s="154"/>
      <c r="K1036" s="154"/>
      <c r="L1036" s="154"/>
      <c r="M1036" s="154"/>
      <c r="N1036" s="253"/>
      <c r="O1036" s="253"/>
      <c r="P1036" s="312"/>
      <c r="Q1036" s="253"/>
      <c r="R1036" s="186" t="str">
        <f t="shared" si="517"/>
        <v>-</v>
      </c>
      <c r="S1036" s="186" t="str">
        <f t="shared" si="518"/>
        <v>-</v>
      </c>
      <c r="T1036" s="155" t="s">
        <v>316</v>
      </c>
      <c r="V1036" s="181">
        <f t="shared" si="500"/>
        <v>0</v>
      </c>
      <c r="W1036" s="202">
        <f t="shared" si="501"/>
        <v>0</v>
      </c>
      <c r="X1036" s="149">
        <f t="shared" si="502"/>
        <v>0</v>
      </c>
      <c r="Y1036" s="170">
        <f t="shared" si="503"/>
        <v>0</v>
      </c>
      <c r="Z1036" s="161">
        <f t="shared" si="504"/>
        <v>0</v>
      </c>
      <c r="AA1036" s="171">
        <f t="shared" si="505"/>
        <v>0</v>
      </c>
      <c r="AC1036" s="219">
        <f t="shared" si="506"/>
        <v>0</v>
      </c>
      <c r="AD1036" s="218">
        <f t="shared" si="507"/>
        <v>0</v>
      </c>
      <c r="AE1036" s="218">
        <f t="shared" si="508"/>
        <v>0</v>
      </c>
      <c r="AF1036" s="220">
        <f t="shared" si="509"/>
        <v>0</v>
      </c>
      <c r="AG1036" s="162"/>
      <c r="AH1036" s="182">
        <f t="shared" si="510"/>
        <v>0</v>
      </c>
      <c r="AI1036" s="183">
        <f t="shared" si="511"/>
        <v>0</v>
      </c>
      <c r="AJ1036" s="183">
        <f t="shared" si="512"/>
        <v>0</v>
      </c>
      <c r="AK1036" s="184">
        <f t="shared" si="513"/>
        <v>0</v>
      </c>
      <c r="AM1036" s="370" t="str">
        <f t="shared" si="519"/>
        <v>-</v>
      </c>
      <c r="AO1036" s="309" t="str">
        <f t="shared" si="516"/>
        <v/>
      </c>
    </row>
    <row r="1037" spans="2:41" ht="16.5" hidden="1" outlineLevel="2" thickBot="1">
      <c r="B1037" s="316">
        <v>43</v>
      </c>
      <c r="C1037" s="317">
        <f t="shared" si="514"/>
        <v>435</v>
      </c>
      <c r="D1037" s="317">
        <f t="shared" si="515"/>
        <v>0</v>
      </c>
      <c r="E1037" s="153"/>
      <c r="F1037" s="153"/>
      <c r="G1037" s="154"/>
      <c r="H1037" s="154"/>
      <c r="I1037" s="154"/>
      <c r="J1037" s="154"/>
      <c r="K1037" s="154"/>
      <c r="L1037" s="154"/>
      <c r="M1037" s="154"/>
      <c r="N1037" s="253"/>
      <c r="O1037" s="253"/>
      <c r="P1037" s="312"/>
      <c r="Q1037" s="253"/>
      <c r="R1037" s="186" t="str">
        <f t="shared" si="517"/>
        <v>-</v>
      </c>
      <c r="S1037" s="186" t="str">
        <f t="shared" si="518"/>
        <v>-</v>
      </c>
      <c r="T1037" s="155" t="s">
        <v>316</v>
      </c>
      <c r="V1037" s="181">
        <f t="shared" si="500"/>
        <v>0</v>
      </c>
      <c r="W1037" s="202">
        <f t="shared" si="501"/>
        <v>0</v>
      </c>
      <c r="X1037" s="149">
        <f t="shared" si="502"/>
        <v>0</v>
      </c>
      <c r="Y1037" s="170">
        <f t="shared" si="503"/>
        <v>0</v>
      </c>
      <c r="Z1037" s="161">
        <f t="shared" si="504"/>
        <v>0</v>
      </c>
      <c r="AA1037" s="171">
        <f t="shared" si="505"/>
        <v>0</v>
      </c>
      <c r="AC1037" s="219">
        <f t="shared" si="506"/>
        <v>0</v>
      </c>
      <c r="AD1037" s="218">
        <f t="shared" si="507"/>
        <v>0</v>
      </c>
      <c r="AE1037" s="218">
        <f t="shared" si="508"/>
        <v>0</v>
      </c>
      <c r="AF1037" s="220">
        <f t="shared" si="509"/>
        <v>0</v>
      </c>
      <c r="AG1037" s="162"/>
      <c r="AH1037" s="182">
        <f t="shared" si="510"/>
        <v>0</v>
      </c>
      <c r="AI1037" s="183">
        <f t="shared" si="511"/>
        <v>0</v>
      </c>
      <c r="AJ1037" s="183">
        <f t="shared" si="512"/>
        <v>0</v>
      </c>
      <c r="AK1037" s="184">
        <f t="shared" si="513"/>
        <v>0</v>
      </c>
      <c r="AM1037" s="370" t="str">
        <f t="shared" si="519"/>
        <v>-</v>
      </c>
      <c r="AO1037" s="309" t="str">
        <f t="shared" si="516"/>
        <v/>
      </c>
    </row>
    <row r="1038" spans="2:41" ht="16.5" hidden="1" outlineLevel="2" thickBot="1">
      <c r="B1038" s="316">
        <v>44</v>
      </c>
      <c r="C1038" s="317">
        <f t="shared" si="514"/>
        <v>435</v>
      </c>
      <c r="D1038" s="317">
        <f t="shared" si="515"/>
        <v>0</v>
      </c>
      <c r="E1038" s="153"/>
      <c r="F1038" s="153"/>
      <c r="G1038" s="154"/>
      <c r="H1038" s="154"/>
      <c r="I1038" s="154"/>
      <c r="J1038" s="154"/>
      <c r="K1038" s="154"/>
      <c r="L1038" s="154"/>
      <c r="M1038" s="154"/>
      <c r="N1038" s="253"/>
      <c r="O1038" s="253"/>
      <c r="P1038" s="312"/>
      <c r="Q1038" s="253"/>
      <c r="R1038" s="186" t="str">
        <f t="shared" si="517"/>
        <v>-</v>
      </c>
      <c r="S1038" s="186" t="str">
        <f t="shared" si="518"/>
        <v>-</v>
      </c>
      <c r="T1038" s="155" t="s">
        <v>316</v>
      </c>
      <c r="V1038" s="181">
        <f t="shared" si="500"/>
        <v>0</v>
      </c>
      <c r="W1038" s="202">
        <f t="shared" si="501"/>
        <v>0</v>
      </c>
      <c r="X1038" s="149">
        <f t="shared" si="502"/>
        <v>0</v>
      </c>
      <c r="Y1038" s="170">
        <f t="shared" si="503"/>
        <v>0</v>
      </c>
      <c r="Z1038" s="161">
        <f t="shared" si="504"/>
        <v>0</v>
      </c>
      <c r="AA1038" s="171">
        <f t="shared" si="505"/>
        <v>0</v>
      </c>
      <c r="AC1038" s="219">
        <f t="shared" si="506"/>
        <v>0</v>
      </c>
      <c r="AD1038" s="218">
        <f t="shared" si="507"/>
        <v>0</v>
      </c>
      <c r="AE1038" s="218">
        <f t="shared" si="508"/>
        <v>0</v>
      </c>
      <c r="AF1038" s="220">
        <f t="shared" si="509"/>
        <v>0</v>
      </c>
      <c r="AG1038" s="162"/>
      <c r="AH1038" s="182">
        <f t="shared" si="510"/>
        <v>0</v>
      </c>
      <c r="AI1038" s="183">
        <f t="shared" si="511"/>
        <v>0</v>
      </c>
      <c r="AJ1038" s="183">
        <f t="shared" si="512"/>
        <v>0</v>
      </c>
      <c r="AK1038" s="184">
        <f t="shared" si="513"/>
        <v>0</v>
      </c>
      <c r="AM1038" s="370" t="str">
        <f t="shared" si="519"/>
        <v>-</v>
      </c>
      <c r="AO1038" s="309" t="str">
        <f t="shared" si="516"/>
        <v/>
      </c>
    </row>
    <row r="1039" spans="2:41" ht="16.5" hidden="1" outlineLevel="2" thickBot="1">
      <c r="B1039" s="318">
        <v>45</v>
      </c>
      <c r="C1039" s="319">
        <f t="shared" si="514"/>
        <v>435</v>
      </c>
      <c r="D1039" s="319">
        <f t="shared" si="515"/>
        <v>0</v>
      </c>
      <c r="E1039" s="156"/>
      <c r="F1039" s="156"/>
      <c r="G1039" s="157"/>
      <c r="H1039" s="157"/>
      <c r="I1039" s="157"/>
      <c r="J1039" s="157"/>
      <c r="K1039" s="157"/>
      <c r="L1039" s="157"/>
      <c r="M1039" s="157"/>
      <c r="N1039" s="889"/>
      <c r="O1039" s="889"/>
      <c r="P1039" s="313"/>
      <c r="Q1039" s="889"/>
      <c r="R1039" s="187" t="str">
        <f t="shared" si="517"/>
        <v>-</v>
      </c>
      <c r="S1039" s="187" t="str">
        <f t="shared" si="518"/>
        <v>-</v>
      </c>
      <c r="T1039" s="158" t="s">
        <v>316</v>
      </c>
      <c r="V1039" s="181">
        <f t="shared" si="500"/>
        <v>0</v>
      </c>
      <c r="W1039" s="202">
        <f t="shared" si="501"/>
        <v>0</v>
      </c>
      <c r="X1039" s="149">
        <f t="shared" si="502"/>
        <v>0</v>
      </c>
      <c r="Y1039" s="170">
        <f t="shared" si="503"/>
        <v>0</v>
      </c>
      <c r="Z1039" s="161">
        <f t="shared" si="504"/>
        <v>0</v>
      </c>
      <c r="AA1039" s="171">
        <f t="shared" si="505"/>
        <v>0</v>
      </c>
      <c r="AC1039" s="219">
        <f t="shared" si="506"/>
        <v>0</v>
      </c>
      <c r="AD1039" s="218">
        <f t="shared" si="507"/>
        <v>0</v>
      </c>
      <c r="AE1039" s="218">
        <f t="shared" si="508"/>
        <v>0</v>
      </c>
      <c r="AF1039" s="220">
        <f t="shared" si="509"/>
        <v>0</v>
      </c>
      <c r="AG1039" s="162"/>
      <c r="AH1039" s="182">
        <f t="shared" si="510"/>
        <v>0</v>
      </c>
      <c r="AI1039" s="183">
        <f t="shared" si="511"/>
        <v>0</v>
      </c>
      <c r="AJ1039" s="183">
        <f t="shared" si="512"/>
        <v>0</v>
      </c>
      <c r="AK1039" s="184">
        <f t="shared" si="513"/>
        <v>0</v>
      </c>
      <c r="AM1039" s="371" t="str">
        <f t="shared" si="519"/>
        <v>-</v>
      </c>
      <c r="AO1039" s="309" t="str">
        <f t="shared" si="516"/>
        <v/>
      </c>
    </row>
    <row r="1040" spans="2:41" ht="15.75" hidden="1" outlineLevel="1" thickBot="1">
      <c r="F1040" s="761" t="s">
        <v>176</v>
      </c>
      <c r="G1040" s="762"/>
      <c r="H1040" s="762"/>
      <c r="I1040" s="762"/>
      <c r="J1040" s="762"/>
      <c r="K1040" s="762"/>
      <c r="L1040" s="762"/>
      <c r="M1040" s="762"/>
      <c r="N1040" s="199"/>
      <c r="O1040" s="199"/>
      <c r="P1040" s="199"/>
      <c r="Q1040" s="199"/>
      <c r="R1040" s="200"/>
      <c r="S1040" s="200"/>
    </row>
    <row r="1041" spans="2:41" s="322" customFormat="1" ht="21.75" hidden="1" customHeight="1" outlineLevel="1" thickTop="1">
      <c r="B1041" s="320"/>
      <c r="C1041" s="321"/>
      <c r="D1041" s="321"/>
      <c r="F1041" s="328" t="s">
        <v>350</v>
      </c>
      <c r="G1041" s="329" t="s">
        <v>248</v>
      </c>
      <c r="H1041" s="329" t="s">
        <v>265</v>
      </c>
      <c r="I1041" s="329" t="s">
        <v>249</v>
      </c>
      <c r="J1041" s="329" t="s">
        <v>250</v>
      </c>
      <c r="K1041" s="329" t="s">
        <v>251</v>
      </c>
      <c r="L1041" s="329" t="s">
        <v>252</v>
      </c>
      <c r="M1041" s="329" t="s">
        <v>253</v>
      </c>
      <c r="N1041" s="329" t="s">
        <v>254</v>
      </c>
      <c r="O1041" s="329" t="s">
        <v>399</v>
      </c>
      <c r="P1041" s="329" t="s">
        <v>400</v>
      </c>
      <c r="Q1041" s="329" t="s">
        <v>401</v>
      </c>
      <c r="R1041" s="330" t="s">
        <v>264</v>
      </c>
      <c r="S1041" s="331" t="s">
        <v>255</v>
      </c>
      <c r="T1041" s="372" t="s">
        <v>409</v>
      </c>
      <c r="U1041" s="325"/>
      <c r="V1041" s="321"/>
      <c r="W1041" s="321"/>
      <c r="AG1041" s="326"/>
      <c r="AL1041" s="325"/>
      <c r="AM1041" s="325"/>
      <c r="AN1041" s="325"/>
      <c r="AO1041" s="344"/>
    </row>
    <row r="1042" spans="2:41" s="322" customFormat="1" ht="15" hidden="1" outlineLevel="1">
      <c r="B1042" s="320"/>
      <c r="C1042" s="321"/>
      <c r="D1042" s="321"/>
      <c r="F1042" s="332" t="s">
        <v>257</v>
      </c>
      <c r="G1042" s="333">
        <f t="shared" ref="G1042:S1042" si="520">SUMIF(G995:G1039,5)/5</f>
        <v>0</v>
      </c>
      <c r="H1042" s="333">
        <f t="shared" si="520"/>
        <v>0</v>
      </c>
      <c r="I1042" s="333">
        <f t="shared" si="520"/>
        <v>0</v>
      </c>
      <c r="J1042" s="333">
        <f t="shared" si="520"/>
        <v>0</v>
      </c>
      <c r="K1042" s="333">
        <f t="shared" si="520"/>
        <v>0</v>
      </c>
      <c r="L1042" s="333">
        <f t="shared" si="520"/>
        <v>0</v>
      </c>
      <c r="M1042" s="333">
        <f t="shared" si="520"/>
        <v>0</v>
      </c>
      <c r="N1042" s="333">
        <f t="shared" si="520"/>
        <v>0</v>
      </c>
      <c r="O1042" s="333">
        <f t="shared" si="520"/>
        <v>0</v>
      </c>
      <c r="P1042" s="333">
        <f t="shared" si="520"/>
        <v>0</v>
      </c>
      <c r="Q1042" s="333">
        <f t="shared" si="520"/>
        <v>0</v>
      </c>
      <c r="R1042" s="333">
        <f t="shared" si="520"/>
        <v>0</v>
      </c>
      <c r="S1042" s="334">
        <f t="shared" si="520"/>
        <v>0</v>
      </c>
      <c r="T1042" s="373" t="s">
        <v>411</v>
      </c>
      <c r="U1042" s="325"/>
      <c r="V1042" s="321"/>
      <c r="W1042" s="321"/>
      <c r="AG1042" s="326"/>
      <c r="AL1042" s="325"/>
      <c r="AM1042" s="325"/>
      <c r="AN1042" s="325"/>
      <c r="AO1042" s="344"/>
    </row>
    <row r="1043" spans="2:41" s="322" customFormat="1" ht="15" hidden="1" outlineLevel="1">
      <c r="B1043" s="320"/>
      <c r="C1043" s="321"/>
      <c r="D1043" s="321"/>
      <c r="F1043" s="335" t="s">
        <v>258</v>
      </c>
      <c r="G1043" s="336">
        <f t="shared" ref="G1043:S1043" si="521">IF(ISERR(G1042/SUM(G1042,G1044,G1046,G1048)*100),0,G1042/SUM(G1042,G1044,G1046,G1048)*100)</f>
        <v>0</v>
      </c>
      <c r="H1043" s="336">
        <f t="shared" si="521"/>
        <v>0</v>
      </c>
      <c r="I1043" s="336">
        <f t="shared" si="521"/>
        <v>0</v>
      </c>
      <c r="J1043" s="336">
        <f t="shared" si="521"/>
        <v>0</v>
      </c>
      <c r="K1043" s="336">
        <f t="shared" si="521"/>
        <v>0</v>
      </c>
      <c r="L1043" s="336">
        <f t="shared" si="521"/>
        <v>0</v>
      </c>
      <c r="M1043" s="336">
        <f t="shared" si="521"/>
        <v>0</v>
      </c>
      <c r="N1043" s="336">
        <f t="shared" si="521"/>
        <v>0</v>
      </c>
      <c r="O1043" s="336">
        <f t="shared" si="521"/>
        <v>0</v>
      </c>
      <c r="P1043" s="336">
        <f t="shared" si="521"/>
        <v>0</v>
      </c>
      <c r="Q1043" s="336">
        <f t="shared" si="521"/>
        <v>0</v>
      </c>
      <c r="R1043" s="336">
        <f t="shared" si="521"/>
        <v>0</v>
      </c>
      <c r="S1043" s="337">
        <f t="shared" si="521"/>
        <v>0</v>
      </c>
      <c r="T1043" s="374">
        <f>SUM(V994:W994)</f>
        <v>0</v>
      </c>
      <c r="U1043" s="325"/>
      <c r="V1043" s="321"/>
      <c r="W1043" s="321"/>
      <c r="AG1043" s="326"/>
      <c r="AL1043" s="325"/>
      <c r="AM1043" s="325"/>
      <c r="AN1043" s="325"/>
      <c r="AO1043" s="344"/>
    </row>
    <row r="1044" spans="2:41" s="322" customFormat="1" ht="15" hidden="1" outlineLevel="1">
      <c r="B1044" s="320"/>
      <c r="C1044" s="321"/>
      <c r="D1044" s="321"/>
      <c r="F1044" s="332" t="s">
        <v>259</v>
      </c>
      <c r="G1044" s="333">
        <f t="shared" ref="G1044:S1044" si="522">SUMIF(G995:G1039,4)/4</f>
        <v>0</v>
      </c>
      <c r="H1044" s="333">
        <f t="shared" si="522"/>
        <v>0</v>
      </c>
      <c r="I1044" s="333">
        <f t="shared" si="522"/>
        <v>0</v>
      </c>
      <c r="J1044" s="333">
        <f t="shared" si="522"/>
        <v>0</v>
      </c>
      <c r="K1044" s="333">
        <f t="shared" si="522"/>
        <v>0</v>
      </c>
      <c r="L1044" s="333">
        <f t="shared" si="522"/>
        <v>0</v>
      </c>
      <c r="M1044" s="333">
        <f t="shared" si="522"/>
        <v>0</v>
      </c>
      <c r="N1044" s="333">
        <f t="shared" si="522"/>
        <v>0</v>
      </c>
      <c r="O1044" s="333">
        <f t="shared" si="522"/>
        <v>0</v>
      </c>
      <c r="P1044" s="333">
        <f t="shared" si="522"/>
        <v>0</v>
      </c>
      <c r="Q1044" s="333">
        <f t="shared" si="522"/>
        <v>0</v>
      </c>
      <c r="R1044" s="333">
        <f t="shared" si="522"/>
        <v>0</v>
      </c>
      <c r="S1044" s="334">
        <f t="shared" si="522"/>
        <v>0</v>
      </c>
      <c r="T1044" s="375" t="s">
        <v>410</v>
      </c>
      <c r="U1044" s="325"/>
      <c r="V1044" s="321"/>
      <c r="W1044" s="321"/>
      <c r="AG1044" s="326"/>
      <c r="AL1044" s="325"/>
      <c r="AM1044" s="325"/>
      <c r="AN1044" s="325"/>
      <c r="AO1044" s="344"/>
    </row>
    <row r="1045" spans="2:41" s="322" customFormat="1" ht="15" hidden="1" outlineLevel="1">
      <c r="B1045" s="320"/>
      <c r="C1045" s="321"/>
      <c r="D1045" s="321"/>
      <c r="F1045" s="335" t="s">
        <v>258</v>
      </c>
      <c r="G1045" s="336">
        <f t="shared" ref="G1045:S1045" si="523">IF(ISERR(G1044/SUM(G1042,G1044,G1046,G1048)*100),0,G1044/SUM(G1042,G1044,G1046,G1048)*100)</f>
        <v>0</v>
      </c>
      <c r="H1045" s="336">
        <f t="shared" si="523"/>
        <v>0</v>
      </c>
      <c r="I1045" s="336">
        <f t="shared" si="523"/>
        <v>0</v>
      </c>
      <c r="J1045" s="336">
        <f t="shared" si="523"/>
        <v>0</v>
      </c>
      <c r="K1045" s="336">
        <f t="shared" si="523"/>
        <v>0</v>
      </c>
      <c r="L1045" s="336">
        <f t="shared" si="523"/>
        <v>0</v>
      </c>
      <c r="M1045" s="336">
        <f t="shared" si="523"/>
        <v>0</v>
      </c>
      <c r="N1045" s="336">
        <f t="shared" si="523"/>
        <v>0</v>
      </c>
      <c r="O1045" s="336">
        <f t="shared" si="523"/>
        <v>0</v>
      </c>
      <c r="P1045" s="336">
        <f t="shared" si="523"/>
        <v>0</v>
      </c>
      <c r="Q1045" s="336">
        <f t="shared" si="523"/>
        <v>0</v>
      </c>
      <c r="R1045" s="336">
        <f t="shared" si="523"/>
        <v>0</v>
      </c>
      <c r="S1045" s="337">
        <f t="shared" si="523"/>
        <v>0</v>
      </c>
      <c r="T1045" s="376">
        <f>AM994</f>
        <v>0</v>
      </c>
      <c r="U1045" s="325"/>
      <c r="V1045" s="321"/>
      <c r="W1045" s="321"/>
      <c r="AG1045" s="326"/>
      <c r="AL1045" s="325"/>
      <c r="AM1045" s="325"/>
      <c r="AN1045" s="325"/>
      <c r="AO1045" s="344"/>
    </row>
    <row r="1046" spans="2:41" s="322" customFormat="1" ht="15" hidden="1" outlineLevel="1">
      <c r="B1046" s="320"/>
      <c r="C1046" s="321"/>
      <c r="D1046" s="321"/>
      <c r="F1046" s="332" t="s">
        <v>260</v>
      </c>
      <c r="G1046" s="333">
        <f t="shared" ref="G1046:S1046" si="524">SUMIF(G995:G1039,3)/3</f>
        <v>0</v>
      </c>
      <c r="H1046" s="333">
        <f t="shared" si="524"/>
        <v>0</v>
      </c>
      <c r="I1046" s="333">
        <f t="shared" si="524"/>
        <v>0</v>
      </c>
      <c r="J1046" s="333">
        <f t="shared" si="524"/>
        <v>0</v>
      </c>
      <c r="K1046" s="333">
        <f t="shared" si="524"/>
        <v>0</v>
      </c>
      <c r="L1046" s="333">
        <f t="shared" si="524"/>
        <v>0</v>
      </c>
      <c r="M1046" s="333">
        <f t="shared" si="524"/>
        <v>0</v>
      </c>
      <c r="N1046" s="333">
        <f t="shared" si="524"/>
        <v>0</v>
      </c>
      <c r="O1046" s="333">
        <f t="shared" si="524"/>
        <v>0</v>
      </c>
      <c r="P1046" s="333">
        <f t="shared" si="524"/>
        <v>0</v>
      </c>
      <c r="Q1046" s="333">
        <f t="shared" si="524"/>
        <v>0</v>
      </c>
      <c r="R1046" s="333">
        <f t="shared" si="524"/>
        <v>0</v>
      </c>
      <c r="S1046" s="334">
        <f t="shared" si="524"/>
        <v>0</v>
      </c>
      <c r="T1046" s="375" t="s">
        <v>412</v>
      </c>
      <c r="U1046" s="325"/>
      <c r="V1046" s="321"/>
      <c r="W1046" s="321"/>
      <c r="AG1046" s="326"/>
      <c r="AL1046" s="325"/>
      <c r="AM1046" s="325"/>
      <c r="AN1046" s="325"/>
      <c r="AO1046" s="344"/>
    </row>
    <row r="1047" spans="2:41" s="322" customFormat="1" ht="15" hidden="1" outlineLevel="1">
      <c r="B1047" s="320"/>
      <c r="C1047" s="321"/>
      <c r="D1047" s="321"/>
      <c r="F1047" s="335" t="s">
        <v>258</v>
      </c>
      <c r="G1047" s="336">
        <f t="shared" ref="G1047:S1047" si="525">IF(ISERR(G1046/SUM(G1042,G1044,G1046,G1048)*100),0,G1046/SUM(G1042,G1044,G1046,G1048)*100)</f>
        <v>0</v>
      </c>
      <c r="H1047" s="336">
        <f t="shared" si="525"/>
        <v>0</v>
      </c>
      <c r="I1047" s="336">
        <f t="shared" si="525"/>
        <v>0</v>
      </c>
      <c r="J1047" s="336">
        <f t="shared" si="525"/>
        <v>0</v>
      </c>
      <c r="K1047" s="336">
        <f t="shared" si="525"/>
        <v>0</v>
      </c>
      <c r="L1047" s="336">
        <f t="shared" si="525"/>
        <v>0</v>
      </c>
      <c r="M1047" s="336">
        <f t="shared" si="525"/>
        <v>0</v>
      </c>
      <c r="N1047" s="336">
        <f t="shared" si="525"/>
        <v>0</v>
      </c>
      <c r="O1047" s="336">
        <f t="shared" si="525"/>
        <v>0</v>
      </c>
      <c r="P1047" s="336">
        <f t="shared" si="525"/>
        <v>0</v>
      </c>
      <c r="Q1047" s="336">
        <f t="shared" si="525"/>
        <v>0</v>
      </c>
      <c r="R1047" s="336">
        <f t="shared" si="525"/>
        <v>0</v>
      </c>
      <c r="S1047" s="337">
        <f t="shared" si="525"/>
        <v>0</v>
      </c>
      <c r="T1047" s="377">
        <f>T1043-T1045</f>
        <v>0</v>
      </c>
      <c r="U1047" s="325"/>
      <c r="V1047" s="321"/>
      <c r="W1047" s="321"/>
      <c r="AG1047" s="326"/>
      <c r="AL1047" s="325"/>
      <c r="AM1047" s="325"/>
      <c r="AN1047" s="325"/>
      <c r="AO1047" s="344"/>
    </row>
    <row r="1048" spans="2:41" s="322" customFormat="1" ht="15" hidden="1" outlineLevel="1">
      <c r="B1048" s="320"/>
      <c r="C1048" s="321"/>
      <c r="D1048" s="321"/>
      <c r="F1048" s="332" t="s">
        <v>261</v>
      </c>
      <c r="G1048" s="333">
        <f t="shared" ref="G1048:S1048" si="526">SUMIF(G995:G1039,2)/2</f>
        <v>0</v>
      </c>
      <c r="H1048" s="333">
        <f t="shared" si="526"/>
        <v>0</v>
      </c>
      <c r="I1048" s="333">
        <f t="shared" si="526"/>
        <v>0</v>
      </c>
      <c r="J1048" s="333">
        <f t="shared" si="526"/>
        <v>0</v>
      </c>
      <c r="K1048" s="333">
        <f t="shared" si="526"/>
        <v>0</v>
      </c>
      <c r="L1048" s="333">
        <f t="shared" si="526"/>
        <v>0</v>
      </c>
      <c r="M1048" s="333">
        <f t="shared" si="526"/>
        <v>0</v>
      </c>
      <c r="N1048" s="333">
        <f t="shared" si="526"/>
        <v>0</v>
      </c>
      <c r="O1048" s="333">
        <f t="shared" si="526"/>
        <v>0</v>
      </c>
      <c r="P1048" s="333">
        <f t="shared" si="526"/>
        <v>0</v>
      </c>
      <c r="Q1048" s="333">
        <f t="shared" si="526"/>
        <v>0</v>
      </c>
      <c r="R1048" s="333">
        <f t="shared" si="526"/>
        <v>0</v>
      </c>
      <c r="S1048" s="334">
        <f t="shared" si="526"/>
        <v>0</v>
      </c>
      <c r="T1048" s="1128" t="s">
        <v>413</v>
      </c>
      <c r="U1048" s="325"/>
      <c r="V1048" s="321"/>
      <c r="W1048" s="321"/>
      <c r="AG1048" s="326"/>
      <c r="AL1048" s="325"/>
      <c r="AM1048" s="325"/>
      <c r="AN1048" s="325"/>
      <c r="AO1048" s="344"/>
    </row>
    <row r="1049" spans="2:41" s="322" customFormat="1" ht="15" hidden="1" outlineLevel="1">
      <c r="B1049" s="320"/>
      <c r="C1049" s="321"/>
      <c r="D1049" s="321"/>
      <c r="F1049" s="335" t="s">
        <v>258</v>
      </c>
      <c r="G1049" s="336">
        <f t="shared" ref="G1049:S1049" si="527">IF(ISERR(G1048/SUM(G1042,G1044,G1046,G1048)*100),0,G1048/SUM(G1042,G1044,G1046,G1048)*100)</f>
        <v>0</v>
      </c>
      <c r="H1049" s="336">
        <f t="shared" si="527"/>
        <v>0</v>
      </c>
      <c r="I1049" s="336">
        <f t="shared" si="527"/>
        <v>0</v>
      </c>
      <c r="J1049" s="336">
        <f t="shared" si="527"/>
        <v>0</v>
      </c>
      <c r="K1049" s="336">
        <f t="shared" si="527"/>
        <v>0</v>
      </c>
      <c r="L1049" s="336">
        <f t="shared" si="527"/>
        <v>0</v>
      </c>
      <c r="M1049" s="336">
        <f t="shared" si="527"/>
        <v>0</v>
      </c>
      <c r="N1049" s="336">
        <f t="shared" si="527"/>
        <v>0</v>
      </c>
      <c r="O1049" s="336">
        <f t="shared" si="527"/>
        <v>0</v>
      </c>
      <c r="P1049" s="336">
        <f t="shared" si="527"/>
        <v>0</v>
      </c>
      <c r="Q1049" s="336">
        <f t="shared" si="527"/>
        <v>0</v>
      </c>
      <c r="R1049" s="336">
        <f t="shared" si="527"/>
        <v>0</v>
      </c>
      <c r="S1049" s="337">
        <f t="shared" si="527"/>
        <v>0</v>
      </c>
      <c r="T1049" s="1129"/>
      <c r="U1049" s="325"/>
      <c r="V1049" s="321"/>
      <c r="W1049" s="321"/>
      <c r="AG1049" s="326"/>
      <c r="AL1049" s="325"/>
      <c r="AM1049" s="325"/>
      <c r="AN1049" s="325"/>
      <c r="AO1049" s="344"/>
    </row>
    <row r="1050" spans="2:41" s="322" customFormat="1" ht="15" collapsed="1">
      <c r="B1050" s="320"/>
      <c r="C1050" s="321"/>
      <c r="D1050" s="321"/>
      <c r="F1050" s="338" t="s">
        <v>262</v>
      </c>
      <c r="G1050" s="339">
        <f t="shared" ref="G1050:S1050" si="528">IF(SUM(G1042,G1044,G1046,G1048)=0,0,IF(AND(SUM(G1043,G1045,G1047)&gt;=95,G1043&gt;=50),5,IF(AND(SUM(G1043,G1045,G1047)&gt;=90,SUM(G1043,G1045)&gt;=50),4,IF(SUM(G1043,G1045,G1047)&gt;=85,3,2))))</f>
        <v>0</v>
      </c>
      <c r="H1050" s="339">
        <f t="shared" si="528"/>
        <v>0</v>
      </c>
      <c r="I1050" s="339">
        <f t="shared" si="528"/>
        <v>0</v>
      </c>
      <c r="J1050" s="339">
        <f t="shared" si="528"/>
        <v>0</v>
      </c>
      <c r="K1050" s="339">
        <f t="shared" si="528"/>
        <v>0</v>
      </c>
      <c r="L1050" s="339">
        <f t="shared" si="528"/>
        <v>0</v>
      </c>
      <c r="M1050" s="339">
        <f t="shared" si="528"/>
        <v>0</v>
      </c>
      <c r="N1050" s="339">
        <f t="shared" si="528"/>
        <v>0</v>
      </c>
      <c r="O1050" s="339">
        <f t="shared" si="528"/>
        <v>0</v>
      </c>
      <c r="P1050" s="339">
        <f t="shared" si="528"/>
        <v>0</v>
      </c>
      <c r="Q1050" s="339">
        <f t="shared" si="528"/>
        <v>0</v>
      </c>
      <c r="R1050" s="339">
        <f t="shared" si="528"/>
        <v>0</v>
      </c>
      <c r="S1050" s="340">
        <f t="shared" si="528"/>
        <v>0</v>
      </c>
      <c r="T1050" s="378" t="e">
        <f>T1045/T1043</f>
        <v>#DIV/0!</v>
      </c>
      <c r="U1050" s="325"/>
      <c r="V1050" s="321"/>
      <c r="W1050" s="321"/>
      <c r="AG1050" s="326"/>
      <c r="AL1050" s="325"/>
      <c r="AM1050" s="325"/>
      <c r="AN1050" s="325"/>
      <c r="AO1050" s="344"/>
    </row>
    <row r="1051" spans="2:41" s="322" customFormat="1" ht="15.75" thickBot="1">
      <c r="B1051" s="320"/>
      <c r="C1051" s="321"/>
      <c r="D1051" s="321"/>
      <c r="F1051" s="341" t="s">
        <v>263</v>
      </c>
      <c r="G1051" s="342">
        <f t="shared" ref="G1051:S1051" si="529">IF(SUM(G1042,G1044,G1046,G1048)&gt;0,SUM(G1042*5,G1044*4,G1046*3,G1048*2)/SUM(G1042,G1044,G1046,G1048),0)</f>
        <v>0</v>
      </c>
      <c r="H1051" s="342">
        <f t="shared" si="529"/>
        <v>0</v>
      </c>
      <c r="I1051" s="342">
        <f t="shared" si="529"/>
        <v>0</v>
      </c>
      <c r="J1051" s="342">
        <f t="shared" si="529"/>
        <v>0</v>
      </c>
      <c r="K1051" s="342">
        <f t="shared" si="529"/>
        <v>0</v>
      </c>
      <c r="L1051" s="342">
        <f t="shared" si="529"/>
        <v>0</v>
      </c>
      <c r="M1051" s="342">
        <f t="shared" si="529"/>
        <v>0</v>
      </c>
      <c r="N1051" s="342">
        <f t="shared" si="529"/>
        <v>0</v>
      </c>
      <c r="O1051" s="342">
        <f t="shared" si="529"/>
        <v>0</v>
      </c>
      <c r="P1051" s="342">
        <f t="shared" si="529"/>
        <v>0</v>
      </c>
      <c r="Q1051" s="342">
        <f t="shared" si="529"/>
        <v>0</v>
      </c>
      <c r="R1051" s="342">
        <f t="shared" si="529"/>
        <v>0</v>
      </c>
      <c r="S1051" s="343">
        <f t="shared" si="529"/>
        <v>0</v>
      </c>
      <c r="T1051" s="379" t="e">
        <f>T1047/T1043</f>
        <v>#DIV/0!</v>
      </c>
      <c r="U1051" s="325"/>
      <c r="V1051" s="321"/>
      <c r="W1051" s="321"/>
      <c r="AG1051" s="326"/>
      <c r="AL1051" s="325"/>
      <c r="AM1051" s="325"/>
      <c r="AN1051" s="325"/>
      <c r="AO1051" s="344"/>
    </row>
    <row r="1052" spans="2:41" ht="14.25" thickTop="1" thickBot="1"/>
    <row r="1053" spans="2:41" s="159" customFormat="1" ht="16.5" thickBot="1">
      <c r="B1053" s="189"/>
      <c r="C1053" s="198">
        <v>436</v>
      </c>
      <c r="D1053" s="713">
        <f>Главная!Q20</f>
        <v>0</v>
      </c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6"/>
      <c r="O1053" s="176"/>
      <c r="P1053" s="176"/>
      <c r="Q1053" s="176"/>
      <c r="R1053" s="175"/>
      <c r="S1053" s="175"/>
      <c r="T1053" s="177"/>
      <c r="V1053" s="162"/>
      <c r="W1053" s="162"/>
      <c r="Y1053" s="1117" t="s">
        <v>351</v>
      </c>
      <c r="Z1053" s="1117"/>
      <c r="AA1053" s="1117"/>
      <c r="AC1053" s="1117" t="s">
        <v>352</v>
      </c>
      <c r="AD1053" s="1117"/>
      <c r="AE1053" s="1117"/>
      <c r="AF1053" s="1117"/>
      <c r="AG1053" s="162"/>
      <c r="AH1053" s="1117" t="s">
        <v>264</v>
      </c>
      <c r="AI1053" s="1117"/>
      <c r="AJ1053" s="1117"/>
      <c r="AK1053" s="1117"/>
      <c r="AM1053" s="224" t="s">
        <v>409</v>
      </c>
      <c r="AO1053" s="162"/>
    </row>
    <row r="1054" spans="2:41" ht="30" hidden="1" customHeight="1" outlineLevel="2" thickBot="1">
      <c r="B1054" s="193" t="s">
        <v>348</v>
      </c>
      <c r="C1054" s="194" t="s">
        <v>244</v>
      </c>
      <c r="D1054" s="194" t="s">
        <v>245</v>
      </c>
      <c r="E1054" s="194" t="s">
        <v>246</v>
      </c>
      <c r="F1054" s="209" t="s">
        <v>319</v>
      </c>
      <c r="G1054" s="212" t="s">
        <v>248</v>
      </c>
      <c r="H1054" s="210" t="s">
        <v>265</v>
      </c>
      <c r="I1054" s="212" t="s">
        <v>249</v>
      </c>
      <c r="J1054" s="211" t="s">
        <v>250</v>
      </c>
      <c r="K1054" s="194" t="s">
        <v>251</v>
      </c>
      <c r="L1054" s="194" t="s">
        <v>252</v>
      </c>
      <c r="M1054" s="194" t="s">
        <v>253</v>
      </c>
      <c r="N1054" s="194" t="s">
        <v>254</v>
      </c>
      <c r="O1054" s="194" t="s">
        <v>399</v>
      </c>
      <c r="P1054" s="310" t="s">
        <v>400</v>
      </c>
      <c r="Q1054" s="194" t="s">
        <v>401</v>
      </c>
      <c r="R1054" s="196" t="s">
        <v>264</v>
      </c>
      <c r="S1054" s="196" t="s">
        <v>255</v>
      </c>
      <c r="T1054" s="204" t="str">
        <f>CONCATENATE("Аттест. - ",SUM(V1055:V1099)," чел.","                                                 Не Аттест. - ",SUM(W1055:W1099)," чел.")</f>
        <v>Аттест. - 0 чел.                                                 Не Аттест. - 0 чел.</v>
      </c>
      <c r="V1054" s="203">
        <f>SUM(V1055:V1099)</f>
        <v>0</v>
      </c>
      <c r="W1054" s="205">
        <f>SUM(W1055:W1099)</f>
        <v>0</v>
      </c>
      <c r="Y1054" s="206">
        <v>5</v>
      </c>
      <c r="Z1054" s="207">
        <v>4</v>
      </c>
      <c r="AA1054" s="208">
        <v>3</v>
      </c>
      <c r="AC1054" s="178">
        <v>5</v>
      </c>
      <c r="AD1054" s="179">
        <v>4</v>
      </c>
      <c r="AE1054" s="179">
        <v>3</v>
      </c>
      <c r="AF1054" s="180">
        <v>2</v>
      </c>
      <c r="AG1054" s="217"/>
      <c r="AH1054" s="178">
        <v>5</v>
      </c>
      <c r="AI1054" s="179">
        <v>4</v>
      </c>
      <c r="AJ1054" s="179">
        <v>3</v>
      </c>
      <c r="AK1054" s="180">
        <v>2</v>
      </c>
      <c r="AM1054" s="369">
        <f>SUM(AM1055:AM1099)</f>
        <v>0</v>
      </c>
      <c r="AO1054" s="201"/>
    </row>
    <row r="1055" spans="2:41" ht="16.5" hidden="1" outlineLevel="2" thickBot="1">
      <c r="B1055" s="314">
        <v>1</v>
      </c>
      <c r="C1055" s="315">
        <f>C1053</f>
        <v>436</v>
      </c>
      <c r="D1055" s="315">
        <f>D1053</f>
        <v>0</v>
      </c>
      <c r="E1055" s="150"/>
      <c r="F1055" s="150"/>
      <c r="G1055" s="151"/>
      <c r="H1055" s="151"/>
      <c r="I1055" s="151"/>
      <c r="J1055" s="151"/>
      <c r="K1055" s="151"/>
      <c r="L1055" s="151"/>
      <c r="M1055" s="151"/>
      <c r="N1055" s="252"/>
      <c r="O1055" s="252"/>
      <c r="P1055" s="311"/>
      <c r="Q1055" s="252"/>
      <c r="R1055" s="185" t="str">
        <f>IF(SUM(J1055:Q1055)&lt;1,"-",IF(AK1055&gt;0,2,IF(AND(AH1055&gt;=50,AI1055=(100-AH1055)),5,IF((AH1055+AI1055)&gt;=70,4,3))))</f>
        <v>-</v>
      </c>
      <c r="S1055" s="185" t="str">
        <f>IF(AND(G1055&gt;1,I1055&gt;1),IF(Y1055=5,5,IF(Z1055=4,4,IF(AA1055=3,3,IF(V1055=1,2,"-")))),R1055)</f>
        <v>-</v>
      </c>
      <c r="T1055" s="152" t="s">
        <v>316</v>
      </c>
      <c r="V1055" s="181">
        <f t="shared" ref="V1055:V1099" si="530">IF(SUM(AH1055:AK1055)&gt;0,1,0)</f>
        <v>0</v>
      </c>
      <c r="W1055" s="202">
        <f t="shared" ref="W1055:W1099" si="531">IF(IF(ISERR(SEARCH(".",F1055)),0,1)=1,IF(V1055=1,0,1),0)</f>
        <v>0</v>
      </c>
      <c r="X1055" s="149">
        <f t="shared" ref="X1055:X1099" si="532">SUM(IF(J1055&gt;0,1,0),IF(K1055&gt;0,1,0),IF(L1055&gt;0,1,0),IF(M1055&gt;0,1,0),IF($W$2=2,SUM(IF(N1055&gt;0,1,0),IF(O1055&gt;0,1,0),IF(Q1055&gt;0,1,0)),IF($W$2=4,IF(N1055&gt;0,1,0))))</f>
        <v>0</v>
      </c>
      <c r="Y1055" s="167">
        <f t="shared" ref="Y1055:Y1099" si="533">IF(AND(G1055=5,I1055=5),IF(AC1055&gt;=50,IF(AND(AE1055=0,AF1055=0),5,0),0),0)</f>
        <v>0</v>
      </c>
      <c r="Z1055" s="168">
        <f t="shared" ref="Z1055:Z1099" si="534">IF(AND(G1055&gt;=4,I1055&gt;=4),IF(SUM(AC1055:AD1055)&gt;=70,IF(AF1055=0,4,0),0),0)</f>
        <v>0</v>
      </c>
      <c r="AA1055" s="169">
        <f t="shared" ref="AA1055:AA1099" si="535">IF(AND(G1055&gt;=3,I1055&gt;=3),IF(AF1055=0,3,0),0)</f>
        <v>0</v>
      </c>
      <c r="AC1055" s="219">
        <f t="shared" ref="AC1055:AC1099" si="536">(IF(G1055=5,1,0)+IF(I1055=5,1,0)+IF(J1055=5,1,0)+IF(K1055=5,1,0)+IF(L1055=5,1,0)+IF(M1055=5,1,0)+IF(AND(N1055=5,OR($W$2=4,$W$2=2)),1,0)+IF(AND($W$2=2,O1055=5),1,0)+IF(AND($W$2=2,Q1055=5),1,0))/(X1055+2)*100</f>
        <v>0</v>
      </c>
      <c r="AD1055" s="218">
        <f t="shared" ref="AD1055:AD1099" si="537">(IF(G1055=4,1,0)+IF(I1055=4,1,0)+IF(J1055=4,1,0)+IF(K1055=4,1,0)+IF(L1055=4,1,0)+IF(M1055=4,1,0)+IF(AND(N1055=4,OR($W$2=4,$W$2=2)),1,0)+IF(AND($W$2=2,O1055=4),1,0)+IF(AND($W$2=2,Q1055=4),1,0))/(X1055+2)*100</f>
        <v>0</v>
      </c>
      <c r="AE1055" s="218">
        <f t="shared" ref="AE1055:AE1099" si="538">(IF(G1055=3,1,0)+IF(I1055=3,1,0)+IF(J1055=3,1,0)+IF(K1055=3,1,0)+IF(L1055=3,1,0)+IF(M1055=3,1,0)+IF(AND(N1055=3,(OR($W$2=4,$W$2=2))),1,0)+IF(AND($W$2=2,O1055=3),1,0)+IF(AND($W$2=2,Q1055=3),1,0))/(X1055+2)*100</f>
        <v>0</v>
      </c>
      <c r="AF1055" s="220">
        <f t="shared" ref="AF1055:AF1099" si="539">(IF(G1055=2,1,0)+IF(I1055=2,1,0)+IF(J1055=2,1,0)+IF(K1055=2,1,0)+IF(L1055=2,1,0)+IF(M1055=2,1,0)+IF(AND(OR($W$2=4,$W$2=2),N1055=2),1,0)+IF(AND($W$2=2,O1055=2),1,0)+IF(AND($W$2=2,Q1055=2),1,0))/(X1055+2)*100</f>
        <v>0</v>
      </c>
      <c r="AG1055" s="162"/>
      <c r="AH1055" s="182">
        <f t="shared" ref="AH1055:AH1099" si="540">(IF(J1055=5,1,0)+IF(K1055=5,1,0)+IF(L1055=5,1,0)+IF(M1055=5,1,0)+IF(AND(N1055=5,OR($W$2=4,$W$2=2)),1,0)+IF(AND($W$2=2,O1055=5),1,0)+IF(AND($W$2=2,Q1055=5),1,0))/(IF(X1055=0,1,X1055))*100</f>
        <v>0</v>
      </c>
      <c r="AI1055" s="183">
        <f t="shared" ref="AI1055:AI1099" si="541">(IF(J1055=4,1,0)+IF(K1055=4,1,0)+IF(L1055=4,1,0)+IF(M1055=4,1,0)+IF(AND(N1055=4,OR($W$2=4,$W$2=2)),1,0)+IF(AND($W$2=2,O1055=4),1,0)+IF(AND($W$2=2,Q1055=4),1,0))/(IF(X1055=0,1,X1055))*100</f>
        <v>0</v>
      </c>
      <c r="AJ1055" s="183">
        <f t="shared" ref="AJ1055:AJ1099" si="542">(IF(J1055=3,1,0)+IF(K1055=3,1,0)+IF(L1055=3,1,0)+IF(M1055=3,1,0)+IF(AND(N1055=3,(OR($W$2=4,$W$2=2))),1,0)+IF(AND($W$2=2,O1055=3),1,0)+IF(AND($W$2=2,Q1055=3),1,0))/(IF(X1055=0,1,X1055))*100</f>
        <v>0</v>
      </c>
      <c r="AK1055" s="184">
        <f t="shared" ref="AK1055:AK1099" si="543">(IF(J1055=2,1,0)+IF(K1055=2,1,0)+IF(L1055=2,1,0)+IF(M1055=2,1,0)+IF(AND(OR($W$2=4,$W$2=2),N1055=2),1,0)+IF(AND($W$2=2,O1055=2),1,0)+IF(AND($W$2=2,Q1055=2),1,0))/(IF(X1055=0,1,X1055))*100</f>
        <v>0</v>
      </c>
      <c r="AM1055" s="370" t="str">
        <f>IF(OR(S1055=5,S1055=4),1,IF(OR(S1055=3,S1055=2),0,"-"))</f>
        <v>-</v>
      </c>
      <c r="AO1055" s="309" t="str">
        <f>IF(AM1055=1,"3 КЛ","")</f>
        <v/>
      </c>
    </row>
    <row r="1056" spans="2:41" ht="16.5" hidden="1" outlineLevel="2" thickBot="1">
      <c r="B1056" s="316">
        <v>2</v>
      </c>
      <c r="C1056" s="317">
        <f t="shared" ref="C1056:C1099" si="544">C1055</f>
        <v>436</v>
      </c>
      <c r="D1056" s="317">
        <f t="shared" ref="D1056:D1099" si="545">D1055</f>
        <v>0</v>
      </c>
      <c r="E1056" s="153"/>
      <c r="F1056" s="153"/>
      <c r="G1056" s="154"/>
      <c r="H1056" s="154"/>
      <c r="I1056" s="154"/>
      <c r="J1056" s="154"/>
      <c r="K1056" s="154"/>
      <c r="L1056" s="154"/>
      <c r="M1056" s="154"/>
      <c r="N1056" s="253"/>
      <c r="O1056" s="253"/>
      <c r="P1056" s="312"/>
      <c r="Q1056" s="253"/>
      <c r="R1056" s="186" t="str">
        <f>IF(SUM(J1056:Q1056)&lt;1,"-",IF(AK1056&gt;0,2,IF(AND(AH1056&gt;=50,AI1056=(100-AH1056)),5,IF((AH1056+AI1056)&gt;=70,4,3))))</f>
        <v>-</v>
      </c>
      <c r="S1056" s="186" t="str">
        <f>IF(AND(G1056&gt;1,I1056&gt;1),IF(Y1056=5,5,IF(Z1056=4,4,IF(AA1056=3,3,IF(V1056=1,2,"-")))),R1056)</f>
        <v>-</v>
      </c>
      <c r="T1056" s="155" t="s">
        <v>316</v>
      </c>
      <c r="V1056" s="181">
        <f t="shared" si="530"/>
        <v>0</v>
      </c>
      <c r="W1056" s="202">
        <f t="shared" si="531"/>
        <v>0</v>
      </c>
      <c r="X1056" s="149">
        <f t="shared" si="532"/>
        <v>0</v>
      </c>
      <c r="Y1056" s="170">
        <f t="shared" si="533"/>
        <v>0</v>
      </c>
      <c r="Z1056" s="161">
        <f t="shared" si="534"/>
        <v>0</v>
      </c>
      <c r="AA1056" s="171">
        <f t="shared" si="535"/>
        <v>0</v>
      </c>
      <c r="AC1056" s="219">
        <f t="shared" si="536"/>
        <v>0</v>
      </c>
      <c r="AD1056" s="218">
        <f t="shared" si="537"/>
        <v>0</v>
      </c>
      <c r="AE1056" s="218">
        <f t="shared" si="538"/>
        <v>0</v>
      </c>
      <c r="AF1056" s="220">
        <f t="shared" si="539"/>
        <v>0</v>
      </c>
      <c r="AG1056" s="162"/>
      <c r="AH1056" s="182">
        <f t="shared" si="540"/>
        <v>0</v>
      </c>
      <c r="AI1056" s="183">
        <f t="shared" si="541"/>
        <v>0</v>
      </c>
      <c r="AJ1056" s="183">
        <f t="shared" si="542"/>
        <v>0</v>
      </c>
      <c r="AK1056" s="184">
        <f t="shared" si="543"/>
        <v>0</v>
      </c>
      <c r="AM1056" s="370" t="str">
        <f>IF(OR(S1056=5,S1056=4),1,IF(OR(S1056=3,S1056=2),0,"-"))</f>
        <v>-</v>
      </c>
      <c r="AO1056" s="309" t="str">
        <f t="shared" ref="AO1056:AO1099" si="546">IF(AM1056=1,"3 КЛ","")</f>
        <v/>
      </c>
    </row>
    <row r="1057" spans="2:41" ht="16.5" hidden="1" outlineLevel="2" thickBot="1">
      <c r="B1057" s="316">
        <v>3</v>
      </c>
      <c r="C1057" s="317">
        <f t="shared" si="544"/>
        <v>436</v>
      </c>
      <c r="D1057" s="317">
        <f t="shared" si="545"/>
        <v>0</v>
      </c>
      <c r="E1057" s="153"/>
      <c r="F1057" s="153"/>
      <c r="G1057" s="154"/>
      <c r="H1057" s="154"/>
      <c r="I1057" s="154"/>
      <c r="J1057" s="154"/>
      <c r="K1057" s="154"/>
      <c r="L1057" s="154"/>
      <c r="M1057" s="154"/>
      <c r="N1057" s="253"/>
      <c r="O1057" s="253"/>
      <c r="P1057" s="312"/>
      <c r="Q1057" s="253"/>
      <c r="R1057" s="186" t="str">
        <f t="shared" ref="R1057:R1099" si="547">IF(SUM(J1057:Q1057)&lt;1,"-",IF(AK1057&gt;0,2,IF(AND(AH1057&gt;=50,AI1057=(100-AH1057)),5,IF((AH1057+AI1057)&gt;=70,4,3))))</f>
        <v>-</v>
      </c>
      <c r="S1057" s="186" t="str">
        <f t="shared" ref="S1057:S1099" si="548">IF(AND(G1057&gt;1,I1057&gt;1),IF(Y1057=5,5,IF(Z1057=4,4,IF(AA1057=3,3,IF(V1057=1,2,"-")))),R1057)</f>
        <v>-</v>
      </c>
      <c r="T1057" s="155" t="s">
        <v>316</v>
      </c>
      <c r="V1057" s="181">
        <f t="shared" si="530"/>
        <v>0</v>
      </c>
      <c r="W1057" s="202">
        <f t="shared" si="531"/>
        <v>0</v>
      </c>
      <c r="X1057" s="149">
        <f t="shared" si="532"/>
        <v>0</v>
      </c>
      <c r="Y1057" s="170">
        <f t="shared" si="533"/>
        <v>0</v>
      </c>
      <c r="Z1057" s="161">
        <f t="shared" si="534"/>
        <v>0</v>
      </c>
      <c r="AA1057" s="171">
        <f t="shared" si="535"/>
        <v>0</v>
      </c>
      <c r="AC1057" s="219">
        <f t="shared" si="536"/>
        <v>0</v>
      </c>
      <c r="AD1057" s="218">
        <f t="shared" si="537"/>
        <v>0</v>
      </c>
      <c r="AE1057" s="218">
        <f t="shared" si="538"/>
        <v>0</v>
      </c>
      <c r="AF1057" s="220">
        <f t="shared" si="539"/>
        <v>0</v>
      </c>
      <c r="AG1057" s="162"/>
      <c r="AH1057" s="182">
        <f t="shared" si="540"/>
        <v>0</v>
      </c>
      <c r="AI1057" s="183">
        <f t="shared" si="541"/>
        <v>0</v>
      </c>
      <c r="AJ1057" s="183">
        <f t="shared" si="542"/>
        <v>0</v>
      </c>
      <c r="AK1057" s="184">
        <f t="shared" si="543"/>
        <v>0</v>
      </c>
      <c r="AM1057" s="370" t="str">
        <f t="shared" ref="AM1057:AM1099" si="549">IF(OR(S1057=5,S1057=4),1,IF(OR(S1057=3,S1057=2),0,"-"))</f>
        <v>-</v>
      </c>
      <c r="AO1057" s="309" t="str">
        <f t="shared" si="546"/>
        <v/>
      </c>
    </row>
    <row r="1058" spans="2:41" ht="16.5" hidden="1" outlineLevel="2" thickBot="1">
      <c r="B1058" s="316">
        <v>4</v>
      </c>
      <c r="C1058" s="317">
        <f t="shared" si="544"/>
        <v>436</v>
      </c>
      <c r="D1058" s="317">
        <f t="shared" si="545"/>
        <v>0</v>
      </c>
      <c r="E1058" s="153"/>
      <c r="F1058" s="153"/>
      <c r="G1058" s="154"/>
      <c r="H1058" s="154"/>
      <c r="I1058" s="154"/>
      <c r="J1058" s="154"/>
      <c r="K1058" s="154"/>
      <c r="L1058" s="154"/>
      <c r="M1058" s="154"/>
      <c r="N1058" s="253"/>
      <c r="O1058" s="253"/>
      <c r="P1058" s="312"/>
      <c r="Q1058" s="253"/>
      <c r="R1058" s="186" t="str">
        <f t="shared" si="547"/>
        <v>-</v>
      </c>
      <c r="S1058" s="186" t="str">
        <f t="shared" si="548"/>
        <v>-</v>
      </c>
      <c r="T1058" s="155" t="s">
        <v>316</v>
      </c>
      <c r="V1058" s="181">
        <f t="shared" si="530"/>
        <v>0</v>
      </c>
      <c r="W1058" s="202">
        <f t="shared" si="531"/>
        <v>0</v>
      </c>
      <c r="X1058" s="149">
        <f t="shared" si="532"/>
        <v>0</v>
      </c>
      <c r="Y1058" s="170">
        <f t="shared" si="533"/>
        <v>0</v>
      </c>
      <c r="Z1058" s="161">
        <f t="shared" si="534"/>
        <v>0</v>
      </c>
      <c r="AA1058" s="171">
        <f t="shared" si="535"/>
        <v>0</v>
      </c>
      <c r="AC1058" s="219">
        <f t="shared" si="536"/>
        <v>0</v>
      </c>
      <c r="AD1058" s="218">
        <f t="shared" si="537"/>
        <v>0</v>
      </c>
      <c r="AE1058" s="218">
        <f t="shared" si="538"/>
        <v>0</v>
      </c>
      <c r="AF1058" s="220">
        <f t="shared" si="539"/>
        <v>0</v>
      </c>
      <c r="AG1058" s="162"/>
      <c r="AH1058" s="182">
        <f t="shared" si="540"/>
        <v>0</v>
      </c>
      <c r="AI1058" s="183">
        <f t="shared" si="541"/>
        <v>0</v>
      </c>
      <c r="AJ1058" s="183">
        <f t="shared" si="542"/>
        <v>0</v>
      </c>
      <c r="AK1058" s="184">
        <f t="shared" si="543"/>
        <v>0</v>
      </c>
      <c r="AM1058" s="370" t="str">
        <f t="shared" si="549"/>
        <v>-</v>
      </c>
      <c r="AO1058" s="309" t="str">
        <f t="shared" si="546"/>
        <v/>
      </c>
    </row>
    <row r="1059" spans="2:41" ht="16.5" hidden="1" outlineLevel="2" thickBot="1">
      <c r="B1059" s="316">
        <v>5</v>
      </c>
      <c r="C1059" s="317">
        <f t="shared" si="544"/>
        <v>436</v>
      </c>
      <c r="D1059" s="317">
        <f t="shared" si="545"/>
        <v>0</v>
      </c>
      <c r="E1059" s="153"/>
      <c r="F1059" s="153"/>
      <c r="G1059" s="154"/>
      <c r="H1059" s="154"/>
      <c r="I1059" s="154"/>
      <c r="J1059" s="154"/>
      <c r="K1059" s="154"/>
      <c r="L1059" s="154"/>
      <c r="M1059" s="154"/>
      <c r="N1059" s="253"/>
      <c r="O1059" s="253"/>
      <c r="P1059" s="312"/>
      <c r="Q1059" s="253"/>
      <c r="R1059" s="186" t="str">
        <f t="shared" si="547"/>
        <v>-</v>
      </c>
      <c r="S1059" s="186" t="str">
        <f t="shared" si="548"/>
        <v>-</v>
      </c>
      <c r="T1059" s="155" t="s">
        <v>316</v>
      </c>
      <c r="V1059" s="181">
        <f t="shared" si="530"/>
        <v>0</v>
      </c>
      <c r="W1059" s="202">
        <f t="shared" si="531"/>
        <v>0</v>
      </c>
      <c r="X1059" s="149">
        <f t="shared" si="532"/>
        <v>0</v>
      </c>
      <c r="Y1059" s="170">
        <f t="shared" si="533"/>
        <v>0</v>
      </c>
      <c r="Z1059" s="161">
        <f t="shared" si="534"/>
        <v>0</v>
      </c>
      <c r="AA1059" s="171">
        <f t="shared" si="535"/>
        <v>0</v>
      </c>
      <c r="AC1059" s="219">
        <f t="shared" si="536"/>
        <v>0</v>
      </c>
      <c r="AD1059" s="218">
        <f t="shared" si="537"/>
        <v>0</v>
      </c>
      <c r="AE1059" s="218">
        <f t="shared" si="538"/>
        <v>0</v>
      </c>
      <c r="AF1059" s="220">
        <f t="shared" si="539"/>
        <v>0</v>
      </c>
      <c r="AG1059" s="162"/>
      <c r="AH1059" s="182">
        <f t="shared" si="540"/>
        <v>0</v>
      </c>
      <c r="AI1059" s="183">
        <f t="shared" si="541"/>
        <v>0</v>
      </c>
      <c r="AJ1059" s="183">
        <f t="shared" si="542"/>
        <v>0</v>
      </c>
      <c r="AK1059" s="184">
        <f t="shared" si="543"/>
        <v>0</v>
      </c>
      <c r="AM1059" s="370" t="str">
        <f t="shared" si="549"/>
        <v>-</v>
      </c>
      <c r="AO1059" s="309" t="str">
        <f t="shared" si="546"/>
        <v/>
      </c>
    </row>
    <row r="1060" spans="2:41" ht="16.5" hidden="1" outlineLevel="2" thickBot="1">
      <c r="B1060" s="316">
        <v>6</v>
      </c>
      <c r="C1060" s="317">
        <f t="shared" si="544"/>
        <v>436</v>
      </c>
      <c r="D1060" s="317">
        <f t="shared" si="545"/>
        <v>0</v>
      </c>
      <c r="E1060" s="153"/>
      <c r="F1060" s="153"/>
      <c r="G1060" s="154"/>
      <c r="H1060" s="154"/>
      <c r="I1060" s="154"/>
      <c r="J1060" s="154"/>
      <c r="K1060" s="154"/>
      <c r="L1060" s="154"/>
      <c r="M1060" s="154"/>
      <c r="N1060" s="253"/>
      <c r="O1060" s="253"/>
      <c r="P1060" s="312"/>
      <c r="Q1060" s="253"/>
      <c r="R1060" s="186" t="str">
        <f t="shared" si="547"/>
        <v>-</v>
      </c>
      <c r="S1060" s="186" t="str">
        <f t="shared" si="548"/>
        <v>-</v>
      </c>
      <c r="T1060" s="155" t="s">
        <v>316</v>
      </c>
      <c r="V1060" s="181">
        <f t="shared" si="530"/>
        <v>0</v>
      </c>
      <c r="W1060" s="202">
        <f t="shared" si="531"/>
        <v>0</v>
      </c>
      <c r="X1060" s="149">
        <f t="shared" si="532"/>
        <v>0</v>
      </c>
      <c r="Y1060" s="170">
        <f t="shared" si="533"/>
        <v>0</v>
      </c>
      <c r="Z1060" s="161">
        <f t="shared" si="534"/>
        <v>0</v>
      </c>
      <c r="AA1060" s="171">
        <f t="shared" si="535"/>
        <v>0</v>
      </c>
      <c r="AC1060" s="219">
        <f t="shared" si="536"/>
        <v>0</v>
      </c>
      <c r="AD1060" s="218">
        <f t="shared" si="537"/>
        <v>0</v>
      </c>
      <c r="AE1060" s="218">
        <f t="shared" si="538"/>
        <v>0</v>
      </c>
      <c r="AF1060" s="220">
        <f t="shared" si="539"/>
        <v>0</v>
      </c>
      <c r="AG1060" s="162"/>
      <c r="AH1060" s="182">
        <f t="shared" si="540"/>
        <v>0</v>
      </c>
      <c r="AI1060" s="183">
        <f t="shared" si="541"/>
        <v>0</v>
      </c>
      <c r="AJ1060" s="183">
        <f t="shared" si="542"/>
        <v>0</v>
      </c>
      <c r="AK1060" s="184">
        <f t="shared" si="543"/>
        <v>0</v>
      </c>
      <c r="AM1060" s="370" t="str">
        <f t="shared" si="549"/>
        <v>-</v>
      </c>
      <c r="AO1060" s="309" t="str">
        <f t="shared" si="546"/>
        <v/>
      </c>
    </row>
    <row r="1061" spans="2:41" ht="16.5" hidden="1" outlineLevel="2" thickBot="1">
      <c r="B1061" s="316">
        <v>7</v>
      </c>
      <c r="C1061" s="317">
        <f t="shared" si="544"/>
        <v>436</v>
      </c>
      <c r="D1061" s="317">
        <f t="shared" si="545"/>
        <v>0</v>
      </c>
      <c r="E1061" s="153"/>
      <c r="F1061" s="153"/>
      <c r="G1061" s="154"/>
      <c r="H1061" s="154"/>
      <c r="I1061" s="154"/>
      <c r="J1061" s="154"/>
      <c r="K1061" s="154"/>
      <c r="L1061" s="154"/>
      <c r="M1061" s="154"/>
      <c r="N1061" s="253"/>
      <c r="O1061" s="253"/>
      <c r="P1061" s="312"/>
      <c r="Q1061" s="253"/>
      <c r="R1061" s="186" t="str">
        <f t="shared" si="547"/>
        <v>-</v>
      </c>
      <c r="S1061" s="186" t="str">
        <f t="shared" si="548"/>
        <v>-</v>
      </c>
      <c r="T1061" s="155" t="s">
        <v>316</v>
      </c>
      <c r="V1061" s="181">
        <f t="shared" si="530"/>
        <v>0</v>
      </c>
      <c r="W1061" s="202">
        <f t="shared" si="531"/>
        <v>0</v>
      </c>
      <c r="X1061" s="149">
        <f t="shared" si="532"/>
        <v>0</v>
      </c>
      <c r="Y1061" s="170">
        <f t="shared" si="533"/>
        <v>0</v>
      </c>
      <c r="Z1061" s="161">
        <f t="shared" si="534"/>
        <v>0</v>
      </c>
      <c r="AA1061" s="171">
        <f t="shared" si="535"/>
        <v>0</v>
      </c>
      <c r="AC1061" s="219">
        <f t="shared" si="536"/>
        <v>0</v>
      </c>
      <c r="AD1061" s="218">
        <f t="shared" si="537"/>
        <v>0</v>
      </c>
      <c r="AE1061" s="218">
        <f t="shared" si="538"/>
        <v>0</v>
      </c>
      <c r="AF1061" s="220">
        <f t="shared" si="539"/>
        <v>0</v>
      </c>
      <c r="AG1061" s="162"/>
      <c r="AH1061" s="182">
        <f t="shared" si="540"/>
        <v>0</v>
      </c>
      <c r="AI1061" s="183">
        <f t="shared" si="541"/>
        <v>0</v>
      </c>
      <c r="AJ1061" s="183">
        <f t="shared" si="542"/>
        <v>0</v>
      </c>
      <c r="AK1061" s="184">
        <f t="shared" si="543"/>
        <v>0</v>
      </c>
      <c r="AM1061" s="370" t="str">
        <f t="shared" si="549"/>
        <v>-</v>
      </c>
      <c r="AO1061" s="309" t="str">
        <f t="shared" si="546"/>
        <v/>
      </c>
    </row>
    <row r="1062" spans="2:41" ht="16.5" hidden="1" outlineLevel="2" thickBot="1">
      <c r="B1062" s="316">
        <v>8</v>
      </c>
      <c r="C1062" s="317">
        <f t="shared" si="544"/>
        <v>436</v>
      </c>
      <c r="D1062" s="317">
        <f t="shared" si="545"/>
        <v>0</v>
      </c>
      <c r="E1062" s="153"/>
      <c r="F1062" s="153"/>
      <c r="G1062" s="154"/>
      <c r="H1062" s="154"/>
      <c r="I1062" s="154"/>
      <c r="J1062" s="154"/>
      <c r="K1062" s="154"/>
      <c r="L1062" s="154"/>
      <c r="M1062" s="154"/>
      <c r="N1062" s="253"/>
      <c r="O1062" s="253"/>
      <c r="P1062" s="312"/>
      <c r="Q1062" s="253"/>
      <c r="R1062" s="186" t="str">
        <f t="shared" si="547"/>
        <v>-</v>
      </c>
      <c r="S1062" s="186" t="str">
        <f t="shared" si="548"/>
        <v>-</v>
      </c>
      <c r="T1062" s="155" t="s">
        <v>316</v>
      </c>
      <c r="V1062" s="181">
        <f t="shared" si="530"/>
        <v>0</v>
      </c>
      <c r="W1062" s="202">
        <f t="shared" si="531"/>
        <v>0</v>
      </c>
      <c r="X1062" s="149">
        <f t="shared" si="532"/>
        <v>0</v>
      </c>
      <c r="Y1062" s="170">
        <f t="shared" si="533"/>
        <v>0</v>
      </c>
      <c r="Z1062" s="161">
        <f t="shared" si="534"/>
        <v>0</v>
      </c>
      <c r="AA1062" s="171">
        <f t="shared" si="535"/>
        <v>0</v>
      </c>
      <c r="AC1062" s="219">
        <f t="shared" si="536"/>
        <v>0</v>
      </c>
      <c r="AD1062" s="218">
        <f t="shared" si="537"/>
        <v>0</v>
      </c>
      <c r="AE1062" s="218">
        <f t="shared" si="538"/>
        <v>0</v>
      </c>
      <c r="AF1062" s="220">
        <f t="shared" si="539"/>
        <v>0</v>
      </c>
      <c r="AG1062" s="162"/>
      <c r="AH1062" s="182">
        <f t="shared" si="540"/>
        <v>0</v>
      </c>
      <c r="AI1062" s="183">
        <f t="shared" si="541"/>
        <v>0</v>
      </c>
      <c r="AJ1062" s="183">
        <f t="shared" si="542"/>
        <v>0</v>
      </c>
      <c r="AK1062" s="184">
        <f t="shared" si="543"/>
        <v>0</v>
      </c>
      <c r="AM1062" s="370" t="str">
        <f t="shared" si="549"/>
        <v>-</v>
      </c>
      <c r="AO1062" s="309" t="str">
        <f t="shared" si="546"/>
        <v/>
      </c>
    </row>
    <row r="1063" spans="2:41" ht="16.5" hidden="1" outlineLevel="2" thickBot="1">
      <c r="B1063" s="316">
        <v>9</v>
      </c>
      <c r="C1063" s="317">
        <f t="shared" si="544"/>
        <v>436</v>
      </c>
      <c r="D1063" s="317">
        <f t="shared" si="545"/>
        <v>0</v>
      </c>
      <c r="E1063" s="153"/>
      <c r="F1063" s="153"/>
      <c r="G1063" s="154"/>
      <c r="H1063" s="154"/>
      <c r="I1063" s="154"/>
      <c r="J1063" s="154"/>
      <c r="K1063" s="154"/>
      <c r="L1063" s="154"/>
      <c r="M1063" s="154"/>
      <c r="N1063" s="253"/>
      <c r="O1063" s="253"/>
      <c r="P1063" s="312"/>
      <c r="Q1063" s="253"/>
      <c r="R1063" s="186" t="str">
        <f t="shared" si="547"/>
        <v>-</v>
      </c>
      <c r="S1063" s="186" t="str">
        <f t="shared" si="548"/>
        <v>-</v>
      </c>
      <c r="T1063" s="155" t="s">
        <v>316</v>
      </c>
      <c r="V1063" s="181">
        <f t="shared" si="530"/>
        <v>0</v>
      </c>
      <c r="W1063" s="202">
        <f t="shared" si="531"/>
        <v>0</v>
      </c>
      <c r="X1063" s="149">
        <f t="shared" si="532"/>
        <v>0</v>
      </c>
      <c r="Y1063" s="170">
        <f t="shared" si="533"/>
        <v>0</v>
      </c>
      <c r="Z1063" s="161">
        <f t="shared" si="534"/>
        <v>0</v>
      </c>
      <c r="AA1063" s="171">
        <f t="shared" si="535"/>
        <v>0</v>
      </c>
      <c r="AC1063" s="219">
        <f t="shared" si="536"/>
        <v>0</v>
      </c>
      <c r="AD1063" s="218">
        <f t="shared" si="537"/>
        <v>0</v>
      </c>
      <c r="AE1063" s="218">
        <f t="shared" si="538"/>
        <v>0</v>
      </c>
      <c r="AF1063" s="220">
        <f t="shared" si="539"/>
        <v>0</v>
      </c>
      <c r="AG1063" s="162"/>
      <c r="AH1063" s="182">
        <f t="shared" si="540"/>
        <v>0</v>
      </c>
      <c r="AI1063" s="183">
        <f t="shared" si="541"/>
        <v>0</v>
      </c>
      <c r="AJ1063" s="183">
        <f t="shared" si="542"/>
        <v>0</v>
      </c>
      <c r="AK1063" s="184">
        <f t="shared" si="543"/>
        <v>0</v>
      </c>
      <c r="AM1063" s="370" t="str">
        <f t="shared" si="549"/>
        <v>-</v>
      </c>
      <c r="AO1063" s="309" t="str">
        <f t="shared" si="546"/>
        <v/>
      </c>
    </row>
    <row r="1064" spans="2:41" ht="16.5" hidden="1" outlineLevel="2" thickBot="1">
      <c r="B1064" s="316">
        <v>10</v>
      </c>
      <c r="C1064" s="317">
        <f t="shared" si="544"/>
        <v>436</v>
      </c>
      <c r="D1064" s="317">
        <f t="shared" si="545"/>
        <v>0</v>
      </c>
      <c r="E1064" s="153"/>
      <c r="F1064" s="153"/>
      <c r="G1064" s="154"/>
      <c r="H1064" s="154"/>
      <c r="I1064" s="154"/>
      <c r="J1064" s="154"/>
      <c r="K1064" s="154"/>
      <c r="L1064" s="154"/>
      <c r="M1064" s="154"/>
      <c r="N1064" s="253"/>
      <c r="O1064" s="253"/>
      <c r="P1064" s="312"/>
      <c r="Q1064" s="253"/>
      <c r="R1064" s="186" t="str">
        <f t="shared" si="547"/>
        <v>-</v>
      </c>
      <c r="S1064" s="186" t="str">
        <f t="shared" si="548"/>
        <v>-</v>
      </c>
      <c r="T1064" s="155" t="s">
        <v>316</v>
      </c>
      <c r="V1064" s="181">
        <f t="shared" si="530"/>
        <v>0</v>
      </c>
      <c r="W1064" s="202">
        <f t="shared" si="531"/>
        <v>0</v>
      </c>
      <c r="X1064" s="149">
        <f t="shared" si="532"/>
        <v>0</v>
      </c>
      <c r="Y1064" s="170">
        <f t="shared" si="533"/>
        <v>0</v>
      </c>
      <c r="Z1064" s="161">
        <f t="shared" si="534"/>
        <v>0</v>
      </c>
      <c r="AA1064" s="171">
        <f t="shared" si="535"/>
        <v>0</v>
      </c>
      <c r="AC1064" s="219">
        <f t="shared" si="536"/>
        <v>0</v>
      </c>
      <c r="AD1064" s="218">
        <f t="shared" si="537"/>
        <v>0</v>
      </c>
      <c r="AE1064" s="218">
        <f t="shared" si="538"/>
        <v>0</v>
      </c>
      <c r="AF1064" s="220">
        <f t="shared" si="539"/>
        <v>0</v>
      </c>
      <c r="AG1064" s="162"/>
      <c r="AH1064" s="182">
        <f t="shared" si="540"/>
        <v>0</v>
      </c>
      <c r="AI1064" s="183">
        <f t="shared" si="541"/>
        <v>0</v>
      </c>
      <c r="AJ1064" s="183">
        <f t="shared" si="542"/>
        <v>0</v>
      </c>
      <c r="AK1064" s="184">
        <f t="shared" si="543"/>
        <v>0</v>
      </c>
      <c r="AM1064" s="370" t="str">
        <f t="shared" si="549"/>
        <v>-</v>
      </c>
      <c r="AO1064" s="309" t="str">
        <f t="shared" si="546"/>
        <v/>
      </c>
    </row>
    <row r="1065" spans="2:41" ht="16.5" hidden="1" outlineLevel="2" thickBot="1">
      <c r="B1065" s="316">
        <v>11</v>
      </c>
      <c r="C1065" s="317">
        <f t="shared" si="544"/>
        <v>436</v>
      </c>
      <c r="D1065" s="317">
        <f t="shared" si="545"/>
        <v>0</v>
      </c>
      <c r="E1065" s="153"/>
      <c r="F1065" s="153"/>
      <c r="G1065" s="154"/>
      <c r="H1065" s="154"/>
      <c r="I1065" s="154"/>
      <c r="J1065" s="154"/>
      <c r="K1065" s="154"/>
      <c r="L1065" s="154"/>
      <c r="M1065" s="154"/>
      <c r="N1065" s="253"/>
      <c r="O1065" s="253"/>
      <c r="P1065" s="312"/>
      <c r="Q1065" s="253"/>
      <c r="R1065" s="186" t="str">
        <f t="shared" si="547"/>
        <v>-</v>
      </c>
      <c r="S1065" s="186" t="str">
        <f t="shared" si="548"/>
        <v>-</v>
      </c>
      <c r="T1065" s="155" t="s">
        <v>316</v>
      </c>
      <c r="V1065" s="181">
        <f t="shared" si="530"/>
        <v>0</v>
      </c>
      <c r="W1065" s="202">
        <f t="shared" si="531"/>
        <v>0</v>
      </c>
      <c r="X1065" s="149">
        <f t="shared" si="532"/>
        <v>0</v>
      </c>
      <c r="Y1065" s="170">
        <f t="shared" si="533"/>
        <v>0</v>
      </c>
      <c r="Z1065" s="161">
        <f t="shared" si="534"/>
        <v>0</v>
      </c>
      <c r="AA1065" s="171">
        <f t="shared" si="535"/>
        <v>0</v>
      </c>
      <c r="AC1065" s="219">
        <f t="shared" si="536"/>
        <v>0</v>
      </c>
      <c r="AD1065" s="218">
        <f t="shared" si="537"/>
        <v>0</v>
      </c>
      <c r="AE1065" s="218">
        <f t="shared" si="538"/>
        <v>0</v>
      </c>
      <c r="AF1065" s="220">
        <f t="shared" si="539"/>
        <v>0</v>
      </c>
      <c r="AG1065" s="162"/>
      <c r="AH1065" s="182">
        <f t="shared" si="540"/>
        <v>0</v>
      </c>
      <c r="AI1065" s="183">
        <f t="shared" si="541"/>
        <v>0</v>
      </c>
      <c r="AJ1065" s="183">
        <f t="shared" si="542"/>
        <v>0</v>
      </c>
      <c r="AK1065" s="184">
        <f t="shared" si="543"/>
        <v>0</v>
      </c>
      <c r="AM1065" s="370" t="str">
        <f t="shared" si="549"/>
        <v>-</v>
      </c>
      <c r="AO1065" s="309" t="str">
        <f t="shared" si="546"/>
        <v/>
      </c>
    </row>
    <row r="1066" spans="2:41" ht="16.5" hidden="1" outlineLevel="2" thickBot="1">
      <c r="B1066" s="316">
        <v>12</v>
      </c>
      <c r="C1066" s="317">
        <f t="shared" si="544"/>
        <v>436</v>
      </c>
      <c r="D1066" s="317">
        <f t="shared" si="545"/>
        <v>0</v>
      </c>
      <c r="E1066" s="153"/>
      <c r="F1066" s="153"/>
      <c r="G1066" s="154"/>
      <c r="H1066" s="154"/>
      <c r="I1066" s="154"/>
      <c r="J1066" s="154"/>
      <c r="K1066" s="154"/>
      <c r="L1066" s="154"/>
      <c r="M1066" s="154"/>
      <c r="N1066" s="253"/>
      <c r="O1066" s="253"/>
      <c r="P1066" s="312"/>
      <c r="Q1066" s="253"/>
      <c r="R1066" s="186" t="str">
        <f t="shared" si="547"/>
        <v>-</v>
      </c>
      <c r="S1066" s="186" t="str">
        <f t="shared" si="548"/>
        <v>-</v>
      </c>
      <c r="T1066" s="155" t="s">
        <v>316</v>
      </c>
      <c r="V1066" s="181">
        <f t="shared" si="530"/>
        <v>0</v>
      </c>
      <c r="W1066" s="202">
        <f t="shared" si="531"/>
        <v>0</v>
      </c>
      <c r="X1066" s="149">
        <f t="shared" si="532"/>
        <v>0</v>
      </c>
      <c r="Y1066" s="170">
        <f t="shared" si="533"/>
        <v>0</v>
      </c>
      <c r="Z1066" s="161">
        <f t="shared" si="534"/>
        <v>0</v>
      </c>
      <c r="AA1066" s="171">
        <f t="shared" si="535"/>
        <v>0</v>
      </c>
      <c r="AC1066" s="219">
        <f t="shared" si="536"/>
        <v>0</v>
      </c>
      <c r="AD1066" s="218">
        <f t="shared" si="537"/>
        <v>0</v>
      </c>
      <c r="AE1066" s="218">
        <f t="shared" si="538"/>
        <v>0</v>
      </c>
      <c r="AF1066" s="220">
        <f t="shared" si="539"/>
        <v>0</v>
      </c>
      <c r="AG1066" s="162"/>
      <c r="AH1066" s="182">
        <f t="shared" si="540"/>
        <v>0</v>
      </c>
      <c r="AI1066" s="183">
        <f t="shared" si="541"/>
        <v>0</v>
      </c>
      <c r="AJ1066" s="183">
        <f t="shared" si="542"/>
        <v>0</v>
      </c>
      <c r="AK1066" s="184">
        <f t="shared" si="543"/>
        <v>0</v>
      </c>
      <c r="AM1066" s="370" t="str">
        <f t="shared" si="549"/>
        <v>-</v>
      </c>
      <c r="AO1066" s="309" t="str">
        <f t="shared" si="546"/>
        <v/>
      </c>
    </row>
    <row r="1067" spans="2:41" ht="16.5" hidden="1" outlineLevel="2" thickBot="1">
      <c r="B1067" s="316">
        <v>13</v>
      </c>
      <c r="C1067" s="317">
        <f t="shared" si="544"/>
        <v>436</v>
      </c>
      <c r="D1067" s="317">
        <f t="shared" si="545"/>
        <v>0</v>
      </c>
      <c r="E1067" s="153"/>
      <c r="F1067" s="153"/>
      <c r="G1067" s="154"/>
      <c r="H1067" s="154"/>
      <c r="I1067" s="154"/>
      <c r="J1067" s="154"/>
      <c r="K1067" s="154"/>
      <c r="L1067" s="154"/>
      <c r="M1067" s="154"/>
      <c r="N1067" s="253"/>
      <c r="O1067" s="253"/>
      <c r="P1067" s="312"/>
      <c r="Q1067" s="253"/>
      <c r="R1067" s="186" t="str">
        <f t="shared" si="547"/>
        <v>-</v>
      </c>
      <c r="S1067" s="186" t="str">
        <f t="shared" si="548"/>
        <v>-</v>
      </c>
      <c r="T1067" s="155" t="s">
        <v>316</v>
      </c>
      <c r="V1067" s="181">
        <f t="shared" si="530"/>
        <v>0</v>
      </c>
      <c r="W1067" s="202">
        <f t="shared" si="531"/>
        <v>0</v>
      </c>
      <c r="X1067" s="149">
        <f t="shared" si="532"/>
        <v>0</v>
      </c>
      <c r="Y1067" s="170">
        <f t="shared" si="533"/>
        <v>0</v>
      </c>
      <c r="Z1067" s="161">
        <f t="shared" si="534"/>
        <v>0</v>
      </c>
      <c r="AA1067" s="171">
        <f t="shared" si="535"/>
        <v>0</v>
      </c>
      <c r="AC1067" s="219">
        <f t="shared" si="536"/>
        <v>0</v>
      </c>
      <c r="AD1067" s="218">
        <f t="shared" si="537"/>
        <v>0</v>
      </c>
      <c r="AE1067" s="218">
        <f t="shared" si="538"/>
        <v>0</v>
      </c>
      <c r="AF1067" s="220">
        <f t="shared" si="539"/>
        <v>0</v>
      </c>
      <c r="AG1067" s="162"/>
      <c r="AH1067" s="182">
        <f t="shared" si="540"/>
        <v>0</v>
      </c>
      <c r="AI1067" s="183">
        <f t="shared" si="541"/>
        <v>0</v>
      </c>
      <c r="AJ1067" s="183">
        <f t="shared" si="542"/>
        <v>0</v>
      </c>
      <c r="AK1067" s="184">
        <f t="shared" si="543"/>
        <v>0</v>
      </c>
      <c r="AM1067" s="370" t="str">
        <f t="shared" si="549"/>
        <v>-</v>
      </c>
      <c r="AO1067" s="309" t="str">
        <f t="shared" si="546"/>
        <v/>
      </c>
    </row>
    <row r="1068" spans="2:41" ht="16.5" hidden="1" outlineLevel="2" thickBot="1">
      <c r="B1068" s="316">
        <v>14</v>
      </c>
      <c r="C1068" s="317">
        <f t="shared" si="544"/>
        <v>436</v>
      </c>
      <c r="D1068" s="317">
        <f t="shared" si="545"/>
        <v>0</v>
      </c>
      <c r="E1068" s="153"/>
      <c r="F1068" s="153"/>
      <c r="G1068" s="154"/>
      <c r="H1068" s="154"/>
      <c r="I1068" s="154"/>
      <c r="J1068" s="154"/>
      <c r="K1068" s="154"/>
      <c r="L1068" s="154"/>
      <c r="M1068" s="154"/>
      <c r="N1068" s="253"/>
      <c r="O1068" s="253"/>
      <c r="P1068" s="312"/>
      <c r="Q1068" s="253"/>
      <c r="R1068" s="186" t="str">
        <f t="shared" si="547"/>
        <v>-</v>
      </c>
      <c r="S1068" s="186" t="str">
        <f t="shared" si="548"/>
        <v>-</v>
      </c>
      <c r="T1068" s="155" t="s">
        <v>316</v>
      </c>
      <c r="V1068" s="181">
        <f t="shared" si="530"/>
        <v>0</v>
      </c>
      <c r="W1068" s="202">
        <f t="shared" si="531"/>
        <v>0</v>
      </c>
      <c r="X1068" s="149">
        <f t="shared" si="532"/>
        <v>0</v>
      </c>
      <c r="Y1068" s="170">
        <f t="shared" si="533"/>
        <v>0</v>
      </c>
      <c r="Z1068" s="161">
        <f t="shared" si="534"/>
        <v>0</v>
      </c>
      <c r="AA1068" s="171">
        <f t="shared" si="535"/>
        <v>0</v>
      </c>
      <c r="AC1068" s="219">
        <f t="shared" si="536"/>
        <v>0</v>
      </c>
      <c r="AD1068" s="218">
        <f t="shared" si="537"/>
        <v>0</v>
      </c>
      <c r="AE1068" s="218">
        <f t="shared" si="538"/>
        <v>0</v>
      </c>
      <c r="AF1068" s="220">
        <f t="shared" si="539"/>
        <v>0</v>
      </c>
      <c r="AG1068" s="162"/>
      <c r="AH1068" s="182">
        <f t="shared" si="540"/>
        <v>0</v>
      </c>
      <c r="AI1068" s="183">
        <f t="shared" si="541"/>
        <v>0</v>
      </c>
      <c r="AJ1068" s="183">
        <f t="shared" si="542"/>
        <v>0</v>
      </c>
      <c r="AK1068" s="184">
        <f t="shared" si="543"/>
        <v>0</v>
      </c>
      <c r="AM1068" s="370" t="str">
        <f t="shared" si="549"/>
        <v>-</v>
      </c>
      <c r="AO1068" s="309" t="str">
        <f t="shared" si="546"/>
        <v/>
      </c>
    </row>
    <row r="1069" spans="2:41" ht="16.5" hidden="1" outlineLevel="2" thickBot="1">
      <c r="B1069" s="316">
        <v>15</v>
      </c>
      <c r="C1069" s="317">
        <f t="shared" si="544"/>
        <v>436</v>
      </c>
      <c r="D1069" s="317">
        <f t="shared" si="545"/>
        <v>0</v>
      </c>
      <c r="E1069" s="153"/>
      <c r="F1069" s="153"/>
      <c r="G1069" s="154"/>
      <c r="H1069" s="154"/>
      <c r="I1069" s="154"/>
      <c r="J1069" s="154"/>
      <c r="K1069" s="154"/>
      <c r="L1069" s="154"/>
      <c r="M1069" s="154"/>
      <c r="N1069" s="253"/>
      <c r="O1069" s="253"/>
      <c r="P1069" s="312"/>
      <c r="Q1069" s="253"/>
      <c r="R1069" s="186" t="str">
        <f t="shared" si="547"/>
        <v>-</v>
      </c>
      <c r="S1069" s="186" t="str">
        <f t="shared" si="548"/>
        <v>-</v>
      </c>
      <c r="T1069" s="155" t="s">
        <v>316</v>
      </c>
      <c r="V1069" s="181">
        <f t="shared" si="530"/>
        <v>0</v>
      </c>
      <c r="W1069" s="202">
        <f t="shared" si="531"/>
        <v>0</v>
      </c>
      <c r="X1069" s="149">
        <f t="shared" si="532"/>
        <v>0</v>
      </c>
      <c r="Y1069" s="170">
        <f t="shared" si="533"/>
        <v>0</v>
      </c>
      <c r="Z1069" s="161">
        <f t="shared" si="534"/>
        <v>0</v>
      </c>
      <c r="AA1069" s="171">
        <f t="shared" si="535"/>
        <v>0</v>
      </c>
      <c r="AC1069" s="219">
        <f t="shared" si="536"/>
        <v>0</v>
      </c>
      <c r="AD1069" s="218">
        <f t="shared" si="537"/>
        <v>0</v>
      </c>
      <c r="AE1069" s="218">
        <f t="shared" si="538"/>
        <v>0</v>
      </c>
      <c r="AF1069" s="220">
        <f t="shared" si="539"/>
        <v>0</v>
      </c>
      <c r="AG1069" s="162"/>
      <c r="AH1069" s="182">
        <f t="shared" si="540"/>
        <v>0</v>
      </c>
      <c r="AI1069" s="183">
        <f t="shared" si="541"/>
        <v>0</v>
      </c>
      <c r="AJ1069" s="183">
        <f t="shared" si="542"/>
        <v>0</v>
      </c>
      <c r="AK1069" s="184">
        <f t="shared" si="543"/>
        <v>0</v>
      </c>
      <c r="AM1069" s="370" t="str">
        <f t="shared" si="549"/>
        <v>-</v>
      </c>
      <c r="AO1069" s="309" t="str">
        <f t="shared" si="546"/>
        <v/>
      </c>
    </row>
    <row r="1070" spans="2:41" ht="16.5" hidden="1" outlineLevel="2" thickBot="1">
      <c r="B1070" s="316">
        <v>16</v>
      </c>
      <c r="C1070" s="317">
        <f t="shared" si="544"/>
        <v>436</v>
      </c>
      <c r="D1070" s="317">
        <f t="shared" si="545"/>
        <v>0</v>
      </c>
      <c r="E1070" s="153"/>
      <c r="F1070" s="153"/>
      <c r="G1070" s="154"/>
      <c r="H1070" s="154"/>
      <c r="I1070" s="154"/>
      <c r="J1070" s="154"/>
      <c r="K1070" s="154"/>
      <c r="L1070" s="154"/>
      <c r="M1070" s="154"/>
      <c r="N1070" s="253"/>
      <c r="O1070" s="253"/>
      <c r="P1070" s="312"/>
      <c r="Q1070" s="253"/>
      <c r="R1070" s="186" t="str">
        <f t="shared" si="547"/>
        <v>-</v>
      </c>
      <c r="S1070" s="186" t="str">
        <f t="shared" si="548"/>
        <v>-</v>
      </c>
      <c r="T1070" s="155" t="s">
        <v>316</v>
      </c>
      <c r="V1070" s="181">
        <f t="shared" si="530"/>
        <v>0</v>
      </c>
      <c r="W1070" s="202">
        <f t="shared" si="531"/>
        <v>0</v>
      </c>
      <c r="X1070" s="149">
        <f t="shared" si="532"/>
        <v>0</v>
      </c>
      <c r="Y1070" s="170">
        <f t="shared" si="533"/>
        <v>0</v>
      </c>
      <c r="Z1070" s="161">
        <f t="shared" si="534"/>
        <v>0</v>
      </c>
      <c r="AA1070" s="171">
        <f t="shared" si="535"/>
        <v>0</v>
      </c>
      <c r="AC1070" s="219">
        <f t="shared" si="536"/>
        <v>0</v>
      </c>
      <c r="AD1070" s="218">
        <f t="shared" si="537"/>
        <v>0</v>
      </c>
      <c r="AE1070" s="218">
        <f t="shared" si="538"/>
        <v>0</v>
      </c>
      <c r="AF1070" s="220">
        <f t="shared" si="539"/>
        <v>0</v>
      </c>
      <c r="AG1070" s="162"/>
      <c r="AH1070" s="182">
        <f t="shared" si="540"/>
        <v>0</v>
      </c>
      <c r="AI1070" s="183">
        <f t="shared" si="541"/>
        <v>0</v>
      </c>
      <c r="AJ1070" s="183">
        <f t="shared" si="542"/>
        <v>0</v>
      </c>
      <c r="AK1070" s="184">
        <f t="shared" si="543"/>
        <v>0</v>
      </c>
      <c r="AM1070" s="370" t="str">
        <f t="shared" si="549"/>
        <v>-</v>
      </c>
      <c r="AO1070" s="309" t="str">
        <f t="shared" si="546"/>
        <v/>
      </c>
    </row>
    <row r="1071" spans="2:41" ht="16.5" hidden="1" outlineLevel="2" thickBot="1">
      <c r="B1071" s="316">
        <v>17</v>
      </c>
      <c r="C1071" s="317">
        <f t="shared" si="544"/>
        <v>436</v>
      </c>
      <c r="D1071" s="317">
        <f t="shared" si="545"/>
        <v>0</v>
      </c>
      <c r="E1071" s="153"/>
      <c r="F1071" s="153"/>
      <c r="G1071" s="154"/>
      <c r="H1071" s="154"/>
      <c r="I1071" s="154"/>
      <c r="J1071" s="154"/>
      <c r="K1071" s="154"/>
      <c r="L1071" s="154"/>
      <c r="M1071" s="154"/>
      <c r="N1071" s="253"/>
      <c r="O1071" s="253"/>
      <c r="P1071" s="312"/>
      <c r="Q1071" s="253"/>
      <c r="R1071" s="186" t="str">
        <f t="shared" si="547"/>
        <v>-</v>
      </c>
      <c r="S1071" s="186" t="str">
        <f t="shared" si="548"/>
        <v>-</v>
      </c>
      <c r="T1071" s="155" t="s">
        <v>316</v>
      </c>
      <c r="V1071" s="181">
        <f t="shared" si="530"/>
        <v>0</v>
      </c>
      <c r="W1071" s="202">
        <f t="shared" si="531"/>
        <v>0</v>
      </c>
      <c r="X1071" s="149">
        <f t="shared" si="532"/>
        <v>0</v>
      </c>
      <c r="Y1071" s="170">
        <f t="shared" si="533"/>
        <v>0</v>
      </c>
      <c r="Z1071" s="161">
        <f t="shared" si="534"/>
        <v>0</v>
      </c>
      <c r="AA1071" s="171">
        <f t="shared" si="535"/>
        <v>0</v>
      </c>
      <c r="AC1071" s="219">
        <f t="shared" si="536"/>
        <v>0</v>
      </c>
      <c r="AD1071" s="218">
        <f t="shared" si="537"/>
        <v>0</v>
      </c>
      <c r="AE1071" s="218">
        <f t="shared" si="538"/>
        <v>0</v>
      </c>
      <c r="AF1071" s="220">
        <f t="shared" si="539"/>
        <v>0</v>
      </c>
      <c r="AG1071" s="162"/>
      <c r="AH1071" s="182">
        <f t="shared" si="540"/>
        <v>0</v>
      </c>
      <c r="AI1071" s="183">
        <f t="shared" si="541"/>
        <v>0</v>
      </c>
      <c r="AJ1071" s="183">
        <f t="shared" si="542"/>
        <v>0</v>
      </c>
      <c r="AK1071" s="184">
        <f t="shared" si="543"/>
        <v>0</v>
      </c>
      <c r="AM1071" s="370" t="str">
        <f t="shared" si="549"/>
        <v>-</v>
      </c>
      <c r="AO1071" s="309" t="str">
        <f t="shared" si="546"/>
        <v/>
      </c>
    </row>
    <row r="1072" spans="2:41" ht="16.5" hidden="1" outlineLevel="2" thickBot="1">
      <c r="B1072" s="316">
        <v>18</v>
      </c>
      <c r="C1072" s="317">
        <f t="shared" si="544"/>
        <v>436</v>
      </c>
      <c r="D1072" s="317">
        <f t="shared" si="545"/>
        <v>0</v>
      </c>
      <c r="E1072" s="153"/>
      <c r="F1072" s="153"/>
      <c r="G1072" s="154"/>
      <c r="H1072" s="154"/>
      <c r="I1072" s="154"/>
      <c r="J1072" s="154"/>
      <c r="K1072" s="154"/>
      <c r="L1072" s="154"/>
      <c r="M1072" s="154"/>
      <c r="N1072" s="253"/>
      <c r="O1072" s="253"/>
      <c r="P1072" s="312"/>
      <c r="Q1072" s="253"/>
      <c r="R1072" s="186" t="str">
        <f t="shared" si="547"/>
        <v>-</v>
      </c>
      <c r="S1072" s="186" t="str">
        <f t="shared" si="548"/>
        <v>-</v>
      </c>
      <c r="T1072" s="155" t="s">
        <v>316</v>
      </c>
      <c r="V1072" s="181">
        <f t="shared" si="530"/>
        <v>0</v>
      </c>
      <c r="W1072" s="202">
        <f t="shared" si="531"/>
        <v>0</v>
      </c>
      <c r="X1072" s="149">
        <f t="shared" si="532"/>
        <v>0</v>
      </c>
      <c r="Y1072" s="170">
        <f t="shared" si="533"/>
        <v>0</v>
      </c>
      <c r="Z1072" s="161">
        <f t="shared" si="534"/>
        <v>0</v>
      </c>
      <c r="AA1072" s="171">
        <f t="shared" si="535"/>
        <v>0</v>
      </c>
      <c r="AC1072" s="219">
        <f t="shared" si="536"/>
        <v>0</v>
      </c>
      <c r="AD1072" s="218">
        <f t="shared" si="537"/>
        <v>0</v>
      </c>
      <c r="AE1072" s="218">
        <f t="shared" si="538"/>
        <v>0</v>
      </c>
      <c r="AF1072" s="220">
        <f t="shared" si="539"/>
        <v>0</v>
      </c>
      <c r="AG1072" s="162"/>
      <c r="AH1072" s="182">
        <f t="shared" si="540"/>
        <v>0</v>
      </c>
      <c r="AI1072" s="183">
        <f t="shared" si="541"/>
        <v>0</v>
      </c>
      <c r="AJ1072" s="183">
        <f t="shared" si="542"/>
        <v>0</v>
      </c>
      <c r="AK1072" s="184">
        <f t="shared" si="543"/>
        <v>0</v>
      </c>
      <c r="AM1072" s="370" t="str">
        <f t="shared" si="549"/>
        <v>-</v>
      </c>
      <c r="AO1072" s="309" t="str">
        <f t="shared" si="546"/>
        <v/>
      </c>
    </row>
    <row r="1073" spans="2:41" ht="16.5" hidden="1" outlineLevel="2" thickBot="1">
      <c r="B1073" s="316">
        <v>19</v>
      </c>
      <c r="C1073" s="317">
        <f t="shared" si="544"/>
        <v>436</v>
      </c>
      <c r="D1073" s="317">
        <f t="shared" si="545"/>
        <v>0</v>
      </c>
      <c r="E1073" s="153"/>
      <c r="F1073" s="153"/>
      <c r="G1073" s="154"/>
      <c r="H1073" s="154"/>
      <c r="I1073" s="154"/>
      <c r="J1073" s="154"/>
      <c r="K1073" s="154"/>
      <c r="L1073" s="154"/>
      <c r="M1073" s="154"/>
      <c r="N1073" s="253"/>
      <c r="O1073" s="253"/>
      <c r="P1073" s="312"/>
      <c r="Q1073" s="253"/>
      <c r="R1073" s="186" t="str">
        <f t="shared" si="547"/>
        <v>-</v>
      </c>
      <c r="S1073" s="186" t="str">
        <f t="shared" si="548"/>
        <v>-</v>
      </c>
      <c r="T1073" s="155" t="s">
        <v>316</v>
      </c>
      <c r="V1073" s="181">
        <f t="shared" si="530"/>
        <v>0</v>
      </c>
      <c r="W1073" s="202">
        <f t="shared" si="531"/>
        <v>0</v>
      </c>
      <c r="X1073" s="149">
        <f t="shared" si="532"/>
        <v>0</v>
      </c>
      <c r="Y1073" s="170">
        <f t="shared" si="533"/>
        <v>0</v>
      </c>
      <c r="Z1073" s="161">
        <f t="shared" si="534"/>
        <v>0</v>
      </c>
      <c r="AA1073" s="171">
        <f t="shared" si="535"/>
        <v>0</v>
      </c>
      <c r="AC1073" s="219">
        <f t="shared" si="536"/>
        <v>0</v>
      </c>
      <c r="AD1073" s="218">
        <f t="shared" si="537"/>
        <v>0</v>
      </c>
      <c r="AE1073" s="218">
        <f t="shared" si="538"/>
        <v>0</v>
      </c>
      <c r="AF1073" s="220">
        <f t="shared" si="539"/>
        <v>0</v>
      </c>
      <c r="AG1073" s="162"/>
      <c r="AH1073" s="182">
        <f t="shared" si="540"/>
        <v>0</v>
      </c>
      <c r="AI1073" s="183">
        <f t="shared" si="541"/>
        <v>0</v>
      </c>
      <c r="AJ1073" s="183">
        <f t="shared" si="542"/>
        <v>0</v>
      </c>
      <c r="AK1073" s="184">
        <f t="shared" si="543"/>
        <v>0</v>
      </c>
      <c r="AM1073" s="370" t="str">
        <f t="shared" si="549"/>
        <v>-</v>
      </c>
      <c r="AO1073" s="309" t="str">
        <f t="shared" si="546"/>
        <v/>
      </c>
    </row>
    <row r="1074" spans="2:41" ht="16.5" hidden="1" outlineLevel="2" thickBot="1">
      <c r="B1074" s="316">
        <v>20</v>
      </c>
      <c r="C1074" s="317">
        <f t="shared" si="544"/>
        <v>436</v>
      </c>
      <c r="D1074" s="317">
        <f t="shared" si="545"/>
        <v>0</v>
      </c>
      <c r="E1074" s="153"/>
      <c r="F1074" s="153"/>
      <c r="G1074" s="154"/>
      <c r="H1074" s="154"/>
      <c r="I1074" s="154"/>
      <c r="J1074" s="154"/>
      <c r="K1074" s="154"/>
      <c r="L1074" s="154"/>
      <c r="M1074" s="154"/>
      <c r="N1074" s="253"/>
      <c r="O1074" s="253"/>
      <c r="P1074" s="312"/>
      <c r="Q1074" s="253"/>
      <c r="R1074" s="186" t="str">
        <f t="shared" si="547"/>
        <v>-</v>
      </c>
      <c r="S1074" s="186" t="str">
        <f t="shared" si="548"/>
        <v>-</v>
      </c>
      <c r="T1074" s="155" t="s">
        <v>316</v>
      </c>
      <c r="V1074" s="181">
        <f t="shared" si="530"/>
        <v>0</v>
      </c>
      <c r="W1074" s="202">
        <f t="shared" si="531"/>
        <v>0</v>
      </c>
      <c r="X1074" s="149">
        <f t="shared" si="532"/>
        <v>0</v>
      </c>
      <c r="Y1074" s="170">
        <f t="shared" si="533"/>
        <v>0</v>
      </c>
      <c r="Z1074" s="161">
        <f t="shared" si="534"/>
        <v>0</v>
      </c>
      <c r="AA1074" s="171">
        <f t="shared" si="535"/>
        <v>0</v>
      </c>
      <c r="AC1074" s="219">
        <f t="shared" si="536"/>
        <v>0</v>
      </c>
      <c r="AD1074" s="218">
        <f t="shared" si="537"/>
        <v>0</v>
      </c>
      <c r="AE1074" s="218">
        <f t="shared" si="538"/>
        <v>0</v>
      </c>
      <c r="AF1074" s="220">
        <f t="shared" si="539"/>
        <v>0</v>
      </c>
      <c r="AG1074" s="162"/>
      <c r="AH1074" s="182">
        <f t="shared" si="540"/>
        <v>0</v>
      </c>
      <c r="AI1074" s="183">
        <f t="shared" si="541"/>
        <v>0</v>
      </c>
      <c r="AJ1074" s="183">
        <f t="shared" si="542"/>
        <v>0</v>
      </c>
      <c r="AK1074" s="184">
        <f t="shared" si="543"/>
        <v>0</v>
      </c>
      <c r="AM1074" s="370" t="str">
        <f t="shared" si="549"/>
        <v>-</v>
      </c>
      <c r="AO1074" s="309" t="str">
        <f t="shared" si="546"/>
        <v/>
      </c>
    </row>
    <row r="1075" spans="2:41" ht="16.5" hidden="1" outlineLevel="2" thickBot="1">
      <c r="B1075" s="316">
        <v>21</v>
      </c>
      <c r="C1075" s="317">
        <f t="shared" si="544"/>
        <v>436</v>
      </c>
      <c r="D1075" s="317">
        <f t="shared" si="545"/>
        <v>0</v>
      </c>
      <c r="E1075" s="153"/>
      <c r="F1075" s="153"/>
      <c r="G1075" s="154"/>
      <c r="H1075" s="154"/>
      <c r="I1075" s="154"/>
      <c r="J1075" s="154"/>
      <c r="K1075" s="154"/>
      <c r="L1075" s="154"/>
      <c r="M1075" s="154"/>
      <c r="N1075" s="253"/>
      <c r="O1075" s="253"/>
      <c r="P1075" s="312"/>
      <c r="Q1075" s="253"/>
      <c r="R1075" s="186" t="str">
        <f t="shared" si="547"/>
        <v>-</v>
      </c>
      <c r="S1075" s="186" t="str">
        <f t="shared" si="548"/>
        <v>-</v>
      </c>
      <c r="T1075" s="155" t="s">
        <v>316</v>
      </c>
      <c r="V1075" s="181">
        <f t="shared" si="530"/>
        <v>0</v>
      </c>
      <c r="W1075" s="202">
        <f t="shared" si="531"/>
        <v>0</v>
      </c>
      <c r="X1075" s="149">
        <f t="shared" si="532"/>
        <v>0</v>
      </c>
      <c r="Y1075" s="170">
        <f t="shared" si="533"/>
        <v>0</v>
      </c>
      <c r="Z1075" s="161">
        <f t="shared" si="534"/>
        <v>0</v>
      </c>
      <c r="AA1075" s="171">
        <f t="shared" si="535"/>
        <v>0</v>
      </c>
      <c r="AC1075" s="219">
        <f t="shared" si="536"/>
        <v>0</v>
      </c>
      <c r="AD1075" s="218">
        <f t="shared" si="537"/>
        <v>0</v>
      </c>
      <c r="AE1075" s="218">
        <f t="shared" si="538"/>
        <v>0</v>
      </c>
      <c r="AF1075" s="220">
        <f t="shared" si="539"/>
        <v>0</v>
      </c>
      <c r="AG1075" s="162"/>
      <c r="AH1075" s="182">
        <f t="shared" si="540"/>
        <v>0</v>
      </c>
      <c r="AI1075" s="183">
        <f t="shared" si="541"/>
        <v>0</v>
      </c>
      <c r="AJ1075" s="183">
        <f t="shared" si="542"/>
        <v>0</v>
      </c>
      <c r="AK1075" s="184">
        <f t="shared" si="543"/>
        <v>0</v>
      </c>
      <c r="AM1075" s="370" t="str">
        <f t="shared" si="549"/>
        <v>-</v>
      </c>
      <c r="AO1075" s="309" t="str">
        <f t="shared" si="546"/>
        <v/>
      </c>
    </row>
    <row r="1076" spans="2:41" ht="16.5" hidden="1" outlineLevel="2" thickBot="1">
      <c r="B1076" s="316">
        <v>22</v>
      </c>
      <c r="C1076" s="317">
        <f t="shared" si="544"/>
        <v>436</v>
      </c>
      <c r="D1076" s="317">
        <f t="shared" si="545"/>
        <v>0</v>
      </c>
      <c r="E1076" s="153"/>
      <c r="F1076" s="153"/>
      <c r="G1076" s="154"/>
      <c r="H1076" s="154"/>
      <c r="I1076" s="154"/>
      <c r="J1076" s="154"/>
      <c r="K1076" s="154"/>
      <c r="L1076" s="154"/>
      <c r="M1076" s="154"/>
      <c r="N1076" s="253"/>
      <c r="O1076" s="253"/>
      <c r="P1076" s="312"/>
      <c r="Q1076" s="253"/>
      <c r="R1076" s="186" t="str">
        <f t="shared" si="547"/>
        <v>-</v>
      </c>
      <c r="S1076" s="186" t="str">
        <f t="shared" si="548"/>
        <v>-</v>
      </c>
      <c r="T1076" s="155" t="s">
        <v>316</v>
      </c>
      <c r="V1076" s="181">
        <f t="shared" si="530"/>
        <v>0</v>
      </c>
      <c r="W1076" s="202">
        <f t="shared" si="531"/>
        <v>0</v>
      </c>
      <c r="X1076" s="149">
        <f t="shared" si="532"/>
        <v>0</v>
      </c>
      <c r="Y1076" s="170">
        <f t="shared" si="533"/>
        <v>0</v>
      </c>
      <c r="Z1076" s="161">
        <f t="shared" si="534"/>
        <v>0</v>
      </c>
      <c r="AA1076" s="171">
        <f t="shared" si="535"/>
        <v>0</v>
      </c>
      <c r="AC1076" s="219">
        <f t="shared" si="536"/>
        <v>0</v>
      </c>
      <c r="AD1076" s="218">
        <f t="shared" si="537"/>
        <v>0</v>
      </c>
      <c r="AE1076" s="218">
        <f t="shared" si="538"/>
        <v>0</v>
      </c>
      <c r="AF1076" s="220">
        <f t="shared" si="539"/>
        <v>0</v>
      </c>
      <c r="AG1076" s="162"/>
      <c r="AH1076" s="182">
        <f t="shared" si="540"/>
        <v>0</v>
      </c>
      <c r="AI1076" s="183">
        <f t="shared" si="541"/>
        <v>0</v>
      </c>
      <c r="AJ1076" s="183">
        <f t="shared" si="542"/>
        <v>0</v>
      </c>
      <c r="AK1076" s="184">
        <f t="shared" si="543"/>
        <v>0</v>
      </c>
      <c r="AM1076" s="370" t="str">
        <f t="shared" si="549"/>
        <v>-</v>
      </c>
      <c r="AO1076" s="309" t="str">
        <f t="shared" si="546"/>
        <v/>
      </c>
    </row>
    <row r="1077" spans="2:41" ht="16.5" hidden="1" outlineLevel="2" thickBot="1">
      <c r="B1077" s="316">
        <v>23</v>
      </c>
      <c r="C1077" s="317">
        <f t="shared" si="544"/>
        <v>436</v>
      </c>
      <c r="D1077" s="317">
        <f t="shared" si="545"/>
        <v>0</v>
      </c>
      <c r="E1077" s="153"/>
      <c r="F1077" s="153"/>
      <c r="G1077" s="154"/>
      <c r="H1077" s="154"/>
      <c r="I1077" s="154"/>
      <c r="J1077" s="154"/>
      <c r="K1077" s="154"/>
      <c r="L1077" s="154"/>
      <c r="M1077" s="154"/>
      <c r="N1077" s="253"/>
      <c r="O1077" s="253"/>
      <c r="P1077" s="312"/>
      <c r="Q1077" s="253"/>
      <c r="R1077" s="186" t="str">
        <f t="shared" si="547"/>
        <v>-</v>
      </c>
      <c r="S1077" s="186" t="str">
        <f t="shared" si="548"/>
        <v>-</v>
      </c>
      <c r="T1077" s="155" t="s">
        <v>316</v>
      </c>
      <c r="V1077" s="181">
        <f t="shared" si="530"/>
        <v>0</v>
      </c>
      <c r="W1077" s="202">
        <f t="shared" si="531"/>
        <v>0</v>
      </c>
      <c r="X1077" s="149">
        <f t="shared" si="532"/>
        <v>0</v>
      </c>
      <c r="Y1077" s="170">
        <f t="shared" si="533"/>
        <v>0</v>
      </c>
      <c r="Z1077" s="161">
        <f t="shared" si="534"/>
        <v>0</v>
      </c>
      <c r="AA1077" s="171">
        <f t="shared" si="535"/>
        <v>0</v>
      </c>
      <c r="AC1077" s="219">
        <f t="shared" si="536"/>
        <v>0</v>
      </c>
      <c r="AD1077" s="218">
        <f t="shared" si="537"/>
        <v>0</v>
      </c>
      <c r="AE1077" s="218">
        <f t="shared" si="538"/>
        <v>0</v>
      </c>
      <c r="AF1077" s="220">
        <f t="shared" si="539"/>
        <v>0</v>
      </c>
      <c r="AG1077" s="162"/>
      <c r="AH1077" s="182">
        <f t="shared" si="540"/>
        <v>0</v>
      </c>
      <c r="AI1077" s="183">
        <f t="shared" si="541"/>
        <v>0</v>
      </c>
      <c r="AJ1077" s="183">
        <f t="shared" si="542"/>
        <v>0</v>
      </c>
      <c r="AK1077" s="184">
        <f t="shared" si="543"/>
        <v>0</v>
      </c>
      <c r="AM1077" s="370" t="str">
        <f t="shared" si="549"/>
        <v>-</v>
      </c>
      <c r="AO1077" s="309" t="str">
        <f t="shared" si="546"/>
        <v/>
      </c>
    </row>
    <row r="1078" spans="2:41" ht="16.5" hidden="1" outlineLevel="2" thickBot="1">
      <c r="B1078" s="316">
        <v>24</v>
      </c>
      <c r="C1078" s="317">
        <f t="shared" si="544"/>
        <v>436</v>
      </c>
      <c r="D1078" s="317">
        <f t="shared" si="545"/>
        <v>0</v>
      </c>
      <c r="E1078" s="153"/>
      <c r="F1078" s="153"/>
      <c r="G1078" s="154"/>
      <c r="H1078" s="154"/>
      <c r="I1078" s="154"/>
      <c r="J1078" s="154"/>
      <c r="K1078" s="154"/>
      <c r="L1078" s="154"/>
      <c r="M1078" s="154"/>
      <c r="N1078" s="253"/>
      <c r="O1078" s="253"/>
      <c r="P1078" s="312"/>
      <c r="Q1078" s="253"/>
      <c r="R1078" s="186" t="str">
        <f t="shared" si="547"/>
        <v>-</v>
      </c>
      <c r="S1078" s="186" t="str">
        <f t="shared" si="548"/>
        <v>-</v>
      </c>
      <c r="T1078" s="155" t="s">
        <v>316</v>
      </c>
      <c r="V1078" s="181">
        <f t="shared" si="530"/>
        <v>0</v>
      </c>
      <c r="W1078" s="202">
        <f t="shared" si="531"/>
        <v>0</v>
      </c>
      <c r="X1078" s="149">
        <f t="shared" si="532"/>
        <v>0</v>
      </c>
      <c r="Y1078" s="170">
        <f t="shared" si="533"/>
        <v>0</v>
      </c>
      <c r="Z1078" s="161">
        <f t="shared" si="534"/>
        <v>0</v>
      </c>
      <c r="AA1078" s="171">
        <f t="shared" si="535"/>
        <v>0</v>
      </c>
      <c r="AC1078" s="219">
        <f t="shared" si="536"/>
        <v>0</v>
      </c>
      <c r="AD1078" s="218">
        <f t="shared" si="537"/>
        <v>0</v>
      </c>
      <c r="AE1078" s="218">
        <f t="shared" si="538"/>
        <v>0</v>
      </c>
      <c r="AF1078" s="220">
        <f t="shared" si="539"/>
        <v>0</v>
      </c>
      <c r="AG1078" s="162"/>
      <c r="AH1078" s="182">
        <f t="shared" si="540"/>
        <v>0</v>
      </c>
      <c r="AI1078" s="183">
        <f t="shared" si="541"/>
        <v>0</v>
      </c>
      <c r="AJ1078" s="183">
        <f t="shared" si="542"/>
        <v>0</v>
      </c>
      <c r="AK1078" s="184">
        <f t="shared" si="543"/>
        <v>0</v>
      </c>
      <c r="AM1078" s="370" t="str">
        <f t="shared" si="549"/>
        <v>-</v>
      </c>
      <c r="AO1078" s="309" t="str">
        <f t="shared" si="546"/>
        <v/>
      </c>
    </row>
    <row r="1079" spans="2:41" ht="16.5" hidden="1" outlineLevel="2" thickBot="1">
      <c r="B1079" s="316">
        <v>25</v>
      </c>
      <c r="C1079" s="317">
        <f t="shared" si="544"/>
        <v>436</v>
      </c>
      <c r="D1079" s="317">
        <f t="shared" si="545"/>
        <v>0</v>
      </c>
      <c r="E1079" s="153"/>
      <c r="F1079" s="153"/>
      <c r="G1079" s="154"/>
      <c r="H1079" s="154"/>
      <c r="I1079" s="154"/>
      <c r="J1079" s="154"/>
      <c r="K1079" s="154"/>
      <c r="L1079" s="154"/>
      <c r="M1079" s="154"/>
      <c r="N1079" s="253"/>
      <c r="O1079" s="253"/>
      <c r="P1079" s="312"/>
      <c r="Q1079" s="253"/>
      <c r="R1079" s="186" t="str">
        <f t="shared" si="547"/>
        <v>-</v>
      </c>
      <c r="S1079" s="186" t="str">
        <f t="shared" si="548"/>
        <v>-</v>
      </c>
      <c r="T1079" s="155" t="s">
        <v>316</v>
      </c>
      <c r="V1079" s="181">
        <f t="shared" si="530"/>
        <v>0</v>
      </c>
      <c r="W1079" s="202">
        <f t="shared" si="531"/>
        <v>0</v>
      </c>
      <c r="X1079" s="149">
        <f t="shared" si="532"/>
        <v>0</v>
      </c>
      <c r="Y1079" s="170">
        <f t="shared" si="533"/>
        <v>0</v>
      </c>
      <c r="Z1079" s="161">
        <f t="shared" si="534"/>
        <v>0</v>
      </c>
      <c r="AA1079" s="171">
        <f t="shared" si="535"/>
        <v>0</v>
      </c>
      <c r="AC1079" s="219">
        <f t="shared" si="536"/>
        <v>0</v>
      </c>
      <c r="AD1079" s="218">
        <f t="shared" si="537"/>
        <v>0</v>
      </c>
      <c r="AE1079" s="218">
        <f t="shared" si="538"/>
        <v>0</v>
      </c>
      <c r="AF1079" s="220">
        <f t="shared" si="539"/>
        <v>0</v>
      </c>
      <c r="AG1079" s="162"/>
      <c r="AH1079" s="182">
        <f t="shared" si="540"/>
        <v>0</v>
      </c>
      <c r="AI1079" s="183">
        <f t="shared" si="541"/>
        <v>0</v>
      </c>
      <c r="AJ1079" s="183">
        <f t="shared" si="542"/>
        <v>0</v>
      </c>
      <c r="AK1079" s="184">
        <f t="shared" si="543"/>
        <v>0</v>
      </c>
      <c r="AM1079" s="370" t="str">
        <f t="shared" si="549"/>
        <v>-</v>
      </c>
      <c r="AO1079" s="309" t="str">
        <f t="shared" si="546"/>
        <v/>
      </c>
    </row>
    <row r="1080" spans="2:41" ht="16.5" hidden="1" outlineLevel="2" thickBot="1">
      <c r="B1080" s="316">
        <v>26</v>
      </c>
      <c r="C1080" s="317">
        <f t="shared" si="544"/>
        <v>436</v>
      </c>
      <c r="D1080" s="317">
        <f t="shared" si="545"/>
        <v>0</v>
      </c>
      <c r="E1080" s="153"/>
      <c r="F1080" s="153"/>
      <c r="G1080" s="154"/>
      <c r="H1080" s="154"/>
      <c r="I1080" s="154"/>
      <c r="J1080" s="154"/>
      <c r="K1080" s="154"/>
      <c r="L1080" s="154"/>
      <c r="M1080" s="154"/>
      <c r="N1080" s="253"/>
      <c r="O1080" s="253"/>
      <c r="P1080" s="312"/>
      <c r="Q1080" s="253"/>
      <c r="R1080" s="186" t="str">
        <f t="shared" si="547"/>
        <v>-</v>
      </c>
      <c r="S1080" s="186" t="str">
        <f t="shared" si="548"/>
        <v>-</v>
      </c>
      <c r="T1080" s="155" t="s">
        <v>316</v>
      </c>
      <c r="V1080" s="181">
        <f t="shared" si="530"/>
        <v>0</v>
      </c>
      <c r="W1080" s="202">
        <f t="shared" si="531"/>
        <v>0</v>
      </c>
      <c r="X1080" s="149">
        <f t="shared" si="532"/>
        <v>0</v>
      </c>
      <c r="Y1080" s="170">
        <f t="shared" si="533"/>
        <v>0</v>
      </c>
      <c r="Z1080" s="161">
        <f t="shared" si="534"/>
        <v>0</v>
      </c>
      <c r="AA1080" s="171">
        <f t="shared" si="535"/>
        <v>0</v>
      </c>
      <c r="AC1080" s="219">
        <f t="shared" si="536"/>
        <v>0</v>
      </c>
      <c r="AD1080" s="218">
        <f t="shared" si="537"/>
        <v>0</v>
      </c>
      <c r="AE1080" s="218">
        <f t="shared" si="538"/>
        <v>0</v>
      </c>
      <c r="AF1080" s="220">
        <f t="shared" si="539"/>
        <v>0</v>
      </c>
      <c r="AG1080" s="162"/>
      <c r="AH1080" s="182">
        <f t="shared" si="540"/>
        <v>0</v>
      </c>
      <c r="AI1080" s="183">
        <f t="shared" si="541"/>
        <v>0</v>
      </c>
      <c r="AJ1080" s="183">
        <f t="shared" si="542"/>
        <v>0</v>
      </c>
      <c r="AK1080" s="184">
        <f t="shared" si="543"/>
        <v>0</v>
      </c>
      <c r="AM1080" s="370" t="str">
        <f t="shared" si="549"/>
        <v>-</v>
      </c>
      <c r="AO1080" s="309" t="str">
        <f t="shared" si="546"/>
        <v/>
      </c>
    </row>
    <row r="1081" spans="2:41" ht="16.5" hidden="1" outlineLevel="2" thickBot="1">
      <c r="B1081" s="316">
        <v>27</v>
      </c>
      <c r="C1081" s="317">
        <f t="shared" si="544"/>
        <v>436</v>
      </c>
      <c r="D1081" s="317">
        <f t="shared" si="545"/>
        <v>0</v>
      </c>
      <c r="E1081" s="153"/>
      <c r="F1081" s="153"/>
      <c r="G1081" s="154"/>
      <c r="H1081" s="154"/>
      <c r="I1081" s="154"/>
      <c r="J1081" s="154"/>
      <c r="K1081" s="154"/>
      <c r="L1081" s="154"/>
      <c r="M1081" s="154"/>
      <c r="N1081" s="253"/>
      <c r="O1081" s="253"/>
      <c r="P1081" s="312"/>
      <c r="Q1081" s="253"/>
      <c r="R1081" s="186" t="str">
        <f t="shared" si="547"/>
        <v>-</v>
      </c>
      <c r="S1081" s="186" t="str">
        <f t="shared" si="548"/>
        <v>-</v>
      </c>
      <c r="T1081" s="155" t="s">
        <v>316</v>
      </c>
      <c r="V1081" s="181">
        <f t="shared" si="530"/>
        <v>0</v>
      </c>
      <c r="W1081" s="202">
        <f t="shared" si="531"/>
        <v>0</v>
      </c>
      <c r="X1081" s="149">
        <f t="shared" si="532"/>
        <v>0</v>
      </c>
      <c r="Y1081" s="170">
        <f t="shared" si="533"/>
        <v>0</v>
      </c>
      <c r="Z1081" s="161">
        <f t="shared" si="534"/>
        <v>0</v>
      </c>
      <c r="AA1081" s="171">
        <f t="shared" si="535"/>
        <v>0</v>
      </c>
      <c r="AC1081" s="219">
        <f t="shared" si="536"/>
        <v>0</v>
      </c>
      <c r="AD1081" s="218">
        <f t="shared" si="537"/>
        <v>0</v>
      </c>
      <c r="AE1081" s="218">
        <f t="shared" si="538"/>
        <v>0</v>
      </c>
      <c r="AF1081" s="220">
        <f t="shared" si="539"/>
        <v>0</v>
      </c>
      <c r="AG1081" s="162"/>
      <c r="AH1081" s="182">
        <f t="shared" si="540"/>
        <v>0</v>
      </c>
      <c r="AI1081" s="183">
        <f t="shared" si="541"/>
        <v>0</v>
      </c>
      <c r="AJ1081" s="183">
        <f t="shared" si="542"/>
        <v>0</v>
      </c>
      <c r="AK1081" s="184">
        <f t="shared" si="543"/>
        <v>0</v>
      </c>
      <c r="AM1081" s="370" t="str">
        <f t="shared" si="549"/>
        <v>-</v>
      </c>
      <c r="AO1081" s="309" t="str">
        <f t="shared" si="546"/>
        <v/>
      </c>
    </row>
    <row r="1082" spans="2:41" ht="16.5" hidden="1" outlineLevel="2" thickBot="1">
      <c r="B1082" s="316">
        <v>28</v>
      </c>
      <c r="C1082" s="317">
        <f t="shared" si="544"/>
        <v>436</v>
      </c>
      <c r="D1082" s="317">
        <f t="shared" si="545"/>
        <v>0</v>
      </c>
      <c r="E1082" s="153"/>
      <c r="F1082" s="153"/>
      <c r="G1082" s="154"/>
      <c r="H1082" s="154"/>
      <c r="I1082" s="154"/>
      <c r="J1082" s="154"/>
      <c r="K1082" s="154"/>
      <c r="L1082" s="154"/>
      <c r="M1082" s="154"/>
      <c r="N1082" s="253"/>
      <c r="O1082" s="253"/>
      <c r="P1082" s="312"/>
      <c r="Q1082" s="253"/>
      <c r="R1082" s="186" t="str">
        <f t="shared" si="547"/>
        <v>-</v>
      </c>
      <c r="S1082" s="186" t="str">
        <f t="shared" si="548"/>
        <v>-</v>
      </c>
      <c r="T1082" s="155" t="s">
        <v>316</v>
      </c>
      <c r="V1082" s="181">
        <f t="shared" si="530"/>
        <v>0</v>
      </c>
      <c r="W1082" s="202">
        <f t="shared" si="531"/>
        <v>0</v>
      </c>
      <c r="X1082" s="149">
        <f t="shared" si="532"/>
        <v>0</v>
      </c>
      <c r="Y1082" s="170">
        <f t="shared" si="533"/>
        <v>0</v>
      </c>
      <c r="Z1082" s="161">
        <f t="shared" si="534"/>
        <v>0</v>
      </c>
      <c r="AA1082" s="171">
        <f t="shared" si="535"/>
        <v>0</v>
      </c>
      <c r="AC1082" s="219">
        <f t="shared" si="536"/>
        <v>0</v>
      </c>
      <c r="AD1082" s="218">
        <f t="shared" si="537"/>
        <v>0</v>
      </c>
      <c r="AE1082" s="218">
        <f t="shared" si="538"/>
        <v>0</v>
      </c>
      <c r="AF1082" s="220">
        <f t="shared" si="539"/>
        <v>0</v>
      </c>
      <c r="AG1082" s="162"/>
      <c r="AH1082" s="182">
        <f t="shared" si="540"/>
        <v>0</v>
      </c>
      <c r="AI1082" s="183">
        <f t="shared" si="541"/>
        <v>0</v>
      </c>
      <c r="AJ1082" s="183">
        <f t="shared" si="542"/>
        <v>0</v>
      </c>
      <c r="AK1082" s="184">
        <f t="shared" si="543"/>
        <v>0</v>
      </c>
      <c r="AM1082" s="370" t="str">
        <f t="shared" si="549"/>
        <v>-</v>
      </c>
      <c r="AO1082" s="309" t="str">
        <f t="shared" si="546"/>
        <v/>
      </c>
    </row>
    <row r="1083" spans="2:41" ht="16.5" hidden="1" outlineLevel="2" thickBot="1">
      <c r="B1083" s="316">
        <v>29</v>
      </c>
      <c r="C1083" s="317">
        <f t="shared" si="544"/>
        <v>436</v>
      </c>
      <c r="D1083" s="317">
        <f t="shared" si="545"/>
        <v>0</v>
      </c>
      <c r="E1083" s="153"/>
      <c r="F1083" s="153"/>
      <c r="G1083" s="154"/>
      <c r="H1083" s="154"/>
      <c r="I1083" s="154"/>
      <c r="J1083" s="154"/>
      <c r="K1083" s="154"/>
      <c r="L1083" s="154"/>
      <c r="M1083" s="154"/>
      <c r="N1083" s="253"/>
      <c r="O1083" s="253"/>
      <c r="P1083" s="312"/>
      <c r="Q1083" s="253"/>
      <c r="R1083" s="186" t="str">
        <f t="shared" si="547"/>
        <v>-</v>
      </c>
      <c r="S1083" s="186" t="str">
        <f t="shared" si="548"/>
        <v>-</v>
      </c>
      <c r="T1083" s="155" t="s">
        <v>316</v>
      </c>
      <c r="V1083" s="181">
        <f t="shared" si="530"/>
        <v>0</v>
      </c>
      <c r="W1083" s="202">
        <f t="shared" si="531"/>
        <v>0</v>
      </c>
      <c r="X1083" s="149">
        <f t="shared" si="532"/>
        <v>0</v>
      </c>
      <c r="Y1083" s="170">
        <f t="shared" si="533"/>
        <v>0</v>
      </c>
      <c r="Z1083" s="161">
        <f t="shared" si="534"/>
        <v>0</v>
      </c>
      <c r="AA1083" s="171">
        <f t="shared" si="535"/>
        <v>0</v>
      </c>
      <c r="AC1083" s="219">
        <f t="shared" si="536"/>
        <v>0</v>
      </c>
      <c r="AD1083" s="218">
        <f t="shared" si="537"/>
        <v>0</v>
      </c>
      <c r="AE1083" s="218">
        <f t="shared" si="538"/>
        <v>0</v>
      </c>
      <c r="AF1083" s="220">
        <f t="shared" si="539"/>
        <v>0</v>
      </c>
      <c r="AG1083" s="162"/>
      <c r="AH1083" s="182">
        <f t="shared" si="540"/>
        <v>0</v>
      </c>
      <c r="AI1083" s="183">
        <f t="shared" si="541"/>
        <v>0</v>
      </c>
      <c r="AJ1083" s="183">
        <f t="shared" si="542"/>
        <v>0</v>
      </c>
      <c r="AK1083" s="184">
        <f t="shared" si="543"/>
        <v>0</v>
      </c>
      <c r="AM1083" s="370" t="str">
        <f t="shared" si="549"/>
        <v>-</v>
      </c>
      <c r="AO1083" s="309" t="str">
        <f t="shared" si="546"/>
        <v/>
      </c>
    </row>
    <row r="1084" spans="2:41" ht="16.5" hidden="1" outlineLevel="2" thickBot="1">
      <c r="B1084" s="316">
        <v>30</v>
      </c>
      <c r="C1084" s="317">
        <f t="shared" si="544"/>
        <v>436</v>
      </c>
      <c r="D1084" s="317">
        <f t="shared" si="545"/>
        <v>0</v>
      </c>
      <c r="E1084" s="153"/>
      <c r="F1084" s="153"/>
      <c r="G1084" s="154"/>
      <c r="H1084" s="154"/>
      <c r="I1084" s="154"/>
      <c r="J1084" s="154"/>
      <c r="K1084" s="154"/>
      <c r="L1084" s="154"/>
      <c r="M1084" s="154"/>
      <c r="N1084" s="253"/>
      <c r="O1084" s="253"/>
      <c r="P1084" s="312"/>
      <c r="Q1084" s="253"/>
      <c r="R1084" s="186" t="str">
        <f t="shared" si="547"/>
        <v>-</v>
      </c>
      <c r="S1084" s="186" t="str">
        <f t="shared" si="548"/>
        <v>-</v>
      </c>
      <c r="T1084" s="155" t="s">
        <v>316</v>
      </c>
      <c r="V1084" s="181">
        <f t="shared" si="530"/>
        <v>0</v>
      </c>
      <c r="W1084" s="202">
        <f t="shared" si="531"/>
        <v>0</v>
      </c>
      <c r="X1084" s="149">
        <f t="shared" si="532"/>
        <v>0</v>
      </c>
      <c r="Y1084" s="170">
        <f t="shared" si="533"/>
        <v>0</v>
      </c>
      <c r="Z1084" s="161">
        <f t="shared" si="534"/>
        <v>0</v>
      </c>
      <c r="AA1084" s="171">
        <f t="shared" si="535"/>
        <v>0</v>
      </c>
      <c r="AC1084" s="219">
        <f t="shared" si="536"/>
        <v>0</v>
      </c>
      <c r="AD1084" s="218">
        <f t="shared" si="537"/>
        <v>0</v>
      </c>
      <c r="AE1084" s="218">
        <f t="shared" si="538"/>
        <v>0</v>
      </c>
      <c r="AF1084" s="220">
        <f t="shared" si="539"/>
        <v>0</v>
      </c>
      <c r="AG1084" s="162"/>
      <c r="AH1084" s="182">
        <f t="shared" si="540"/>
        <v>0</v>
      </c>
      <c r="AI1084" s="183">
        <f t="shared" si="541"/>
        <v>0</v>
      </c>
      <c r="AJ1084" s="183">
        <f t="shared" si="542"/>
        <v>0</v>
      </c>
      <c r="AK1084" s="184">
        <f t="shared" si="543"/>
        <v>0</v>
      </c>
      <c r="AM1084" s="370" t="str">
        <f t="shared" si="549"/>
        <v>-</v>
      </c>
      <c r="AO1084" s="309" t="str">
        <f t="shared" si="546"/>
        <v/>
      </c>
    </row>
    <row r="1085" spans="2:41" ht="16.5" hidden="1" outlineLevel="2" thickBot="1">
      <c r="B1085" s="316">
        <v>31</v>
      </c>
      <c r="C1085" s="317">
        <f t="shared" si="544"/>
        <v>436</v>
      </c>
      <c r="D1085" s="317">
        <f t="shared" si="545"/>
        <v>0</v>
      </c>
      <c r="E1085" s="153"/>
      <c r="F1085" s="153"/>
      <c r="G1085" s="154"/>
      <c r="H1085" s="154"/>
      <c r="I1085" s="154"/>
      <c r="J1085" s="154"/>
      <c r="K1085" s="154"/>
      <c r="L1085" s="154"/>
      <c r="M1085" s="154"/>
      <c r="N1085" s="253"/>
      <c r="O1085" s="253"/>
      <c r="P1085" s="312"/>
      <c r="Q1085" s="253"/>
      <c r="R1085" s="186" t="str">
        <f t="shared" si="547"/>
        <v>-</v>
      </c>
      <c r="S1085" s="186" t="str">
        <f t="shared" si="548"/>
        <v>-</v>
      </c>
      <c r="T1085" s="155" t="s">
        <v>316</v>
      </c>
      <c r="V1085" s="181">
        <f t="shared" si="530"/>
        <v>0</v>
      </c>
      <c r="W1085" s="202">
        <f t="shared" si="531"/>
        <v>0</v>
      </c>
      <c r="X1085" s="149">
        <f t="shared" si="532"/>
        <v>0</v>
      </c>
      <c r="Y1085" s="170">
        <f t="shared" si="533"/>
        <v>0</v>
      </c>
      <c r="Z1085" s="161">
        <f t="shared" si="534"/>
        <v>0</v>
      </c>
      <c r="AA1085" s="171">
        <f t="shared" si="535"/>
        <v>0</v>
      </c>
      <c r="AC1085" s="219">
        <f t="shared" si="536"/>
        <v>0</v>
      </c>
      <c r="AD1085" s="218">
        <f t="shared" si="537"/>
        <v>0</v>
      </c>
      <c r="AE1085" s="218">
        <f t="shared" si="538"/>
        <v>0</v>
      </c>
      <c r="AF1085" s="220">
        <f t="shared" si="539"/>
        <v>0</v>
      </c>
      <c r="AG1085" s="162"/>
      <c r="AH1085" s="182">
        <f t="shared" si="540"/>
        <v>0</v>
      </c>
      <c r="AI1085" s="183">
        <f t="shared" si="541"/>
        <v>0</v>
      </c>
      <c r="AJ1085" s="183">
        <f t="shared" si="542"/>
        <v>0</v>
      </c>
      <c r="AK1085" s="184">
        <f t="shared" si="543"/>
        <v>0</v>
      </c>
      <c r="AM1085" s="370" t="str">
        <f t="shared" si="549"/>
        <v>-</v>
      </c>
      <c r="AO1085" s="309" t="str">
        <f t="shared" si="546"/>
        <v/>
      </c>
    </row>
    <row r="1086" spans="2:41" ht="16.5" hidden="1" outlineLevel="2" thickBot="1">
      <c r="B1086" s="316">
        <v>32</v>
      </c>
      <c r="C1086" s="317">
        <f t="shared" si="544"/>
        <v>436</v>
      </c>
      <c r="D1086" s="317">
        <f t="shared" si="545"/>
        <v>0</v>
      </c>
      <c r="E1086" s="153"/>
      <c r="F1086" s="153"/>
      <c r="G1086" s="154"/>
      <c r="H1086" s="154"/>
      <c r="I1086" s="154"/>
      <c r="J1086" s="154"/>
      <c r="K1086" s="154"/>
      <c r="L1086" s="154"/>
      <c r="M1086" s="154"/>
      <c r="N1086" s="253"/>
      <c r="O1086" s="253"/>
      <c r="P1086" s="312"/>
      <c r="Q1086" s="253"/>
      <c r="R1086" s="186" t="str">
        <f t="shared" si="547"/>
        <v>-</v>
      </c>
      <c r="S1086" s="186" t="str">
        <f t="shared" si="548"/>
        <v>-</v>
      </c>
      <c r="T1086" s="155" t="s">
        <v>316</v>
      </c>
      <c r="V1086" s="181">
        <f t="shared" si="530"/>
        <v>0</v>
      </c>
      <c r="W1086" s="202">
        <f t="shared" si="531"/>
        <v>0</v>
      </c>
      <c r="X1086" s="149">
        <f t="shared" si="532"/>
        <v>0</v>
      </c>
      <c r="Y1086" s="170">
        <f t="shared" si="533"/>
        <v>0</v>
      </c>
      <c r="Z1086" s="161">
        <f t="shared" si="534"/>
        <v>0</v>
      </c>
      <c r="AA1086" s="171">
        <f t="shared" si="535"/>
        <v>0</v>
      </c>
      <c r="AC1086" s="219">
        <f t="shared" si="536"/>
        <v>0</v>
      </c>
      <c r="AD1086" s="218">
        <f t="shared" si="537"/>
        <v>0</v>
      </c>
      <c r="AE1086" s="218">
        <f t="shared" si="538"/>
        <v>0</v>
      </c>
      <c r="AF1086" s="220">
        <f t="shared" si="539"/>
        <v>0</v>
      </c>
      <c r="AG1086" s="162"/>
      <c r="AH1086" s="182">
        <f t="shared" si="540"/>
        <v>0</v>
      </c>
      <c r="AI1086" s="183">
        <f t="shared" si="541"/>
        <v>0</v>
      </c>
      <c r="AJ1086" s="183">
        <f t="shared" si="542"/>
        <v>0</v>
      </c>
      <c r="AK1086" s="184">
        <f t="shared" si="543"/>
        <v>0</v>
      </c>
      <c r="AM1086" s="370" t="str">
        <f t="shared" si="549"/>
        <v>-</v>
      </c>
      <c r="AO1086" s="309" t="str">
        <f t="shared" si="546"/>
        <v/>
      </c>
    </row>
    <row r="1087" spans="2:41" ht="16.5" hidden="1" outlineLevel="2" thickBot="1">
      <c r="B1087" s="316">
        <v>33</v>
      </c>
      <c r="C1087" s="317">
        <f t="shared" si="544"/>
        <v>436</v>
      </c>
      <c r="D1087" s="317">
        <f t="shared" si="545"/>
        <v>0</v>
      </c>
      <c r="E1087" s="153"/>
      <c r="F1087" s="153"/>
      <c r="G1087" s="154"/>
      <c r="H1087" s="154"/>
      <c r="I1087" s="154"/>
      <c r="J1087" s="154"/>
      <c r="K1087" s="154"/>
      <c r="L1087" s="154"/>
      <c r="M1087" s="154"/>
      <c r="N1087" s="253"/>
      <c r="O1087" s="253"/>
      <c r="P1087" s="312"/>
      <c r="Q1087" s="253"/>
      <c r="R1087" s="186" t="str">
        <f t="shared" si="547"/>
        <v>-</v>
      </c>
      <c r="S1087" s="186" t="str">
        <f t="shared" si="548"/>
        <v>-</v>
      </c>
      <c r="T1087" s="155" t="s">
        <v>316</v>
      </c>
      <c r="V1087" s="181">
        <f t="shared" si="530"/>
        <v>0</v>
      </c>
      <c r="W1087" s="202">
        <f t="shared" si="531"/>
        <v>0</v>
      </c>
      <c r="X1087" s="149">
        <f t="shared" si="532"/>
        <v>0</v>
      </c>
      <c r="Y1087" s="170">
        <f t="shared" si="533"/>
        <v>0</v>
      </c>
      <c r="Z1087" s="161">
        <f t="shared" si="534"/>
        <v>0</v>
      </c>
      <c r="AA1087" s="171">
        <f t="shared" si="535"/>
        <v>0</v>
      </c>
      <c r="AC1087" s="219">
        <f t="shared" si="536"/>
        <v>0</v>
      </c>
      <c r="AD1087" s="218">
        <f t="shared" si="537"/>
        <v>0</v>
      </c>
      <c r="AE1087" s="218">
        <f t="shared" si="538"/>
        <v>0</v>
      </c>
      <c r="AF1087" s="220">
        <f t="shared" si="539"/>
        <v>0</v>
      </c>
      <c r="AG1087" s="162"/>
      <c r="AH1087" s="182">
        <f t="shared" si="540"/>
        <v>0</v>
      </c>
      <c r="AI1087" s="183">
        <f t="shared" si="541"/>
        <v>0</v>
      </c>
      <c r="AJ1087" s="183">
        <f t="shared" si="542"/>
        <v>0</v>
      </c>
      <c r="AK1087" s="184">
        <f t="shared" si="543"/>
        <v>0</v>
      </c>
      <c r="AM1087" s="370" t="str">
        <f t="shared" si="549"/>
        <v>-</v>
      </c>
      <c r="AO1087" s="309" t="str">
        <f t="shared" si="546"/>
        <v/>
      </c>
    </row>
    <row r="1088" spans="2:41" ht="16.5" hidden="1" outlineLevel="2" thickBot="1">
      <c r="B1088" s="316">
        <v>34</v>
      </c>
      <c r="C1088" s="317">
        <f t="shared" si="544"/>
        <v>436</v>
      </c>
      <c r="D1088" s="317">
        <f t="shared" si="545"/>
        <v>0</v>
      </c>
      <c r="E1088" s="153"/>
      <c r="F1088" s="153"/>
      <c r="G1088" s="154"/>
      <c r="H1088" s="154"/>
      <c r="I1088" s="154"/>
      <c r="J1088" s="154"/>
      <c r="K1088" s="154"/>
      <c r="L1088" s="154"/>
      <c r="M1088" s="154"/>
      <c r="N1088" s="253"/>
      <c r="O1088" s="253"/>
      <c r="P1088" s="312"/>
      <c r="Q1088" s="253"/>
      <c r="R1088" s="186" t="str">
        <f t="shared" si="547"/>
        <v>-</v>
      </c>
      <c r="S1088" s="186" t="str">
        <f t="shared" si="548"/>
        <v>-</v>
      </c>
      <c r="T1088" s="155" t="s">
        <v>316</v>
      </c>
      <c r="V1088" s="181">
        <f t="shared" si="530"/>
        <v>0</v>
      </c>
      <c r="W1088" s="202">
        <f t="shared" si="531"/>
        <v>0</v>
      </c>
      <c r="X1088" s="149">
        <f t="shared" si="532"/>
        <v>0</v>
      </c>
      <c r="Y1088" s="170">
        <f t="shared" si="533"/>
        <v>0</v>
      </c>
      <c r="Z1088" s="161">
        <f t="shared" si="534"/>
        <v>0</v>
      </c>
      <c r="AA1088" s="171">
        <f t="shared" si="535"/>
        <v>0</v>
      </c>
      <c r="AC1088" s="219">
        <f t="shared" si="536"/>
        <v>0</v>
      </c>
      <c r="AD1088" s="218">
        <f t="shared" si="537"/>
        <v>0</v>
      </c>
      <c r="AE1088" s="218">
        <f t="shared" si="538"/>
        <v>0</v>
      </c>
      <c r="AF1088" s="220">
        <f t="shared" si="539"/>
        <v>0</v>
      </c>
      <c r="AG1088" s="162"/>
      <c r="AH1088" s="182">
        <f t="shared" si="540"/>
        <v>0</v>
      </c>
      <c r="AI1088" s="183">
        <f t="shared" si="541"/>
        <v>0</v>
      </c>
      <c r="AJ1088" s="183">
        <f t="shared" si="542"/>
        <v>0</v>
      </c>
      <c r="AK1088" s="184">
        <f t="shared" si="543"/>
        <v>0</v>
      </c>
      <c r="AM1088" s="370" t="str">
        <f t="shared" si="549"/>
        <v>-</v>
      </c>
      <c r="AO1088" s="309" t="str">
        <f t="shared" si="546"/>
        <v/>
      </c>
    </row>
    <row r="1089" spans="2:41" ht="16.5" hidden="1" outlineLevel="2" thickBot="1">
      <c r="B1089" s="316">
        <v>35</v>
      </c>
      <c r="C1089" s="317">
        <f t="shared" si="544"/>
        <v>436</v>
      </c>
      <c r="D1089" s="317">
        <f t="shared" si="545"/>
        <v>0</v>
      </c>
      <c r="E1089" s="153"/>
      <c r="F1089" s="153"/>
      <c r="G1089" s="154"/>
      <c r="H1089" s="154"/>
      <c r="I1089" s="154"/>
      <c r="J1089" s="154"/>
      <c r="K1089" s="154"/>
      <c r="L1089" s="154"/>
      <c r="M1089" s="154"/>
      <c r="N1089" s="253"/>
      <c r="O1089" s="253"/>
      <c r="P1089" s="312"/>
      <c r="Q1089" s="253"/>
      <c r="R1089" s="186" t="str">
        <f t="shared" si="547"/>
        <v>-</v>
      </c>
      <c r="S1089" s="186" t="str">
        <f t="shared" si="548"/>
        <v>-</v>
      </c>
      <c r="T1089" s="155" t="s">
        <v>316</v>
      </c>
      <c r="V1089" s="181">
        <f t="shared" si="530"/>
        <v>0</v>
      </c>
      <c r="W1089" s="202">
        <f t="shared" si="531"/>
        <v>0</v>
      </c>
      <c r="X1089" s="149">
        <f t="shared" si="532"/>
        <v>0</v>
      </c>
      <c r="Y1089" s="170">
        <f t="shared" si="533"/>
        <v>0</v>
      </c>
      <c r="Z1089" s="161">
        <f t="shared" si="534"/>
        <v>0</v>
      </c>
      <c r="AA1089" s="171">
        <f t="shared" si="535"/>
        <v>0</v>
      </c>
      <c r="AC1089" s="219">
        <f t="shared" si="536"/>
        <v>0</v>
      </c>
      <c r="AD1089" s="218">
        <f t="shared" si="537"/>
        <v>0</v>
      </c>
      <c r="AE1089" s="218">
        <f t="shared" si="538"/>
        <v>0</v>
      </c>
      <c r="AF1089" s="220">
        <f t="shared" si="539"/>
        <v>0</v>
      </c>
      <c r="AG1089" s="162"/>
      <c r="AH1089" s="182">
        <f t="shared" si="540"/>
        <v>0</v>
      </c>
      <c r="AI1089" s="183">
        <f t="shared" si="541"/>
        <v>0</v>
      </c>
      <c r="AJ1089" s="183">
        <f t="shared" si="542"/>
        <v>0</v>
      </c>
      <c r="AK1089" s="184">
        <f t="shared" si="543"/>
        <v>0</v>
      </c>
      <c r="AM1089" s="370" t="str">
        <f t="shared" si="549"/>
        <v>-</v>
      </c>
      <c r="AO1089" s="309" t="str">
        <f t="shared" si="546"/>
        <v/>
      </c>
    </row>
    <row r="1090" spans="2:41" ht="16.5" hidden="1" outlineLevel="2" thickBot="1">
      <c r="B1090" s="316">
        <v>36</v>
      </c>
      <c r="C1090" s="317">
        <f t="shared" si="544"/>
        <v>436</v>
      </c>
      <c r="D1090" s="317">
        <f t="shared" si="545"/>
        <v>0</v>
      </c>
      <c r="E1090" s="153"/>
      <c r="F1090" s="153"/>
      <c r="G1090" s="154"/>
      <c r="H1090" s="154"/>
      <c r="I1090" s="154"/>
      <c r="J1090" s="154"/>
      <c r="K1090" s="154"/>
      <c r="L1090" s="154"/>
      <c r="M1090" s="154"/>
      <c r="N1090" s="253"/>
      <c r="O1090" s="253"/>
      <c r="P1090" s="312"/>
      <c r="Q1090" s="253"/>
      <c r="R1090" s="186" t="str">
        <f t="shared" si="547"/>
        <v>-</v>
      </c>
      <c r="S1090" s="186" t="str">
        <f t="shared" si="548"/>
        <v>-</v>
      </c>
      <c r="T1090" s="155" t="s">
        <v>316</v>
      </c>
      <c r="V1090" s="181">
        <f t="shared" si="530"/>
        <v>0</v>
      </c>
      <c r="W1090" s="202">
        <f t="shared" si="531"/>
        <v>0</v>
      </c>
      <c r="X1090" s="149">
        <f t="shared" si="532"/>
        <v>0</v>
      </c>
      <c r="Y1090" s="170">
        <f t="shared" si="533"/>
        <v>0</v>
      </c>
      <c r="Z1090" s="161">
        <f t="shared" si="534"/>
        <v>0</v>
      </c>
      <c r="AA1090" s="171">
        <f t="shared" si="535"/>
        <v>0</v>
      </c>
      <c r="AC1090" s="219">
        <f t="shared" si="536"/>
        <v>0</v>
      </c>
      <c r="AD1090" s="218">
        <f t="shared" si="537"/>
        <v>0</v>
      </c>
      <c r="AE1090" s="218">
        <f t="shared" si="538"/>
        <v>0</v>
      </c>
      <c r="AF1090" s="220">
        <f t="shared" si="539"/>
        <v>0</v>
      </c>
      <c r="AG1090" s="162"/>
      <c r="AH1090" s="182">
        <f t="shared" si="540"/>
        <v>0</v>
      </c>
      <c r="AI1090" s="183">
        <f t="shared" si="541"/>
        <v>0</v>
      </c>
      <c r="AJ1090" s="183">
        <f t="shared" si="542"/>
        <v>0</v>
      </c>
      <c r="AK1090" s="184">
        <f t="shared" si="543"/>
        <v>0</v>
      </c>
      <c r="AM1090" s="370" t="str">
        <f t="shared" si="549"/>
        <v>-</v>
      </c>
      <c r="AO1090" s="309" t="str">
        <f t="shared" si="546"/>
        <v/>
      </c>
    </row>
    <row r="1091" spans="2:41" ht="16.5" hidden="1" outlineLevel="2" thickBot="1">
      <c r="B1091" s="316">
        <v>37</v>
      </c>
      <c r="C1091" s="317">
        <f t="shared" si="544"/>
        <v>436</v>
      </c>
      <c r="D1091" s="317">
        <f t="shared" si="545"/>
        <v>0</v>
      </c>
      <c r="E1091" s="153"/>
      <c r="F1091" s="153"/>
      <c r="G1091" s="154"/>
      <c r="H1091" s="154"/>
      <c r="I1091" s="154"/>
      <c r="J1091" s="154"/>
      <c r="K1091" s="154"/>
      <c r="L1091" s="154"/>
      <c r="M1091" s="154"/>
      <c r="N1091" s="253"/>
      <c r="O1091" s="253"/>
      <c r="P1091" s="312"/>
      <c r="Q1091" s="253"/>
      <c r="R1091" s="186" t="str">
        <f t="shared" si="547"/>
        <v>-</v>
      </c>
      <c r="S1091" s="186" t="str">
        <f t="shared" si="548"/>
        <v>-</v>
      </c>
      <c r="T1091" s="155" t="s">
        <v>316</v>
      </c>
      <c r="V1091" s="181">
        <f t="shared" si="530"/>
        <v>0</v>
      </c>
      <c r="W1091" s="202">
        <f t="shared" si="531"/>
        <v>0</v>
      </c>
      <c r="X1091" s="149">
        <f t="shared" si="532"/>
        <v>0</v>
      </c>
      <c r="Y1091" s="170">
        <f t="shared" si="533"/>
        <v>0</v>
      </c>
      <c r="Z1091" s="161">
        <f t="shared" si="534"/>
        <v>0</v>
      </c>
      <c r="AA1091" s="171">
        <f t="shared" si="535"/>
        <v>0</v>
      </c>
      <c r="AC1091" s="219">
        <f t="shared" si="536"/>
        <v>0</v>
      </c>
      <c r="AD1091" s="218">
        <f t="shared" si="537"/>
        <v>0</v>
      </c>
      <c r="AE1091" s="218">
        <f t="shared" si="538"/>
        <v>0</v>
      </c>
      <c r="AF1091" s="220">
        <f t="shared" si="539"/>
        <v>0</v>
      </c>
      <c r="AG1091" s="162"/>
      <c r="AH1091" s="182">
        <f t="shared" si="540"/>
        <v>0</v>
      </c>
      <c r="AI1091" s="183">
        <f t="shared" si="541"/>
        <v>0</v>
      </c>
      <c r="AJ1091" s="183">
        <f t="shared" si="542"/>
        <v>0</v>
      </c>
      <c r="AK1091" s="184">
        <f t="shared" si="543"/>
        <v>0</v>
      </c>
      <c r="AM1091" s="370" t="str">
        <f t="shared" si="549"/>
        <v>-</v>
      </c>
      <c r="AO1091" s="309" t="str">
        <f t="shared" si="546"/>
        <v/>
      </c>
    </row>
    <row r="1092" spans="2:41" ht="16.5" hidden="1" outlineLevel="2" thickBot="1">
      <c r="B1092" s="316">
        <v>38</v>
      </c>
      <c r="C1092" s="317">
        <f t="shared" si="544"/>
        <v>436</v>
      </c>
      <c r="D1092" s="317">
        <f t="shared" si="545"/>
        <v>0</v>
      </c>
      <c r="E1092" s="153"/>
      <c r="F1092" s="153"/>
      <c r="G1092" s="154"/>
      <c r="H1092" s="154"/>
      <c r="I1092" s="154"/>
      <c r="J1092" s="154"/>
      <c r="K1092" s="154"/>
      <c r="L1092" s="154"/>
      <c r="M1092" s="154"/>
      <c r="N1092" s="253"/>
      <c r="O1092" s="253"/>
      <c r="P1092" s="312"/>
      <c r="Q1092" s="253"/>
      <c r="R1092" s="186" t="str">
        <f t="shared" si="547"/>
        <v>-</v>
      </c>
      <c r="S1092" s="186" t="str">
        <f t="shared" si="548"/>
        <v>-</v>
      </c>
      <c r="T1092" s="155" t="s">
        <v>316</v>
      </c>
      <c r="V1092" s="181">
        <f t="shared" si="530"/>
        <v>0</v>
      </c>
      <c r="W1092" s="202">
        <f t="shared" si="531"/>
        <v>0</v>
      </c>
      <c r="X1092" s="149">
        <f t="shared" si="532"/>
        <v>0</v>
      </c>
      <c r="Y1092" s="170">
        <f t="shared" si="533"/>
        <v>0</v>
      </c>
      <c r="Z1092" s="161">
        <f t="shared" si="534"/>
        <v>0</v>
      </c>
      <c r="AA1092" s="171">
        <f t="shared" si="535"/>
        <v>0</v>
      </c>
      <c r="AC1092" s="219">
        <f t="shared" si="536"/>
        <v>0</v>
      </c>
      <c r="AD1092" s="218">
        <f t="shared" si="537"/>
        <v>0</v>
      </c>
      <c r="AE1092" s="218">
        <f t="shared" si="538"/>
        <v>0</v>
      </c>
      <c r="AF1092" s="220">
        <f t="shared" si="539"/>
        <v>0</v>
      </c>
      <c r="AG1092" s="162"/>
      <c r="AH1092" s="182">
        <f t="shared" si="540"/>
        <v>0</v>
      </c>
      <c r="AI1092" s="183">
        <f t="shared" si="541"/>
        <v>0</v>
      </c>
      <c r="AJ1092" s="183">
        <f t="shared" si="542"/>
        <v>0</v>
      </c>
      <c r="AK1092" s="184">
        <f t="shared" si="543"/>
        <v>0</v>
      </c>
      <c r="AM1092" s="370" t="str">
        <f t="shared" si="549"/>
        <v>-</v>
      </c>
      <c r="AO1092" s="309" t="str">
        <f t="shared" si="546"/>
        <v/>
      </c>
    </row>
    <row r="1093" spans="2:41" ht="16.5" hidden="1" outlineLevel="2" thickBot="1">
      <c r="B1093" s="316">
        <v>39</v>
      </c>
      <c r="C1093" s="317">
        <f t="shared" si="544"/>
        <v>436</v>
      </c>
      <c r="D1093" s="317">
        <f t="shared" si="545"/>
        <v>0</v>
      </c>
      <c r="E1093" s="153"/>
      <c r="F1093" s="153"/>
      <c r="G1093" s="154"/>
      <c r="H1093" s="154"/>
      <c r="I1093" s="154"/>
      <c r="J1093" s="154"/>
      <c r="K1093" s="154"/>
      <c r="L1093" s="154"/>
      <c r="M1093" s="154"/>
      <c r="N1093" s="253"/>
      <c r="O1093" s="253"/>
      <c r="P1093" s="312"/>
      <c r="Q1093" s="253"/>
      <c r="R1093" s="186" t="str">
        <f t="shared" si="547"/>
        <v>-</v>
      </c>
      <c r="S1093" s="186" t="str">
        <f t="shared" si="548"/>
        <v>-</v>
      </c>
      <c r="T1093" s="155" t="s">
        <v>316</v>
      </c>
      <c r="V1093" s="181">
        <f t="shared" si="530"/>
        <v>0</v>
      </c>
      <c r="W1093" s="202">
        <f t="shared" si="531"/>
        <v>0</v>
      </c>
      <c r="X1093" s="149">
        <f t="shared" si="532"/>
        <v>0</v>
      </c>
      <c r="Y1093" s="170">
        <f t="shared" si="533"/>
        <v>0</v>
      </c>
      <c r="Z1093" s="161">
        <f t="shared" si="534"/>
        <v>0</v>
      </c>
      <c r="AA1093" s="171">
        <f t="shared" si="535"/>
        <v>0</v>
      </c>
      <c r="AC1093" s="219">
        <f t="shared" si="536"/>
        <v>0</v>
      </c>
      <c r="AD1093" s="218">
        <f t="shared" si="537"/>
        <v>0</v>
      </c>
      <c r="AE1093" s="218">
        <f t="shared" si="538"/>
        <v>0</v>
      </c>
      <c r="AF1093" s="220">
        <f t="shared" si="539"/>
        <v>0</v>
      </c>
      <c r="AG1093" s="162"/>
      <c r="AH1093" s="182">
        <f t="shared" si="540"/>
        <v>0</v>
      </c>
      <c r="AI1093" s="183">
        <f t="shared" si="541"/>
        <v>0</v>
      </c>
      <c r="AJ1093" s="183">
        <f t="shared" si="542"/>
        <v>0</v>
      </c>
      <c r="AK1093" s="184">
        <f t="shared" si="543"/>
        <v>0</v>
      </c>
      <c r="AM1093" s="370" t="str">
        <f t="shared" si="549"/>
        <v>-</v>
      </c>
      <c r="AO1093" s="309" t="str">
        <f t="shared" si="546"/>
        <v/>
      </c>
    </row>
    <row r="1094" spans="2:41" ht="16.5" hidden="1" outlineLevel="2" thickBot="1">
      <c r="B1094" s="316">
        <v>40</v>
      </c>
      <c r="C1094" s="317">
        <f t="shared" si="544"/>
        <v>436</v>
      </c>
      <c r="D1094" s="317">
        <f t="shared" si="545"/>
        <v>0</v>
      </c>
      <c r="E1094" s="153"/>
      <c r="F1094" s="153"/>
      <c r="G1094" s="154"/>
      <c r="H1094" s="154"/>
      <c r="I1094" s="154"/>
      <c r="J1094" s="154"/>
      <c r="K1094" s="154"/>
      <c r="L1094" s="154"/>
      <c r="M1094" s="154"/>
      <c r="N1094" s="253"/>
      <c r="O1094" s="253"/>
      <c r="P1094" s="312"/>
      <c r="Q1094" s="253"/>
      <c r="R1094" s="186" t="str">
        <f t="shared" si="547"/>
        <v>-</v>
      </c>
      <c r="S1094" s="186" t="str">
        <f t="shared" si="548"/>
        <v>-</v>
      </c>
      <c r="T1094" s="155" t="s">
        <v>316</v>
      </c>
      <c r="V1094" s="181">
        <f t="shared" si="530"/>
        <v>0</v>
      </c>
      <c r="W1094" s="202">
        <f t="shared" si="531"/>
        <v>0</v>
      </c>
      <c r="X1094" s="149">
        <f t="shared" si="532"/>
        <v>0</v>
      </c>
      <c r="Y1094" s="170">
        <f t="shared" si="533"/>
        <v>0</v>
      </c>
      <c r="Z1094" s="161">
        <f t="shared" si="534"/>
        <v>0</v>
      </c>
      <c r="AA1094" s="171">
        <f t="shared" si="535"/>
        <v>0</v>
      </c>
      <c r="AC1094" s="219">
        <f t="shared" si="536"/>
        <v>0</v>
      </c>
      <c r="AD1094" s="218">
        <f t="shared" si="537"/>
        <v>0</v>
      </c>
      <c r="AE1094" s="218">
        <f t="shared" si="538"/>
        <v>0</v>
      </c>
      <c r="AF1094" s="220">
        <f t="shared" si="539"/>
        <v>0</v>
      </c>
      <c r="AG1094" s="162"/>
      <c r="AH1094" s="182">
        <f t="shared" si="540"/>
        <v>0</v>
      </c>
      <c r="AI1094" s="183">
        <f t="shared" si="541"/>
        <v>0</v>
      </c>
      <c r="AJ1094" s="183">
        <f t="shared" si="542"/>
        <v>0</v>
      </c>
      <c r="AK1094" s="184">
        <f t="shared" si="543"/>
        <v>0</v>
      </c>
      <c r="AM1094" s="370" t="str">
        <f t="shared" si="549"/>
        <v>-</v>
      </c>
      <c r="AO1094" s="309" t="str">
        <f t="shared" si="546"/>
        <v/>
      </c>
    </row>
    <row r="1095" spans="2:41" ht="16.5" hidden="1" outlineLevel="2" thickBot="1">
      <c r="B1095" s="316">
        <v>41</v>
      </c>
      <c r="C1095" s="317">
        <f t="shared" si="544"/>
        <v>436</v>
      </c>
      <c r="D1095" s="317">
        <f t="shared" si="545"/>
        <v>0</v>
      </c>
      <c r="E1095" s="153"/>
      <c r="F1095" s="153"/>
      <c r="G1095" s="154"/>
      <c r="H1095" s="154"/>
      <c r="I1095" s="154"/>
      <c r="J1095" s="154"/>
      <c r="K1095" s="154"/>
      <c r="L1095" s="154"/>
      <c r="M1095" s="154"/>
      <c r="N1095" s="253"/>
      <c r="O1095" s="253"/>
      <c r="P1095" s="312"/>
      <c r="Q1095" s="253"/>
      <c r="R1095" s="186" t="str">
        <f t="shared" si="547"/>
        <v>-</v>
      </c>
      <c r="S1095" s="186" t="str">
        <f t="shared" si="548"/>
        <v>-</v>
      </c>
      <c r="T1095" s="155" t="s">
        <v>316</v>
      </c>
      <c r="V1095" s="181">
        <f t="shared" si="530"/>
        <v>0</v>
      </c>
      <c r="W1095" s="202">
        <f t="shared" si="531"/>
        <v>0</v>
      </c>
      <c r="X1095" s="149">
        <f t="shared" si="532"/>
        <v>0</v>
      </c>
      <c r="Y1095" s="170">
        <f t="shared" si="533"/>
        <v>0</v>
      </c>
      <c r="Z1095" s="161">
        <f t="shared" si="534"/>
        <v>0</v>
      </c>
      <c r="AA1095" s="171">
        <f t="shared" si="535"/>
        <v>0</v>
      </c>
      <c r="AC1095" s="219">
        <f t="shared" si="536"/>
        <v>0</v>
      </c>
      <c r="AD1095" s="218">
        <f t="shared" si="537"/>
        <v>0</v>
      </c>
      <c r="AE1095" s="218">
        <f t="shared" si="538"/>
        <v>0</v>
      </c>
      <c r="AF1095" s="220">
        <f t="shared" si="539"/>
        <v>0</v>
      </c>
      <c r="AG1095" s="162"/>
      <c r="AH1095" s="182">
        <f t="shared" si="540"/>
        <v>0</v>
      </c>
      <c r="AI1095" s="183">
        <f t="shared" si="541"/>
        <v>0</v>
      </c>
      <c r="AJ1095" s="183">
        <f t="shared" si="542"/>
        <v>0</v>
      </c>
      <c r="AK1095" s="184">
        <f t="shared" si="543"/>
        <v>0</v>
      </c>
      <c r="AM1095" s="370" t="str">
        <f t="shared" si="549"/>
        <v>-</v>
      </c>
      <c r="AO1095" s="309" t="str">
        <f t="shared" si="546"/>
        <v/>
      </c>
    </row>
    <row r="1096" spans="2:41" ht="16.5" hidden="1" outlineLevel="2" thickBot="1">
      <c r="B1096" s="316">
        <v>42</v>
      </c>
      <c r="C1096" s="317">
        <f t="shared" si="544"/>
        <v>436</v>
      </c>
      <c r="D1096" s="317">
        <f t="shared" si="545"/>
        <v>0</v>
      </c>
      <c r="E1096" s="153"/>
      <c r="F1096" s="153"/>
      <c r="G1096" s="154"/>
      <c r="H1096" s="154"/>
      <c r="I1096" s="154"/>
      <c r="J1096" s="154"/>
      <c r="K1096" s="154"/>
      <c r="L1096" s="154"/>
      <c r="M1096" s="154"/>
      <c r="N1096" s="253"/>
      <c r="O1096" s="253"/>
      <c r="P1096" s="312"/>
      <c r="Q1096" s="253"/>
      <c r="R1096" s="186" t="str">
        <f t="shared" si="547"/>
        <v>-</v>
      </c>
      <c r="S1096" s="186" t="str">
        <f t="shared" si="548"/>
        <v>-</v>
      </c>
      <c r="T1096" s="155" t="s">
        <v>316</v>
      </c>
      <c r="V1096" s="181">
        <f t="shared" si="530"/>
        <v>0</v>
      </c>
      <c r="W1096" s="202">
        <f t="shared" si="531"/>
        <v>0</v>
      </c>
      <c r="X1096" s="149">
        <f t="shared" si="532"/>
        <v>0</v>
      </c>
      <c r="Y1096" s="170">
        <f t="shared" si="533"/>
        <v>0</v>
      </c>
      <c r="Z1096" s="161">
        <f t="shared" si="534"/>
        <v>0</v>
      </c>
      <c r="AA1096" s="171">
        <f t="shared" si="535"/>
        <v>0</v>
      </c>
      <c r="AC1096" s="219">
        <f t="shared" si="536"/>
        <v>0</v>
      </c>
      <c r="AD1096" s="218">
        <f t="shared" si="537"/>
        <v>0</v>
      </c>
      <c r="AE1096" s="218">
        <f t="shared" si="538"/>
        <v>0</v>
      </c>
      <c r="AF1096" s="220">
        <f t="shared" si="539"/>
        <v>0</v>
      </c>
      <c r="AG1096" s="162"/>
      <c r="AH1096" s="182">
        <f t="shared" si="540"/>
        <v>0</v>
      </c>
      <c r="AI1096" s="183">
        <f t="shared" si="541"/>
        <v>0</v>
      </c>
      <c r="AJ1096" s="183">
        <f t="shared" si="542"/>
        <v>0</v>
      </c>
      <c r="AK1096" s="184">
        <f t="shared" si="543"/>
        <v>0</v>
      </c>
      <c r="AM1096" s="370" t="str">
        <f t="shared" si="549"/>
        <v>-</v>
      </c>
      <c r="AO1096" s="309" t="str">
        <f t="shared" si="546"/>
        <v/>
      </c>
    </row>
    <row r="1097" spans="2:41" ht="16.5" hidden="1" outlineLevel="2" thickBot="1">
      <c r="B1097" s="316">
        <v>43</v>
      </c>
      <c r="C1097" s="317">
        <f t="shared" si="544"/>
        <v>436</v>
      </c>
      <c r="D1097" s="317">
        <f t="shared" si="545"/>
        <v>0</v>
      </c>
      <c r="E1097" s="153"/>
      <c r="F1097" s="153"/>
      <c r="G1097" s="154"/>
      <c r="H1097" s="154"/>
      <c r="I1097" s="154"/>
      <c r="J1097" s="154"/>
      <c r="K1097" s="154"/>
      <c r="L1097" s="154"/>
      <c r="M1097" s="154"/>
      <c r="N1097" s="253"/>
      <c r="O1097" s="253"/>
      <c r="P1097" s="312"/>
      <c r="Q1097" s="253"/>
      <c r="R1097" s="186" t="str">
        <f t="shared" si="547"/>
        <v>-</v>
      </c>
      <c r="S1097" s="186" t="str">
        <f t="shared" si="548"/>
        <v>-</v>
      </c>
      <c r="T1097" s="155" t="s">
        <v>316</v>
      </c>
      <c r="V1097" s="181">
        <f t="shared" si="530"/>
        <v>0</v>
      </c>
      <c r="W1097" s="202">
        <f t="shared" si="531"/>
        <v>0</v>
      </c>
      <c r="X1097" s="149">
        <f t="shared" si="532"/>
        <v>0</v>
      </c>
      <c r="Y1097" s="170">
        <f t="shared" si="533"/>
        <v>0</v>
      </c>
      <c r="Z1097" s="161">
        <f t="shared" si="534"/>
        <v>0</v>
      </c>
      <c r="AA1097" s="171">
        <f t="shared" si="535"/>
        <v>0</v>
      </c>
      <c r="AC1097" s="219">
        <f t="shared" si="536"/>
        <v>0</v>
      </c>
      <c r="AD1097" s="218">
        <f t="shared" si="537"/>
        <v>0</v>
      </c>
      <c r="AE1097" s="218">
        <f t="shared" si="538"/>
        <v>0</v>
      </c>
      <c r="AF1097" s="220">
        <f t="shared" si="539"/>
        <v>0</v>
      </c>
      <c r="AG1097" s="162"/>
      <c r="AH1097" s="182">
        <f t="shared" si="540"/>
        <v>0</v>
      </c>
      <c r="AI1097" s="183">
        <f t="shared" si="541"/>
        <v>0</v>
      </c>
      <c r="AJ1097" s="183">
        <f t="shared" si="542"/>
        <v>0</v>
      </c>
      <c r="AK1097" s="184">
        <f t="shared" si="543"/>
        <v>0</v>
      </c>
      <c r="AM1097" s="370" t="str">
        <f t="shared" si="549"/>
        <v>-</v>
      </c>
      <c r="AO1097" s="309" t="str">
        <f t="shared" si="546"/>
        <v/>
      </c>
    </row>
    <row r="1098" spans="2:41" ht="16.5" hidden="1" outlineLevel="2" thickBot="1">
      <c r="B1098" s="316">
        <v>44</v>
      </c>
      <c r="C1098" s="317">
        <f t="shared" si="544"/>
        <v>436</v>
      </c>
      <c r="D1098" s="317">
        <f t="shared" si="545"/>
        <v>0</v>
      </c>
      <c r="E1098" s="153"/>
      <c r="F1098" s="153"/>
      <c r="G1098" s="154"/>
      <c r="H1098" s="154"/>
      <c r="I1098" s="154"/>
      <c r="J1098" s="154"/>
      <c r="K1098" s="154"/>
      <c r="L1098" s="154"/>
      <c r="M1098" s="154"/>
      <c r="N1098" s="253"/>
      <c r="O1098" s="253"/>
      <c r="P1098" s="312"/>
      <c r="Q1098" s="253"/>
      <c r="R1098" s="186" t="str">
        <f t="shared" si="547"/>
        <v>-</v>
      </c>
      <c r="S1098" s="186" t="str">
        <f t="shared" si="548"/>
        <v>-</v>
      </c>
      <c r="T1098" s="155" t="s">
        <v>316</v>
      </c>
      <c r="V1098" s="181">
        <f t="shared" si="530"/>
        <v>0</v>
      </c>
      <c r="W1098" s="202">
        <f t="shared" si="531"/>
        <v>0</v>
      </c>
      <c r="X1098" s="149">
        <f t="shared" si="532"/>
        <v>0</v>
      </c>
      <c r="Y1098" s="170">
        <f t="shared" si="533"/>
        <v>0</v>
      </c>
      <c r="Z1098" s="161">
        <f t="shared" si="534"/>
        <v>0</v>
      </c>
      <c r="AA1098" s="171">
        <f t="shared" si="535"/>
        <v>0</v>
      </c>
      <c r="AC1098" s="219">
        <f t="shared" si="536"/>
        <v>0</v>
      </c>
      <c r="AD1098" s="218">
        <f t="shared" si="537"/>
        <v>0</v>
      </c>
      <c r="AE1098" s="218">
        <f t="shared" si="538"/>
        <v>0</v>
      </c>
      <c r="AF1098" s="220">
        <f t="shared" si="539"/>
        <v>0</v>
      </c>
      <c r="AG1098" s="162"/>
      <c r="AH1098" s="182">
        <f t="shared" si="540"/>
        <v>0</v>
      </c>
      <c r="AI1098" s="183">
        <f t="shared" si="541"/>
        <v>0</v>
      </c>
      <c r="AJ1098" s="183">
        <f t="shared" si="542"/>
        <v>0</v>
      </c>
      <c r="AK1098" s="184">
        <f t="shared" si="543"/>
        <v>0</v>
      </c>
      <c r="AM1098" s="370" t="str">
        <f t="shared" si="549"/>
        <v>-</v>
      </c>
      <c r="AO1098" s="309" t="str">
        <f t="shared" si="546"/>
        <v/>
      </c>
    </row>
    <row r="1099" spans="2:41" ht="16.5" hidden="1" outlineLevel="2" thickBot="1">
      <c r="B1099" s="318">
        <v>45</v>
      </c>
      <c r="C1099" s="319">
        <f t="shared" si="544"/>
        <v>436</v>
      </c>
      <c r="D1099" s="319">
        <f t="shared" si="545"/>
        <v>0</v>
      </c>
      <c r="E1099" s="156"/>
      <c r="F1099" s="156"/>
      <c r="G1099" s="157"/>
      <c r="H1099" s="157"/>
      <c r="I1099" s="157"/>
      <c r="J1099" s="157"/>
      <c r="K1099" s="157"/>
      <c r="L1099" s="157"/>
      <c r="M1099" s="157"/>
      <c r="N1099" s="889"/>
      <c r="O1099" s="889"/>
      <c r="P1099" s="313"/>
      <c r="Q1099" s="889"/>
      <c r="R1099" s="187" t="str">
        <f t="shared" si="547"/>
        <v>-</v>
      </c>
      <c r="S1099" s="187" t="str">
        <f t="shared" si="548"/>
        <v>-</v>
      </c>
      <c r="T1099" s="158" t="s">
        <v>316</v>
      </c>
      <c r="V1099" s="181">
        <f t="shared" si="530"/>
        <v>0</v>
      </c>
      <c r="W1099" s="202">
        <f t="shared" si="531"/>
        <v>0</v>
      </c>
      <c r="X1099" s="149">
        <f t="shared" si="532"/>
        <v>0</v>
      </c>
      <c r="Y1099" s="170">
        <f t="shared" si="533"/>
        <v>0</v>
      </c>
      <c r="Z1099" s="161">
        <f t="shared" si="534"/>
        <v>0</v>
      </c>
      <c r="AA1099" s="171">
        <f t="shared" si="535"/>
        <v>0</v>
      </c>
      <c r="AC1099" s="219">
        <f t="shared" si="536"/>
        <v>0</v>
      </c>
      <c r="AD1099" s="218">
        <f t="shared" si="537"/>
        <v>0</v>
      </c>
      <c r="AE1099" s="218">
        <f t="shared" si="538"/>
        <v>0</v>
      </c>
      <c r="AF1099" s="220">
        <f t="shared" si="539"/>
        <v>0</v>
      </c>
      <c r="AG1099" s="162"/>
      <c r="AH1099" s="182">
        <f t="shared" si="540"/>
        <v>0</v>
      </c>
      <c r="AI1099" s="183">
        <f t="shared" si="541"/>
        <v>0</v>
      </c>
      <c r="AJ1099" s="183">
        <f t="shared" si="542"/>
        <v>0</v>
      </c>
      <c r="AK1099" s="184">
        <f t="shared" si="543"/>
        <v>0</v>
      </c>
      <c r="AM1099" s="371" t="str">
        <f t="shared" si="549"/>
        <v>-</v>
      </c>
      <c r="AO1099" s="309" t="str">
        <f t="shared" si="546"/>
        <v/>
      </c>
    </row>
    <row r="1100" spans="2:41" ht="15.75" hidden="1" outlineLevel="1" thickBot="1">
      <c r="F1100" s="761" t="s">
        <v>176</v>
      </c>
      <c r="G1100" s="762"/>
      <c r="H1100" s="762"/>
      <c r="I1100" s="762"/>
      <c r="J1100" s="762"/>
      <c r="K1100" s="762"/>
      <c r="L1100" s="762"/>
      <c r="M1100" s="762"/>
      <c r="N1100" s="199"/>
      <c r="O1100" s="199"/>
      <c r="P1100" s="199"/>
      <c r="Q1100" s="199"/>
      <c r="R1100" s="200"/>
      <c r="S1100" s="200"/>
    </row>
    <row r="1101" spans="2:41" s="322" customFormat="1" ht="21.75" hidden="1" customHeight="1" outlineLevel="1" thickTop="1">
      <c r="B1101" s="320"/>
      <c r="C1101" s="321"/>
      <c r="D1101" s="321"/>
      <c r="F1101" s="328" t="s">
        <v>350</v>
      </c>
      <c r="G1101" s="329" t="s">
        <v>248</v>
      </c>
      <c r="H1101" s="329" t="s">
        <v>265</v>
      </c>
      <c r="I1101" s="329" t="s">
        <v>249</v>
      </c>
      <c r="J1101" s="329" t="s">
        <v>250</v>
      </c>
      <c r="K1101" s="329" t="s">
        <v>251</v>
      </c>
      <c r="L1101" s="329" t="s">
        <v>252</v>
      </c>
      <c r="M1101" s="329" t="s">
        <v>253</v>
      </c>
      <c r="N1101" s="329" t="s">
        <v>254</v>
      </c>
      <c r="O1101" s="329" t="s">
        <v>399</v>
      </c>
      <c r="P1101" s="329" t="s">
        <v>400</v>
      </c>
      <c r="Q1101" s="329" t="s">
        <v>401</v>
      </c>
      <c r="R1101" s="330" t="s">
        <v>264</v>
      </c>
      <c r="S1101" s="331" t="s">
        <v>255</v>
      </c>
      <c r="T1101" s="372" t="s">
        <v>409</v>
      </c>
      <c r="U1101" s="325"/>
      <c r="V1101" s="321"/>
      <c r="W1101" s="321"/>
      <c r="AG1101" s="326"/>
      <c r="AL1101" s="325"/>
      <c r="AM1101" s="325"/>
      <c r="AN1101" s="325"/>
      <c r="AO1101" s="344"/>
    </row>
    <row r="1102" spans="2:41" s="322" customFormat="1" ht="15" hidden="1" outlineLevel="1">
      <c r="B1102" s="320"/>
      <c r="C1102" s="321"/>
      <c r="D1102" s="321"/>
      <c r="F1102" s="332" t="s">
        <v>257</v>
      </c>
      <c r="G1102" s="333">
        <f t="shared" ref="G1102:S1102" si="550">SUMIF(G1055:G1099,5)/5</f>
        <v>0</v>
      </c>
      <c r="H1102" s="333">
        <f t="shared" si="550"/>
        <v>0</v>
      </c>
      <c r="I1102" s="333">
        <f t="shared" si="550"/>
        <v>0</v>
      </c>
      <c r="J1102" s="333">
        <f t="shared" si="550"/>
        <v>0</v>
      </c>
      <c r="K1102" s="333">
        <f t="shared" si="550"/>
        <v>0</v>
      </c>
      <c r="L1102" s="333">
        <f t="shared" si="550"/>
        <v>0</v>
      </c>
      <c r="M1102" s="333">
        <f t="shared" si="550"/>
        <v>0</v>
      </c>
      <c r="N1102" s="333">
        <f t="shared" si="550"/>
        <v>0</v>
      </c>
      <c r="O1102" s="333">
        <f t="shared" si="550"/>
        <v>0</v>
      </c>
      <c r="P1102" s="333">
        <f t="shared" si="550"/>
        <v>0</v>
      </c>
      <c r="Q1102" s="333">
        <f t="shared" si="550"/>
        <v>0</v>
      </c>
      <c r="R1102" s="333">
        <f t="shared" si="550"/>
        <v>0</v>
      </c>
      <c r="S1102" s="334">
        <f t="shared" si="550"/>
        <v>0</v>
      </c>
      <c r="T1102" s="373" t="s">
        <v>411</v>
      </c>
      <c r="U1102" s="325"/>
      <c r="V1102" s="321"/>
      <c r="W1102" s="321"/>
      <c r="AG1102" s="326"/>
      <c r="AL1102" s="325"/>
      <c r="AM1102" s="325"/>
      <c r="AN1102" s="325"/>
      <c r="AO1102" s="344"/>
    </row>
    <row r="1103" spans="2:41" s="322" customFormat="1" ht="15" hidden="1" outlineLevel="1">
      <c r="B1103" s="320"/>
      <c r="C1103" s="321"/>
      <c r="D1103" s="321"/>
      <c r="F1103" s="335" t="s">
        <v>258</v>
      </c>
      <c r="G1103" s="336">
        <f t="shared" ref="G1103:S1103" si="551">IF(ISERR(G1102/SUM(G1102,G1104,G1106,G1108)*100),0,G1102/SUM(G1102,G1104,G1106,G1108)*100)</f>
        <v>0</v>
      </c>
      <c r="H1103" s="336">
        <f t="shared" si="551"/>
        <v>0</v>
      </c>
      <c r="I1103" s="336">
        <f t="shared" si="551"/>
        <v>0</v>
      </c>
      <c r="J1103" s="336">
        <f t="shared" si="551"/>
        <v>0</v>
      </c>
      <c r="K1103" s="336">
        <f t="shared" si="551"/>
        <v>0</v>
      </c>
      <c r="L1103" s="336">
        <f t="shared" si="551"/>
        <v>0</v>
      </c>
      <c r="M1103" s="336">
        <f t="shared" si="551"/>
        <v>0</v>
      </c>
      <c r="N1103" s="336">
        <f t="shared" si="551"/>
        <v>0</v>
      </c>
      <c r="O1103" s="336">
        <f t="shared" si="551"/>
        <v>0</v>
      </c>
      <c r="P1103" s="336">
        <f t="shared" si="551"/>
        <v>0</v>
      </c>
      <c r="Q1103" s="336">
        <f t="shared" si="551"/>
        <v>0</v>
      </c>
      <c r="R1103" s="336">
        <f t="shared" si="551"/>
        <v>0</v>
      </c>
      <c r="S1103" s="337">
        <f t="shared" si="551"/>
        <v>0</v>
      </c>
      <c r="T1103" s="374">
        <f>SUM(V1054:W1054)</f>
        <v>0</v>
      </c>
      <c r="U1103" s="325"/>
      <c r="V1103" s="321"/>
      <c r="W1103" s="321"/>
      <c r="AG1103" s="326"/>
      <c r="AL1103" s="325"/>
      <c r="AM1103" s="325"/>
      <c r="AN1103" s="325"/>
      <c r="AO1103" s="344"/>
    </row>
    <row r="1104" spans="2:41" s="322" customFormat="1" ht="15" hidden="1" outlineLevel="1">
      <c r="B1104" s="320"/>
      <c r="C1104" s="321"/>
      <c r="D1104" s="321"/>
      <c r="F1104" s="332" t="s">
        <v>259</v>
      </c>
      <c r="G1104" s="333">
        <f t="shared" ref="G1104:S1104" si="552">SUMIF(G1055:G1099,4)/4</f>
        <v>0</v>
      </c>
      <c r="H1104" s="333">
        <f t="shared" si="552"/>
        <v>0</v>
      </c>
      <c r="I1104" s="333">
        <f t="shared" si="552"/>
        <v>0</v>
      </c>
      <c r="J1104" s="333">
        <f t="shared" si="552"/>
        <v>0</v>
      </c>
      <c r="K1104" s="333">
        <f t="shared" si="552"/>
        <v>0</v>
      </c>
      <c r="L1104" s="333">
        <f t="shared" si="552"/>
        <v>0</v>
      </c>
      <c r="M1104" s="333">
        <f t="shared" si="552"/>
        <v>0</v>
      </c>
      <c r="N1104" s="333">
        <f t="shared" si="552"/>
        <v>0</v>
      </c>
      <c r="O1104" s="333">
        <f t="shared" si="552"/>
        <v>0</v>
      </c>
      <c r="P1104" s="333">
        <f t="shared" si="552"/>
        <v>0</v>
      </c>
      <c r="Q1104" s="333">
        <f t="shared" si="552"/>
        <v>0</v>
      </c>
      <c r="R1104" s="333">
        <f t="shared" si="552"/>
        <v>0</v>
      </c>
      <c r="S1104" s="334">
        <f t="shared" si="552"/>
        <v>0</v>
      </c>
      <c r="T1104" s="375" t="s">
        <v>410</v>
      </c>
      <c r="U1104" s="325"/>
      <c r="V1104" s="321"/>
      <c r="W1104" s="321"/>
      <c r="AG1104" s="326"/>
      <c r="AL1104" s="325"/>
      <c r="AM1104" s="325"/>
      <c r="AN1104" s="325"/>
      <c r="AO1104" s="344"/>
    </row>
    <row r="1105" spans="2:41" s="322" customFormat="1" ht="15" hidden="1" outlineLevel="1">
      <c r="B1105" s="320"/>
      <c r="C1105" s="321"/>
      <c r="D1105" s="321"/>
      <c r="F1105" s="335" t="s">
        <v>258</v>
      </c>
      <c r="G1105" s="336">
        <f t="shared" ref="G1105:S1105" si="553">IF(ISERR(G1104/SUM(G1102,G1104,G1106,G1108)*100),0,G1104/SUM(G1102,G1104,G1106,G1108)*100)</f>
        <v>0</v>
      </c>
      <c r="H1105" s="336">
        <f t="shared" si="553"/>
        <v>0</v>
      </c>
      <c r="I1105" s="336">
        <f t="shared" si="553"/>
        <v>0</v>
      </c>
      <c r="J1105" s="336">
        <f t="shared" si="553"/>
        <v>0</v>
      </c>
      <c r="K1105" s="336">
        <f t="shared" si="553"/>
        <v>0</v>
      </c>
      <c r="L1105" s="336">
        <f t="shared" si="553"/>
        <v>0</v>
      </c>
      <c r="M1105" s="336">
        <f t="shared" si="553"/>
        <v>0</v>
      </c>
      <c r="N1105" s="336">
        <f t="shared" si="553"/>
        <v>0</v>
      </c>
      <c r="O1105" s="336">
        <f t="shared" si="553"/>
        <v>0</v>
      </c>
      <c r="P1105" s="336">
        <f t="shared" si="553"/>
        <v>0</v>
      </c>
      <c r="Q1105" s="336">
        <f t="shared" si="553"/>
        <v>0</v>
      </c>
      <c r="R1105" s="336">
        <f t="shared" si="553"/>
        <v>0</v>
      </c>
      <c r="S1105" s="337">
        <f t="shared" si="553"/>
        <v>0</v>
      </c>
      <c r="T1105" s="376">
        <f>AM1054</f>
        <v>0</v>
      </c>
      <c r="U1105" s="325"/>
      <c r="V1105" s="321"/>
      <c r="W1105" s="321"/>
      <c r="AG1105" s="326"/>
      <c r="AL1105" s="325"/>
      <c r="AM1105" s="325"/>
      <c r="AN1105" s="325"/>
      <c r="AO1105" s="344"/>
    </row>
    <row r="1106" spans="2:41" s="322" customFormat="1" ht="15" hidden="1" outlineLevel="1">
      <c r="B1106" s="320"/>
      <c r="C1106" s="321"/>
      <c r="D1106" s="321"/>
      <c r="F1106" s="332" t="s">
        <v>260</v>
      </c>
      <c r="G1106" s="333">
        <f t="shared" ref="G1106:S1106" si="554">SUMIF(G1055:G1099,3)/3</f>
        <v>0</v>
      </c>
      <c r="H1106" s="333">
        <f t="shared" si="554"/>
        <v>0</v>
      </c>
      <c r="I1106" s="333">
        <f t="shared" si="554"/>
        <v>0</v>
      </c>
      <c r="J1106" s="333">
        <f t="shared" si="554"/>
        <v>0</v>
      </c>
      <c r="K1106" s="333">
        <f t="shared" si="554"/>
        <v>0</v>
      </c>
      <c r="L1106" s="333">
        <f t="shared" si="554"/>
        <v>0</v>
      </c>
      <c r="M1106" s="333">
        <f t="shared" si="554"/>
        <v>0</v>
      </c>
      <c r="N1106" s="333">
        <f t="shared" si="554"/>
        <v>0</v>
      </c>
      <c r="O1106" s="333">
        <f t="shared" si="554"/>
        <v>0</v>
      </c>
      <c r="P1106" s="333">
        <f t="shared" si="554"/>
        <v>0</v>
      </c>
      <c r="Q1106" s="333">
        <f t="shared" si="554"/>
        <v>0</v>
      </c>
      <c r="R1106" s="333">
        <f t="shared" si="554"/>
        <v>0</v>
      </c>
      <c r="S1106" s="334">
        <f t="shared" si="554"/>
        <v>0</v>
      </c>
      <c r="T1106" s="375" t="s">
        <v>412</v>
      </c>
      <c r="U1106" s="325"/>
      <c r="V1106" s="321"/>
      <c r="W1106" s="321"/>
      <c r="AG1106" s="326"/>
      <c r="AL1106" s="325"/>
      <c r="AM1106" s="325"/>
      <c r="AN1106" s="325"/>
      <c r="AO1106" s="344"/>
    </row>
    <row r="1107" spans="2:41" s="322" customFormat="1" ht="15" hidden="1" outlineLevel="1">
      <c r="B1107" s="320"/>
      <c r="C1107" s="321"/>
      <c r="D1107" s="321"/>
      <c r="F1107" s="335" t="s">
        <v>258</v>
      </c>
      <c r="G1107" s="336">
        <f t="shared" ref="G1107:S1107" si="555">IF(ISERR(G1106/SUM(G1102,G1104,G1106,G1108)*100),0,G1106/SUM(G1102,G1104,G1106,G1108)*100)</f>
        <v>0</v>
      </c>
      <c r="H1107" s="336">
        <f t="shared" si="555"/>
        <v>0</v>
      </c>
      <c r="I1107" s="336">
        <f t="shared" si="555"/>
        <v>0</v>
      </c>
      <c r="J1107" s="336">
        <f t="shared" si="555"/>
        <v>0</v>
      </c>
      <c r="K1107" s="336">
        <f t="shared" si="555"/>
        <v>0</v>
      </c>
      <c r="L1107" s="336">
        <f t="shared" si="555"/>
        <v>0</v>
      </c>
      <c r="M1107" s="336">
        <f t="shared" si="555"/>
        <v>0</v>
      </c>
      <c r="N1107" s="336">
        <f t="shared" si="555"/>
        <v>0</v>
      </c>
      <c r="O1107" s="336">
        <f t="shared" si="555"/>
        <v>0</v>
      </c>
      <c r="P1107" s="336">
        <f t="shared" si="555"/>
        <v>0</v>
      </c>
      <c r="Q1107" s="336">
        <f t="shared" si="555"/>
        <v>0</v>
      </c>
      <c r="R1107" s="336">
        <f t="shared" si="555"/>
        <v>0</v>
      </c>
      <c r="S1107" s="337">
        <f t="shared" si="555"/>
        <v>0</v>
      </c>
      <c r="T1107" s="377">
        <f>T1103-T1105</f>
        <v>0</v>
      </c>
      <c r="U1107" s="325"/>
      <c r="V1107" s="321"/>
      <c r="W1107" s="321"/>
      <c r="AG1107" s="326"/>
      <c r="AL1107" s="325"/>
      <c r="AM1107" s="325"/>
      <c r="AN1107" s="325"/>
      <c r="AO1107" s="344"/>
    </row>
    <row r="1108" spans="2:41" s="322" customFormat="1" ht="15" hidden="1" outlineLevel="1">
      <c r="B1108" s="320"/>
      <c r="C1108" s="321"/>
      <c r="D1108" s="321"/>
      <c r="F1108" s="332" t="s">
        <v>261</v>
      </c>
      <c r="G1108" s="333">
        <f t="shared" ref="G1108:S1108" si="556">SUMIF(G1055:G1099,2)/2</f>
        <v>0</v>
      </c>
      <c r="H1108" s="333">
        <f t="shared" si="556"/>
        <v>0</v>
      </c>
      <c r="I1108" s="333">
        <f t="shared" si="556"/>
        <v>0</v>
      </c>
      <c r="J1108" s="333">
        <f t="shared" si="556"/>
        <v>0</v>
      </c>
      <c r="K1108" s="333">
        <f t="shared" si="556"/>
        <v>0</v>
      </c>
      <c r="L1108" s="333">
        <f t="shared" si="556"/>
        <v>0</v>
      </c>
      <c r="M1108" s="333">
        <f t="shared" si="556"/>
        <v>0</v>
      </c>
      <c r="N1108" s="333">
        <f t="shared" si="556"/>
        <v>0</v>
      </c>
      <c r="O1108" s="333">
        <f t="shared" si="556"/>
        <v>0</v>
      </c>
      <c r="P1108" s="333">
        <f t="shared" si="556"/>
        <v>0</v>
      </c>
      <c r="Q1108" s="333">
        <f t="shared" si="556"/>
        <v>0</v>
      </c>
      <c r="R1108" s="333">
        <f t="shared" si="556"/>
        <v>0</v>
      </c>
      <c r="S1108" s="334">
        <f t="shared" si="556"/>
        <v>0</v>
      </c>
      <c r="T1108" s="1128" t="s">
        <v>413</v>
      </c>
      <c r="U1108" s="325"/>
      <c r="V1108" s="321"/>
      <c r="W1108" s="321"/>
      <c r="AG1108" s="326"/>
      <c r="AL1108" s="325"/>
      <c r="AM1108" s="325"/>
      <c r="AN1108" s="325"/>
      <c r="AO1108" s="344"/>
    </row>
    <row r="1109" spans="2:41" s="322" customFormat="1" ht="15" hidden="1" outlineLevel="1">
      <c r="B1109" s="320"/>
      <c r="C1109" s="321"/>
      <c r="D1109" s="321"/>
      <c r="F1109" s="335" t="s">
        <v>258</v>
      </c>
      <c r="G1109" s="336">
        <f t="shared" ref="G1109:S1109" si="557">IF(ISERR(G1108/SUM(G1102,G1104,G1106,G1108)*100),0,G1108/SUM(G1102,G1104,G1106,G1108)*100)</f>
        <v>0</v>
      </c>
      <c r="H1109" s="336">
        <f t="shared" si="557"/>
        <v>0</v>
      </c>
      <c r="I1109" s="336">
        <f t="shared" si="557"/>
        <v>0</v>
      </c>
      <c r="J1109" s="336">
        <f t="shared" si="557"/>
        <v>0</v>
      </c>
      <c r="K1109" s="336">
        <f t="shared" si="557"/>
        <v>0</v>
      </c>
      <c r="L1109" s="336">
        <f t="shared" si="557"/>
        <v>0</v>
      </c>
      <c r="M1109" s="336">
        <f t="shared" si="557"/>
        <v>0</v>
      </c>
      <c r="N1109" s="336">
        <f t="shared" si="557"/>
        <v>0</v>
      </c>
      <c r="O1109" s="336">
        <f t="shared" si="557"/>
        <v>0</v>
      </c>
      <c r="P1109" s="336">
        <f t="shared" si="557"/>
        <v>0</v>
      </c>
      <c r="Q1109" s="336">
        <f t="shared" si="557"/>
        <v>0</v>
      </c>
      <c r="R1109" s="336">
        <f t="shared" si="557"/>
        <v>0</v>
      </c>
      <c r="S1109" s="337">
        <f t="shared" si="557"/>
        <v>0</v>
      </c>
      <c r="T1109" s="1129"/>
      <c r="U1109" s="325"/>
      <c r="V1109" s="321"/>
      <c r="W1109" s="321"/>
      <c r="AG1109" s="326"/>
      <c r="AL1109" s="325"/>
      <c r="AM1109" s="325"/>
      <c r="AN1109" s="325"/>
      <c r="AO1109" s="344"/>
    </row>
    <row r="1110" spans="2:41" s="322" customFormat="1" ht="15" collapsed="1">
      <c r="B1110" s="320"/>
      <c r="C1110" s="321"/>
      <c r="D1110" s="321"/>
      <c r="F1110" s="338" t="s">
        <v>262</v>
      </c>
      <c r="G1110" s="339">
        <f t="shared" ref="G1110:S1110" si="558">IF(SUM(G1102,G1104,G1106,G1108)=0,0,IF(AND(SUM(G1103,G1105,G1107)&gt;=95,G1103&gt;=50),5,IF(AND(SUM(G1103,G1105,G1107)&gt;=90,SUM(G1103,G1105)&gt;=50),4,IF(SUM(G1103,G1105,G1107)&gt;=85,3,2))))</f>
        <v>0</v>
      </c>
      <c r="H1110" s="339">
        <f t="shared" si="558"/>
        <v>0</v>
      </c>
      <c r="I1110" s="339">
        <f t="shared" si="558"/>
        <v>0</v>
      </c>
      <c r="J1110" s="339">
        <f t="shared" si="558"/>
        <v>0</v>
      </c>
      <c r="K1110" s="339">
        <f t="shared" si="558"/>
        <v>0</v>
      </c>
      <c r="L1110" s="339">
        <f t="shared" si="558"/>
        <v>0</v>
      </c>
      <c r="M1110" s="339">
        <f t="shared" si="558"/>
        <v>0</v>
      </c>
      <c r="N1110" s="339">
        <f t="shared" si="558"/>
        <v>0</v>
      </c>
      <c r="O1110" s="339">
        <f t="shared" si="558"/>
        <v>0</v>
      </c>
      <c r="P1110" s="339">
        <f t="shared" si="558"/>
        <v>0</v>
      </c>
      <c r="Q1110" s="339">
        <f t="shared" si="558"/>
        <v>0</v>
      </c>
      <c r="R1110" s="339">
        <f t="shared" si="558"/>
        <v>0</v>
      </c>
      <c r="S1110" s="340">
        <f t="shared" si="558"/>
        <v>0</v>
      </c>
      <c r="T1110" s="378" t="e">
        <f>T1105/T1103</f>
        <v>#DIV/0!</v>
      </c>
      <c r="U1110" s="325"/>
      <c r="V1110" s="321"/>
      <c r="W1110" s="321"/>
      <c r="AG1110" s="326"/>
      <c r="AL1110" s="325"/>
      <c r="AM1110" s="325"/>
      <c r="AN1110" s="325"/>
      <c r="AO1110" s="344"/>
    </row>
    <row r="1111" spans="2:41" s="322" customFormat="1" ht="15.75" thickBot="1">
      <c r="B1111" s="320"/>
      <c r="C1111" s="321"/>
      <c r="D1111" s="321"/>
      <c r="F1111" s="341" t="s">
        <v>263</v>
      </c>
      <c r="G1111" s="342">
        <f t="shared" ref="G1111:S1111" si="559">IF(SUM(G1102,G1104,G1106,G1108)&gt;0,SUM(G1102*5,G1104*4,G1106*3,G1108*2)/SUM(G1102,G1104,G1106,G1108),0)</f>
        <v>0</v>
      </c>
      <c r="H1111" s="342">
        <f t="shared" si="559"/>
        <v>0</v>
      </c>
      <c r="I1111" s="342">
        <f t="shared" si="559"/>
        <v>0</v>
      </c>
      <c r="J1111" s="342">
        <f t="shared" si="559"/>
        <v>0</v>
      </c>
      <c r="K1111" s="342">
        <f t="shared" si="559"/>
        <v>0</v>
      </c>
      <c r="L1111" s="342">
        <f t="shared" si="559"/>
        <v>0</v>
      </c>
      <c r="M1111" s="342">
        <f t="shared" si="559"/>
        <v>0</v>
      </c>
      <c r="N1111" s="342">
        <f t="shared" si="559"/>
        <v>0</v>
      </c>
      <c r="O1111" s="342">
        <f t="shared" si="559"/>
        <v>0</v>
      </c>
      <c r="P1111" s="342">
        <f t="shared" si="559"/>
        <v>0</v>
      </c>
      <c r="Q1111" s="342">
        <f t="shared" si="559"/>
        <v>0</v>
      </c>
      <c r="R1111" s="342">
        <f t="shared" si="559"/>
        <v>0</v>
      </c>
      <c r="S1111" s="343">
        <f t="shared" si="559"/>
        <v>0</v>
      </c>
      <c r="T1111" s="379" t="e">
        <f>T1107/T1103</f>
        <v>#DIV/0!</v>
      </c>
      <c r="U1111" s="325"/>
      <c r="V1111" s="321"/>
      <c r="W1111" s="321"/>
      <c r="AG1111" s="326"/>
      <c r="AL1111" s="325"/>
      <c r="AM1111" s="325"/>
      <c r="AN1111" s="325"/>
      <c r="AO1111" s="344"/>
    </row>
    <row r="1112" spans="2:41" ht="16.5" thickTop="1" thickBot="1">
      <c r="B1112" s="225"/>
      <c r="C1112" s="226"/>
      <c r="D1112" s="226"/>
      <c r="E1112" s="227"/>
      <c r="F1112" s="228"/>
      <c r="G1112" s="229"/>
      <c r="H1112" s="229"/>
      <c r="I1112" s="229"/>
      <c r="J1112" s="229"/>
      <c r="K1112" s="229"/>
      <c r="L1112" s="229"/>
      <c r="M1112" s="229"/>
      <c r="N1112" s="229"/>
      <c r="O1112" s="229"/>
      <c r="P1112" s="229"/>
      <c r="Q1112" s="229"/>
      <c r="R1112" s="230"/>
      <c r="S1112" s="229"/>
      <c r="T1112" s="227"/>
    </row>
    <row r="1113" spans="2:41" ht="28.5" thickBot="1">
      <c r="B1113" s="1116" t="s">
        <v>379</v>
      </c>
      <c r="C1113" s="1116"/>
      <c r="D1113" s="1116"/>
      <c r="E1113" s="1116"/>
      <c r="F1113" s="1116"/>
      <c r="G1113" s="1116"/>
      <c r="H1113" s="1116"/>
      <c r="I1113" s="1116"/>
      <c r="J1113" s="1116"/>
      <c r="K1113" s="1116"/>
      <c r="L1113" s="1116"/>
      <c r="M1113" s="1116"/>
      <c r="N1113" s="1116"/>
      <c r="O1113" s="1116"/>
      <c r="P1113" s="1116"/>
      <c r="Q1113" s="1116"/>
      <c r="R1113" s="1116"/>
      <c r="S1113" s="1116"/>
      <c r="T1113" s="1116"/>
    </row>
    <row r="1114" spans="2:41" s="322" customFormat="1" ht="15.75" thickTop="1">
      <c r="B1114" s="320"/>
      <c r="C1114" s="321"/>
      <c r="D1114" s="321"/>
      <c r="F1114" s="328" t="s">
        <v>350</v>
      </c>
      <c r="G1114" s="329" t="s">
        <v>248</v>
      </c>
      <c r="H1114" s="329" t="s">
        <v>265</v>
      </c>
      <c r="I1114" s="329" t="s">
        <v>249</v>
      </c>
      <c r="J1114" s="329" t="s">
        <v>250</v>
      </c>
      <c r="K1114" s="329" t="s">
        <v>251</v>
      </c>
      <c r="L1114" s="329" t="s">
        <v>252</v>
      </c>
      <c r="M1114" s="329" t="s">
        <v>253</v>
      </c>
      <c r="N1114" s="329" t="s">
        <v>254</v>
      </c>
      <c r="O1114" s="329" t="s">
        <v>399</v>
      </c>
      <c r="P1114" s="329" t="s">
        <v>400</v>
      </c>
      <c r="Q1114" s="329" t="s">
        <v>401</v>
      </c>
      <c r="R1114" s="330" t="s">
        <v>264</v>
      </c>
      <c r="S1114" s="331" t="s">
        <v>255</v>
      </c>
      <c r="T1114" s="331" t="s">
        <v>409</v>
      </c>
      <c r="U1114" s="325"/>
      <c r="V1114" s="321"/>
      <c r="W1114" s="321"/>
      <c r="AG1114" s="326"/>
      <c r="AL1114" s="325"/>
      <c r="AM1114" s="325"/>
      <c r="AN1114" s="325"/>
      <c r="AO1114" s="344"/>
    </row>
    <row r="1115" spans="2:41" s="322" customFormat="1" ht="15" hidden="1" outlineLevel="1">
      <c r="B1115" s="320"/>
      <c r="C1115" s="321"/>
      <c r="D1115" s="321"/>
      <c r="F1115" s="332" t="s">
        <v>257</v>
      </c>
      <c r="G1115" s="333">
        <f t="shared" ref="G1115:S1115" si="560">SUM(G1102,G1042,G982,G922,G862,G802)</f>
        <v>0</v>
      </c>
      <c r="H1115" s="333">
        <f t="shared" si="560"/>
        <v>0</v>
      </c>
      <c r="I1115" s="333">
        <f t="shared" si="560"/>
        <v>0</v>
      </c>
      <c r="J1115" s="333">
        <f t="shared" si="560"/>
        <v>0</v>
      </c>
      <c r="K1115" s="333">
        <f t="shared" si="560"/>
        <v>0</v>
      </c>
      <c r="L1115" s="333">
        <f t="shared" si="560"/>
        <v>0</v>
      </c>
      <c r="M1115" s="333">
        <f t="shared" si="560"/>
        <v>0</v>
      </c>
      <c r="N1115" s="333">
        <f t="shared" si="560"/>
        <v>0</v>
      </c>
      <c r="O1115" s="333">
        <f t="shared" si="560"/>
        <v>0</v>
      </c>
      <c r="P1115" s="333">
        <f t="shared" si="560"/>
        <v>0</v>
      </c>
      <c r="Q1115" s="333">
        <f t="shared" si="560"/>
        <v>0</v>
      </c>
      <c r="R1115" s="333">
        <f t="shared" si="560"/>
        <v>0</v>
      </c>
      <c r="S1115" s="334">
        <f t="shared" si="560"/>
        <v>0</v>
      </c>
      <c r="T1115" s="362" t="s">
        <v>411</v>
      </c>
      <c r="U1115" s="325"/>
      <c r="V1115" s="321"/>
      <c r="W1115" s="321"/>
      <c r="AG1115" s="326"/>
      <c r="AL1115" s="325"/>
      <c r="AM1115" s="325"/>
      <c r="AN1115" s="325"/>
      <c r="AO1115" s="344"/>
    </row>
    <row r="1116" spans="2:41" s="322" customFormat="1" ht="15" hidden="1" outlineLevel="1">
      <c r="B1116" s="320"/>
      <c r="C1116" s="321"/>
      <c r="D1116" s="321"/>
      <c r="F1116" s="335" t="s">
        <v>258</v>
      </c>
      <c r="G1116" s="336">
        <f t="shared" ref="G1116:S1116" si="561">IF(ISERR(G1115/SUM(G1115,G1117,G1119,G1121)*100),0,G1115/SUM(G1115,G1117,G1119,G1121)*100)</f>
        <v>0</v>
      </c>
      <c r="H1116" s="336">
        <f t="shared" si="561"/>
        <v>0</v>
      </c>
      <c r="I1116" s="336">
        <f t="shared" si="561"/>
        <v>0</v>
      </c>
      <c r="J1116" s="336">
        <f t="shared" si="561"/>
        <v>0</v>
      </c>
      <c r="K1116" s="336">
        <f t="shared" si="561"/>
        <v>0</v>
      </c>
      <c r="L1116" s="336">
        <f t="shared" si="561"/>
        <v>0</v>
      </c>
      <c r="M1116" s="336">
        <f t="shared" si="561"/>
        <v>0</v>
      </c>
      <c r="N1116" s="336">
        <f t="shared" si="561"/>
        <v>0</v>
      </c>
      <c r="O1116" s="336">
        <f t="shared" si="561"/>
        <v>0</v>
      </c>
      <c r="P1116" s="336">
        <f t="shared" si="561"/>
        <v>0</v>
      </c>
      <c r="Q1116" s="336">
        <f t="shared" si="561"/>
        <v>0</v>
      </c>
      <c r="R1116" s="336">
        <f t="shared" si="561"/>
        <v>0</v>
      </c>
      <c r="S1116" s="337">
        <f t="shared" si="561"/>
        <v>0</v>
      </c>
      <c r="T1116" s="363">
        <f>SUM(T803,T863,T923,T983,T1043,T1103)</f>
        <v>0</v>
      </c>
      <c r="U1116" s="325"/>
      <c r="V1116" s="321"/>
      <c r="W1116" s="321"/>
      <c r="AG1116" s="326"/>
      <c r="AL1116" s="325"/>
      <c r="AM1116" s="325"/>
      <c r="AN1116" s="325"/>
      <c r="AO1116" s="344"/>
    </row>
    <row r="1117" spans="2:41" s="322" customFormat="1" ht="15" hidden="1" outlineLevel="1">
      <c r="B1117" s="320"/>
      <c r="C1117" s="321"/>
      <c r="D1117" s="321"/>
      <c r="F1117" s="332" t="s">
        <v>259</v>
      </c>
      <c r="G1117" s="333">
        <f t="shared" ref="G1117:S1117" si="562">SUM(G1104,G1044,G984,G924,G864,G804)</f>
        <v>0</v>
      </c>
      <c r="H1117" s="333">
        <f t="shared" si="562"/>
        <v>0</v>
      </c>
      <c r="I1117" s="333">
        <f t="shared" si="562"/>
        <v>0</v>
      </c>
      <c r="J1117" s="333">
        <f t="shared" si="562"/>
        <v>0</v>
      </c>
      <c r="K1117" s="333">
        <f t="shared" si="562"/>
        <v>0</v>
      </c>
      <c r="L1117" s="333">
        <f t="shared" si="562"/>
        <v>0</v>
      </c>
      <c r="M1117" s="333">
        <f t="shared" si="562"/>
        <v>0</v>
      </c>
      <c r="N1117" s="333">
        <f t="shared" si="562"/>
        <v>0</v>
      </c>
      <c r="O1117" s="333">
        <f t="shared" si="562"/>
        <v>0</v>
      </c>
      <c r="P1117" s="333">
        <f t="shared" si="562"/>
        <v>0</v>
      </c>
      <c r="Q1117" s="333">
        <f t="shared" si="562"/>
        <v>0</v>
      </c>
      <c r="R1117" s="333">
        <f t="shared" si="562"/>
        <v>0</v>
      </c>
      <c r="S1117" s="334">
        <f t="shared" si="562"/>
        <v>0</v>
      </c>
      <c r="T1117" s="364" t="s">
        <v>410</v>
      </c>
      <c r="U1117" s="325"/>
      <c r="V1117" s="321"/>
      <c r="W1117" s="321"/>
      <c r="AG1117" s="326"/>
      <c r="AL1117" s="325"/>
      <c r="AM1117" s="325"/>
      <c r="AN1117" s="325"/>
      <c r="AO1117" s="344"/>
    </row>
    <row r="1118" spans="2:41" s="322" customFormat="1" ht="15" hidden="1" outlineLevel="1">
      <c r="B1118" s="320"/>
      <c r="C1118" s="321"/>
      <c r="D1118" s="321"/>
      <c r="F1118" s="335" t="s">
        <v>258</v>
      </c>
      <c r="G1118" s="336">
        <f t="shared" ref="G1118:S1118" si="563">IF(ISERR(G1117/SUM(G1115,G1117,G1119,G1121)*100),0,G1117/SUM(G1115,G1117,G1119,G1121)*100)</f>
        <v>0</v>
      </c>
      <c r="H1118" s="336">
        <f t="shared" si="563"/>
        <v>0</v>
      </c>
      <c r="I1118" s="336">
        <f t="shared" si="563"/>
        <v>0</v>
      </c>
      <c r="J1118" s="336">
        <f t="shared" si="563"/>
        <v>0</v>
      </c>
      <c r="K1118" s="336">
        <f t="shared" si="563"/>
        <v>0</v>
      </c>
      <c r="L1118" s="336">
        <f t="shared" si="563"/>
        <v>0</v>
      </c>
      <c r="M1118" s="336">
        <f t="shared" si="563"/>
        <v>0</v>
      </c>
      <c r="N1118" s="336">
        <f t="shared" si="563"/>
        <v>0</v>
      </c>
      <c r="O1118" s="336">
        <f t="shared" si="563"/>
        <v>0</v>
      </c>
      <c r="P1118" s="336">
        <f t="shared" si="563"/>
        <v>0</v>
      </c>
      <c r="Q1118" s="336">
        <f t="shared" si="563"/>
        <v>0</v>
      </c>
      <c r="R1118" s="336">
        <f t="shared" si="563"/>
        <v>0</v>
      </c>
      <c r="S1118" s="337">
        <f t="shared" si="563"/>
        <v>0</v>
      </c>
      <c r="T1118" s="365">
        <f>SUM(T805,T865,T925,T985,T1045,T1105)</f>
        <v>0</v>
      </c>
      <c r="U1118" s="325"/>
      <c r="V1118" s="321"/>
      <c r="W1118" s="321"/>
      <c r="AG1118" s="326"/>
      <c r="AL1118" s="325"/>
      <c r="AM1118" s="325"/>
      <c r="AN1118" s="325"/>
      <c r="AO1118" s="344"/>
    </row>
    <row r="1119" spans="2:41" s="322" customFormat="1" ht="15" hidden="1" outlineLevel="1">
      <c r="B1119" s="320"/>
      <c r="C1119" s="321"/>
      <c r="D1119" s="321"/>
      <c r="F1119" s="332" t="s">
        <v>260</v>
      </c>
      <c r="G1119" s="333">
        <f t="shared" ref="G1119:S1119" si="564">SUM(G1106,G1046,G986,G926,G866,G806)</f>
        <v>0</v>
      </c>
      <c r="H1119" s="333">
        <f t="shared" si="564"/>
        <v>0</v>
      </c>
      <c r="I1119" s="333">
        <f t="shared" si="564"/>
        <v>0</v>
      </c>
      <c r="J1119" s="333">
        <f t="shared" si="564"/>
        <v>0</v>
      </c>
      <c r="K1119" s="333">
        <f t="shared" si="564"/>
        <v>0</v>
      </c>
      <c r="L1119" s="333">
        <f t="shared" si="564"/>
        <v>0</v>
      </c>
      <c r="M1119" s="333">
        <f t="shared" si="564"/>
        <v>0</v>
      </c>
      <c r="N1119" s="333">
        <f t="shared" si="564"/>
        <v>0</v>
      </c>
      <c r="O1119" s="333">
        <f t="shared" si="564"/>
        <v>0</v>
      </c>
      <c r="P1119" s="333">
        <f t="shared" si="564"/>
        <v>0</v>
      </c>
      <c r="Q1119" s="333">
        <f t="shared" si="564"/>
        <v>0</v>
      </c>
      <c r="R1119" s="333">
        <f t="shared" si="564"/>
        <v>0</v>
      </c>
      <c r="S1119" s="334">
        <f t="shared" si="564"/>
        <v>0</v>
      </c>
      <c r="T1119" s="364" t="s">
        <v>412</v>
      </c>
      <c r="U1119" s="325"/>
      <c r="V1119" s="321"/>
      <c r="W1119" s="321"/>
      <c r="AG1119" s="326"/>
      <c r="AL1119" s="325"/>
      <c r="AM1119" s="325"/>
      <c r="AN1119" s="325"/>
      <c r="AO1119" s="344"/>
    </row>
    <row r="1120" spans="2:41" s="322" customFormat="1" ht="15" hidden="1" outlineLevel="1">
      <c r="B1120" s="320"/>
      <c r="C1120" s="321"/>
      <c r="D1120" s="321"/>
      <c r="F1120" s="335" t="s">
        <v>258</v>
      </c>
      <c r="G1120" s="336">
        <f t="shared" ref="G1120:S1120" si="565">IF(ISERR(G1119/SUM(G1115,G1117,G1119,G1121)*100),0,G1119/SUM(G1115,G1117,G1119,G1121)*100)</f>
        <v>0</v>
      </c>
      <c r="H1120" s="336">
        <f t="shared" si="565"/>
        <v>0</v>
      </c>
      <c r="I1120" s="336">
        <f t="shared" si="565"/>
        <v>0</v>
      </c>
      <c r="J1120" s="336">
        <f t="shared" si="565"/>
        <v>0</v>
      </c>
      <c r="K1120" s="336">
        <f t="shared" si="565"/>
        <v>0</v>
      </c>
      <c r="L1120" s="336">
        <f t="shared" si="565"/>
        <v>0</v>
      </c>
      <c r="M1120" s="336">
        <f t="shared" si="565"/>
        <v>0</v>
      </c>
      <c r="N1120" s="336">
        <f t="shared" si="565"/>
        <v>0</v>
      </c>
      <c r="O1120" s="336">
        <f t="shared" si="565"/>
        <v>0</v>
      </c>
      <c r="P1120" s="336">
        <f t="shared" si="565"/>
        <v>0</v>
      </c>
      <c r="Q1120" s="336">
        <f t="shared" si="565"/>
        <v>0</v>
      </c>
      <c r="R1120" s="336">
        <f t="shared" si="565"/>
        <v>0</v>
      </c>
      <c r="S1120" s="337">
        <f t="shared" si="565"/>
        <v>0</v>
      </c>
      <c r="T1120" s="366">
        <f>T1116-T1118</f>
        <v>0</v>
      </c>
      <c r="U1120" s="325"/>
      <c r="V1120" s="321"/>
      <c r="W1120" s="321"/>
      <c r="AG1120" s="326"/>
      <c r="AL1120" s="325"/>
      <c r="AM1120" s="325"/>
      <c r="AN1120" s="325"/>
      <c r="AO1120" s="344"/>
    </row>
    <row r="1121" spans="2:41" s="322" customFormat="1" ht="15" hidden="1" outlineLevel="1">
      <c r="B1121" s="320"/>
      <c r="C1121" s="321"/>
      <c r="D1121" s="321"/>
      <c r="F1121" s="332" t="s">
        <v>261</v>
      </c>
      <c r="G1121" s="333">
        <f t="shared" ref="G1121:S1121" si="566">SUM(G1108,G1048,G988,G928,G868,G808)</f>
        <v>0</v>
      </c>
      <c r="H1121" s="333">
        <f t="shared" si="566"/>
        <v>0</v>
      </c>
      <c r="I1121" s="333">
        <f t="shared" si="566"/>
        <v>0</v>
      </c>
      <c r="J1121" s="333">
        <f t="shared" si="566"/>
        <v>0</v>
      </c>
      <c r="K1121" s="333">
        <f t="shared" si="566"/>
        <v>0</v>
      </c>
      <c r="L1121" s="333">
        <f t="shared" si="566"/>
        <v>0</v>
      </c>
      <c r="M1121" s="333">
        <f t="shared" si="566"/>
        <v>0</v>
      </c>
      <c r="N1121" s="333">
        <f t="shared" si="566"/>
        <v>0</v>
      </c>
      <c r="O1121" s="333">
        <f t="shared" si="566"/>
        <v>0</v>
      </c>
      <c r="P1121" s="333">
        <f t="shared" si="566"/>
        <v>0</v>
      </c>
      <c r="Q1121" s="333">
        <f t="shared" si="566"/>
        <v>0</v>
      </c>
      <c r="R1121" s="333">
        <f t="shared" si="566"/>
        <v>0</v>
      </c>
      <c r="S1121" s="334">
        <f t="shared" si="566"/>
        <v>0</v>
      </c>
      <c r="T1121" s="1111" t="s">
        <v>413</v>
      </c>
      <c r="U1121" s="325"/>
      <c r="V1121" s="321"/>
      <c r="W1121" s="321"/>
      <c r="AG1121" s="326"/>
      <c r="AL1121" s="325"/>
      <c r="AM1121" s="325"/>
      <c r="AN1121" s="325"/>
      <c r="AO1121" s="344"/>
    </row>
    <row r="1122" spans="2:41" s="322" customFormat="1" ht="15" hidden="1" outlineLevel="1">
      <c r="B1122" s="320"/>
      <c r="C1122" s="321"/>
      <c r="D1122" s="321"/>
      <c r="F1122" s="335" t="s">
        <v>258</v>
      </c>
      <c r="G1122" s="336">
        <f t="shared" ref="G1122:S1122" si="567">IF(ISERR(G1121/SUM(G1115,G1117,G1119,G1121)*100),0,G1121/SUM(G1115,G1117,G1119,G1121)*100)</f>
        <v>0</v>
      </c>
      <c r="H1122" s="336">
        <f t="shared" si="567"/>
        <v>0</v>
      </c>
      <c r="I1122" s="336">
        <f t="shared" si="567"/>
        <v>0</v>
      </c>
      <c r="J1122" s="336">
        <f t="shared" si="567"/>
        <v>0</v>
      </c>
      <c r="K1122" s="336">
        <f t="shared" si="567"/>
        <v>0</v>
      </c>
      <c r="L1122" s="336">
        <f t="shared" si="567"/>
        <v>0</v>
      </c>
      <c r="M1122" s="336">
        <f t="shared" si="567"/>
        <v>0</v>
      </c>
      <c r="N1122" s="336">
        <f t="shared" si="567"/>
        <v>0</v>
      </c>
      <c r="O1122" s="336">
        <f t="shared" si="567"/>
        <v>0</v>
      </c>
      <c r="P1122" s="336">
        <f t="shared" si="567"/>
        <v>0</v>
      </c>
      <c r="Q1122" s="336">
        <f t="shared" si="567"/>
        <v>0</v>
      </c>
      <c r="R1122" s="336">
        <f t="shared" si="567"/>
        <v>0</v>
      </c>
      <c r="S1122" s="337">
        <f t="shared" si="567"/>
        <v>0</v>
      </c>
      <c r="T1122" s="1112"/>
      <c r="U1122" s="325"/>
      <c r="V1122" s="321"/>
      <c r="W1122" s="321"/>
      <c r="AG1122" s="326"/>
      <c r="AL1122" s="325"/>
      <c r="AM1122" s="325"/>
      <c r="AN1122" s="325"/>
      <c r="AO1122" s="344"/>
    </row>
    <row r="1123" spans="2:41" s="322" customFormat="1" ht="15" collapsed="1">
      <c r="B1123" s="320"/>
      <c r="C1123" s="321"/>
      <c r="D1123" s="321"/>
      <c r="F1123" s="338" t="s">
        <v>262</v>
      </c>
      <c r="G1123" s="339">
        <f t="shared" ref="G1123:S1123" si="568">IF(SUM(G1115,G1117,G1119,G1121)=0,0,IF(AND(SUM(G1116,G1118,G1120)&gt;=95,G1116&gt;=50),5,IF(AND(SUM(G1116,G1118,G1120)&gt;=90,SUM(G1116,G1118)&gt;=50),4,IF(SUM(G1116,G1118,G1120)&gt;=85,3,2))))</f>
        <v>0</v>
      </c>
      <c r="H1123" s="339">
        <f t="shared" si="568"/>
        <v>0</v>
      </c>
      <c r="I1123" s="339">
        <f t="shared" si="568"/>
        <v>0</v>
      </c>
      <c r="J1123" s="339">
        <f t="shared" si="568"/>
        <v>0</v>
      </c>
      <c r="K1123" s="339">
        <f t="shared" si="568"/>
        <v>0</v>
      </c>
      <c r="L1123" s="339">
        <f t="shared" si="568"/>
        <v>0</v>
      </c>
      <c r="M1123" s="339">
        <f t="shared" si="568"/>
        <v>0</v>
      </c>
      <c r="N1123" s="339">
        <f t="shared" si="568"/>
        <v>0</v>
      </c>
      <c r="O1123" s="339">
        <f t="shared" si="568"/>
        <v>0</v>
      </c>
      <c r="P1123" s="339">
        <f t="shared" si="568"/>
        <v>0</v>
      </c>
      <c r="Q1123" s="339">
        <f t="shared" si="568"/>
        <v>0</v>
      </c>
      <c r="R1123" s="339">
        <f t="shared" si="568"/>
        <v>0</v>
      </c>
      <c r="S1123" s="340">
        <f t="shared" si="568"/>
        <v>0</v>
      </c>
      <c r="T1123" s="367" t="e">
        <f>T1118/T1116</f>
        <v>#DIV/0!</v>
      </c>
      <c r="U1123" s="325"/>
      <c r="V1123" s="321"/>
      <c r="W1123" s="321"/>
      <c r="AG1123" s="326"/>
      <c r="AL1123" s="325"/>
      <c r="AM1123" s="325"/>
      <c r="AN1123" s="325"/>
      <c r="AO1123" s="344"/>
    </row>
    <row r="1124" spans="2:41" s="322" customFormat="1" ht="15.75" thickBot="1">
      <c r="B1124" s="320"/>
      <c r="C1124" s="321"/>
      <c r="D1124" s="321"/>
      <c r="F1124" s="341" t="s">
        <v>263</v>
      </c>
      <c r="G1124" s="342">
        <f t="shared" ref="G1124:S1124" si="569">IF(SUM(G1115,G1117,G1119,G1121)&gt;0,SUM(G1115*5,G1117*4,G1119*3,G1121*2)/SUM(G1115,G1117,G1119,G1121),0)</f>
        <v>0</v>
      </c>
      <c r="H1124" s="342">
        <f t="shared" si="569"/>
        <v>0</v>
      </c>
      <c r="I1124" s="342">
        <f t="shared" si="569"/>
        <v>0</v>
      </c>
      <c r="J1124" s="342">
        <f t="shared" si="569"/>
        <v>0</v>
      </c>
      <c r="K1124" s="342">
        <f t="shared" si="569"/>
        <v>0</v>
      </c>
      <c r="L1124" s="342">
        <f t="shared" si="569"/>
        <v>0</v>
      </c>
      <c r="M1124" s="342">
        <f t="shared" si="569"/>
        <v>0</v>
      </c>
      <c r="N1124" s="342">
        <f t="shared" si="569"/>
        <v>0</v>
      </c>
      <c r="O1124" s="342">
        <f t="shared" si="569"/>
        <v>0</v>
      </c>
      <c r="P1124" s="342">
        <f t="shared" si="569"/>
        <v>0</v>
      </c>
      <c r="Q1124" s="342">
        <f t="shared" si="569"/>
        <v>0</v>
      </c>
      <c r="R1124" s="342">
        <f t="shared" si="569"/>
        <v>0</v>
      </c>
      <c r="S1124" s="343">
        <f t="shared" si="569"/>
        <v>0</v>
      </c>
      <c r="T1124" s="368" t="e">
        <f>T1120/T1116</f>
        <v>#DIV/0!</v>
      </c>
      <c r="U1124" s="325"/>
      <c r="V1124" s="321"/>
      <c r="W1124" s="321"/>
      <c r="AG1124" s="326"/>
      <c r="AL1124" s="325"/>
      <c r="AM1124" s="325"/>
      <c r="AN1124" s="325"/>
      <c r="AO1124" s="344"/>
    </row>
    <row r="1125" spans="2:41" ht="13.5" thickTop="1"/>
    <row r="1126" spans="2:41">
      <c r="B1126" s="1124" t="s">
        <v>380</v>
      </c>
      <c r="C1126" s="1124"/>
      <c r="D1126" s="1124"/>
      <c r="E1126" s="1124"/>
      <c r="F1126" s="1124"/>
      <c r="G1126" s="1124"/>
      <c r="H1126" s="1124"/>
      <c r="I1126" s="1124"/>
      <c r="J1126" s="1124"/>
      <c r="K1126" s="1124"/>
      <c r="L1126" s="1124"/>
      <c r="M1126" s="1124"/>
      <c r="N1126" s="1124"/>
      <c r="O1126" s="1124"/>
      <c r="P1126" s="1124"/>
      <c r="Q1126" s="1124"/>
      <c r="R1126" s="1124"/>
      <c r="S1126" s="1124"/>
      <c r="T1126" s="1124"/>
    </row>
    <row r="1127" spans="2:41">
      <c r="B1127" s="1124"/>
      <c r="C1127" s="1124"/>
      <c r="D1127" s="1124"/>
      <c r="E1127" s="1124"/>
      <c r="F1127" s="1124"/>
      <c r="G1127" s="1124"/>
      <c r="H1127" s="1124"/>
      <c r="I1127" s="1124"/>
      <c r="J1127" s="1124"/>
      <c r="K1127" s="1124"/>
      <c r="L1127" s="1124"/>
      <c r="M1127" s="1124"/>
      <c r="N1127" s="1124"/>
      <c r="O1127" s="1124"/>
      <c r="P1127" s="1124"/>
      <c r="Q1127" s="1124"/>
      <c r="R1127" s="1124"/>
      <c r="S1127" s="1124"/>
      <c r="T1127" s="1124"/>
    </row>
    <row r="1128" spans="2:41" ht="13.5" thickBot="1"/>
    <row r="1129" spans="2:41" s="322" customFormat="1" ht="15.75" thickTop="1">
      <c r="B1129" s="320"/>
      <c r="C1129" s="321"/>
      <c r="D1129" s="321"/>
      <c r="F1129" s="328" t="s">
        <v>350</v>
      </c>
      <c r="G1129" s="329" t="s">
        <v>248</v>
      </c>
      <c r="H1129" s="329" t="s">
        <v>265</v>
      </c>
      <c r="I1129" s="329" t="s">
        <v>249</v>
      </c>
      <c r="J1129" s="329" t="s">
        <v>250</v>
      </c>
      <c r="K1129" s="329" t="s">
        <v>251</v>
      </c>
      <c r="L1129" s="329" t="s">
        <v>252</v>
      </c>
      <c r="M1129" s="329" t="s">
        <v>253</v>
      </c>
      <c r="N1129" s="329" t="s">
        <v>254</v>
      </c>
      <c r="O1129" s="329" t="s">
        <v>399</v>
      </c>
      <c r="P1129" s="329" t="s">
        <v>400</v>
      </c>
      <c r="Q1129" s="329" t="s">
        <v>401</v>
      </c>
      <c r="R1129" s="330" t="s">
        <v>264</v>
      </c>
      <c r="S1129" s="331" t="s">
        <v>255</v>
      </c>
      <c r="T1129" s="331" t="s">
        <v>409</v>
      </c>
      <c r="U1129" s="325"/>
      <c r="V1129" s="321"/>
      <c r="W1129" s="321"/>
      <c r="AG1129" s="326"/>
      <c r="AL1129" s="325"/>
      <c r="AM1129" s="325"/>
      <c r="AN1129" s="325"/>
      <c r="AO1129" s="344"/>
    </row>
    <row r="1130" spans="2:41" s="322" customFormat="1" ht="15" hidden="1" outlineLevel="1">
      <c r="B1130" s="320"/>
      <c r="C1130" s="321"/>
      <c r="D1130" s="321"/>
      <c r="F1130" s="332" t="s">
        <v>257</v>
      </c>
      <c r="G1130" s="333">
        <f t="shared" ref="G1130:S1130" si="570">SUM(G1102,G1042,G982,G922,G862,G802,G728,G668,G608,G548,G488,G428,G354,G294,G234,G174,G114,G54)</f>
        <v>0</v>
      </c>
      <c r="H1130" s="333">
        <f t="shared" si="570"/>
        <v>0</v>
      </c>
      <c r="I1130" s="333">
        <f t="shared" si="570"/>
        <v>0</v>
      </c>
      <c r="J1130" s="333">
        <f t="shared" si="570"/>
        <v>0</v>
      </c>
      <c r="K1130" s="333">
        <f t="shared" si="570"/>
        <v>0</v>
      </c>
      <c r="L1130" s="333">
        <f t="shared" si="570"/>
        <v>0</v>
      </c>
      <c r="M1130" s="333">
        <f t="shared" si="570"/>
        <v>0</v>
      </c>
      <c r="N1130" s="333">
        <f t="shared" si="570"/>
        <v>0</v>
      </c>
      <c r="O1130" s="333">
        <f t="shared" si="570"/>
        <v>0</v>
      </c>
      <c r="P1130" s="333">
        <f t="shared" si="570"/>
        <v>0</v>
      </c>
      <c r="Q1130" s="333">
        <f t="shared" si="570"/>
        <v>0</v>
      </c>
      <c r="R1130" s="333">
        <f t="shared" si="570"/>
        <v>0</v>
      </c>
      <c r="S1130" s="334">
        <f t="shared" si="570"/>
        <v>0</v>
      </c>
      <c r="T1130" s="362" t="s">
        <v>411</v>
      </c>
      <c r="U1130" s="325"/>
      <c r="V1130" s="321"/>
      <c r="W1130" s="321"/>
      <c r="AG1130" s="326"/>
      <c r="AL1130" s="325"/>
      <c r="AM1130" s="325"/>
      <c r="AN1130" s="325"/>
      <c r="AO1130" s="344"/>
    </row>
    <row r="1131" spans="2:41" s="322" customFormat="1" ht="15" hidden="1" outlineLevel="1">
      <c r="B1131" s="320"/>
      <c r="C1131" s="321"/>
      <c r="D1131" s="321"/>
      <c r="F1131" s="335" t="s">
        <v>258</v>
      </c>
      <c r="G1131" s="336">
        <f t="shared" ref="G1131:S1131" si="571">IF(ISERR(G1130/SUM(G1130,G1132,G1134,G1136)*100),0,G1130/SUM(G1130,G1132,G1134,G1136)*100)</f>
        <v>0</v>
      </c>
      <c r="H1131" s="336">
        <f t="shared" si="571"/>
        <v>0</v>
      </c>
      <c r="I1131" s="336">
        <f t="shared" si="571"/>
        <v>0</v>
      </c>
      <c r="J1131" s="336">
        <f t="shared" si="571"/>
        <v>0</v>
      </c>
      <c r="K1131" s="336">
        <f t="shared" si="571"/>
        <v>0</v>
      </c>
      <c r="L1131" s="336">
        <f t="shared" si="571"/>
        <v>0</v>
      </c>
      <c r="M1131" s="336">
        <f t="shared" si="571"/>
        <v>0</v>
      </c>
      <c r="N1131" s="336">
        <f t="shared" si="571"/>
        <v>0</v>
      </c>
      <c r="O1131" s="336">
        <f t="shared" si="571"/>
        <v>0</v>
      </c>
      <c r="P1131" s="336">
        <f t="shared" si="571"/>
        <v>0</v>
      </c>
      <c r="Q1131" s="336">
        <f t="shared" si="571"/>
        <v>0</v>
      </c>
      <c r="R1131" s="336">
        <f t="shared" si="571"/>
        <v>0</v>
      </c>
      <c r="S1131" s="337">
        <f t="shared" si="571"/>
        <v>0</v>
      </c>
      <c r="T1131" s="363">
        <f>SUM(T368,T742,T1116)</f>
        <v>0</v>
      </c>
      <c r="U1131" s="325"/>
      <c r="V1131" s="321"/>
      <c r="W1131" s="321"/>
      <c r="AG1131" s="326"/>
      <c r="AL1131" s="325"/>
      <c r="AM1131" s="325"/>
      <c r="AN1131" s="325"/>
      <c r="AO1131" s="344"/>
    </row>
    <row r="1132" spans="2:41" s="322" customFormat="1" ht="15" hidden="1" outlineLevel="1">
      <c r="B1132" s="320"/>
      <c r="C1132" s="321"/>
      <c r="D1132" s="321"/>
      <c r="F1132" s="332" t="s">
        <v>259</v>
      </c>
      <c r="G1132" s="333">
        <f t="shared" ref="G1132:S1132" si="572">SUM(G1104,G1044,G984,G924,G864,G804,G730,G670,G610,G550,G490,G430,G356,G296,G236,G176,G116,G56)</f>
        <v>0</v>
      </c>
      <c r="H1132" s="333">
        <f t="shared" si="572"/>
        <v>0</v>
      </c>
      <c r="I1132" s="333">
        <f t="shared" si="572"/>
        <v>0</v>
      </c>
      <c r="J1132" s="333">
        <f t="shared" si="572"/>
        <v>0</v>
      </c>
      <c r="K1132" s="333">
        <f t="shared" si="572"/>
        <v>0</v>
      </c>
      <c r="L1132" s="333">
        <f t="shared" si="572"/>
        <v>0</v>
      </c>
      <c r="M1132" s="333">
        <f t="shared" si="572"/>
        <v>0</v>
      </c>
      <c r="N1132" s="333">
        <f t="shared" si="572"/>
        <v>0</v>
      </c>
      <c r="O1132" s="333">
        <f t="shared" si="572"/>
        <v>0</v>
      </c>
      <c r="P1132" s="333">
        <f t="shared" si="572"/>
        <v>0</v>
      </c>
      <c r="Q1132" s="333">
        <f t="shared" si="572"/>
        <v>0</v>
      </c>
      <c r="R1132" s="333">
        <f t="shared" si="572"/>
        <v>0</v>
      </c>
      <c r="S1132" s="334">
        <f t="shared" si="572"/>
        <v>0</v>
      </c>
      <c r="T1132" s="364" t="s">
        <v>410</v>
      </c>
      <c r="U1132" s="325"/>
      <c r="V1132" s="321"/>
      <c r="W1132" s="321"/>
      <c r="AG1132" s="326"/>
      <c r="AL1132" s="325"/>
      <c r="AM1132" s="325"/>
      <c r="AN1132" s="325"/>
      <c r="AO1132" s="344"/>
    </row>
    <row r="1133" spans="2:41" s="322" customFormat="1" ht="15" hidden="1" outlineLevel="1">
      <c r="B1133" s="320"/>
      <c r="C1133" s="321"/>
      <c r="D1133" s="321"/>
      <c r="F1133" s="335" t="s">
        <v>258</v>
      </c>
      <c r="G1133" s="336">
        <f t="shared" ref="G1133:S1133" si="573">IF(ISERR(G1132/SUM(G1130,G1132,G1134,G1136)*100),0,G1132/SUM(G1130,G1132,G1134,G1136)*100)</f>
        <v>0</v>
      </c>
      <c r="H1133" s="336">
        <f t="shared" si="573"/>
        <v>0</v>
      </c>
      <c r="I1133" s="336">
        <f t="shared" si="573"/>
        <v>0</v>
      </c>
      <c r="J1133" s="336">
        <f t="shared" si="573"/>
        <v>0</v>
      </c>
      <c r="K1133" s="336">
        <f t="shared" si="573"/>
        <v>0</v>
      </c>
      <c r="L1133" s="336">
        <f t="shared" si="573"/>
        <v>0</v>
      </c>
      <c r="M1133" s="336">
        <f t="shared" si="573"/>
        <v>0</v>
      </c>
      <c r="N1133" s="336">
        <f t="shared" si="573"/>
        <v>0</v>
      </c>
      <c r="O1133" s="336">
        <f t="shared" si="573"/>
        <v>0</v>
      </c>
      <c r="P1133" s="336">
        <f t="shared" si="573"/>
        <v>0</v>
      </c>
      <c r="Q1133" s="336">
        <f t="shared" si="573"/>
        <v>0</v>
      </c>
      <c r="R1133" s="336">
        <f t="shared" si="573"/>
        <v>0</v>
      </c>
      <c r="S1133" s="337">
        <f t="shared" si="573"/>
        <v>0</v>
      </c>
      <c r="T1133" s="365">
        <f>SUM(T370,T744,T1118)</f>
        <v>0</v>
      </c>
      <c r="U1133" s="325"/>
      <c r="V1133" s="321"/>
      <c r="W1133" s="321"/>
      <c r="AG1133" s="326"/>
      <c r="AL1133" s="325"/>
      <c r="AM1133" s="325"/>
      <c r="AN1133" s="325"/>
      <c r="AO1133" s="344"/>
    </row>
    <row r="1134" spans="2:41" s="322" customFormat="1" ht="15" hidden="1" outlineLevel="1">
      <c r="B1134" s="320"/>
      <c r="C1134" s="321"/>
      <c r="D1134" s="321"/>
      <c r="F1134" s="332" t="s">
        <v>260</v>
      </c>
      <c r="G1134" s="333">
        <f t="shared" ref="G1134:S1134" si="574">SUM(G1106,G1046,G986,G926,G866,G806,G732,G672,G612,G552,G492,G432,G358,G298,G238,G178,G118,G58)</f>
        <v>0</v>
      </c>
      <c r="H1134" s="333">
        <f t="shared" si="574"/>
        <v>0</v>
      </c>
      <c r="I1134" s="333">
        <f t="shared" si="574"/>
        <v>0</v>
      </c>
      <c r="J1134" s="333">
        <f t="shared" si="574"/>
        <v>0</v>
      </c>
      <c r="K1134" s="333">
        <f t="shared" si="574"/>
        <v>0</v>
      </c>
      <c r="L1134" s="333">
        <f t="shared" si="574"/>
        <v>0</v>
      </c>
      <c r="M1134" s="333">
        <f t="shared" si="574"/>
        <v>0</v>
      </c>
      <c r="N1134" s="333">
        <f t="shared" si="574"/>
        <v>0</v>
      </c>
      <c r="O1134" s="333">
        <f t="shared" si="574"/>
        <v>0</v>
      </c>
      <c r="P1134" s="333">
        <f t="shared" si="574"/>
        <v>0</v>
      </c>
      <c r="Q1134" s="333">
        <f t="shared" si="574"/>
        <v>0</v>
      </c>
      <c r="R1134" s="333">
        <f t="shared" si="574"/>
        <v>0</v>
      </c>
      <c r="S1134" s="334">
        <f t="shared" si="574"/>
        <v>0</v>
      </c>
      <c r="T1134" s="364" t="s">
        <v>412</v>
      </c>
      <c r="U1134" s="325"/>
      <c r="V1134" s="321"/>
      <c r="W1134" s="321"/>
      <c r="AG1134" s="326"/>
      <c r="AL1134" s="325"/>
      <c r="AM1134" s="325"/>
      <c r="AN1134" s="325"/>
      <c r="AO1134" s="344"/>
    </row>
    <row r="1135" spans="2:41" s="322" customFormat="1" ht="15" hidden="1" outlineLevel="1">
      <c r="B1135" s="320"/>
      <c r="C1135" s="321"/>
      <c r="D1135" s="321"/>
      <c r="F1135" s="335" t="s">
        <v>258</v>
      </c>
      <c r="G1135" s="336">
        <f t="shared" ref="G1135:S1135" si="575">IF(ISERR(G1134/SUM(G1130,G1132,G1134,G1136)*100),0,G1134/SUM(G1130,G1132,G1134,G1136)*100)</f>
        <v>0</v>
      </c>
      <c r="H1135" s="336">
        <f t="shared" si="575"/>
        <v>0</v>
      </c>
      <c r="I1135" s="336">
        <f t="shared" si="575"/>
        <v>0</v>
      </c>
      <c r="J1135" s="336">
        <f t="shared" si="575"/>
        <v>0</v>
      </c>
      <c r="K1135" s="336">
        <f t="shared" si="575"/>
        <v>0</v>
      </c>
      <c r="L1135" s="336">
        <f t="shared" si="575"/>
        <v>0</v>
      </c>
      <c r="M1135" s="336">
        <f t="shared" si="575"/>
        <v>0</v>
      </c>
      <c r="N1135" s="336">
        <f t="shared" si="575"/>
        <v>0</v>
      </c>
      <c r="O1135" s="336">
        <f t="shared" si="575"/>
        <v>0</v>
      </c>
      <c r="P1135" s="336">
        <f t="shared" si="575"/>
        <v>0</v>
      </c>
      <c r="Q1135" s="336">
        <f t="shared" si="575"/>
        <v>0</v>
      </c>
      <c r="R1135" s="336">
        <f t="shared" si="575"/>
        <v>0</v>
      </c>
      <c r="S1135" s="337">
        <f t="shared" si="575"/>
        <v>0</v>
      </c>
      <c r="T1135" s="366">
        <f>T1131-T1133</f>
        <v>0</v>
      </c>
      <c r="U1135" s="325"/>
      <c r="V1135" s="321"/>
      <c r="W1135" s="321"/>
      <c r="AG1135" s="326"/>
      <c r="AL1135" s="325"/>
      <c r="AM1135" s="325"/>
      <c r="AN1135" s="325"/>
      <c r="AO1135" s="344"/>
    </row>
    <row r="1136" spans="2:41" s="322" customFormat="1" ht="15" hidden="1" outlineLevel="1">
      <c r="B1136" s="320"/>
      <c r="C1136" s="321"/>
      <c r="D1136" s="321"/>
      <c r="F1136" s="332" t="s">
        <v>261</v>
      </c>
      <c r="G1136" s="333">
        <f t="shared" ref="G1136:S1136" si="576">SUM(G1108,G1048,G988,G928,G868,G808,G734,G674,G614,G554,G494,G434,G360,G300,G240,G180,G120,G60)</f>
        <v>0</v>
      </c>
      <c r="H1136" s="333">
        <f t="shared" si="576"/>
        <v>0</v>
      </c>
      <c r="I1136" s="333">
        <f t="shared" si="576"/>
        <v>0</v>
      </c>
      <c r="J1136" s="333">
        <f t="shared" si="576"/>
        <v>0</v>
      </c>
      <c r="K1136" s="333">
        <f t="shared" si="576"/>
        <v>0</v>
      </c>
      <c r="L1136" s="333">
        <f t="shared" si="576"/>
        <v>0</v>
      </c>
      <c r="M1136" s="333">
        <f t="shared" si="576"/>
        <v>0</v>
      </c>
      <c r="N1136" s="333">
        <f t="shared" si="576"/>
        <v>0</v>
      </c>
      <c r="O1136" s="333">
        <f t="shared" si="576"/>
        <v>0</v>
      </c>
      <c r="P1136" s="333">
        <f t="shared" si="576"/>
        <v>0</v>
      </c>
      <c r="Q1136" s="333">
        <f t="shared" si="576"/>
        <v>0</v>
      </c>
      <c r="R1136" s="333">
        <f t="shared" si="576"/>
        <v>0</v>
      </c>
      <c r="S1136" s="334">
        <f t="shared" si="576"/>
        <v>0</v>
      </c>
      <c r="T1136" s="1111" t="s">
        <v>413</v>
      </c>
      <c r="U1136" s="325"/>
      <c r="V1136" s="321"/>
      <c r="W1136" s="321"/>
      <c r="AG1136" s="326"/>
      <c r="AL1136" s="325"/>
      <c r="AM1136" s="325"/>
      <c r="AN1136" s="325"/>
      <c r="AO1136" s="344"/>
    </row>
    <row r="1137" spans="2:41" s="322" customFormat="1" ht="15" hidden="1" outlineLevel="1">
      <c r="B1137" s="320"/>
      <c r="C1137" s="321"/>
      <c r="D1137" s="321"/>
      <c r="F1137" s="335" t="s">
        <v>258</v>
      </c>
      <c r="G1137" s="336">
        <f t="shared" ref="G1137:S1137" si="577">IF(ISERR(G1136/SUM(G1130,G1132,G1134,G1136)*100),0,G1136/SUM(G1130,G1132,G1134,G1136)*100)</f>
        <v>0</v>
      </c>
      <c r="H1137" s="336">
        <f t="shared" si="577"/>
        <v>0</v>
      </c>
      <c r="I1137" s="336">
        <f t="shared" si="577"/>
        <v>0</v>
      </c>
      <c r="J1137" s="336">
        <f t="shared" si="577"/>
        <v>0</v>
      </c>
      <c r="K1137" s="336">
        <f t="shared" si="577"/>
        <v>0</v>
      </c>
      <c r="L1137" s="336">
        <f t="shared" si="577"/>
        <v>0</v>
      </c>
      <c r="M1137" s="336">
        <f t="shared" si="577"/>
        <v>0</v>
      </c>
      <c r="N1137" s="336">
        <f t="shared" si="577"/>
        <v>0</v>
      </c>
      <c r="O1137" s="336">
        <f t="shared" si="577"/>
        <v>0</v>
      </c>
      <c r="P1137" s="336">
        <f t="shared" si="577"/>
        <v>0</v>
      </c>
      <c r="Q1137" s="336">
        <f t="shared" si="577"/>
        <v>0</v>
      </c>
      <c r="R1137" s="336">
        <f t="shared" si="577"/>
        <v>0</v>
      </c>
      <c r="S1137" s="337">
        <f t="shared" si="577"/>
        <v>0</v>
      </c>
      <c r="T1137" s="1112"/>
      <c r="U1137" s="325"/>
      <c r="V1137" s="321"/>
      <c r="W1137" s="321"/>
      <c r="AG1137" s="326"/>
      <c r="AL1137" s="325"/>
      <c r="AM1137" s="325"/>
      <c r="AN1137" s="325"/>
      <c r="AO1137" s="344"/>
    </row>
    <row r="1138" spans="2:41" s="322" customFormat="1" ht="15" collapsed="1">
      <c r="B1138" s="320"/>
      <c r="C1138" s="321"/>
      <c r="D1138" s="321"/>
      <c r="F1138" s="338" t="s">
        <v>262</v>
      </c>
      <c r="G1138" s="339">
        <f t="shared" ref="G1138:S1138" si="578">IF(SUM(G1130,G1132,G1134,G1136)=0,0,IF(AND(SUM(G1131,G1133,G1135)&gt;=95,G1131&gt;=50),5,IF(AND(SUM(G1131,G1133,G1135)&gt;=90,SUM(G1131,G1133)&gt;=50),4,IF(SUM(G1131,G1133,G1135)&gt;=85,3,2))))</f>
        <v>0</v>
      </c>
      <c r="H1138" s="339">
        <f t="shared" si="578"/>
        <v>0</v>
      </c>
      <c r="I1138" s="339">
        <f t="shared" si="578"/>
        <v>0</v>
      </c>
      <c r="J1138" s="339">
        <f t="shared" si="578"/>
        <v>0</v>
      </c>
      <c r="K1138" s="339">
        <f t="shared" si="578"/>
        <v>0</v>
      </c>
      <c r="L1138" s="339">
        <f t="shared" si="578"/>
        <v>0</v>
      </c>
      <c r="M1138" s="339">
        <f t="shared" si="578"/>
        <v>0</v>
      </c>
      <c r="N1138" s="339">
        <f t="shared" si="578"/>
        <v>0</v>
      </c>
      <c r="O1138" s="339">
        <f t="shared" si="578"/>
        <v>0</v>
      </c>
      <c r="P1138" s="339">
        <f t="shared" si="578"/>
        <v>0</v>
      </c>
      <c r="Q1138" s="339">
        <f t="shared" si="578"/>
        <v>0</v>
      </c>
      <c r="R1138" s="339">
        <f t="shared" si="578"/>
        <v>0</v>
      </c>
      <c r="S1138" s="340">
        <f t="shared" si="578"/>
        <v>0</v>
      </c>
      <c r="T1138" s="367" t="e">
        <f>T1133/T1131</f>
        <v>#DIV/0!</v>
      </c>
      <c r="U1138" s="325"/>
      <c r="V1138" s="321"/>
      <c r="W1138" s="321"/>
      <c r="AG1138" s="326"/>
      <c r="AL1138" s="325"/>
      <c r="AM1138" s="325"/>
      <c r="AN1138" s="325"/>
      <c r="AO1138" s="344"/>
    </row>
    <row r="1139" spans="2:41" s="322" customFormat="1" ht="15.75" thickBot="1">
      <c r="B1139" s="320"/>
      <c r="C1139" s="321"/>
      <c r="D1139" s="321"/>
      <c r="F1139" s="341" t="s">
        <v>263</v>
      </c>
      <c r="G1139" s="342">
        <f t="shared" ref="G1139:S1139" si="579">IF(SUM(G1130,G1132,G1134,G1136)&gt;0,SUM(G1130*5,G1132*4,G1134*3,G1136*2)/SUM(G1130,G1132,G1134,G1136),0)</f>
        <v>0</v>
      </c>
      <c r="H1139" s="342">
        <f t="shared" si="579"/>
        <v>0</v>
      </c>
      <c r="I1139" s="342">
        <f t="shared" si="579"/>
        <v>0</v>
      </c>
      <c r="J1139" s="342">
        <f t="shared" si="579"/>
        <v>0</v>
      </c>
      <c r="K1139" s="342">
        <f t="shared" si="579"/>
        <v>0</v>
      </c>
      <c r="L1139" s="342">
        <f t="shared" si="579"/>
        <v>0</v>
      </c>
      <c r="M1139" s="342">
        <f t="shared" si="579"/>
        <v>0</v>
      </c>
      <c r="N1139" s="342">
        <f t="shared" si="579"/>
        <v>0</v>
      </c>
      <c r="O1139" s="342">
        <f t="shared" si="579"/>
        <v>0</v>
      </c>
      <c r="P1139" s="342">
        <f t="shared" si="579"/>
        <v>0</v>
      </c>
      <c r="Q1139" s="342">
        <f t="shared" si="579"/>
        <v>0</v>
      </c>
      <c r="R1139" s="342">
        <f t="shared" si="579"/>
        <v>0</v>
      </c>
      <c r="S1139" s="343">
        <f t="shared" si="579"/>
        <v>0</v>
      </c>
      <c r="T1139" s="368" t="e">
        <f>T1135/T1131</f>
        <v>#DIV/0!</v>
      </c>
      <c r="U1139" s="325"/>
      <c r="V1139" s="321"/>
      <c r="W1139" s="321"/>
      <c r="AG1139" s="326"/>
      <c r="AL1139" s="325"/>
      <c r="AM1139" s="325"/>
      <c r="AN1139" s="325"/>
      <c r="AO1139" s="344"/>
    </row>
    <row r="1140" spans="2:41" ht="13.5" thickTop="1"/>
  </sheetData>
  <sheetProtection sheet="1" objects="1" scenarios="1" formatCells="0" selectLockedCells="1" autoFilter="0"/>
  <autoFilter ref="AO2:AO1140"/>
  <customSheetViews>
    <customSheetView guid="{177FEA91-3CC1-47AE-B40C-764C2A914D34}" scale="85" fitToPage="1" showAutoFilter="1" hiddenColumns="1" showRuler="0">
      <pane xSplit="34" ySplit="2" topLeftCell="AK3" activePane="bottomRight" state="frozen"/>
      <selection pane="bottomRight" activeCell="G24" sqref="G24"/>
      <pageMargins left="0.43307086614173229" right="0.43307086614173229" top="0.51181102362204722" bottom="0.43307086614173229" header="0.51181102362204722" footer="0.51181102362204722"/>
      <printOptions horizontalCentered="1"/>
      <pageSetup paperSize="9" scale="49" orientation="portrait" horizontalDpi="120" verticalDpi="144" r:id="rId1"/>
      <headerFooter alignWithMargins="0"/>
      <autoFilter ref="B1"/>
    </customSheetView>
  </customSheetViews>
  <mergeCells count="84">
    <mergeCell ref="T1136:T1137"/>
    <mergeCell ref="T554:T555"/>
    <mergeCell ref="T614:T615"/>
    <mergeCell ref="T674:T675"/>
    <mergeCell ref="T734:T735"/>
    <mergeCell ref="B739:T739"/>
    <mergeCell ref="B1113:T1113"/>
    <mergeCell ref="B1126:T1127"/>
    <mergeCell ref="T1108:T1109"/>
    <mergeCell ref="T988:T989"/>
    <mergeCell ref="T1048:T1049"/>
    <mergeCell ref="T747:T748"/>
    <mergeCell ref="T240:T241"/>
    <mergeCell ref="T373:T374"/>
    <mergeCell ref="T300:T301"/>
    <mergeCell ref="T360:T361"/>
    <mergeCell ref="T1121:T1122"/>
    <mergeCell ref="T494:T495"/>
    <mergeCell ref="B752:T752"/>
    <mergeCell ref="T808:T809"/>
    <mergeCell ref="T868:T869"/>
    <mergeCell ref="T928:T929"/>
    <mergeCell ref="AC933:AF933"/>
    <mergeCell ref="AH933:AK933"/>
    <mergeCell ref="Y873:AA873"/>
    <mergeCell ref="AC873:AF873"/>
    <mergeCell ref="Y679:AA679"/>
    <mergeCell ref="AC679:AF679"/>
    <mergeCell ref="Y933:AA933"/>
    <mergeCell ref="AH873:AK873"/>
    <mergeCell ref="Y813:AA813"/>
    <mergeCell ref="AC813:AF813"/>
    <mergeCell ref="AH813:AK813"/>
    <mergeCell ref="AH679:AK679"/>
    <mergeCell ref="Y753:AA753"/>
    <mergeCell ref="AC753:AF753"/>
    <mergeCell ref="AH753:AK753"/>
    <mergeCell ref="AC1053:AF1053"/>
    <mergeCell ref="AH1053:AK1053"/>
    <mergeCell ref="Y993:AA993"/>
    <mergeCell ref="AC993:AF993"/>
    <mergeCell ref="AH993:AK993"/>
    <mergeCell ref="Y1053:AA1053"/>
    <mergeCell ref="Y305:AA305"/>
    <mergeCell ref="AC305:AF305"/>
    <mergeCell ref="AH305:AK305"/>
    <mergeCell ref="B378:T378"/>
    <mergeCell ref="AC439:AF439"/>
    <mergeCell ref="T434:T435"/>
    <mergeCell ref="AC125:AF125"/>
    <mergeCell ref="AH125:AK125"/>
    <mergeCell ref="Y185:AA185"/>
    <mergeCell ref="AC185:AF185"/>
    <mergeCell ref="B4:T4"/>
    <mergeCell ref="Y5:AA5"/>
    <mergeCell ref="AH5:AK5"/>
    <mergeCell ref="AC5:AF5"/>
    <mergeCell ref="Y65:AA65"/>
    <mergeCell ref="T60:T61"/>
    <mergeCell ref="T120:T121"/>
    <mergeCell ref="T180:T181"/>
    <mergeCell ref="B1:T1"/>
    <mergeCell ref="B365:T365"/>
    <mergeCell ref="Y499:AA499"/>
    <mergeCell ref="AC499:AF499"/>
    <mergeCell ref="AH499:AK499"/>
    <mergeCell ref="AH185:AK185"/>
    <mergeCell ref="Y245:AA245"/>
    <mergeCell ref="AC245:AF245"/>
    <mergeCell ref="AH245:AK245"/>
    <mergeCell ref="Y379:AA379"/>
    <mergeCell ref="AC379:AF379"/>
    <mergeCell ref="AH379:AK379"/>
    <mergeCell ref="Y439:AA439"/>
    <mergeCell ref="AC65:AF65"/>
    <mergeCell ref="AH65:AK65"/>
    <mergeCell ref="Y125:AA125"/>
    <mergeCell ref="AC559:AF559"/>
    <mergeCell ref="AH439:AK439"/>
    <mergeCell ref="Y619:AA619"/>
    <mergeCell ref="AC619:AF619"/>
    <mergeCell ref="AH619:AK619"/>
    <mergeCell ref="Y559:AA559"/>
    <mergeCell ref="AH559:AK559"/>
  </mergeCells>
  <phoneticPr fontId="0" type="noConversion"/>
  <printOptions horizontalCentered="1"/>
  <pageMargins left="0.43307086614173229" right="0.43307086614173229" top="0.51181102362204722" bottom="0.43307086614173229" header="0.51181102362204722" footer="0.51181102362204722"/>
  <pageSetup paperSize="9" scale="49" orientation="portrait" horizontalDpi="120" verticalDpi="144" r:id="rId2"/>
  <headerFooter alignWithMargins="0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 filterMode="1">
    <tabColor indexed="43"/>
  </sheetPr>
  <dimension ref="A1:AV193"/>
  <sheetViews>
    <sheetView view="pageBreakPreview" zoomScale="85" zoomScaleNormal="55" zoomScaleSheetLayoutView="85" workbookViewId="0">
      <selection activeCell="AJ154" sqref="AJ154"/>
    </sheetView>
  </sheetViews>
  <sheetFormatPr defaultRowHeight="12.75"/>
  <cols>
    <col min="1" max="1" width="8.7109375" bestFit="1" customWidth="1"/>
    <col min="2" max="2" width="18.42578125" bestFit="1" customWidth="1"/>
    <col min="3" max="3" width="9.42578125" style="233" customWidth="1"/>
    <col min="4" max="4" width="10.85546875" style="663" hidden="1" customWidth="1"/>
    <col min="5" max="5" width="9" customWidth="1"/>
    <col min="6" max="6" width="9.42578125" style="233" customWidth="1"/>
    <col min="7" max="7" width="10.85546875" style="663" hidden="1" customWidth="1"/>
    <col min="8" max="8" width="9" customWidth="1"/>
    <col min="9" max="9" width="9.42578125" style="233" customWidth="1"/>
    <col min="10" max="10" width="10.85546875" style="663" hidden="1" customWidth="1"/>
    <col min="11" max="11" width="9" customWidth="1"/>
    <col min="12" max="12" width="9.42578125" style="233" customWidth="1"/>
    <col min="13" max="13" width="10.85546875" style="663" hidden="1" customWidth="1"/>
    <col min="14" max="14" width="11.5703125" customWidth="1"/>
    <col min="15" max="15" width="9.42578125" style="233" customWidth="1"/>
    <col min="16" max="16" width="10.85546875" style="663" hidden="1" customWidth="1"/>
    <col min="17" max="17" width="9" customWidth="1"/>
    <col min="18" max="18" width="9.42578125" style="233" customWidth="1"/>
    <col min="19" max="19" width="10.85546875" style="663" hidden="1" customWidth="1"/>
    <col min="20" max="20" width="9" customWidth="1"/>
    <col min="21" max="21" width="9.42578125" style="233" bestFit="1" customWidth="1"/>
    <col min="22" max="22" width="10.85546875" style="663" hidden="1" customWidth="1"/>
    <col min="23" max="23" width="9" bestFit="1" customWidth="1"/>
    <col min="24" max="24" width="9.42578125" style="233" hidden="1" customWidth="1"/>
    <col min="25" max="25" width="10.85546875" style="663" hidden="1" customWidth="1"/>
    <col min="26" max="26" width="9" hidden="1" customWidth="1"/>
    <col min="27" max="27" width="9.42578125" hidden="1" customWidth="1"/>
    <col min="28" max="28" width="10.85546875" hidden="1" customWidth="1"/>
    <col min="29" max="29" width="9" hidden="1" customWidth="1"/>
    <col min="30" max="30" width="9.42578125" hidden="1" customWidth="1"/>
    <col min="31" max="31" width="10.85546875" hidden="1" customWidth="1"/>
    <col min="32" max="32" width="9" hidden="1" customWidth="1"/>
    <col min="33" max="33" width="9.42578125" hidden="1" customWidth="1"/>
    <col min="34" max="34" width="10.85546875" hidden="1" customWidth="1"/>
    <col min="35" max="35" width="9" hidden="1" customWidth="1"/>
    <col min="36" max="36" width="9.42578125" style="233" bestFit="1" customWidth="1"/>
    <col min="37" max="37" width="10.85546875" style="663" hidden="1" customWidth="1"/>
    <col min="38" max="38" width="9" bestFit="1" customWidth="1"/>
    <col min="39" max="39" width="9.42578125" style="233" bestFit="1" customWidth="1"/>
    <col min="40" max="40" width="10.85546875" style="663" hidden="1" customWidth="1"/>
    <col min="41" max="41" width="9" bestFit="1" customWidth="1"/>
    <col min="42" max="42" width="12.140625" bestFit="1" customWidth="1"/>
    <col min="43" max="43" width="2.85546875" style="236" hidden="1" customWidth="1"/>
    <col min="44" max="44" width="4.140625" style="240" hidden="1" customWidth="1"/>
    <col min="45" max="45" width="11.7109375" style="236" hidden="1" customWidth="1"/>
    <col min="46" max="46" width="3.140625" hidden="1" customWidth="1"/>
    <col min="47" max="47" width="3.5703125" hidden="1" customWidth="1"/>
    <col min="48" max="48" width="12.140625" hidden="1" customWidth="1"/>
    <col min="49" max="49" width="0" hidden="1" customWidth="1"/>
  </cols>
  <sheetData>
    <row r="1" spans="1:48" ht="21" thickBot="1">
      <c r="A1" s="1137" t="str">
        <f>CONCATENATE("Ранг среди учебных взводов, рот, батальонов за ",'Учет 1б'!B1)</f>
        <v>Ранг среди учебных взводов, рот, батальонов за март 2014 года</v>
      </c>
      <c r="B1" s="1137"/>
      <c r="C1" s="1137"/>
      <c r="D1" s="1137"/>
      <c r="E1" s="1137"/>
      <c r="F1" s="1137"/>
      <c r="G1" s="1137"/>
      <c r="H1" s="1137"/>
      <c r="I1" s="1137"/>
      <c r="J1" s="1137"/>
      <c r="K1" s="1137"/>
      <c r="L1" s="1137"/>
      <c r="M1" s="1137"/>
      <c r="N1" s="1137"/>
      <c r="O1" s="1137"/>
      <c r="P1" s="1137"/>
      <c r="Q1" s="1137"/>
      <c r="R1" s="1137"/>
      <c r="S1" s="1137"/>
      <c r="T1" s="1137"/>
      <c r="U1" s="1137"/>
      <c r="V1" s="1137"/>
      <c r="W1" s="1137"/>
      <c r="X1" s="1137"/>
      <c r="Y1" s="1137"/>
      <c r="Z1" s="1137"/>
      <c r="AA1" s="1137"/>
      <c r="AB1" s="1137"/>
      <c r="AC1" s="1137"/>
      <c r="AD1" s="1137"/>
      <c r="AE1" s="1137"/>
      <c r="AF1" s="1137"/>
      <c r="AG1" s="1137"/>
      <c r="AH1" s="1137"/>
      <c r="AI1" s="1137"/>
      <c r="AJ1" s="1137"/>
      <c r="AK1" s="1137"/>
      <c r="AL1" s="1137"/>
      <c r="AM1" s="1137"/>
      <c r="AN1" s="1137"/>
      <c r="AO1" s="1137"/>
      <c r="AP1" s="1137"/>
      <c r="AQ1" s="614">
        <f>SUMIF(AS4:AS143,0,AT4:AT143)/2</f>
        <v>70</v>
      </c>
      <c r="AR1" s="615"/>
      <c r="AS1" s="237" t="s">
        <v>23</v>
      </c>
      <c r="AT1">
        <f>SUMIF(AS4:AS143,1,AS4:AS143)/2</f>
        <v>0</v>
      </c>
    </row>
    <row r="2" spans="1:48" ht="16.5">
      <c r="A2" s="107"/>
      <c r="B2" s="107"/>
      <c r="C2" s="231"/>
      <c r="D2" s="616"/>
      <c r="E2" s="144"/>
      <c r="F2" s="231"/>
      <c r="G2" s="616"/>
      <c r="H2" s="144"/>
      <c r="I2" s="231"/>
      <c r="J2" s="616"/>
      <c r="K2" s="144"/>
      <c r="L2" s="231"/>
      <c r="M2" s="616"/>
      <c r="N2" s="144"/>
      <c r="O2" s="231"/>
      <c r="P2" s="616"/>
      <c r="Q2" s="144"/>
      <c r="R2" s="231"/>
      <c r="S2" s="616"/>
      <c r="T2" s="144"/>
      <c r="U2" s="231"/>
      <c r="V2" s="616"/>
      <c r="W2" s="144"/>
      <c r="X2" s="231"/>
      <c r="Y2" s="616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234"/>
      <c r="AK2" s="617"/>
      <c r="AL2" s="618"/>
      <c r="AM2" s="231"/>
      <c r="AN2" s="616"/>
      <c r="AO2" s="144"/>
      <c r="AP2" s="619"/>
      <c r="AQ2" s="239"/>
      <c r="AR2" s="239"/>
      <c r="AS2" s="238">
        <v>1</v>
      </c>
    </row>
    <row r="3" spans="1:48" ht="17.25" thickBot="1">
      <c r="A3" s="620" t="s">
        <v>346</v>
      </c>
      <c r="B3" s="621" t="s">
        <v>343</v>
      </c>
      <c r="C3" s="1138" t="s">
        <v>248</v>
      </c>
      <c r="D3" s="1133"/>
      <c r="E3" s="1134"/>
      <c r="F3" s="1132" t="s">
        <v>265</v>
      </c>
      <c r="G3" s="1133"/>
      <c r="H3" s="1134"/>
      <c r="I3" s="1132" t="s">
        <v>249</v>
      </c>
      <c r="J3" s="1133"/>
      <c r="K3" s="1134"/>
      <c r="L3" s="1132" t="s">
        <v>24</v>
      </c>
      <c r="M3" s="1133"/>
      <c r="N3" s="1134"/>
      <c r="O3" s="1132" t="s">
        <v>25</v>
      </c>
      <c r="P3" s="1133"/>
      <c r="Q3" s="1134"/>
      <c r="R3" s="1132" t="s">
        <v>26</v>
      </c>
      <c r="S3" s="1133"/>
      <c r="T3" s="1134"/>
      <c r="U3" s="1132" t="s">
        <v>27</v>
      </c>
      <c r="V3" s="1133"/>
      <c r="W3" s="1134"/>
      <c r="X3" s="1132" t="s">
        <v>254</v>
      </c>
      <c r="Y3" s="1133"/>
      <c r="Z3" s="1134"/>
      <c r="AA3" s="1132" t="s">
        <v>399</v>
      </c>
      <c r="AB3" s="1133"/>
      <c r="AC3" s="1134"/>
      <c r="AD3" s="1132" t="s">
        <v>400</v>
      </c>
      <c r="AE3" s="1133"/>
      <c r="AF3" s="1134"/>
      <c r="AG3" s="1132" t="s">
        <v>401</v>
      </c>
      <c r="AH3" s="1133"/>
      <c r="AI3" s="1134"/>
      <c r="AJ3" s="1132" t="s">
        <v>264</v>
      </c>
      <c r="AK3" s="1133"/>
      <c r="AL3" s="1134"/>
      <c r="AM3" s="1132" t="s">
        <v>28</v>
      </c>
      <c r="AN3" s="1133"/>
      <c r="AO3" s="1134"/>
      <c r="AP3" s="622" t="s">
        <v>342</v>
      </c>
      <c r="AQ3" s="623"/>
      <c r="AR3" s="623"/>
      <c r="AS3" s="238">
        <v>1</v>
      </c>
    </row>
    <row r="4" spans="1:48" ht="13.5" hidden="1" thickBot="1">
      <c r="A4" s="1139">
        <v>111</v>
      </c>
      <c r="B4" s="765" t="str">
        <f>Командиры!C5</f>
        <v>лейтенант</v>
      </c>
      <c r="C4" s="624">
        <f>'Учет 1б'!$G$62</f>
        <v>0</v>
      </c>
      <c r="D4" s="1135">
        <f>SUM(C4,C5)</f>
        <v>0</v>
      </c>
      <c r="E4" s="1136" t="str">
        <f>IF(D4=0,"--",IF(D4=LARGE($D$4:$D$143,1),"лучший",IF(D4=SMALL($D$4:$D$143,$AQ$1+1),"худший"," ")))</f>
        <v>--</v>
      </c>
      <c r="F4" s="624">
        <f>'Учет 1б'!$H$62</f>
        <v>0</v>
      </c>
      <c r="G4" s="1135">
        <f>SUM(F4,F5)</f>
        <v>0</v>
      </c>
      <c r="H4" s="1136" t="str">
        <f>IF(G4=0,"--",IF(G4=LARGE($G$4:$G$143,1),"лучший",IF(G4=SMALL($G$4:$G$143,$AQ$1+1),"худший"," ")))</f>
        <v>--</v>
      </c>
      <c r="I4" s="625">
        <f>'Учет 1б'!$I$62</f>
        <v>0</v>
      </c>
      <c r="J4" s="1135">
        <f>SUM(I4,I5)</f>
        <v>0</v>
      </c>
      <c r="K4" s="1136" t="str">
        <f>IF(J4=0,"--",IF(J4=LARGE($J$4:$J$143,1),"лучший",IF(J4=SMALL($J$4:$J$143,$AQ$1+1),"худший"," ")))</f>
        <v>--</v>
      </c>
      <c r="L4" s="625">
        <f>'Учет 1б'!$J$62</f>
        <v>0</v>
      </c>
      <c r="M4" s="1135">
        <f>SUM(L4,L5)</f>
        <v>0</v>
      </c>
      <c r="N4" s="1136" t="str">
        <f>IF(M4=0,"--",IF(M4=LARGE($M$4:$M$143,1),"лучший",IF(M4=SMALL($M$4:$M$143,$AQ$1+1),"худший","")))</f>
        <v>--</v>
      </c>
      <c r="O4" s="625">
        <f>'Учет 1б'!$K$62</f>
        <v>0</v>
      </c>
      <c r="P4" s="1135">
        <f>SUM(O4,O5)</f>
        <v>0</v>
      </c>
      <c r="Q4" s="1136" t="str">
        <f>IF(P4=0,"--",IF(P4=LARGE($P$4:$P$143,1),"лучший",IF(P4=SMALL($P$4:$P$143,$AQ$1+1),"худший"," ")))</f>
        <v>--</v>
      </c>
      <c r="R4" s="625">
        <f>'Учет 1б'!$L$62</f>
        <v>0</v>
      </c>
      <c r="S4" s="1135">
        <f>SUM(R4,R5)</f>
        <v>0</v>
      </c>
      <c r="T4" s="1136" t="str">
        <f>IF(S4=0,"--",IF(S4=LARGE($S$4:$S$143,1),"лучший",IF(S4=SMALL($S$4:$S$143,$AQ$1+1),"худший"," ")))</f>
        <v>--</v>
      </c>
      <c r="U4" s="625">
        <f>'Учет 1б'!$M$62</f>
        <v>0</v>
      </c>
      <c r="V4" s="1135">
        <f>SUM(U4,U5)</f>
        <v>0</v>
      </c>
      <c r="W4" s="1136" t="str">
        <f>IF(V4=0,"--",IF(V4=LARGE($V$4:$V$143,1),"лучший",IF(V4=SMALL($V$4:$V$143,$AQ$1+1),"худший"," ")))</f>
        <v>--</v>
      </c>
      <c r="X4" s="625">
        <f>'Учет 1б'!$N$62</f>
        <v>0</v>
      </c>
      <c r="Y4" s="1135">
        <f>SUM(X4,X5)</f>
        <v>0</v>
      </c>
      <c r="Z4" s="1136" t="str">
        <f>IF(Y4=0,"--",IF(Y4=LARGE($Y$4:$Y$143,1),"лучший",IF(Y4=SMALL($Y$4:$Y$143,$AQ$1+1),"худший"," ")))</f>
        <v>--</v>
      </c>
      <c r="AA4" s="625">
        <f>'Учет 1б'!$O$62</f>
        <v>0</v>
      </c>
      <c r="AB4" s="1135">
        <f>SUM(AA4,AA5)</f>
        <v>0</v>
      </c>
      <c r="AC4" s="1136" t="str">
        <f>IF(AB4=0,"--",IF(AB4=LARGE($AB$4:$AB$143,1),"лучший",IF(AB4=SMALL($AB$4:$AB$143,$AQ$1+1),"худший"," ")))</f>
        <v>--</v>
      </c>
      <c r="AD4" s="625">
        <f>'Учет 1б'!$P$62</f>
        <v>0</v>
      </c>
      <c r="AE4" s="1135">
        <f>SUM(AD4,AD5)</f>
        <v>0</v>
      </c>
      <c r="AF4" s="1136" t="str">
        <f>IF(AE4=0,"--",IF(AE4=LARGE($AE$4:$AE$143,1),"лучший",IF(AE4=SMALL($AE$4:$AE$143,$AQ$1+1),"худший"," ")))</f>
        <v>--</v>
      </c>
      <c r="AG4" s="625">
        <f>'Учет 1б'!$Q$62</f>
        <v>0</v>
      </c>
      <c r="AH4" s="1135">
        <f>SUM(AG4,AG5)</f>
        <v>0</v>
      </c>
      <c r="AI4" s="1136" t="str">
        <f>IF(AH4=0,"--",IF(AH4=LARGE($AH$4:$AH$143,1),"лучший",IF(AH4=SMALL($AH$4:$AH$143,$AQ$1+1),"худший"," ")))</f>
        <v>--</v>
      </c>
      <c r="AJ4" s="625">
        <f>'Учет 1б'!$R$62</f>
        <v>0</v>
      </c>
      <c r="AK4" s="1135">
        <f>SUM(AJ4,AJ5)</f>
        <v>0</v>
      </c>
      <c r="AL4" s="1136" t="str">
        <f>IF(AK4=0,"--",IF(AK4=LARGE($AK$4:$AK$143,1),"лучший",IF(AK4=SMALL($AK$4:$AK$143,$AQ$1+1),"худший"," ")))</f>
        <v>--</v>
      </c>
      <c r="AM4" s="625">
        <f>'Учет 1б'!$S$62</f>
        <v>0</v>
      </c>
      <c r="AN4" s="1135">
        <f>SUM(AM4,AM5)</f>
        <v>0</v>
      </c>
      <c r="AO4" s="1136" t="str">
        <f>IF(AN4=0,"--",IF(AN4=LARGE($AN$4:$AN$143,1),"лучший",IF(AN4=SMALL($AN$4:$AN$143,$AQ$1+1),"худший"," ")))</f>
        <v>--</v>
      </c>
      <c r="AP4" s="1145" t="str">
        <f>IF(AN4&gt;0,IF(AU4=1,AV4,CONCATENATE(AV4,"-",AV4+AU4-1)),"-")</f>
        <v>-</v>
      </c>
      <c r="AQ4" s="94"/>
      <c r="AR4" s="94"/>
      <c r="AS4" s="626">
        <f>IF(AN4&gt;0,1,0)</f>
        <v>0</v>
      </c>
      <c r="AT4">
        <v>1</v>
      </c>
      <c r="AU4" s="1146">
        <f>SUMIF($AV$4:$AV$143,AV4,$AT$4:$AT$143)</f>
        <v>70</v>
      </c>
      <c r="AV4" s="1209">
        <f>RANK(AN4,$AN$4:$AN$143,0)</f>
        <v>1</v>
      </c>
    </row>
    <row r="5" spans="1:48" s="235" customFormat="1" hidden="1">
      <c r="A5" s="1140"/>
      <c r="B5" s="766" t="str">
        <f>Командиры!D5</f>
        <v>Блажных А.А.</v>
      </c>
      <c r="C5" s="627">
        <f>'Учет 1б'!$G$63</f>
        <v>0</v>
      </c>
      <c r="D5" s="1130"/>
      <c r="E5" s="1131"/>
      <c r="F5" s="627">
        <f>'Учет 1б'!$H$63</f>
        <v>0</v>
      </c>
      <c r="G5" s="1130"/>
      <c r="H5" s="1131"/>
      <c r="I5" s="627">
        <f>'Учет 1б'!$I$63</f>
        <v>0</v>
      </c>
      <c r="J5" s="1130"/>
      <c r="K5" s="1131"/>
      <c r="L5" s="627">
        <f>'Учет 1б'!$J$63</f>
        <v>0</v>
      </c>
      <c r="M5" s="1130"/>
      <c r="N5" s="1131"/>
      <c r="O5" s="627">
        <f>'Учет 1б'!$K$63</f>
        <v>0</v>
      </c>
      <c r="P5" s="1130"/>
      <c r="Q5" s="1131"/>
      <c r="R5" s="627">
        <f>'Учет 1б'!$L$63</f>
        <v>0</v>
      </c>
      <c r="S5" s="1130"/>
      <c r="T5" s="1131"/>
      <c r="U5" s="627">
        <f>'Учет 1б'!$M$63</f>
        <v>0</v>
      </c>
      <c r="V5" s="1130"/>
      <c r="W5" s="1131"/>
      <c r="X5" s="627">
        <f>'Учет 1б'!$N$63</f>
        <v>0</v>
      </c>
      <c r="Y5" s="1130"/>
      <c r="Z5" s="1131"/>
      <c r="AA5" s="627">
        <f>'Учет 1б'!$O$63</f>
        <v>0</v>
      </c>
      <c r="AB5" s="1130"/>
      <c r="AC5" s="1131"/>
      <c r="AD5" s="627">
        <f>'Учет 1б'!$P$63</f>
        <v>0</v>
      </c>
      <c r="AE5" s="1130"/>
      <c r="AF5" s="1131"/>
      <c r="AG5" s="627">
        <f>'Учет 1б'!$Q$63</f>
        <v>0</v>
      </c>
      <c r="AH5" s="1130"/>
      <c r="AI5" s="1131"/>
      <c r="AJ5" s="627">
        <f>'Учет 1б'!$R$63</f>
        <v>0</v>
      </c>
      <c r="AK5" s="1130"/>
      <c r="AL5" s="1131"/>
      <c r="AM5" s="627">
        <f>'Учет 1б'!$S$63</f>
        <v>0</v>
      </c>
      <c r="AN5" s="1130"/>
      <c r="AO5" s="1131"/>
      <c r="AP5" s="1146"/>
      <c r="AQ5" s="96"/>
      <c r="AR5" s="96"/>
      <c r="AS5" s="626">
        <f>IF(AN4&gt;0,1,0)</f>
        <v>0</v>
      </c>
      <c r="AT5">
        <v>1</v>
      </c>
      <c r="AU5" s="1144"/>
      <c r="AV5" s="1202"/>
    </row>
    <row r="6" spans="1:48" hidden="1">
      <c r="A6" s="1141">
        <v>112</v>
      </c>
      <c r="B6" s="767" t="str">
        <f>Командиры!C16</f>
        <v>ст. лейтенант</v>
      </c>
      <c r="C6" s="628">
        <f>'Учет 1б'!$G$122</f>
        <v>0</v>
      </c>
      <c r="D6" s="1130">
        <f>SUM(C6,C7)</f>
        <v>0</v>
      </c>
      <c r="E6" s="1142" t="str">
        <f>IF(D6=0,"--",IF(D6=LARGE($D$4:$D$143,1),"лучший",IF(D6=SMALL($D$4:$D$143,$AQ$1+1),"худший"," ")))</f>
        <v>--</v>
      </c>
      <c r="F6" s="628">
        <f>'Учет 1б'!$H$122</f>
        <v>0</v>
      </c>
      <c r="G6" s="1130">
        <f>SUM(F6,F7)</f>
        <v>0</v>
      </c>
      <c r="H6" s="1131" t="str">
        <f>IF(G6=0,"--",IF(G6=LARGE($G$4:$G$143,1),"лучший",IF(G6=SMALL($G$4:$G$143,$AQ$1+1),"худший"," ")))</f>
        <v>--</v>
      </c>
      <c r="I6" s="629">
        <f>'Учет 1б'!$I$122</f>
        <v>0</v>
      </c>
      <c r="J6" s="1130">
        <f>SUM(I6,I7)</f>
        <v>0</v>
      </c>
      <c r="K6" s="1131" t="str">
        <f>IF(J6=0,"--",IF(J6=LARGE($J$4:$J$143,1),"лучший",IF(J6=SMALL($J$4:$J$143,$AQ$1+1),"худший"," ")))</f>
        <v>--</v>
      </c>
      <c r="L6" s="629">
        <f>'Учет 1б'!$J$122</f>
        <v>0</v>
      </c>
      <c r="M6" s="1130">
        <f>SUM(L6,L7)</f>
        <v>0</v>
      </c>
      <c r="N6" s="1131" t="str">
        <f>IF(M6=0,"--",IF(M6=LARGE($M$4:$M$143,1),"лучший",IF(M6=SMALL($M$4:$M$143,$AQ$1+1),"худший"," ")))</f>
        <v>--</v>
      </c>
      <c r="O6" s="629">
        <f>'Учет 1б'!$K$122</f>
        <v>0</v>
      </c>
      <c r="P6" s="1130">
        <f>SUM(O6,O7)</f>
        <v>0</v>
      </c>
      <c r="Q6" s="1131" t="str">
        <f>IF(P6=0,"--",IF(P6=LARGE($P$4:$P$143,1),"лучший",IF(P6=SMALL($P$4:$P$143,$AQ$1+1),"худший"," ")))</f>
        <v>--</v>
      </c>
      <c r="R6" s="629">
        <f>'Учет 1б'!$L$122</f>
        <v>0</v>
      </c>
      <c r="S6" s="1130">
        <f>SUM(R6,R7)</f>
        <v>0</v>
      </c>
      <c r="T6" s="1131" t="str">
        <f>IF(S6=0,"--",IF(S6=LARGE($S$4:$S$143,1),"лучший",IF(S6=SMALL($S$4:$S$143,$AQ$1+1),"худший"," ")))</f>
        <v>--</v>
      </c>
      <c r="U6" s="629">
        <f>'Учет 1б'!$M$122</f>
        <v>0</v>
      </c>
      <c r="V6" s="1130">
        <f>SUM(U6,U7)</f>
        <v>0</v>
      </c>
      <c r="W6" s="1131" t="str">
        <f>IF(V6=0,"--",IF(V6=LARGE($V$4:$V$143,1),"лучший",IF(V6=SMALL($V$4:$V$143,$AQ$1+1),"худший"," ")))</f>
        <v>--</v>
      </c>
      <c r="X6" s="629">
        <f>'Учет 1б'!$N$122</f>
        <v>0</v>
      </c>
      <c r="Y6" s="1130">
        <f>SUM(X6,X7)</f>
        <v>0</v>
      </c>
      <c r="Z6" s="1131" t="str">
        <f>IF(Y6=0,"--",IF(Y6=LARGE($Y$4:$Y$143,1),"лучший",IF(Y6=SMALL($Y$4:$Y$143,$AQ$1+1),"худший"," ")))</f>
        <v>--</v>
      </c>
      <c r="AA6" s="629">
        <f>'Учет 1б'!$O$122</f>
        <v>0</v>
      </c>
      <c r="AB6" s="1130">
        <f>SUM(AA6,AA7)</f>
        <v>0</v>
      </c>
      <c r="AC6" s="1131" t="str">
        <f>IF(AB6=0,"--",IF(AB6=LARGE($AB$4:$AB$143,1),"лучший",IF(AB6=SMALL($AB$4:$AB$143,$AQ$1+1),"худший"," ")))</f>
        <v>--</v>
      </c>
      <c r="AD6" s="629">
        <f>'Учет 1б'!$P$122</f>
        <v>0</v>
      </c>
      <c r="AE6" s="1130">
        <f>SUM(AD6,AD7)</f>
        <v>0</v>
      </c>
      <c r="AF6" s="1131" t="str">
        <f>IF(AE6=0,"--",IF(AE6=LARGE($AE$4:$AE$143,1),"лучший",IF(AE6=SMALL($AE$4:$AE$143,$AQ$1+1),"худший"," ")))</f>
        <v>--</v>
      </c>
      <c r="AG6" s="629">
        <f>'Учет 1б'!$Q$122</f>
        <v>0</v>
      </c>
      <c r="AH6" s="1130">
        <f>SUM(AG6,AG7)</f>
        <v>0</v>
      </c>
      <c r="AI6" s="1131" t="str">
        <f>IF(AH6=0,"--",IF(AH6=LARGE($AH$4:$AH$143,1),"лучший",IF(AH6=SMALL($AH$4:$AH$143,$AQ$1+1),"худший"," ")))</f>
        <v>--</v>
      </c>
      <c r="AJ6" s="629">
        <f>'Учет 1б'!$R$122</f>
        <v>0</v>
      </c>
      <c r="AK6" s="1130">
        <f>SUM(AJ6,AJ7)</f>
        <v>0</v>
      </c>
      <c r="AL6" s="1131" t="str">
        <f>IF(AK6=0,"--",IF(AK6=LARGE($AK$4:$AK$143,1),"лучший",IF(AK6=SMALL($AK$4:$AK$143,$AQ$1+1),"худший"," ")))</f>
        <v>--</v>
      </c>
      <c r="AM6" s="629">
        <f>'Учет 1б'!$S$122</f>
        <v>0</v>
      </c>
      <c r="AN6" s="1130">
        <f>SUM(AM6,AM7)</f>
        <v>0</v>
      </c>
      <c r="AO6" s="1131" t="str">
        <f>IF(AN6=0,"--",IF(AN6=LARGE($AN$4:$AN$143,1),"лучший",IF(AN6=SMALL($AN$4:$AN$143,$AQ$1+1),"худший"," ")))</f>
        <v>--</v>
      </c>
      <c r="AP6" s="1144" t="str">
        <f>IF(AN6&gt;0,IF(AU6=1,AV6,CONCATENATE(AV6,"-",AV6+AU6-1)),"-")</f>
        <v>-</v>
      </c>
      <c r="AQ6" s="94"/>
      <c r="AR6" s="94"/>
      <c r="AS6" s="626">
        <f>IF(AN6&gt;0,1,0)</f>
        <v>0</v>
      </c>
      <c r="AT6">
        <v>1</v>
      </c>
      <c r="AU6" s="1144">
        <f>SUMIF($AV$4:$AV$143,AV6,$AT$4:$AT$143)</f>
        <v>70</v>
      </c>
      <c r="AV6" s="1202">
        <f>RANK(AN6,$AN$4:$AN$143,0)</f>
        <v>1</v>
      </c>
    </row>
    <row r="7" spans="1:48" s="235" customFormat="1" hidden="1">
      <c r="A7" s="1140"/>
      <c r="B7" s="766" t="str">
        <f>Командиры!D16</f>
        <v>Нижник В.В.</v>
      </c>
      <c r="C7" s="627">
        <f>'Учет 1б'!$G$123</f>
        <v>0</v>
      </c>
      <c r="D7" s="1130"/>
      <c r="E7" s="1143"/>
      <c r="F7" s="627">
        <f>'Учет 1б'!$H$123</f>
        <v>0</v>
      </c>
      <c r="G7" s="1130"/>
      <c r="H7" s="1131"/>
      <c r="I7" s="627">
        <f>'Учет 1б'!$I$123</f>
        <v>0</v>
      </c>
      <c r="J7" s="1130"/>
      <c r="K7" s="1131"/>
      <c r="L7" s="627">
        <f>'Учет 1б'!$J$123</f>
        <v>0</v>
      </c>
      <c r="M7" s="1130"/>
      <c r="N7" s="1131"/>
      <c r="O7" s="627">
        <f>'Учет 1б'!$K$123</f>
        <v>0</v>
      </c>
      <c r="P7" s="1130"/>
      <c r="Q7" s="1131"/>
      <c r="R7" s="627">
        <f>'Учет 1б'!$L$123</f>
        <v>0</v>
      </c>
      <c r="S7" s="1130"/>
      <c r="T7" s="1131"/>
      <c r="U7" s="627">
        <f>'Учет 1б'!$M$123</f>
        <v>0</v>
      </c>
      <c r="V7" s="1130"/>
      <c r="W7" s="1131"/>
      <c r="X7" s="627">
        <f>'Учет 1б'!$N$123</f>
        <v>0</v>
      </c>
      <c r="Y7" s="1130"/>
      <c r="Z7" s="1131"/>
      <c r="AA7" s="627">
        <f>'Учет 1б'!$O$123</f>
        <v>0</v>
      </c>
      <c r="AB7" s="1130"/>
      <c r="AC7" s="1131"/>
      <c r="AD7" s="627">
        <f>'Учет 1б'!$P$123</f>
        <v>0</v>
      </c>
      <c r="AE7" s="1130"/>
      <c r="AF7" s="1131"/>
      <c r="AG7" s="627">
        <f>'Учет 1б'!$Q$123</f>
        <v>0</v>
      </c>
      <c r="AH7" s="1130"/>
      <c r="AI7" s="1131"/>
      <c r="AJ7" s="627">
        <f>'Учет 1б'!$R$123</f>
        <v>0</v>
      </c>
      <c r="AK7" s="1130"/>
      <c r="AL7" s="1131"/>
      <c r="AM7" s="627">
        <f>'Учет 1б'!$S$123</f>
        <v>0</v>
      </c>
      <c r="AN7" s="1130"/>
      <c r="AO7" s="1131"/>
      <c r="AP7" s="1144"/>
      <c r="AQ7" s="96"/>
      <c r="AR7" s="96"/>
      <c r="AS7" s="626">
        <f>IF(AN6&gt;0,1,0)</f>
        <v>0</v>
      </c>
      <c r="AT7">
        <v>1</v>
      </c>
      <c r="AU7" s="1144"/>
      <c r="AV7" s="1202"/>
    </row>
    <row r="8" spans="1:48" hidden="1">
      <c r="A8" s="1141">
        <v>113</v>
      </c>
      <c r="B8" s="767" t="str">
        <f>Командиры!C27</f>
        <v>лейтенант</v>
      </c>
      <c r="C8" s="628">
        <f>'Учет 1б'!$G$182</f>
        <v>0</v>
      </c>
      <c r="D8" s="1130">
        <f>SUM(C8,C9)</f>
        <v>0</v>
      </c>
      <c r="E8" s="1142" t="str">
        <f>IF(D8=0,"--",IF(D8=LARGE($D$4:$D$143,1),"лучший",IF(D8=SMALL($D$4:$D$143,$AQ$1+1),"худший"," ")))</f>
        <v>--</v>
      </c>
      <c r="F8" s="628">
        <f>'Учет 1б'!$H$182</f>
        <v>0</v>
      </c>
      <c r="G8" s="1130">
        <f>SUM(F8,F9)</f>
        <v>0</v>
      </c>
      <c r="H8" s="1131" t="str">
        <f>IF(G8=0,"--",IF(G8=LARGE($G$4:$G$143,1),"лучший",IF(G8=SMALL($G$4:$G$143,$AQ$1+1),"худший"," ")))</f>
        <v>--</v>
      </c>
      <c r="I8" s="629">
        <f>'Учет 1б'!$I$182</f>
        <v>0</v>
      </c>
      <c r="J8" s="1130">
        <f>SUM(I8,I9)</f>
        <v>0</v>
      </c>
      <c r="K8" s="1131" t="str">
        <f>IF(J8=0,"--",IF(J8=LARGE($J$4:$J$143,1),"лучший",IF(J8=SMALL($J$4:$J$143,$AQ$1+1),"худший"," ")))</f>
        <v>--</v>
      </c>
      <c r="L8" s="629">
        <f>'Учет 1б'!$J$182</f>
        <v>0</v>
      </c>
      <c r="M8" s="1130">
        <f>SUM(L8,L9)</f>
        <v>0</v>
      </c>
      <c r="N8" s="1131" t="str">
        <f>IF(M8=0,"--",IF(M8=LARGE($M$4:$M$143,1),"лучший",IF(M8=SMALL($M$4:$M$143,$AQ$1+1),"худший"," ")))</f>
        <v>--</v>
      </c>
      <c r="O8" s="629">
        <f>'Учет 1б'!$K$182</f>
        <v>0</v>
      </c>
      <c r="P8" s="1130">
        <f>SUM(O8,O9)</f>
        <v>0</v>
      </c>
      <c r="Q8" s="1131" t="str">
        <f>IF(P8=0,"--",IF(P8=LARGE($P$4:$P$143,1),"лучший",IF(P8=SMALL($P$4:$P$143,$AQ$1+1),"худший"," ")))</f>
        <v>--</v>
      </c>
      <c r="R8" s="629">
        <f>'Учет 1б'!$L$182</f>
        <v>0</v>
      </c>
      <c r="S8" s="1130">
        <f>SUM(R8,R9)</f>
        <v>0</v>
      </c>
      <c r="T8" s="1131" t="str">
        <f>IF(S8=0,"--",IF(S8=LARGE($S$4:$S$143,1),"лучший",IF(S8=SMALL($S$4:$S$143,$AQ$1+1),"худший"," ")))</f>
        <v>--</v>
      </c>
      <c r="U8" s="629">
        <f>'Учет 1б'!$M$182</f>
        <v>0</v>
      </c>
      <c r="V8" s="1130">
        <f>SUM(U8,U9)</f>
        <v>0</v>
      </c>
      <c r="W8" s="1131" t="str">
        <f>IF(V8=0,"--",IF(V8=LARGE($V$4:$V$143,1),"лучший",IF(V8=SMALL($V$4:$V$143,$AQ$1+1),"худший"," ")))</f>
        <v>--</v>
      </c>
      <c r="X8" s="629">
        <f>'Учет 1б'!$N$182</f>
        <v>0</v>
      </c>
      <c r="Y8" s="1130">
        <f>SUM(X8,X9)</f>
        <v>0</v>
      </c>
      <c r="Z8" s="1131" t="str">
        <f>IF(Y8=0,"--",IF(Y8=LARGE($Y$4:$Y$143,1),"лучший",IF(Y8=SMALL($Y$4:$Y$143,$AQ$1+1),"худший"," ")))</f>
        <v>--</v>
      </c>
      <c r="AA8" s="629">
        <f>'Учет 1б'!$O$182</f>
        <v>0</v>
      </c>
      <c r="AB8" s="1130">
        <f>SUM(AA8,AA9)</f>
        <v>0</v>
      </c>
      <c r="AC8" s="1131" t="str">
        <f>IF(AB8=0,"--",IF(AB8=LARGE($AB$4:$AB$143,1),"лучший",IF(AB8=SMALL($AB$4:$AB$143,$AQ$1+1),"худший"," ")))</f>
        <v>--</v>
      </c>
      <c r="AD8" s="629">
        <f>'Учет 1б'!$P$182</f>
        <v>0</v>
      </c>
      <c r="AE8" s="1130">
        <f>SUM(AD8,AD9)</f>
        <v>0</v>
      </c>
      <c r="AF8" s="1131" t="str">
        <f>IF(AE8=0,"--",IF(AE8=LARGE($AE$4:$AE$143,1),"лучший",IF(AE8=SMALL($AE$4:$AE$143,$AQ$1+1),"худший"," ")))</f>
        <v>--</v>
      </c>
      <c r="AG8" s="629">
        <f>'Учет 1б'!$Q$182</f>
        <v>0</v>
      </c>
      <c r="AH8" s="1130">
        <f>SUM(AG8,AG9)</f>
        <v>0</v>
      </c>
      <c r="AI8" s="1131" t="str">
        <f>IF(AH8=0,"--",IF(AH8=LARGE($AH$4:$AH$143,1),"лучший",IF(AH8=SMALL($AH$4:$AH$143,$AQ$1+1),"худший"," ")))</f>
        <v>--</v>
      </c>
      <c r="AJ8" s="629">
        <f>'Учет 1б'!$R$182</f>
        <v>0</v>
      </c>
      <c r="AK8" s="1130">
        <f>SUM(AJ8,AJ9)</f>
        <v>0</v>
      </c>
      <c r="AL8" s="1131" t="str">
        <f>IF(AK8=0,"--",IF(AK8=LARGE($AK$4:$AK$143,1),"лучший",IF(AK8=SMALL($AK$4:$AK$143,$AQ$1+1),"худший"," ")))</f>
        <v>--</v>
      </c>
      <c r="AM8" s="629">
        <f>'Учет 1б'!$S$182</f>
        <v>0</v>
      </c>
      <c r="AN8" s="1130">
        <f>SUM(AM8,AM9)</f>
        <v>0</v>
      </c>
      <c r="AO8" s="1131" t="str">
        <f>IF(AN8=0,"--",IF(AN8=LARGE($AN$4:$AN$143,1),"лучший",IF(AN8=SMALL($AN$4:$AN$143,$AQ$1+1),"худший"," ")))</f>
        <v>--</v>
      </c>
      <c r="AP8" s="1144" t="str">
        <f>IF(AN8&gt;0,IF(AU8=1,AV8,CONCATENATE(AV8,"-",AV8+AU8-1)),"-")</f>
        <v>-</v>
      </c>
      <c r="AQ8" s="94"/>
      <c r="AR8" s="94"/>
      <c r="AS8" s="626">
        <f>IF(AN8&gt;0,1,0)</f>
        <v>0</v>
      </c>
      <c r="AT8">
        <v>1</v>
      </c>
      <c r="AU8" s="1144">
        <f>SUMIF($AV$4:$AV$143,AV8,$AT$4:$AT$143)</f>
        <v>70</v>
      </c>
      <c r="AV8" s="1202">
        <f>RANK(AN8,$AN$4:$AN$143,0)</f>
        <v>1</v>
      </c>
    </row>
    <row r="9" spans="1:48" s="235" customFormat="1" hidden="1">
      <c r="A9" s="1140"/>
      <c r="B9" s="766" t="str">
        <f>Командиры!D27</f>
        <v>Палий А.И.</v>
      </c>
      <c r="C9" s="627">
        <f>'Учет 1б'!$G$183</f>
        <v>0</v>
      </c>
      <c r="D9" s="1130"/>
      <c r="E9" s="1143"/>
      <c r="F9" s="627">
        <f>'Учет 1б'!$H$183</f>
        <v>0</v>
      </c>
      <c r="G9" s="1130"/>
      <c r="H9" s="1131"/>
      <c r="I9" s="627">
        <f>'Учет 1б'!$I$183</f>
        <v>0</v>
      </c>
      <c r="J9" s="1130"/>
      <c r="K9" s="1131"/>
      <c r="L9" s="627">
        <f>'Учет 1б'!$J$183</f>
        <v>0</v>
      </c>
      <c r="M9" s="1130"/>
      <c r="N9" s="1131"/>
      <c r="O9" s="627">
        <f>'Учет 1б'!$K$183</f>
        <v>0</v>
      </c>
      <c r="P9" s="1130"/>
      <c r="Q9" s="1131"/>
      <c r="R9" s="627">
        <f>'Учет 1б'!$L$183</f>
        <v>0</v>
      </c>
      <c r="S9" s="1130"/>
      <c r="T9" s="1131"/>
      <c r="U9" s="627">
        <f>'Учет 1б'!$M$183</f>
        <v>0</v>
      </c>
      <c r="V9" s="1130"/>
      <c r="W9" s="1131"/>
      <c r="X9" s="627">
        <f>'Учет 1б'!$N$183</f>
        <v>0</v>
      </c>
      <c r="Y9" s="1130"/>
      <c r="Z9" s="1131"/>
      <c r="AA9" s="627">
        <f>'Учет 1б'!$O$183</f>
        <v>0</v>
      </c>
      <c r="AB9" s="1130"/>
      <c r="AC9" s="1131"/>
      <c r="AD9" s="627">
        <f>'Учет 1б'!$P$183</f>
        <v>0</v>
      </c>
      <c r="AE9" s="1130"/>
      <c r="AF9" s="1131"/>
      <c r="AG9" s="627">
        <f>'Учет 1б'!$Q$183</f>
        <v>0</v>
      </c>
      <c r="AH9" s="1130"/>
      <c r="AI9" s="1131"/>
      <c r="AJ9" s="627">
        <f>'Учет 1б'!$R$183</f>
        <v>0</v>
      </c>
      <c r="AK9" s="1130"/>
      <c r="AL9" s="1131"/>
      <c r="AM9" s="627">
        <f>'Учет 1б'!$S$183</f>
        <v>0</v>
      </c>
      <c r="AN9" s="1130"/>
      <c r="AO9" s="1131"/>
      <c r="AP9" s="1144"/>
      <c r="AQ9" s="96"/>
      <c r="AR9" s="96"/>
      <c r="AS9" s="626">
        <f>IF(AN8&gt;0,1,0)</f>
        <v>0</v>
      </c>
      <c r="AT9">
        <v>1</v>
      </c>
      <c r="AU9" s="1144"/>
      <c r="AV9" s="1202"/>
    </row>
    <row r="10" spans="1:48" hidden="1">
      <c r="A10" s="1141">
        <v>114</v>
      </c>
      <c r="B10" s="767" t="str">
        <f>Командиры!C38</f>
        <v>ст. лейтенант</v>
      </c>
      <c r="C10" s="628">
        <f>'Учет 1б'!$G$242</f>
        <v>0</v>
      </c>
      <c r="D10" s="1130">
        <f>SUM(C10,C11)</f>
        <v>0</v>
      </c>
      <c r="E10" s="1142" t="str">
        <f>IF(D10=0,"--",IF(D10=LARGE($D$4:$D$143,1),"лучший",IF(D10=SMALL($D$4:$D$143,$AQ$1+1),"худший"," ")))</f>
        <v>--</v>
      </c>
      <c r="F10" s="628">
        <f>'Учет 1б'!$H$242</f>
        <v>0</v>
      </c>
      <c r="G10" s="1130">
        <f>SUM(F10,F11)</f>
        <v>0</v>
      </c>
      <c r="H10" s="1131" t="str">
        <f>IF(G10=0,"--",IF(G10=LARGE($G$4:$G$143,1),"лучший",IF(G10=SMALL($G$4:$G$143,$AQ$1+1),"худший"," ")))</f>
        <v>--</v>
      </c>
      <c r="I10" s="629">
        <f>'Учет 1б'!$I$242</f>
        <v>0</v>
      </c>
      <c r="J10" s="1130">
        <f>SUM(I10,I11)</f>
        <v>0</v>
      </c>
      <c r="K10" s="1131" t="str">
        <f>IF(J10=0,"--",IF(J10=LARGE($J$4:$J$143,1),"лучший",IF(J10=SMALL($J$4:$J$143,$AQ$1+1),"худший"," ")))</f>
        <v>--</v>
      </c>
      <c r="L10" s="629">
        <f>'Учет 1б'!$J$242</f>
        <v>0</v>
      </c>
      <c r="M10" s="1130">
        <f>SUM(L10,L11)</f>
        <v>0</v>
      </c>
      <c r="N10" s="1131" t="str">
        <f>IF(M10=0,"--",IF(M10=LARGE($M$4:$M$143,1),"лучший",IF(M10=SMALL($M$4:$M$143,$AQ$1+1),"худший"," ")))</f>
        <v>--</v>
      </c>
      <c r="O10" s="629">
        <f>'Учет 1б'!$K$242</f>
        <v>0</v>
      </c>
      <c r="P10" s="1130">
        <f>SUM(O10,O11)</f>
        <v>0</v>
      </c>
      <c r="Q10" s="1131" t="str">
        <f>IF(P10=0,"--",IF(P10=LARGE($P$4:$P$143,1),"лучший",IF(P10=SMALL($P$4:$P$143,$AQ$1+1),"худший"," ")))</f>
        <v>--</v>
      </c>
      <c r="R10" s="629">
        <f>'Учет 1б'!$L$242</f>
        <v>0</v>
      </c>
      <c r="S10" s="1130">
        <f>SUM(R10,R11)</f>
        <v>0</v>
      </c>
      <c r="T10" s="1131" t="str">
        <f>IF(S10=0,"--",IF(S10=LARGE($S$4:$S$143,1),"лучший",IF(S10=SMALL($S$4:$S$143,$AQ$1+1),"худший"," ")))</f>
        <v>--</v>
      </c>
      <c r="U10" s="629">
        <f>'Учет 1б'!$M$242</f>
        <v>0</v>
      </c>
      <c r="V10" s="1130">
        <f>SUM(U10,U11)</f>
        <v>0</v>
      </c>
      <c r="W10" s="1131" t="str">
        <f>IF(V10=0,"--",IF(V10=LARGE($V$4:$V$143,1),"лучший",IF(V10=SMALL($V$4:$V$143,$AQ$1+1),"худший"," ")))</f>
        <v>--</v>
      </c>
      <c r="X10" s="629">
        <f>'Учет 1б'!$N$242</f>
        <v>0</v>
      </c>
      <c r="Y10" s="1130">
        <f>SUM(X10,X11)</f>
        <v>0</v>
      </c>
      <c r="Z10" s="1131" t="str">
        <f>IF(Y10=0,"--",IF(Y10=LARGE($Y$4:$Y$143,1),"лучший",IF(Y10=SMALL($Y$4:$Y$143,$AQ$1+1),"худший"," ")))</f>
        <v>--</v>
      </c>
      <c r="AA10" s="629">
        <f>'Учет 1б'!$O$242</f>
        <v>0</v>
      </c>
      <c r="AB10" s="1130">
        <f>SUM(AA10,AA11)</f>
        <v>0</v>
      </c>
      <c r="AC10" s="1131" t="str">
        <f>IF(AB10=0,"--",IF(AB10=LARGE($AB$4:$AB$143,1),"лучший",IF(AB10=SMALL($AB$4:$AB$143,$AQ$1+1),"худший"," ")))</f>
        <v>--</v>
      </c>
      <c r="AD10" s="629">
        <f>'Учет 1б'!$P$242</f>
        <v>0</v>
      </c>
      <c r="AE10" s="1130">
        <f>SUM(AD10,AD11)</f>
        <v>0</v>
      </c>
      <c r="AF10" s="1131" t="str">
        <f>IF(AE10=0,"--",IF(AE10=LARGE($AE$4:$AE$143,1),"лучший",IF(AE10=SMALL($AE$4:$AE$143,$AQ$1+1),"худший"," ")))</f>
        <v>--</v>
      </c>
      <c r="AG10" s="629">
        <f>'Учет 1б'!$Q$242</f>
        <v>0</v>
      </c>
      <c r="AH10" s="1130">
        <f>SUM(AG10,AG11)</f>
        <v>0</v>
      </c>
      <c r="AI10" s="1131" t="str">
        <f>IF(AH10=0,"--",IF(AH10=LARGE($AH$4:$AH$143,1),"лучший",IF(AH10=SMALL($AH$4:$AH$143,$AQ$1+1),"худший"," ")))</f>
        <v>--</v>
      </c>
      <c r="AJ10" s="629">
        <f>'Учет 1б'!$R$242</f>
        <v>0</v>
      </c>
      <c r="AK10" s="1130">
        <f>SUM(AJ10,AJ11)</f>
        <v>0</v>
      </c>
      <c r="AL10" s="1131" t="str">
        <f>IF(AK10=0,"--",IF(AK10=LARGE($AK$4:$AK$143,1),"лучший",IF(AK10=SMALL($AK$4:$AK$143,$AQ$1+1),"худший"," ")))</f>
        <v>--</v>
      </c>
      <c r="AM10" s="629">
        <f>'Учет 1б'!$S$242</f>
        <v>0</v>
      </c>
      <c r="AN10" s="1130">
        <f>SUM(AM10,AM11)</f>
        <v>0</v>
      </c>
      <c r="AO10" s="1131" t="str">
        <f>IF(AN10=0,"--",IF(AN10=LARGE($AN$4:$AN$143,1),"лучший",IF(AN10=SMALL($AN$4:$AN$143,$AQ$1+1),"худший"," ")))</f>
        <v>--</v>
      </c>
      <c r="AP10" s="1144" t="str">
        <f>IF(AN10&gt;0,IF(AU10=1,AV10,CONCATENATE(AV10,"-",AV10+AU10-1)),"-")</f>
        <v>-</v>
      </c>
      <c r="AQ10" s="94"/>
      <c r="AR10" s="94"/>
      <c r="AS10" s="626">
        <f>IF(AN10&gt;0,1,0)</f>
        <v>0</v>
      </c>
      <c r="AT10">
        <v>1</v>
      </c>
      <c r="AU10" s="1144">
        <f>SUMIF($AV$4:$AV$143,AV10,$AT$4:$AT$143)</f>
        <v>70</v>
      </c>
      <c r="AV10" s="1202">
        <f>RANK(AN10,$AN$4:$AN$143,0)</f>
        <v>1</v>
      </c>
    </row>
    <row r="11" spans="1:48" s="235" customFormat="1" hidden="1">
      <c r="A11" s="1140"/>
      <c r="B11" s="768" t="str">
        <f>Командиры!D38</f>
        <v>Акуев Д.Р.</v>
      </c>
      <c r="C11" s="627">
        <f>'Учет 1б'!$G$243</f>
        <v>0</v>
      </c>
      <c r="D11" s="1130"/>
      <c r="E11" s="1143"/>
      <c r="F11" s="627">
        <f>'Учет 1б'!$H$243</f>
        <v>0</v>
      </c>
      <c r="G11" s="1130"/>
      <c r="H11" s="1131"/>
      <c r="I11" s="627">
        <f>'Учет 1б'!$I$243</f>
        <v>0</v>
      </c>
      <c r="J11" s="1130"/>
      <c r="K11" s="1131"/>
      <c r="L11" s="627">
        <f>'Учет 1б'!$J$243</f>
        <v>0</v>
      </c>
      <c r="M11" s="1130"/>
      <c r="N11" s="1131"/>
      <c r="O11" s="627">
        <f>'Учет 1б'!$K$243</f>
        <v>0</v>
      </c>
      <c r="P11" s="1130"/>
      <c r="Q11" s="1131"/>
      <c r="R11" s="627">
        <f>'Учет 1б'!$L$243</f>
        <v>0</v>
      </c>
      <c r="S11" s="1130"/>
      <c r="T11" s="1131"/>
      <c r="U11" s="627">
        <f>'Учет 1б'!$M$243</f>
        <v>0</v>
      </c>
      <c r="V11" s="1130"/>
      <c r="W11" s="1131"/>
      <c r="X11" s="627">
        <f>'Учет 1б'!$N$243</f>
        <v>0</v>
      </c>
      <c r="Y11" s="1130"/>
      <c r="Z11" s="1131"/>
      <c r="AA11" s="627">
        <f>'Учет 1б'!$O$243</f>
        <v>0</v>
      </c>
      <c r="AB11" s="1130"/>
      <c r="AC11" s="1131"/>
      <c r="AD11" s="627">
        <f>'Учет 1б'!$P$243</f>
        <v>0</v>
      </c>
      <c r="AE11" s="1130"/>
      <c r="AF11" s="1131"/>
      <c r="AG11" s="627">
        <f>'Учет 1б'!$Q$243</f>
        <v>0</v>
      </c>
      <c r="AH11" s="1130"/>
      <c r="AI11" s="1131"/>
      <c r="AJ11" s="627">
        <f>'Учет 1б'!$R$243</f>
        <v>0</v>
      </c>
      <c r="AK11" s="1130"/>
      <c r="AL11" s="1131"/>
      <c r="AM11" s="627">
        <f>'Учет 1б'!$S$243</f>
        <v>0</v>
      </c>
      <c r="AN11" s="1130"/>
      <c r="AO11" s="1131"/>
      <c r="AP11" s="1144"/>
      <c r="AQ11" s="96"/>
      <c r="AR11" s="96"/>
      <c r="AS11" s="626">
        <f>IF(AN10&gt;0,1,0)</f>
        <v>0</v>
      </c>
      <c r="AT11">
        <v>1</v>
      </c>
      <c r="AU11" s="1144"/>
      <c r="AV11" s="1202"/>
    </row>
    <row r="12" spans="1:48" hidden="1">
      <c r="A12" s="1141">
        <v>121</v>
      </c>
      <c r="B12" s="767" t="str">
        <f>Командиры!C72</f>
        <v>лейтенант</v>
      </c>
      <c r="C12" s="628">
        <f>'Учет 1б'!$G$317</f>
        <v>0</v>
      </c>
      <c r="D12" s="1130">
        <f>SUM(C12,C13)</f>
        <v>0</v>
      </c>
      <c r="E12" s="1142" t="str">
        <f>IF(D12=0,"--",IF(D12=LARGE($D$4:$D$143,1),"лучший",IF(D12=SMALL($D$4:$D$143,$AQ$1+1),"худший"," ")))</f>
        <v>--</v>
      </c>
      <c r="F12" s="628">
        <f>'Учет 1б'!$H$317</f>
        <v>0</v>
      </c>
      <c r="G12" s="1130">
        <f>SUM(F12,F13)</f>
        <v>0</v>
      </c>
      <c r="H12" s="1131" t="str">
        <f>IF(G12=0,"--",IF(G12=LARGE($G$4:$G$143,1),"лучший",IF(G12=SMALL($G$4:$G$143,$AQ$1+1),"худший"," ")))</f>
        <v>--</v>
      </c>
      <c r="I12" s="629">
        <f>'Учет 1б'!$I$317</f>
        <v>0</v>
      </c>
      <c r="J12" s="1130">
        <f>SUM(I12,I13)</f>
        <v>0</v>
      </c>
      <c r="K12" s="1131" t="str">
        <f>IF(J12=0,"--",IF(J12=LARGE($J$4:$J$143,1),"лучший",IF(J12=SMALL($J$4:$J$143,$AQ$1+1),"худший"," ")))</f>
        <v>--</v>
      </c>
      <c r="L12" s="629">
        <f>'Учет 1б'!$J$317</f>
        <v>0</v>
      </c>
      <c r="M12" s="1130">
        <f>SUM(L12,L13)</f>
        <v>0</v>
      </c>
      <c r="N12" s="1131" t="str">
        <f>IF(M12=0,"--",IF(M12=LARGE($M$4:$M$143,1),"лучший",IF(M12=SMALL($M$4:$M$143,$AQ$1+1),"худший"," ")))</f>
        <v>--</v>
      </c>
      <c r="O12" s="629">
        <f>'Учет 1б'!$K$317</f>
        <v>0</v>
      </c>
      <c r="P12" s="1130">
        <f>SUM(O12,O13)</f>
        <v>0</v>
      </c>
      <c r="Q12" s="1131" t="str">
        <f>IF(P12=0,"--",IF(P12=LARGE($P$4:$P$143,1),"лучший",IF(P12=SMALL($P$4:$P$143,$AQ$1+1),"худший"," ")))</f>
        <v>--</v>
      </c>
      <c r="R12" s="629">
        <f>'Учет 1б'!$L$317</f>
        <v>0</v>
      </c>
      <c r="S12" s="1130">
        <f>SUM(R12,R13)</f>
        <v>0</v>
      </c>
      <c r="T12" s="1131" t="str">
        <f>IF(S12=0,"--",IF(S12=LARGE($S$4:$S$143,1),"лучший",IF(S12=SMALL($S$4:$S$143,$AQ$1+1),"худший"," ")))</f>
        <v>--</v>
      </c>
      <c r="U12" s="629">
        <f>'Учет 1б'!$M$317</f>
        <v>0</v>
      </c>
      <c r="V12" s="1130">
        <f>SUM(U12,U13)</f>
        <v>0</v>
      </c>
      <c r="W12" s="1131" t="str">
        <f>IF(V12=0,"--",IF(V12=LARGE($V$4:$V$143,1),"лучший",IF(V12=SMALL($V$4:$V$143,$AQ$1+1),"худший"," ")))</f>
        <v>--</v>
      </c>
      <c r="X12" s="629">
        <f>'Учет 1б'!$N$317</f>
        <v>0</v>
      </c>
      <c r="Y12" s="1130">
        <f>SUM(X12,X13)</f>
        <v>0</v>
      </c>
      <c r="Z12" s="1131" t="str">
        <f>IF(Y12=0,"--",IF(Y12=LARGE($Y$4:$Y$143,1),"лучший",IF(Y12=SMALL($Y$4:$Y$143,$AQ$1+1),"худший"," ")))</f>
        <v>--</v>
      </c>
      <c r="AA12" s="629">
        <f>'Учет 1б'!$O$317</f>
        <v>0</v>
      </c>
      <c r="AB12" s="1130">
        <f>SUM(AA12,AA13)</f>
        <v>0</v>
      </c>
      <c r="AC12" s="1131" t="str">
        <f>IF(AB12=0,"--",IF(AB12=LARGE($AB$4:$AB$143,1),"лучший",IF(AB12=SMALL($AB$4:$AB$143,$AQ$1+1),"худший"," ")))</f>
        <v>--</v>
      </c>
      <c r="AD12" s="629">
        <f>'Учет 1б'!$P$317</f>
        <v>0</v>
      </c>
      <c r="AE12" s="1130">
        <f>SUM(AD12,AD13)</f>
        <v>0</v>
      </c>
      <c r="AF12" s="1131" t="str">
        <f>IF(AE12=0,"--",IF(AE12=LARGE($AE$4:$AE$143,1),"лучший",IF(AE12=SMALL($AE$4:$AE$143,$AQ$1+1),"худший"," ")))</f>
        <v>--</v>
      </c>
      <c r="AG12" s="629">
        <f>'Учет 1б'!$Q$317</f>
        <v>0</v>
      </c>
      <c r="AH12" s="1130">
        <f>SUM(AG12,AG13)</f>
        <v>0</v>
      </c>
      <c r="AI12" s="1131" t="str">
        <f>IF(AH12=0,"--",IF(AH12=LARGE($AH$4:$AH$143,1),"лучший",IF(AH12=SMALL($AH$4:$AH$143,$AQ$1+1),"худший"," ")))</f>
        <v>--</v>
      </c>
      <c r="AJ12" s="629">
        <f>'Учет 1б'!$R$317</f>
        <v>0</v>
      </c>
      <c r="AK12" s="1130">
        <f>SUM(AJ12,AJ13)</f>
        <v>0</v>
      </c>
      <c r="AL12" s="1131" t="str">
        <f>IF(AK12=0,"--",IF(AK12=LARGE($AK$4:$AK$143,1),"лучший",IF(AK12=SMALL($AK$4:$AK$143,$AQ$1+1),"худший"," ")))</f>
        <v>--</v>
      </c>
      <c r="AM12" s="629">
        <f>'Учет 1б'!$S$317</f>
        <v>0</v>
      </c>
      <c r="AN12" s="1130">
        <f>SUM(AM12,AM13)</f>
        <v>0</v>
      </c>
      <c r="AO12" s="1131" t="str">
        <f>IF(AN12=0,"--",IF(AN12=LARGE($AN$4:$AN$143,1),"лучший",IF(AN12=SMALL($AN$4:$AN$143,$AQ$1+1),"худший"," ")))</f>
        <v>--</v>
      </c>
      <c r="AP12" s="1144" t="str">
        <f>IF(AN12&gt;0,IF(AU12=1,AV12,CONCATENATE(AV12,"-",AV12+AU12-1)),"-")</f>
        <v>-</v>
      </c>
      <c r="AQ12" s="94"/>
      <c r="AR12" s="94"/>
      <c r="AS12" s="626">
        <f>IF(AN12&gt;0,1,0)</f>
        <v>0</v>
      </c>
      <c r="AT12">
        <v>1</v>
      </c>
      <c r="AU12" s="1144">
        <f>SUMIF($AV$4:$AV$143,AV12,$AT$4:$AT$143)</f>
        <v>70</v>
      </c>
      <c r="AV12" s="1202">
        <f>RANK(AN12,$AN$4:$AN$143,0)</f>
        <v>1</v>
      </c>
    </row>
    <row r="13" spans="1:48" s="235" customFormat="1" hidden="1">
      <c r="A13" s="1140"/>
      <c r="B13" s="766" t="str">
        <f>Командиры!D72</f>
        <v>Мокшин А.А.</v>
      </c>
      <c r="C13" s="627">
        <f>'Учет 1б'!$G$318</f>
        <v>0</v>
      </c>
      <c r="D13" s="1130"/>
      <c r="E13" s="1143"/>
      <c r="F13" s="627">
        <f>'Учет 1б'!$H$318</f>
        <v>0</v>
      </c>
      <c r="G13" s="1130"/>
      <c r="H13" s="1131"/>
      <c r="I13" s="627">
        <f>'Учет 1б'!$I$318</f>
        <v>0</v>
      </c>
      <c r="J13" s="1130"/>
      <c r="K13" s="1131"/>
      <c r="L13" s="627">
        <f>'Учет 1б'!$J$318</f>
        <v>0</v>
      </c>
      <c r="M13" s="1130"/>
      <c r="N13" s="1131"/>
      <c r="O13" s="627">
        <f>'Учет 1б'!$K$318</f>
        <v>0</v>
      </c>
      <c r="P13" s="1130"/>
      <c r="Q13" s="1131"/>
      <c r="R13" s="627">
        <f>'Учет 1б'!$L$318</f>
        <v>0</v>
      </c>
      <c r="S13" s="1130"/>
      <c r="T13" s="1131"/>
      <c r="U13" s="627">
        <f>'Учет 1б'!$M$318</f>
        <v>0</v>
      </c>
      <c r="V13" s="1130"/>
      <c r="W13" s="1131"/>
      <c r="X13" s="627">
        <f>'Учет 1б'!$N$318</f>
        <v>0</v>
      </c>
      <c r="Y13" s="1130"/>
      <c r="Z13" s="1131"/>
      <c r="AA13" s="627">
        <f>'Учет 1б'!$O$318</f>
        <v>0</v>
      </c>
      <c r="AB13" s="1130"/>
      <c r="AC13" s="1131"/>
      <c r="AD13" s="627">
        <f>'Учет 1б'!$P$318</f>
        <v>0</v>
      </c>
      <c r="AE13" s="1130"/>
      <c r="AF13" s="1131"/>
      <c r="AG13" s="627">
        <f>'Учет 1б'!$Q$318</f>
        <v>0</v>
      </c>
      <c r="AH13" s="1130"/>
      <c r="AI13" s="1131"/>
      <c r="AJ13" s="627">
        <f>'Учет 1б'!$R$318</f>
        <v>0</v>
      </c>
      <c r="AK13" s="1130"/>
      <c r="AL13" s="1131"/>
      <c r="AM13" s="627">
        <f>'Учет 1б'!$S$318</f>
        <v>0</v>
      </c>
      <c r="AN13" s="1130"/>
      <c r="AO13" s="1131"/>
      <c r="AP13" s="1144"/>
      <c r="AQ13" s="96"/>
      <c r="AR13" s="96"/>
      <c r="AS13" s="626">
        <f>IF(AN12&gt;0,1,0)</f>
        <v>0</v>
      </c>
      <c r="AT13">
        <v>1</v>
      </c>
      <c r="AU13" s="1144"/>
      <c r="AV13" s="1202"/>
    </row>
    <row r="14" spans="1:48" hidden="1">
      <c r="A14" s="1141">
        <v>122</v>
      </c>
      <c r="B14" s="767" t="str">
        <f>Командиры!C83</f>
        <v>ст. лейтенант</v>
      </c>
      <c r="C14" s="628">
        <f>'Учет 1б'!$G$377</f>
        <v>0</v>
      </c>
      <c r="D14" s="1130">
        <f>SUM(C14,C15)</f>
        <v>0</v>
      </c>
      <c r="E14" s="1142" t="str">
        <f>IF(D14=0,"--",IF(D14=LARGE($D$4:$D$143,1),"лучший",IF(D14=SMALL($D$4:$D$143,$AQ$1+1),"худший"," ")))</f>
        <v>--</v>
      </c>
      <c r="F14" s="628">
        <f>'Учет 1б'!$H$377</f>
        <v>0</v>
      </c>
      <c r="G14" s="1130">
        <f>SUM(F14,F15)</f>
        <v>0</v>
      </c>
      <c r="H14" s="1131" t="str">
        <f>IF(G14=0,"--",IF(G14=LARGE($G$4:$G$143,1),"лучший",IF(G14=SMALL($G$4:$G$143,$AQ$1+1),"худший"," ")))</f>
        <v>--</v>
      </c>
      <c r="I14" s="629">
        <f>'Учет 1б'!$I$377</f>
        <v>0</v>
      </c>
      <c r="J14" s="1130">
        <f>SUM(I14,I15)</f>
        <v>0</v>
      </c>
      <c r="K14" s="1131" t="str">
        <f>IF(J14=0,"--",IF(J14=LARGE($J$4:$J$143,1),"лучший",IF(J14=SMALL($J$4:$J$143,$AQ$1+1),"худший"," ")))</f>
        <v>--</v>
      </c>
      <c r="L14" s="629">
        <f>'Учет 1б'!$J$377</f>
        <v>0</v>
      </c>
      <c r="M14" s="1130">
        <f>SUM(L14,L15)</f>
        <v>0</v>
      </c>
      <c r="N14" s="1131" t="str">
        <f>IF(M14=0,"--",IF(M14=LARGE($M$4:$M$143,1),"лучший",IF(M14=SMALL($M$4:$M$143,$AQ$1+1),"худший"," ")))</f>
        <v>--</v>
      </c>
      <c r="O14" s="629">
        <f>'Учет 1б'!$K$377</f>
        <v>0</v>
      </c>
      <c r="P14" s="1130">
        <f>SUM(O14,O15)</f>
        <v>0</v>
      </c>
      <c r="Q14" s="1131" t="str">
        <f>IF(P14=0,"--",IF(P14=LARGE($P$4:$P$143,1),"лучший",IF(P14=SMALL($P$4:$P$143,$AQ$1+1),"худший"," ")))</f>
        <v>--</v>
      </c>
      <c r="R14" s="629">
        <f>'Учет 1б'!$L$377</f>
        <v>0</v>
      </c>
      <c r="S14" s="1130">
        <f>SUM(R14,R15)</f>
        <v>0</v>
      </c>
      <c r="T14" s="1131" t="str">
        <f>IF(S14=0,"--",IF(S14=LARGE($S$4:$S$143,1),"лучший",IF(S14=SMALL($S$4:$S$143,$AQ$1+1),"худший"," ")))</f>
        <v>--</v>
      </c>
      <c r="U14" s="629">
        <f>'Учет 1б'!$M$377</f>
        <v>0</v>
      </c>
      <c r="V14" s="1130">
        <f>SUM(U14,U15)</f>
        <v>0</v>
      </c>
      <c r="W14" s="1131" t="str">
        <f>IF(V14=0,"--",IF(V14=LARGE($V$4:$V$143,1),"лучший",IF(V14=SMALL($V$4:$V$143,$AQ$1+1),"худший"," ")))</f>
        <v>--</v>
      </c>
      <c r="X14" s="629">
        <f>'Учет 1б'!$N$377</f>
        <v>0</v>
      </c>
      <c r="Y14" s="1130">
        <f>SUM(X14,X15)</f>
        <v>0</v>
      </c>
      <c r="Z14" s="1131" t="str">
        <f>IF(Y14=0,"--",IF(Y14=LARGE($Y$4:$Y$143,1),"лучший",IF(Y14=SMALL($Y$4:$Y$143,$AQ$1+1),"худший"," ")))</f>
        <v>--</v>
      </c>
      <c r="AA14" s="629">
        <f>'Учет 1б'!$O$377</f>
        <v>0</v>
      </c>
      <c r="AB14" s="1130">
        <f>SUM(AA14,AA15)</f>
        <v>0</v>
      </c>
      <c r="AC14" s="1131" t="str">
        <f>IF(AB14=0,"--",IF(AB14=LARGE($AB$4:$AB$143,1),"лучший",IF(AB14=SMALL($AB$4:$AB$143,$AQ$1+1),"худший"," ")))</f>
        <v>--</v>
      </c>
      <c r="AD14" s="629">
        <f>'Учет 1б'!$P$377</f>
        <v>0</v>
      </c>
      <c r="AE14" s="1130">
        <f>SUM(AD14,AD15)</f>
        <v>0</v>
      </c>
      <c r="AF14" s="1131" t="str">
        <f>IF(AE14=0,"--",IF(AE14=LARGE($AE$4:$AE$143,1),"лучший",IF(AE14=SMALL($AE$4:$AE$143,$AQ$1+1),"худший"," ")))</f>
        <v>--</v>
      </c>
      <c r="AG14" s="629">
        <f>'Учет 1б'!$Q$377</f>
        <v>0</v>
      </c>
      <c r="AH14" s="1130">
        <f>SUM(AG14,AG15)</f>
        <v>0</v>
      </c>
      <c r="AI14" s="1131" t="str">
        <f>IF(AH14=0,"--",IF(AH14=LARGE($AH$4:$AH$143,1),"лучший",IF(AH14=SMALL($AH$4:$AH$143,$AQ$1+1),"худший"," ")))</f>
        <v>--</v>
      </c>
      <c r="AJ14" s="629">
        <f>'Учет 1б'!$R$377</f>
        <v>0</v>
      </c>
      <c r="AK14" s="1130">
        <f>SUM(AJ14,AJ15)</f>
        <v>0</v>
      </c>
      <c r="AL14" s="1131" t="str">
        <f>IF(AK14=0,"--",IF(AK14=LARGE($AK$4:$AK$143,1),"лучший",IF(AK14=SMALL($AK$4:$AK$143,$AQ$1+1),"худший"," ")))</f>
        <v>--</v>
      </c>
      <c r="AM14" s="629">
        <f>'Учет 1б'!$S$377</f>
        <v>0</v>
      </c>
      <c r="AN14" s="1130">
        <f>SUM(AM14,AM15)</f>
        <v>0</v>
      </c>
      <c r="AO14" s="1131" t="str">
        <f>IF(AN14=0,"--",IF(AN14=LARGE($AN$4:$AN$143,1),"лучший",IF(AN14=SMALL($AN$4:$AN$143,$AQ$1+1),"худший"," ")))</f>
        <v>--</v>
      </c>
      <c r="AP14" s="1144" t="str">
        <f>IF(AN14&gt;0,IF(AU14=1,AV14,CONCATENATE(AV14,"-",AV14+AU14-1)),"-")</f>
        <v>-</v>
      </c>
      <c r="AQ14" s="94"/>
      <c r="AR14" s="94"/>
      <c r="AS14" s="626">
        <f>IF(AN14&gt;0,1,0)</f>
        <v>0</v>
      </c>
      <c r="AT14">
        <v>1</v>
      </c>
      <c r="AU14" s="1144">
        <f>SUMIF($AV$4:$AV$143,AV14,$AT$4:$AT$143)</f>
        <v>70</v>
      </c>
      <c r="AV14" s="1202">
        <f>RANK(AN14,$AN$4:$AN$143,0)</f>
        <v>1</v>
      </c>
    </row>
    <row r="15" spans="1:48" s="235" customFormat="1" hidden="1">
      <c r="A15" s="1140"/>
      <c r="B15" s="766" t="str">
        <f>Командиры!D83</f>
        <v>Мурадханян Р.Г.</v>
      </c>
      <c r="C15" s="627">
        <f>'Учет 1б'!$G$378</f>
        <v>0</v>
      </c>
      <c r="D15" s="1130"/>
      <c r="E15" s="1143"/>
      <c r="F15" s="627">
        <f>'Учет 1б'!$H$378</f>
        <v>0</v>
      </c>
      <c r="G15" s="1130"/>
      <c r="H15" s="1131"/>
      <c r="I15" s="627">
        <f>'Учет 1б'!$I$378</f>
        <v>0</v>
      </c>
      <c r="J15" s="1130"/>
      <c r="K15" s="1131"/>
      <c r="L15" s="627">
        <f>'Учет 1б'!$J$378</f>
        <v>0</v>
      </c>
      <c r="M15" s="1130"/>
      <c r="N15" s="1131"/>
      <c r="O15" s="627">
        <f>'Учет 1б'!$K$378</f>
        <v>0</v>
      </c>
      <c r="P15" s="1130"/>
      <c r="Q15" s="1131"/>
      <c r="R15" s="627">
        <f>'Учет 1б'!$L$378</f>
        <v>0</v>
      </c>
      <c r="S15" s="1130"/>
      <c r="T15" s="1131"/>
      <c r="U15" s="627">
        <f>'Учет 1б'!$M$378</f>
        <v>0</v>
      </c>
      <c r="V15" s="1130"/>
      <c r="W15" s="1131"/>
      <c r="X15" s="627">
        <f>'Учет 1б'!$N$378</f>
        <v>0</v>
      </c>
      <c r="Y15" s="1130"/>
      <c r="Z15" s="1131"/>
      <c r="AA15" s="627">
        <f>'Учет 1б'!$O$378</f>
        <v>0</v>
      </c>
      <c r="AB15" s="1130"/>
      <c r="AC15" s="1131"/>
      <c r="AD15" s="627">
        <f>'Учет 1б'!$P$378</f>
        <v>0</v>
      </c>
      <c r="AE15" s="1130"/>
      <c r="AF15" s="1131"/>
      <c r="AG15" s="627">
        <f>'Учет 1б'!$Q$378</f>
        <v>0</v>
      </c>
      <c r="AH15" s="1130"/>
      <c r="AI15" s="1131"/>
      <c r="AJ15" s="627">
        <f>'Учет 1б'!$R$378</f>
        <v>0</v>
      </c>
      <c r="AK15" s="1130"/>
      <c r="AL15" s="1131"/>
      <c r="AM15" s="627">
        <f>'Учет 1б'!$S$378</f>
        <v>0</v>
      </c>
      <c r="AN15" s="1130"/>
      <c r="AO15" s="1131"/>
      <c r="AP15" s="1144"/>
      <c r="AQ15" s="96"/>
      <c r="AR15" s="96"/>
      <c r="AS15" s="626">
        <f>IF(AN14&gt;0,1,0)</f>
        <v>0</v>
      </c>
      <c r="AT15">
        <v>1</v>
      </c>
      <c r="AU15" s="1144"/>
      <c r="AV15" s="1202"/>
    </row>
    <row r="16" spans="1:48" hidden="1">
      <c r="A16" s="1141">
        <v>123</v>
      </c>
      <c r="B16" s="767" t="str">
        <f>Командиры!C94</f>
        <v>лейтенант</v>
      </c>
      <c r="C16" s="628">
        <f>'Учет 1б'!$G$437</f>
        <v>0</v>
      </c>
      <c r="D16" s="1130">
        <f>SUM(C16,C17)</f>
        <v>0</v>
      </c>
      <c r="E16" s="1142" t="str">
        <f>IF(D16=0,"--",IF(D16=LARGE($D$4:$D$143,1),"лучший",IF(D16=SMALL($D$4:$D$143,$AQ$1+1),"худший"," ")))</f>
        <v>--</v>
      </c>
      <c r="F16" s="628">
        <f>'Учет 1б'!$H$437</f>
        <v>0</v>
      </c>
      <c r="G16" s="1130">
        <f>SUM(F16,F17)</f>
        <v>0</v>
      </c>
      <c r="H16" s="1131" t="str">
        <f>IF(G16=0,"--",IF(G16=LARGE($G$4:$G$143,1),"лучший",IF(G16=SMALL($G$4:$G$143,$AQ$1+1),"худший"," ")))</f>
        <v>--</v>
      </c>
      <c r="I16" s="629">
        <f>'Учет 1б'!$I$437</f>
        <v>0</v>
      </c>
      <c r="J16" s="1130">
        <f>SUM(I16,I17)</f>
        <v>0</v>
      </c>
      <c r="K16" s="1131" t="str">
        <f>IF(J16=0,"--",IF(J16=LARGE($J$4:$J$143,1),"лучший",IF(J16=SMALL($J$4:$J$143,$AQ$1+1),"худший"," ")))</f>
        <v>--</v>
      </c>
      <c r="L16" s="629">
        <f>'Учет 1б'!$J$437</f>
        <v>0</v>
      </c>
      <c r="M16" s="1130">
        <f>SUM(L16,L17)</f>
        <v>0</v>
      </c>
      <c r="N16" s="1131" t="str">
        <f>IF(M16=0,"--",IF(M16=LARGE($M$4:$M$143,1),"лучший",IF(M16=SMALL($M$4:$M$143,$AQ$1+1),"худший"," ")))</f>
        <v>--</v>
      </c>
      <c r="O16" s="629">
        <f>'Учет 1б'!$K$437</f>
        <v>0</v>
      </c>
      <c r="P16" s="1130">
        <f>SUM(O16,O17)</f>
        <v>0</v>
      </c>
      <c r="Q16" s="1131" t="str">
        <f>IF(P16=0,"--",IF(P16=LARGE($P$4:$P$143,1),"лучший",IF(P16=SMALL($P$4:$P$143,$AQ$1+1),"худший"," ")))</f>
        <v>--</v>
      </c>
      <c r="R16" s="629">
        <f>'Учет 1б'!$L$437</f>
        <v>0</v>
      </c>
      <c r="S16" s="1130">
        <f>SUM(R16,R17)</f>
        <v>0</v>
      </c>
      <c r="T16" s="1131" t="str">
        <f>IF(S16=0,"--",IF(S16=LARGE($S$4:$S$143,1),"лучший",IF(S16=SMALL($S$4:$S$143,$AQ$1+1),"худший"," ")))</f>
        <v>--</v>
      </c>
      <c r="U16" s="629">
        <f>'Учет 1б'!$M$437</f>
        <v>0</v>
      </c>
      <c r="V16" s="1130">
        <f>SUM(U16,U17)</f>
        <v>0</v>
      </c>
      <c r="W16" s="1131" t="str">
        <f>IF(V16=0,"--",IF(V16=LARGE($V$4:$V$143,1),"лучший",IF(V16=SMALL($V$4:$V$143,$AQ$1+1),"худший"," ")))</f>
        <v>--</v>
      </c>
      <c r="X16" s="629">
        <f>'Учет 1б'!$N$437</f>
        <v>0</v>
      </c>
      <c r="Y16" s="1130">
        <f>SUM(X16,X17)</f>
        <v>0</v>
      </c>
      <c r="Z16" s="1131" t="str">
        <f>IF(Y16=0,"--",IF(Y16=LARGE($Y$4:$Y$143,1),"лучший",IF(Y16=SMALL($Y$4:$Y$143,$AQ$1+1),"худший"," ")))</f>
        <v>--</v>
      </c>
      <c r="AA16" s="629">
        <f>'Учет 1б'!$O$437</f>
        <v>0</v>
      </c>
      <c r="AB16" s="1130">
        <f>SUM(AA16,AA17)</f>
        <v>0</v>
      </c>
      <c r="AC16" s="1131" t="str">
        <f>IF(AB16=0,"--",IF(AB16=LARGE($AB$4:$AB$143,1),"лучший",IF(AB16=SMALL($AB$4:$AB$143,$AQ$1+1),"худший"," ")))</f>
        <v>--</v>
      </c>
      <c r="AD16" s="629">
        <f>'Учет 1б'!$P$437</f>
        <v>0</v>
      </c>
      <c r="AE16" s="1130">
        <f>SUM(AD16,AD17)</f>
        <v>0</v>
      </c>
      <c r="AF16" s="1131" t="str">
        <f>IF(AE16=0,"--",IF(AE16=LARGE($AE$4:$AE$143,1),"лучший",IF(AE16=SMALL($AE$4:$AE$143,$AQ$1+1),"худший"," ")))</f>
        <v>--</v>
      </c>
      <c r="AG16" s="629">
        <f>'Учет 1б'!$Q$437</f>
        <v>0</v>
      </c>
      <c r="AH16" s="1130">
        <f>SUM(AG16,AG17)</f>
        <v>0</v>
      </c>
      <c r="AI16" s="1131" t="str">
        <f>IF(AH16=0,"--",IF(AH16=LARGE($AH$4:$AH$143,1),"лучший",IF(AH16=SMALL($AH$4:$AH$143,$AQ$1+1),"худший"," ")))</f>
        <v>--</v>
      </c>
      <c r="AJ16" s="629">
        <f>'Учет 1б'!$R$437</f>
        <v>0</v>
      </c>
      <c r="AK16" s="1130">
        <f>SUM(AJ16,AJ17)</f>
        <v>0</v>
      </c>
      <c r="AL16" s="1131" t="str">
        <f>IF(AK16=0,"--",IF(AK16=LARGE($AK$4:$AK$143,1),"лучший",IF(AK16=SMALL($AK$4:$AK$143,$AQ$1+1),"худший"," ")))</f>
        <v>--</v>
      </c>
      <c r="AM16" s="629">
        <f>'Учет 1б'!$S$437</f>
        <v>0</v>
      </c>
      <c r="AN16" s="1130">
        <f>SUM(AM16,AM17)</f>
        <v>0</v>
      </c>
      <c r="AO16" s="1131" t="str">
        <f>IF(AN16=0,"--",IF(AN16=LARGE($AN$4:$AN$143,1),"лучший",IF(AN16=SMALL($AN$4:$AN$143,$AQ$1+1),"худший"," ")))</f>
        <v>--</v>
      </c>
      <c r="AP16" s="1144" t="str">
        <f>IF(AN16&gt;0,IF(AU16=1,AV16,CONCATENATE(AV16,"-",AV16+AU16-1)),"-")</f>
        <v>-</v>
      </c>
      <c r="AQ16" s="94"/>
      <c r="AR16" s="94"/>
      <c r="AS16" s="626">
        <f>IF(AN16&gt;0,1,0)</f>
        <v>0</v>
      </c>
      <c r="AT16">
        <v>1</v>
      </c>
      <c r="AU16" s="1144">
        <f>SUMIF($AV$4:$AV$143,AV16,$AT$4:$AT$143)</f>
        <v>70</v>
      </c>
      <c r="AV16" s="1202">
        <f>RANK(AN16,$AN$4:$AN$143,0)</f>
        <v>1</v>
      </c>
    </row>
    <row r="17" spans="1:48" s="235" customFormat="1" hidden="1">
      <c r="A17" s="1140"/>
      <c r="B17" s="766" t="str">
        <f>Командиры!D94</f>
        <v>Томилин В.Г.</v>
      </c>
      <c r="C17" s="627">
        <f>'Учет 1б'!$G$438</f>
        <v>0</v>
      </c>
      <c r="D17" s="1130"/>
      <c r="E17" s="1143"/>
      <c r="F17" s="627">
        <f>'Учет 1б'!$H$438</f>
        <v>0</v>
      </c>
      <c r="G17" s="1130"/>
      <c r="H17" s="1131"/>
      <c r="I17" s="627">
        <f>'Учет 1б'!$I$438</f>
        <v>0</v>
      </c>
      <c r="J17" s="1130"/>
      <c r="K17" s="1131"/>
      <c r="L17" s="627">
        <f>'Учет 1б'!$J$438</f>
        <v>0</v>
      </c>
      <c r="M17" s="1130"/>
      <c r="N17" s="1131"/>
      <c r="O17" s="627">
        <f>'Учет 1б'!$K$438</f>
        <v>0</v>
      </c>
      <c r="P17" s="1130"/>
      <c r="Q17" s="1131"/>
      <c r="R17" s="627">
        <f>'Учет 1б'!$L$438</f>
        <v>0</v>
      </c>
      <c r="S17" s="1130"/>
      <c r="T17" s="1131"/>
      <c r="U17" s="627">
        <f>'Учет 1б'!$M$438</f>
        <v>0</v>
      </c>
      <c r="V17" s="1130"/>
      <c r="W17" s="1131"/>
      <c r="X17" s="627">
        <f>'Учет 1б'!$N$438</f>
        <v>0</v>
      </c>
      <c r="Y17" s="1130"/>
      <c r="Z17" s="1131"/>
      <c r="AA17" s="627">
        <f>'Учет 1б'!$O$438</f>
        <v>0</v>
      </c>
      <c r="AB17" s="1130"/>
      <c r="AC17" s="1131"/>
      <c r="AD17" s="627">
        <f>'Учет 1б'!$P$438</f>
        <v>0</v>
      </c>
      <c r="AE17" s="1130"/>
      <c r="AF17" s="1131"/>
      <c r="AG17" s="627">
        <f>'Учет 1б'!$Q$438</f>
        <v>0</v>
      </c>
      <c r="AH17" s="1130"/>
      <c r="AI17" s="1131"/>
      <c r="AJ17" s="627">
        <f>'Учет 1б'!$R$438</f>
        <v>0</v>
      </c>
      <c r="AK17" s="1130"/>
      <c r="AL17" s="1131"/>
      <c r="AM17" s="627">
        <f>'Учет 1б'!$S$438</f>
        <v>0</v>
      </c>
      <c r="AN17" s="1130"/>
      <c r="AO17" s="1131"/>
      <c r="AP17" s="1144"/>
      <c r="AQ17" s="96"/>
      <c r="AR17" s="96"/>
      <c r="AS17" s="626">
        <f>IF(AN16&gt;0,1,0)</f>
        <v>0</v>
      </c>
      <c r="AT17">
        <v>1</v>
      </c>
      <c r="AU17" s="1144"/>
      <c r="AV17" s="1202"/>
    </row>
    <row r="18" spans="1:48">
      <c r="A18" s="1141">
        <v>124</v>
      </c>
      <c r="B18" s="767" t="str">
        <f>Командиры!C105</f>
        <v>лейтенант</v>
      </c>
      <c r="C18" s="628">
        <f>'Учет 1б'!$G$497</f>
        <v>0</v>
      </c>
      <c r="D18" s="1130">
        <f>SUM(C18,C19)</f>
        <v>0</v>
      </c>
      <c r="E18" s="1142" t="str">
        <f>IF(D18=0,"--",IF(D18=LARGE($D$4:$D$143,1),"лучший",IF(D18=SMALL($D$4:$D$143,$AQ$1+1),"худший"," ")))</f>
        <v>--</v>
      </c>
      <c r="F18" s="628">
        <f>'Учет 1б'!$H$497</f>
        <v>0</v>
      </c>
      <c r="G18" s="1130">
        <f>SUM(F18,F19)</f>
        <v>0</v>
      </c>
      <c r="H18" s="1131" t="str">
        <f>IF(G18=0,"--",IF(G18=LARGE($G$4:$G$143,1),"лучший",IF(G18=SMALL($G$4:$G$143,$AQ$1+1),"худший"," ")))</f>
        <v>--</v>
      </c>
      <c r="I18" s="629">
        <f>'Учет 1б'!$I$497</f>
        <v>0</v>
      </c>
      <c r="J18" s="1130">
        <f>SUM(I18,I19)</f>
        <v>0</v>
      </c>
      <c r="K18" s="1131" t="str">
        <f>IF(J18=0,"--",IF(J18=LARGE($J$4:$J$143,1),"лучший",IF(J18=SMALL($J$4:$J$143,$AQ$1+1),"худший"," ")))</f>
        <v>--</v>
      </c>
      <c r="L18" s="629">
        <f>'Учет 1б'!$J$497</f>
        <v>0</v>
      </c>
      <c r="M18" s="1130">
        <f>SUM(L18,L19)</f>
        <v>0</v>
      </c>
      <c r="N18" s="1131" t="str">
        <f>IF(M18=0,"--",IF(M18=LARGE($M$4:$M$143,1),"лучший",IF(M18=SMALL($M$4:$M$143,$AQ$1+1),"худший"," ")))</f>
        <v>--</v>
      </c>
      <c r="O18" s="629">
        <f>'Учет 1б'!$K$497</f>
        <v>0</v>
      </c>
      <c r="P18" s="1130">
        <f>SUM(O18,O19)</f>
        <v>0</v>
      </c>
      <c r="Q18" s="1131" t="str">
        <f>IF(P18=0,"--",IF(P18=LARGE($P$4:$P$143,1),"лучший",IF(P18=SMALL($P$4:$P$143,$AQ$1+1),"худший"," ")))</f>
        <v>--</v>
      </c>
      <c r="R18" s="629">
        <f>'Учет 1б'!$L$497</f>
        <v>0</v>
      </c>
      <c r="S18" s="1130">
        <f>SUM(R18,R19)</f>
        <v>0</v>
      </c>
      <c r="T18" s="1131" t="str">
        <f>IF(S18=0,"--",IF(S18=LARGE($S$4:$S$143,1),"лучший",IF(S18=SMALL($S$4:$S$143,$AQ$1+1),"худший"," ")))</f>
        <v>--</v>
      </c>
      <c r="U18" s="629">
        <f>'Учет 1б'!$M$497</f>
        <v>0</v>
      </c>
      <c r="V18" s="1130">
        <f>SUM(U18,U19)</f>
        <v>0</v>
      </c>
      <c r="W18" s="1131" t="str">
        <f>IF(V18=0,"--",IF(V18=LARGE($V$4:$V$143,1),"лучший",IF(V18=SMALL($V$4:$V$143,$AQ$1+1),"худший"," ")))</f>
        <v>--</v>
      </c>
      <c r="X18" s="629">
        <f>'Учет 1б'!$N$497</f>
        <v>0</v>
      </c>
      <c r="Y18" s="1130">
        <f>SUM(X18,X19)</f>
        <v>0</v>
      </c>
      <c r="Z18" s="1131" t="str">
        <f>IF(Y18=0,"--",IF(Y18=LARGE($Y$4:$Y$143,1),"лучший",IF(Y18=SMALL($Y$4:$Y$143,$AQ$1+1),"худший"," ")))</f>
        <v>--</v>
      </c>
      <c r="AA18" s="629">
        <f>'Учет 1б'!$O$497</f>
        <v>0</v>
      </c>
      <c r="AB18" s="1130">
        <f>SUM(AA18,AA19)</f>
        <v>0</v>
      </c>
      <c r="AC18" s="1131" t="str">
        <f>IF(AB18=0,"--",IF(AB18=LARGE($AB$4:$AB$143,1),"лучший",IF(AB18=SMALL($AB$4:$AB$143,$AQ$1+1),"худший"," ")))</f>
        <v>--</v>
      </c>
      <c r="AD18" s="629">
        <f>'Учет 1б'!$P$497</f>
        <v>0</v>
      </c>
      <c r="AE18" s="1130">
        <f>SUM(AD18,AD19)</f>
        <v>0</v>
      </c>
      <c r="AF18" s="1131" t="str">
        <f>IF(AE18=0,"--",IF(AE18=LARGE($AE$4:$AE$143,1),"лучший",IF(AE18=SMALL($AE$4:$AE$143,$AQ$1+1),"худший"," ")))</f>
        <v>--</v>
      </c>
      <c r="AG18" s="629">
        <f>'Учет 1б'!$Q$497</f>
        <v>0</v>
      </c>
      <c r="AH18" s="1130">
        <f>SUM(AG18,AG19)</f>
        <v>0</v>
      </c>
      <c r="AI18" s="1131" t="str">
        <f>IF(AH18=0,"--",IF(AH18=LARGE($AH$4:$AH$143,1),"лучший",IF(AH18=SMALL($AH$4:$AH$143,$AQ$1+1),"худший"," ")))</f>
        <v>--</v>
      </c>
      <c r="AJ18" s="629">
        <f>'Учет 1б'!$R$497</f>
        <v>0</v>
      </c>
      <c r="AK18" s="1130">
        <f>SUM(AJ18,AJ19)</f>
        <v>0</v>
      </c>
      <c r="AL18" s="1131" t="str">
        <f>IF(AK18=0,"--",IF(AK18=LARGE($AK$4:$AK$143,1),"лучший",IF(AK18=SMALL($AK$4:$AK$143,$AQ$1+1),"худший"," ")))</f>
        <v>--</v>
      </c>
      <c r="AM18" s="629">
        <f>'Учет 1б'!$S$497</f>
        <v>0</v>
      </c>
      <c r="AN18" s="1130">
        <f>SUM(AM18,AM19)</f>
        <v>0</v>
      </c>
      <c r="AO18" s="1131" t="str">
        <f>IF(AN18=0,"--",IF(AN18=LARGE($AN$4:$AN$143,1),"лучший",IF(AN18=SMALL($AN$4:$AN$143,$AQ$1+1),"худший"," ")))</f>
        <v>--</v>
      </c>
      <c r="AP18" s="1144" t="str">
        <f>IF(AN18&gt;0,IF(AU18=1,AV18,CONCATENATE(AV18,"-",AV18+AU18-1)),"-")</f>
        <v>-</v>
      </c>
      <c r="AQ18" s="94"/>
      <c r="AR18" s="94"/>
      <c r="AS18" s="626">
        <f>IF(AN18&gt;0,1,0)</f>
        <v>0</v>
      </c>
      <c r="AT18">
        <v>1</v>
      </c>
      <c r="AU18" s="1144">
        <f>SUMIF($AV$4:$AV$143,AV18,$AT$4:$AT$143)</f>
        <v>70</v>
      </c>
      <c r="AV18" s="1202">
        <f>RANK(AN18,$AN$4:$AN$143,0)</f>
        <v>1</v>
      </c>
    </row>
    <row r="19" spans="1:48" s="235" customFormat="1">
      <c r="A19" s="1140"/>
      <c r="B19" s="768" t="str">
        <f>Командиры!D105</f>
        <v>Еременко Е.А.</v>
      </c>
      <c r="C19" s="627">
        <f>'Учет 1б'!$G$498</f>
        <v>0</v>
      </c>
      <c r="D19" s="1130"/>
      <c r="E19" s="1143"/>
      <c r="F19" s="627">
        <f>'Учет 1б'!$H$498</f>
        <v>0</v>
      </c>
      <c r="G19" s="1130"/>
      <c r="H19" s="1131"/>
      <c r="I19" s="627">
        <f>'Учет 1б'!$I$498</f>
        <v>0</v>
      </c>
      <c r="J19" s="1130"/>
      <c r="K19" s="1131"/>
      <c r="L19" s="627">
        <f>'Учет 1б'!$J$498</f>
        <v>0</v>
      </c>
      <c r="M19" s="1130"/>
      <c r="N19" s="1131"/>
      <c r="O19" s="627">
        <f>'Учет 1б'!$K$498</f>
        <v>0</v>
      </c>
      <c r="P19" s="1130"/>
      <c r="Q19" s="1131"/>
      <c r="R19" s="627">
        <f>'Учет 1б'!$L$498</f>
        <v>0</v>
      </c>
      <c r="S19" s="1130"/>
      <c r="T19" s="1131"/>
      <c r="U19" s="627">
        <f>'Учет 1б'!$M$498</f>
        <v>0</v>
      </c>
      <c r="V19" s="1130"/>
      <c r="W19" s="1131"/>
      <c r="X19" s="627">
        <f>'Учет 1б'!$N$498</f>
        <v>0</v>
      </c>
      <c r="Y19" s="1130"/>
      <c r="Z19" s="1131"/>
      <c r="AA19" s="627">
        <f>'Учет 1б'!$O$498</f>
        <v>0</v>
      </c>
      <c r="AB19" s="1130"/>
      <c r="AC19" s="1131"/>
      <c r="AD19" s="627">
        <f>'Учет 1б'!$P$498</f>
        <v>0</v>
      </c>
      <c r="AE19" s="1130"/>
      <c r="AF19" s="1131"/>
      <c r="AG19" s="627">
        <f>'Учет 1б'!$Q$498</f>
        <v>0</v>
      </c>
      <c r="AH19" s="1130"/>
      <c r="AI19" s="1131"/>
      <c r="AJ19" s="627">
        <f>'Учет 1б'!$R$498</f>
        <v>0</v>
      </c>
      <c r="AK19" s="1130"/>
      <c r="AL19" s="1131"/>
      <c r="AM19" s="627">
        <f>'Учет 1б'!$S$498</f>
        <v>0</v>
      </c>
      <c r="AN19" s="1130"/>
      <c r="AO19" s="1131"/>
      <c r="AP19" s="1144"/>
      <c r="AQ19" s="96"/>
      <c r="AR19" s="96"/>
      <c r="AS19" s="626">
        <f>IF(AN18&gt;0,1,0)</f>
        <v>0</v>
      </c>
      <c r="AT19">
        <v>1</v>
      </c>
      <c r="AU19" s="1144"/>
      <c r="AV19" s="1202"/>
    </row>
    <row r="20" spans="1:48" hidden="1">
      <c r="A20" s="1141">
        <v>125</v>
      </c>
      <c r="B20" s="767">
        <f>Командиры!C116</f>
        <v>0</v>
      </c>
      <c r="C20" s="628">
        <f>'Учет 1б'!$G$557</f>
        <v>0</v>
      </c>
      <c r="D20" s="1130">
        <f>SUM(C20,C21)</f>
        <v>0</v>
      </c>
      <c r="E20" s="1142" t="str">
        <f>IF(D20=0,"--",IF(D20=LARGE($D$4:$D$143,1),"лучший",IF(D20=SMALL($D$4:$D$143,$AQ$1+1),"худший"," ")))</f>
        <v>--</v>
      </c>
      <c r="F20" s="628">
        <f>'Учет 1б'!$H$557</f>
        <v>0</v>
      </c>
      <c r="G20" s="1130">
        <f>SUM(F20,F21)</f>
        <v>0</v>
      </c>
      <c r="H20" s="1131" t="str">
        <f>IF(G20=0,"--",IF(G20=LARGE($G$4:$G$143,1),"лучший",IF(G20=SMALL($G$4:$G$143,$AQ$1+1),"худший"," ")))</f>
        <v>--</v>
      </c>
      <c r="I20" s="629">
        <f>'Учет 1б'!$I$557</f>
        <v>0</v>
      </c>
      <c r="J20" s="1130">
        <f>SUM(I20,I21)</f>
        <v>0</v>
      </c>
      <c r="K20" s="1131" t="str">
        <f>IF(J20=0,"--",IF(J20=LARGE($J$4:$J$143,1),"лучший",IF(J20=SMALL($J$4:$J$143,$AQ$1+1),"худший"," ")))</f>
        <v>--</v>
      </c>
      <c r="L20" s="629">
        <f>'Учет 1б'!$J$557</f>
        <v>0</v>
      </c>
      <c r="M20" s="1130">
        <f>SUM(L20,L21)</f>
        <v>0</v>
      </c>
      <c r="N20" s="1131" t="str">
        <f>IF(M20=0,"--",IF(M20=LARGE($M$4:$M$143,1),"лучший",IF(M20=SMALL($M$4:$M$143,$AQ$1+1),"худший"," ")))</f>
        <v>--</v>
      </c>
      <c r="O20" s="629">
        <f>'Учет 1б'!$K$557</f>
        <v>0</v>
      </c>
      <c r="P20" s="1130">
        <f>SUM(O20,O21)</f>
        <v>0</v>
      </c>
      <c r="Q20" s="1131" t="str">
        <f>IF(P20=0,"--",IF(P20=LARGE($P$4:$P$143,1),"лучший",IF(P20=SMALL($P$4:$P$143,$AQ$1+1),"худший"," ")))</f>
        <v>--</v>
      </c>
      <c r="R20" s="629">
        <f>'Учет 1б'!$L$557</f>
        <v>0</v>
      </c>
      <c r="S20" s="1130">
        <f>SUM(R20,R21)</f>
        <v>0</v>
      </c>
      <c r="T20" s="1131" t="str">
        <f>IF(S20=0,"--",IF(S20=LARGE($S$4:$S$143,1),"лучший",IF(S20=SMALL($S$4:$S$143,$AQ$1+1),"худший"," ")))</f>
        <v>--</v>
      </c>
      <c r="U20" s="629">
        <f>'Учет 1б'!$M$557</f>
        <v>0</v>
      </c>
      <c r="V20" s="1130">
        <f>SUM(U20,U21)</f>
        <v>0</v>
      </c>
      <c r="W20" s="1131" t="str">
        <f>IF(V20=0,"--",IF(V20=LARGE($V$4:$V$143,1),"лучший",IF(V20=SMALL($V$4:$V$143,$AQ$1+1),"худший"," ")))</f>
        <v>--</v>
      </c>
      <c r="X20" s="629">
        <f>'Учет 1б'!$N$557</f>
        <v>0</v>
      </c>
      <c r="Y20" s="1130">
        <f>SUM(X20,X21)</f>
        <v>0</v>
      </c>
      <c r="Z20" s="1131" t="str">
        <f>IF(Y20=0,"--",IF(Y20=LARGE($Y$4:$Y$143,1),"лучший",IF(Y20=SMALL($Y$4:$Y$143,$AQ$1+1),"худший"," ")))</f>
        <v>--</v>
      </c>
      <c r="AA20" s="629">
        <f>'Учет 1б'!$O$557</f>
        <v>0</v>
      </c>
      <c r="AB20" s="1130">
        <f>SUM(AA20,AA21)</f>
        <v>0</v>
      </c>
      <c r="AC20" s="1131" t="str">
        <f>IF(AB20=0,"--",IF(AB20=LARGE($AB$4:$AB$143,1),"лучший",IF(AB20=SMALL($AB$4:$AB$143,$AQ$1+1),"худший"," ")))</f>
        <v>--</v>
      </c>
      <c r="AD20" s="629">
        <f>'Учет 1б'!$P$557</f>
        <v>0</v>
      </c>
      <c r="AE20" s="1130">
        <f>SUM(AD20,AD21)</f>
        <v>0</v>
      </c>
      <c r="AF20" s="1131" t="str">
        <f>IF(AE20=0,"--",IF(AE20=LARGE($AE$4:$AE$143,1),"лучший",IF(AE20=SMALL($AE$4:$AE$143,$AQ$1+1),"худший"," ")))</f>
        <v>--</v>
      </c>
      <c r="AG20" s="629">
        <f>'Учет 1б'!$Q$557</f>
        <v>0</v>
      </c>
      <c r="AH20" s="1130">
        <f>SUM(AG20,AG21)</f>
        <v>0</v>
      </c>
      <c r="AI20" s="1131" t="str">
        <f>IF(AH20=0,"--",IF(AH20=LARGE($AH$4:$AH$143,1),"лучший",IF(AH20=SMALL($AH$4:$AH$143,$AQ$1+1),"худший"," ")))</f>
        <v>--</v>
      </c>
      <c r="AJ20" s="629">
        <f>'Учет 1б'!$R$557</f>
        <v>0</v>
      </c>
      <c r="AK20" s="1130">
        <f>SUM(AJ20,AJ21)</f>
        <v>0</v>
      </c>
      <c r="AL20" s="1131" t="str">
        <f>IF(AK20=0,"--",IF(AK20=LARGE($AK$4:$AK$143,1),"лучший",IF(AK20=SMALL($AK$4:$AK$143,$AQ$1+1),"худший"," ")))</f>
        <v>--</v>
      </c>
      <c r="AM20" s="629">
        <f>'Учет 1б'!$S$557</f>
        <v>0</v>
      </c>
      <c r="AN20" s="1130">
        <f>SUM(AM20,AM21)</f>
        <v>0</v>
      </c>
      <c r="AO20" s="1131" t="str">
        <f>IF(AN20=0,"--",IF(AN20=LARGE($AN$4:$AN$143,1),"лучший",IF(AN20=SMALL($AN$4:$AN$143,$AQ$1+1),"худший"," ")))</f>
        <v>--</v>
      </c>
      <c r="AP20" s="1144" t="str">
        <f>IF(AN20&gt;0,IF(AU20=1,AV20,CONCATENATE(AV20,"-",AV20+AU20-1)),"-")</f>
        <v>-</v>
      </c>
      <c r="AQ20" s="94"/>
      <c r="AR20" s="94"/>
      <c r="AS20" s="626">
        <f>IF(AN20&gt;0,1,0)</f>
        <v>0</v>
      </c>
      <c r="AT20">
        <v>1</v>
      </c>
      <c r="AU20" s="1144">
        <f>SUMIF($AV$4:$AV$143,AV20,$AT$4:$AT$143)</f>
        <v>70</v>
      </c>
      <c r="AV20" s="1202">
        <f>RANK(AN20,$AN$4:$AN$143,0)</f>
        <v>1</v>
      </c>
    </row>
    <row r="21" spans="1:48" s="235" customFormat="1" hidden="1">
      <c r="A21" s="1140"/>
      <c r="B21" s="768">
        <f>Командиры!D116</f>
        <v>0</v>
      </c>
      <c r="C21" s="627">
        <f>'Учет 1б'!$G$558</f>
        <v>0</v>
      </c>
      <c r="D21" s="1130"/>
      <c r="E21" s="1143"/>
      <c r="F21" s="627">
        <f>'Учет 1б'!$H$558</f>
        <v>0</v>
      </c>
      <c r="G21" s="1130"/>
      <c r="H21" s="1131"/>
      <c r="I21" s="627">
        <f>'Учет 1б'!$I$558</f>
        <v>0</v>
      </c>
      <c r="J21" s="1130"/>
      <c r="K21" s="1131"/>
      <c r="L21" s="627">
        <f>'Учет 1б'!$J$558</f>
        <v>0</v>
      </c>
      <c r="M21" s="1130"/>
      <c r="N21" s="1131"/>
      <c r="O21" s="627">
        <f>'Учет 1б'!$K$558</f>
        <v>0</v>
      </c>
      <c r="P21" s="1130"/>
      <c r="Q21" s="1131"/>
      <c r="R21" s="627">
        <f>'Учет 1б'!$L$558</f>
        <v>0</v>
      </c>
      <c r="S21" s="1130"/>
      <c r="T21" s="1131"/>
      <c r="U21" s="627">
        <f>'Учет 1б'!$M$558</f>
        <v>0</v>
      </c>
      <c r="V21" s="1130"/>
      <c r="W21" s="1131"/>
      <c r="X21" s="627">
        <f>'Учет 1б'!$N$558</f>
        <v>0</v>
      </c>
      <c r="Y21" s="1130"/>
      <c r="Z21" s="1131"/>
      <c r="AA21" s="627">
        <f>'Учет 1б'!$O$558</f>
        <v>0</v>
      </c>
      <c r="AB21" s="1130"/>
      <c r="AC21" s="1131"/>
      <c r="AD21" s="627">
        <f>'Учет 1б'!$P$558</f>
        <v>0</v>
      </c>
      <c r="AE21" s="1130"/>
      <c r="AF21" s="1131"/>
      <c r="AG21" s="627">
        <f>'Учет 1б'!$Q$558</f>
        <v>0</v>
      </c>
      <c r="AH21" s="1130"/>
      <c r="AI21" s="1131"/>
      <c r="AJ21" s="627">
        <f>'Учет 1б'!$R$558</f>
        <v>0</v>
      </c>
      <c r="AK21" s="1130"/>
      <c r="AL21" s="1131"/>
      <c r="AM21" s="627">
        <f>'Учет 1б'!$S$558</f>
        <v>0</v>
      </c>
      <c r="AN21" s="1130"/>
      <c r="AO21" s="1131"/>
      <c r="AP21" s="1144"/>
      <c r="AQ21" s="96"/>
      <c r="AR21" s="96"/>
      <c r="AS21" s="626">
        <f>IF(AN20&gt;0,1,0)</f>
        <v>0</v>
      </c>
      <c r="AT21">
        <v>1</v>
      </c>
      <c r="AU21" s="1144"/>
      <c r="AV21" s="1202"/>
    </row>
    <row r="22" spans="1:48" hidden="1">
      <c r="A22" s="1141">
        <v>126</v>
      </c>
      <c r="B22" s="767">
        <f>Командиры!C127</f>
        <v>0</v>
      </c>
      <c r="C22" s="628">
        <f>'Учет 1б'!$G$617</f>
        <v>0</v>
      </c>
      <c r="D22" s="1130">
        <f>SUM(C22,C23)</f>
        <v>0</v>
      </c>
      <c r="E22" s="1131" t="str">
        <f>IF(D22=0,"--",IF(D22=LARGE($D$4:$D$143,1),"лучший",IF(D22=SMALL($D$4:$D$143,$AQ$1+1),"худший"," ")))</f>
        <v>--</v>
      </c>
      <c r="F22" s="628">
        <f>'Учет 1б'!$H$617</f>
        <v>0</v>
      </c>
      <c r="G22" s="1130">
        <f>SUM(F22,F23)</f>
        <v>0</v>
      </c>
      <c r="H22" s="1131" t="str">
        <f>IF(G22=0,"--",IF(G22=LARGE($G$4:$G$143,1),"лучший",IF(G22=SMALL($G$4:$G$143,$AQ$1+1),"худший"," ")))</f>
        <v>--</v>
      </c>
      <c r="I22" s="629">
        <f>'Учет 1б'!$I$617</f>
        <v>0</v>
      </c>
      <c r="J22" s="1130">
        <f>SUM(I22,I23)</f>
        <v>0</v>
      </c>
      <c r="K22" s="1131" t="str">
        <f>IF(J22=0,"--",IF(J22=LARGE($J$4:$J$143,1),"лучший",IF(J22=SMALL($J$4:$J$143,$AQ$1+1),"худший"," ")))</f>
        <v>--</v>
      </c>
      <c r="L22" s="629">
        <f>'Учет 1б'!$J$617</f>
        <v>0</v>
      </c>
      <c r="M22" s="1130">
        <f>SUM(L22,L23)</f>
        <v>0</v>
      </c>
      <c r="N22" s="1131" t="str">
        <f>IF(M22=0,"--",IF(M22=LARGE($M$4:$M$143,1),"лучший",IF(M22=SMALL($M$4:$M$143,$AQ$1+1),"худший"," ")))</f>
        <v>--</v>
      </c>
      <c r="O22" s="629">
        <f>'Учет 1б'!$K$617</f>
        <v>0</v>
      </c>
      <c r="P22" s="1130">
        <f>SUM(O22,O23)</f>
        <v>0</v>
      </c>
      <c r="Q22" s="1131" t="str">
        <f>IF(P22=0,"--",IF(P22=LARGE($P$4:$P$143,1),"лучший",IF(P22=SMALL($P$4:$P$143,$AQ$1+1),"худший"," ")))</f>
        <v>--</v>
      </c>
      <c r="R22" s="629">
        <f>'Учет 1б'!$L$617</f>
        <v>0</v>
      </c>
      <c r="S22" s="1130">
        <f>SUM(R22,R23)</f>
        <v>0</v>
      </c>
      <c r="T22" s="1131" t="str">
        <f>IF(S22=0,"--",IF(S22=LARGE($S$4:$S$143,1),"лучший",IF(S22=SMALL($S$4:$S$143,$AQ$1+1),"худший"," ")))</f>
        <v>--</v>
      </c>
      <c r="U22" s="629">
        <f>'Учет 1б'!$M$617</f>
        <v>0</v>
      </c>
      <c r="V22" s="1130">
        <f>SUM(U22,U23)</f>
        <v>0</v>
      </c>
      <c r="W22" s="1131" t="str">
        <f>IF(V22=0,"--",IF(V22=LARGE($V$4:$V$143,1),"лучший",IF(V22=SMALL($V$4:$V$143,$AQ$1+1),"худший"," ")))</f>
        <v>--</v>
      </c>
      <c r="X22" s="629">
        <f>'Учет 1б'!$N$617</f>
        <v>0</v>
      </c>
      <c r="Y22" s="1130">
        <f>SUM(X22,X23)</f>
        <v>0</v>
      </c>
      <c r="Z22" s="1131" t="str">
        <f>IF(Y22=0,"--",IF(Y22=LARGE($Y$4:$Y$143,1),"лучший",IF(Y22=SMALL($Y$4:$Y$143,$AQ$1+1),"худший"," ")))</f>
        <v>--</v>
      </c>
      <c r="AA22" s="629">
        <f>'Учет 1б'!$O$617</f>
        <v>0</v>
      </c>
      <c r="AB22" s="1130">
        <f>SUM(AA22,AA23)</f>
        <v>0</v>
      </c>
      <c r="AC22" s="1131" t="str">
        <f>IF(AB22=0,"--",IF(AB22=LARGE($AB$4:$AB$143,1),"лучший",IF(AB22=SMALL($AB$4:$AB$143,$AQ$1+1),"худший"," ")))</f>
        <v>--</v>
      </c>
      <c r="AD22" s="629">
        <f>'Учет 1б'!$P$617</f>
        <v>0</v>
      </c>
      <c r="AE22" s="1130">
        <f>SUM(AD22,AD23)</f>
        <v>0</v>
      </c>
      <c r="AF22" s="1131" t="str">
        <f>IF(AE22=0,"--",IF(AE22=LARGE($AE$4:$AE$143,1),"лучший",IF(AE22=SMALL($AE$4:$AE$143,$AQ$1+1),"худший"," ")))</f>
        <v>--</v>
      </c>
      <c r="AG22" s="629">
        <f>'Учет 1б'!$Q$617</f>
        <v>0</v>
      </c>
      <c r="AH22" s="1130">
        <f>SUM(AG22,AG23)</f>
        <v>0</v>
      </c>
      <c r="AI22" s="1131" t="str">
        <f>IF(AH22=0,"--",IF(AH22=LARGE($AH$4:$AH$143,1),"лучший",IF(AH22=SMALL($AH$4:$AH$143,$AQ$1+1),"худший"," ")))</f>
        <v>--</v>
      </c>
      <c r="AJ22" s="629">
        <f>'Учет 1б'!$R$617</f>
        <v>0</v>
      </c>
      <c r="AK22" s="1130">
        <f>SUM(AJ22,AJ23)</f>
        <v>0</v>
      </c>
      <c r="AL22" s="1131" t="str">
        <f>IF(AK22=0,"--",IF(AK22=LARGE($AK$4:$AK$143,1),"лучший",IF(AK22=SMALL($AK$4:$AK$143,$AQ$1+1),"худший"," ")))</f>
        <v>--</v>
      </c>
      <c r="AM22" s="629">
        <f>'Учет 1б'!$S$617</f>
        <v>0</v>
      </c>
      <c r="AN22" s="1130">
        <f>SUM(AM22,AM23)</f>
        <v>0</v>
      </c>
      <c r="AO22" s="1131" t="str">
        <f>IF(AN22=0,"--",IF(AN22=LARGE($AN$4:$AN$143,1),"лучший",IF(AN22=SMALL($AN$4:$AN$143,$AQ$1+1),"худший"," ")))</f>
        <v>--</v>
      </c>
      <c r="AP22" s="1144" t="str">
        <f>IF(AN22&gt;0,IF(AU22=1,AV22,CONCATENATE(AV22,"-",AV22+AU22-1)),"-")</f>
        <v>-</v>
      </c>
      <c r="AQ22" s="94"/>
      <c r="AR22" s="94"/>
      <c r="AS22" s="626">
        <f>IF(AN22&gt;0,1,0)</f>
        <v>0</v>
      </c>
      <c r="AT22">
        <v>1</v>
      </c>
      <c r="AU22" s="1144">
        <f>SUMIF($AV$4:$AV$143,AV22,$AT$4:$AT$143)</f>
        <v>70</v>
      </c>
      <c r="AV22" s="1202">
        <f>RANK(AN22,$AN$4:$AN$143,0)</f>
        <v>1</v>
      </c>
    </row>
    <row r="23" spans="1:48" s="235" customFormat="1" hidden="1">
      <c r="A23" s="1140"/>
      <c r="B23" s="768">
        <f>Командиры!D127</f>
        <v>0</v>
      </c>
      <c r="C23" s="627">
        <f>'Учет 1б'!$G$618</f>
        <v>0</v>
      </c>
      <c r="D23" s="1130"/>
      <c r="E23" s="1131"/>
      <c r="F23" s="627">
        <f>'Учет 1б'!$H$618</f>
        <v>0</v>
      </c>
      <c r="G23" s="1130"/>
      <c r="H23" s="1131"/>
      <c r="I23" s="627">
        <f>'Учет 1б'!$I$618</f>
        <v>0</v>
      </c>
      <c r="J23" s="1130"/>
      <c r="K23" s="1131"/>
      <c r="L23" s="627">
        <f>'Учет 1б'!$J$618</f>
        <v>0</v>
      </c>
      <c r="M23" s="1130"/>
      <c r="N23" s="1131"/>
      <c r="O23" s="627">
        <f>'Учет 1б'!$K$618</f>
        <v>0</v>
      </c>
      <c r="P23" s="1130"/>
      <c r="Q23" s="1131"/>
      <c r="R23" s="627">
        <f>'Учет 1б'!$L$618</f>
        <v>0</v>
      </c>
      <c r="S23" s="1130"/>
      <c r="T23" s="1131"/>
      <c r="U23" s="627">
        <f>'Учет 1б'!$M$618</f>
        <v>0</v>
      </c>
      <c r="V23" s="1130"/>
      <c r="W23" s="1131"/>
      <c r="X23" s="627">
        <f>'Учет 1б'!$N$618</f>
        <v>0</v>
      </c>
      <c r="Y23" s="1130"/>
      <c r="Z23" s="1131"/>
      <c r="AA23" s="627">
        <f>'Учет 1б'!$O$618</f>
        <v>0</v>
      </c>
      <c r="AB23" s="1130"/>
      <c r="AC23" s="1131"/>
      <c r="AD23" s="627">
        <f>'Учет 1б'!$P$618</f>
        <v>0</v>
      </c>
      <c r="AE23" s="1130"/>
      <c r="AF23" s="1131"/>
      <c r="AG23" s="627">
        <f>'Учет 1б'!$Q$618</f>
        <v>0</v>
      </c>
      <c r="AH23" s="1130"/>
      <c r="AI23" s="1131"/>
      <c r="AJ23" s="627">
        <f>'Учет 1б'!$R$618</f>
        <v>0</v>
      </c>
      <c r="AK23" s="1130"/>
      <c r="AL23" s="1131"/>
      <c r="AM23" s="627">
        <f>'Учет 1б'!$S$618</f>
        <v>0</v>
      </c>
      <c r="AN23" s="1130"/>
      <c r="AO23" s="1131"/>
      <c r="AP23" s="1144"/>
      <c r="AQ23" s="96"/>
      <c r="AR23" s="96"/>
      <c r="AS23" s="626">
        <f>IF(AN22&gt;0,1,0)</f>
        <v>0</v>
      </c>
      <c r="AT23">
        <v>1</v>
      </c>
      <c r="AU23" s="1144"/>
      <c r="AV23" s="1202"/>
    </row>
    <row r="24" spans="1:48">
      <c r="A24" s="1141">
        <v>131</v>
      </c>
      <c r="B24" s="767" t="str">
        <f>Командиры!C139</f>
        <v>ст. лейтенант</v>
      </c>
      <c r="C24" s="628">
        <f>'Учет 1б'!$G$691</f>
        <v>0</v>
      </c>
      <c r="D24" s="1130">
        <f>SUM(C24,C25)</f>
        <v>0</v>
      </c>
      <c r="E24" s="1142" t="str">
        <f>IF(D24=0,"--",IF(D24=LARGE($D$4:$D$143,1),"лучший",IF(D24=SMALL($D$4:$D$143,$AQ$1+1),"худший"," ")))</f>
        <v>--</v>
      </c>
      <c r="F24" s="628">
        <f>'Учет 1б'!$H$691</f>
        <v>0</v>
      </c>
      <c r="G24" s="1130">
        <f>SUM(F24,F25)</f>
        <v>0</v>
      </c>
      <c r="H24" s="1131" t="str">
        <f>IF(G24=0,"--",IF(G24=LARGE($G$4:$G$143,1),"лучший",IF(G24=SMALL($G$4:$G$143,$AQ$1+1),"худший"," ")))</f>
        <v>--</v>
      </c>
      <c r="I24" s="629">
        <f>'Учет 1б'!$I$691</f>
        <v>0</v>
      </c>
      <c r="J24" s="1130">
        <f>SUM(I24,I25)</f>
        <v>0</v>
      </c>
      <c r="K24" s="1131" t="str">
        <f>IF(J24=0,"--",IF(J24=LARGE($J$4:$J$143,1),"лучший",IF(J24=SMALL($J$4:$J$143,$AQ$1+1),"худший"," ")))</f>
        <v>--</v>
      </c>
      <c r="L24" s="629">
        <f>'Учет 1б'!$J$691</f>
        <v>0</v>
      </c>
      <c r="M24" s="1130">
        <f>SUM(L24,L25)</f>
        <v>0</v>
      </c>
      <c r="N24" s="1131" t="str">
        <f>IF(M24=0,"--",IF(M24=LARGE($M$4:$M$143,1),"лучший",IF(M24=SMALL($M$4:$M$143,$AQ$1+1),"худший"," ")))</f>
        <v>--</v>
      </c>
      <c r="O24" s="629">
        <f>'Учет 1б'!$K$691</f>
        <v>0</v>
      </c>
      <c r="P24" s="1130">
        <f>SUM(O24,O25)</f>
        <v>0</v>
      </c>
      <c r="Q24" s="1131" t="str">
        <f>IF(P24=0,"--",IF(P24=LARGE($P$4:$P$143,1),"лучший",IF(P24=SMALL($P$4:$P$143,$AQ$1+1),"худший"," ")))</f>
        <v>--</v>
      </c>
      <c r="R24" s="629">
        <f>'Учет 1б'!$L$691</f>
        <v>0</v>
      </c>
      <c r="S24" s="1130">
        <f>SUM(R24,R25)</f>
        <v>0</v>
      </c>
      <c r="T24" s="1131" t="str">
        <f>IF(S24=0,"--",IF(S24=LARGE($S$4:$S$143,1),"лучший",IF(S24=SMALL($S$4:$S$143,$AQ$1+1),"худший"," ")))</f>
        <v>--</v>
      </c>
      <c r="U24" s="629">
        <f>'Учет 1б'!$M$691</f>
        <v>0</v>
      </c>
      <c r="V24" s="1130">
        <f>SUM(U24,U25)</f>
        <v>0</v>
      </c>
      <c r="W24" s="1131" t="str">
        <f>IF(V24=0,"--",IF(V24=LARGE($V$4:$V$143,1),"лучший",IF(V24=SMALL($V$4:$V$143,$AQ$1+1),"худший"," ")))</f>
        <v>--</v>
      </c>
      <c r="X24" s="629">
        <f>'Учет 1б'!$N$691</f>
        <v>0</v>
      </c>
      <c r="Y24" s="1130">
        <f>SUM(X24,X25)</f>
        <v>0</v>
      </c>
      <c r="Z24" s="1131" t="str">
        <f>IF(Y24=0,"--",IF(Y24=LARGE($Y$4:$Y$143,1),"лучший",IF(Y24=SMALL($Y$4:$Y$143,$AQ$1+1),"худший"," ")))</f>
        <v>--</v>
      </c>
      <c r="AA24" s="629">
        <f>'Учет 1б'!$O$691</f>
        <v>0</v>
      </c>
      <c r="AB24" s="1130">
        <f>SUM(AA24,AA25)</f>
        <v>0</v>
      </c>
      <c r="AC24" s="1131" t="str">
        <f>IF(AB24=0,"--",IF(AB24=LARGE($AB$4:$AB$143,1),"лучший",IF(AB24=SMALL($AB$4:$AB$143,$AQ$1+1),"худший"," ")))</f>
        <v>--</v>
      </c>
      <c r="AD24" s="629">
        <f>'Учет 1б'!$P$691</f>
        <v>0</v>
      </c>
      <c r="AE24" s="1130">
        <f>SUM(AD24,AD25)</f>
        <v>0</v>
      </c>
      <c r="AF24" s="1131" t="str">
        <f>IF(AE24=0,"--",IF(AE24=LARGE($AE$4:$AE$143,1),"лучший",IF(AE24=SMALL($AE$4:$AE$143,$AQ$1+1),"худший"," ")))</f>
        <v>--</v>
      </c>
      <c r="AG24" s="629">
        <f>'Учет 1б'!$Q$691</f>
        <v>0</v>
      </c>
      <c r="AH24" s="1130">
        <f>SUM(AG24,AG25)</f>
        <v>0</v>
      </c>
      <c r="AI24" s="1131" t="str">
        <f>IF(AH24=0,"--",IF(AH24=LARGE($AH$4:$AH$143,1),"лучший",IF(AH24=SMALL($AH$4:$AH$143,$AQ$1+1),"худший"," ")))</f>
        <v>--</v>
      </c>
      <c r="AJ24" s="629">
        <f>'Учет 1б'!$R$691</f>
        <v>0</v>
      </c>
      <c r="AK24" s="1130">
        <f>SUM(AJ24,AJ25)</f>
        <v>0</v>
      </c>
      <c r="AL24" s="1131" t="str">
        <f>IF(AK24=0,"--",IF(AK24=LARGE($AK$4:$AK$143,1),"лучший",IF(AK24=SMALL($AK$4:$AK$143,$AQ$1+1),"худший"," ")))</f>
        <v>--</v>
      </c>
      <c r="AM24" s="629">
        <f>'Учет 1б'!$S$691</f>
        <v>0</v>
      </c>
      <c r="AN24" s="1130">
        <f>SUM(AM24,AM25)</f>
        <v>0</v>
      </c>
      <c r="AO24" s="1131" t="str">
        <f>IF(AN24=0,"--",IF(AN24=LARGE($AN$4:$AN$143,1),"лучший",IF(AN24=SMALL($AN$4:$AN$143,$AQ$1+1),"худший"," ")))</f>
        <v>--</v>
      </c>
      <c r="AP24" s="1144" t="str">
        <f>IF(AN24&gt;0,IF(AU24=1,AV24,CONCATENATE(AV24,"-",AV24+AU24-1)),"-")</f>
        <v>-</v>
      </c>
      <c r="AQ24" s="94"/>
      <c r="AR24" s="94"/>
      <c r="AS24" s="626">
        <f>IF(AN24&gt;0,1,0)</f>
        <v>0</v>
      </c>
      <c r="AT24">
        <v>1</v>
      </c>
      <c r="AU24" s="1144">
        <f>SUMIF($AV$4:$AV$143,AV24,$AT$4:$AT$143)</f>
        <v>70</v>
      </c>
      <c r="AV24" s="1202">
        <f>RANK(AN24,$AN$4:$AN$143,0)</f>
        <v>1</v>
      </c>
    </row>
    <row r="25" spans="1:48" s="235" customFormat="1">
      <c r="A25" s="1140"/>
      <c r="B25" s="766" t="str">
        <f>Командиры!D139</f>
        <v>Шафорост А.А.</v>
      </c>
      <c r="C25" s="627">
        <f>'Учет 1б'!$G$692</f>
        <v>0</v>
      </c>
      <c r="D25" s="1130"/>
      <c r="E25" s="1143"/>
      <c r="F25" s="627">
        <f>'Учет 1б'!$H$692</f>
        <v>0</v>
      </c>
      <c r="G25" s="1130"/>
      <c r="H25" s="1131"/>
      <c r="I25" s="627">
        <f>'Учет 1б'!$I$692</f>
        <v>0</v>
      </c>
      <c r="J25" s="1130"/>
      <c r="K25" s="1131"/>
      <c r="L25" s="627">
        <f>'Учет 1б'!$J$692</f>
        <v>0</v>
      </c>
      <c r="M25" s="1130"/>
      <c r="N25" s="1131"/>
      <c r="O25" s="627">
        <f>'Учет 1б'!$K$692</f>
        <v>0</v>
      </c>
      <c r="P25" s="1130"/>
      <c r="Q25" s="1131"/>
      <c r="R25" s="627">
        <f>'Учет 1б'!$L$692</f>
        <v>0</v>
      </c>
      <c r="S25" s="1130"/>
      <c r="T25" s="1131"/>
      <c r="U25" s="627">
        <f>'Учет 1б'!$M$692</f>
        <v>0</v>
      </c>
      <c r="V25" s="1130"/>
      <c r="W25" s="1131"/>
      <c r="X25" s="627">
        <f>'Учет 1б'!$N$692</f>
        <v>0</v>
      </c>
      <c r="Y25" s="1130"/>
      <c r="Z25" s="1131"/>
      <c r="AA25" s="627">
        <f>'Учет 1б'!$O$692</f>
        <v>0</v>
      </c>
      <c r="AB25" s="1130"/>
      <c r="AC25" s="1131"/>
      <c r="AD25" s="627">
        <f>'Учет 1б'!$P$692</f>
        <v>0</v>
      </c>
      <c r="AE25" s="1130"/>
      <c r="AF25" s="1131"/>
      <c r="AG25" s="627">
        <f>'Учет 1б'!$Q$692</f>
        <v>0</v>
      </c>
      <c r="AH25" s="1130"/>
      <c r="AI25" s="1131"/>
      <c r="AJ25" s="627">
        <f>'Учет 1б'!$R$692</f>
        <v>0</v>
      </c>
      <c r="AK25" s="1130"/>
      <c r="AL25" s="1131"/>
      <c r="AM25" s="627">
        <f>'Учет 1б'!$S$692</f>
        <v>0</v>
      </c>
      <c r="AN25" s="1130"/>
      <c r="AO25" s="1131"/>
      <c r="AP25" s="1144"/>
      <c r="AQ25" s="96"/>
      <c r="AR25" s="96"/>
      <c r="AS25" s="626">
        <f>IF(AN24&gt;0,1,0)</f>
        <v>0</v>
      </c>
      <c r="AT25">
        <v>1</v>
      </c>
      <c r="AU25" s="1144"/>
      <c r="AV25" s="1202"/>
    </row>
    <row r="26" spans="1:48">
      <c r="A26" s="1141">
        <v>132</v>
      </c>
      <c r="B26" s="767" t="str">
        <f>Командиры!C150</f>
        <v>ст. лейтенант</v>
      </c>
      <c r="C26" s="628">
        <f>'Учет 1б'!$G$751</f>
        <v>0</v>
      </c>
      <c r="D26" s="1130">
        <f>SUM(C26,C27)</f>
        <v>0</v>
      </c>
      <c r="E26" s="1142" t="str">
        <f>IF(D26=0,"--",IF(D26=LARGE($D$4:$D$143,1),"лучший",IF(D26=SMALL($D$4:$D$143,$AQ$1+1),"худший"," ")))</f>
        <v>--</v>
      </c>
      <c r="F26" s="628">
        <f>'Учет 1б'!$H$751</f>
        <v>0</v>
      </c>
      <c r="G26" s="1130">
        <f>SUM(F26,F27)</f>
        <v>0</v>
      </c>
      <c r="H26" s="1131" t="str">
        <f>IF(G26=0,"--",IF(G26=LARGE($G$4:$G$143,1),"лучший",IF(G26=SMALL($G$4:$G$143,$AQ$1+1),"худший"," ")))</f>
        <v>--</v>
      </c>
      <c r="I26" s="629">
        <f>'Учет 1б'!$I$751</f>
        <v>0</v>
      </c>
      <c r="J26" s="1130">
        <f>SUM(I26,I27)</f>
        <v>0</v>
      </c>
      <c r="K26" s="1131" t="str">
        <f>IF(J26=0,"--",IF(J26=LARGE($J$4:$J$143,1),"лучший",IF(J26=SMALL($J$4:$J$143,$AQ$1+1),"худший"," ")))</f>
        <v>--</v>
      </c>
      <c r="L26" s="629">
        <f>'Учет 1б'!$J$751</f>
        <v>0</v>
      </c>
      <c r="M26" s="1130">
        <f>SUM(L26,L27)</f>
        <v>0</v>
      </c>
      <c r="N26" s="1131" t="str">
        <f>IF(M26=0,"--",IF(M26=LARGE($M$4:$M$143,1),"лучший",IF(M26=SMALL($M$4:$M$143,$AQ$1+1),"худший"," ")))</f>
        <v>--</v>
      </c>
      <c r="O26" s="629">
        <f>'Учет 1б'!$K$751</f>
        <v>0</v>
      </c>
      <c r="P26" s="1130">
        <f>SUM(O26,O27)</f>
        <v>0</v>
      </c>
      <c r="Q26" s="1131" t="str">
        <f>IF(P26=0,"--",IF(P26=LARGE($P$4:$P$143,1),"лучший",IF(P26=SMALL($P$4:$P$143,$AQ$1+1),"худший"," ")))</f>
        <v>--</v>
      </c>
      <c r="R26" s="629">
        <f>'Учет 1б'!$L$751</f>
        <v>0</v>
      </c>
      <c r="S26" s="1130">
        <f>SUM(R26,R27)</f>
        <v>0</v>
      </c>
      <c r="T26" s="1131" t="str">
        <f>IF(S26=0,"--",IF(S26=LARGE($S$4:$S$143,1),"лучший",IF(S26=SMALL($S$4:$S$143,$AQ$1+1),"худший"," ")))</f>
        <v>--</v>
      </c>
      <c r="U26" s="629">
        <f>'Учет 1б'!$M$751</f>
        <v>0</v>
      </c>
      <c r="V26" s="1130">
        <f>SUM(U26,U27)</f>
        <v>0</v>
      </c>
      <c r="W26" s="1131" t="str">
        <f>IF(V26=0,"--",IF(V26=LARGE($V$4:$V$143,1),"лучший",IF(V26=SMALL($V$4:$V$143,$AQ$1+1),"худший"," ")))</f>
        <v>--</v>
      </c>
      <c r="X26" s="629">
        <f>'Учет 1б'!$N$751</f>
        <v>0</v>
      </c>
      <c r="Y26" s="1130">
        <f>SUM(X26,X27)</f>
        <v>0</v>
      </c>
      <c r="Z26" s="1131" t="str">
        <f>IF(Y26=0,"--",IF(Y26=LARGE($Y$4:$Y$143,1),"лучший",IF(Y26=SMALL($Y$4:$Y$143,$AQ$1+1),"худший"," ")))</f>
        <v>--</v>
      </c>
      <c r="AA26" s="629">
        <f>'Учет 1б'!$O$751</f>
        <v>0</v>
      </c>
      <c r="AB26" s="1130">
        <f>SUM(AA26,AA27)</f>
        <v>0</v>
      </c>
      <c r="AC26" s="1131" t="str">
        <f>IF(AB26=0,"--",IF(AB26=LARGE($AB$4:$AB$143,1),"лучший",IF(AB26=SMALL($AB$4:$AB$143,$AQ$1+1),"худший"," ")))</f>
        <v>--</v>
      </c>
      <c r="AD26" s="629">
        <f>'Учет 1б'!$P$751</f>
        <v>0</v>
      </c>
      <c r="AE26" s="1130">
        <f>SUM(AD26,AD27)</f>
        <v>0</v>
      </c>
      <c r="AF26" s="1131" t="str">
        <f>IF(AE26=0,"--",IF(AE26=LARGE($AE$4:$AE$143,1),"лучший",IF(AE26=SMALL($AE$4:$AE$143,$AQ$1+1),"худший"," ")))</f>
        <v>--</v>
      </c>
      <c r="AG26" s="629">
        <f>'Учет 1б'!$Q$751</f>
        <v>0</v>
      </c>
      <c r="AH26" s="1130">
        <f>SUM(AG26,AG27)</f>
        <v>0</v>
      </c>
      <c r="AI26" s="1131" t="str">
        <f>IF(AH26=0,"--",IF(AH26=LARGE($AH$4:$AH$143,1),"лучший",IF(AH26=SMALL($AH$4:$AH$143,$AQ$1+1),"худший"," ")))</f>
        <v>--</v>
      </c>
      <c r="AJ26" s="629">
        <f>'Учет 1б'!$R$751</f>
        <v>0</v>
      </c>
      <c r="AK26" s="1130">
        <f>SUM(AJ26,AJ27)</f>
        <v>0</v>
      </c>
      <c r="AL26" s="1131" t="str">
        <f>IF(AK26=0,"--",IF(AK26=LARGE($AK$4:$AK$143,1),"лучший",IF(AK26=SMALL($AK$4:$AK$143,$AQ$1+1),"худший"," ")))</f>
        <v>--</v>
      </c>
      <c r="AM26" s="629">
        <f>'Учет 1б'!$S$751</f>
        <v>0</v>
      </c>
      <c r="AN26" s="1130">
        <f>SUM(AM26,AM27)</f>
        <v>0</v>
      </c>
      <c r="AO26" s="1131" t="str">
        <f>IF(AN26=0,"--",IF(AN26=LARGE($AN$4:$AN$143,1),"лучший",IF(AN26=SMALL($AN$4:$AN$143,$AQ$1+1),"худший"," ")))</f>
        <v>--</v>
      </c>
      <c r="AP26" s="1144" t="str">
        <f>IF(AN26&gt;0,IF(AU26=1,AV26,CONCATENATE(AV26,"-",AV26+AU26-1)),"-")</f>
        <v>-</v>
      </c>
      <c r="AQ26" s="94"/>
      <c r="AR26" s="94"/>
      <c r="AS26" s="626">
        <f>IF(AN26&gt;0,1,0)</f>
        <v>0</v>
      </c>
      <c r="AT26">
        <v>1</v>
      </c>
      <c r="AU26" s="1144">
        <f>SUMIF($AV$4:$AV$143,AV26,$AT$4:$AT$143)</f>
        <v>70</v>
      </c>
      <c r="AV26" s="1202">
        <f>RANK(AN26,$AN$4:$AN$143,0)</f>
        <v>1</v>
      </c>
    </row>
    <row r="27" spans="1:48" s="235" customFormat="1">
      <c r="A27" s="1140"/>
      <c r="B27" s="766" t="str">
        <f>Командиры!D150</f>
        <v>Белявцев Д.Б.</v>
      </c>
      <c r="C27" s="627">
        <f>'Учет 1б'!$G$752</f>
        <v>0</v>
      </c>
      <c r="D27" s="1130"/>
      <c r="E27" s="1143"/>
      <c r="F27" s="627">
        <f>'Учет 1б'!$H$752</f>
        <v>0</v>
      </c>
      <c r="G27" s="1130"/>
      <c r="H27" s="1131"/>
      <c r="I27" s="627">
        <f>'Учет 1б'!$I$752</f>
        <v>0</v>
      </c>
      <c r="J27" s="1130"/>
      <c r="K27" s="1131"/>
      <c r="L27" s="627">
        <f>'Учет 1б'!$J$752</f>
        <v>0</v>
      </c>
      <c r="M27" s="1130"/>
      <c r="N27" s="1131"/>
      <c r="O27" s="627">
        <f>'Учет 1б'!$K$752</f>
        <v>0</v>
      </c>
      <c r="P27" s="1130"/>
      <c r="Q27" s="1131"/>
      <c r="R27" s="627">
        <f>'Учет 1б'!$L$752</f>
        <v>0</v>
      </c>
      <c r="S27" s="1130"/>
      <c r="T27" s="1131"/>
      <c r="U27" s="627">
        <f>'Учет 1б'!$M$752</f>
        <v>0</v>
      </c>
      <c r="V27" s="1130"/>
      <c r="W27" s="1131"/>
      <c r="X27" s="627">
        <f>'Учет 1б'!$N$752</f>
        <v>0</v>
      </c>
      <c r="Y27" s="1130"/>
      <c r="Z27" s="1131"/>
      <c r="AA27" s="627">
        <f>'Учет 1б'!$O$752</f>
        <v>0</v>
      </c>
      <c r="AB27" s="1130"/>
      <c r="AC27" s="1131"/>
      <c r="AD27" s="627">
        <f>'Учет 1б'!$P$752</f>
        <v>0</v>
      </c>
      <c r="AE27" s="1130"/>
      <c r="AF27" s="1131"/>
      <c r="AG27" s="627">
        <f>'Учет 1б'!$Q$752</f>
        <v>0</v>
      </c>
      <c r="AH27" s="1130"/>
      <c r="AI27" s="1131"/>
      <c r="AJ27" s="627">
        <f>'Учет 1б'!$R$752</f>
        <v>0</v>
      </c>
      <c r="AK27" s="1130"/>
      <c r="AL27" s="1131"/>
      <c r="AM27" s="627">
        <f>'Учет 1б'!$S$752</f>
        <v>0</v>
      </c>
      <c r="AN27" s="1130"/>
      <c r="AO27" s="1131"/>
      <c r="AP27" s="1144"/>
      <c r="AQ27" s="96"/>
      <c r="AR27" s="96"/>
      <c r="AS27" s="626">
        <f>IF(AN26&gt;0,1,0)</f>
        <v>0</v>
      </c>
      <c r="AT27">
        <v>1</v>
      </c>
      <c r="AU27" s="1144"/>
      <c r="AV27" s="1202"/>
    </row>
    <row r="28" spans="1:48" hidden="1">
      <c r="A28" s="1141">
        <v>133</v>
      </c>
      <c r="B28" s="767" t="str">
        <f>Командиры!C161</f>
        <v>лейтенант</v>
      </c>
      <c r="C28" s="628">
        <f>'Учет 1б'!$G$811</f>
        <v>0</v>
      </c>
      <c r="D28" s="1130">
        <f>SUM(C28,C29)</f>
        <v>0</v>
      </c>
      <c r="E28" s="1142" t="str">
        <f>IF(D28=0,"--",IF(D28=LARGE($D$4:$D$143,1),"лучший",IF(D28=SMALL($D$4:$D$143,$AQ$1+1),"худший"," ")))</f>
        <v>--</v>
      </c>
      <c r="F28" s="628">
        <f>'Учет 1б'!$H$811</f>
        <v>0</v>
      </c>
      <c r="G28" s="1130">
        <f>SUM(F28,F29)</f>
        <v>0</v>
      </c>
      <c r="H28" s="1131" t="str">
        <f>IF(G28=0,"--",IF(G28=LARGE($G$4:$G$143,1),"лучший",IF(G28=SMALL($G$4:$G$143,$AQ$1+1),"худший"," ")))</f>
        <v>--</v>
      </c>
      <c r="I28" s="629">
        <f>'Учет 1б'!$I$811</f>
        <v>0</v>
      </c>
      <c r="J28" s="1130">
        <f>SUM(I28,I29)</f>
        <v>0</v>
      </c>
      <c r="K28" s="1131" t="str">
        <f>IF(J28=0,"--",IF(J28=LARGE($J$4:$J$143,1),"лучший",IF(J28=SMALL($J$4:$J$143,$AQ$1+1),"худший"," ")))</f>
        <v>--</v>
      </c>
      <c r="L28" s="629">
        <f>'Учет 1б'!$J$811</f>
        <v>0</v>
      </c>
      <c r="M28" s="1130">
        <f>SUM(L28,L29)</f>
        <v>0</v>
      </c>
      <c r="N28" s="1131" t="str">
        <f>IF(M28=0,"--",IF(M28=LARGE($M$4:$M$143,1),"лучший",IF(M28=SMALL($M$4:$M$143,$AQ$1+1),"худший"," ")))</f>
        <v>--</v>
      </c>
      <c r="O28" s="629">
        <f>'Учет 1б'!$K$811</f>
        <v>0</v>
      </c>
      <c r="P28" s="1130">
        <f>SUM(O28,O29)</f>
        <v>0</v>
      </c>
      <c r="Q28" s="1131" t="str">
        <f>IF(P28=0,"--",IF(P28=LARGE($P$4:$P$143,1),"лучший",IF(P28=SMALL($P$4:$P$143,$AQ$1+1),"худший"," ")))</f>
        <v>--</v>
      </c>
      <c r="R28" s="629">
        <f>'Учет 1б'!$L$811</f>
        <v>0</v>
      </c>
      <c r="S28" s="1130">
        <f>SUM(R28,R29)</f>
        <v>0</v>
      </c>
      <c r="T28" s="1131" t="str">
        <f>IF(S28=0,"--",IF(S28=LARGE($S$4:$S$143,1),"лучший",IF(S28=SMALL($S$4:$S$143,$AQ$1+1),"худший"," ")))</f>
        <v>--</v>
      </c>
      <c r="U28" s="629">
        <f>'Учет 1б'!$M$811</f>
        <v>0</v>
      </c>
      <c r="V28" s="1130">
        <f>SUM(U28,U29)</f>
        <v>0</v>
      </c>
      <c r="W28" s="1131" t="str">
        <f>IF(V28=0,"--",IF(V28=LARGE($V$4:$V$143,1),"лучший",IF(V28=SMALL($V$4:$V$143,$AQ$1+1),"худший"," ")))</f>
        <v>--</v>
      </c>
      <c r="X28" s="629">
        <f>'Учет 1б'!$N$811</f>
        <v>0</v>
      </c>
      <c r="Y28" s="1130">
        <f>SUM(X28,X29)</f>
        <v>0</v>
      </c>
      <c r="Z28" s="1131" t="str">
        <f>IF(Y28=0,"--",IF(Y28=LARGE($Y$4:$Y$143,1),"лучший",IF(Y28=SMALL($Y$4:$Y$143,$AQ$1+1),"худший"," ")))</f>
        <v>--</v>
      </c>
      <c r="AA28" s="629">
        <f>'Учет 1б'!$O$811</f>
        <v>0</v>
      </c>
      <c r="AB28" s="1130">
        <f>SUM(AA28,AA29)</f>
        <v>0</v>
      </c>
      <c r="AC28" s="1131" t="str">
        <f>IF(AB28=0,"--",IF(AB28=LARGE($AB$4:$AB$143,1),"лучший",IF(AB28=SMALL($AB$4:$AB$143,$AQ$1+1),"худший"," ")))</f>
        <v>--</v>
      </c>
      <c r="AD28" s="629">
        <f>'Учет 1б'!$P$811</f>
        <v>0</v>
      </c>
      <c r="AE28" s="1130">
        <f>SUM(AD28,AD29)</f>
        <v>0</v>
      </c>
      <c r="AF28" s="1131" t="str">
        <f>IF(AE28=0,"--",IF(AE28=LARGE($AE$4:$AE$143,1),"лучший",IF(AE28=SMALL($AE$4:$AE$143,$AQ$1+1),"худший"," ")))</f>
        <v>--</v>
      </c>
      <c r="AG28" s="629">
        <f>'Учет 1б'!$Q$811</f>
        <v>0</v>
      </c>
      <c r="AH28" s="1130">
        <f>SUM(AG28,AG29)</f>
        <v>0</v>
      </c>
      <c r="AI28" s="1131" t="str">
        <f>IF(AH28=0,"--",IF(AH28=LARGE($AH$4:$AH$143,1),"лучший",IF(AH28=SMALL($AH$4:$AH$143,$AQ$1+1),"худший"," ")))</f>
        <v>--</v>
      </c>
      <c r="AJ28" s="629">
        <f>'Учет 1б'!$R$811</f>
        <v>0</v>
      </c>
      <c r="AK28" s="1130">
        <f>SUM(AJ28,AJ29)</f>
        <v>0</v>
      </c>
      <c r="AL28" s="1131" t="str">
        <f>IF(AK28=0,"--",IF(AK28=LARGE($AK$4:$AK$143,1),"лучший",IF(AK28=SMALL($AK$4:$AK$143,$AQ$1+1),"худший"," ")))</f>
        <v>--</v>
      </c>
      <c r="AM28" s="629">
        <f>'Учет 1б'!$S$811</f>
        <v>0</v>
      </c>
      <c r="AN28" s="1130">
        <f>SUM(AM28,AM29)</f>
        <v>0</v>
      </c>
      <c r="AO28" s="1131" t="str">
        <f>IF(AN28=0,"--",IF(AN28=LARGE($AN$4:$AN$143,1),"лучший",IF(AN28=SMALL($AN$4:$AN$143,$AQ$1+1),"худший"," ")))</f>
        <v>--</v>
      </c>
      <c r="AP28" s="1144" t="str">
        <f>IF(AN28&gt;0,IF(AU28=1,AV28,CONCATENATE(AV28,"-",AV28+AU28-1)),"-")</f>
        <v>-</v>
      </c>
      <c r="AQ28" s="94"/>
      <c r="AR28" s="94"/>
      <c r="AS28" s="626">
        <f>IF(AN28&gt;0,1,0)</f>
        <v>0</v>
      </c>
      <c r="AT28">
        <v>1</v>
      </c>
      <c r="AU28" s="1144">
        <f>SUMIF($AV$4:$AV$143,AV28,$AT$4:$AT$143)</f>
        <v>70</v>
      </c>
      <c r="AV28" s="1202">
        <f>RANK(AN28,$AN$4:$AN$143,0)</f>
        <v>1</v>
      </c>
    </row>
    <row r="29" spans="1:48" s="235" customFormat="1" hidden="1">
      <c r="A29" s="1140"/>
      <c r="B29" s="766" t="str">
        <f>Командиры!D161</f>
        <v>Фомин П.С.</v>
      </c>
      <c r="C29" s="627">
        <f>'Учет 1б'!$G$812</f>
        <v>0</v>
      </c>
      <c r="D29" s="1130"/>
      <c r="E29" s="1143"/>
      <c r="F29" s="627">
        <f>'Учет 1б'!$H$812</f>
        <v>0</v>
      </c>
      <c r="G29" s="1130"/>
      <c r="H29" s="1131"/>
      <c r="I29" s="627">
        <f>'Учет 1б'!$I$812</f>
        <v>0</v>
      </c>
      <c r="J29" s="1130"/>
      <c r="K29" s="1131"/>
      <c r="L29" s="627">
        <f>'Учет 1б'!$J$812</f>
        <v>0</v>
      </c>
      <c r="M29" s="1130"/>
      <c r="N29" s="1131"/>
      <c r="O29" s="627">
        <f>'Учет 1б'!$K$812</f>
        <v>0</v>
      </c>
      <c r="P29" s="1130"/>
      <c r="Q29" s="1131"/>
      <c r="R29" s="627">
        <f>'Учет 1б'!$L$812</f>
        <v>0</v>
      </c>
      <c r="S29" s="1130"/>
      <c r="T29" s="1131"/>
      <c r="U29" s="627">
        <f>'Учет 1б'!$M$812</f>
        <v>0</v>
      </c>
      <c r="V29" s="1130"/>
      <c r="W29" s="1131"/>
      <c r="X29" s="627">
        <f>'Учет 1б'!$N$812</f>
        <v>0</v>
      </c>
      <c r="Y29" s="1130"/>
      <c r="Z29" s="1131"/>
      <c r="AA29" s="627">
        <f>'Учет 1б'!$O$812</f>
        <v>0</v>
      </c>
      <c r="AB29" s="1130"/>
      <c r="AC29" s="1131"/>
      <c r="AD29" s="627">
        <f>'Учет 1б'!$P$812</f>
        <v>0</v>
      </c>
      <c r="AE29" s="1130"/>
      <c r="AF29" s="1131"/>
      <c r="AG29" s="627">
        <f>'Учет 1б'!$Q$812</f>
        <v>0</v>
      </c>
      <c r="AH29" s="1130"/>
      <c r="AI29" s="1131"/>
      <c r="AJ29" s="627">
        <f>'Учет 1б'!$R$812</f>
        <v>0</v>
      </c>
      <c r="AK29" s="1130"/>
      <c r="AL29" s="1131"/>
      <c r="AM29" s="627">
        <f>'Учет 1б'!$S$812</f>
        <v>0</v>
      </c>
      <c r="AN29" s="1130"/>
      <c r="AO29" s="1131"/>
      <c r="AP29" s="1144"/>
      <c r="AQ29" s="96"/>
      <c r="AR29" s="96"/>
      <c r="AS29" s="626">
        <f>IF(AN28&gt;0,1,0)</f>
        <v>0</v>
      </c>
      <c r="AT29">
        <v>1</v>
      </c>
      <c r="AU29" s="1144"/>
      <c r="AV29" s="1202"/>
    </row>
    <row r="30" spans="1:48" ht="13.5">
      <c r="A30" s="1141">
        <v>134</v>
      </c>
      <c r="B30" s="767" t="str">
        <f>Командиры!C172</f>
        <v>лейтенант</v>
      </c>
      <c r="C30" s="628">
        <f>'Учет 1б'!$G$871</f>
        <v>0</v>
      </c>
      <c r="D30" s="1130">
        <f>SUM(C30,C31)</f>
        <v>0</v>
      </c>
      <c r="E30" s="1142" t="str">
        <f>IF(D30=0,"--",IF(D30=LARGE($D$4:$D$143,1),"лучший",IF(D30=SMALL($D$4:$D$143,$AQ$1+1),"худший"," ")))</f>
        <v>--</v>
      </c>
      <c r="F30" s="628">
        <f>'Учет 1б'!$H$871</f>
        <v>0</v>
      </c>
      <c r="G30" s="1130">
        <f>SUM(F30,F31)</f>
        <v>0</v>
      </c>
      <c r="H30" s="1131" t="str">
        <f>IF(G30=0,"--",IF(G30=LARGE($G$4:$G$143,1),"лучший",IF(G30=SMALL($G$4:$G$143,$AQ$1+1),"худший"," ")))</f>
        <v>--</v>
      </c>
      <c r="I30" s="629">
        <f>'Учет 1б'!$I$871</f>
        <v>0</v>
      </c>
      <c r="J30" s="1130">
        <f>SUM(I30,I31)</f>
        <v>0</v>
      </c>
      <c r="K30" s="1131" t="str">
        <f>IF(J30=0,"--",IF(J30=LARGE($J$4:$J$143,1),"лучший",IF(J30=SMALL($J$4:$J$143,$AQ$1+1),"худший"," ")))</f>
        <v>--</v>
      </c>
      <c r="L30" s="629">
        <f>'Учет 1б'!$J$871</f>
        <v>0</v>
      </c>
      <c r="M30" s="1130">
        <f>SUM(L30,L31)</f>
        <v>0</v>
      </c>
      <c r="N30" s="1131" t="str">
        <f>IF(M30=0,"--",IF(M30=LARGE($M$4:$M$143,1),"лучший",IF(M30=SMALL($M$4:$M$143,$AQ$1+1),"худший"," ")))</f>
        <v>--</v>
      </c>
      <c r="O30" s="629">
        <f>'Учет 1б'!$K$871</f>
        <v>0</v>
      </c>
      <c r="P30" s="1130">
        <f>SUM(O30,O31)</f>
        <v>0</v>
      </c>
      <c r="Q30" s="1131" t="str">
        <f>IF(P30=0,"--",IF(P30=LARGE($P$4:$P$143,1),"лучший",IF(P30=SMALL($P$4:$P$143,$AQ$1+1),"худший"," ")))</f>
        <v>--</v>
      </c>
      <c r="R30" s="629">
        <f>'Учет 1б'!$L$871</f>
        <v>0</v>
      </c>
      <c r="S30" s="1130">
        <f>SUM(R30,R31)</f>
        <v>0</v>
      </c>
      <c r="T30" s="1131" t="str">
        <f>IF(S30=0,"--",IF(S30=LARGE($S$4:$S$143,1),"лучший",IF(S30=SMALL($S$4:$S$143,$AQ$1+1),"худший"," ")))</f>
        <v>--</v>
      </c>
      <c r="U30" s="629">
        <f>'Учет 1б'!$M$871</f>
        <v>0</v>
      </c>
      <c r="V30" s="1130">
        <f>SUM(U30,U31)</f>
        <v>0</v>
      </c>
      <c r="W30" s="1131" t="str">
        <f>IF(V30=0,"--",IF(V30=LARGE($V$4:$V$143,1),"лучший",IF(V30=SMALL($V$4:$V$143,$AQ$1+1),"худший"," ")))</f>
        <v>--</v>
      </c>
      <c r="X30" s="629">
        <f>'Учет 1б'!$N$871</f>
        <v>0</v>
      </c>
      <c r="Y30" s="1130">
        <f>SUM(X30,X31)</f>
        <v>0</v>
      </c>
      <c r="Z30" s="1131" t="str">
        <f>IF(Y30=0,"--",IF(Y30=LARGE($Y$4:$Y$143,1),"лучший",IF(Y30=SMALL($Y$4:$Y$143,$AQ$1+1),"худший"," ")))</f>
        <v>--</v>
      </c>
      <c r="AA30" s="629">
        <f>'Учет 1б'!$O$871</f>
        <v>0</v>
      </c>
      <c r="AB30" s="1130">
        <f>SUM(AA30,AA31)</f>
        <v>0</v>
      </c>
      <c r="AC30" s="1131" t="str">
        <f>IF(AB30=0,"--",IF(AB30=LARGE($AB$4:$AB$143,1),"лучший",IF(AB30=SMALL($AB$4:$AB$143,$AQ$1+1),"худший"," ")))</f>
        <v>--</v>
      </c>
      <c r="AD30" s="629">
        <f>'Учет 1б'!$P$871</f>
        <v>0</v>
      </c>
      <c r="AE30" s="1130">
        <f>SUM(AD30,AD31)</f>
        <v>0</v>
      </c>
      <c r="AF30" s="1131" t="str">
        <f>IF(AE30=0,"--",IF(AE30=LARGE($AE$4:$AE$143,1),"лучший",IF(AE30=SMALL($AE$4:$AE$143,$AQ$1+1),"худший"," ")))</f>
        <v>--</v>
      </c>
      <c r="AG30" s="629">
        <f>'Учет 1б'!$Q$871</f>
        <v>0</v>
      </c>
      <c r="AH30" s="1130">
        <f>SUM(AG30,AG31)</f>
        <v>0</v>
      </c>
      <c r="AI30" s="1131" t="str">
        <f>IF(AH30=0,"--",IF(AH30=LARGE($AH$4:$AH$143,1),"лучший",IF(AH30=SMALL($AH$4:$AH$143,$AQ$1+1),"худший"," ")))</f>
        <v>--</v>
      </c>
      <c r="AJ30" s="629">
        <f>'Учет 1б'!$R$871</f>
        <v>0</v>
      </c>
      <c r="AK30" s="1130">
        <f>SUM(AJ30,AJ31)</f>
        <v>0</v>
      </c>
      <c r="AL30" s="1131" t="str">
        <f>IF(AK30=0,"--",IF(AK30=LARGE($AK$4:$AK$143,1),"лучший",IF(AK30=SMALL($AK$4:$AK$143,$AQ$1+1),"худший"," ")))</f>
        <v>--</v>
      </c>
      <c r="AM30" s="629">
        <f>'Учет 1б'!$S$871</f>
        <v>0</v>
      </c>
      <c r="AN30" s="1130">
        <f>SUM(AM30,AM31)</f>
        <v>0</v>
      </c>
      <c r="AO30" s="1131" t="str">
        <f>IF(AN30=0,"--",IF(AN30=LARGE($AN$4:$AN$143,1),"лучший",IF(AN30=SMALL($AN$4:$AN$143,$AQ$1+1),"худший"," ")))</f>
        <v>--</v>
      </c>
      <c r="AP30" s="1144" t="str">
        <f>IF(AN30&gt;0,IF(AU30=1,AV30,CONCATENATE(AV30,"-",AV30+AU30-1)),"-")</f>
        <v>-</v>
      </c>
      <c r="AQ30" s="630"/>
      <c r="AR30" s="630"/>
      <c r="AS30" s="626">
        <f>IF(AN30&gt;0,1,0)</f>
        <v>0</v>
      </c>
      <c r="AT30">
        <v>1</v>
      </c>
      <c r="AU30" s="1144">
        <f>SUMIF($AV$4:$AV$143,AV30,$AT$4:$AT$143)</f>
        <v>70</v>
      </c>
      <c r="AV30" s="1202">
        <f>RANK(AN30,$AN$4:$AN$143,0)</f>
        <v>1</v>
      </c>
    </row>
    <row r="31" spans="1:48" s="235" customFormat="1" ht="13.5">
      <c r="A31" s="1140"/>
      <c r="B31" s="768" t="str">
        <f>Командиры!D172</f>
        <v>Лобас И.В.</v>
      </c>
      <c r="C31" s="627">
        <f>'Учет 1б'!$G$872</f>
        <v>0</v>
      </c>
      <c r="D31" s="1130"/>
      <c r="E31" s="1143"/>
      <c r="F31" s="627">
        <f>'Учет 1б'!$H$872</f>
        <v>0</v>
      </c>
      <c r="G31" s="1130"/>
      <c r="H31" s="1131"/>
      <c r="I31" s="627">
        <f>'Учет 1б'!$I$872</f>
        <v>0</v>
      </c>
      <c r="J31" s="1130"/>
      <c r="K31" s="1131"/>
      <c r="L31" s="627">
        <f>'Учет 1б'!$J$872</f>
        <v>0</v>
      </c>
      <c r="M31" s="1130"/>
      <c r="N31" s="1131"/>
      <c r="O31" s="627">
        <f>'Учет 1б'!$K$872</f>
        <v>0</v>
      </c>
      <c r="P31" s="1130"/>
      <c r="Q31" s="1131"/>
      <c r="R31" s="627">
        <f>'Учет 1б'!$L$872</f>
        <v>0</v>
      </c>
      <c r="S31" s="1130"/>
      <c r="T31" s="1131"/>
      <c r="U31" s="627">
        <f>'Учет 1б'!$M$872</f>
        <v>0</v>
      </c>
      <c r="V31" s="1130"/>
      <c r="W31" s="1131"/>
      <c r="X31" s="627">
        <f>'Учет 1б'!$N$872</f>
        <v>0</v>
      </c>
      <c r="Y31" s="1130"/>
      <c r="Z31" s="1131"/>
      <c r="AA31" s="627">
        <f>'Учет 1б'!$O$872</f>
        <v>0</v>
      </c>
      <c r="AB31" s="1130"/>
      <c r="AC31" s="1131"/>
      <c r="AD31" s="627">
        <f>'Учет 1б'!$P$872</f>
        <v>0</v>
      </c>
      <c r="AE31" s="1130"/>
      <c r="AF31" s="1131"/>
      <c r="AG31" s="627">
        <f>'Учет 1б'!$Q$872</f>
        <v>0</v>
      </c>
      <c r="AH31" s="1130"/>
      <c r="AI31" s="1131"/>
      <c r="AJ31" s="627">
        <f>'Учет 1б'!$R$872</f>
        <v>0</v>
      </c>
      <c r="AK31" s="1130"/>
      <c r="AL31" s="1131"/>
      <c r="AM31" s="627">
        <f>'Учет 1б'!$S$872</f>
        <v>0</v>
      </c>
      <c r="AN31" s="1130"/>
      <c r="AO31" s="1131"/>
      <c r="AP31" s="1144"/>
      <c r="AQ31" s="631"/>
      <c r="AR31" s="631"/>
      <c r="AS31" s="626">
        <f>IF(AN30&gt;0,1,0)</f>
        <v>0</v>
      </c>
      <c r="AT31">
        <v>1</v>
      </c>
      <c r="AU31" s="1144"/>
      <c r="AV31" s="1202"/>
    </row>
    <row r="32" spans="1:48" ht="13.5" hidden="1">
      <c r="A32" s="1141">
        <v>135</v>
      </c>
      <c r="B32" s="767">
        <f>Командиры!C183</f>
        <v>0</v>
      </c>
      <c r="C32" s="628">
        <f>'Учет 1б'!$G$931</f>
        <v>0</v>
      </c>
      <c r="D32" s="1130">
        <f>SUM(C32,C33)</f>
        <v>0</v>
      </c>
      <c r="E32" s="1131" t="str">
        <f>IF(D32=0,"--",IF(D32=LARGE($D$4:$D$143,1),"лучший",IF(D32=SMALL($D$4:$D$143,$AQ$1+1),"худший"," ")))</f>
        <v>--</v>
      </c>
      <c r="F32" s="628">
        <f>'Учет 1б'!$H$931</f>
        <v>0</v>
      </c>
      <c r="G32" s="1130">
        <f>SUM(F32,F33)</f>
        <v>0</v>
      </c>
      <c r="H32" s="1131" t="str">
        <f>IF(G32=0,"--",IF(G32=LARGE($G$4:$G$143,1),"лучший",IF(G32=SMALL($G$4:$G$143,$AQ$1+1),"худший"," ")))</f>
        <v>--</v>
      </c>
      <c r="I32" s="629">
        <f>'Учет 1б'!$I$931</f>
        <v>0</v>
      </c>
      <c r="J32" s="1130">
        <f>SUM(I32,I33)</f>
        <v>0</v>
      </c>
      <c r="K32" s="1131" t="str">
        <f>IF(J32=0,"--",IF(J32=LARGE($J$4:$J$143,1),"лучший",IF(J32=SMALL($J$4:$J$143,$AQ$1+1),"худший"," ")))</f>
        <v>--</v>
      </c>
      <c r="L32" s="629">
        <f>'Учет 1б'!$J$931</f>
        <v>0</v>
      </c>
      <c r="M32" s="1130">
        <f>SUM(L32,L33)</f>
        <v>0</v>
      </c>
      <c r="N32" s="1131" t="str">
        <f>IF(M32=0,"--",IF(M32=LARGE($M$4:$M$143,1),"лучший",IF(M32=SMALL($M$4:$M$143,$AQ$1+1),"худший"," ")))</f>
        <v>--</v>
      </c>
      <c r="O32" s="629">
        <f>'Учет 1б'!$K$931</f>
        <v>0</v>
      </c>
      <c r="P32" s="1130">
        <f>SUM(O32,O33)</f>
        <v>0</v>
      </c>
      <c r="Q32" s="1131" t="str">
        <f>IF(P32=0,"--",IF(P32=LARGE($P$4:$P$143,1),"лучший",IF(P32=SMALL($P$4:$P$143,$AQ$1+1),"худший"," ")))</f>
        <v>--</v>
      </c>
      <c r="R32" s="629">
        <f>'Учет 1б'!$L$931</f>
        <v>0</v>
      </c>
      <c r="S32" s="1130">
        <f>SUM(R32,R33)</f>
        <v>0</v>
      </c>
      <c r="T32" s="1131" t="str">
        <f>IF(S32=0,"--",IF(S32=LARGE($S$4:$S$143,1),"лучший",IF(S32=SMALL($S$4:$S$143,$AQ$1+1),"худший"," ")))</f>
        <v>--</v>
      </c>
      <c r="U32" s="629">
        <f>'Учет 1б'!$M$931</f>
        <v>0</v>
      </c>
      <c r="V32" s="1130">
        <f>SUM(U32,U33)</f>
        <v>0</v>
      </c>
      <c r="W32" s="1131" t="str">
        <f>IF(V32=0,"--",IF(V32=LARGE($V$4:$V$143,1),"лучший",IF(V32=SMALL($V$4:$V$143,$AQ$1+1),"худший"," ")))</f>
        <v>--</v>
      </c>
      <c r="X32" s="629">
        <f>'Учет 1б'!$N$931</f>
        <v>0</v>
      </c>
      <c r="Y32" s="1130">
        <f>SUM(X32,X33)</f>
        <v>0</v>
      </c>
      <c r="Z32" s="1131" t="str">
        <f>IF(Y32=0,"--",IF(Y32=LARGE($Y$4:$Y$143,1),"лучший",IF(Y32=SMALL($Y$4:$Y$143,$AQ$1+1),"худший"," ")))</f>
        <v>--</v>
      </c>
      <c r="AA32" s="629">
        <f>'Учет 1б'!$O$931</f>
        <v>0</v>
      </c>
      <c r="AB32" s="1130">
        <f>SUM(AA32,AA33)</f>
        <v>0</v>
      </c>
      <c r="AC32" s="1131" t="str">
        <f>IF(AB32=0,"--",IF(AB32=LARGE($AB$4:$AB$143,1),"лучший",IF(AB32=SMALL($AB$4:$AB$143,$AQ$1+1),"худший"," ")))</f>
        <v>--</v>
      </c>
      <c r="AD32" s="629">
        <f>'Учет 1б'!$P$931</f>
        <v>0</v>
      </c>
      <c r="AE32" s="1130">
        <f>SUM(AD32,AD33)</f>
        <v>0</v>
      </c>
      <c r="AF32" s="1131" t="str">
        <f>IF(AE32=0,"--",IF(AE32=LARGE($AE$4:$AE$143,1),"лучший",IF(AE32=SMALL($AE$4:$AE$143,$AQ$1+1),"худший"," ")))</f>
        <v>--</v>
      </c>
      <c r="AG32" s="629">
        <f>'Учет 1б'!$Q$931</f>
        <v>0</v>
      </c>
      <c r="AH32" s="1130">
        <f>SUM(AG32,AG33)</f>
        <v>0</v>
      </c>
      <c r="AI32" s="1131" t="str">
        <f>IF(AH32=0,"--",IF(AH32=LARGE($AH$4:$AH$143,1),"лучший",IF(AH32=SMALL($AH$4:$AH$143,$AQ$1+1),"худший"," ")))</f>
        <v>--</v>
      </c>
      <c r="AJ32" s="629">
        <f>'Учет 1б'!$R$931</f>
        <v>0</v>
      </c>
      <c r="AK32" s="1130">
        <f>SUM(AJ32,AJ33)</f>
        <v>0</v>
      </c>
      <c r="AL32" s="1131" t="str">
        <f>IF(AK32=0,"--",IF(AK32=LARGE($AK$4:$AK$143,1),"лучший",IF(AK32=SMALL($AK$4:$AK$143,$AQ$1+1),"худший"," ")))</f>
        <v>--</v>
      </c>
      <c r="AM32" s="629">
        <f>'Учет 1б'!$S$931</f>
        <v>0</v>
      </c>
      <c r="AN32" s="1130">
        <f>SUM(AM32,AM33)</f>
        <v>0</v>
      </c>
      <c r="AO32" s="1131" t="str">
        <f>IF(AN32=0,"--",IF(AN32=LARGE($AN$4:$AN$143,1),"лучший",IF(AN32=SMALL($AN$4:$AN$143,$AQ$1+1),"худший"," ")))</f>
        <v>--</v>
      </c>
      <c r="AP32" s="1144" t="str">
        <f>IF(AN32&gt;0,IF(AU32=1,AV32,CONCATENATE(AV32,"-",AV32+AU32-1)),"-")</f>
        <v>-</v>
      </c>
      <c r="AQ32" s="630"/>
      <c r="AR32" s="630"/>
      <c r="AS32" s="626">
        <f>IF(AN32&gt;0,1,0)</f>
        <v>0</v>
      </c>
      <c r="AT32">
        <v>1</v>
      </c>
      <c r="AU32" s="1144">
        <f>SUMIF($AV$4:$AV$143,AV32,$AT$4:$AT$143)</f>
        <v>70</v>
      </c>
      <c r="AV32" s="1202">
        <f>RANK(AN32,$AN$4:$AN$143,0)</f>
        <v>1</v>
      </c>
    </row>
    <row r="33" spans="1:48" s="235" customFormat="1" ht="13.5" hidden="1">
      <c r="A33" s="1140"/>
      <c r="B33" s="768">
        <f>Командиры!D183</f>
        <v>0</v>
      </c>
      <c r="C33" s="627">
        <f>'Учет 1б'!$G$932</f>
        <v>0</v>
      </c>
      <c r="D33" s="1130"/>
      <c r="E33" s="1131"/>
      <c r="F33" s="627">
        <f>'Учет 1б'!$H$932</f>
        <v>0</v>
      </c>
      <c r="G33" s="1130"/>
      <c r="H33" s="1131"/>
      <c r="I33" s="627">
        <f>'Учет 1б'!$I$932</f>
        <v>0</v>
      </c>
      <c r="J33" s="1130"/>
      <c r="K33" s="1131"/>
      <c r="L33" s="627">
        <f>'Учет 1б'!$J$932</f>
        <v>0</v>
      </c>
      <c r="M33" s="1130"/>
      <c r="N33" s="1131"/>
      <c r="O33" s="627">
        <f>'Учет 1б'!$K$932</f>
        <v>0</v>
      </c>
      <c r="P33" s="1130"/>
      <c r="Q33" s="1131"/>
      <c r="R33" s="627">
        <f>'Учет 1б'!$L$932</f>
        <v>0</v>
      </c>
      <c r="S33" s="1130"/>
      <c r="T33" s="1131"/>
      <c r="U33" s="627">
        <f>'Учет 1б'!$M$932</f>
        <v>0</v>
      </c>
      <c r="V33" s="1130"/>
      <c r="W33" s="1131"/>
      <c r="X33" s="627">
        <f>'Учет 1б'!$N$932</f>
        <v>0</v>
      </c>
      <c r="Y33" s="1130"/>
      <c r="Z33" s="1131"/>
      <c r="AA33" s="627">
        <f>'Учет 1б'!$O$932</f>
        <v>0</v>
      </c>
      <c r="AB33" s="1130"/>
      <c r="AC33" s="1131"/>
      <c r="AD33" s="627">
        <f>'Учет 1б'!$P$932</f>
        <v>0</v>
      </c>
      <c r="AE33" s="1130"/>
      <c r="AF33" s="1131"/>
      <c r="AG33" s="627">
        <f>'Учет 1б'!$Q$932</f>
        <v>0</v>
      </c>
      <c r="AH33" s="1130"/>
      <c r="AI33" s="1131"/>
      <c r="AJ33" s="627">
        <f>'Учет 1б'!$R$932</f>
        <v>0</v>
      </c>
      <c r="AK33" s="1130"/>
      <c r="AL33" s="1131"/>
      <c r="AM33" s="627">
        <f>'Учет 1б'!$S$932</f>
        <v>0</v>
      </c>
      <c r="AN33" s="1130"/>
      <c r="AO33" s="1131"/>
      <c r="AP33" s="1144"/>
      <c r="AQ33" s="631"/>
      <c r="AR33" s="631"/>
      <c r="AS33" s="626">
        <f>IF(AN32&gt;0,1,0)</f>
        <v>0</v>
      </c>
      <c r="AT33">
        <v>1</v>
      </c>
      <c r="AU33" s="1144"/>
      <c r="AV33" s="1202"/>
    </row>
    <row r="34" spans="1:48" ht="13.5" hidden="1">
      <c r="A34" s="1141">
        <v>136</v>
      </c>
      <c r="B34" s="767">
        <f>Командиры!C194</f>
        <v>0</v>
      </c>
      <c r="C34" s="628">
        <f>'Учет 1б'!$G$991</f>
        <v>0</v>
      </c>
      <c r="D34" s="1130">
        <f>SUM(C34,C35)</f>
        <v>0</v>
      </c>
      <c r="E34" s="1131" t="str">
        <f>IF(D34=0,"--",IF(D34=LARGE($D$4:$D$143,1),"лучший",IF(D34=SMALL($D$4:$D$143,$AQ$1+1),"худший"," ")))</f>
        <v>--</v>
      </c>
      <c r="F34" s="628">
        <f>'Учет 1б'!$H$991</f>
        <v>0</v>
      </c>
      <c r="G34" s="1130">
        <f>SUM(F34,F35)</f>
        <v>0</v>
      </c>
      <c r="H34" s="1131" t="str">
        <f>IF(G34=0,"--",IF(G34=LARGE($G$4:$G$143,1),"лучший",IF(G34=SMALL($G$4:$G$143,$AQ$1+1),"худший"," ")))</f>
        <v>--</v>
      </c>
      <c r="I34" s="629">
        <f>'Учет 1б'!$I$991</f>
        <v>0</v>
      </c>
      <c r="J34" s="1130">
        <f>SUM(I34,I35)</f>
        <v>0</v>
      </c>
      <c r="K34" s="1131" t="str">
        <f>IF(J34=0,"--",IF(J34=LARGE($J$4:$J$143,1),"лучший",IF(J34=SMALL($J$4:$J$143,$AQ$1+1),"худший"," ")))</f>
        <v>--</v>
      </c>
      <c r="L34" s="629">
        <f>'Учет 1б'!$J$991</f>
        <v>0</v>
      </c>
      <c r="M34" s="1130">
        <f>SUM(L34,L35)</f>
        <v>0</v>
      </c>
      <c r="N34" s="1131" t="str">
        <f>IF(M34=0,"--",IF(M34=LARGE($M$4:$M$143,1),"лучший",IF(M34=SMALL($M$4:$M$143,$AQ$1+1),"худший"," ")))</f>
        <v>--</v>
      </c>
      <c r="O34" s="629">
        <f>'Учет 1б'!$K$991</f>
        <v>0</v>
      </c>
      <c r="P34" s="1130">
        <f>SUM(O34,O35)</f>
        <v>0</v>
      </c>
      <c r="Q34" s="1131" t="str">
        <f>IF(P34=0,"--",IF(P34=LARGE($P$4:$P$143,1),"лучший",IF(P34=SMALL($P$4:$P$143,$AQ$1+1),"худший"," ")))</f>
        <v>--</v>
      </c>
      <c r="R34" s="629">
        <f>'Учет 1б'!$L$991</f>
        <v>0</v>
      </c>
      <c r="S34" s="1130">
        <f>SUM(R34,R35)</f>
        <v>0</v>
      </c>
      <c r="T34" s="1131" t="str">
        <f>IF(S34=0,"--",IF(S34=LARGE($S$4:$S$143,1),"лучший",IF(S34=SMALL($S$4:$S$143,$AQ$1+1),"худший"," ")))</f>
        <v>--</v>
      </c>
      <c r="U34" s="629">
        <f>'Учет 1б'!$M$991</f>
        <v>0</v>
      </c>
      <c r="V34" s="1130">
        <f>SUM(U34,U35)</f>
        <v>0</v>
      </c>
      <c r="W34" s="1131" t="str">
        <f>IF(V34=0,"--",IF(V34=LARGE($V$4:$V$143,1),"лучший",IF(V34=SMALL($V$4:$V$143,$AQ$1+1),"худший"," ")))</f>
        <v>--</v>
      </c>
      <c r="X34" s="629">
        <f>'Учет 1б'!$N$991</f>
        <v>0</v>
      </c>
      <c r="Y34" s="1130">
        <f>SUM(X34,X35)</f>
        <v>0</v>
      </c>
      <c r="Z34" s="1131" t="str">
        <f>IF(Y34=0,"--",IF(Y34=LARGE($Y$4:$Y$143,1),"лучший",IF(Y34=SMALL($Y$4:$Y$143,$AQ$1+1),"худший"," ")))</f>
        <v>--</v>
      </c>
      <c r="AA34" s="629">
        <f>'Учет 1б'!$O$991</f>
        <v>0</v>
      </c>
      <c r="AB34" s="1130">
        <f>SUM(AA34,AA35)</f>
        <v>0</v>
      </c>
      <c r="AC34" s="1131" t="str">
        <f>IF(AB34=0,"--",IF(AB34=LARGE($AB$4:$AB$143,1),"лучший",IF(AB34=SMALL($AB$4:$AB$143,$AQ$1+1),"худший"," ")))</f>
        <v>--</v>
      </c>
      <c r="AD34" s="629">
        <f>'Учет 1б'!$P$991</f>
        <v>0</v>
      </c>
      <c r="AE34" s="1130">
        <f>SUM(AD34,AD35)</f>
        <v>0</v>
      </c>
      <c r="AF34" s="1131" t="str">
        <f>IF(AE34=0,"--",IF(AE34=LARGE($AE$4:$AE$143,1),"лучший",IF(AE34=SMALL($AE$4:$AE$143,$AQ$1+1),"худший"," ")))</f>
        <v>--</v>
      </c>
      <c r="AG34" s="629">
        <f>'Учет 1б'!$Q$991</f>
        <v>0</v>
      </c>
      <c r="AH34" s="1130">
        <f>SUM(AG34,AG35)</f>
        <v>0</v>
      </c>
      <c r="AI34" s="1131" t="str">
        <f>IF(AH34=0,"--",IF(AH34=LARGE($AH$4:$AH$143,1),"лучший",IF(AH34=SMALL($AH$4:$AH$143,$AQ$1+1),"худший"," ")))</f>
        <v>--</v>
      </c>
      <c r="AJ34" s="629">
        <f>'Учет 1б'!$R$991</f>
        <v>0</v>
      </c>
      <c r="AK34" s="1130">
        <f>SUM(AJ34,AJ35)</f>
        <v>0</v>
      </c>
      <c r="AL34" s="1131" t="str">
        <f>IF(AK34=0,"--",IF(AK34=LARGE($AK$4:$AK$143,1),"лучший",IF(AK34=SMALL($AK$4:$AK$143,$AQ$1+1),"худший"," ")))</f>
        <v>--</v>
      </c>
      <c r="AM34" s="629">
        <f>'Учет 1б'!$S$991</f>
        <v>0</v>
      </c>
      <c r="AN34" s="1130">
        <f>SUM(AM34,AM35)</f>
        <v>0</v>
      </c>
      <c r="AO34" s="1131" t="str">
        <f>IF(AN34=0,"--",IF(AN34=LARGE($AN$4:$AN$143,1),"лучший",IF(AN34=SMALL($AN$4:$AN$143,$AQ$1+1),"худший"," ")))</f>
        <v>--</v>
      </c>
      <c r="AP34" s="1144" t="str">
        <f>IF(AN34&gt;0,IF(AU34=1,AV34,CONCATENATE(AV34,"-",AV34+AU34-1)),"-")</f>
        <v>-</v>
      </c>
      <c r="AQ34" s="630"/>
      <c r="AR34" s="630"/>
      <c r="AS34" s="626">
        <f>IF(AN34&gt;0,1,0)</f>
        <v>0</v>
      </c>
      <c r="AT34">
        <v>1</v>
      </c>
      <c r="AU34" s="1144">
        <f>SUMIF($AV$4:$AV$143,AV34,$AT$4:$AT$143)</f>
        <v>70</v>
      </c>
      <c r="AV34" s="1202">
        <f>RANK(AN34,$AN$4:$AN$143,0)</f>
        <v>1</v>
      </c>
    </row>
    <row r="35" spans="1:48" s="235" customFormat="1" ht="13.5" hidden="1">
      <c r="A35" s="1140"/>
      <c r="B35" s="768">
        <f>Командиры!D194</f>
        <v>0</v>
      </c>
      <c r="C35" s="627">
        <f>'Учет 1б'!$G$992</f>
        <v>0</v>
      </c>
      <c r="D35" s="1130"/>
      <c r="E35" s="1131"/>
      <c r="F35" s="627">
        <f>'Учет 1б'!$H$992</f>
        <v>0</v>
      </c>
      <c r="G35" s="1130"/>
      <c r="H35" s="1131"/>
      <c r="I35" s="627">
        <f>'Учет 1б'!$I$992</f>
        <v>0</v>
      </c>
      <c r="J35" s="1130"/>
      <c r="K35" s="1131"/>
      <c r="L35" s="627">
        <f>'Учет 1б'!$J$992</f>
        <v>0</v>
      </c>
      <c r="M35" s="1130"/>
      <c r="N35" s="1131"/>
      <c r="O35" s="627">
        <f>'Учет 1б'!$K$992</f>
        <v>0</v>
      </c>
      <c r="P35" s="1130"/>
      <c r="Q35" s="1131"/>
      <c r="R35" s="627">
        <f>'Учет 1б'!$L$992</f>
        <v>0</v>
      </c>
      <c r="S35" s="1130"/>
      <c r="T35" s="1131"/>
      <c r="U35" s="627">
        <f>'Учет 1б'!$M$992</f>
        <v>0</v>
      </c>
      <c r="V35" s="1130"/>
      <c r="W35" s="1131"/>
      <c r="X35" s="627">
        <f>'Учет 1б'!$N$992</f>
        <v>0</v>
      </c>
      <c r="Y35" s="1130"/>
      <c r="Z35" s="1131"/>
      <c r="AA35" s="627">
        <f>'Учет 1б'!$O$992</f>
        <v>0</v>
      </c>
      <c r="AB35" s="1130"/>
      <c r="AC35" s="1131"/>
      <c r="AD35" s="627">
        <f>'Учет 1б'!$P$992</f>
        <v>0</v>
      </c>
      <c r="AE35" s="1130"/>
      <c r="AF35" s="1131"/>
      <c r="AG35" s="627">
        <f>'Учет 1б'!$Q$992</f>
        <v>0</v>
      </c>
      <c r="AH35" s="1130"/>
      <c r="AI35" s="1131"/>
      <c r="AJ35" s="627">
        <f>'Учет 1б'!$R$992</f>
        <v>0</v>
      </c>
      <c r="AK35" s="1130"/>
      <c r="AL35" s="1131"/>
      <c r="AM35" s="627">
        <f>'Учет 1б'!$S$992</f>
        <v>0</v>
      </c>
      <c r="AN35" s="1130"/>
      <c r="AO35" s="1131"/>
      <c r="AP35" s="1144"/>
      <c r="AQ35" s="631"/>
      <c r="AR35" s="631"/>
      <c r="AS35" s="626">
        <f>IF(AN34&gt;0,1,0)</f>
        <v>0</v>
      </c>
      <c r="AT35">
        <v>1</v>
      </c>
      <c r="AU35" s="1144"/>
      <c r="AV35" s="1202"/>
    </row>
    <row r="36" spans="1:48">
      <c r="A36" s="1141">
        <v>211</v>
      </c>
      <c r="B36" s="767" t="str">
        <f>Командиры!C207</f>
        <v xml:space="preserve">ст. лейтенант </v>
      </c>
      <c r="C36" s="628">
        <f>'Учет 2б'!$G$62</f>
        <v>0</v>
      </c>
      <c r="D36" s="1130">
        <f>SUM(C36,C37)</f>
        <v>0</v>
      </c>
      <c r="E36" s="1142" t="str">
        <f>IF(D36=0,"--",IF(D36=LARGE($D$4:$D$143,1),"лучший",IF(D36=SMALL($D$4:$D$143,$AQ$1+1),"худший"," ")))</f>
        <v>--</v>
      </c>
      <c r="F36" s="628">
        <f>'Учет 2б'!$H$62</f>
        <v>0</v>
      </c>
      <c r="G36" s="1130">
        <f>SUM(F36,F37)</f>
        <v>0</v>
      </c>
      <c r="H36" s="1131" t="str">
        <f>IF(G36=0,"--",IF(G36=LARGE($G$4:$G$143,1),"лучший",IF(G36=SMALL($G$4:$G$143,$AQ$1+1),"худший"," ")))</f>
        <v>--</v>
      </c>
      <c r="I36" s="629">
        <f>'Учет 2б'!$I$62</f>
        <v>0</v>
      </c>
      <c r="J36" s="1130">
        <f>SUM(I36,I37)</f>
        <v>0</v>
      </c>
      <c r="K36" s="1131" t="str">
        <f>IF(J36=0,"--",IF(J36=LARGE($J$4:$J$143,1),"лучший",IF(J36=SMALL($J$4:$J$143,$AQ$1+1),"худший"," ")))</f>
        <v>--</v>
      </c>
      <c r="L36" s="629">
        <f>'Учет 2б'!$J$62</f>
        <v>0</v>
      </c>
      <c r="M36" s="1130">
        <f>SUM(L36,L37)</f>
        <v>0</v>
      </c>
      <c r="N36" s="1131" t="str">
        <f>IF(M36=0,"--",IF(M36=LARGE($M$4:$M$143,1),"лучший",IF(M36=SMALL($M$4:$M$143,$AQ$1+1),"худший"," ")))</f>
        <v>--</v>
      </c>
      <c r="O36" s="629">
        <f>'Учет 2б'!$K$62</f>
        <v>0</v>
      </c>
      <c r="P36" s="1130">
        <f>SUM(O36,O37)</f>
        <v>0</v>
      </c>
      <c r="Q36" s="1131" t="str">
        <f>IF(P36=0,"--",IF(P36=LARGE($P$4:$P$143,1),"лучший",IF(P36=SMALL($P$4:$P$143,$AQ$1+1),"худший"," ")))</f>
        <v>--</v>
      </c>
      <c r="R36" s="629">
        <f>'Учет 2б'!$L$62</f>
        <v>0</v>
      </c>
      <c r="S36" s="1130">
        <f>SUM(R36,R37)</f>
        <v>0</v>
      </c>
      <c r="T36" s="1131" t="str">
        <f>IF(S36=0,"--",IF(S36=LARGE($S$4:$S$143,1),"лучший",IF(S36=SMALL($S$4:$S$143,$AQ$1+1),"худший"," ")))</f>
        <v>--</v>
      </c>
      <c r="U36" s="629">
        <f>'Учет 2б'!$M$62</f>
        <v>0</v>
      </c>
      <c r="V36" s="1130">
        <f>SUM(U36,U37)</f>
        <v>0</v>
      </c>
      <c r="W36" s="1131" t="str">
        <f>IF(V36=0,"--",IF(V36=LARGE($V$4:$V$143,1),"лучший",IF(V36=SMALL($V$4:$V$143,$AQ$1+1),"худший"," ")))</f>
        <v>--</v>
      </c>
      <c r="X36" s="629">
        <f>'Учет 2б'!$N$62</f>
        <v>0</v>
      </c>
      <c r="Y36" s="1130">
        <f>SUM(X36,X37)</f>
        <v>0</v>
      </c>
      <c r="Z36" s="1131" t="str">
        <f>IF(Y36=0,"--",IF(Y36=LARGE($Y$4:$Y$143,1),"лучший",IF(Y36=SMALL($Y$4:$Y$143,$AQ$1+1),"худший"," ")))</f>
        <v>--</v>
      </c>
      <c r="AA36" s="629">
        <f>'Учет 2б'!$O$62</f>
        <v>0</v>
      </c>
      <c r="AB36" s="1130">
        <f>SUM(AA36,AA37)</f>
        <v>0</v>
      </c>
      <c r="AC36" s="1131" t="str">
        <f>IF(AB36=0,"--",IF(AB36=LARGE($AB$4:$AB$143,1),"лучший",IF(AB36=SMALL($AB$4:$AB$143,$AQ$1+1),"худший"," ")))</f>
        <v>--</v>
      </c>
      <c r="AD36" s="629">
        <f>'Учет 2б'!$P$62</f>
        <v>0</v>
      </c>
      <c r="AE36" s="1130">
        <f>SUM(AD36,AD37)</f>
        <v>0</v>
      </c>
      <c r="AF36" s="1131" t="str">
        <f>IF(AE36=0,"--",IF(AE36=LARGE($AE$4:$AE$143,1),"лучший",IF(AE36=SMALL($AE$4:$AE$143,$AQ$1+1),"худший"," ")))</f>
        <v>--</v>
      </c>
      <c r="AG36" s="629">
        <f>'Учет 2б'!$Q$62</f>
        <v>0</v>
      </c>
      <c r="AH36" s="1130">
        <f>SUM(AG36,AG37)</f>
        <v>0</v>
      </c>
      <c r="AI36" s="1131" t="str">
        <f>IF(AH36=0,"--",IF(AH36=LARGE($AH$4:$AH$143,1),"лучший",IF(AH36=SMALL($AH$4:$AH$143,$AQ$1+1),"худший"," ")))</f>
        <v>--</v>
      </c>
      <c r="AJ36" s="629">
        <f>'Учет 2б'!$R$62</f>
        <v>0</v>
      </c>
      <c r="AK36" s="1130">
        <f>SUM(AJ36,AJ37)</f>
        <v>0</v>
      </c>
      <c r="AL36" s="1131" t="str">
        <f>IF(AK36=0,"--",IF(AK36=LARGE($AK$4:$AK$143,1),"лучший",IF(AK36=SMALL($AK$4:$AK$143,$AQ$1+1),"худший"," ")))</f>
        <v>--</v>
      </c>
      <c r="AM36" s="629">
        <f>'Учет 2б'!$S$62</f>
        <v>0</v>
      </c>
      <c r="AN36" s="1130">
        <f>SUM(AM36,AM37)</f>
        <v>0</v>
      </c>
      <c r="AO36" s="1131" t="str">
        <f>IF(AN36=0,"--",IF(AN36=LARGE($AN$4:$AN$143,1),"лучший",IF(AN36=SMALL($AN$4:$AN$143,$AQ$1+1),"худший"," ")))</f>
        <v>--</v>
      </c>
      <c r="AP36" s="1144" t="str">
        <f>IF(AN36&gt;0,IF(AU36=1,AV36,CONCATENATE(AV36,"-",AV36+AU36-1)),"-")</f>
        <v>-</v>
      </c>
      <c r="AQ36" s="94"/>
      <c r="AR36" s="94"/>
      <c r="AS36" s="626">
        <f>IF(AN36&gt;0,1,0)</f>
        <v>0</v>
      </c>
      <c r="AT36">
        <v>1</v>
      </c>
      <c r="AU36" s="1144">
        <f>SUMIF($AV$4:$AV$143,AV36,$AT$4:$AT$143)</f>
        <v>70</v>
      </c>
      <c r="AV36" s="1202">
        <f>RANK(AN36,$AN$4:$AN$143,0)</f>
        <v>1</v>
      </c>
    </row>
    <row r="37" spans="1:48" s="235" customFormat="1">
      <c r="A37" s="1140"/>
      <c r="B37" s="766" t="str">
        <f>Командиры!D207</f>
        <v>Ковалев И.С.</v>
      </c>
      <c r="C37" s="627">
        <f>'Учет 2б'!$G$63</f>
        <v>0</v>
      </c>
      <c r="D37" s="1130"/>
      <c r="E37" s="1143"/>
      <c r="F37" s="627">
        <f>'Учет 2б'!$H$63</f>
        <v>0</v>
      </c>
      <c r="G37" s="1130"/>
      <c r="H37" s="1131"/>
      <c r="I37" s="627">
        <f>'Учет 2б'!$I$63</f>
        <v>0</v>
      </c>
      <c r="J37" s="1130"/>
      <c r="K37" s="1131"/>
      <c r="L37" s="627">
        <f>'Учет 2б'!$J$63</f>
        <v>0</v>
      </c>
      <c r="M37" s="1130"/>
      <c r="N37" s="1131"/>
      <c r="O37" s="627">
        <f>'Учет 2б'!$K$63</f>
        <v>0</v>
      </c>
      <c r="P37" s="1130"/>
      <c r="Q37" s="1131"/>
      <c r="R37" s="627">
        <f>'Учет 2б'!$L$63</f>
        <v>0</v>
      </c>
      <c r="S37" s="1130"/>
      <c r="T37" s="1131"/>
      <c r="U37" s="627">
        <f>'Учет 2б'!$M$63</f>
        <v>0</v>
      </c>
      <c r="V37" s="1130"/>
      <c r="W37" s="1131"/>
      <c r="X37" s="627">
        <f>'Учет 2б'!$N$63</f>
        <v>0</v>
      </c>
      <c r="Y37" s="1130"/>
      <c r="Z37" s="1131"/>
      <c r="AA37" s="627">
        <f>'Учет 2б'!$O$63</f>
        <v>0</v>
      </c>
      <c r="AB37" s="1130"/>
      <c r="AC37" s="1131"/>
      <c r="AD37" s="627">
        <f>'Учет 2б'!$P$63</f>
        <v>0</v>
      </c>
      <c r="AE37" s="1130"/>
      <c r="AF37" s="1131"/>
      <c r="AG37" s="627">
        <f>'Учет 2б'!$Q$63</f>
        <v>0</v>
      </c>
      <c r="AH37" s="1130"/>
      <c r="AI37" s="1131"/>
      <c r="AJ37" s="627">
        <f>'Учет 2б'!$R$63</f>
        <v>0</v>
      </c>
      <c r="AK37" s="1130"/>
      <c r="AL37" s="1131"/>
      <c r="AM37" s="627">
        <f>'Учет 2б'!$S$63</f>
        <v>0</v>
      </c>
      <c r="AN37" s="1130"/>
      <c r="AO37" s="1131"/>
      <c r="AP37" s="1144"/>
      <c r="AQ37" s="96"/>
      <c r="AR37" s="96"/>
      <c r="AS37" s="626">
        <f>IF(AN36&gt;0,1,0)</f>
        <v>0</v>
      </c>
      <c r="AT37">
        <v>1</v>
      </c>
      <c r="AU37" s="1144"/>
      <c r="AV37" s="1202"/>
    </row>
    <row r="38" spans="1:48">
      <c r="A38" s="1141">
        <v>212</v>
      </c>
      <c r="B38" s="767" t="str">
        <f>Командиры!C218</f>
        <v>лейтенант</v>
      </c>
      <c r="C38" s="628">
        <f>'Учет 2б'!$G$122</f>
        <v>0</v>
      </c>
      <c r="D38" s="1130">
        <f>SUM(C38,C39)</f>
        <v>0</v>
      </c>
      <c r="E38" s="1142" t="str">
        <f>IF(D38=0,"--",IF(D38=LARGE($D$4:$D$143,1),"лучший",IF(D38=SMALL($D$4:$D$143,$AQ$1+1),"худший"," ")))</f>
        <v>--</v>
      </c>
      <c r="F38" s="628">
        <f>'Учет 2б'!$H$122</f>
        <v>0</v>
      </c>
      <c r="G38" s="1130">
        <f>SUM(F38,F39)</f>
        <v>0</v>
      </c>
      <c r="H38" s="1131" t="str">
        <f>IF(G38=0,"--",IF(G38=LARGE($G$4:$G$143,1),"лучший",IF(G38=SMALL($G$4:$G$143,$AQ$1+1),"худший"," ")))</f>
        <v>--</v>
      </c>
      <c r="I38" s="629">
        <f>'Учет 2б'!$I$122</f>
        <v>0</v>
      </c>
      <c r="J38" s="1130">
        <f>SUM(I38,I39)</f>
        <v>0</v>
      </c>
      <c r="K38" s="1131" t="str">
        <f>IF(J38=0,"--",IF(J38=LARGE($J$4:$J$143,1),"лучший",IF(J38=SMALL($J$4:$J$143,$AQ$1+1),"худший"," ")))</f>
        <v>--</v>
      </c>
      <c r="L38" s="629">
        <f>'Учет 2б'!$J$122</f>
        <v>0</v>
      </c>
      <c r="M38" s="1130">
        <f>SUM(L38,L39)</f>
        <v>0</v>
      </c>
      <c r="N38" s="1131" t="str">
        <f>IF(M38=0,"--",IF(M38=LARGE($M$4:$M$143,1),"лучший",IF(M38=SMALL($M$4:$M$143,$AQ$1+1),"худший"," ")))</f>
        <v>--</v>
      </c>
      <c r="O38" s="629">
        <f>'Учет 2б'!$K$122</f>
        <v>0</v>
      </c>
      <c r="P38" s="1130">
        <f>SUM(O38,O39)</f>
        <v>0</v>
      </c>
      <c r="Q38" s="1131" t="str">
        <f>IF(P38=0,"--",IF(P38=LARGE($P$4:$P$143,1),"лучший",IF(P38=SMALL($P$4:$P$143,$AQ$1+1),"худший"," ")))</f>
        <v>--</v>
      </c>
      <c r="R38" s="629">
        <f>'Учет 2б'!$L$122</f>
        <v>0</v>
      </c>
      <c r="S38" s="1130">
        <f>SUM(R38,R39)</f>
        <v>0</v>
      </c>
      <c r="T38" s="1131" t="str">
        <f>IF(S38=0,"--",IF(S38=LARGE($S$4:$S$143,1),"лучший",IF(S38=SMALL($S$4:$S$143,$AQ$1+1),"худший"," ")))</f>
        <v>--</v>
      </c>
      <c r="U38" s="629">
        <f>'Учет 2б'!$M$122</f>
        <v>0</v>
      </c>
      <c r="V38" s="1130">
        <f>SUM(U38,U39)</f>
        <v>0</v>
      </c>
      <c r="W38" s="1131" t="str">
        <f>IF(V38=0,"--",IF(V38=LARGE($V$4:$V$143,1),"лучший",IF(V38=SMALL($V$4:$V$143,$AQ$1+1),"худший"," ")))</f>
        <v>--</v>
      </c>
      <c r="X38" s="629">
        <f>'Учет 2б'!$N$122</f>
        <v>0</v>
      </c>
      <c r="Y38" s="1130">
        <f>SUM(X38,X39)</f>
        <v>0</v>
      </c>
      <c r="Z38" s="1131" t="str">
        <f>IF(Y38=0,"--",IF(Y38=LARGE($Y$4:$Y$143,1),"лучший",IF(Y38=SMALL($Y$4:$Y$143,$AQ$1+1),"худший"," ")))</f>
        <v>--</v>
      </c>
      <c r="AA38" s="629">
        <f>'Учет 2б'!$O$122</f>
        <v>0</v>
      </c>
      <c r="AB38" s="1130">
        <f>SUM(AA38,AA39)</f>
        <v>0</v>
      </c>
      <c r="AC38" s="1131" t="str">
        <f>IF(AB38=0,"--",IF(AB38=LARGE($AB$4:$AB$143,1),"лучший",IF(AB38=SMALL($AB$4:$AB$143,$AQ$1+1),"худший"," ")))</f>
        <v>--</v>
      </c>
      <c r="AD38" s="629">
        <f>'Учет 2б'!$P$122</f>
        <v>0</v>
      </c>
      <c r="AE38" s="1130">
        <f>SUM(AD38,AD39)</f>
        <v>0</v>
      </c>
      <c r="AF38" s="1131" t="str">
        <f>IF(AE38=0,"--",IF(AE38=LARGE($AE$4:$AE$143,1),"лучший",IF(AE38=SMALL($AE$4:$AE$143,$AQ$1+1),"худший"," ")))</f>
        <v>--</v>
      </c>
      <c r="AG38" s="629">
        <f>'Учет 2б'!$Q$122</f>
        <v>0</v>
      </c>
      <c r="AH38" s="1130">
        <f>SUM(AG38,AG39)</f>
        <v>0</v>
      </c>
      <c r="AI38" s="1131" t="str">
        <f>IF(AH38=0,"--",IF(AH38=LARGE($AH$4:$AH$143,1),"лучший",IF(AH38=SMALL($AH$4:$AH$143,$AQ$1+1),"худший"," ")))</f>
        <v>--</v>
      </c>
      <c r="AJ38" s="629">
        <f>'Учет 2б'!$R$122</f>
        <v>0</v>
      </c>
      <c r="AK38" s="1130">
        <f>SUM(AJ38,AJ39)</f>
        <v>0</v>
      </c>
      <c r="AL38" s="1131" t="str">
        <f>IF(AK38=0,"--",IF(AK38=LARGE($AK$4:$AK$143,1),"лучший",IF(AK38=SMALL($AK$4:$AK$143,$AQ$1+1),"худший"," ")))</f>
        <v>--</v>
      </c>
      <c r="AM38" s="629">
        <f>'Учет 2б'!$S$122</f>
        <v>0</v>
      </c>
      <c r="AN38" s="1130">
        <f>SUM(AM38,AM39)</f>
        <v>0</v>
      </c>
      <c r="AO38" s="1131" t="str">
        <f>IF(AN38=0,"--",IF(AN38=LARGE($AN$4:$AN$143,1),"лучший",IF(AN38=SMALL($AN$4:$AN$143,$AQ$1+1),"худший"," ")))</f>
        <v>--</v>
      </c>
      <c r="AP38" s="1144" t="str">
        <f>IF(AN38&gt;0,IF(AU38=1,AV38,CONCATENATE(AV38,"-",AV38+AU38-1)),"-")</f>
        <v>-</v>
      </c>
      <c r="AQ38" s="94"/>
      <c r="AR38" s="94"/>
      <c r="AS38" s="626">
        <f>IF(AN38&gt;0,1,0)</f>
        <v>0</v>
      </c>
      <c r="AT38">
        <v>1</v>
      </c>
      <c r="AU38" s="1144">
        <f>SUMIF($AV$4:$AV$143,AV38,$AT$4:$AT$143)</f>
        <v>70</v>
      </c>
      <c r="AV38" s="1202">
        <f>RANK(AN38,$AN$4:$AN$143,0)</f>
        <v>1</v>
      </c>
    </row>
    <row r="39" spans="1:48" s="235" customFormat="1">
      <c r="A39" s="1140"/>
      <c r="B39" s="766" t="str">
        <f>Командиры!D218</f>
        <v>Зятинин А.А.</v>
      </c>
      <c r="C39" s="627">
        <f>'Учет 2б'!$G$123</f>
        <v>0</v>
      </c>
      <c r="D39" s="1130"/>
      <c r="E39" s="1143"/>
      <c r="F39" s="627">
        <f>'Учет 2б'!$H$123</f>
        <v>0</v>
      </c>
      <c r="G39" s="1130"/>
      <c r="H39" s="1131"/>
      <c r="I39" s="627">
        <f>'Учет 2б'!$I$123</f>
        <v>0</v>
      </c>
      <c r="J39" s="1130"/>
      <c r="K39" s="1131"/>
      <c r="L39" s="627">
        <f>'Учет 2б'!$J$123</f>
        <v>0</v>
      </c>
      <c r="M39" s="1130"/>
      <c r="N39" s="1131"/>
      <c r="O39" s="627">
        <f>'Учет 2б'!$K$123</f>
        <v>0</v>
      </c>
      <c r="P39" s="1130"/>
      <c r="Q39" s="1131"/>
      <c r="R39" s="627">
        <f>'Учет 2б'!$L$123</f>
        <v>0</v>
      </c>
      <c r="S39" s="1130"/>
      <c r="T39" s="1131"/>
      <c r="U39" s="627">
        <f>'Учет 2б'!$M$123</f>
        <v>0</v>
      </c>
      <c r="V39" s="1130"/>
      <c r="W39" s="1131"/>
      <c r="X39" s="627">
        <f>'Учет 2б'!$N$123</f>
        <v>0</v>
      </c>
      <c r="Y39" s="1130"/>
      <c r="Z39" s="1131"/>
      <c r="AA39" s="627">
        <f>'Учет 2б'!$O$123</f>
        <v>0</v>
      </c>
      <c r="AB39" s="1130"/>
      <c r="AC39" s="1131"/>
      <c r="AD39" s="627">
        <f>'Учет 2б'!$P$123</f>
        <v>0</v>
      </c>
      <c r="AE39" s="1130"/>
      <c r="AF39" s="1131"/>
      <c r="AG39" s="627">
        <f>'Учет 2б'!$Q$123</f>
        <v>0</v>
      </c>
      <c r="AH39" s="1130"/>
      <c r="AI39" s="1131"/>
      <c r="AJ39" s="627">
        <f>'Учет 2б'!$R$123</f>
        <v>0</v>
      </c>
      <c r="AK39" s="1130"/>
      <c r="AL39" s="1131"/>
      <c r="AM39" s="627">
        <f>'Учет 2б'!$S$123</f>
        <v>0</v>
      </c>
      <c r="AN39" s="1130"/>
      <c r="AO39" s="1131"/>
      <c r="AP39" s="1144"/>
      <c r="AQ39" s="96"/>
      <c r="AR39" s="96"/>
      <c r="AS39" s="626">
        <f>IF(AN38&gt;0,1,0)</f>
        <v>0</v>
      </c>
      <c r="AT39">
        <v>1</v>
      </c>
      <c r="AU39" s="1144"/>
      <c r="AV39" s="1202"/>
    </row>
    <row r="40" spans="1:48">
      <c r="A40" s="1141">
        <v>213</v>
      </c>
      <c r="B40" s="767" t="str">
        <f>Командиры!C229</f>
        <v xml:space="preserve">ст. лейтенант </v>
      </c>
      <c r="C40" s="628">
        <f>'Учет 2б'!$G$182</f>
        <v>0</v>
      </c>
      <c r="D40" s="1130">
        <f>SUM(C40,C41)</f>
        <v>0</v>
      </c>
      <c r="E40" s="1142" t="str">
        <f>IF(D40=0,"--",IF(D40=LARGE($D$4:$D$143,1),"лучший",IF(D40=SMALL($D$4:$D$143,$AQ$1+1),"худший"," ")))</f>
        <v>--</v>
      </c>
      <c r="F40" s="628">
        <f>'Учет 2б'!$H$182</f>
        <v>0</v>
      </c>
      <c r="G40" s="1130">
        <f>SUM(F40,F41)</f>
        <v>0</v>
      </c>
      <c r="H40" s="1131" t="str">
        <f>IF(G40=0,"--",IF(G40=LARGE($G$4:$G$143,1),"лучший",IF(G40=SMALL($G$4:$G$143,$AQ$1+1),"худший"," ")))</f>
        <v>--</v>
      </c>
      <c r="I40" s="629">
        <f>'Учет 2б'!$I$182</f>
        <v>0</v>
      </c>
      <c r="J40" s="1130">
        <f>SUM(I40,I41)</f>
        <v>0</v>
      </c>
      <c r="K40" s="1131" t="str">
        <f>IF(J40=0,"--",IF(J40=LARGE($J$4:$J$143,1),"лучший",IF(J40=SMALL($J$4:$J$143,$AQ$1+1),"худший"," ")))</f>
        <v>--</v>
      </c>
      <c r="L40" s="629">
        <f>'Учет 2б'!$J$182</f>
        <v>0</v>
      </c>
      <c r="M40" s="1130">
        <f>SUM(L40,L41)</f>
        <v>0</v>
      </c>
      <c r="N40" s="1131" t="str">
        <f>IF(M40=0,"--",IF(M40=LARGE($M$4:$M$143,1),"лучший",IF(M40=SMALL($M$4:$M$143,$AQ$1+1),"худший"," ")))</f>
        <v>--</v>
      </c>
      <c r="O40" s="629">
        <f>'Учет 2б'!$K$182</f>
        <v>0</v>
      </c>
      <c r="P40" s="1130">
        <f>SUM(O40,O41)</f>
        <v>0</v>
      </c>
      <c r="Q40" s="1131" t="str">
        <f>IF(P40=0,"--",IF(P40=LARGE($P$4:$P$143,1),"лучший",IF(P40=SMALL($P$4:$P$143,$AQ$1+1),"худший"," ")))</f>
        <v>--</v>
      </c>
      <c r="R40" s="629">
        <f>'Учет 2б'!$L$182</f>
        <v>0</v>
      </c>
      <c r="S40" s="1130">
        <f>SUM(R40,R41)</f>
        <v>0</v>
      </c>
      <c r="T40" s="1131" t="str">
        <f>IF(S40=0,"--",IF(S40=LARGE($S$4:$S$143,1),"лучший",IF(S40=SMALL($S$4:$S$143,$AQ$1+1),"худший"," ")))</f>
        <v>--</v>
      </c>
      <c r="U40" s="629">
        <f>'Учет 2б'!$M$182</f>
        <v>0</v>
      </c>
      <c r="V40" s="1130">
        <f>SUM(U40,U41)</f>
        <v>0</v>
      </c>
      <c r="W40" s="1131" t="str">
        <f>IF(V40=0,"--",IF(V40=LARGE($V$4:$V$143,1),"лучший",IF(V40=SMALL($V$4:$V$143,$AQ$1+1),"худший"," ")))</f>
        <v>--</v>
      </c>
      <c r="X40" s="629">
        <f>'Учет 2б'!$N$182</f>
        <v>0</v>
      </c>
      <c r="Y40" s="1130">
        <f>SUM(X40,X41)</f>
        <v>0</v>
      </c>
      <c r="Z40" s="1131" t="str">
        <f>IF(Y40=0,"--",IF(Y40=LARGE($Y$4:$Y$143,1),"лучший",IF(Y40=SMALL($Y$4:$Y$143,$AQ$1+1),"худший"," ")))</f>
        <v>--</v>
      </c>
      <c r="AA40" s="629">
        <f>'Учет 2б'!$O$182</f>
        <v>0</v>
      </c>
      <c r="AB40" s="1130">
        <f>SUM(AA40,AA41)</f>
        <v>0</v>
      </c>
      <c r="AC40" s="1131" t="str">
        <f>IF(AB40=0,"--",IF(AB40=LARGE($AB$4:$AB$143,1),"лучший",IF(AB40=SMALL($AB$4:$AB$143,$AQ$1+1),"худший"," ")))</f>
        <v>--</v>
      </c>
      <c r="AD40" s="629">
        <f>'Учет 2б'!$P$182</f>
        <v>0</v>
      </c>
      <c r="AE40" s="1130">
        <f>SUM(AD40,AD41)</f>
        <v>0</v>
      </c>
      <c r="AF40" s="1131" t="str">
        <f>IF(AE40=0,"--",IF(AE40=LARGE($AE$4:$AE$143,1),"лучший",IF(AE40=SMALL($AE$4:$AE$143,$AQ$1+1),"худший"," ")))</f>
        <v>--</v>
      </c>
      <c r="AG40" s="629">
        <f>'Учет 2б'!$Q$182</f>
        <v>0</v>
      </c>
      <c r="AH40" s="1130">
        <f>SUM(AG40,AG41)</f>
        <v>0</v>
      </c>
      <c r="AI40" s="1131" t="str">
        <f>IF(AH40=0,"--",IF(AH40=LARGE($AH$4:$AH$143,1),"лучший",IF(AH40=SMALL($AH$4:$AH$143,$AQ$1+1),"худший"," ")))</f>
        <v>--</v>
      </c>
      <c r="AJ40" s="629">
        <f>'Учет 2б'!$R$182</f>
        <v>0</v>
      </c>
      <c r="AK40" s="1130">
        <f>SUM(AJ40,AJ41)</f>
        <v>0</v>
      </c>
      <c r="AL40" s="1131" t="str">
        <f>IF(AK40=0,"--",IF(AK40=LARGE($AK$4:$AK$143,1),"лучший",IF(AK40=SMALL($AK$4:$AK$143,$AQ$1+1),"худший"," ")))</f>
        <v>--</v>
      </c>
      <c r="AM40" s="629">
        <f>'Учет 2б'!$S$182</f>
        <v>0</v>
      </c>
      <c r="AN40" s="1130">
        <f>SUM(AM40,AM41)</f>
        <v>0</v>
      </c>
      <c r="AO40" s="1131" t="str">
        <f>IF(AN40=0,"--",IF(AN40=LARGE($AN$4:$AN$143,1),"лучший",IF(AN40=SMALL($AN$4:$AN$143,$AQ$1+1),"худший"," ")))</f>
        <v>--</v>
      </c>
      <c r="AP40" s="1144" t="str">
        <f>IF(AN40&gt;0,IF(AU40=1,AV40,CONCATENATE(AV40,"-",AV40+AU40-1)),"-")</f>
        <v>-</v>
      </c>
      <c r="AQ40" s="94"/>
      <c r="AR40" s="94"/>
      <c r="AS40" s="626">
        <f>IF(AN40&gt;0,1,0)</f>
        <v>0</v>
      </c>
      <c r="AT40">
        <v>1</v>
      </c>
      <c r="AU40" s="1144">
        <f>SUMIF($AV$4:$AV$143,AV40,$AT$4:$AT$143)</f>
        <v>70</v>
      </c>
      <c r="AV40" s="1202">
        <f>RANK(AN40,$AN$4:$AN$143,0)</f>
        <v>1</v>
      </c>
    </row>
    <row r="41" spans="1:48" s="235" customFormat="1">
      <c r="A41" s="1140"/>
      <c r="B41" s="766" t="str">
        <f>Командиры!D229</f>
        <v>Еремин А.А.</v>
      </c>
      <c r="C41" s="627">
        <f>'Учет 2б'!$G$183</f>
        <v>0</v>
      </c>
      <c r="D41" s="1130"/>
      <c r="E41" s="1143"/>
      <c r="F41" s="627">
        <f>'Учет 2б'!$H$183</f>
        <v>0</v>
      </c>
      <c r="G41" s="1130"/>
      <c r="H41" s="1131"/>
      <c r="I41" s="627">
        <f>'Учет 2б'!$I$183</f>
        <v>0</v>
      </c>
      <c r="J41" s="1130"/>
      <c r="K41" s="1131"/>
      <c r="L41" s="627">
        <f>'Учет 2б'!$J$183</f>
        <v>0</v>
      </c>
      <c r="M41" s="1130"/>
      <c r="N41" s="1131"/>
      <c r="O41" s="627">
        <f>'Учет 2б'!$K$183</f>
        <v>0</v>
      </c>
      <c r="P41" s="1130"/>
      <c r="Q41" s="1131"/>
      <c r="R41" s="627">
        <f>'Учет 2б'!$L$183</f>
        <v>0</v>
      </c>
      <c r="S41" s="1130"/>
      <c r="T41" s="1131"/>
      <c r="U41" s="627">
        <f>'Учет 2б'!$M$183</f>
        <v>0</v>
      </c>
      <c r="V41" s="1130"/>
      <c r="W41" s="1131"/>
      <c r="X41" s="627">
        <f>'Учет 2б'!$N$183</f>
        <v>0</v>
      </c>
      <c r="Y41" s="1130"/>
      <c r="Z41" s="1131"/>
      <c r="AA41" s="627">
        <f>'Учет 2б'!$O$183</f>
        <v>0</v>
      </c>
      <c r="AB41" s="1130"/>
      <c r="AC41" s="1131"/>
      <c r="AD41" s="627">
        <f>'Учет 2б'!$P$183</f>
        <v>0</v>
      </c>
      <c r="AE41" s="1130"/>
      <c r="AF41" s="1131"/>
      <c r="AG41" s="627">
        <f>'Учет 2б'!$Q$183</f>
        <v>0</v>
      </c>
      <c r="AH41" s="1130"/>
      <c r="AI41" s="1131"/>
      <c r="AJ41" s="627">
        <f>'Учет 2б'!$R$183</f>
        <v>0</v>
      </c>
      <c r="AK41" s="1130"/>
      <c r="AL41" s="1131"/>
      <c r="AM41" s="627">
        <f>'Учет 2б'!$S$183</f>
        <v>0</v>
      </c>
      <c r="AN41" s="1130"/>
      <c r="AO41" s="1131"/>
      <c r="AP41" s="1144"/>
      <c r="AQ41" s="96"/>
      <c r="AR41" s="96"/>
      <c r="AS41" s="626">
        <f>IF(AN40&gt;0,1,0)</f>
        <v>0</v>
      </c>
      <c r="AT41">
        <v>1</v>
      </c>
      <c r="AU41" s="1144"/>
      <c r="AV41" s="1202"/>
    </row>
    <row r="42" spans="1:48">
      <c r="A42" s="1141">
        <v>214</v>
      </c>
      <c r="B42" s="767" t="str">
        <f>Командиры!C240</f>
        <v>лейтенант</v>
      </c>
      <c r="C42" s="628">
        <f>'Учет 2б'!$G$242</f>
        <v>0</v>
      </c>
      <c r="D42" s="1130">
        <f>SUM(C42,C43)</f>
        <v>0</v>
      </c>
      <c r="E42" s="1142" t="str">
        <f>IF(D42=0,"--",IF(D42=LARGE($D$4:$D$143,1),"лучший",IF(D42=SMALL($D$4:$D$143,$AQ$1+1),"худший"," ")))</f>
        <v>--</v>
      </c>
      <c r="F42" s="628">
        <f>'Учет 2б'!$H$242</f>
        <v>0</v>
      </c>
      <c r="G42" s="1130">
        <f>SUM(F42,F43)</f>
        <v>0</v>
      </c>
      <c r="H42" s="1131" t="str">
        <f>IF(G42=0,"--",IF(G42=LARGE($G$4:$G$143,1),"лучший",IF(G42=SMALL($G$4:$G$143,$AQ$1+1),"худший"," ")))</f>
        <v>--</v>
      </c>
      <c r="I42" s="629">
        <f>'Учет 2б'!$I$242</f>
        <v>0</v>
      </c>
      <c r="J42" s="1130">
        <f>SUM(I42,I43)</f>
        <v>0</v>
      </c>
      <c r="K42" s="1131" t="str">
        <f>IF(J42=0,"--",IF(J42=LARGE($J$4:$J$143,1),"лучший",IF(J42=SMALL($J$4:$J$143,$AQ$1+1),"худший"," ")))</f>
        <v>--</v>
      </c>
      <c r="L42" s="629">
        <f>'Учет 2б'!$J$242</f>
        <v>0</v>
      </c>
      <c r="M42" s="1130">
        <f>SUM(L42,L43)</f>
        <v>0</v>
      </c>
      <c r="N42" s="1131" t="str">
        <f>IF(M42=0,"--",IF(M42=LARGE($M$4:$M$143,1),"лучший",IF(M42=SMALL($M$4:$M$143,$AQ$1+1),"худший"," ")))</f>
        <v>--</v>
      </c>
      <c r="O42" s="629">
        <f>'Учет 2б'!$K$242</f>
        <v>0</v>
      </c>
      <c r="P42" s="1130">
        <f>SUM(O42,O43)</f>
        <v>0</v>
      </c>
      <c r="Q42" s="1131" t="str">
        <f>IF(P42=0,"--",IF(P42=LARGE($P$4:$P$143,1),"лучший",IF(P42=SMALL($P$4:$P$143,$AQ$1+1),"худший"," ")))</f>
        <v>--</v>
      </c>
      <c r="R42" s="629">
        <f>'Учет 2б'!$L$242</f>
        <v>0</v>
      </c>
      <c r="S42" s="1130">
        <f>SUM(R42,R43)</f>
        <v>0</v>
      </c>
      <c r="T42" s="1131" t="str">
        <f>IF(S42=0,"--",IF(S42=LARGE($S$4:$S$143,1),"лучший",IF(S42=SMALL($S$4:$S$143,$AQ$1+1),"худший"," ")))</f>
        <v>--</v>
      </c>
      <c r="U42" s="629">
        <f>'Учет 2б'!$M$242</f>
        <v>0</v>
      </c>
      <c r="V42" s="1130">
        <f>SUM(U42,U43)</f>
        <v>0</v>
      </c>
      <c r="W42" s="1131" t="str">
        <f>IF(V42=0,"--",IF(V42=LARGE($V$4:$V$143,1),"лучший",IF(V42=SMALL($V$4:$V$143,$AQ$1+1),"худший"," ")))</f>
        <v>--</v>
      </c>
      <c r="X42" s="629">
        <f>'Учет 2б'!$N$242</f>
        <v>0</v>
      </c>
      <c r="Y42" s="1130">
        <f>SUM(X42,X43)</f>
        <v>0</v>
      </c>
      <c r="Z42" s="1131" t="str">
        <f>IF(Y42=0,"--",IF(Y42=LARGE($Y$4:$Y$143,1),"лучший",IF(Y42=SMALL($Y$4:$Y$143,$AQ$1+1),"худший"," ")))</f>
        <v>--</v>
      </c>
      <c r="AA42" s="629">
        <f>'Учет 2б'!$O$242</f>
        <v>0</v>
      </c>
      <c r="AB42" s="1130">
        <f>SUM(AA42,AA43)</f>
        <v>0</v>
      </c>
      <c r="AC42" s="1131" t="str">
        <f>IF(AB42=0,"--",IF(AB42=LARGE($AB$4:$AB$143,1),"лучший",IF(AB42=SMALL($AB$4:$AB$143,$AQ$1+1),"худший"," ")))</f>
        <v>--</v>
      </c>
      <c r="AD42" s="629">
        <f>'Учет 2б'!$P$242</f>
        <v>0</v>
      </c>
      <c r="AE42" s="1130">
        <f>SUM(AD42,AD43)</f>
        <v>0</v>
      </c>
      <c r="AF42" s="1131" t="str">
        <f>IF(AE42=0,"--",IF(AE42=LARGE($AE$4:$AE$143,1),"лучший",IF(AE42=SMALL($AE$4:$AE$143,$AQ$1+1),"худший"," ")))</f>
        <v>--</v>
      </c>
      <c r="AG42" s="629">
        <f>'Учет 2б'!$Q$242</f>
        <v>0</v>
      </c>
      <c r="AH42" s="1130">
        <f>SUM(AG42,AG43)</f>
        <v>0</v>
      </c>
      <c r="AI42" s="1131" t="str">
        <f>IF(AH42=0,"--",IF(AH42=LARGE($AH$4:$AH$143,1),"лучший",IF(AH42=SMALL($AH$4:$AH$143,$AQ$1+1),"худший"," ")))</f>
        <v>--</v>
      </c>
      <c r="AJ42" s="629">
        <f>'Учет 2б'!$R$242</f>
        <v>0</v>
      </c>
      <c r="AK42" s="1130">
        <f>SUM(AJ42,AJ43)</f>
        <v>0</v>
      </c>
      <c r="AL42" s="1131" t="str">
        <f>IF(AK42=0,"--",IF(AK42=LARGE($AK$4:$AK$143,1),"лучший",IF(AK42=SMALL($AK$4:$AK$143,$AQ$1+1),"худший"," ")))</f>
        <v>--</v>
      </c>
      <c r="AM42" s="629">
        <f>'Учет 2б'!$S$242</f>
        <v>0</v>
      </c>
      <c r="AN42" s="1130">
        <f>SUM(AM42,AM43)</f>
        <v>0</v>
      </c>
      <c r="AO42" s="1131" t="str">
        <f>IF(AN42=0,"--",IF(AN42=LARGE($AN$4:$AN$143,1),"лучший",IF(AN42=SMALL($AN$4:$AN$143,$AQ$1+1),"худший"," ")))</f>
        <v>--</v>
      </c>
      <c r="AP42" s="1144" t="str">
        <f>IF(AN42&gt;0,IF(AU42=1,AV42,CONCATENATE(AV42,"-",AV42+AU42-1)),"-")</f>
        <v>-</v>
      </c>
      <c r="AQ42" s="94"/>
      <c r="AR42" s="94"/>
      <c r="AS42" s="626">
        <f>IF(AN42&gt;0,1,0)</f>
        <v>0</v>
      </c>
      <c r="AT42">
        <v>1</v>
      </c>
      <c r="AU42" s="1144">
        <f>SUMIF($AV$4:$AV$143,AV42,$AT$4:$AT$143)</f>
        <v>70</v>
      </c>
      <c r="AV42" s="1202">
        <f>RANK(AN42,$AN$4:$AN$143,0)</f>
        <v>1</v>
      </c>
    </row>
    <row r="43" spans="1:48" s="235" customFormat="1">
      <c r="A43" s="1140"/>
      <c r="B43" s="769" t="str">
        <f>Командиры!D240</f>
        <v>Дейникин С.А.</v>
      </c>
      <c r="C43" s="627">
        <f>'Учет 2б'!$G$243</f>
        <v>0</v>
      </c>
      <c r="D43" s="1130"/>
      <c r="E43" s="1143"/>
      <c r="F43" s="627">
        <f>'Учет 2б'!$H$243</f>
        <v>0</v>
      </c>
      <c r="G43" s="1130"/>
      <c r="H43" s="1131"/>
      <c r="I43" s="627">
        <f>'Учет 2б'!$I$243</f>
        <v>0</v>
      </c>
      <c r="J43" s="1130"/>
      <c r="K43" s="1131"/>
      <c r="L43" s="627">
        <f>'Учет 2б'!$J$243</f>
        <v>0</v>
      </c>
      <c r="M43" s="1130"/>
      <c r="N43" s="1131"/>
      <c r="O43" s="627">
        <f>'Учет 2б'!$K$243</f>
        <v>0</v>
      </c>
      <c r="P43" s="1130"/>
      <c r="Q43" s="1131"/>
      <c r="R43" s="627">
        <f>'Учет 2б'!$L$243</f>
        <v>0</v>
      </c>
      <c r="S43" s="1130"/>
      <c r="T43" s="1131"/>
      <c r="U43" s="627">
        <f>'Учет 2б'!$M$243</f>
        <v>0</v>
      </c>
      <c r="V43" s="1130"/>
      <c r="W43" s="1131"/>
      <c r="X43" s="627">
        <f>'Учет 2б'!$N$243</f>
        <v>0</v>
      </c>
      <c r="Y43" s="1130"/>
      <c r="Z43" s="1131"/>
      <c r="AA43" s="627">
        <f>'Учет 2б'!$O$243</f>
        <v>0</v>
      </c>
      <c r="AB43" s="1130"/>
      <c r="AC43" s="1131"/>
      <c r="AD43" s="627">
        <f>'Учет 2б'!$P$243</f>
        <v>0</v>
      </c>
      <c r="AE43" s="1130"/>
      <c r="AF43" s="1131"/>
      <c r="AG43" s="627">
        <f>'Учет 2б'!$Q$243</f>
        <v>0</v>
      </c>
      <c r="AH43" s="1130"/>
      <c r="AI43" s="1131"/>
      <c r="AJ43" s="627">
        <f>'Учет 2б'!$R$243</f>
        <v>0</v>
      </c>
      <c r="AK43" s="1130"/>
      <c r="AL43" s="1131"/>
      <c r="AM43" s="627">
        <f>'Учет 2б'!$S$243</f>
        <v>0</v>
      </c>
      <c r="AN43" s="1130"/>
      <c r="AO43" s="1131"/>
      <c r="AP43" s="1144"/>
      <c r="AQ43" s="96"/>
      <c r="AR43" s="96"/>
      <c r="AS43" s="626">
        <f>IF(AN42&gt;0,1,0)</f>
        <v>0</v>
      </c>
      <c r="AT43">
        <v>1</v>
      </c>
      <c r="AU43" s="1144"/>
      <c r="AV43" s="1202"/>
    </row>
    <row r="44" spans="1:48" hidden="1">
      <c r="A44" s="1141">
        <v>215</v>
      </c>
      <c r="B44" s="767">
        <f>Командиры!C251</f>
        <v>0</v>
      </c>
      <c r="C44" s="628">
        <f>'Учет 2б'!$G$302</f>
        <v>0</v>
      </c>
      <c r="D44" s="1130">
        <f>SUM(C44,C45)</f>
        <v>0</v>
      </c>
      <c r="E44" s="1131" t="str">
        <f>IF(D44=0,"--",IF(D44=LARGE($D$4:$D$143,1),"лучший",IF(D44=SMALL($D$4:$D$143,$AQ$1+1),"худший"," ")))</f>
        <v>--</v>
      </c>
      <c r="F44" s="628">
        <f>'Учет 2б'!$H$302</f>
        <v>0</v>
      </c>
      <c r="G44" s="1130">
        <f>SUM(F44,F45)</f>
        <v>0</v>
      </c>
      <c r="H44" s="1131" t="str">
        <f>IF(G44=0,"--",IF(G44=LARGE($G$4:$G$143,1),"лучший",IF(G44=SMALL($G$4:$G$143,$AQ$1+1),"худший"," ")))</f>
        <v>--</v>
      </c>
      <c r="I44" s="629">
        <f>'Учет 2б'!$I$302</f>
        <v>0</v>
      </c>
      <c r="J44" s="1130">
        <f>SUM(I44,I45)</f>
        <v>0</v>
      </c>
      <c r="K44" s="1131" t="str">
        <f>IF(J44=0,"--",IF(J44=LARGE($J$4:$J$143,1),"лучший",IF(J44=SMALL($J$4:$J$143,$AQ$1+1),"худший"," ")))</f>
        <v>--</v>
      </c>
      <c r="L44" s="629">
        <f>'Учет 2б'!$J$302</f>
        <v>0</v>
      </c>
      <c r="M44" s="1130">
        <f>SUM(L44,L45)</f>
        <v>0</v>
      </c>
      <c r="N44" s="1131" t="str">
        <f>IF(M44=0,"--",IF(M44=LARGE($M$4:$M$143,1),"лучший",IF(M44=SMALL($M$4:$M$143,$AQ$1+1),"худший"," ")))</f>
        <v>--</v>
      </c>
      <c r="O44" s="629">
        <f>'Учет 2б'!$K$302</f>
        <v>0</v>
      </c>
      <c r="P44" s="1130">
        <f>SUM(O44,O45)</f>
        <v>0</v>
      </c>
      <c r="Q44" s="1131" t="str">
        <f>IF(P44=0,"--",IF(P44=LARGE($P$4:$P$143,1),"лучший",IF(P44=SMALL($P$4:$P$143,$AQ$1+1),"худший"," ")))</f>
        <v>--</v>
      </c>
      <c r="R44" s="629">
        <f>'Учет 2б'!$L$302</f>
        <v>0</v>
      </c>
      <c r="S44" s="1130">
        <f>SUM(R44,R45)</f>
        <v>0</v>
      </c>
      <c r="T44" s="1131" t="str">
        <f>IF(S44=0,"--",IF(S44=LARGE($S$4:$S$143,1),"лучший",IF(S44=SMALL($S$4:$S$143,$AQ$1+1),"худший"," ")))</f>
        <v>--</v>
      </c>
      <c r="U44" s="629">
        <f>'Учет 2б'!$M$302</f>
        <v>0</v>
      </c>
      <c r="V44" s="1130">
        <f>SUM(U44,U45)</f>
        <v>0</v>
      </c>
      <c r="W44" s="1131" t="str">
        <f>IF(V44=0,"--",IF(V44=LARGE($V$4:$V$143,1),"лучший",IF(V44=SMALL($V$4:$V$143,$AQ$1+1),"худший"," ")))</f>
        <v>--</v>
      </c>
      <c r="X44" s="629">
        <f>'Учет 2б'!$N$302</f>
        <v>0</v>
      </c>
      <c r="Y44" s="1130">
        <f>SUM(X44,X45)</f>
        <v>0</v>
      </c>
      <c r="Z44" s="1131" t="str">
        <f>IF(Y44=0,"--",IF(Y44=LARGE($Y$4:$Y$143,1),"лучший",IF(Y44=SMALL($Y$4:$Y$143,$AQ$1+1),"худший"," ")))</f>
        <v>--</v>
      </c>
      <c r="AA44" s="629">
        <f>'Учет 2б'!$O$302</f>
        <v>0</v>
      </c>
      <c r="AB44" s="1130">
        <f>SUM(AA44,AA45)</f>
        <v>0</v>
      </c>
      <c r="AC44" s="1131" t="str">
        <f>IF(AB44=0,"--",IF(AB44=LARGE($AB$4:$AB$143,1),"лучший",IF(AB44=SMALL($AB$4:$AB$143,$AQ$1+1),"худший"," ")))</f>
        <v>--</v>
      </c>
      <c r="AD44" s="629">
        <f>'Учет 2б'!$P$302</f>
        <v>0</v>
      </c>
      <c r="AE44" s="1130">
        <f>SUM(AD44,AD45)</f>
        <v>0</v>
      </c>
      <c r="AF44" s="1131" t="str">
        <f>IF(AE44=0,"--",IF(AE44=LARGE($AE$4:$AE$143,1),"лучший",IF(AE44=SMALL($AE$4:$AE$143,$AQ$1+1),"худший"," ")))</f>
        <v>--</v>
      </c>
      <c r="AG44" s="629">
        <f>'Учет 2б'!$Q$302</f>
        <v>0</v>
      </c>
      <c r="AH44" s="1130">
        <f>SUM(AG44,AG45)</f>
        <v>0</v>
      </c>
      <c r="AI44" s="1131" t="str">
        <f>IF(AH44=0,"--",IF(AH44=LARGE($AH$4:$AH$143,1),"лучший",IF(AH44=SMALL($AH$4:$AH$143,$AQ$1+1),"худший"," ")))</f>
        <v>--</v>
      </c>
      <c r="AJ44" s="629">
        <f>'Учет 2б'!$R$302</f>
        <v>0</v>
      </c>
      <c r="AK44" s="1130">
        <f>SUM(AJ44,AJ45)</f>
        <v>0</v>
      </c>
      <c r="AL44" s="1131" t="str">
        <f>IF(AK44=0,"--",IF(AK44=LARGE($AK$4:$AK$143,1),"лучший",IF(AK44=SMALL($AK$4:$AK$143,$AQ$1+1),"худший"," ")))</f>
        <v>--</v>
      </c>
      <c r="AM44" s="629">
        <f>'Учет 2б'!$S$302</f>
        <v>0</v>
      </c>
      <c r="AN44" s="1130">
        <f>SUM(AM44,AM45)</f>
        <v>0</v>
      </c>
      <c r="AO44" s="1131" t="str">
        <f>IF(AN44=0,"--",IF(AN44=LARGE($AN$4:$AN$143,1),"лучший",IF(AN44=SMALL($AN$4:$AN$143,$AQ$1+1),"худший"," ")))</f>
        <v>--</v>
      </c>
      <c r="AP44" s="1144" t="str">
        <f>IF(AN44&gt;0,IF(AU44=1,AV44,CONCATENATE(AV44,"-",AV44+AU44-1)),"-")</f>
        <v>-</v>
      </c>
      <c r="AQ44" s="94"/>
      <c r="AR44" s="94"/>
      <c r="AS44" s="626">
        <f>IF(AN44&gt;0,1,0)</f>
        <v>0</v>
      </c>
      <c r="AT44">
        <v>1</v>
      </c>
      <c r="AU44" s="1144">
        <f>SUMIF($AV$4:$AV$143,AV44,$AT$4:$AT$143)</f>
        <v>70</v>
      </c>
      <c r="AV44" s="1202">
        <f>RANK(AN44,$AN$4:$AN$143,0)</f>
        <v>1</v>
      </c>
    </row>
    <row r="45" spans="1:48" s="235" customFormat="1" hidden="1">
      <c r="A45" s="1140"/>
      <c r="B45" s="768">
        <f>Командиры!D251</f>
        <v>0</v>
      </c>
      <c r="C45" s="627">
        <f>'Учет 2б'!$G$303</f>
        <v>0</v>
      </c>
      <c r="D45" s="1130"/>
      <c r="E45" s="1131"/>
      <c r="F45" s="627">
        <f>'Учет 2б'!$H$303</f>
        <v>0</v>
      </c>
      <c r="G45" s="1130"/>
      <c r="H45" s="1131"/>
      <c r="I45" s="627">
        <f>'Учет 2б'!$I$303</f>
        <v>0</v>
      </c>
      <c r="J45" s="1130"/>
      <c r="K45" s="1131"/>
      <c r="L45" s="627">
        <f>'Учет 2б'!$J$303</f>
        <v>0</v>
      </c>
      <c r="M45" s="1130"/>
      <c r="N45" s="1131"/>
      <c r="O45" s="627">
        <f>'Учет 2б'!$K$303</f>
        <v>0</v>
      </c>
      <c r="P45" s="1130"/>
      <c r="Q45" s="1131"/>
      <c r="R45" s="627">
        <f>'Учет 2б'!$L$303</f>
        <v>0</v>
      </c>
      <c r="S45" s="1130"/>
      <c r="T45" s="1131"/>
      <c r="U45" s="627">
        <f>'Учет 2б'!$M$303</f>
        <v>0</v>
      </c>
      <c r="V45" s="1130"/>
      <c r="W45" s="1131"/>
      <c r="X45" s="627">
        <f>'Учет 2б'!$N$303</f>
        <v>0</v>
      </c>
      <c r="Y45" s="1130"/>
      <c r="Z45" s="1131"/>
      <c r="AA45" s="627">
        <f>'Учет 2б'!$O$303</f>
        <v>0</v>
      </c>
      <c r="AB45" s="1130"/>
      <c r="AC45" s="1131"/>
      <c r="AD45" s="627">
        <f>'Учет 2б'!$P$303</f>
        <v>0</v>
      </c>
      <c r="AE45" s="1130"/>
      <c r="AF45" s="1131"/>
      <c r="AG45" s="627">
        <f>'Учет 2б'!$Q$303</f>
        <v>0</v>
      </c>
      <c r="AH45" s="1130"/>
      <c r="AI45" s="1131"/>
      <c r="AJ45" s="627">
        <f>'Учет 2б'!$R$303</f>
        <v>0</v>
      </c>
      <c r="AK45" s="1130"/>
      <c r="AL45" s="1131"/>
      <c r="AM45" s="627">
        <f>'Учет 2б'!$S$303</f>
        <v>0</v>
      </c>
      <c r="AN45" s="1130"/>
      <c r="AO45" s="1131"/>
      <c r="AP45" s="1144"/>
      <c r="AQ45" s="96"/>
      <c r="AR45" s="96"/>
      <c r="AS45" s="626">
        <f>IF(AN44&gt;0,1,0)</f>
        <v>0</v>
      </c>
      <c r="AT45">
        <v>1</v>
      </c>
      <c r="AU45" s="1144"/>
      <c r="AV45" s="1202"/>
    </row>
    <row r="46" spans="1:48" hidden="1">
      <c r="A46" s="1141">
        <v>216</v>
      </c>
      <c r="B46" s="767">
        <f>Командиры!C262</f>
        <v>0</v>
      </c>
      <c r="C46" s="628">
        <f>'Учет 2б'!$G$362</f>
        <v>0</v>
      </c>
      <c r="D46" s="1130">
        <f>SUM(C46,C47)</f>
        <v>0</v>
      </c>
      <c r="E46" s="1131" t="str">
        <f>IF(D46=0,"--",IF(D46=LARGE($D$4:$D$143,1),"лучший",IF(D46=SMALL($D$4:$D$143,$AQ$1+1),"худший"," ")))</f>
        <v>--</v>
      </c>
      <c r="F46" s="628">
        <f>'Учет 2б'!$H$362</f>
        <v>0</v>
      </c>
      <c r="G46" s="1130">
        <f>SUM(F46,F47)</f>
        <v>0</v>
      </c>
      <c r="H46" s="1131" t="str">
        <f>IF(G46=0,"--",IF(G46=LARGE($G$4:$G$143,1),"лучший",IF(G46=SMALL($G$4:$G$143,$AQ$1+1),"худший"," ")))</f>
        <v>--</v>
      </c>
      <c r="I46" s="629">
        <f>'Учет 2б'!$I$362</f>
        <v>0</v>
      </c>
      <c r="J46" s="1130">
        <f>SUM(I46,I47)</f>
        <v>0</v>
      </c>
      <c r="K46" s="1131" t="str">
        <f>IF(J46=0,"--",IF(J46=LARGE($J$4:$J$143,1),"лучший",IF(J46=SMALL($J$4:$J$143,$AQ$1+1),"худший"," ")))</f>
        <v>--</v>
      </c>
      <c r="L46" s="629">
        <f>'Учет 2б'!$J$362</f>
        <v>0</v>
      </c>
      <c r="M46" s="1130">
        <f>SUM(L46,L47)</f>
        <v>0</v>
      </c>
      <c r="N46" s="1131" t="str">
        <f>IF(M46=0,"--",IF(M46=LARGE($M$4:$M$143,1),"лучший",IF(M46=SMALL($M$4:$M$143,$AQ$1+1),"худший"," ")))</f>
        <v>--</v>
      </c>
      <c r="O46" s="629">
        <f>'Учет 2б'!$K$362</f>
        <v>0</v>
      </c>
      <c r="P46" s="1130">
        <f>SUM(O46,O47)</f>
        <v>0</v>
      </c>
      <c r="Q46" s="1131" t="str">
        <f>IF(P46=0,"--",IF(P46=LARGE($P$4:$P$143,1),"лучший",IF(P46=SMALL($P$4:$P$143,$AQ$1+1),"худший"," ")))</f>
        <v>--</v>
      </c>
      <c r="R46" s="629">
        <f>'Учет 2б'!$L$362</f>
        <v>0</v>
      </c>
      <c r="S46" s="1130">
        <f>SUM(R46,R47)</f>
        <v>0</v>
      </c>
      <c r="T46" s="1131" t="str">
        <f>IF(S46=0,"--",IF(S46=LARGE($S$4:$S$143,1),"лучший",IF(S46=SMALL($S$4:$S$143,$AQ$1+1),"худший"," ")))</f>
        <v>--</v>
      </c>
      <c r="U46" s="629">
        <f>'Учет 2б'!$M$362</f>
        <v>0</v>
      </c>
      <c r="V46" s="1130">
        <f>SUM(U46,U47)</f>
        <v>0</v>
      </c>
      <c r="W46" s="1131" t="str">
        <f>IF(V46=0,"--",IF(V46=LARGE($V$4:$V$143,1),"лучший",IF(V46=SMALL($V$4:$V$143,$AQ$1+1),"худший"," ")))</f>
        <v>--</v>
      </c>
      <c r="X46" s="629">
        <f>'Учет 2б'!$N$362</f>
        <v>0</v>
      </c>
      <c r="Y46" s="1130">
        <f>SUM(X46,X47)</f>
        <v>0</v>
      </c>
      <c r="Z46" s="1131" t="str">
        <f>IF(Y46=0,"--",IF(Y46=LARGE($Y$4:$Y$143,1),"лучший",IF(Y46=SMALL($Y$4:$Y$143,$AQ$1+1),"худший"," ")))</f>
        <v>--</v>
      </c>
      <c r="AA46" s="629">
        <f>'Учет 2б'!$O$362</f>
        <v>0</v>
      </c>
      <c r="AB46" s="1130">
        <f>SUM(AA46,AA47)</f>
        <v>0</v>
      </c>
      <c r="AC46" s="1131" t="str">
        <f>IF(AB46=0,"--",IF(AB46=LARGE($AB$4:$AB$143,1),"лучший",IF(AB46=SMALL($AB$4:$AB$143,$AQ$1+1),"худший"," ")))</f>
        <v>--</v>
      </c>
      <c r="AD46" s="629">
        <f>'Учет 2б'!$P$362</f>
        <v>0</v>
      </c>
      <c r="AE46" s="1130">
        <f>SUM(AD46,AD47)</f>
        <v>0</v>
      </c>
      <c r="AF46" s="1131" t="str">
        <f>IF(AE46=0,"--",IF(AE46=LARGE($AE$4:$AE$143,1),"лучший",IF(AE46=SMALL($AE$4:$AE$143,$AQ$1+1),"худший"," ")))</f>
        <v>--</v>
      </c>
      <c r="AG46" s="629">
        <f>'Учет 2б'!$Q$362</f>
        <v>0</v>
      </c>
      <c r="AH46" s="1130">
        <f>SUM(AG46,AG47)</f>
        <v>0</v>
      </c>
      <c r="AI46" s="1131" t="str">
        <f>IF(AH46=0,"--",IF(AH46=LARGE($AH$4:$AH$143,1),"лучший",IF(AH46=SMALL($AH$4:$AH$143,$AQ$1+1),"худший"," ")))</f>
        <v>--</v>
      </c>
      <c r="AJ46" s="629">
        <f>'Учет 2б'!$R$362</f>
        <v>0</v>
      </c>
      <c r="AK46" s="1130">
        <f>SUM(AJ46,AJ47)</f>
        <v>0</v>
      </c>
      <c r="AL46" s="1131" t="str">
        <f>IF(AK46=0,"--",IF(AK46=LARGE($AK$4:$AK$143,1),"лучший",IF(AK46=SMALL($AK$4:$AK$143,$AQ$1+1),"худший"," ")))</f>
        <v>--</v>
      </c>
      <c r="AM46" s="629">
        <f>'Учет 2б'!$S$362</f>
        <v>0</v>
      </c>
      <c r="AN46" s="1130">
        <f>SUM(AM46,AM47)</f>
        <v>0</v>
      </c>
      <c r="AO46" s="1131" t="str">
        <f>IF(AN46=0,"--",IF(AN46=LARGE($AN$4:$AN$143,1),"лучший",IF(AN46=SMALL($AN$4:$AN$143,$AQ$1+1),"худший"," ")))</f>
        <v>--</v>
      </c>
      <c r="AP46" s="1144" t="str">
        <f>IF(AN46&gt;0,IF(AU46=1,AV46,CONCATENATE(AV46,"-",AV46+AU46-1)),"-")</f>
        <v>-</v>
      </c>
      <c r="AQ46" s="94"/>
      <c r="AR46" s="94"/>
      <c r="AS46" s="626">
        <f>IF(AN46&gt;0,1,0)</f>
        <v>0</v>
      </c>
      <c r="AT46">
        <v>1</v>
      </c>
      <c r="AU46" s="1144">
        <f>SUMIF($AV$4:$AV$143,AV46,$AT$4:$AT$143)</f>
        <v>70</v>
      </c>
      <c r="AV46" s="1202">
        <f>RANK(AN46,$AN$4:$AN$143,0)</f>
        <v>1</v>
      </c>
    </row>
    <row r="47" spans="1:48" s="235" customFormat="1" hidden="1">
      <c r="A47" s="1140"/>
      <c r="B47" s="768">
        <f>Командиры!D262</f>
        <v>0</v>
      </c>
      <c r="C47" s="627">
        <f>'Учет 2б'!$G$363</f>
        <v>0</v>
      </c>
      <c r="D47" s="1130"/>
      <c r="E47" s="1131"/>
      <c r="F47" s="627">
        <f>'Учет 2б'!$H$363</f>
        <v>0</v>
      </c>
      <c r="G47" s="1130"/>
      <c r="H47" s="1131"/>
      <c r="I47" s="627">
        <f>'Учет 2б'!$I$363</f>
        <v>0</v>
      </c>
      <c r="J47" s="1130"/>
      <c r="K47" s="1131"/>
      <c r="L47" s="627">
        <f>'Учет 2б'!$J$363</f>
        <v>0</v>
      </c>
      <c r="M47" s="1130"/>
      <c r="N47" s="1131"/>
      <c r="O47" s="627">
        <f>'Учет 2б'!$K$363</f>
        <v>0</v>
      </c>
      <c r="P47" s="1130"/>
      <c r="Q47" s="1131"/>
      <c r="R47" s="627">
        <f>'Учет 2б'!$L$363</f>
        <v>0</v>
      </c>
      <c r="S47" s="1130"/>
      <c r="T47" s="1131"/>
      <c r="U47" s="627">
        <f>'Учет 2б'!$M$363</f>
        <v>0</v>
      </c>
      <c r="V47" s="1130"/>
      <c r="W47" s="1131"/>
      <c r="X47" s="627">
        <f>'Учет 2б'!$N$363</f>
        <v>0</v>
      </c>
      <c r="Y47" s="1130"/>
      <c r="Z47" s="1131"/>
      <c r="AA47" s="627">
        <f>'Учет 2б'!$O$363</f>
        <v>0</v>
      </c>
      <c r="AB47" s="1130"/>
      <c r="AC47" s="1131"/>
      <c r="AD47" s="627">
        <f>'Учет 2б'!$P$363</f>
        <v>0</v>
      </c>
      <c r="AE47" s="1130"/>
      <c r="AF47" s="1131"/>
      <c r="AG47" s="627">
        <f>'Учет 2б'!$Q$363</f>
        <v>0</v>
      </c>
      <c r="AH47" s="1130"/>
      <c r="AI47" s="1131"/>
      <c r="AJ47" s="627">
        <f>'Учет 2б'!$R$363</f>
        <v>0</v>
      </c>
      <c r="AK47" s="1130"/>
      <c r="AL47" s="1131"/>
      <c r="AM47" s="627">
        <f>'Учет 2б'!$S$363</f>
        <v>0</v>
      </c>
      <c r="AN47" s="1130"/>
      <c r="AO47" s="1131"/>
      <c r="AP47" s="1144"/>
      <c r="AQ47" s="96"/>
      <c r="AR47" s="96"/>
      <c r="AS47" s="626">
        <f>IF(AN46&gt;0,1,0)</f>
        <v>0</v>
      </c>
      <c r="AT47">
        <v>1</v>
      </c>
      <c r="AU47" s="1144"/>
      <c r="AV47" s="1202"/>
    </row>
    <row r="48" spans="1:48">
      <c r="A48" s="1141">
        <v>221</v>
      </c>
      <c r="B48" s="767" t="str">
        <f>Командиры!C274</f>
        <v>ст. лейтенант</v>
      </c>
      <c r="C48" s="628">
        <f>'Учет 2б'!$G$436</f>
        <v>0</v>
      </c>
      <c r="D48" s="1130">
        <f>SUM(C48,C49)</f>
        <v>0</v>
      </c>
      <c r="E48" s="1142" t="str">
        <f>IF(D48=0,"--",IF(D48=LARGE($D$4:$D$143,1),"лучший",IF(D48=SMALL($D$4:$D$143,$AQ$1+1),"худший"," ")))</f>
        <v>--</v>
      </c>
      <c r="F48" s="628">
        <f>'Учет 2б'!$H$436</f>
        <v>0</v>
      </c>
      <c r="G48" s="1130">
        <f>SUM(F48,F49)</f>
        <v>0</v>
      </c>
      <c r="H48" s="1131" t="str">
        <f>IF(G48=0,"--",IF(G48=LARGE($G$4:$G$143,1),"лучший",IF(G48=SMALL($G$4:$G$143,$AQ$1+1),"худший"," ")))</f>
        <v>--</v>
      </c>
      <c r="I48" s="629">
        <f>'Учет 2б'!$I$436</f>
        <v>0</v>
      </c>
      <c r="J48" s="1130">
        <f>SUM(I48,I49)</f>
        <v>0</v>
      </c>
      <c r="K48" s="1131" t="str">
        <f>IF(J48=0,"--",IF(J48=LARGE($J$4:$J$143,1),"лучший",IF(J48=SMALL($J$4:$J$143,$AQ$1+1),"худший"," ")))</f>
        <v>--</v>
      </c>
      <c r="L48" s="629">
        <f>'Учет 2б'!$J$436</f>
        <v>0</v>
      </c>
      <c r="M48" s="1130">
        <f>SUM(L48,L49)</f>
        <v>0</v>
      </c>
      <c r="N48" s="1131" t="str">
        <f>IF(M48=0,"--",IF(M48=LARGE($M$4:$M$143,1),"лучший",IF(M48=SMALL($M$4:$M$143,$AQ$1+1),"худший"," ")))</f>
        <v>--</v>
      </c>
      <c r="O48" s="629">
        <f>'Учет 2б'!$K$436</f>
        <v>0</v>
      </c>
      <c r="P48" s="1130">
        <f>SUM(O48,O49)</f>
        <v>0</v>
      </c>
      <c r="Q48" s="1131" t="str">
        <f>IF(P48=0,"--",IF(P48=LARGE($P$4:$P$143,1),"лучший",IF(P48=SMALL($P$4:$P$143,$AQ$1+1),"худший"," ")))</f>
        <v>--</v>
      </c>
      <c r="R48" s="629">
        <f>'Учет 2б'!$L$436</f>
        <v>0</v>
      </c>
      <c r="S48" s="1130">
        <f>SUM(R48,R49)</f>
        <v>0</v>
      </c>
      <c r="T48" s="1131" t="str">
        <f>IF(S48=0,"--",IF(S48=LARGE($S$4:$S$143,1),"лучший",IF(S48=SMALL($S$4:$S$143,$AQ$1+1),"худший"," ")))</f>
        <v>--</v>
      </c>
      <c r="U48" s="629">
        <f>'Учет 2б'!$M$436</f>
        <v>0</v>
      </c>
      <c r="V48" s="1130">
        <f>SUM(U48,U49)</f>
        <v>0</v>
      </c>
      <c r="W48" s="1131" t="str">
        <f>IF(V48=0,"--",IF(V48=LARGE($V$4:$V$143,1),"лучший",IF(V48=SMALL($V$4:$V$143,$AQ$1+1),"худший"," ")))</f>
        <v>--</v>
      </c>
      <c r="X48" s="629">
        <f>'Учет 2б'!$N$436</f>
        <v>0</v>
      </c>
      <c r="Y48" s="1130">
        <f>SUM(X48,X49)</f>
        <v>0</v>
      </c>
      <c r="Z48" s="1131" t="str">
        <f>IF(Y48=0,"--",IF(Y48=LARGE($Y$4:$Y$143,1),"лучший",IF(Y48=SMALL($Y$4:$Y$143,$AQ$1+1),"худший"," ")))</f>
        <v>--</v>
      </c>
      <c r="AA48" s="629">
        <f>'Учет 2б'!$O$436</f>
        <v>0</v>
      </c>
      <c r="AB48" s="1130">
        <f>SUM(AA48,AA49)</f>
        <v>0</v>
      </c>
      <c r="AC48" s="1131" t="str">
        <f>IF(AB48=0,"--",IF(AB48=LARGE($AB$4:$AB$143,1),"лучший",IF(AB48=SMALL($AB$4:$AB$143,$AQ$1+1),"худший"," ")))</f>
        <v>--</v>
      </c>
      <c r="AD48" s="629">
        <f>'Учет 2б'!$P$436</f>
        <v>0</v>
      </c>
      <c r="AE48" s="1130">
        <f>SUM(AD48,AD49)</f>
        <v>0</v>
      </c>
      <c r="AF48" s="1131" t="str">
        <f>IF(AE48=0,"--",IF(AE48=LARGE($AE$4:$AE$143,1),"лучший",IF(AE48=SMALL($AE$4:$AE$143,$AQ$1+1),"худший"," ")))</f>
        <v>--</v>
      </c>
      <c r="AG48" s="629">
        <f>'Учет 2б'!$Q$436</f>
        <v>0</v>
      </c>
      <c r="AH48" s="1130">
        <f>SUM(AG48,AG49)</f>
        <v>0</v>
      </c>
      <c r="AI48" s="1131" t="str">
        <f>IF(AH48=0,"--",IF(AH48=LARGE($AH$4:$AH$143,1),"лучший",IF(AH48=SMALL($AH$4:$AH$143,$AQ$1+1),"худший"," ")))</f>
        <v>--</v>
      </c>
      <c r="AJ48" s="629">
        <f>'Учет 2б'!$R$436</f>
        <v>0</v>
      </c>
      <c r="AK48" s="1130">
        <f>SUM(AJ48,AJ49)</f>
        <v>0</v>
      </c>
      <c r="AL48" s="1131" t="str">
        <f>IF(AK48=0,"--",IF(AK48=LARGE($AK$4:$AK$143,1),"лучший",IF(AK48=SMALL($AK$4:$AK$143,$AQ$1+1),"худший"," ")))</f>
        <v>--</v>
      </c>
      <c r="AM48" s="629">
        <f>'Учет 2б'!$S$436</f>
        <v>0</v>
      </c>
      <c r="AN48" s="1130">
        <f>SUM(AM48,AM49)</f>
        <v>0</v>
      </c>
      <c r="AO48" s="1131" t="str">
        <f>IF(AN48=0,"--",IF(AN48=LARGE($AN$4:$AN$143,1),"лучший",IF(AN48=SMALL($AN$4:$AN$143,$AQ$1+1),"худший"," ")))</f>
        <v>--</v>
      </c>
      <c r="AP48" s="1144" t="str">
        <f>IF(AN48&gt;0,IF(AU48=1,AV48,CONCATENATE(AV48,"-",AV48+AU48-1)),"-")</f>
        <v>-</v>
      </c>
      <c r="AQ48" s="94"/>
      <c r="AR48" s="94"/>
      <c r="AS48" s="626">
        <f>IF(AN48&gt;0,1,0)</f>
        <v>0</v>
      </c>
      <c r="AT48">
        <v>1</v>
      </c>
      <c r="AU48" s="1144">
        <f>SUMIF($AV$4:$AV$143,AV48,$AT$4:$AT$143)</f>
        <v>70</v>
      </c>
      <c r="AV48" s="1202">
        <f>RANK(AN48,$AN$4:$AN$143,0)</f>
        <v>1</v>
      </c>
    </row>
    <row r="49" spans="1:48" s="235" customFormat="1">
      <c r="A49" s="1140"/>
      <c r="B49" s="766" t="str">
        <f>Командиры!D274</f>
        <v>Авдеев С.А.</v>
      </c>
      <c r="C49" s="627">
        <f>'Учет 2б'!$G$437</f>
        <v>0</v>
      </c>
      <c r="D49" s="1130"/>
      <c r="E49" s="1143"/>
      <c r="F49" s="627">
        <f>'Учет 2б'!$H$437</f>
        <v>0</v>
      </c>
      <c r="G49" s="1130"/>
      <c r="H49" s="1131"/>
      <c r="I49" s="627">
        <f>'Учет 2б'!$I$437</f>
        <v>0</v>
      </c>
      <c r="J49" s="1130"/>
      <c r="K49" s="1131"/>
      <c r="L49" s="627">
        <f>'Учет 2б'!$J$437</f>
        <v>0</v>
      </c>
      <c r="M49" s="1130"/>
      <c r="N49" s="1131"/>
      <c r="O49" s="627">
        <f>'Учет 2б'!$K$437</f>
        <v>0</v>
      </c>
      <c r="P49" s="1130"/>
      <c r="Q49" s="1131"/>
      <c r="R49" s="627">
        <f>'Учет 2б'!$L$437</f>
        <v>0</v>
      </c>
      <c r="S49" s="1130"/>
      <c r="T49" s="1131"/>
      <c r="U49" s="627">
        <f>'Учет 2б'!$M$437</f>
        <v>0</v>
      </c>
      <c r="V49" s="1130"/>
      <c r="W49" s="1131"/>
      <c r="X49" s="627">
        <f>'Учет 2б'!$N$437</f>
        <v>0</v>
      </c>
      <c r="Y49" s="1130"/>
      <c r="Z49" s="1131"/>
      <c r="AA49" s="627">
        <f>'Учет 2б'!$O$437</f>
        <v>0</v>
      </c>
      <c r="AB49" s="1130"/>
      <c r="AC49" s="1131"/>
      <c r="AD49" s="627">
        <f>'Учет 2б'!$P$437</f>
        <v>0</v>
      </c>
      <c r="AE49" s="1130"/>
      <c r="AF49" s="1131"/>
      <c r="AG49" s="627">
        <f>'Учет 2б'!$Q$437</f>
        <v>0</v>
      </c>
      <c r="AH49" s="1130"/>
      <c r="AI49" s="1131"/>
      <c r="AJ49" s="627">
        <f>'Учет 2б'!$R$437</f>
        <v>0</v>
      </c>
      <c r="AK49" s="1130"/>
      <c r="AL49" s="1131"/>
      <c r="AM49" s="627">
        <f>'Учет 2б'!$S$437</f>
        <v>0</v>
      </c>
      <c r="AN49" s="1130"/>
      <c r="AO49" s="1131"/>
      <c r="AP49" s="1144"/>
      <c r="AQ49" s="96"/>
      <c r="AR49" s="96"/>
      <c r="AS49" s="626">
        <f>IF(AN48&gt;0,1,0)</f>
        <v>0</v>
      </c>
      <c r="AT49">
        <v>1</v>
      </c>
      <c r="AU49" s="1144"/>
      <c r="AV49" s="1202"/>
    </row>
    <row r="50" spans="1:48">
      <c r="A50" s="1141">
        <v>222</v>
      </c>
      <c r="B50" s="767" t="str">
        <f>Командиры!C285</f>
        <v>лейтенант</v>
      </c>
      <c r="C50" s="628">
        <f>'Учет 2б'!$G$496</f>
        <v>0</v>
      </c>
      <c r="D50" s="1130">
        <f>SUM(C50,C51)</f>
        <v>0</v>
      </c>
      <c r="E50" s="1142" t="str">
        <f>IF(D50=0,"--",IF(D50=LARGE($D$4:$D$143,1),"лучший",IF(D50=SMALL($D$4:$D$143,$AQ$1+1),"худший"," ")))</f>
        <v>--</v>
      </c>
      <c r="F50" s="628">
        <f>'Учет 2б'!$H$496</f>
        <v>0</v>
      </c>
      <c r="G50" s="1130">
        <f>SUM(F50,F51)</f>
        <v>0</v>
      </c>
      <c r="H50" s="1131" t="str">
        <f>IF(G50=0,"--",IF(G50=LARGE($G$4:$G$143,1),"лучший",IF(G50=SMALL($G$4:$G$143,$AQ$1+1),"худший"," ")))</f>
        <v>--</v>
      </c>
      <c r="I50" s="629">
        <f>'Учет 2б'!$I$496</f>
        <v>0</v>
      </c>
      <c r="J50" s="1130">
        <f>SUM(I50,I51)</f>
        <v>0</v>
      </c>
      <c r="K50" s="1131" t="str">
        <f>IF(J50=0,"--",IF(J50=LARGE($J$4:$J$143,1),"лучший",IF(J50=SMALL($J$4:$J$143,$AQ$1+1),"худший"," ")))</f>
        <v>--</v>
      </c>
      <c r="L50" s="629">
        <f>'Учет 2б'!$J$496</f>
        <v>0</v>
      </c>
      <c r="M50" s="1130">
        <f>SUM(L50,L51)</f>
        <v>0</v>
      </c>
      <c r="N50" s="1131" t="str">
        <f>IF(M50=0,"--",IF(M50=LARGE($M$4:$M$143,1),"лучший",IF(M50=SMALL($M$4:$M$143,$AQ$1+1),"худший"," ")))</f>
        <v>--</v>
      </c>
      <c r="O50" s="629">
        <f>'Учет 2б'!$K$496</f>
        <v>0</v>
      </c>
      <c r="P50" s="1130">
        <f>SUM(O50,O51)</f>
        <v>0</v>
      </c>
      <c r="Q50" s="1131" t="str">
        <f>IF(P50=0,"--",IF(P50=LARGE($P$4:$P$143,1),"лучший",IF(P50=SMALL($P$4:$P$143,$AQ$1+1),"худший"," ")))</f>
        <v>--</v>
      </c>
      <c r="R50" s="629">
        <f>'Учет 2б'!$L$496</f>
        <v>0</v>
      </c>
      <c r="S50" s="1130">
        <f>SUM(R50,R51)</f>
        <v>0</v>
      </c>
      <c r="T50" s="1131" t="str">
        <f>IF(S50=0,"--",IF(S50=LARGE($S$4:$S$143,1),"лучший",IF(S50=SMALL($S$4:$S$143,$AQ$1+1),"худший"," ")))</f>
        <v>--</v>
      </c>
      <c r="U50" s="629">
        <f>'Учет 2б'!$M$496</f>
        <v>0</v>
      </c>
      <c r="V50" s="1130">
        <f>SUM(U50,U51)</f>
        <v>0</v>
      </c>
      <c r="W50" s="1131" t="str">
        <f>IF(V50=0,"--",IF(V50=LARGE($V$4:$V$143,1),"лучший",IF(V50=SMALL($V$4:$V$143,$AQ$1+1),"худший"," ")))</f>
        <v>--</v>
      </c>
      <c r="X50" s="629">
        <f>'Учет 2б'!$N$496</f>
        <v>0</v>
      </c>
      <c r="Y50" s="1130">
        <f>SUM(X50,X51)</f>
        <v>0</v>
      </c>
      <c r="Z50" s="1131" t="str">
        <f>IF(Y50=0,"--",IF(Y50=LARGE($Y$4:$Y$143,1),"лучший",IF(Y50=SMALL($Y$4:$Y$143,$AQ$1+1),"худший"," ")))</f>
        <v>--</v>
      </c>
      <c r="AA50" s="629">
        <f>'Учет 2б'!$O$496</f>
        <v>0</v>
      </c>
      <c r="AB50" s="1130">
        <f>SUM(AA50,AA51)</f>
        <v>0</v>
      </c>
      <c r="AC50" s="1131" t="str">
        <f>IF(AB50=0,"--",IF(AB50=LARGE($AB$4:$AB$143,1),"лучший",IF(AB50=SMALL($AB$4:$AB$143,$AQ$1+1),"худший"," ")))</f>
        <v>--</v>
      </c>
      <c r="AD50" s="629">
        <f>'Учет 2б'!$P$496</f>
        <v>0</v>
      </c>
      <c r="AE50" s="1130">
        <f>SUM(AD50,AD51)</f>
        <v>0</v>
      </c>
      <c r="AF50" s="1131" t="str">
        <f>IF(AE50=0,"--",IF(AE50=LARGE($AE$4:$AE$143,1),"лучший",IF(AE50=SMALL($AE$4:$AE$143,$AQ$1+1),"худший"," ")))</f>
        <v>--</v>
      </c>
      <c r="AG50" s="629">
        <f>'Учет 2б'!$Q$496</f>
        <v>0</v>
      </c>
      <c r="AH50" s="1130">
        <f>SUM(AG50,AG51)</f>
        <v>0</v>
      </c>
      <c r="AI50" s="1131" t="str">
        <f>IF(AH50=0,"--",IF(AH50=LARGE($AH$4:$AH$143,1),"лучший",IF(AH50=SMALL($AH$4:$AH$143,$AQ$1+1),"худший"," ")))</f>
        <v>--</v>
      </c>
      <c r="AJ50" s="629">
        <f>'Учет 2б'!$R$496</f>
        <v>0</v>
      </c>
      <c r="AK50" s="1130">
        <f>SUM(AJ50,AJ51)</f>
        <v>0</v>
      </c>
      <c r="AL50" s="1131" t="str">
        <f>IF(AK50=0,"--",IF(AK50=LARGE($AK$4:$AK$143,1),"лучший",IF(AK50=SMALL($AK$4:$AK$143,$AQ$1+1),"худший"," ")))</f>
        <v>--</v>
      </c>
      <c r="AM50" s="629">
        <f>'Учет 2б'!$S$496</f>
        <v>0</v>
      </c>
      <c r="AN50" s="1130">
        <f>SUM(AM50,AM51)</f>
        <v>0</v>
      </c>
      <c r="AO50" s="1131" t="str">
        <f>IF(AN50=0,"--",IF(AN50=LARGE($AN$4:$AN$143,1),"лучший",IF(AN50=SMALL($AN$4:$AN$143,$AQ$1+1),"худший"," ")))</f>
        <v>--</v>
      </c>
      <c r="AP50" s="1144" t="str">
        <f>IF(AN50&gt;0,IF(AU50=1,AV50,CONCATENATE(AV50,"-",AV50+AU50-1)),"-")</f>
        <v>-</v>
      </c>
      <c r="AQ50" s="94"/>
      <c r="AR50" s="94"/>
      <c r="AS50" s="626">
        <f>IF(AN50&gt;0,1,0)</f>
        <v>0</v>
      </c>
      <c r="AT50">
        <v>1</v>
      </c>
      <c r="AU50" s="1144">
        <f>SUMIF($AV$4:$AV$143,AV50,$AT$4:$AT$143)</f>
        <v>70</v>
      </c>
      <c r="AV50" s="1202">
        <f>RANK(AN50,$AN$4:$AN$143,0)</f>
        <v>1</v>
      </c>
    </row>
    <row r="51" spans="1:48" s="235" customFormat="1">
      <c r="A51" s="1140"/>
      <c r="B51" s="766" t="str">
        <f>Командиры!D285</f>
        <v>Костин И.И.</v>
      </c>
      <c r="C51" s="627">
        <f>'Учет 2б'!$G$497</f>
        <v>0</v>
      </c>
      <c r="D51" s="1130"/>
      <c r="E51" s="1143"/>
      <c r="F51" s="627">
        <f>'Учет 2б'!$H$497</f>
        <v>0</v>
      </c>
      <c r="G51" s="1130"/>
      <c r="H51" s="1131"/>
      <c r="I51" s="627">
        <f>'Учет 2б'!$I$497</f>
        <v>0</v>
      </c>
      <c r="J51" s="1130"/>
      <c r="K51" s="1131"/>
      <c r="L51" s="627">
        <f>'Учет 2б'!$J$497</f>
        <v>0</v>
      </c>
      <c r="M51" s="1130"/>
      <c r="N51" s="1131"/>
      <c r="O51" s="627">
        <f>'Учет 2б'!$K$497</f>
        <v>0</v>
      </c>
      <c r="P51" s="1130"/>
      <c r="Q51" s="1131"/>
      <c r="R51" s="627">
        <f>'Учет 2б'!$L$497</f>
        <v>0</v>
      </c>
      <c r="S51" s="1130"/>
      <c r="T51" s="1131"/>
      <c r="U51" s="627">
        <f>'Учет 2б'!$M$497</f>
        <v>0</v>
      </c>
      <c r="V51" s="1130"/>
      <c r="W51" s="1131"/>
      <c r="X51" s="627">
        <f>'Учет 2б'!$N$497</f>
        <v>0</v>
      </c>
      <c r="Y51" s="1130"/>
      <c r="Z51" s="1131"/>
      <c r="AA51" s="627">
        <f>'Учет 2б'!$O$497</f>
        <v>0</v>
      </c>
      <c r="AB51" s="1130"/>
      <c r="AC51" s="1131"/>
      <c r="AD51" s="627">
        <f>'Учет 2б'!$P$497</f>
        <v>0</v>
      </c>
      <c r="AE51" s="1130"/>
      <c r="AF51" s="1131"/>
      <c r="AG51" s="627">
        <f>'Учет 2б'!$Q$497</f>
        <v>0</v>
      </c>
      <c r="AH51" s="1130"/>
      <c r="AI51" s="1131"/>
      <c r="AJ51" s="627">
        <f>'Учет 2б'!$R$497</f>
        <v>0</v>
      </c>
      <c r="AK51" s="1130"/>
      <c r="AL51" s="1131"/>
      <c r="AM51" s="627">
        <f>'Учет 2б'!$S$497</f>
        <v>0</v>
      </c>
      <c r="AN51" s="1130"/>
      <c r="AO51" s="1131"/>
      <c r="AP51" s="1144"/>
      <c r="AQ51" s="96"/>
      <c r="AR51" s="96"/>
      <c r="AS51" s="626">
        <f>IF(AN50&gt;0,1,0)</f>
        <v>0</v>
      </c>
      <c r="AT51">
        <v>1</v>
      </c>
      <c r="AU51" s="1144"/>
      <c r="AV51" s="1202"/>
    </row>
    <row r="52" spans="1:48">
      <c r="A52" s="1141">
        <v>223</v>
      </c>
      <c r="B52" s="767" t="str">
        <f>Командиры!C296</f>
        <v>лейтенант</v>
      </c>
      <c r="C52" s="628">
        <f>'Учет 2б'!$G$556</f>
        <v>0</v>
      </c>
      <c r="D52" s="1130">
        <f>SUM(C52,C53)</f>
        <v>0</v>
      </c>
      <c r="E52" s="1131" t="str">
        <f>IF(D52=0,"--",IF(D52=LARGE($D$4:$D$143,1),"лучший",IF(D52=SMALL($D$4:$D$143,$AQ$1+1),"худший"," ")))</f>
        <v>--</v>
      </c>
      <c r="F52" s="628">
        <f>'Учет 2б'!$H$556</f>
        <v>0</v>
      </c>
      <c r="G52" s="1130">
        <f>SUM(F52,F53)</f>
        <v>0</v>
      </c>
      <c r="H52" s="1131" t="str">
        <f>IF(G52=0,"--",IF(G52=LARGE($G$4:$G$143,1),"лучший",IF(G52=SMALL($G$4:$G$143,$AQ$1+1),"худший"," ")))</f>
        <v>--</v>
      </c>
      <c r="I52" s="629">
        <f>'Учет 2б'!$I$556</f>
        <v>0</v>
      </c>
      <c r="J52" s="1130">
        <f>SUM(I52,I53)</f>
        <v>0</v>
      </c>
      <c r="K52" s="1131" t="str">
        <f>IF(J52=0,"--",IF(J52=LARGE($J$4:$J$143,1),"лучший",IF(J52=SMALL($J$4:$J$143,$AQ$1+1),"худший"," ")))</f>
        <v>--</v>
      </c>
      <c r="L52" s="629">
        <f>'Учет 2б'!$J$556</f>
        <v>0</v>
      </c>
      <c r="M52" s="1130">
        <f>SUM(L52,L53)</f>
        <v>0</v>
      </c>
      <c r="N52" s="1131" t="str">
        <f>IF(M52=0,"--",IF(M52=LARGE($M$4:$M$143,1),"лучший",IF(M52=SMALL($M$4:$M$143,$AQ$1+1),"худший"," ")))</f>
        <v>--</v>
      </c>
      <c r="O52" s="629">
        <f>'Учет 2б'!$K$556</f>
        <v>0</v>
      </c>
      <c r="P52" s="1130">
        <f>SUM(O52,O53)</f>
        <v>0</v>
      </c>
      <c r="Q52" s="1131" t="str">
        <f>IF(P52=0,"--",IF(P52=LARGE($P$4:$P$143,1),"лучший",IF(P52=SMALL($P$4:$P$143,$AQ$1+1),"худший"," ")))</f>
        <v>--</v>
      </c>
      <c r="R52" s="629">
        <f>'Учет 2б'!$L$556</f>
        <v>0</v>
      </c>
      <c r="S52" s="1130">
        <f>SUM(R52,R53)</f>
        <v>0</v>
      </c>
      <c r="T52" s="1131" t="str">
        <f>IF(S52=0,"--",IF(S52=LARGE($S$4:$S$143,1),"лучший",IF(S52=SMALL($S$4:$S$143,$AQ$1+1),"худший"," ")))</f>
        <v>--</v>
      </c>
      <c r="U52" s="629">
        <f>'Учет 2б'!$M$556</f>
        <v>0</v>
      </c>
      <c r="V52" s="1130">
        <f>SUM(U52,U53)</f>
        <v>0</v>
      </c>
      <c r="W52" s="1131" t="str">
        <f>IF(V52=0,"--",IF(V52=LARGE($V$4:$V$143,1),"лучший",IF(V52=SMALL($V$4:$V$143,$AQ$1+1),"худший"," ")))</f>
        <v>--</v>
      </c>
      <c r="X52" s="629">
        <f>'Учет 2б'!$N$556</f>
        <v>0</v>
      </c>
      <c r="Y52" s="1130">
        <f>SUM(X52,X53)</f>
        <v>0</v>
      </c>
      <c r="Z52" s="1131" t="str">
        <f>IF(Y52=0,"--",IF(Y52=LARGE($Y$4:$Y$143,1),"лучший",IF(Y52=SMALL($Y$4:$Y$143,$AQ$1+1),"худший"," ")))</f>
        <v>--</v>
      </c>
      <c r="AA52" s="629">
        <f>'Учет 2б'!$O$556</f>
        <v>0</v>
      </c>
      <c r="AB52" s="1130">
        <f>SUM(AA52,AA53)</f>
        <v>0</v>
      </c>
      <c r="AC52" s="1131" t="str">
        <f>IF(AB52=0,"--",IF(AB52=LARGE($AB$4:$AB$143,1),"лучший",IF(AB52=SMALL($AB$4:$AB$143,$AQ$1+1),"худший"," ")))</f>
        <v>--</v>
      </c>
      <c r="AD52" s="629">
        <f>'Учет 2б'!$P$556</f>
        <v>0</v>
      </c>
      <c r="AE52" s="1130">
        <f>SUM(AD52,AD53)</f>
        <v>0</v>
      </c>
      <c r="AF52" s="1131" t="str">
        <f>IF(AE52=0,"--",IF(AE52=LARGE($AE$4:$AE$143,1),"лучший",IF(AE52=SMALL($AE$4:$AE$143,$AQ$1+1),"худший"," ")))</f>
        <v>--</v>
      </c>
      <c r="AG52" s="629">
        <f>'Учет 2б'!$Q$556</f>
        <v>0</v>
      </c>
      <c r="AH52" s="1130">
        <f>SUM(AG52,AG53)</f>
        <v>0</v>
      </c>
      <c r="AI52" s="1131" t="str">
        <f>IF(AH52=0,"--",IF(AH52=LARGE($AH$4:$AH$143,1),"лучший",IF(AH52=SMALL($AH$4:$AH$143,$AQ$1+1),"худший"," ")))</f>
        <v>--</v>
      </c>
      <c r="AJ52" s="629">
        <f>'Учет 2б'!$R$556</f>
        <v>0</v>
      </c>
      <c r="AK52" s="1130">
        <f>SUM(AJ52,AJ53)</f>
        <v>0</v>
      </c>
      <c r="AL52" s="1131" t="str">
        <f>IF(AK52=0,"--",IF(AK52=LARGE($AK$4:$AK$143,1),"лучший",IF(AK52=SMALL($AK$4:$AK$143,$AQ$1+1),"худший"," ")))</f>
        <v>--</v>
      </c>
      <c r="AM52" s="629">
        <f>'Учет 2б'!$S$556</f>
        <v>0</v>
      </c>
      <c r="AN52" s="1130">
        <f>SUM(AM52,AM53)</f>
        <v>0</v>
      </c>
      <c r="AO52" s="1131" t="str">
        <f>IF(AN52=0,"--",IF(AN52=LARGE($AN$4:$AN$143,1),"лучший",IF(AN52=SMALL($AN$4:$AN$143,$AQ$1+1),"худший"," ")))</f>
        <v>--</v>
      </c>
      <c r="AP52" s="1144" t="str">
        <f>IF(AN52&gt;0,IF(AU52=1,AV52,CONCATENATE(AV52,"-",AV52+AU52-1)),"-")</f>
        <v>-</v>
      </c>
      <c r="AQ52" s="94"/>
      <c r="AR52" s="94"/>
      <c r="AS52" s="626">
        <f>IF(AN52&gt;0,1,0)</f>
        <v>0</v>
      </c>
      <c r="AT52">
        <v>1</v>
      </c>
      <c r="AU52" s="1144">
        <f>SUMIF($AV$4:$AV$143,AV52,$AT$4:$AT$143)</f>
        <v>70</v>
      </c>
      <c r="AV52" s="1202">
        <f>RANK(AN52,$AN$4:$AN$143,0)</f>
        <v>1</v>
      </c>
    </row>
    <row r="53" spans="1:48" s="235" customFormat="1">
      <c r="A53" s="1140"/>
      <c r="B53" s="766" t="str">
        <f>Командиры!D296</f>
        <v>Лысенко А.В.</v>
      </c>
      <c r="C53" s="627">
        <f>'Учет 2б'!$G$557</f>
        <v>0</v>
      </c>
      <c r="D53" s="1130"/>
      <c r="E53" s="1131"/>
      <c r="F53" s="627">
        <f>'Учет 2б'!$H$557</f>
        <v>0</v>
      </c>
      <c r="G53" s="1130"/>
      <c r="H53" s="1131"/>
      <c r="I53" s="627">
        <f>'Учет 2б'!$I$557</f>
        <v>0</v>
      </c>
      <c r="J53" s="1130"/>
      <c r="K53" s="1131"/>
      <c r="L53" s="627">
        <f>'Учет 2б'!$J$557</f>
        <v>0</v>
      </c>
      <c r="M53" s="1130"/>
      <c r="N53" s="1131"/>
      <c r="O53" s="627">
        <f>'Учет 2б'!$K$557</f>
        <v>0</v>
      </c>
      <c r="P53" s="1130"/>
      <c r="Q53" s="1131"/>
      <c r="R53" s="627">
        <f>'Учет 2б'!$L$557</f>
        <v>0</v>
      </c>
      <c r="S53" s="1130"/>
      <c r="T53" s="1131"/>
      <c r="U53" s="627">
        <f>'Учет 2б'!$M$557</f>
        <v>0</v>
      </c>
      <c r="V53" s="1130"/>
      <c r="W53" s="1131"/>
      <c r="X53" s="627">
        <f>'Учет 2б'!$N$557</f>
        <v>0</v>
      </c>
      <c r="Y53" s="1130"/>
      <c r="Z53" s="1131"/>
      <c r="AA53" s="627">
        <f>'Учет 2б'!$O$557</f>
        <v>0</v>
      </c>
      <c r="AB53" s="1130"/>
      <c r="AC53" s="1131"/>
      <c r="AD53" s="627">
        <f>'Учет 2б'!$P$557</f>
        <v>0</v>
      </c>
      <c r="AE53" s="1130"/>
      <c r="AF53" s="1131"/>
      <c r="AG53" s="627">
        <f>'Учет 2б'!$Q$557</f>
        <v>0</v>
      </c>
      <c r="AH53" s="1130"/>
      <c r="AI53" s="1131"/>
      <c r="AJ53" s="627">
        <f>'Учет 2б'!$R$557</f>
        <v>0</v>
      </c>
      <c r="AK53" s="1130"/>
      <c r="AL53" s="1131"/>
      <c r="AM53" s="627">
        <f>'Учет 2б'!$S$557</f>
        <v>0</v>
      </c>
      <c r="AN53" s="1130"/>
      <c r="AO53" s="1131"/>
      <c r="AP53" s="1144"/>
      <c r="AQ53" s="96"/>
      <c r="AR53" s="96"/>
      <c r="AS53" s="626">
        <f>IF(AN52&gt;0,1,0)</f>
        <v>0</v>
      </c>
      <c r="AT53">
        <v>1</v>
      </c>
      <c r="AU53" s="1144"/>
      <c r="AV53" s="1202"/>
    </row>
    <row r="54" spans="1:48">
      <c r="A54" s="1141">
        <v>224</v>
      </c>
      <c r="B54" s="767" t="str">
        <f>Командиры!C307</f>
        <v>ст. лейтенант</v>
      </c>
      <c r="C54" s="628">
        <f>'Учет 2б'!$G$616</f>
        <v>0</v>
      </c>
      <c r="D54" s="1130">
        <f>SUM(C54,C55)</f>
        <v>0</v>
      </c>
      <c r="E54" s="1131" t="str">
        <f>IF(D54=0,"--",IF(D54=LARGE($D$4:$D$143,1),"лучший",IF(D54=SMALL($D$4:$D$143,$AQ$1+1),"худший"," ")))</f>
        <v>--</v>
      </c>
      <c r="F54" s="628">
        <f>'Учет 2б'!$H$616</f>
        <v>0</v>
      </c>
      <c r="G54" s="1130">
        <f>SUM(F54,F55)</f>
        <v>0</v>
      </c>
      <c r="H54" s="1131" t="str">
        <f>IF(G54=0,"--",IF(G54=LARGE($G$4:$G$143,1),"лучший",IF(G54=SMALL($G$4:$G$143,$AQ$1+1),"худший"," ")))</f>
        <v>--</v>
      </c>
      <c r="I54" s="629">
        <f>'Учет 2б'!$I$616</f>
        <v>0</v>
      </c>
      <c r="J54" s="1130">
        <f>SUM(I54,I55)</f>
        <v>0</v>
      </c>
      <c r="K54" s="1131" t="str">
        <f>IF(J54=0,"--",IF(J54=LARGE($J$4:$J$143,1),"лучший",IF(J54=SMALL($J$4:$J$143,$AQ$1+1),"худший"," ")))</f>
        <v>--</v>
      </c>
      <c r="L54" s="629">
        <f>'Учет 2б'!$J$616</f>
        <v>0</v>
      </c>
      <c r="M54" s="1130">
        <f>SUM(L54,L55)</f>
        <v>0</v>
      </c>
      <c r="N54" s="1131" t="str">
        <f>IF(M54=0,"--",IF(M54=LARGE($M$4:$M$143,1),"лучший",IF(M54=SMALL($M$4:$M$143,$AQ$1+1),"худший"," ")))</f>
        <v>--</v>
      </c>
      <c r="O54" s="629">
        <f>'Учет 2б'!$K$616</f>
        <v>0</v>
      </c>
      <c r="P54" s="1130">
        <f>SUM(O54,O55)</f>
        <v>0</v>
      </c>
      <c r="Q54" s="1131" t="str">
        <f>IF(P54=0,"--",IF(P54=LARGE($P$4:$P$143,1),"лучший",IF(P54=SMALL($P$4:$P$143,$AQ$1+1),"худший"," ")))</f>
        <v>--</v>
      </c>
      <c r="R54" s="629">
        <f>'Учет 2б'!$L$616</f>
        <v>0</v>
      </c>
      <c r="S54" s="1130">
        <f>SUM(R54,R55)</f>
        <v>0</v>
      </c>
      <c r="T54" s="1131" t="str">
        <f>IF(S54=0,"--",IF(S54=LARGE($S$4:$S$143,1),"лучший",IF(S54=SMALL($S$4:$S$143,$AQ$1+1),"худший"," ")))</f>
        <v>--</v>
      </c>
      <c r="U54" s="629">
        <f>'Учет 2б'!$M$616</f>
        <v>0</v>
      </c>
      <c r="V54" s="1130">
        <f>SUM(U54,U55)</f>
        <v>0</v>
      </c>
      <c r="W54" s="1131" t="str">
        <f>IF(V54=0,"--",IF(V54=LARGE($V$4:$V$143,1),"лучший",IF(V54=SMALL($V$4:$V$143,$AQ$1+1),"худший"," ")))</f>
        <v>--</v>
      </c>
      <c r="X54" s="629">
        <f>'Учет 2б'!$N$616</f>
        <v>0</v>
      </c>
      <c r="Y54" s="1130">
        <f>SUM(X54,X55)</f>
        <v>0</v>
      </c>
      <c r="Z54" s="1131" t="str">
        <f>IF(Y54=0,"--",IF(Y54=LARGE($Y$4:$Y$143,1),"лучший",IF(Y54=SMALL($Y$4:$Y$143,$AQ$1+1),"худший"," ")))</f>
        <v>--</v>
      </c>
      <c r="AA54" s="629">
        <f>'Учет 2б'!$O$616</f>
        <v>0</v>
      </c>
      <c r="AB54" s="1130">
        <f>SUM(AA54,AA55)</f>
        <v>0</v>
      </c>
      <c r="AC54" s="1131" t="str">
        <f>IF(AB54=0,"--",IF(AB54=LARGE($AB$4:$AB$143,1),"лучший",IF(AB54=SMALL($AB$4:$AB$143,$AQ$1+1),"худший"," ")))</f>
        <v>--</v>
      </c>
      <c r="AD54" s="629">
        <f>'Учет 2б'!$P$616</f>
        <v>0</v>
      </c>
      <c r="AE54" s="1130">
        <f>SUM(AD54,AD55)</f>
        <v>0</v>
      </c>
      <c r="AF54" s="1131" t="str">
        <f>IF(AE54=0,"--",IF(AE54=LARGE($AE$4:$AE$143,1),"лучший",IF(AE54=SMALL($AE$4:$AE$143,$AQ$1+1),"худший"," ")))</f>
        <v>--</v>
      </c>
      <c r="AG54" s="629">
        <f>'Учет 2б'!$Q$616</f>
        <v>0</v>
      </c>
      <c r="AH54" s="1130">
        <f>SUM(AG54,AG55)</f>
        <v>0</v>
      </c>
      <c r="AI54" s="1131" t="str">
        <f>IF(AH54=0,"--",IF(AH54=LARGE($AH$4:$AH$143,1),"лучший",IF(AH54=SMALL($AH$4:$AH$143,$AQ$1+1),"худший"," ")))</f>
        <v>--</v>
      </c>
      <c r="AJ54" s="629">
        <f>'Учет 2б'!$R$616</f>
        <v>0</v>
      </c>
      <c r="AK54" s="1130">
        <f>SUM(AJ54,AJ55)</f>
        <v>0</v>
      </c>
      <c r="AL54" s="1131" t="str">
        <f>IF(AK54=0,"--",IF(AK54=LARGE($AK$4:$AK$143,1),"лучший",IF(AK54=SMALL($AK$4:$AK$143,$AQ$1+1),"худший"," ")))</f>
        <v>--</v>
      </c>
      <c r="AM54" s="629">
        <f>'Учет 2б'!$S$616</f>
        <v>0</v>
      </c>
      <c r="AN54" s="1130">
        <f>SUM(AM54,AM55)</f>
        <v>0</v>
      </c>
      <c r="AO54" s="1131" t="str">
        <f>IF(AN54=0,"--",IF(AN54=LARGE($AN$4:$AN$143,1),"лучший",IF(AN54=SMALL($AN$4:$AN$143,$AQ$1+1),"худший"," ")))</f>
        <v>--</v>
      </c>
      <c r="AP54" s="1144" t="str">
        <f>IF(AN54&gt;0,IF(AU54=1,AV54,CONCATENATE(AV54,"-",AV54+AU54-1)),"-")</f>
        <v>-</v>
      </c>
      <c r="AQ54" s="94"/>
      <c r="AR54" s="94"/>
      <c r="AS54" s="626">
        <f>IF(AN54&gt;0,1,0)</f>
        <v>0</v>
      </c>
      <c r="AT54">
        <v>1</v>
      </c>
      <c r="AU54" s="1144">
        <f>SUMIF($AV$4:$AV$143,AV54,$AT$4:$AT$143)</f>
        <v>70</v>
      </c>
      <c r="AV54" s="1202">
        <f>RANK(AN54,$AN$4:$AN$143,0)</f>
        <v>1</v>
      </c>
    </row>
    <row r="55" spans="1:48" s="235" customFormat="1">
      <c r="A55" s="1140"/>
      <c r="B55" s="766" t="str">
        <f>Командиры!D307</f>
        <v>Скачков И.И.</v>
      </c>
      <c r="C55" s="627">
        <f>'Учет 2б'!$G$617</f>
        <v>0</v>
      </c>
      <c r="D55" s="1130"/>
      <c r="E55" s="1131"/>
      <c r="F55" s="627">
        <f>'Учет 2б'!$H$617</f>
        <v>0</v>
      </c>
      <c r="G55" s="1130"/>
      <c r="H55" s="1131"/>
      <c r="I55" s="627">
        <f>'Учет 2б'!$I$617</f>
        <v>0</v>
      </c>
      <c r="J55" s="1130"/>
      <c r="K55" s="1131"/>
      <c r="L55" s="627">
        <f>'Учет 2б'!$J$617</f>
        <v>0</v>
      </c>
      <c r="M55" s="1130"/>
      <c r="N55" s="1131"/>
      <c r="O55" s="627">
        <f>'Учет 2б'!$K$617</f>
        <v>0</v>
      </c>
      <c r="P55" s="1130"/>
      <c r="Q55" s="1131"/>
      <c r="R55" s="627">
        <f>'Учет 2б'!$L$617</f>
        <v>0</v>
      </c>
      <c r="S55" s="1130"/>
      <c r="T55" s="1131"/>
      <c r="U55" s="627">
        <f>'Учет 2б'!$M$617</f>
        <v>0</v>
      </c>
      <c r="V55" s="1130"/>
      <c r="W55" s="1131"/>
      <c r="X55" s="627">
        <f>'Учет 2б'!$N$617</f>
        <v>0</v>
      </c>
      <c r="Y55" s="1130"/>
      <c r="Z55" s="1131"/>
      <c r="AA55" s="627">
        <f>'Учет 2б'!$O$617</f>
        <v>0</v>
      </c>
      <c r="AB55" s="1130"/>
      <c r="AC55" s="1131"/>
      <c r="AD55" s="627">
        <f>'Учет 2б'!$P$617</f>
        <v>0</v>
      </c>
      <c r="AE55" s="1130"/>
      <c r="AF55" s="1131"/>
      <c r="AG55" s="627">
        <f>'Учет 2б'!$Q$617</f>
        <v>0</v>
      </c>
      <c r="AH55" s="1130"/>
      <c r="AI55" s="1131"/>
      <c r="AJ55" s="627">
        <f>'Учет 2б'!$R$617</f>
        <v>0</v>
      </c>
      <c r="AK55" s="1130"/>
      <c r="AL55" s="1131"/>
      <c r="AM55" s="627">
        <f>'Учет 2б'!$S$617</f>
        <v>0</v>
      </c>
      <c r="AN55" s="1130"/>
      <c r="AO55" s="1131"/>
      <c r="AP55" s="1144"/>
      <c r="AQ55" s="96"/>
      <c r="AR55" s="96"/>
      <c r="AS55" s="626">
        <f>IF(AN54&gt;0,1,0)</f>
        <v>0</v>
      </c>
      <c r="AT55">
        <v>1</v>
      </c>
      <c r="AU55" s="1144"/>
      <c r="AV55" s="1202"/>
    </row>
    <row r="56" spans="1:48" hidden="1">
      <c r="A56" s="1141">
        <v>225</v>
      </c>
      <c r="B56" s="767">
        <f>Командиры!C318</f>
        <v>0</v>
      </c>
      <c r="C56" s="628">
        <f>'Учет 2б'!$G$676</f>
        <v>0</v>
      </c>
      <c r="D56" s="1130">
        <f>SUM(C56,C57)</f>
        <v>0</v>
      </c>
      <c r="E56" s="1131" t="str">
        <f>IF(D56=0,"--",IF(D56=LARGE($D$4:$D$143,1),"лучший",IF(D56=SMALL($D$4:$D$143,$AQ$1+1),"худший"," ")))</f>
        <v>--</v>
      </c>
      <c r="F56" s="628">
        <f>'Учет 2б'!$H$676</f>
        <v>0</v>
      </c>
      <c r="G56" s="1130">
        <f>SUM(F56,F57)</f>
        <v>0</v>
      </c>
      <c r="H56" s="1131" t="str">
        <f>IF(G56=0,"--",IF(G56=LARGE($G$4:$G$143,1),"лучший",IF(G56=SMALL($G$4:$G$143,$AQ$1+1),"худший"," ")))</f>
        <v>--</v>
      </c>
      <c r="I56" s="629">
        <f>'Учет 2б'!$I$676</f>
        <v>0</v>
      </c>
      <c r="J56" s="1130">
        <f>SUM(I56,I57)</f>
        <v>0</v>
      </c>
      <c r="K56" s="1131" t="str">
        <f>IF(J56=0,"--",IF(J56=LARGE($J$4:$J$143,1),"лучший",IF(J56=SMALL($J$4:$J$143,$AQ$1+1),"худший"," ")))</f>
        <v>--</v>
      </c>
      <c r="L56" s="629">
        <f>'Учет 2б'!$J$676</f>
        <v>0</v>
      </c>
      <c r="M56" s="1130">
        <f>SUM(L56,L57)</f>
        <v>0</v>
      </c>
      <c r="N56" s="1131" t="str">
        <f>IF(M56=0,"--",IF(M56=LARGE($M$4:$M$143,1),"лучший",IF(M56=SMALL($M$4:$M$143,$AQ$1+1),"худший"," ")))</f>
        <v>--</v>
      </c>
      <c r="O56" s="629">
        <f>'Учет 2б'!$K$676</f>
        <v>0</v>
      </c>
      <c r="P56" s="1130">
        <f>SUM(O56,O57)</f>
        <v>0</v>
      </c>
      <c r="Q56" s="1131" t="str">
        <f>IF(P56=0,"--",IF(P56=LARGE($P$4:$P$143,1),"лучший",IF(P56=SMALL($P$4:$P$143,$AQ$1+1),"худший"," ")))</f>
        <v>--</v>
      </c>
      <c r="R56" s="629">
        <f>'Учет 2б'!$L$676</f>
        <v>0</v>
      </c>
      <c r="S56" s="1130">
        <f>SUM(R56,R57)</f>
        <v>0</v>
      </c>
      <c r="T56" s="1131" t="str">
        <f>IF(S56=0,"--",IF(S56=LARGE($S$4:$S$143,1),"лучший",IF(S56=SMALL($S$4:$S$143,$AQ$1+1),"худший"," ")))</f>
        <v>--</v>
      </c>
      <c r="U56" s="629">
        <f>'Учет 2б'!$M$676</f>
        <v>0</v>
      </c>
      <c r="V56" s="1130">
        <f>SUM(U56,U57)</f>
        <v>0</v>
      </c>
      <c r="W56" s="1131" t="str">
        <f>IF(V56=0,"--",IF(V56=LARGE($V$4:$V$143,1),"лучший",IF(V56=SMALL($V$4:$V$143,$AQ$1+1),"худший"," ")))</f>
        <v>--</v>
      </c>
      <c r="X56" s="629">
        <f>'Учет 2б'!$N$676</f>
        <v>0</v>
      </c>
      <c r="Y56" s="1130">
        <f>SUM(X56,X57)</f>
        <v>0</v>
      </c>
      <c r="Z56" s="1131" t="str">
        <f>IF(Y56=0,"--",IF(Y56=LARGE($Y$4:$Y$143,1),"лучший",IF(Y56=SMALL($Y$4:$Y$143,$AQ$1+1),"худший"," ")))</f>
        <v>--</v>
      </c>
      <c r="AA56" s="629">
        <f>'Учет 2б'!$O$676</f>
        <v>0</v>
      </c>
      <c r="AB56" s="1130">
        <f>SUM(AA56,AA57)</f>
        <v>0</v>
      </c>
      <c r="AC56" s="1131" t="str">
        <f>IF(AB56=0,"--",IF(AB56=LARGE($AB$4:$AB$143,1),"лучший",IF(AB56=SMALL($AB$4:$AB$143,$AQ$1+1),"худший"," ")))</f>
        <v>--</v>
      </c>
      <c r="AD56" s="629">
        <f>'Учет 2б'!$P$676</f>
        <v>0</v>
      </c>
      <c r="AE56" s="1130">
        <f>SUM(AD56,AD57)</f>
        <v>0</v>
      </c>
      <c r="AF56" s="1131" t="str">
        <f>IF(AE56=0,"--",IF(AE56=LARGE($AE$4:$AE$143,1),"лучший",IF(AE56=SMALL($AE$4:$AE$143,$AQ$1+1),"худший"," ")))</f>
        <v>--</v>
      </c>
      <c r="AG56" s="629">
        <f>'Учет 2б'!$Q$676</f>
        <v>0</v>
      </c>
      <c r="AH56" s="1130">
        <f>SUM(AG56,AG57)</f>
        <v>0</v>
      </c>
      <c r="AI56" s="1131" t="str">
        <f>IF(AH56=0,"--",IF(AH56=LARGE($AH$4:$AH$143,1),"лучший",IF(AH56=SMALL($AH$4:$AH$143,$AQ$1+1),"худший"," ")))</f>
        <v>--</v>
      </c>
      <c r="AJ56" s="629">
        <f>'Учет 2б'!$R$676</f>
        <v>0</v>
      </c>
      <c r="AK56" s="1130">
        <f>SUM(AJ56,AJ57)</f>
        <v>0</v>
      </c>
      <c r="AL56" s="1131" t="str">
        <f>IF(AK56=0,"--",IF(AK56=LARGE($AK$4:$AK$143,1),"лучший",IF(AK56=SMALL($AK$4:$AK$143,$AQ$1+1),"худший"," ")))</f>
        <v>--</v>
      </c>
      <c r="AM56" s="629">
        <f>'Учет 2б'!$S$676</f>
        <v>0</v>
      </c>
      <c r="AN56" s="1130">
        <f>SUM(AM56,AM57)</f>
        <v>0</v>
      </c>
      <c r="AO56" s="1131" t="str">
        <f>IF(AN56=0,"--",IF(AN56=LARGE($AN$4:$AN$143,1),"лучший",IF(AN56=SMALL($AN$4:$AN$143,$AQ$1+1),"худший"," ")))</f>
        <v>--</v>
      </c>
      <c r="AP56" s="1144" t="str">
        <f>IF(AN56&gt;0,IF(AU56=1,AV56,CONCATENATE(AV56,"-",AV56+AU56-1)),"-")</f>
        <v>-</v>
      </c>
      <c r="AQ56" s="94"/>
      <c r="AR56" s="94"/>
      <c r="AS56" s="626">
        <f>IF(AN56&gt;0,1,0)</f>
        <v>0</v>
      </c>
      <c r="AT56">
        <v>1</v>
      </c>
      <c r="AU56" s="1144">
        <f>SUMIF($AV$4:$AV$143,AV56,$AT$4:$AT$143)</f>
        <v>70</v>
      </c>
      <c r="AV56" s="1202">
        <f>RANK(AN56,$AN$4:$AN$143,0)</f>
        <v>1</v>
      </c>
    </row>
    <row r="57" spans="1:48" s="235" customFormat="1" hidden="1">
      <c r="A57" s="1140"/>
      <c r="B57" s="768">
        <f>Командиры!D318</f>
        <v>0</v>
      </c>
      <c r="C57" s="627">
        <f>'Учет 2б'!$G$677</f>
        <v>0</v>
      </c>
      <c r="D57" s="1130"/>
      <c r="E57" s="1131"/>
      <c r="F57" s="627">
        <f>'Учет 2б'!$H$677</f>
        <v>0</v>
      </c>
      <c r="G57" s="1130"/>
      <c r="H57" s="1131"/>
      <c r="I57" s="627">
        <f>'Учет 2б'!$I$677</f>
        <v>0</v>
      </c>
      <c r="J57" s="1130"/>
      <c r="K57" s="1131"/>
      <c r="L57" s="627">
        <f>'Учет 2б'!$J$677</f>
        <v>0</v>
      </c>
      <c r="M57" s="1130"/>
      <c r="N57" s="1131"/>
      <c r="O57" s="627">
        <f>'Учет 2б'!$K$677</f>
        <v>0</v>
      </c>
      <c r="P57" s="1130"/>
      <c r="Q57" s="1131"/>
      <c r="R57" s="627">
        <f>'Учет 2б'!$L$677</f>
        <v>0</v>
      </c>
      <c r="S57" s="1130"/>
      <c r="T57" s="1131"/>
      <c r="U57" s="627">
        <f>'Учет 2б'!$M$677</f>
        <v>0</v>
      </c>
      <c r="V57" s="1130"/>
      <c r="W57" s="1131"/>
      <c r="X57" s="627">
        <f>'Учет 2б'!$N$677</f>
        <v>0</v>
      </c>
      <c r="Y57" s="1130"/>
      <c r="Z57" s="1131"/>
      <c r="AA57" s="627">
        <f>'Учет 2б'!$O$677</f>
        <v>0</v>
      </c>
      <c r="AB57" s="1130"/>
      <c r="AC57" s="1131"/>
      <c r="AD57" s="627">
        <f>'Учет 2б'!$P$677</f>
        <v>0</v>
      </c>
      <c r="AE57" s="1130"/>
      <c r="AF57" s="1131"/>
      <c r="AG57" s="627">
        <f>'Учет 2б'!$Q$677</f>
        <v>0</v>
      </c>
      <c r="AH57" s="1130"/>
      <c r="AI57" s="1131"/>
      <c r="AJ57" s="627">
        <f>'Учет 2б'!$R$677</f>
        <v>0</v>
      </c>
      <c r="AK57" s="1130"/>
      <c r="AL57" s="1131"/>
      <c r="AM57" s="627">
        <f>'Учет 2б'!$S$677</f>
        <v>0</v>
      </c>
      <c r="AN57" s="1130"/>
      <c r="AO57" s="1131"/>
      <c r="AP57" s="1144"/>
      <c r="AQ57" s="96"/>
      <c r="AR57" s="96"/>
      <c r="AS57" s="626">
        <f>IF(AN56&gt;0,1,0)</f>
        <v>0</v>
      </c>
      <c r="AT57">
        <v>1</v>
      </c>
      <c r="AU57" s="1144"/>
      <c r="AV57" s="1202"/>
    </row>
    <row r="58" spans="1:48" hidden="1">
      <c r="A58" s="1141">
        <v>226</v>
      </c>
      <c r="B58" s="767">
        <f>Командиры!C329</f>
        <v>0</v>
      </c>
      <c r="C58" s="628">
        <f>'Учет 2б'!$G$736</f>
        <v>0</v>
      </c>
      <c r="D58" s="1130">
        <f>SUM(C58,C59)</f>
        <v>0</v>
      </c>
      <c r="E58" s="1131" t="str">
        <f>IF(D58=0,"--",IF(D58=LARGE($D$4:$D$143,1),"лучший",IF(D58=SMALL($D$4:$D$143,$AQ$1+1),"худший"," ")))</f>
        <v>--</v>
      </c>
      <c r="F58" s="628">
        <f>'Учет 2б'!$H$736</f>
        <v>0</v>
      </c>
      <c r="G58" s="1130">
        <f>SUM(F58,F59)</f>
        <v>0</v>
      </c>
      <c r="H58" s="1131" t="str">
        <f>IF(G58=0,"--",IF(G58=LARGE($G$4:$G$143,1),"лучший",IF(G58=SMALL($G$4:$G$143,$AQ$1+1),"худший"," ")))</f>
        <v>--</v>
      </c>
      <c r="I58" s="629">
        <f>'Учет 2б'!$I$736</f>
        <v>0</v>
      </c>
      <c r="J58" s="1130">
        <f>SUM(I58,I59)</f>
        <v>0</v>
      </c>
      <c r="K58" s="1131" t="str">
        <f>IF(J58=0,"--",IF(J58=LARGE($J$4:$J$143,1),"лучший",IF(J58=SMALL($J$4:$J$143,$AQ$1+1),"худший"," ")))</f>
        <v>--</v>
      </c>
      <c r="L58" s="629">
        <f>'Учет 2б'!$J$736</f>
        <v>0</v>
      </c>
      <c r="M58" s="1130">
        <f>SUM(L58,L59)</f>
        <v>0</v>
      </c>
      <c r="N58" s="1131" t="str">
        <f>IF(M58=0,"--",IF(M58=LARGE($M$4:$M$143,1),"лучший",IF(M58=SMALL($M$4:$M$143,$AQ$1+1),"худший"," ")))</f>
        <v>--</v>
      </c>
      <c r="O58" s="629">
        <f>'Учет 2б'!$K$736</f>
        <v>0</v>
      </c>
      <c r="P58" s="1130">
        <f>SUM(O58,O59)</f>
        <v>0</v>
      </c>
      <c r="Q58" s="1131" t="str">
        <f>IF(P58=0,"--",IF(P58=LARGE($P$4:$P$143,1),"лучший",IF(P58=SMALL($P$4:$P$143,$AQ$1+1),"худший"," ")))</f>
        <v>--</v>
      </c>
      <c r="R58" s="629">
        <f>'Учет 2б'!$L$736</f>
        <v>0</v>
      </c>
      <c r="S58" s="1130">
        <f>SUM(R58,R59)</f>
        <v>0</v>
      </c>
      <c r="T58" s="1131" t="str">
        <f>IF(S58=0,"--",IF(S58=LARGE($S$4:$S$143,1),"лучший",IF(S58=SMALL($S$4:$S$143,$AQ$1+1),"худший"," ")))</f>
        <v>--</v>
      </c>
      <c r="U58" s="629">
        <f>'Учет 2б'!$M$736</f>
        <v>0</v>
      </c>
      <c r="V58" s="1130">
        <f>SUM(U58,U59)</f>
        <v>0</v>
      </c>
      <c r="W58" s="1131" t="str">
        <f>IF(V58=0,"--",IF(V58=LARGE($V$4:$V$143,1),"лучший",IF(V58=SMALL($V$4:$V$143,$AQ$1+1),"худший"," ")))</f>
        <v>--</v>
      </c>
      <c r="X58" s="629">
        <f>'Учет 2б'!$N$736</f>
        <v>0</v>
      </c>
      <c r="Y58" s="1130">
        <f>SUM(X58,X59)</f>
        <v>0</v>
      </c>
      <c r="Z58" s="1131" t="str">
        <f>IF(Y58=0,"--",IF(Y58=LARGE($Y$4:$Y$143,1),"лучший",IF(Y58=SMALL($Y$4:$Y$143,$AQ$1+1),"худший"," ")))</f>
        <v>--</v>
      </c>
      <c r="AA58" s="629">
        <f>'Учет 2б'!$O$736</f>
        <v>0</v>
      </c>
      <c r="AB58" s="1130">
        <f>SUM(AA58,AA59)</f>
        <v>0</v>
      </c>
      <c r="AC58" s="1131" t="str">
        <f>IF(AB58=0,"--",IF(AB58=LARGE($AB$4:$AB$143,1),"лучший",IF(AB58=SMALL($AB$4:$AB$143,$AQ$1+1),"худший"," ")))</f>
        <v>--</v>
      </c>
      <c r="AD58" s="629">
        <f>'Учет 2б'!$P$736</f>
        <v>0</v>
      </c>
      <c r="AE58" s="1130">
        <f>SUM(AD58,AD59)</f>
        <v>0</v>
      </c>
      <c r="AF58" s="1131" t="str">
        <f>IF(AE58=0,"--",IF(AE58=LARGE($AE$4:$AE$143,1),"лучший",IF(AE58=SMALL($AE$4:$AE$143,$AQ$1+1),"худший"," ")))</f>
        <v>--</v>
      </c>
      <c r="AG58" s="629">
        <f>'Учет 2б'!$Q$736</f>
        <v>0</v>
      </c>
      <c r="AH58" s="1130">
        <f>SUM(AG58,AG59)</f>
        <v>0</v>
      </c>
      <c r="AI58" s="1131" t="str">
        <f>IF(AH58=0,"--",IF(AH58=LARGE($AH$4:$AH$143,1),"лучший",IF(AH58=SMALL($AH$4:$AH$143,$AQ$1+1),"худший"," ")))</f>
        <v>--</v>
      </c>
      <c r="AJ58" s="629">
        <f>'Учет 2б'!$R$736</f>
        <v>0</v>
      </c>
      <c r="AK58" s="1130">
        <f>SUM(AJ58,AJ59)</f>
        <v>0</v>
      </c>
      <c r="AL58" s="1131" t="str">
        <f>IF(AK58=0,"--",IF(AK58=LARGE($AK$4:$AK$143,1),"лучший",IF(AK58=SMALL($AK$4:$AK$143,$AQ$1+1),"худший"," ")))</f>
        <v>--</v>
      </c>
      <c r="AM58" s="629">
        <f>'Учет 2б'!$S$736</f>
        <v>0</v>
      </c>
      <c r="AN58" s="1130">
        <f>SUM(AM58,AM59)</f>
        <v>0</v>
      </c>
      <c r="AO58" s="1131" t="str">
        <f>IF(AN58=0,"--",IF(AN58=LARGE($AN$4:$AN$143,1),"лучший",IF(AN58=SMALL($AN$4:$AN$143,$AQ$1+1),"худший"," ")))</f>
        <v>--</v>
      </c>
      <c r="AP58" s="1144" t="str">
        <f>IF(AN58&gt;0,IF(AU58=1,AV58,CONCATENATE(AV58,"-",AV58+AU58-1)),"-")</f>
        <v>-</v>
      </c>
      <c r="AQ58" s="94"/>
      <c r="AR58" s="94"/>
      <c r="AS58" s="626">
        <f>IF(AN58&gt;0,1,0)</f>
        <v>0</v>
      </c>
      <c r="AT58">
        <v>1</v>
      </c>
      <c r="AU58" s="1144">
        <f>SUMIF($AV$4:$AV$143,AV58,$AT$4:$AT$143)</f>
        <v>70</v>
      </c>
      <c r="AV58" s="1202">
        <f>RANK(AN58,$AN$4:$AN$143,0)</f>
        <v>1</v>
      </c>
    </row>
    <row r="59" spans="1:48" s="235" customFormat="1" hidden="1">
      <c r="A59" s="1140"/>
      <c r="B59" s="768">
        <f>Командиры!D329</f>
        <v>0</v>
      </c>
      <c r="C59" s="627">
        <f>'Учет 2б'!$G$737</f>
        <v>0</v>
      </c>
      <c r="D59" s="1130"/>
      <c r="E59" s="1131"/>
      <c r="F59" s="627">
        <f>'Учет 2б'!$H$737</f>
        <v>0</v>
      </c>
      <c r="G59" s="1130"/>
      <c r="H59" s="1131"/>
      <c r="I59" s="627">
        <f>'Учет 2б'!$I$737</f>
        <v>0</v>
      </c>
      <c r="J59" s="1130"/>
      <c r="K59" s="1131"/>
      <c r="L59" s="627">
        <f>'Учет 2б'!$J$737</f>
        <v>0</v>
      </c>
      <c r="M59" s="1130"/>
      <c r="N59" s="1131"/>
      <c r="O59" s="627">
        <f>'Учет 2б'!$K$737</f>
        <v>0</v>
      </c>
      <c r="P59" s="1130"/>
      <c r="Q59" s="1131"/>
      <c r="R59" s="627">
        <f>'Учет 2б'!$L$737</f>
        <v>0</v>
      </c>
      <c r="S59" s="1130"/>
      <c r="T59" s="1131"/>
      <c r="U59" s="627">
        <f>'Учет 2б'!$M$737</f>
        <v>0</v>
      </c>
      <c r="V59" s="1130"/>
      <c r="W59" s="1131"/>
      <c r="X59" s="627">
        <f>'Учет 2б'!$N$737</f>
        <v>0</v>
      </c>
      <c r="Y59" s="1130"/>
      <c r="Z59" s="1131"/>
      <c r="AA59" s="627">
        <f>'Учет 2б'!$O$737</f>
        <v>0</v>
      </c>
      <c r="AB59" s="1130"/>
      <c r="AC59" s="1131"/>
      <c r="AD59" s="627">
        <f>'Учет 2б'!$P$737</f>
        <v>0</v>
      </c>
      <c r="AE59" s="1130"/>
      <c r="AF59" s="1131"/>
      <c r="AG59" s="627">
        <f>'Учет 2б'!$Q$737</f>
        <v>0</v>
      </c>
      <c r="AH59" s="1130"/>
      <c r="AI59" s="1131"/>
      <c r="AJ59" s="627">
        <f>'Учет 2б'!$R$737</f>
        <v>0</v>
      </c>
      <c r="AK59" s="1130"/>
      <c r="AL59" s="1131"/>
      <c r="AM59" s="627">
        <f>'Учет 2б'!$S$737</f>
        <v>0</v>
      </c>
      <c r="AN59" s="1130"/>
      <c r="AO59" s="1131"/>
      <c r="AP59" s="1144"/>
      <c r="AQ59" s="96"/>
      <c r="AR59" s="96"/>
      <c r="AS59" s="626">
        <f>IF(AN58&gt;0,1,0)</f>
        <v>0</v>
      </c>
      <c r="AT59">
        <v>1</v>
      </c>
      <c r="AU59" s="1144"/>
      <c r="AV59" s="1202"/>
    </row>
    <row r="60" spans="1:48" hidden="1">
      <c r="A60" s="1141">
        <v>231</v>
      </c>
      <c r="B60" s="767" t="str">
        <f>Командиры!C341</f>
        <v>лейтенант</v>
      </c>
      <c r="C60" s="628"/>
      <c r="D60" s="1130"/>
      <c r="E60" s="1142" t="str">
        <f>IF(D60=0,"--",IF(D60=LARGE($D$4:$D$143,1),"лучший",IF(D60=SMALL($D$4:$D$143,$AQ$1+1),"худший"," ")))</f>
        <v>--</v>
      </c>
      <c r="F60" s="628"/>
      <c r="G60" s="1130"/>
      <c r="H60" s="1131" t="str">
        <f>IF(G60=0,"--",IF(G60=LARGE($G$4:$G$143,1),"лучший",IF(G60=SMALL($G$4:$G$143,$AQ$1+1),"худший"," ")))</f>
        <v>--</v>
      </c>
      <c r="I60" s="629"/>
      <c r="J60" s="1130"/>
      <c r="K60" s="1131" t="str">
        <f>IF(J60=0,"--",IF(J60=LARGE($J$4:$J$143,1),"лучший",IF(J60=SMALL($J$4:$J$143,$AQ$1+1),"худший"," ")))</f>
        <v>--</v>
      </c>
      <c r="L60" s="629"/>
      <c r="M60" s="1130"/>
      <c r="N60" s="1131" t="str">
        <f>IF(M60=0,"--",IF(M60=LARGE($M$4:$M$143,1),"лучший",IF(M60=SMALL($M$4:$M$143,$AQ$1+1),"худший"," ")))</f>
        <v>--</v>
      </c>
      <c r="O60" s="629"/>
      <c r="P60" s="1130"/>
      <c r="Q60" s="1131" t="str">
        <f>IF(P60=0,"--",IF(P60=LARGE($P$4:$P$143,1),"лучший",IF(P60=SMALL($P$4:$P$143,$AQ$1+1),"худший"," ")))</f>
        <v>--</v>
      </c>
      <c r="R60" s="629"/>
      <c r="S60" s="1130"/>
      <c r="T60" s="1131" t="str">
        <f>IF(S60=0,"--",IF(S60=LARGE($S$4:$S$143,1),"лучший",IF(S60=SMALL($S$4:$S$143,$AQ$1+1),"худший"," ")))</f>
        <v>--</v>
      </c>
      <c r="U60" s="629">
        <f>'Учет 2б'!$M$810</f>
        <v>0</v>
      </c>
      <c r="V60" s="1130">
        <f>SUM(U60,U61)</f>
        <v>0</v>
      </c>
      <c r="W60" s="1131" t="str">
        <f>IF(V60=0,"--",IF(V60=LARGE($V$4:$V$143,1),"лучший",IF(V60=SMALL($V$4:$V$143,$AQ$1+1),"худший"," ")))</f>
        <v>--</v>
      </c>
      <c r="X60" s="629">
        <f>'Учет 2б'!$N$810</f>
        <v>0</v>
      </c>
      <c r="Y60" s="1130">
        <f>SUM(X60,X61)</f>
        <v>0</v>
      </c>
      <c r="Z60" s="1131" t="str">
        <f>IF(Y60=0,"--",IF(Y60=LARGE($Y$4:$Y$143,1),"лучший",IF(Y60=SMALL($Y$4:$Y$143,$AQ$1+1),"худший"," ")))</f>
        <v>--</v>
      </c>
      <c r="AA60" s="629">
        <f>'Учет 2б'!$O$810</f>
        <v>0</v>
      </c>
      <c r="AB60" s="1130">
        <f>SUM(AA60,AA61)</f>
        <v>0</v>
      </c>
      <c r="AC60" s="1131" t="str">
        <f>IF(AB60=0,"--",IF(AB60=LARGE($AB$4:$AB$143,1),"лучший",IF(AB60=SMALL($AB$4:$AB$143,$AQ$1+1),"худший"," ")))</f>
        <v>--</v>
      </c>
      <c r="AD60" s="629">
        <f>'Учет 2б'!$P$810</f>
        <v>0</v>
      </c>
      <c r="AE60" s="1130">
        <f>SUM(AD60,AD61)</f>
        <v>0</v>
      </c>
      <c r="AF60" s="1131" t="str">
        <f>IF(AE60=0,"--",IF(AE60=LARGE($AE$4:$AE$143,1),"лучший",IF(AE60=SMALL($AE$4:$AE$143,$AQ$1+1),"худший"," ")))</f>
        <v>--</v>
      </c>
      <c r="AG60" s="629">
        <f>'Учет 2б'!$Q$810</f>
        <v>0</v>
      </c>
      <c r="AH60" s="1130">
        <f>SUM(AG60,AG61)</f>
        <v>0</v>
      </c>
      <c r="AI60" s="1131" t="str">
        <f>IF(AH60=0,"--",IF(AH60=LARGE($AH$4:$AH$143,1),"лучший",IF(AH60=SMALL($AH$4:$AH$143,$AQ$1+1),"худший"," ")))</f>
        <v>--</v>
      </c>
      <c r="AJ60" s="629">
        <f>'Учет 2б'!$R$810</f>
        <v>0</v>
      </c>
      <c r="AK60" s="1130">
        <f>SUM(AJ60,AJ61)</f>
        <v>0</v>
      </c>
      <c r="AL60" s="1131" t="str">
        <f>IF(AK60=0,"--",IF(AK60=LARGE($AK$4:$AK$143,1),"лучший",IF(AK60=SMALL($AK$4:$AK$143,$AQ$1+1),"худший"," ")))</f>
        <v>--</v>
      </c>
      <c r="AM60" s="629">
        <f>'Учет 2б'!$S$810</f>
        <v>0</v>
      </c>
      <c r="AN60" s="1130">
        <f>SUM(AM60,AM61)</f>
        <v>0</v>
      </c>
      <c r="AO60" s="1131" t="str">
        <f>IF(AN60=0,"--",IF(AN60=LARGE($AN$4:$AN$143,1),"лучший",IF(AN60=SMALL($AN$4:$AN$143,$AQ$1+1),"худший"," ")))</f>
        <v>--</v>
      </c>
      <c r="AP60" s="1144" t="str">
        <f>IF(AN60&gt;0,IF(AU60=1,AV60,CONCATENATE(AV60,"-",AV60+AU60-1)),"-")</f>
        <v>-</v>
      </c>
      <c r="AQ60" s="94"/>
      <c r="AR60" s="94"/>
      <c r="AS60" s="626">
        <f>IF(AN60&gt;0,1,0)</f>
        <v>0</v>
      </c>
      <c r="AT60">
        <v>1</v>
      </c>
      <c r="AU60" s="1144">
        <f>SUMIF($AV$4:$AV$143,AV60,$AT$4:$AT$143)</f>
        <v>70</v>
      </c>
      <c r="AV60" s="1202">
        <f>RANK(AN60,$AN$4:$AN$143,0)</f>
        <v>1</v>
      </c>
    </row>
    <row r="61" spans="1:48" s="235" customFormat="1" hidden="1">
      <c r="A61" s="1140"/>
      <c r="B61" s="766" t="str">
        <f>Командиры!D341</f>
        <v>Ланцев Д.А.</v>
      </c>
      <c r="C61" s="627"/>
      <c r="D61" s="1130"/>
      <c r="E61" s="1143"/>
      <c r="F61" s="627"/>
      <c r="G61" s="1130"/>
      <c r="H61" s="1131"/>
      <c r="I61" s="627"/>
      <c r="J61" s="1130"/>
      <c r="K61" s="1131"/>
      <c r="L61" s="627"/>
      <c r="M61" s="1130"/>
      <c r="N61" s="1131"/>
      <c r="O61" s="627"/>
      <c r="P61" s="1130"/>
      <c r="Q61" s="1131"/>
      <c r="R61" s="627"/>
      <c r="S61" s="1130"/>
      <c r="T61" s="1131"/>
      <c r="U61" s="627">
        <f>'Учет 2б'!$M$811</f>
        <v>0</v>
      </c>
      <c r="V61" s="1130"/>
      <c r="W61" s="1131"/>
      <c r="X61" s="627">
        <f>'Учет 2б'!$N$811</f>
        <v>0</v>
      </c>
      <c r="Y61" s="1130"/>
      <c r="Z61" s="1131"/>
      <c r="AA61" s="627">
        <f>'Учет 2б'!$O$811</f>
        <v>0</v>
      </c>
      <c r="AB61" s="1130"/>
      <c r="AC61" s="1131"/>
      <c r="AD61" s="627">
        <f>'Учет 2б'!$P$811</f>
        <v>0</v>
      </c>
      <c r="AE61" s="1130"/>
      <c r="AF61" s="1131"/>
      <c r="AG61" s="627">
        <f>'Учет 2б'!$Q$811</f>
        <v>0</v>
      </c>
      <c r="AH61" s="1130"/>
      <c r="AI61" s="1131"/>
      <c r="AJ61" s="627">
        <f>'Учет 2б'!$R$811</f>
        <v>0</v>
      </c>
      <c r="AK61" s="1130"/>
      <c r="AL61" s="1131"/>
      <c r="AM61" s="627">
        <f>'Учет 2б'!$S$811</f>
        <v>0</v>
      </c>
      <c r="AN61" s="1130"/>
      <c r="AO61" s="1131"/>
      <c r="AP61" s="1144"/>
      <c r="AQ61" s="96"/>
      <c r="AR61" s="96"/>
      <c r="AS61" s="626">
        <f>IF(AN60&gt;0,1,0)</f>
        <v>0</v>
      </c>
      <c r="AT61">
        <v>1</v>
      </c>
      <c r="AU61" s="1144"/>
      <c r="AV61" s="1202"/>
    </row>
    <row r="62" spans="1:48">
      <c r="A62" s="1141">
        <v>232</v>
      </c>
      <c r="B62" s="767" t="str">
        <f>Командиры!C352</f>
        <v>лейтенант</v>
      </c>
      <c r="C62" s="628">
        <f>'Учет 2б'!$G$870</f>
        <v>0</v>
      </c>
      <c r="D62" s="1130">
        <f>SUM(C62,C63)</f>
        <v>0</v>
      </c>
      <c r="E62" s="1142" t="str">
        <f>IF(D62=0,"--",IF(D62=LARGE($D$4:$D$143,1),"лучший",IF(D62=SMALL($D$4:$D$143,$AQ$1+1),"худший"," ")))</f>
        <v>--</v>
      </c>
      <c r="F62" s="628">
        <f>'Учет 2б'!$H$870</f>
        <v>0</v>
      </c>
      <c r="G62" s="1130">
        <f>SUM(F62,F63)</f>
        <v>0</v>
      </c>
      <c r="H62" s="1131" t="str">
        <f>IF(G62=0,"--",IF(G62=LARGE($G$4:$G$143,1),"лучший",IF(G62=SMALL($G$4:$G$143,$AQ$1+1),"худший"," ")))</f>
        <v>--</v>
      </c>
      <c r="I62" s="629">
        <f>'Учет 2б'!$I$870</f>
        <v>0</v>
      </c>
      <c r="J62" s="1130">
        <f>SUM(I62,I63)</f>
        <v>0</v>
      </c>
      <c r="K62" s="1131" t="str">
        <f>IF(J62=0,"--",IF(J62=LARGE($J$4:$J$143,1),"лучший",IF(J62=SMALL($J$4:$J$143,$AQ$1+1),"худший"," ")))</f>
        <v>--</v>
      </c>
      <c r="L62" s="629">
        <f>'Учет 2б'!$J$870</f>
        <v>0</v>
      </c>
      <c r="M62" s="1130">
        <f>SUM(L62,L63)</f>
        <v>0</v>
      </c>
      <c r="N62" s="1131" t="str">
        <f>IF(M62=0,"--",IF(M62=LARGE($M$4:$M$143,1),"лучший",IF(M62=SMALL($M$4:$M$143,$AQ$1+1),"худший"," ")))</f>
        <v>--</v>
      </c>
      <c r="O62" s="629">
        <f>'Учет 2б'!$K$870</f>
        <v>0</v>
      </c>
      <c r="P62" s="1130">
        <f>SUM(O62,O63)</f>
        <v>0</v>
      </c>
      <c r="Q62" s="1131" t="str">
        <f>IF(P62=0,"--",IF(P62=LARGE($P$4:$P$143,1),"лучший",IF(P62=SMALL($P$4:$P$143,$AQ$1+1),"худший"," ")))</f>
        <v>--</v>
      </c>
      <c r="R62" s="629">
        <f>'Учет 2б'!$L$870</f>
        <v>0</v>
      </c>
      <c r="S62" s="1130">
        <f>SUM(R62,R63)</f>
        <v>0</v>
      </c>
      <c r="T62" s="1131" t="str">
        <f>IF(S62=0,"--",IF(S62=LARGE($S$4:$S$143,1),"лучший",IF(S62=SMALL($S$4:$S$143,$AQ$1+1),"худший"," ")))</f>
        <v>--</v>
      </c>
      <c r="U62" s="629">
        <f>'Учет 2б'!$M$870</f>
        <v>0</v>
      </c>
      <c r="V62" s="1130">
        <f>SUM(U62,U63)</f>
        <v>0</v>
      </c>
      <c r="W62" s="1131" t="str">
        <f>IF(V62=0,"--",IF(V62=LARGE($V$4:$V$143,1),"лучший",IF(V62=SMALL($V$4:$V$143,$AQ$1+1),"худший"," ")))</f>
        <v>--</v>
      </c>
      <c r="X62" s="629">
        <f>'Учет 2б'!$N$870</f>
        <v>0</v>
      </c>
      <c r="Y62" s="1130">
        <f>SUM(X62,X63)</f>
        <v>0</v>
      </c>
      <c r="Z62" s="1131" t="str">
        <f>IF(Y62=0,"--",IF(Y62=LARGE($Y$4:$Y$143,1),"лучший",IF(Y62=SMALL($Y$4:$Y$143,$AQ$1+1),"худший"," ")))</f>
        <v>--</v>
      </c>
      <c r="AA62" s="629">
        <f>'Учет 2б'!$O$870</f>
        <v>0</v>
      </c>
      <c r="AB62" s="1130">
        <f>SUM(AA62,AA63)</f>
        <v>0</v>
      </c>
      <c r="AC62" s="1131" t="str">
        <f>IF(AB62=0,"--",IF(AB62=LARGE($AB$4:$AB$143,1),"лучший",IF(AB62=SMALL($AB$4:$AB$143,$AQ$1+1),"худший"," ")))</f>
        <v>--</v>
      </c>
      <c r="AD62" s="629">
        <f>'Учет 2б'!$P$870</f>
        <v>0</v>
      </c>
      <c r="AE62" s="1130">
        <f>SUM(AD62,AD63)</f>
        <v>0</v>
      </c>
      <c r="AF62" s="1131" t="str">
        <f>IF(AE62=0,"--",IF(AE62=LARGE($AE$4:$AE$143,1),"лучший",IF(AE62=SMALL($AE$4:$AE$143,$AQ$1+1),"худший"," ")))</f>
        <v>--</v>
      </c>
      <c r="AG62" s="629">
        <f>'Учет 2б'!$Q$870</f>
        <v>0</v>
      </c>
      <c r="AH62" s="1130">
        <f>SUM(AG62,AG63)</f>
        <v>0</v>
      </c>
      <c r="AI62" s="1131" t="str">
        <f>IF(AH62=0,"--",IF(AH62=LARGE($AH$4:$AH$143,1),"лучший",IF(AH62=SMALL($AH$4:$AH$143,$AQ$1+1),"худший"," ")))</f>
        <v>--</v>
      </c>
      <c r="AJ62" s="629">
        <f>'Учет 2б'!$R$870</f>
        <v>0</v>
      </c>
      <c r="AK62" s="1130">
        <f>SUM(AJ62,AJ63)</f>
        <v>0</v>
      </c>
      <c r="AL62" s="1131" t="str">
        <f>IF(AK62=0,"--",IF(AK62=LARGE($AK$4:$AK$143,1),"лучший",IF(AK62=SMALL($AK$4:$AK$143,$AQ$1+1),"худший"," ")))</f>
        <v>--</v>
      </c>
      <c r="AM62" s="629">
        <f>'Учет 2б'!$S$870</f>
        <v>0</v>
      </c>
      <c r="AN62" s="1130">
        <f>SUM(AM62,AM63)</f>
        <v>0</v>
      </c>
      <c r="AO62" s="1131" t="str">
        <f>IF(AN62=0,"--",IF(AN62=LARGE($AN$4:$AN$143,1),"лучший",IF(AN62=SMALL($AN$4:$AN$143,$AQ$1+1),"худший"," ")))</f>
        <v>--</v>
      </c>
      <c r="AP62" s="1144" t="str">
        <f>IF(AN62&gt;0,IF(AU62=1,AV62,CONCATENATE(AV62,"-",AV62+AU62-1)),"-")</f>
        <v>-</v>
      </c>
      <c r="AQ62" s="94"/>
      <c r="AR62" s="94"/>
      <c r="AS62" s="626">
        <f>IF(AN62&gt;0,1,0)</f>
        <v>0</v>
      </c>
      <c r="AT62">
        <v>1</v>
      </c>
      <c r="AU62" s="1144">
        <f>SUMIF($AV$4:$AV$143,AV62,$AT$4:$AT$143)</f>
        <v>70</v>
      </c>
      <c r="AV62" s="1202">
        <f>RANK(AN62,$AN$4:$AN$143,0)</f>
        <v>1</v>
      </c>
    </row>
    <row r="63" spans="1:48" s="235" customFormat="1">
      <c r="A63" s="1140"/>
      <c r="B63" s="766" t="str">
        <f>Командиры!D352</f>
        <v>Науменко Д.А.</v>
      </c>
      <c r="C63" s="627">
        <f>'Учет 2б'!$G$871</f>
        <v>0</v>
      </c>
      <c r="D63" s="1130"/>
      <c r="E63" s="1143"/>
      <c r="F63" s="627">
        <f>'Учет 2б'!$H$871</f>
        <v>0</v>
      </c>
      <c r="G63" s="1130"/>
      <c r="H63" s="1131"/>
      <c r="I63" s="627">
        <f>'Учет 2б'!$I$871</f>
        <v>0</v>
      </c>
      <c r="J63" s="1130"/>
      <c r="K63" s="1131"/>
      <c r="L63" s="627">
        <f>'Учет 2б'!$J$871</f>
        <v>0</v>
      </c>
      <c r="M63" s="1130"/>
      <c r="N63" s="1131"/>
      <c r="O63" s="627">
        <f>'Учет 2б'!$K$871</f>
        <v>0</v>
      </c>
      <c r="P63" s="1130"/>
      <c r="Q63" s="1131"/>
      <c r="R63" s="627">
        <f>'Учет 2б'!$L$871</f>
        <v>0</v>
      </c>
      <c r="S63" s="1130"/>
      <c r="T63" s="1131"/>
      <c r="U63" s="627">
        <f>'Учет 2б'!$M$871</f>
        <v>0</v>
      </c>
      <c r="V63" s="1130"/>
      <c r="W63" s="1131"/>
      <c r="X63" s="627">
        <f>'Учет 2б'!$N$871</f>
        <v>0</v>
      </c>
      <c r="Y63" s="1130"/>
      <c r="Z63" s="1131"/>
      <c r="AA63" s="627">
        <f>'Учет 2б'!$O$871</f>
        <v>0</v>
      </c>
      <c r="AB63" s="1130"/>
      <c r="AC63" s="1131"/>
      <c r="AD63" s="627">
        <f>'Учет 2б'!$P$871</f>
        <v>0</v>
      </c>
      <c r="AE63" s="1130"/>
      <c r="AF63" s="1131"/>
      <c r="AG63" s="627">
        <f>'Учет 2б'!$Q$871</f>
        <v>0</v>
      </c>
      <c r="AH63" s="1130"/>
      <c r="AI63" s="1131"/>
      <c r="AJ63" s="627">
        <f>'Учет 2б'!$R$871</f>
        <v>0</v>
      </c>
      <c r="AK63" s="1130"/>
      <c r="AL63" s="1131"/>
      <c r="AM63" s="627">
        <f>'Учет 2б'!$S$871</f>
        <v>0</v>
      </c>
      <c r="AN63" s="1130"/>
      <c r="AO63" s="1131"/>
      <c r="AP63" s="1144"/>
      <c r="AQ63" s="96"/>
      <c r="AR63" s="96"/>
      <c r="AS63" s="626">
        <f>IF(AN62&gt;0,1,0)</f>
        <v>0</v>
      </c>
      <c r="AT63">
        <v>1</v>
      </c>
      <c r="AU63" s="1144"/>
      <c r="AV63" s="1202"/>
    </row>
    <row r="64" spans="1:48">
      <c r="A64" s="1141">
        <v>233</v>
      </c>
      <c r="B64" s="767" t="str">
        <f>Командиры!C363</f>
        <v>лейтенант</v>
      </c>
      <c r="C64" s="628">
        <f>'Учет 2б'!$G$930</f>
        <v>0</v>
      </c>
      <c r="D64" s="1130">
        <f>SUM(C64,C65)</f>
        <v>0</v>
      </c>
      <c r="E64" s="1131" t="str">
        <f>IF(D64=0,"--",IF(D64=LARGE($D$4:$D$143,1),"лучший",IF(D64=SMALL($D$4:$D$143,$AQ$1+1),"худший"," ")))</f>
        <v>--</v>
      </c>
      <c r="F64" s="628">
        <f>'Учет 2б'!$H$930</f>
        <v>0</v>
      </c>
      <c r="G64" s="1130">
        <f>SUM(F64,F65)</f>
        <v>0</v>
      </c>
      <c r="H64" s="1131" t="str">
        <f>IF(G64=0,"--",IF(G64=LARGE($G$4:$G$143,1),"лучший",IF(G64=SMALL($G$4:$G$143,$AQ$1+1),"худший"," ")))</f>
        <v>--</v>
      </c>
      <c r="I64" s="629">
        <f>'Учет 2б'!$I$930</f>
        <v>0</v>
      </c>
      <c r="J64" s="1130">
        <f>SUM(I64,I65)</f>
        <v>0</v>
      </c>
      <c r="K64" s="1131" t="str">
        <f>IF(J64=0,"--",IF(J64=LARGE($J$4:$J$143,1),"лучший",IF(J64=SMALL($J$4:$J$143,$AQ$1+1),"худший"," ")))</f>
        <v>--</v>
      </c>
      <c r="L64" s="629">
        <f>'Учет 2б'!$J$930</f>
        <v>0</v>
      </c>
      <c r="M64" s="1130">
        <f>SUM(L64,L65)</f>
        <v>0</v>
      </c>
      <c r="N64" s="1131" t="str">
        <f>IF(M64=0,"--",IF(M64=LARGE($M$4:$M$143,1),"лучший",IF(M64=SMALL($M$4:$M$143,$AQ$1+1),"худший"," ")))</f>
        <v>--</v>
      </c>
      <c r="O64" s="629">
        <f>'Учет 2б'!$K$930</f>
        <v>0</v>
      </c>
      <c r="P64" s="1130">
        <f>SUM(O64,O65)</f>
        <v>0</v>
      </c>
      <c r="Q64" s="1131" t="str">
        <f>IF(P64=0,"--",IF(P64=LARGE($P$4:$P$143,1),"лучший",IF(P64=SMALL($P$4:$P$143,$AQ$1+1),"худший"," ")))</f>
        <v>--</v>
      </c>
      <c r="R64" s="629">
        <f>'Учет 2б'!$L$930</f>
        <v>0</v>
      </c>
      <c r="S64" s="1130">
        <f>SUM(R64,R65)</f>
        <v>0</v>
      </c>
      <c r="T64" s="1131" t="str">
        <f>IF(S64=0,"--",IF(S64=LARGE($S$4:$S$143,1),"лучший",IF(S64=SMALL($S$4:$S$143,$AQ$1+1),"худший"," ")))</f>
        <v>--</v>
      </c>
      <c r="U64" s="629">
        <f>'Учет 2б'!$M$930</f>
        <v>0</v>
      </c>
      <c r="V64" s="1130">
        <f>SUM(U64,U65)</f>
        <v>0</v>
      </c>
      <c r="W64" s="1131" t="str">
        <f>IF(V64=0,"--",IF(V64=LARGE($V$4:$V$143,1),"лучший",IF(V64=SMALL($V$4:$V$143,$AQ$1+1),"худший"," ")))</f>
        <v>--</v>
      </c>
      <c r="X64" s="629">
        <f>'Учет 2б'!$N$930</f>
        <v>0</v>
      </c>
      <c r="Y64" s="1130">
        <f>SUM(X64,X65)</f>
        <v>0</v>
      </c>
      <c r="Z64" s="1131" t="str">
        <f>IF(Y64=0,"--",IF(Y64=LARGE($Y$4:$Y$143,1),"лучший",IF(Y64=SMALL($Y$4:$Y$143,$AQ$1+1),"худший"," ")))</f>
        <v>--</v>
      </c>
      <c r="AA64" s="629">
        <f>'Учет 2б'!$O$930</f>
        <v>0</v>
      </c>
      <c r="AB64" s="1130">
        <f>SUM(AA64,AA65)</f>
        <v>0</v>
      </c>
      <c r="AC64" s="1131" t="str">
        <f>IF(AB64=0,"--",IF(AB64=LARGE($AB$4:$AB$143,1),"лучший",IF(AB64=SMALL($AB$4:$AB$143,$AQ$1+1),"худший"," ")))</f>
        <v>--</v>
      </c>
      <c r="AD64" s="629">
        <f>'Учет 2б'!$P$930</f>
        <v>0</v>
      </c>
      <c r="AE64" s="1130">
        <f>SUM(AD64,AD65)</f>
        <v>0</v>
      </c>
      <c r="AF64" s="1131" t="str">
        <f>IF(AE64=0,"--",IF(AE64=LARGE($AE$4:$AE$143,1),"лучший",IF(AE64=SMALL($AE$4:$AE$143,$AQ$1+1),"худший"," ")))</f>
        <v>--</v>
      </c>
      <c r="AG64" s="629">
        <f>'Учет 2б'!$Q$930</f>
        <v>0</v>
      </c>
      <c r="AH64" s="1130">
        <f>SUM(AG64,AG65)</f>
        <v>0</v>
      </c>
      <c r="AI64" s="1131" t="str">
        <f>IF(AH64=0,"--",IF(AH64=LARGE($AH$4:$AH$143,1),"лучший",IF(AH64=SMALL($AH$4:$AH$143,$AQ$1+1),"худший"," ")))</f>
        <v>--</v>
      </c>
      <c r="AJ64" s="629">
        <f>'Учет 2б'!$R$930</f>
        <v>0</v>
      </c>
      <c r="AK64" s="1130">
        <f>SUM(AJ64,AJ65)</f>
        <v>0</v>
      </c>
      <c r="AL64" s="1131" t="str">
        <f>IF(AK64=0,"--",IF(AK64=LARGE($AK$4:$AK$143,1),"лучший",IF(AK64=SMALL($AK$4:$AK$143,$AQ$1+1),"худший"," ")))</f>
        <v>--</v>
      </c>
      <c r="AM64" s="629">
        <f>'Учет 2б'!$S$930</f>
        <v>0</v>
      </c>
      <c r="AN64" s="1130">
        <f>SUM(AM64,AM65)</f>
        <v>0</v>
      </c>
      <c r="AO64" s="1131" t="str">
        <f>IF(AN64=0,"--",IF(AN64=LARGE($AN$4:$AN$143,1),"лучший",IF(AN64=SMALL($AN$4:$AN$143,$AQ$1+1),"худший"," ")))</f>
        <v>--</v>
      </c>
      <c r="AP64" s="1144" t="str">
        <f>IF(AN64&gt;0,IF(AU64=1,AV64,CONCATENATE(AV64,"-",AV64+AU64-1)),"-")</f>
        <v>-</v>
      </c>
      <c r="AQ64" s="94"/>
      <c r="AR64" s="94"/>
      <c r="AS64" s="626">
        <f>IF(AN64&gt;0,1,0)</f>
        <v>0</v>
      </c>
      <c r="AT64">
        <v>1</v>
      </c>
      <c r="AU64" s="1144">
        <f>SUMIF($AV$4:$AV$143,AV64,$AT$4:$AT$143)</f>
        <v>70</v>
      </c>
      <c r="AV64" s="1202">
        <f>RANK(AN64,$AN$4:$AN$143,0)</f>
        <v>1</v>
      </c>
    </row>
    <row r="65" spans="1:48" s="235" customFormat="1">
      <c r="A65" s="1140"/>
      <c r="B65" s="766" t="str">
        <f>Командиры!D363</f>
        <v>Ревин С.С.</v>
      </c>
      <c r="C65" s="627">
        <f>'Учет 2б'!$G$931</f>
        <v>0</v>
      </c>
      <c r="D65" s="1130"/>
      <c r="E65" s="1131"/>
      <c r="F65" s="627">
        <f>'Учет 2б'!$H$931</f>
        <v>0</v>
      </c>
      <c r="G65" s="1130"/>
      <c r="H65" s="1131"/>
      <c r="I65" s="627">
        <f>'Учет 2б'!$I$931</f>
        <v>0</v>
      </c>
      <c r="J65" s="1130"/>
      <c r="K65" s="1131"/>
      <c r="L65" s="627">
        <f>'Учет 2б'!$J$931</f>
        <v>0</v>
      </c>
      <c r="M65" s="1130"/>
      <c r="N65" s="1131"/>
      <c r="O65" s="627">
        <f>'Учет 2б'!$K$931</f>
        <v>0</v>
      </c>
      <c r="P65" s="1130"/>
      <c r="Q65" s="1131"/>
      <c r="R65" s="627">
        <f>'Учет 2б'!$L$931</f>
        <v>0</v>
      </c>
      <c r="S65" s="1130"/>
      <c r="T65" s="1131"/>
      <c r="U65" s="627">
        <f>'Учет 2б'!$M$931</f>
        <v>0</v>
      </c>
      <c r="V65" s="1130"/>
      <c r="W65" s="1131"/>
      <c r="X65" s="627">
        <f>'Учет 2б'!$N$931</f>
        <v>0</v>
      </c>
      <c r="Y65" s="1130"/>
      <c r="Z65" s="1131"/>
      <c r="AA65" s="627">
        <f>'Учет 2б'!$O$931</f>
        <v>0</v>
      </c>
      <c r="AB65" s="1130"/>
      <c r="AC65" s="1131"/>
      <c r="AD65" s="627">
        <f>'Учет 2б'!$P$931</f>
        <v>0</v>
      </c>
      <c r="AE65" s="1130"/>
      <c r="AF65" s="1131"/>
      <c r="AG65" s="627">
        <f>'Учет 2б'!$Q$931</f>
        <v>0</v>
      </c>
      <c r="AH65" s="1130"/>
      <c r="AI65" s="1131"/>
      <c r="AJ65" s="627">
        <f>'Учет 2б'!$R$931</f>
        <v>0</v>
      </c>
      <c r="AK65" s="1130"/>
      <c r="AL65" s="1131"/>
      <c r="AM65" s="627">
        <f>'Учет 2б'!$S$931</f>
        <v>0</v>
      </c>
      <c r="AN65" s="1130"/>
      <c r="AO65" s="1131"/>
      <c r="AP65" s="1144"/>
      <c r="AQ65" s="96"/>
      <c r="AR65" s="96"/>
      <c r="AS65" s="626">
        <f>IF(AN64&gt;0,1,0)</f>
        <v>0</v>
      </c>
      <c r="AT65">
        <v>1</v>
      </c>
      <c r="AU65" s="1144"/>
      <c r="AV65" s="1202"/>
    </row>
    <row r="66" spans="1:48" ht="13.5">
      <c r="A66" s="1141">
        <v>234</v>
      </c>
      <c r="B66" s="767" t="str">
        <f>Командиры!C374</f>
        <v>лейтенант</v>
      </c>
      <c r="C66" s="628">
        <f>'Учет 2б'!$G$990</f>
        <v>0</v>
      </c>
      <c r="D66" s="1130">
        <f>SUM(C66,C67)</f>
        <v>0</v>
      </c>
      <c r="E66" s="1131" t="str">
        <f>IF(D66=0,"--",IF(D66=LARGE($D$4:$D$143,1),"лучший",IF(D66=SMALL($D$4:$D$143,$AQ$1+1),"худший"," ")))</f>
        <v>--</v>
      </c>
      <c r="F66" s="628">
        <f>'Учет 2б'!$H$990</f>
        <v>0</v>
      </c>
      <c r="G66" s="1130">
        <f>SUM(F66,F67)</f>
        <v>0</v>
      </c>
      <c r="H66" s="1131" t="str">
        <f>IF(G66=0,"--",IF(G66=LARGE($G$4:$G$143,1),"лучший",IF(G66=SMALL($G$4:$G$143,$AQ$1+1),"худший"," ")))</f>
        <v>--</v>
      </c>
      <c r="I66" s="629">
        <f>'Учет 2б'!$I$990</f>
        <v>0</v>
      </c>
      <c r="J66" s="1130">
        <f>SUM(I66,I67)</f>
        <v>0</v>
      </c>
      <c r="K66" s="1131" t="str">
        <f>IF(J66=0,"--",IF(J66=LARGE($J$4:$J$143,1),"лучший",IF(J66=SMALL($J$4:$J$143,$AQ$1+1),"худший"," ")))</f>
        <v>--</v>
      </c>
      <c r="L66" s="629">
        <f>'Учет 2б'!$J$990</f>
        <v>0</v>
      </c>
      <c r="M66" s="1130">
        <f>SUM(L66,L67)</f>
        <v>0</v>
      </c>
      <c r="N66" s="1131" t="str">
        <f>IF(M66=0,"--",IF(M66=LARGE($M$4:$M$143,1),"лучший",IF(M66=SMALL($M$4:$M$143,$AQ$1+1),"худший"," ")))</f>
        <v>--</v>
      </c>
      <c r="O66" s="629">
        <f>'Учет 2б'!$K$990</f>
        <v>0</v>
      </c>
      <c r="P66" s="1130">
        <f>SUM(O66,O67)</f>
        <v>0</v>
      </c>
      <c r="Q66" s="1131" t="str">
        <f>IF(P66=0,"--",IF(P66=LARGE($P$4:$P$143,1),"лучший",IF(P66=SMALL($P$4:$P$143,$AQ$1+1),"худший"," ")))</f>
        <v>--</v>
      </c>
      <c r="R66" s="629">
        <f>'Учет 2б'!$L$990</f>
        <v>0</v>
      </c>
      <c r="S66" s="1130">
        <f>SUM(R66,R67)</f>
        <v>0</v>
      </c>
      <c r="T66" s="1131" t="str">
        <f>IF(S66=0,"--",IF(S66=LARGE($S$4:$S$143,1),"лучший",IF(S66=SMALL($S$4:$S$143,$AQ$1+1),"худший"," ")))</f>
        <v>--</v>
      </c>
      <c r="U66" s="629">
        <f>'Учет 2б'!$M$990</f>
        <v>0</v>
      </c>
      <c r="V66" s="1130">
        <f>SUM(U66,U67)</f>
        <v>0</v>
      </c>
      <c r="W66" s="1131" t="str">
        <f>IF(V66=0,"--",IF(V66=LARGE($V$4:$V$143,1),"лучший",IF(V66=SMALL($V$4:$V$143,$AQ$1+1),"худший"," ")))</f>
        <v>--</v>
      </c>
      <c r="X66" s="629">
        <f>'Учет 2б'!$N$990</f>
        <v>0</v>
      </c>
      <c r="Y66" s="1130">
        <f>SUM(X66,X67)</f>
        <v>0</v>
      </c>
      <c r="Z66" s="1131" t="str">
        <f>IF(Y66=0,"--",IF(Y66=LARGE($Y$4:$Y$143,1),"лучший",IF(Y66=SMALL($Y$4:$Y$143,$AQ$1+1),"худший"," ")))</f>
        <v>--</v>
      </c>
      <c r="AA66" s="629">
        <f>'Учет 2б'!$O$990</f>
        <v>0</v>
      </c>
      <c r="AB66" s="1130">
        <f>SUM(AA66,AA67)</f>
        <v>0</v>
      </c>
      <c r="AC66" s="1131" t="str">
        <f>IF(AB66=0,"--",IF(AB66=LARGE($AB$4:$AB$143,1),"лучший",IF(AB66=SMALL($AB$4:$AB$143,$AQ$1+1),"худший"," ")))</f>
        <v>--</v>
      </c>
      <c r="AD66" s="629">
        <f>'Учет 2б'!$P$990</f>
        <v>0</v>
      </c>
      <c r="AE66" s="1130">
        <f>SUM(AD66,AD67)</f>
        <v>0</v>
      </c>
      <c r="AF66" s="1131" t="str">
        <f>IF(AE66=0,"--",IF(AE66=LARGE($AE$4:$AE$143,1),"лучший",IF(AE66=SMALL($AE$4:$AE$143,$AQ$1+1),"худший"," ")))</f>
        <v>--</v>
      </c>
      <c r="AG66" s="629">
        <f>'Учет 2б'!$Q$990</f>
        <v>0</v>
      </c>
      <c r="AH66" s="1130">
        <f>SUM(AG66,AG67)</f>
        <v>0</v>
      </c>
      <c r="AI66" s="1131" t="str">
        <f>IF(AH66=0,"--",IF(AH66=LARGE($AH$4:$AH$143,1),"лучший",IF(AH66=SMALL($AH$4:$AH$143,$AQ$1+1),"худший"," ")))</f>
        <v>--</v>
      </c>
      <c r="AJ66" s="629">
        <f>'Учет 2б'!$R$990</f>
        <v>0</v>
      </c>
      <c r="AK66" s="1130">
        <f>SUM(AJ66,AJ67)</f>
        <v>0</v>
      </c>
      <c r="AL66" s="1131" t="str">
        <f>IF(AK66=0,"--",IF(AK66=LARGE($AK$4:$AK$143,1),"лучший",IF(AK66=SMALL($AK$4:$AK$143,$AQ$1+1),"худший"," ")))</f>
        <v>--</v>
      </c>
      <c r="AM66" s="629">
        <f>'Учет 2б'!$S$990</f>
        <v>0</v>
      </c>
      <c r="AN66" s="1130">
        <f>SUM(AM66,AM67)</f>
        <v>0</v>
      </c>
      <c r="AO66" s="1131" t="str">
        <f>IF(AN66=0,"--",IF(AN66=LARGE($AN$4:$AN$143,1),"лучший",IF(AN66=SMALL($AN$4:$AN$143,$AQ$1+1),"худший"," ")))</f>
        <v>--</v>
      </c>
      <c r="AP66" s="1144" t="str">
        <f>IF(AN66&gt;0,IF(AU66=1,AV66,CONCATENATE(AV66,"-",AV66+AU66-1)),"-")</f>
        <v>-</v>
      </c>
      <c r="AQ66" s="630"/>
      <c r="AR66" s="630"/>
      <c r="AS66" s="626">
        <f>IF(AN66&gt;0,1,0)</f>
        <v>0</v>
      </c>
      <c r="AT66">
        <v>1</v>
      </c>
      <c r="AU66" s="1144">
        <f>SUMIF($AV$4:$AV$143,AV66,$AT$4:$AT$143)</f>
        <v>70</v>
      </c>
      <c r="AV66" s="1202">
        <f>RANK(AN66,$AN$4:$AN$143,0)</f>
        <v>1</v>
      </c>
    </row>
    <row r="67" spans="1:48" s="235" customFormat="1" ht="13.5">
      <c r="A67" s="1140"/>
      <c r="B67" s="768" t="str">
        <f>Командиры!D374</f>
        <v>Рожковский А.Ю.</v>
      </c>
      <c r="C67" s="627">
        <f>'Учет 2б'!$G$991</f>
        <v>0</v>
      </c>
      <c r="D67" s="1130"/>
      <c r="E67" s="1131"/>
      <c r="F67" s="627">
        <f>'Учет 2б'!$H$991</f>
        <v>0</v>
      </c>
      <c r="G67" s="1130"/>
      <c r="H67" s="1131"/>
      <c r="I67" s="627">
        <f>'Учет 2б'!$I$991</f>
        <v>0</v>
      </c>
      <c r="J67" s="1130"/>
      <c r="K67" s="1131"/>
      <c r="L67" s="627">
        <f>'Учет 2б'!$J$991</f>
        <v>0</v>
      </c>
      <c r="M67" s="1130"/>
      <c r="N67" s="1131"/>
      <c r="O67" s="627">
        <f>'Учет 2б'!$K$991</f>
        <v>0</v>
      </c>
      <c r="P67" s="1130"/>
      <c r="Q67" s="1131"/>
      <c r="R67" s="627">
        <f>'Учет 2б'!$L$991</f>
        <v>0</v>
      </c>
      <c r="S67" s="1130"/>
      <c r="T67" s="1131"/>
      <c r="U67" s="627">
        <f>'Учет 2б'!$M$991</f>
        <v>0</v>
      </c>
      <c r="V67" s="1130"/>
      <c r="W67" s="1131"/>
      <c r="X67" s="627">
        <f>'Учет 2б'!$N$991</f>
        <v>0</v>
      </c>
      <c r="Y67" s="1130"/>
      <c r="Z67" s="1131"/>
      <c r="AA67" s="627">
        <f>'Учет 2б'!$O$991</f>
        <v>0</v>
      </c>
      <c r="AB67" s="1130"/>
      <c r="AC67" s="1131"/>
      <c r="AD67" s="627">
        <f>'Учет 2б'!$P$991</f>
        <v>0</v>
      </c>
      <c r="AE67" s="1130"/>
      <c r="AF67" s="1131"/>
      <c r="AG67" s="627">
        <f>'Учет 2б'!$Q$991</f>
        <v>0</v>
      </c>
      <c r="AH67" s="1130"/>
      <c r="AI67" s="1131"/>
      <c r="AJ67" s="627">
        <f>'Учет 2б'!$R$991</f>
        <v>0</v>
      </c>
      <c r="AK67" s="1130"/>
      <c r="AL67" s="1131"/>
      <c r="AM67" s="627">
        <f>'Учет 2б'!$S$991</f>
        <v>0</v>
      </c>
      <c r="AN67" s="1130"/>
      <c r="AO67" s="1131"/>
      <c r="AP67" s="1144"/>
      <c r="AQ67" s="631"/>
      <c r="AR67" s="631"/>
      <c r="AS67" s="626">
        <f>IF(AN66&gt;0,1,0)</f>
        <v>0</v>
      </c>
      <c r="AT67">
        <v>1</v>
      </c>
      <c r="AU67" s="1144"/>
      <c r="AV67" s="1202"/>
    </row>
    <row r="68" spans="1:48" ht="13.5" hidden="1">
      <c r="A68" s="1141">
        <v>235</v>
      </c>
      <c r="B68" s="767">
        <f>Командиры!C385</f>
        <v>0</v>
      </c>
      <c r="C68" s="628">
        <f>'Учет 2б'!$G$1050</f>
        <v>0</v>
      </c>
      <c r="D68" s="1130">
        <f>SUM(C68,C69)</f>
        <v>0</v>
      </c>
      <c r="E68" s="1131" t="str">
        <f>IF(D68=0,"--",IF(D68=LARGE($D$4:$D$143,1),"лучший",IF(D68=SMALL($D$4:$D$143,$AQ$1+1),"худший"," ")))</f>
        <v>--</v>
      </c>
      <c r="F68" s="628">
        <f>'Учет 2б'!$H$1050</f>
        <v>0</v>
      </c>
      <c r="G68" s="1130">
        <f>SUM(F68,F69)</f>
        <v>0</v>
      </c>
      <c r="H68" s="1131" t="str">
        <f>IF(G68=0,"--",IF(G68=LARGE($G$4:$G$143,1),"лучший",IF(G68=SMALL($G$4:$G$143,$AQ$1+1),"худший"," ")))</f>
        <v>--</v>
      </c>
      <c r="I68" s="629">
        <f>'Учет 2б'!$I$1050</f>
        <v>0</v>
      </c>
      <c r="J68" s="1130">
        <f>SUM(I68,I69)</f>
        <v>0</v>
      </c>
      <c r="K68" s="1131" t="str">
        <f>IF(J68=0,"--",IF(J68=LARGE($J$4:$J$143,1),"лучший",IF(J68=SMALL($J$4:$J$143,$AQ$1+1),"худший"," ")))</f>
        <v>--</v>
      </c>
      <c r="L68" s="629">
        <f>'Учет 2б'!$J$1050</f>
        <v>0</v>
      </c>
      <c r="M68" s="1130">
        <f>SUM(L68,L69)</f>
        <v>0</v>
      </c>
      <c r="N68" s="1131" t="str">
        <f>IF(M68=0,"--",IF(M68=LARGE($M$4:$M$143,1),"лучший",IF(M68=SMALL($M$4:$M$143,$AQ$1+1),"худший"," ")))</f>
        <v>--</v>
      </c>
      <c r="O68" s="629">
        <f>'Учет 2б'!$K$1050</f>
        <v>0</v>
      </c>
      <c r="P68" s="1130">
        <f>SUM(O68,O69)</f>
        <v>0</v>
      </c>
      <c r="Q68" s="1131" t="str">
        <f>IF(P68=0,"--",IF(P68=LARGE($P$4:$P$143,1),"лучший",IF(P68=SMALL($P$4:$P$143,$AQ$1+1),"худший"," ")))</f>
        <v>--</v>
      </c>
      <c r="R68" s="629">
        <f>'Учет 2б'!$L$1050</f>
        <v>0</v>
      </c>
      <c r="S68" s="1130">
        <f>SUM(R68,R69)</f>
        <v>0</v>
      </c>
      <c r="T68" s="1131" t="str">
        <f>IF(S68=0,"--",IF(S68=LARGE($S$4:$S$143,1),"лучший",IF(S68=SMALL($S$4:$S$143,$AQ$1+1),"худший"," ")))</f>
        <v>--</v>
      </c>
      <c r="U68" s="629">
        <f>'Учет 2б'!$M$1050</f>
        <v>0</v>
      </c>
      <c r="V68" s="1130">
        <f>SUM(U68,U69)</f>
        <v>0</v>
      </c>
      <c r="W68" s="1131" t="str">
        <f>IF(V68=0,"--",IF(V68=LARGE($V$4:$V$143,1),"лучший",IF(V68=SMALL($V$4:$V$143,$AQ$1+1),"худший"," ")))</f>
        <v>--</v>
      </c>
      <c r="X68" s="629">
        <f>'Учет 2б'!$N$1050</f>
        <v>0</v>
      </c>
      <c r="Y68" s="1130">
        <f>SUM(X68,X69)</f>
        <v>0</v>
      </c>
      <c r="Z68" s="1131" t="str">
        <f>IF(Y68=0,"--",IF(Y68=LARGE($Y$4:$Y$143,1),"лучший",IF(Y68=SMALL($Y$4:$Y$143,$AQ$1+1),"худший"," ")))</f>
        <v>--</v>
      </c>
      <c r="AA68" s="629">
        <f>'Учет 2б'!$O$1050</f>
        <v>0</v>
      </c>
      <c r="AB68" s="1130">
        <f>SUM(AA68,AA69)</f>
        <v>0</v>
      </c>
      <c r="AC68" s="1131" t="str">
        <f>IF(AB68=0,"--",IF(AB68=LARGE($AB$4:$AB$143,1),"лучший",IF(AB68=SMALL($AB$4:$AB$143,$AQ$1+1),"худший"," ")))</f>
        <v>--</v>
      </c>
      <c r="AD68" s="629">
        <f>'Учет 2б'!$P$1050</f>
        <v>0</v>
      </c>
      <c r="AE68" s="1130">
        <f>SUM(AD68,AD69)</f>
        <v>0</v>
      </c>
      <c r="AF68" s="1131" t="str">
        <f>IF(AE68=0,"--",IF(AE68=LARGE($AE$4:$AE$143,1),"лучший",IF(AE68=SMALL($AE$4:$AE$143,$AQ$1+1),"худший"," ")))</f>
        <v>--</v>
      </c>
      <c r="AG68" s="629">
        <f>'Учет 2б'!$Q$1050</f>
        <v>0</v>
      </c>
      <c r="AH68" s="1130">
        <f>SUM(AG68,AG69)</f>
        <v>0</v>
      </c>
      <c r="AI68" s="1131" t="str">
        <f>IF(AH68=0,"--",IF(AH68=LARGE($AH$4:$AH$143,1),"лучший",IF(AH68=SMALL($AH$4:$AH$143,$AQ$1+1),"худший"," ")))</f>
        <v>--</v>
      </c>
      <c r="AJ68" s="629">
        <f>'Учет 2б'!$R$1050</f>
        <v>0</v>
      </c>
      <c r="AK68" s="1130">
        <f>SUM(AJ68,AJ69)</f>
        <v>0</v>
      </c>
      <c r="AL68" s="1131" t="str">
        <f>IF(AK68=0,"--",IF(AK68=LARGE($AK$4:$AK$143,1),"лучший",IF(AK68=SMALL($AK$4:$AK$143,$AQ$1+1),"худший"," ")))</f>
        <v>--</v>
      </c>
      <c r="AM68" s="629">
        <f>'Учет 2б'!$S$1050</f>
        <v>0</v>
      </c>
      <c r="AN68" s="1130">
        <f>SUM(AM68,AM69)</f>
        <v>0</v>
      </c>
      <c r="AO68" s="1131" t="str">
        <f>IF(AN68=0,"--",IF(AN68=LARGE($AN$4:$AN$143,1),"лучший",IF(AN68=SMALL($AN$4:$AN$143,$AQ$1+1),"худший"," ")))</f>
        <v>--</v>
      </c>
      <c r="AP68" s="1144" t="str">
        <f>IF(AN68&gt;0,IF(AU68=1,AV68,CONCATENATE(AV68,"-",AV68+AU68-1)),"-")</f>
        <v>-</v>
      </c>
      <c r="AQ68" s="630"/>
      <c r="AR68" s="630"/>
      <c r="AS68" s="626">
        <f>IF(AN68&gt;0,1,0)</f>
        <v>0</v>
      </c>
      <c r="AT68">
        <v>1</v>
      </c>
      <c r="AU68" s="1144">
        <f>SUMIF($AV$4:$AV$143,AV68,$AT$4:$AT$143)</f>
        <v>70</v>
      </c>
      <c r="AV68" s="1202">
        <f>RANK(AN68,$AN$4:$AN$143,0)</f>
        <v>1</v>
      </c>
    </row>
    <row r="69" spans="1:48" s="235" customFormat="1" ht="13.5" hidden="1">
      <c r="A69" s="1140"/>
      <c r="B69" s="768">
        <f>Командиры!D385</f>
        <v>0</v>
      </c>
      <c r="C69" s="627">
        <f>'Учет 2б'!$G$1051</f>
        <v>0</v>
      </c>
      <c r="D69" s="1130"/>
      <c r="E69" s="1131"/>
      <c r="F69" s="627">
        <f>'Учет 2б'!$H$1051</f>
        <v>0</v>
      </c>
      <c r="G69" s="1130"/>
      <c r="H69" s="1131"/>
      <c r="I69" s="627">
        <f>'Учет 2б'!$I$1051</f>
        <v>0</v>
      </c>
      <c r="J69" s="1130"/>
      <c r="K69" s="1131"/>
      <c r="L69" s="627">
        <f>'Учет 2б'!$J$1051</f>
        <v>0</v>
      </c>
      <c r="M69" s="1130"/>
      <c r="N69" s="1131"/>
      <c r="O69" s="627">
        <f>'Учет 2б'!$K$1051</f>
        <v>0</v>
      </c>
      <c r="P69" s="1130"/>
      <c r="Q69" s="1131"/>
      <c r="R69" s="627">
        <f>'Учет 2б'!$L$1051</f>
        <v>0</v>
      </c>
      <c r="S69" s="1130"/>
      <c r="T69" s="1131"/>
      <c r="U69" s="627">
        <f>'Учет 2б'!$M$1051</f>
        <v>0</v>
      </c>
      <c r="V69" s="1130"/>
      <c r="W69" s="1131"/>
      <c r="X69" s="627">
        <f>'Учет 2б'!$N$1051</f>
        <v>0</v>
      </c>
      <c r="Y69" s="1130"/>
      <c r="Z69" s="1131"/>
      <c r="AA69" s="627">
        <f>'Учет 2б'!$O$1051</f>
        <v>0</v>
      </c>
      <c r="AB69" s="1130"/>
      <c r="AC69" s="1131"/>
      <c r="AD69" s="627">
        <f>'Учет 2б'!$P$1051</f>
        <v>0</v>
      </c>
      <c r="AE69" s="1130"/>
      <c r="AF69" s="1131"/>
      <c r="AG69" s="627">
        <f>'Учет 2б'!$Q$1051</f>
        <v>0</v>
      </c>
      <c r="AH69" s="1130"/>
      <c r="AI69" s="1131"/>
      <c r="AJ69" s="627">
        <f>'Учет 2б'!$R$1051</f>
        <v>0</v>
      </c>
      <c r="AK69" s="1130"/>
      <c r="AL69" s="1131"/>
      <c r="AM69" s="627">
        <f>'Учет 2б'!$S$1051</f>
        <v>0</v>
      </c>
      <c r="AN69" s="1130"/>
      <c r="AO69" s="1131"/>
      <c r="AP69" s="1144"/>
      <c r="AQ69" s="631"/>
      <c r="AR69" s="631"/>
      <c r="AS69" s="626">
        <f>IF(AN68&gt;0,1,0)</f>
        <v>0</v>
      </c>
      <c r="AT69">
        <v>1</v>
      </c>
      <c r="AU69" s="1144"/>
      <c r="AV69" s="1202"/>
    </row>
    <row r="70" spans="1:48" ht="13.5" hidden="1">
      <c r="A70" s="1141">
        <v>236</v>
      </c>
      <c r="B70" s="767">
        <f>Командиры!C396</f>
        <v>0</v>
      </c>
      <c r="C70" s="628">
        <f>'Учет 2б'!$G$1110</f>
        <v>0</v>
      </c>
      <c r="D70" s="1130">
        <f>SUM(C70,C71)</f>
        <v>0</v>
      </c>
      <c r="E70" s="1131" t="str">
        <f>IF(D70=0,"--",IF(D70=LARGE($D$4:$D$143,1),"лучший",IF(D70=SMALL($D$4:$D$143,$AQ$1+1),"худший"," ")))</f>
        <v>--</v>
      </c>
      <c r="F70" s="628">
        <f>'Учет 2б'!$H$1110</f>
        <v>0</v>
      </c>
      <c r="G70" s="1130">
        <f>SUM(F70,F71)</f>
        <v>0</v>
      </c>
      <c r="H70" s="1131" t="str">
        <f>IF(G70=0,"--",IF(G70=LARGE($G$4:$G$143,1),"лучший",IF(G70=SMALL($G$4:$G$143,$AQ$1+1),"худший"," ")))</f>
        <v>--</v>
      </c>
      <c r="I70" s="629">
        <f>'Учет 2б'!$I$1110</f>
        <v>0</v>
      </c>
      <c r="J70" s="1130">
        <f>SUM(I70,I71)</f>
        <v>0</v>
      </c>
      <c r="K70" s="1131" t="str">
        <f>IF(J70=0,"--",IF(J70=LARGE($J$4:$J$143,1),"лучший",IF(J70=SMALL($J$4:$J$143,$AQ$1+1),"худший"," ")))</f>
        <v>--</v>
      </c>
      <c r="L70" s="629">
        <f>'Учет 2б'!$J$1110</f>
        <v>0</v>
      </c>
      <c r="M70" s="1130">
        <f>SUM(L70,L71)</f>
        <v>0</v>
      </c>
      <c r="N70" s="1131" t="str">
        <f>IF(M70=0,"--",IF(M70=LARGE($M$4:$M$143,1),"лучший",IF(M70=SMALL($M$4:$M$143,$AQ$1+1),"худший"," ")))</f>
        <v>--</v>
      </c>
      <c r="O70" s="629">
        <f>'Учет 2б'!$K$1110</f>
        <v>0</v>
      </c>
      <c r="P70" s="1130">
        <f>SUM(O70,O71)</f>
        <v>0</v>
      </c>
      <c r="Q70" s="1131" t="str">
        <f>IF(P70=0,"--",IF(P70=LARGE($P$4:$P$143,1),"лучший",IF(P70=SMALL($P$4:$P$143,$AQ$1+1),"худший"," ")))</f>
        <v>--</v>
      </c>
      <c r="R70" s="629">
        <f>'Учет 2б'!$L$1110</f>
        <v>0</v>
      </c>
      <c r="S70" s="1130">
        <f>SUM(R70,R71)</f>
        <v>0</v>
      </c>
      <c r="T70" s="1131" t="str">
        <f>IF(S70=0,"--",IF(S70=LARGE($S$4:$S$143,1),"лучший",IF(S70=SMALL($S$4:$S$143,$AQ$1+1),"худший"," ")))</f>
        <v>--</v>
      </c>
      <c r="U70" s="629">
        <f>'Учет 2б'!$M$1110</f>
        <v>0</v>
      </c>
      <c r="V70" s="1130">
        <f>SUM(U70,U71)</f>
        <v>0</v>
      </c>
      <c r="W70" s="1131" t="str">
        <f>IF(V70=0,"--",IF(V70=LARGE($V$4:$V$143,1),"лучший",IF(V70=SMALL($V$4:$V$143,$AQ$1+1),"худший"," ")))</f>
        <v>--</v>
      </c>
      <c r="X70" s="629">
        <f>'Учет 2б'!$N$1110</f>
        <v>0</v>
      </c>
      <c r="Y70" s="1130">
        <f>SUM(X70,X71)</f>
        <v>0</v>
      </c>
      <c r="Z70" s="1131" t="str">
        <f>IF(Y70=0,"--",IF(Y70=LARGE($Y$4:$Y$143,1),"лучший",IF(Y70=SMALL($Y$4:$Y$143,$AQ$1+1),"худший"," ")))</f>
        <v>--</v>
      </c>
      <c r="AA70" s="629">
        <f>'Учет 2б'!$O$1110</f>
        <v>0</v>
      </c>
      <c r="AB70" s="1130">
        <f>SUM(AA70,AA71)</f>
        <v>0</v>
      </c>
      <c r="AC70" s="1131" t="str">
        <f>IF(AB70=0,"--",IF(AB70=LARGE($AB$4:$AB$143,1),"лучший",IF(AB70=SMALL($AB$4:$AB$143,$AQ$1+1),"худший"," ")))</f>
        <v>--</v>
      </c>
      <c r="AD70" s="629">
        <f>'Учет 2б'!$P$1110</f>
        <v>0</v>
      </c>
      <c r="AE70" s="1130">
        <f>SUM(AD70,AD71)</f>
        <v>0</v>
      </c>
      <c r="AF70" s="1131" t="str">
        <f>IF(AE70=0,"--",IF(AE70=LARGE($AE$4:$AE$143,1),"лучший",IF(AE70=SMALL($AE$4:$AE$143,$AQ$1+1),"худший"," ")))</f>
        <v>--</v>
      </c>
      <c r="AG70" s="629">
        <f>'Учет 2б'!$Q$1110</f>
        <v>0</v>
      </c>
      <c r="AH70" s="1130">
        <f>SUM(AG70,AG71)</f>
        <v>0</v>
      </c>
      <c r="AI70" s="1131" t="str">
        <f>IF(AH70=0,"--",IF(AH70=LARGE($AH$4:$AH$143,1),"лучший",IF(AH70=SMALL($AH$4:$AH$143,$AQ$1+1),"худший"," ")))</f>
        <v>--</v>
      </c>
      <c r="AJ70" s="629">
        <f>'Учет 2б'!$R$1110</f>
        <v>0</v>
      </c>
      <c r="AK70" s="1130">
        <f>SUM(AJ70,AJ71)</f>
        <v>0</v>
      </c>
      <c r="AL70" s="1131" t="str">
        <f>IF(AK70=0,"--",IF(AK70=LARGE($AK$4:$AK$143,1),"лучший",IF(AK70=SMALL($AK$4:$AK$143,$AQ$1+1),"худший"," ")))</f>
        <v>--</v>
      </c>
      <c r="AM70" s="629">
        <f>'Учет 2б'!$S$1110</f>
        <v>0</v>
      </c>
      <c r="AN70" s="1130">
        <f>SUM(AM70,AM71)</f>
        <v>0</v>
      </c>
      <c r="AO70" s="1131" t="str">
        <f>IF(AN70=0,"--",IF(AN70=LARGE($AN$4:$AN$143,1),"лучший",IF(AN70=SMALL($AN$4:$AN$143,$AQ$1+1),"худший"," ")))</f>
        <v>--</v>
      </c>
      <c r="AP70" s="1144" t="str">
        <f>IF(AN70&gt;0,IF(AU70=1,AV70,CONCATENATE(AV70,"-",AV70+AU70-1)),"-")</f>
        <v>-</v>
      </c>
      <c r="AQ70" s="630"/>
      <c r="AR70" s="630"/>
      <c r="AS70" s="626">
        <f>IF(AN70&gt;0,1,0)</f>
        <v>0</v>
      </c>
      <c r="AT70">
        <v>1</v>
      </c>
      <c r="AU70" s="1144">
        <f>SUMIF($AV$4:$AV$143,AV70,$AT$4:$AT$143)</f>
        <v>70</v>
      </c>
      <c r="AV70" s="1202">
        <f>RANK(AN70,$AN$4:$AN$143,0)</f>
        <v>1</v>
      </c>
    </row>
    <row r="71" spans="1:48" s="235" customFormat="1" ht="13.5" hidden="1">
      <c r="A71" s="1140"/>
      <c r="B71" s="768">
        <f>Командиры!D396</f>
        <v>0</v>
      </c>
      <c r="C71" s="627">
        <f>'Учет 2б'!$G$1111</f>
        <v>0</v>
      </c>
      <c r="D71" s="1130"/>
      <c r="E71" s="1131"/>
      <c r="F71" s="627">
        <f>'Учет 2б'!$H$1111</f>
        <v>0</v>
      </c>
      <c r="G71" s="1130"/>
      <c r="H71" s="1131"/>
      <c r="I71" s="627">
        <f>'Учет 2б'!$I$1111</f>
        <v>0</v>
      </c>
      <c r="J71" s="1130"/>
      <c r="K71" s="1131"/>
      <c r="L71" s="627">
        <f>'Учет 2б'!$J$1111</f>
        <v>0</v>
      </c>
      <c r="M71" s="1130"/>
      <c r="N71" s="1131"/>
      <c r="O71" s="627">
        <f>'Учет 2б'!$K$1111</f>
        <v>0</v>
      </c>
      <c r="P71" s="1130"/>
      <c r="Q71" s="1131"/>
      <c r="R71" s="627">
        <f>'Учет 2б'!$L$1111</f>
        <v>0</v>
      </c>
      <c r="S71" s="1130"/>
      <c r="T71" s="1131"/>
      <c r="U71" s="627">
        <f>'Учет 2б'!$M$1111</f>
        <v>0</v>
      </c>
      <c r="V71" s="1130"/>
      <c r="W71" s="1131"/>
      <c r="X71" s="627">
        <f>'Учет 2б'!$N$1111</f>
        <v>0</v>
      </c>
      <c r="Y71" s="1130"/>
      <c r="Z71" s="1131"/>
      <c r="AA71" s="627">
        <f>'Учет 2б'!$O$1111</f>
        <v>0</v>
      </c>
      <c r="AB71" s="1130"/>
      <c r="AC71" s="1131"/>
      <c r="AD71" s="627">
        <f>'Учет 2б'!$P$1111</f>
        <v>0</v>
      </c>
      <c r="AE71" s="1130"/>
      <c r="AF71" s="1131"/>
      <c r="AG71" s="627">
        <f>'Учет 2б'!$Q$1111</f>
        <v>0</v>
      </c>
      <c r="AH71" s="1130"/>
      <c r="AI71" s="1131"/>
      <c r="AJ71" s="627">
        <f>'Учет 2б'!$R$1111</f>
        <v>0</v>
      </c>
      <c r="AK71" s="1130"/>
      <c r="AL71" s="1131"/>
      <c r="AM71" s="627">
        <f>'Учет 2б'!$S$1111</f>
        <v>0</v>
      </c>
      <c r="AN71" s="1130"/>
      <c r="AO71" s="1131"/>
      <c r="AP71" s="1144"/>
      <c r="AQ71" s="631"/>
      <c r="AR71" s="631"/>
      <c r="AS71" s="626">
        <f>IF(AN70&gt;0,1,0)</f>
        <v>0</v>
      </c>
      <c r="AT71">
        <v>1</v>
      </c>
      <c r="AU71" s="1144"/>
      <c r="AV71" s="1202"/>
    </row>
    <row r="72" spans="1:48">
      <c r="A72" s="1141">
        <v>311</v>
      </c>
      <c r="B72" s="767" t="str">
        <f>Командиры!C409</f>
        <v>капитан</v>
      </c>
      <c r="C72" s="628">
        <f>'Учет 3б'!$G$62</f>
        <v>0</v>
      </c>
      <c r="D72" s="1130">
        <f>SUM(C72,C73)</f>
        <v>0</v>
      </c>
      <c r="E72" s="1142" t="str">
        <f>IF(D72=0,"--",IF(D72=LARGE($D$4:$D$143,1),"лучший",IF(D72=SMALL($D$4:$D$143,$AQ$1+1),"худший"," ")))</f>
        <v>--</v>
      </c>
      <c r="F72" s="628">
        <f>'Учет 3б'!$H$62</f>
        <v>0</v>
      </c>
      <c r="G72" s="1130">
        <f>SUM(F72,F73)</f>
        <v>0</v>
      </c>
      <c r="H72" s="1131" t="str">
        <f>IF(G72=0,"--",IF(G72=LARGE($G$4:$G$143,1),"лучший",IF(G72=SMALL($G$4:$G$143,$AQ$1+1),"худший"," ")))</f>
        <v>--</v>
      </c>
      <c r="I72" s="629">
        <f>'Учет 3б'!$I$62</f>
        <v>0</v>
      </c>
      <c r="J72" s="1130">
        <f>SUM(I72,I73)</f>
        <v>0</v>
      </c>
      <c r="K72" s="1131" t="str">
        <f>IF(J72=0,"--",IF(J72=LARGE($J$4:$J$143,1),"лучший",IF(J72=SMALL($J$4:$J$143,$AQ$1+1),"худший"," ")))</f>
        <v>--</v>
      </c>
      <c r="L72" s="629">
        <f>'Учет 3б'!$J$62</f>
        <v>0</v>
      </c>
      <c r="M72" s="1130">
        <f>SUM(L72,L73)</f>
        <v>0</v>
      </c>
      <c r="N72" s="1131" t="str">
        <f>IF(M72=0,"--",IF(M72=LARGE($M$4:$M$143,1),"лучший",IF(M72=SMALL($M$4:$M$143,$AQ$1+1),"худший"," ")))</f>
        <v>--</v>
      </c>
      <c r="O72" s="629">
        <f>'Учет 3б'!$K$62</f>
        <v>0</v>
      </c>
      <c r="P72" s="1130">
        <f>SUM(O72,O73)</f>
        <v>0</v>
      </c>
      <c r="Q72" s="1131" t="str">
        <f>IF(P72=0,"--",IF(P72=LARGE($P$4:$P$143,1),"лучший",IF(P72=SMALL($P$4:$P$143,$AQ$1+1),"худший"," ")))</f>
        <v>--</v>
      </c>
      <c r="R72" s="629">
        <f>'Учет 3б'!$L$62</f>
        <v>0</v>
      </c>
      <c r="S72" s="1130">
        <f>SUM(R72,R73)</f>
        <v>0</v>
      </c>
      <c r="T72" s="1131" t="str">
        <f>IF(S72=0,"--",IF(S72=LARGE($S$4:$S$143,1),"лучший",IF(S72=SMALL($S$4:$S$143,$AQ$1+1),"худший"," ")))</f>
        <v>--</v>
      </c>
      <c r="U72" s="629">
        <f>'Учет 3б'!$M$62</f>
        <v>0</v>
      </c>
      <c r="V72" s="1130">
        <f>SUM(U72,U73)</f>
        <v>0</v>
      </c>
      <c r="W72" s="1131" t="str">
        <f>IF(V72=0,"--",IF(V72=LARGE($V$4:$V$143,1),"лучший",IF(V72=SMALL($V$4:$V$143,$AQ$1+1),"худший"," ")))</f>
        <v>--</v>
      </c>
      <c r="X72" s="629">
        <f>'Учет 3б'!$N$62</f>
        <v>0</v>
      </c>
      <c r="Y72" s="1130">
        <f>SUM(X72,X73)</f>
        <v>0</v>
      </c>
      <c r="Z72" s="1131" t="str">
        <f>IF(Y72=0,"--",IF(Y72=LARGE($Y$4:$Y$143,1),"лучший",IF(Y72=SMALL($Y$4:$Y$143,$AQ$1+1),"худший"," ")))</f>
        <v>--</v>
      </c>
      <c r="AA72" s="629">
        <f>'Учет 3б'!$O$62</f>
        <v>0</v>
      </c>
      <c r="AB72" s="1130">
        <f>SUM(AA72,AA73)</f>
        <v>0</v>
      </c>
      <c r="AC72" s="1131" t="str">
        <f>IF(AB72=0,"--",IF(AB72=LARGE($AB$4:$AB$143,1),"лучший",IF(AB72=SMALL($AB$4:$AB$143,$AQ$1+1),"худший"," ")))</f>
        <v>--</v>
      </c>
      <c r="AD72" s="629">
        <f>'Учет 3б'!$P$62</f>
        <v>0</v>
      </c>
      <c r="AE72" s="1130">
        <f>SUM(AD72,AD73)</f>
        <v>0</v>
      </c>
      <c r="AF72" s="1131" t="str">
        <f>IF(AE72=0,"--",IF(AE72=LARGE($AE$4:$AE$143,1),"лучший",IF(AE72=SMALL($AE$4:$AE$143,$AQ$1+1),"худший"," ")))</f>
        <v>--</v>
      </c>
      <c r="AG72" s="629">
        <f>'Учет 3б'!$Q$62</f>
        <v>0</v>
      </c>
      <c r="AH72" s="1130">
        <f>SUM(AG72,AG73)</f>
        <v>0</v>
      </c>
      <c r="AI72" s="1131" t="str">
        <f>IF(AH72=0,"--",IF(AH72=LARGE($AH$4:$AH$143,1),"лучший",IF(AH72=SMALL($AH$4:$AH$143,$AQ$1+1),"худший"," ")))</f>
        <v>--</v>
      </c>
      <c r="AJ72" s="629">
        <f>'Учет 3б'!$R$62</f>
        <v>0</v>
      </c>
      <c r="AK72" s="1130">
        <f>SUM(AJ72,AJ73)</f>
        <v>0</v>
      </c>
      <c r="AL72" s="1131" t="str">
        <f>IF(AK72=0,"--",IF(AK72=LARGE($AK$4:$AK$143,1),"лучший",IF(AK72=SMALL($AK$4:$AK$143,$AQ$1+1),"худший"," ")))</f>
        <v>--</v>
      </c>
      <c r="AM72" s="629">
        <f>'Учет 3б'!$S$62</f>
        <v>0</v>
      </c>
      <c r="AN72" s="1130">
        <f>SUM(AM72,AM73)</f>
        <v>0</v>
      </c>
      <c r="AO72" s="1131" t="str">
        <f>IF(AN72=0,"--",IF(AN72=LARGE($AN$4:$AN$143,1),"лучший",IF(AN72=SMALL($AN$4:$AN$143,$AQ$1+1),"худший"," ")))</f>
        <v>--</v>
      </c>
      <c r="AP72" s="1144" t="str">
        <f>IF(AN72&gt;0,IF(AU72=1,AV72,CONCATENATE(AV72,"-",AV72+AU72-1)),"-")</f>
        <v>-</v>
      </c>
      <c r="AQ72" s="94"/>
      <c r="AR72" s="94"/>
      <c r="AS72" s="626">
        <f>IF(AN72&gt;0,1,0)</f>
        <v>0</v>
      </c>
      <c r="AT72">
        <v>1</v>
      </c>
      <c r="AU72" s="1144">
        <f>SUMIF($AV$4:$AV$143,AV72,$AT$4:$AT$143)</f>
        <v>70</v>
      </c>
      <c r="AV72" s="1202">
        <f>RANK(AN72,$AN$4:$AN$143,0)</f>
        <v>1</v>
      </c>
    </row>
    <row r="73" spans="1:48" s="235" customFormat="1">
      <c r="A73" s="1140"/>
      <c r="B73" s="766" t="str">
        <f>Командиры!D409</f>
        <v>Вербицкий А.Г.</v>
      </c>
      <c r="C73" s="627">
        <f>'Учет 3б'!$G$63</f>
        <v>0</v>
      </c>
      <c r="D73" s="1130"/>
      <c r="E73" s="1143"/>
      <c r="F73" s="627">
        <f>'Учет 3б'!$H$63</f>
        <v>0</v>
      </c>
      <c r="G73" s="1130"/>
      <c r="H73" s="1131"/>
      <c r="I73" s="627">
        <f>'Учет 3б'!$I$63</f>
        <v>0</v>
      </c>
      <c r="J73" s="1130"/>
      <c r="K73" s="1131"/>
      <c r="L73" s="627">
        <f>'Учет 3б'!$J$63</f>
        <v>0</v>
      </c>
      <c r="M73" s="1130"/>
      <c r="N73" s="1131"/>
      <c r="O73" s="627">
        <f>'Учет 3б'!$K$63</f>
        <v>0</v>
      </c>
      <c r="P73" s="1130"/>
      <c r="Q73" s="1131"/>
      <c r="R73" s="627">
        <f>'Учет 3б'!$L$63</f>
        <v>0</v>
      </c>
      <c r="S73" s="1130"/>
      <c r="T73" s="1131"/>
      <c r="U73" s="627">
        <f>'Учет 3б'!$M$63</f>
        <v>0</v>
      </c>
      <c r="V73" s="1130"/>
      <c r="W73" s="1131"/>
      <c r="X73" s="627">
        <f>'Учет 3б'!$N$63</f>
        <v>0</v>
      </c>
      <c r="Y73" s="1130"/>
      <c r="Z73" s="1131"/>
      <c r="AA73" s="627">
        <f>'Учет 3б'!$O$63</f>
        <v>0</v>
      </c>
      <c r="AB73" s="1130"/>
      <c r="AC73" s="1131"/>
      <c r="AD73" s="627">
        <f>'Учет 3б'!$P$63</f>
        <v>0</v>
      </c>
      <c r="AE73" s="1130"/>
      <c r="AF73" s="1131"/>
      <c r="AG73" s="627">
        <f>'Учет 3б'!$Q$63</f>
        <v>0</v>
      </c>
      <c r="AH73" s="1130"/>
      <c r="AI73" s="1131"/>
      <c r="AJ73" s="627">
        <f>'Учет 3б'!$R$63</f>
        <v>0</v>
      </c>
      <c r="AK73" s="1130"/>
      <c r="AL73" s="1131"/>
      <c r="AM73" s="627">
        <f>'Учет 3б'!$S$63</f>
        <v>0</v>
      </c>
      <c r="AN73" s="1130"/>
      <c r="AO73" s="1131"/>
      <c r="AP73" s="1144"/>
      <c r="AQ73" s="96"/>
      <c r="AR73" s="96"/>
      <c r="AS73" s="626">
        <f>IF(AN72&gt;0,1,0)</f>
        <v>0</v>
      </c>
      <c r="AT73">
        <v>1</v>
      </c>
      <c r="AU73" s="1144"/>
      <c r="AV73" s="1202"/>
    </row>
    <row r="74" spans="1:48">
      <c r="A74" s="1141">
        <v>312</v>
      </c>
      <c r="B74" s="767" t="str">
        <f>Командиры!C420</f>
        <v>лейтенант</v>
      </c>
      <c r="C74" s="628">
        <f>'Учет 3б'!$G$122</f>
        <v>0</v>
      </c>
      <c r="D74" s="1130">
        <f>SUM(C74,C75)</f>
        <v>0</v>
      </c>
      <c r="E74" s="1142" t="str">
        <f>IF(D74=0,"--",IF(D74=LARGE($D$4:$D$143,1),"лучший",IF(D74=SMALL($D$4:$D$143,$AQ$1+1),"худший"," ")))</f>
        <v>--</v>
      </c>
      <c r="F74" s="628">
        <f>'Учет 3б'!$H$122</f>
        <v>0</v>
      </c>
      <c r="G74" s="1130">
        <f>SUM(F74,F75)</f>
        <v>0</v>
      </c>
      <c r="H74" s="1131" t="str">
        <f>IF(G74=0,"--",IF(G74=LARGE($G$4:$G$143,1),"лучший",IF(G74=SMALL($G$4:$G$143,$AQ$1+1),"худший"," ")))</f>
        <v>--</v>
      </c>
      <c r="I74" s="629">
        <f>'Учет 3б'!$I$122</f>
        <v>0</v>
      </c>
      <c r="J74" s="1130">
        <f>SUM(I74,I75)</f>
        <v>0</v>
      </c>
      <c r="K74" s="1131" t="str">
        <f>IF(J74=0,"--",IF(J74=LARGE($J$4:$J$143,1),"лучший",IF(J74=SMALL($J$4:$J$143,$AQ$1+1),"худший"," ")))</f>
        <v>--</v>
      </c>
      <c r="L74" s="629">
        <f>'Учет 3б'!$J$122</f>
        <v>0</v>
      </c>
      <c r="M74" s="1130">
        <f>SUM(L74,L75)</f>
        <v>0</v>
      </c>
      <c r="N74" s="1131" t="str">
        <f>IF(M74=0,"--",IF(M74=LARGE($M$4:$M$143,1),"лучший",IF(M74=SMALL($M$4:$M$143,$AQ$1+1),"худший"," ")))</f>
        <v>--</v>
      </c>
      <c r="O74" s="629">
        <f>'Учет 3б'!$K$122</f>
        <v>0</v>
      </c>
      <c r="P74" s="1130">
        <f>SUM(O74,O75)</f>
        <v>0</v>
      </c>
      <c r="Q74" s="1131" t="str">
        <f>IF(P74=0,"--",IF(P74=LARGE($P$4:$P$143,1),"лучший",IF(P74=SMALL($P$4:$P$143,$AQ$1+1),"худший"," ")))</f>
        <v>--</v>
      </c>
      <c r="R74" s="629">
        <f>'Учет 3б'!$L$122</f>
        <v>0</v>
      </c>
      <c r="S74" s="1130">
        <f>SUM(R74,R75)</f>
        <v>0</v>
      </c>
      <c r="T74" s="1131" t="str">
        <f>IF(S74=0,"--",IF(S74=LARGE($S$4:$S$143,1),"лучший",IF(S74=SMALL($S$4:$S$143,$AQ$1+1),"худший"," ")))</f>
        <v>--</v>
      </c>
      <c r="U74" s="629">
        <f>'Учет 3б'!$M$122</f>
        <v>0</v>
      </c>
      <c r="V74" s="1130">
        <f>SUM(U74,U75)</f>
        <v>0</v>
      </c>
      <c r="W74" s="1131" t="str">
        <f>IF(V74=0,"--",IF(V74=LARGE($V$4:$V$143,1),"лучший",IF(V74=SMALL($V$4:$V$143,$AQ$1+1),"худший"," ")))</f>
        <v>--</v>
      </c>
      <c r="X74" s="629">
        <f>'Учет 3б'!$N$122</f>
        <v>0</v>
      </c>
      <c r="Y74" s="1130">
        <f>SUM(X74,X75)</f>
        <v>0</v>
      </c>
      <c r="Z74" s="1131" t="str">
        <f>IF(Y74=0,"--",IF(Y74=LARGE($Y$4:$Y$143,1),"лучший",IF(Y74=SMALL($Y$4:$Y$143,$AQ$1+1),"худший"," ")))</f>
        <v>--</v>
      </c>
      <c r="AA74" s="629">
        <f>'Учет 3б'!$O$122</f>
        <v>0</v>
      </c>
      <c r="AB74" s="1130">
        <f>SUM(AA74,AA75)</f>
        <v>0</v>
      </c>
      <c r="AC74" s="1131" t="str">
        <f>IF(AB74=0,"--",IF(AB74=LARGE($AB$4:$AB$143,1),"лучший",IF(AB74=SMALL($AB$4:$AB$143,$AQ$1+1),"худший"," ")))</f>
        <v>--</v>
      </c>
      <c r="AD74" s="629">
        <f>'Учет 3б'!$P$122</f>
        <v>0</v>
      </c>
      <c r="AE74" s="1130">
        <f>SUM(AD74,AD75)</f>
        <v>0</v>
      </c>
      <c r="AF74" s="1131" t="str">
        <f>IF(AE74=0,"--",IF(AE74=LARGE($AE$4:$AE$143,1),"лучший",IF(AE74=SMALL($AE$4:$AE$143,$AQ$1+1),"худший"," ")))</f>
        <v>--</v>
      </c>
      <c r="AG74" s="629">
        <f>'Учет 3б'!$Q$122</f>
        <v>0</v>
      </c>
      <c r="AH74" s="1130">
        <f>SUM(AG74,AG75)</f>
        <v>0</v>
      </c>
      <c r="AI74" s="1131" t="str">
        <f>IF(AH74=0,"--",IF(AH74=LARGE($AH$4:$AH$143,1),"лучший",IF(AH74=SMALL($AH$4:$AH$143,$AQ$1+1),"худший"," ")))</f>
        <v>--</v>
      </c>
      <c r="AJ74" s="629">
        <f>'Учет 3б'!$R$122</f>
        <v>0</v>
      </c>
      <c r="AK74" s="1130">
        <f>SUM(AJ74,AJ75)</f>
        <v>0</v>
      </c>
      <c r="AL74" s="1131" t="str">
        <f>IF(AK74=0,"--",IF(AK74=LARGE($AK$4:$AK$143,1),"лучший",IF(AK74=SMALL($AK$4:$AK$143,$AQ$1+1),"худший"," ")))</f>
        <v>--</v>
      </c>
      <c r="AM74" s="629">
        <f>'Учет 3б'!$S$122</f>
        <v>0</v>
      </c>
      <c r="AN74" s="1130">
        <f>SUM(AM74,AM75)</f>
        <v>0</v>
      </c>
      <c r="AO74" s="1131" t="str">
        <f>IF(AN74=0,"--",IF(AN74=LARGE($AN$4:$AN$143,1),"лучший",IF(AN74=SMALL($AN$4:$AN$143,$AQ$1+1),"худший"," ")))</f>
        <v>--</v>
      </c>
      <c r="AP74" s="1144" t="str">
        <f>IF(AN74&gt;0,IF(AU74=1,AV74,CONCATENATE(AV74,"-",AV74+AU74-1)),"-")</f>
        <v>-</v>
      </c>
      <c r="AQ74" s="94"/>
      <c r="AR74" s="94"/>
      <c r="AS74" s="626">
        <f>IF(AN74&gt;0,1,0)</f>
        <v>0</v>
      </c>
      <c r="AT74">
        <v>1</v>
      </c>
      <c r="AU74" s="1144">
        <f>SUMIF($AV$4:$AV$143,AV74,$AT$4:$AT$143)</f>
        <v>70</v>
      </c>
      <c r="AV74" s="1202">
        <f>RANK(AN74,$AN$4:$AN$143,0)</f>
        <v>1</v>
      </c>
    </row>
    <row r="75" spans="1:48" s="235" customFormat="1">
      <c r="A75" s="1140"/>
      <c r="B75" s="766" t="str">
        <f>Командиры!D420</f>
        <v>Доманский Ю.В.</v>
      </c>
      <c r="C75" s="627">
        <f>'Учет 3б'!$G$123</f>
        <v>0</v>
      </c>
      <c r="D75" s="1130"/>
      <c r="E75" s="1143"/>
      <c r="F75" s="627">
        <f>'Учет 3б'!$H$123</f>
        <v>0</v>
      </c>
      <c r="G75" s="1130"/>
      <c r="H75" s="1131"/>
      <c r="I75" s="627">
        <f>'Учет 3б'!$I$123</f>
        <v>0</v>
      </c>
      <c r="J75" s="1130"/>
      <c r="K75" s="1131"/>
      <c r="L75" s="627">
        <f>'Учет 3б'!$J$123</f>
        <v>0</v>
      </c>
      <c r="M75" s="1130"/>
      <c r="N75" s="1131"/>
      <c r="O75" s="627">
        <f>'Учет 3б'!$K$123</f>
        <v>0</v>
      </c>
      <c r="P75" s="1130"/>
      <c r="Q75" s="1131"/>
      <c r="R75" s="627">
        <f>'Учет 3б'!$L$123</f>
        <v>0</v>
      </c>
      <c r="S75" s="1130"/>
      <c r="T75" s="1131"/>
      <c r="U75" s="627">
        <f>'Учет 3б'!$M$123</f>
        <v>0</v>
      </c>
      <c r="V75" s="1130"/>
      <c r="W75" s="1131"/>
      <c r="X75" s="627">
        <f>'Учет 3б'!$N$123</f>
        <v>0</v>
      </c>
      <c r="Y75" s="1130"/>
      <c r="Z75" s="1131"/>
      <c r="AA75" s="627">
        <f>'Учет 3б'!$O$123</f>
        <v>0</v>
      </c>
      <c r="AB75" s="1130"/>
      <c r="AC75" s="1131"/>
      <c r="AD75" s="627">
        <f>'Учет 3б'!$P$123</f>
        <v>0</v>
      </c>
      <c r="AE75" s="1130"/>
      <c r="AF75" s="1131"/>
      <c r="AG75" s="627">
        <f>'Учет 3б'!$Q$123</f>
        <v>0</v>
      </c>
      <c r="AH75" s="1130"/>
      <c r="AI75" s="1131"/>
      <c r="AJ75" s="627">
        <f>'Учет 3б'!$R$123</f>
        <v>0</v>
      </c>
      <c r="AK75" s="1130"/>
      <c r="AL75" s="1131"/>
      <c r="AM75" s="627">
        <f>'Учет 3б'!$S$123</f>
        <v>0</v>
      </c>
      <c r="AN75" s="1130"/>
      <c r="AO75" s="1131"/>
      <c r="AP75" s="1144"/>
      <c r="AQ75" s="96"/>
      <c r="AR75" s="96"/>
      <c r="AS75" s="626">
        <f>IF(AN74&gt;0,1,0)</f>
        <v>0</v>
      </c>
      <c r="AT75">
        <v>1</v>
      </c>
      <c r="AU75" s="1144"/>
      <c r="AV75" s="1202"/>
    </row>
    <row r="76" spans="1:48">
      <c r="A76" s="1141">
        <v>313</v>
      </c>
      <c r="B76" s="767" t="str">
        <f>Командиры!C431</f>
        <v>ст. лейтенант</v>
      </c>
      <c r="C76" s="628">
        <f>'Учет 3б'!$G$182</f>
        <v>0</v>
      </c>
      <c r="D76" s="1130">
        <f>SUM(C76,C77)</f>
        <v>0</v>
      </c>
      <c r="E76" s="1142" t="str">
        <f>IF(D76=0,"--",IF(D76=LARGE($D$4:$D$143,1),"лучший",IF(D76=SMALL($D$4:$D$143,$AQ$1+1),"худший"," ")))</f>
        <v>--</v>
      </c>
      <c r="F76" s="628">
        <f>'Учет 3б'!$H$182</f>
        <v>0</v>
      </c>
      <c r="G76" s="1130">
        <f>SUM(F76,F77)</f>
        <v>0</v>
      </c>
      <c r="H76" s="1131" t="str">
        <f>IF(G76=0,"--",IF(G76=LARGE($G$4:$G$143,1),"лучший",IF(G76=SMALL($G$4:$G$143,$AQ$1+1),"худший"," ")))</f>
        <v>--</v>
      </c>
      <c r="I76" s="629">
        <f>'Учет 3б'!$I$182</f>
        <v>0</v>
      </c>
      <c r="J76" s="1130">
        <f>SUM(I76,I77)</f>
        <v>0</v>
      </c>
      <c r="K76" s="1131" t="str">
        <f>IF(J76=0,"--",IF(J76=LARGE($J$4:$J$143,1),"лучший",IF(J76=SMALL($J$4:$J$143,$AQ$1+1),"худший"," ")))</f>
        <v>--</v>
      </c>
      <c r="L76" s="629">
        <f>'Учет 3б'!$J$182</f>
        <v>0</v>
      </c>
      <c r="M76" s="1130">
        <f>SUM(L76,L77)</f>
        <v>0</v>
      </c>
      <c r="N76" s="1131" t="str">
        <f>IF(M76=0,"--",IF(M76=LARGE($M$4:$M$143,1),"лучший",IF(M76=SMALL($M$4:$M$143,$AQ$1+1),"худший"," ")))</f>
        <v>--</v>
      </c>
      <c r="O76" s="629">
        <f>'Учет 3б'!$K$182</f>
        <v>0</v>
      </c>
      <c r="P76" s="1130">
        <f>SUM(O76,O77)</f>
        <v>0</v>
      </c>
      <c r="Q76" s="1131" t="str">
        <f>IF(P76=0,"--",IF(P76=LARGE($P$4:$P$143,1),"лучший",IF(P76=SMALL($P$4:$P$143,$AQ$1+1),"худший"," ")))</f>
        <v>--</v>
      </c>
      <c r="R76" s="629">
        <f>'Учет 3б'!$L$182</f>
        <v>0</v>
      </c>
      <c r="S76" s="1130">
        <f>SUM(R76,R77)</f>
        <v>0</v>
      </c>
      <c r="T76" s="1131" t="str">
        <f>IF(S76=0,"--",IF(S76=LARGE($S$4:$S$143,1),"лучший",IF(S76=SMALL($S$4:$S$143,$AQ$1+1),"худший"," ")))</f>
        <v>--</v>
      </c>
      <c r="U76" s="629">
        <f>'Учет 3б'!$M$182</f>
        <v>0</v>
      </c>
      <c r="V76" s="1130">
        <f>SUM(U76,U77)</f>
        <v>0</v>
      </c>
      <c r="W76" s="1131" t="str">
        <f>IF(V76=0,"--",IF(V76=LARGE($V$4:$V$143,1),"лучший",IF(V76=SMALL($V$4:$V$143,$AQ$1+1),"худший"," ")))</f>
        <v>--</v>
      </c>
      <c r="X76" s="629">
        <f>'Учет 3б'!$N$182</f>
        <v>0</v>
      </c>
      <c r="Y76" s="1130">
        <f>SUM(X76,X77)</f>
        <v>0</v>
      </c>
      <c r="Z76" s="1131" t="str">
        <f>IF(Y76=0,"--",IF(Y76=LARGE($Y$4:$Y$143,1),"лучший",IF(Y76=SMALL($Y$4:$Y$143,$AQ$1+1),"худший"," ")))</f>
        <v>--</v>
      </c>
      <c r="AA76" s="629">
        <f>'Учет 3б'!$O$182</f>
        <v>0</v>
      </c>
      <c r="AB76" s="1130">
        <f>SUM(AA76,AA77)</f>
        <v>0</v>
      </c>
      <c r="AC76" s="1131" t="str">
        <f>IF(AB76=0,"--",IF(AB76=LARGE($AB$4:$AB$143,1),"лучший",IF(AB76=SMALL($AB$4:$AB$143,$AQ$1+1),"худший"," ")))</f>
        <v>--</v>
      </c>
      <c r="AD76" s="629">
        <f>'Учет 3б'!$P$182</f>
        <v>0</v>
      </c>
      <c r="AE76" s="1130">
        <f>SUM(AD76,AD77)</f>
        <v>0</v>
      </c>
      <c r="AF76" s="1131" t="str">
        <f>IF(AE76=0,"--",IF(AE76=LARGE($AE$4:$AE$143,1),"лучший",IF(AE76=SMALL($AE$4:$AE$143,$AQ$1+1),"худший"," ")))</f>
        <v>--</v>
      </c>
      <c r="AG76" s="629">
        <f>'Учет 3б'!$Q$182</f>
        <v>0</v>
      </c>
      <c r="AH76" s="1130">
        <f>SUM(AG76,AG77)</f>
        <v>0</v>
      </c>
      <c r="AI76" s="1131" t="str">
        <f>IF(AH76=0,"--",IF(AH76=LARGE($AH$4:$AH$143,1),"лучший",IF(AH76=SMALL($AH$4:$AH$143,$AQ$1+1),"худший"," ")))</f>
        <v>--</v>
      </c>
      <c r="AJ76" s="629">
        <f>'Учет 3б'!$R$182</f>
        <v>0</v>
      </c>
      <c r="AK76" s="1130">
        <f>SUM(AJ76,AJ77)</f>
        <v>0</v>
      </c>
      <c r="AL76" s="1131" t="str">
        <f>IF(AK76=0,"--",IF(AK76=LARGE($AK$4:$AK$143,1),"лучший",IF(AK76=SMALL($AK$4:$AK$143,$AQ$1+1),"худший"," ")))</f>
        <v>--</v>
      </c>
      <c r="AM76" s="629">
        <f>'Учет 3б'!$S$182</f>
        <v>0</v>
      </c>
      <c r="AN76" s="1130">
        <f>SUM(AM76,AM77)</f>
        <v>0</v>
      </c>
      <c r="AO76" s="1131" t="str">
        <f>IF(AN76=0,"--",IF(AN76=LARGE($AN$4:$AN$143,1),"лучший",IF(AN76=SMALL($AN$4:$AN$143,$AQ$1+1),"худший"," ")))</f>
        <v>--</v>
      </c>
      <c r="AP76" s="1144" t="str">
        <f>IF(AN76&gt;0,IF(AU76=1,AV76,CONCATENATE(AV76,"-",AV76+AU76-1)),"-")</f>
        <v>-</v>
      </c>
      <c r="AQ76" s="94"/>
      <c r="AR76" s="94"/>
      <c r="AS76" s="626">
        <f>IF(AN76&gt;0,1,0)</f>
        <v>0</v>
      </c>
      <c r="AT76">
        <v>1</v>
      </c>
      <c r="AU76" s="1144">
        <f>SUMIF($AV$4:$AV$143,AV76,$AT$4:$AT$143)</f>
        <v>70</v>
      </c>
      <c r="AV76" s="1202">
        <f>RANK(AN76,$AN$4:$AN$143,0)</f>
        <v>1</v>
      </c>
    </row>
    <row r="77" spans="1:48" s="235" customFormat="1">
      <c r="A77" s="1140"/>
      <c r="B77" s="766" t="str">
        <f>Командиры!D431</f>
        <v>Алексеев А.А.</v>
      </c>
      <c r="C77" s="627">
        <f>'Учет 3б'!$G$183</f>
        <v>0</v>
      </c>
      <c r="D77" s="1130"/>
      <c r="E77" s="1143"/>
      <c r="F77" s="627">
        <f>'Учет 3б'!$H$183</f>
        <v>0</v>
      </c>
      <c r="G77" s="1130"/>
      <c r="H77" s="1131"/>
      <c r="I77" s="627">
        <f>'Учет 3б'!$I$183</f>
        <v>0</v>
      </c>
      <c r="J77" s="1130"/>
      <c r="K77" s="1131"/>
      <c r="L77" s="627">
        <f>'Учет 3б'!$J$183</f>
        <v>0</v>
      </c>
      <c r="M77" s="1130"/>
      <c r="N77" s="1131"/>
      <c r="O77" s="627">
        <f>'Учет 3б'!$K$183</f>
        <v>0</v>
      </c>
      <c r="P77" s="1130"/>
      <c r="Q77" s="1131"/>
      <c r="R77" s="627">
        <f>'Учет 3б'!$L$183</f>
        <v>0</v>
      </c>
      <c r="S77" s="1130"/>
      <c r="T77" s="1131"/>
      <c r="U77" s="627">
        <f>'Учет 3б'!$M$183</f>
        <v>0</v>
      </c>
      <c r="V77" s="1130"/>
      <c r="W77" s="1131"/>
      <c r="X77" s="627">
        <f>'Учет 3б'!$N$183</f>
        <v>0</v>
      </c>
      <c r="Y77" s="1130"/>
      <c r="Z77" s="1131"/>
      <c r="AA77" s="627">
        <f>'Учет 3б'!$O$183</f>
        <v>0</v>
      </c>
      <c r="AB77" s="1130"/>
      <c r="AC77" s="1131"/>
      <c r="AD77" s="627">
        <f>'Учет 3б'!$P$183</f>
        <v>0</v>
      </c>
      <c r="AE77" s="1130"/>
      <c r="AF77" s="1131"/>
      <c r="AG77" s="627">
        <f>'Учет 3б'!$Q$183</f>
        <v>0</v>
      </c>
      <c r="AH77" s="1130"/>
      <c r="AI77" s="1131"/>
      <c r="AJ77" s="627">
        <f>'Учет 3б'!$R$183</f>
        <v>0</v>
      </c>
      <c r="AK77" s="1130"/>
      <c r="AL77" s="1131"/>
      <c r="AM77" s="627">
        <f>'Учет 3б'!$S$183</f>
        <v>0</v>
      </c>
      <c r="AN77" s="1130"/>
      <c r="AO77" s="1131"/>
      <c r="AP77" s="1144"/>
      <c r="AQ77" s="96"/>
      <c r="AR77" s="96"/>
      <c r="AS77" s="626">
        <f>IF(AN76&gt;0,1,0)</f>
        <v>0</v>
      </c>
      <c r="AT77">
        <v>1</v>
      </c>
      <c r="AU77" s="1144"/>
      <c r="AV77" s="1202"/>
    </row>
    <row r="78" spans="1:48">
      <c r="A78" s="1141">
        <v>314</v>
      </c>
      <c r="B78" s="767" t="str">
        <f>Командиры!C442</f>
        <v>лейтенант</v>
      </c>
      <c r="C78" s="628">
        <f>'Учет 3б'!$G$242</f>
        <v>0</v>
      </c>
      <c r="D78" s="1130">
        <f>SUM(C78,C79)</f>
        <v>0</v>
      </c>
      <c r="E78" s="1142" t="str">
        <f>IF(D78=0,"--",IF(D78=LARGE($D$4:$D$143,1),"лучший",IF(D78=SMALL($D$4:$D$143,$AQ$1+1),"худший"," ")))</f>
        <v>--</v>
      </c>
      <c r="F78" s="628">
        <f>'Учет 3б'!$H$242</f>
        <v>0</v>
      </c>
      <c r="G78" s="1130">
        <f>SUM(F78,F79)</f>
        <v>0</v>
      </c>
      <c r="H78" s="1131" t="str">
        <f>IF(G78=0,"--",IF(G78=LARGE($G$4:$G$143,1),"лучший",IF(G78=SMALL($G$4:$G$143,$AQ$1+1),"худший"," ")))</f>
        <v>--</v>
      </c>
      <c r="I78" s="629">
        <f>'Учет 3б'!$I$242</f>
        <v>0</v>
      </c>
      <c r="J78" s="1130">
        <f>SUM(I78,I79)</f>
        <v>0</v>
      </c>
      <c r="K78" s="1131" t="str">
        <f>IF(J78=0,"--",IF(J78=LARGE($J$4:$J$143,1),"лучший",IF(J78=SMALL($J$4:$J$143,$AQ$1+1),"худший"," ")))</f>
        <v>--</v>
      </c>
      <c r="L78" s="629">
        <f>'Учет 3б'!$J$242</f>
        <v>0</v>
      </c>
      <c r="M78" s="1130">
        <f>SUM(L78,L79)</f>
        <v>0</v>
      </c>
      <c r="N78" s="1131" t="str">
        <f>IF(M78=0,"--",IF(M78=LARGE($M$4:$M$143,1),"лучший",IF(M78=SMALL($M$4:$M$143,$AQ$1+1),"худший"," ")))</f>
        <v>--</v>
      </c>
      <c r="O78" s="629">
        <f>'Учет 3б'!$K$242</f>
        <v>0</v>
      </c>
      <c r="P78" s="1130">
        <f>SUM(O78,O79)</f>
        <v>0</v>
      </c>
      <c r="Q78" s="1131" t="str">
        <f>IF(P78=0,"--",IF(P78=LARGE($P$4:$P$143,1),"лучший",IF(P78=SMALL($P$4:$P$143,$AQ$1+1),"худший"," ")))</f>
        <v>--</v>
      </c>
      <c r="R78" s="629">
        <f>'Учет 3б'!$L$242</f>
        <v>0</v>
      </c>
      <c r="S78" s="1130">
        <f>SUM(R78,R79)</f>
        <v>0</v>
      </c>
      <c r="T78" s="1131" t="str">
        <f>IF(S78=0,"--",IF(S78=LARGE($S$4:$S$143,1),"лучший",IF(S78=SMALL($S$4:$S$143,$AQ$1+1),"худший"," ")))</f>
        <v>--</v>
      </c>
      <c r="U78" s="629">
        <f>'Учет 3б'!$M$242</f>
        <v>0</v>
      </c>
      <c r="V78" s="1130">
        <f>SUM(U78,U79)</f>
        <v>0</v>
      </c>
      <c r="W78" s="1131" t="str">
        <f>IF(V78=0,"--",IF(V78=LARGE($V$4:$V$143,1),"лучший",IF(V78=SMALL($V$4:$V$143,$AQ$1+1),"худший"," ")))</f>
        <v>--</v>
      </c>
      <c r="X78" s="629">
        <f>'Учет 3б'!$N$242</f>
        <v>0</v>
      </c>
      <c r="Y78" s="1130">
        <f>SUM(X78,X79)</f>
        <v>0</v>
      </c>
      <c r="Z78" s="1131" t="str">
        <f>IF(Y78=0,"--",IF(Y78=LARGE($Y$4:$Y$143,1),"лучший",IF(Y78=SMALL($Y$4:$Y$143,$AQ$1+1),"худший"," ")))</f>
        <v>--</v>
      </c>
      <c r="AA78" s="629">
        <f>'Учет 3б'!$O$242</f>
        <v>0</v>
      </c>
      <c r="AB78" s="1130">
        <f>SUM(AA78,AA79)</f>
        <v>0</v>
      </c>
      <c r="AC78" s="1131" t="str">
        <f>IF(AB78=0,"--",IF(AB78=LARGE($AB$4:$AB$143,1),"лучший",IF(AB78=SMALL($AB$4:$AB$143,$AQ$1+1),"худший"," ")))</f>
        <v>--</v>
      </c>
      <c r="AD78" s="629">
        <f>'Учет 3б'!$P$242</f>
        <v>0</v>
      </c>
      <c r="AE78" s="1130">
        <f>SUM(AD78,AD79)</f>
        <v>0</v>
      </c>
      <c r="AF78" s="1131" t="str">
        <f>IF(AE78=0,"--",IF(AE78=LARGE($AE$4:$AE$143,1),"лучший",IF(AE78=SMALL($AE$4:$AE$143,$AQ$1+1),"худший"," ")))</f>
        <v>--</v>
      </c>
      <c r="AG78" s="629">
        <f>'Учет 3б'!$Q$242</f>
        <v>0</v>
      </c>
      <c r="AH78" s="1130">
        <f>SUM(AG78,AG79)</f>
        <v>0</v>
      </c>
      <c r="AI78" s="1131" t="str">
        <f>IF(AH78=0,"--",IF(AH78=LARGE($AH$4:$AH$143,1),"лучший",IF(AH78=SMALL($AH$4:$AH$143,$AQ$1+1),"худший"," ")))</f>
        <v>--</v>
      </c>
      <c r="AJ78" s="629">
        <f>'Учет 3б'!$R$242</f>
        <v>0</v>
      </c>
      <c r="AK78" s="1130">
        <f>SUM(AJ78,AJ79)</f>
        <v>0</v>
      </c>
      <c r="AL78" s="1131" t="str">
        <f>IF(AK78=0,"--",IF(AK78=LARGE($AK$4:$AK$143,1),"лучший",IF(AK78=SMALL($AK$4:$AK$143,$AQ$1+1),"худший"," ")))</f>
        <v>--</v>
      </c>
      <c r="AM78" s="629">
        <f>'Учет 3б'!$S$242</f>
        <v>0</v>
      </c>
      <c r="AN78" s="1130">
        <f>SUM(AM78,AM79)</f>
        <v>0</v>
      </c>
      <c r="AO78" s="1131" t="str">
        <f>IF(AN78=0,"--",IF(AN78=LARGE($AN$4:$AN$143,1),"лучший",IF(AN78=SMALL($AN$4:$AN$143,$AQ$1+1),"худший"," ")))</f>
        <v>--</v>
      </c>
      <c r="AP78" s="1144" t="str">
        <f>IF(AN78&gt;0,IF(AU78=1,AV78,CONCATENATE(AV78,"-",AV78+AU78-1)),"-")</f>
        <v>-</v>
      </c>
      <c r="AQ78" s="94"/>
      <c r="AR78" s="94"/>
      <c r="AS78" s="626">
        <f>IF(AN78&gt;0,1,0)</f>
        <v>0</v>
      </c>
      <c r="AT78">
        <v>1</v>
      </c>
      <c r="AU78" s="1144">
        <f>SUMIF($AV$4:$AV$143,AV78,$AT$4:$AT$143)</f>
        <v>70</v>
      </c>
      <c r="AV78" s="1202">
        <f>RANK(AN78,$AN$4:$AN$143,0)</f>
        <v>1</v>
      </c>
    </row>
    <row r="79" spans="1:48" s="235" customFormat="1">
      <c r="A79" s="1140"/>
      <c r="B79" s="768" t="str">
        <f>Командиры!D442</f>
        <v>Ефимов Е.О.</v>
      </c>
      <c r="C79" s="627">
        <f>'Учет 3б'!$G$243</f>
        <v>0</v>
      </c>
      <c r="D79" s="1130"/>
      <c r="E79" s="1143"/>
      <c r="F79" s="627">
        <f>'Учет 3б'!$H$243</f>
        <v>0</v>
      </c>
      <c r="G79" s="1130"/>
      <c r="H79" s="1131"/>
      <c r="I79" s="627">
        <f>'Учет 3б'!$I$243</f>
        <v>0</v>
      </c>
      <c r="J79" s="1130"/>
      <c r="K79" s="1131"/>
      <c r="L79" s="627">
        <f>'Учет 3б'!$J$243</f>
        <v>0</v>
      </c>
      <c r="M79" s="1130"/>
      <c r="N79" s="1131"/>
      <c r="O79" s="627">
        <f>'Учет 3б'!$K$243</f>
        <v>0</v>
      </c>
      <c r="P79" s="1130"/>
      <c r="Q79" s="1131"/>
      <c r="R79" s="627">
        <f>'Учет 3б'!$L$243</f>
        <v>0</v>
      </c>
      <c r="S79" s="1130"/>
      <c r="T79" s="1131"/>
      <c r="U79" s="627">
        <f>'Учет 3б'!$M$243</f>
        <v>0</v>
      </c>
      <c r="V79" s="1130"/>
      <c r="W79" s="1131"/>
      <c r="X79" s="627">
        <f>'Учет 3б'!$N$243</f>
        <v>0</v>
      </c>
      <c r="Y79" s="1130"/>
      <c r="Z79" s="1131"/>
      <c r="AA79" s="627">
        <f>'Учет 3б'!$O$243</f>
        <v>0</v>
      </c>
      <c r="AB79" s="1130"/>
      <c r="AC79" s="1131"/>
      <c r="AD79" s="627">
        <f>'Учет 3б'!$P$243</f>
        <v>0</v>
      </c>
      <c r="AE79" s="1130"/>
      <c r="AF79" s="1131"/>
      <c r="AG79" s="627">
        <f>'Учет 3б'!$Q$243</f>
        <v>0</v>
      </c>
      <c r="AH79" s="1130"/>
      <c r="AI79" s="1131"/>
      <c r="AJ79" s="627">
        <f>'Учет 3б'!$R$243</f>
        <v>0</v>
      </c>
      <c r="AK79" s="1130"/>
      <c r="AL79" s="1131"/>
      <c r="AM79" s="627">
        <f>'Учет 3б'!$S$243</f>
        <v>0</v>
      </c>
      <c r="AN79" s="1130"/>
      <c r="AO79" s="1131"/>
      <c r="AP79" s="1144"/>
      <c r="AQ79" s="96"/>
      <c r="AR79" s="96"/>
      <c r="AS79" s="626">
        <f>IF(AN78&gt;0,1,0)</f>
        <v>0</v>
      </c>
      <c r="AT79">
        <v>1</v>
      </c>
      <c r="AU79" s="1144"/>
      <c r="AV79" s="1202"/>
    </row>
    <row r="80" spans="1:48" hidden="1">
      <c r="A80" s="1141">
        <v>315</v>
      </c>
      <c r="B80" s="767">
        <f>Командиры!C453</f>
        <v>0</v>
      </c>
      <c r="C80" s="628">
        <f>'Учет 3б'!$G$302</f>
        <v>0</v>
      </c>
      <c r="D80" s="1130">
        <f>SUM(C80,C81)</f>
        <v>0</v>
      </c>
      <c r="E80" s="1131" t="str">
        <f>IF(D80=0,"--",IF(D80=LARGE($D$4:$D$143,1),"лучший",IF(D80=SMALL($D$4:$D$143,$AQ$1+1),"худший"," ")))</f>
        <v>--</v>
      </c>
      <c r="F80" s="628">
        <f>'Учет 3б'!$H$302</f>
        <v>0</v>
      </c>
      <c r="G80" s="1130">
        <f>SUM(F80,F81)</f>
        <v>0</v>
      </c>
      <c r="H80" s="1131" t="str">
        <f>IF(G80=0,"--",IF(G80=LARGE($G$4:$G$143,1),"лучший",IF(G80=SMALL($G$4:$G$143,$AQ$1+1),"худший"," ")))</f>
        <v>--</v>
      </c>
      <c r="I80" s="629">
        <f>'Учет 3б'!$I$302</f>
        <v>0</v>
      </c>
      <c r="J80" s="1130">
        <f>SUM(I80,I81)</f>
        <v>0</v>
      </c>
      <c r="K80" s="1131" t="str">
        <f>IF(J80=0,"--",IF(J80=LARGE($J$4:$J$143,1),"лучший",IF(J80=SMALL($J$4:$J$143,$AQ$1+1),"худший"," ")))</f>
        <v>--</v>
      </c>
      <c r="L80" s="629">
        <f>'Учет 3б'!$J$302</f>
        <v>0</v>
      </c>
      <c r="M80" s="1130">
        <f>SUM(L80,L81)</f>
        <v>0</v>
      </c>
      <c r="N80" s="1131" t="str">
        <f>IF(M80=0,"--",IF(M80=LARGE($M$4:$M$143,1),"лучший",IF(M80=SMALL($M$4:$M$143,$AQ$1+1),"худший"," ")))</f>
        <v>--</v>
      </c>
      <c r="O80" s="629">
        <f>'Учет 3б'!$K$302</f>
        <v>0</v>
      </c>
      <c r="P80" s="1130">
        <f>SUM(O80,O81)</f>
        <v>0</v>
      </c>
      <c r="Q80" s="1131" t="str">
        <f>IF(P80=0,"--",IF(P80=LARGE($P$4:$P$143,1),"лучший",IF(P80=SMALL($P$4:$P$143,$AQ$1+1),"худший"," ")))</f>
        <v>--</v>
      </c>
      <c r="R80" s="629">
        <f>'Учет 3б'!$L$302</f>
        <v>0</v>
      </c>
      <c r="S80" s="1130">
        <f>SUM(R80,R81)</f>
        <v>0</v>
      </c>
      <c r="T80" s="1131" t="str">
        <f>IF(S80=0,"--",IF(S80=LARGE($S$4:$S$143,1),"лучший",IF(S80=SMALL($S$4:$S$143,$AQ$1+1),"худший"," ")))</f>
        <v>--</v>
      </c>
      <c r="U80" s="629">
        <f>'Учет 3б'!$M$302</f>
        <v>0</v>
      </c>
      <c r="V80" s="1130">
        <f>SUM(U80,U81)</f>
        <v>0</v>
      </c>
      <c r="W80" s="1131" t="str">
        <f>IF(V80=0,"--",IF(V80=LARGE($V$4:$V$143,1),"лучший",IF(V80=SMALL($V$4:$V$143,$AQ$1+1),"худший"," ")))</f>
        <v>--</v>
      </c>
      <c r="X80" s="629">
        <f>'Учет 3б'!$N$302</f>
        <v>0</v>
      </c>
      <c r="Y80" s="1130">
        <f>SUM(X80,X81)</f>
        <v>0</v>
      </c>
      <c r="Z80" s="1131" t="str">
        <f>IF(Y80=0,"--",IF(Y80=LARGE($Y$4:$Y$143,1),"лучший",IF(Y80=SMALL($Y$4:$Y$143,$AQ$1+1),"худший"," ")))</f>
        <v>--</v>
      </c>
      <c r="AA80" s="629">
        <f>'Учет 3б'!$O$302</f>
        <v>0</v>
      </c>
      <c r="AB80" s="1130">
        <f>SUM(AA80,AA81)</f>
        <v>0</v>
      </c>
      <c r="AC80" s="1131" t="str">
        <f>IF(AB80=0,"--",IF(AB80=LARGE($AB$4:$AB$143,1),"лучший",IF(AB80=SMALL($AB$4:$AB$143,$AQ$1+1),"худший"," ")))</f>
        <v>--</v>
      </c>
      <c r="AD80" s="629">
        <f>'Учет 3б'!$P$302</f>
        <v>0</v>
      </c>
      <c r="AE80" s="1130">
        <f>SUM(AD80,AD81)</f>
        <v>0</v>
      </c>
      <c r="AF80" s="1131" t="str">
        <f>IF(AE80=0,"--",IF(AE80=LARGE($AE$4:$AE$143,1),"лучший",IF(AE80=SMALL($AE$4:$AE$143,$AQ$1+1),"худший"," ")))</f>
        <v>--</v>
      </c>
      <c r="AG80" s="629">
        <f>'Учет 3б'!$Q$302</f>
        <v>0</v>
      </c>
      <c r="AH80" s="1130">
        <f>SUM(AG80,AG81)</f>
        <v>0</v>
      </c>
      <c r="AI80" s="1131" t="str">
        <f>IF(AH80=0,"--",IF(AH80=LARGE($AH$4:$AH$143,1),"лучший",IF(AH80=SMALL($AH$4:$AH$143,$AQ$1+1),"худший"," ")))</f>
        <v>--</v>
      </c>
      <c r="AJ80" s="629">
        <f>'Учет 3б'!$R$302</f>
        <v>0</v>
      </c>
      <c r="AK80" s="1130">
        <f>SUM(AJ80,AJ81)</f>
        <v>0</v>
      </c>
      <c r="AL80" s="1131" t="str">
        <f>IF(AK80=0,"--",IF(AK80=LARGE($AK$4:$AK$143,1),"лучший",IF(AK80=SMALL($AK$4:$AK$143,$AQ$1+1),"худший"," ")))</f>
        <v>--</v>
      </c>
      <c r="AM80" s="629">
        <f>'Учет 3б'!$S$302</f>
        <v>0</v>
      </c>
      <c r="AN80" s="1130">
        <f>SUM(AM80,AM81)</f>
        <v>0</v>
      </c>
      <c r="AO80" s="1131" t="str">
        <f>IF(AN80=0,"--",IF(AN80=LARGE($AN$4:$AN$143,1),"лучший",IF(AN80=SMALL($AN$4:$AN$143,$AQ$1+1),"худший"," ")))</f>
        <v>--</v>
      </c>
      <c r="AP80" s="1144" t="str">
        <f>IF(AN80&gt;0,IF(AU80=1,AV80,CONCATENATE(AV80,"-",AV80+AU80-1)),"-")</f>
        <v>-</v>
      </c>
      <c r="AQ80" s="94"/>
      <c r="AR80" s="94"/>
      <c r="AS80" s="626">
        <f>IF(AN80&gt;0,1,0)</f>
        <v>0</v>
      </c>
      <c r="AT80">
        <v>1</v>
      </c>
      <c r="AU80" s="1144">
        <f>SUMIF($AV$4:$AV$143,AV80,$AT$4:$AT$143)</f>
        <v>70</v>
      </c>
      <c r="AV80" s="1202">
        <f>RANK(AN80,$AN$4:$AN$143,0)</f>
        <v>1</v>
      </c>
    </row>
    <row r="81" spans="1:48" s="235" customFormat="1" hidden="1">
      <c r="A81" s="1140"/>
      <c r="B81" s="768">
        <f>Командиры!D453</f>
        <v>0</v>
      </c>
      <c r="C81" s="627">
        <f>'Учет 3б'!$G$303</f>
        <v>0</v>
      </c>
      <c r="D81" s="1130"/>
      <c r="E81" s="1131"/>
      <c r="F81" s="627">
        <f>'Учет 3б'!$H$303</f>
        <v>0</v>
      </c>
      <c r="G81" s="1130"/>
      <c r="H81" s="1131"/>
      <c r="I81" s="627">
        <f>'Учет 3б'!$I$303</f>
        <v>0</v>
      </c>
      <c r="J81" s="1130"/>
      <c r="K81" s="1131"/>
      <c r="L81" s="627">
        <f>'Учет 3б'!$J$303</f>
        <v>0</v>
      </c>
      <c r="M81" s="1130"/>
      <c r="N81" s="1131"/>
      <c r="O81" s="627">
        <f>'Учет 3б'!$K$303</f>
        <v>0</v>
      </c>
      <c r="P81" s="1130"/>
      <c r="Q81" s="1131"/>
      <c r="R81" s="627">
        <f>'Учет 3б'!$L$303</f>
        <v>0</v>
      </c>
      <c r="S81" s="1130"/>
      <c r="T81" s="1131"/>
      <c r="U81" s="627">
        <f>'Учет 3б'!$M$303</f>
        <v>0</v>
      </c>
      <c r="V81" s="1130"/>
      <c r="W81" s="1131"/>
      <c r="X81" s="627">
        <f>'Учет 3б'!$N$303</f>
        <v>0</v>
      </c>
      <c r="Y81" s="1130"/>
      <c r="Z81" s="1131"/>
      <c r="AA81" s="627">
        <f>'Учет 3б'!$O$303</f>
        <v>0</v>
      </c>
      <c r="AB81" s="1130"/>
      <c r="AC81" s="1131"/>
      <c r="AD81" s="627">
        <f>'Учет 3б'!$P$303</f>
        <v>0</v>
      </c>
      <c r="AE81" s="1130"/>
      <c r="AF81" s="1131"/>
      <c r="AG81" s="627">
        <f>'Учет 3б'!$Q$303</f>
        <v>0</v>
      </c>
      <c r="AH81" s="1130"/>
      <c r="AI81" s="1131"/>
      <c r="AJ81" s="627">
        <f>'Учет 3б'!$R$303</f>
        <v>0</v>
      </c>
      <c r="AK81" s="1130"/>
      <c r="AL81" s="1131"/>
      <c r="AM81" s="627">
        <f>'Учет 3б'!$S$303</f>
        <v>0</v>
      </c>
      <c r="AN81" s="1130"/>
      <c r="AO81" s="1131"/>
      <c r="AP81" s="1144"/>
      <c r="AQ81" s="96"/>
      <c r="AR81" s="96"/>
      <c r="AS81" s="626">
        <f>IF(AN80&gt;0,1,0)</f>
        <v>0</v>
      </c>
      <c r="AT81">
        <v>1</v>
      </c>
      <c r="AU81" s="1144"/>
      <c r="AV81" s="1202"/>
    </row>
    <row r="82" spans="1:48" hidden="1">
      <c r="A82" s="1141">
        <v>316</v>
      </c>
      <c r="B82" s="767">
        <f>Командиры!C464</f>
        <v>0</v>
      </c>
      <c r="C82" s="628">
        <f>'Учет 3б'!$G$362</f>
        <v>0</v>
      </c>
      <c r="D82" s="1130">
        <f>SUM(C82,C83)</f>
        <v>0</v>
      </c>
      <c r="E82" s="1131" t="str">
        <f>IF(D82=0,"--",IF(D82=LARGE($D$4:$D$143,1),"лучший",IF(D82=SMALL($D$4:$D$143,$AQ$1+1),"худший"," ")))</f>
        <v>--</v>
      </c>
      <c r="F82" s="628">
        <f>'Учет 3б'!$H$362</f>
        <v>0</v>
      </c>
      <c r="G82" s="1130">
        <f>SUM(F82,F83)</f>
        <v>0</v>
      </c>
      <c r="H82" s="1131" t="str">
        <f>IF(G82=0,"--",IF(G82=LARGE($G$4:$G$143,1),"лучший",IF(G82=SMALL($G$4:$G$143,$AQ$1+1),"худший"," ")))</f>
        <v>--</v>
      </c>
      <c r="I82" s="629">
        <f>'Учет 3б'!$I$362</f>
        <v>0</v>
      </c>
      <c r="J82" s="1130">
        <f>SUM(I82,I83)</f>
        <v>0</v>
      </c>
      <c r="K82" s="1131" t="str">
        <f>IF(J82=0,"--",IF(J82=LARGE($J$4:$J$143,1),"лучший",IF(J82=SMALL($J$4:$J$143,$AQ$1+1),"худший"," ")))</f>
        <v>--</v>
      </c>
      <c r="L82" s="629">
        <f>'Учет 3б'!$J$362</f>
        <v>0</v>
      </c>
      <c r="M82" s="1130">
        <f>SUM(L82,L83)</f>
        <v>0</v>
      </c>
      <c r="N82" s="1131" t="str">
        <f>IF(M82=0,"--",IF(M82=LARGE($M$4:$M$143,1),"лучший",IF(M82=SMALL($M$4:$M$143,$AQ$1+1),"худший"," ")))</f>
        <v>--</v>
      </c>
      <c r="O82" s="629">
        <f>'Учет 3б'!$K$362</f>
        <v>0</v>
      </c>
      <c r="P82" s="1130">
        <f>SUM(O82,O83)</f>
        <v>0</v>
      </c>
      <c r="Q82" s="1131" t="str">
        <f>IF(P82=0,"--",IF(P82=LARGE($P$4:$P$143,1),"лучший",IF(P82=SMALL($P$4:$P$143,$AQ$1+1),"худший"," ")))</f>
        <v>--</v>
      </c>
      <c r="R82" s="629">
        <f>'Учет 3б'!$L$362</f>
        <v>0</v>
      </c>
      <c r="S82" s="1130">
        <f>SUM(R82,R83)</f>
        <v>0</v>
      </c>
      <c r="T82" s="1131" t="str">
        <f>IF(S82=0,"--",IF(S82=LARGE($S$4:$S$143,1),"лучший",IF(S82=SMALL($S$4:$S$143,$AQ$1+1),"худший"," ")))</f>
        <v>--</v>
      </c>
      <c r="U82" s="629">
        <f>'Учет 3б'!$M$362</f>
        <v>0</v>
      </c>
      <c r="V82" s="1130">
        <f>SUM(U82,U83)</f>
        <v>0</v>
      </c>
      <c r="W82" s="1131" t="str">
        <f>IF(V82=0,"--",IF(V82=LARGE($V$4:$V$143,1),"лучший",IF(V82=SMALL($V$4:$V$143,$AQ$1+1),"худший"," ")))</f>
        <v>--</v>
      </c>
      <c r="X82" s="629">
        <f>'Учет 3б'!$N$362</f>
        <v>0</v>
      </c>
      <c r="Y82" s="1130">
        <f>SUM(X82,X83)</f>
        <v>0</v>
      </c>
      <c r="Z82" s="1131" t="str">
        <f>IF(Y82=0,"--",IF(Y82=LARGE($Y$4:$Y$143,1),"лучший",IF(Y82=SMALL($Y$4:$Y$143,$AQ$1+1),"худший"," ")))</f>
        <v>--</v>
      </c>
      <c r="AA82" s="629">
        <f>'Учет 3б'!$O$362</f>
        <v>0</v>
      </c>
      <c r="AB82" s="1130">
        <f>SUM(AA82,AA83)</f>
        <v>0</v>
      </c>
      <c r="AC82" s="1131" t="str">
        <f>IF(AB82=0,"--",IF(AB82=LARGE($AB$4:$AB$143,1),"лучший",IF(AB82=SMALL($AB$4:$AB$143,$AQ$1+1),"худший"," ")))</f>
        <v>--</v>
      </c>
      <c r="AD82" s="629">
        <f>'Учет 3б'!$P$362</f>
        <v>0</v>
      </c>
      <c r="AE82" s="1130">
        <f>SUM(AD82,AD83)</f>
        <v>0</v>
      </c>
      <c r="AF82" s="1131" t="str">
        <f>IF(AE82=0,"--",IF(AE82=LARGE($AE$4:$AE$143,1),"лучший",IF(AE82=SMALL($AE$4:$AE$143,$AQ$1+1),"худший"," ")))</f>
        <v>--</v>
      </c>
      <c r="AG82" s="629">
        <f>'Учет 3б'!$Q$362</f>
        <v>0</v>
      </c>
      <c r="AH82" s="1130">
        <f>SUM(AG82,AG83)</f>
        <v>0</v>
      </c>
      <c r="AI82" s="1131" t="str">
        <f>IF(AH82=0,"--",IF(AH82=LARGE($AH$4:$AH$143,1),"лучший",IF(AH82=SMALL($AH$4:$AH$143,$AQ$1+1),"худший"," ")))</f>
        <v>--</v>
      </c>
      <c r="AJ82" s="629">
        <f>'Учет 3б'!$R$362</f>
        <v>0</v>
      </c>
      <c r="AK82" s="1130">
        <f>SUM(AJ82,AJ83)</f>
        <v>0</v>
      </c>
      <c r="AL82" s="1131" t="str">
        <f>IF(AK82=0,"--",IF(AK82=LARGE($AK$4:$AK$143,1),"лучший",IF(AK82=SMALL($AK$4:$AK$143,$AQ$1+1),"худший"," ")))</f>
        <v>--</v>
      </c>
      <c r="AM82" s="629">
        <f>'Учет 3б'!$S$362</f>
        <v>0</v>
      </c>
      <c r="AN82" s="1130">
        <f>SUM(AM82,AM83)</f>
        <v>0</v>
      </c>
      <c r="AO82" s="1131" t="str">
        <f>IF(AN82=0,"--",IF(AN82=LARGE($AN$4:$AN$143,1),"лучший",IF(AN82=SMALL($AN$4:$AN$143,$AQ$1+1),"худший"," ")))</f>
        <v>--</v>
      </c>
      <c r="AP82" s="1144" t="str">
        <f>IF(AN82&gt;0,IF(AU82=1,AV82,CONCATENATE(AV82,"-",AV82+AU82-1)),"-")</f>
        <v>-</v>
      </c>
      <c r="AQ82" s="94"/>
      <c r="AR82" s="94"/>
      <c r="AS82" s="626">
        <f>IF(AN82&gt;0,1,0)</f>
        <v>0</v>
      </c>
      <c r="AT82">
        <v>1</v>
      </c>
      <c r="AU82" s="1144">
        <f>SUMIF($AV$4:$AV$143,AV82,$AT$4:$AT$143)</f>
        <v>70</v>
      </c>
      <c r="AV82" s="1202">
        <f>RANK(AN82,$AN$4:$AN$143,0)</f>
        <v>1</v>
      </c>
    </row>
    <row r="83" spans="1:48" s="235" customFormat="1" hidden="1">
      <c r="A83" s="1140"/>
      <c r="B83" s="768">
        <f>Командиры!D464</f>
        <v>0</v>
      </c>
      <c r="C83" s="627">
        <f>'Учет 3б'!$G$363</f>
        <v>0</v>
      </c>
      <c r="D83" s="1130"/>
      <c r="E83" s="1131"/>
      <c r="F83" s="627">
        <f>'Учет 3б'!$H$363</f>
        <v>0</v>
      </c>
      <c r="G83" s="1130"/>
      <c r="H83" s="1131"/>
      <c r="I83" s="627">
        <f>'Учет 3б'!$I$363</f>
        <v>0</v>
      </c>
      <c r="J83" s="1130"/>
      <c r="K83" s="1131"/>
      <c r="L83" s="627">
        <f>'Учет 3б'!$J$363</f>
        <v>0</v>
      </c>
      <c r="M83" s="1130"/>
      <c r="N83" s="1131"/>
      <c r="O83" s="627">
        <f>'Учет 3б'!$K$363</f>
        <v>0</v>
      </c>
      <c r="P83" s="1130"/>
      <c r="Q83" s="1131"/>
      <c r="R83" s="627">
        <f>'Учет 3б'!$L$363</f>
        <v>0</v>
      </c>
      <c r="S83" s="1130"/>
      <c r="T83" s="1131"/>
      <c r="U83" s="627">
        <f>'Учет 3б'!$M$363</f>
        <v>0</v>
      </c>
      <c r="V83" s="1130"/>
      <c r="W83" s="1131"/>
      <c r="X83" s="627">
        <f>'Учет 3б'!$N$363</f>
        <v>0</v>
      </c>
      <c r="Y83" s="1130"/>
      <c r="Z83" s="1131"/>
      <c r="AA83" s="627">
        <f>'Учет 3б'!$O$363</f>
        <v>0</v>
      </c>
      <c r="AB83" s="1130"/>
      <c r="AC83" s="1131"/>
      <c r="AD83" s="627">
        <f>'Учет 3б'!$P$363</f>
        <v>0</v>
      </c>
      <c r="AE83" s="1130"/>
      <c r="AF83" s="1131"/>
      <c r="AG83" s="627">
        <f>'Учет 3б'!$Q$363</f>
        <v>0</v>
      </c>
      <c r="AH83" s="1130"/>
      <c r="AI83" s="1131"/>
      <c r="AJ83" s="627">
        <f>'Учет 3б'!$R$363</f>
        <v>0</v>
      </c>
      <c r="AK83" s="1130"/>
      <c r="AL83" s="1131"/>
      <c r="AM83" s="627">
        <f>'Учет 3б'!$S$363</f>
        <v>0</v>
      </c>
      <c r="AN83" s="1130"/>
      <c r="AO83" s="1131"/>
      <c r="AP83" s="1144"/>
      <c r="AQ83" s="96"/>
      <c r="AR83" s="96"/>
      <c r="AS83" s="626">
        <f>IF(AN82&gt;0,1,0)</f>
        <v>0</v>
      </c>
      <c r="AT83">
        <v>1</v>
      </c>
      <c r="AU83" s="1144"/>
      <c r="AV83" s="1202"/>
    </row>
    <row r="84" spans="1:48">
      <c r="A84" s="1141">
        <v>321</v>
      </c>
      <c r="B84" s="767" t="str">
        <f>Командиры!C476</f>
        <v>лейтенант</v>
      </c>
      <c r="C84" s="628">
        <f>'Учет 3б'!$G$436</f>
        <v>0</v>
      </c>
      <c r="D84" s="1130">
        <f>SUM(C84,C85)</f>
        <v>0</v>
      </c>
      <c r="E84" s="1142" t="str">
        <f>IF(D84=0,"--",IF(D84=LARGE($D$4:$D$143,1),"лучший",IF(D84=SMALL($D$4:$D$143,$AQ$1+1),"худший"," ")))</f>
        <v>--</v>
      </c>
      <c r="F84" s="628">
        <f>'Учет 3б'!$H$436</f>
        <v>0</v>
      </c>
      <c r="G84" s="1130">
        <f>SUM(F84,F85)</f>
        <v>0</v>
      </c>
      <c r="H84" s="1131" t="str">
        <f>IF(G84=0,"--",IF(G84=LARGE($G$4:$G$143,1),"лучший",IF(G84=SMALL($G$4:$G$143,$AQ$1+1),"худший"," ")))</f>
        <v>--</v>
      </c>
      <c r="I84" s="629">
        <f>'Учет 3б'!$I$436</f>
        <v>0</v>
      </c>
      <c r="J84" s="1130">
        <f>SUM(I84,I85)</f>
        <v>0</v>
      </c>
      <c r="K84" s="1131" t="str">
        <f>IF(J84=0,"--",IF(J84=LARGE($J$4:$J$143,1),"лучший",IF(J84=SMALL($J$4:$J$143,$AQ$1+1),"худший"," ")))</f>
        <v>--</v>
      </c>
      <c r="L84" s="629">
        <f>'Учет 3б'!$J$436</f>
        <v>0</v>
      </c>
      <c r="M84" s="1130">
        <f>SUM(L84,L85)</f>
        <v>0</v>
      </c>
      <c r="N84" s="1131" t="str">
        <f>IF(M84=0,"--",IF(M84=LARGE($M$4:$M$143,1),"лучший",IF(M84=SMALL($M$4:$M$143,$AQ$1+1),"худший"," ")))</f>
        <v>--</v>
      </c>
      <c r="O84" s="629">
        <f>'Учет 3б'!$K$436</f>
        <v>0</v>
      </c>
      <c r="P84" s="1130">
        <f>SUM(O84,O85)</f>
        <v>0</v>
      </c>
      <c r="Q84" s="1131" t="str">
        <f>IF(P84=0,"--",IF(P84=LARGE($P$4:$P$143,1),"лучший",IF(P84=SMALL($P$4:$P$143,$AQ$1+1),"худший"," ")))</f>
        <v>--</v>
      </c>
      <c r="R84" s="629">
        <f>'Учет 3б'!$L$436</f>
        <v>0</v>
      </c>
      <c r="S84" s="1130">
        <f>SUM(R84,R85)</f>
        <v>0</v>
      </c>
      <c r="T84" s="1131" t="str">
        <f>IF(S84=0,"--",IF(S84=LARGE($S$4:$S$143,1),"лучший",IF(S84=SMALL($S$4:$S$143,$AQ$1+1),"худший"," ")))</f>
        <v>--</v>
      </c>
      <c r="U84" s="629">
        <f>'Учет 3б'!$M$436</f>
        <v>0</v>
      </c>
      <c r="V84" s="1130">
        <f>SUM(U84,U85)</f>
        <v>0</v>
      </c>
      <c r="W84" s="1131" t="str">
        <f>IF(V84=0,"--",IF(V84=LARGE($V$4:$V$143,1),"лучший",IF(V84=SMALL($V$4:$V$143,$AQ$1+1),"худший"," ")))</f>
        <v>--</v>
      </c>
      <c r="X84" s="629">
        <f>'Учет 3б'!$N$436</f>
        <v>0</v>
      </c>
      <c r="Y84" s="1130">
        <f>SUM(X84,X85)</f>
        <v>0</v>
      </c>
      <c r="Z84" s="1131" t="str">
        <f>IF(Y84=0,"--",IF(Y84=LARGE($Y$4:$Y$143,1),"лучший",IF(Y84=SMALL($Y$4:$Y$143,$AQ$1+1),"худший"," ")))</f>
        <v>--</v>
      </c>
      <c r="AA84" s="629">
        <f>'Учет 3б'!$O$436</f>
        <v>0</v>
      </c>
      <c r="AB84" s="1130">
        <f>SUM(AA84,AA85)</f>
        <v>0</v>
      </c>
      <c r="AC84" s="1131" t="str">
        <f>IF(AB84=0,"--",IF(AB84=LARGE($AB$4:$AB$143,1),"лучший",IF(AB84=SMALL($AB$4:$AB$143,$AQ$1+1),"худший"," ")))</f>
        <v>--</v>
      </c>
      <c r="AD84" s="629">
        <f>'Учет 3б'!$P$436</f>
        <v>0</v>
      </c>
      <c r="AE84" s="1130">
        <f>SUM(AD84,AD85)</f>
        <v>0</v>
      </c>
      <c r="AF84" s="1131" t="str">
        <f>IF(AE84=0,"--",IF(AE84=LARGE($AE$4:$AE$143,1),"лучший",IF(AE84=SMALL($AE$4:$AE$143,$AQ$1+1),"худший"," ")))</f>
        <v>--</v>
      </c>
      <c r="AG84" s="629">
        <f>'Учет 3б'!$Q$436</f>
        <v>0</v>
      </c>
      <c r="AH84" s="1130">
        <f>SUM(AG84,AG85)</f>
        <v>0</v>
      </c>
      <c r="AI84" s="1131" t="str">
        <f>IF(AH84=0,"--",IF(AH84=LARGE($AH$4:$AH$143,1),"лучший",IF(AH84=SMALL($AH$4:$AH$143,$AQ$1+1),"худший"," ")))</f>
        <v>--</v>
      </c>
      <c r="AJ84" s="629">
        <f>'Учет 3б'!$R$436</f>
        <v>0</v>
      </c>
      <c r="AK84" s="1130">
        <f>SUM(AJ84,AJ85)</f>
        <v>0</v>
      </c>
      <c r="AL84" s="1131" t="str">
        <f>IF(AK84=0,"--",IF(AK84=LARGE($AK$4:$AK$143,1),"лучший",IF(AK84=SMALL($AK$4:$AK$143,$AQ$1+1),"худший"," ")))</f>
        <v>--</v>
      </c>
      <c r="AM84" s="629">
        <f>'Учет 3б'!$S$436</f>
        <v>0</v>
      </c>
      <c r="AN84" s="1130">
        <f>SUM(AM84,AM85)</f>
        <v>0</v>
      </c>
      <c r="AO84" s="1131" t="str">
        <f>IF(AN84=0,"--",IF(AN84=LARGE($AN$4:$AN$143,1),"лучший",IF(AN84=SMALL($AN$4:$AN$143,$AQ$1+1),"худший"," ")))</f>
        <v>--</v>
      </c>
      <c r="AP84" s="1144" t="str">
        <f>IF(AN84&gt;0,IF(AU84=1,AV84,CONCATENATE(AV84,"-",AV84+AU84-1)),"-")</f>
        <v>-</v>
      </c>
      <c r="AQ84" s="94"/>
      <c r="AR84" s="94"/>
      <c r="AS84" s="626">
        <f>IF(AN84&gt;0,1,0)</f>
        <v>0</v>
      </c>
      <c r="AT84">
        <v>1</v>
      </c>
      <c r="AU84" s="1144">
        <f>SUMIF($AV$4:$AV$143,AV84,$AT$4:$AT$143)</f>
        <v>70</v>
      </c>
      <c r="AV84" s="1202">
        <f>RANK(AN84,$AN$4:$AN$143,0)</f>
        <v>1</v>
      </c>
    </row>
    <row r="85" spans="1:48" s="235" customFormat="1">
      <c r="A85" s="1140"/>
      <c r="B85" s="766" t="str">
        <f>Командиры!D476</f>
        <v>Стабровский Р.А.</v>
      </c>
      <c r="C85" s="627">
        <f>'Учет 3б'!$G$437</f>
        <v>0</v>
      </c>
      <c r="D85" s="1130"/>
      <c r="E85" s="1143"/>
      <c r="F85" s="627">
        <f>'Учет 3б'!$H$437</f>
        <v>0</v>
      </c>
      <c r="G85" s="1130"/>
      <c r="H85" s="1131"/>
      <c r="I85" s="627">
        <f>'Учет 3б'!$I$437</f>
        <v>0</v>
      </c>
      <c r="J85" s="1130"/>
      <c r="K85" s="1131"/>
      <c r="L85" s="627">
        <f>'Учет 3б'!$J$437</f>
        <v>0</v>
      </c>
      <c r="M85" s="1130"/>
      <c r="N85" s="1131"/>
      <c r="O85" s="627">
        <f>'Учет 3б'!$K$437</f>
        <v>0</v>
      </c>
      <c r="P85" s="1130"/>
      <c r="Q85" s="1131"/>
      <c r="R85" s="627">
        <f>'Учет 3б'!$L$437</f>
        <v>0</v>
      </c>
      <c r="S85" s="1130"/>
      <c r="T85" s="1131"/>
      <c r="U85" s="627">
        <f>'Учет 3б'!$M$437</f>
        <v>0</v>
      </c>
      <c r="V85" s="1130"/>
      <c r="W85" s="1131"/>
      <c r="X85" s="627">
        <f>'Учет 3б'!$N$437</f>
        <v>0</v>
      </c>
      <c r="Y85" s="1130"/>
      <c r="Z85" s="1131"/>
      <c r="AA85" s="627">
        <f>'Учет 3б'!$O$437</f>
        <v>0</v>
      </c>
      <c r="AB85" s="1130"/>
      <c r="AC85" s="1131"/>
      <c r="AD85" s="627">
        <f>'Учет 3б'!$P$437</f>
        <v>0</v>
      </c>
      <c r="AE85" s="1130"/>
      <c r="AF85" s="1131"/>
      <c r="AG85" s="627">
        <f>'Учет 3б'!$Q$437</f>
        <v>0</v>
      </c>
      <c r="AH85" s="1130"/>
      <c r="AI85" s="1131"/>
      <c r="AJ85" s="627">
        <f>'Учет 3б'!$R$437</f>
        <v>0</v>
      </c>
      <c r="AK85" s="1130"/>
      <c r="AL85" s="1131"/>
      <c r="AM85" s="627">
        <f>'Учет 3б'!$S$437</f>
        <v>0</v>
      </c>
      <c r="AN85" s="1130"/>
      <c r="AO85" s="1131"/>
      <c r="AP85" s="1144"/>
      <c r="AQ85" s="96"/>
      <c r="AR85" s="96"/>
      <c r="AS85" s="626">
        <f>IF(AN84&gt;0,1,0)</f>
        <v>0</v>
      </c>
      <c r="AT85">
        <v>1</v>
      </c>
      <c r="AU85" s="1144"/>
      <c r="AV85" s="1202"/>
    </row>
    <row r="86" spans="1:48">
      <c r="A86" s="1141">
        <v>322</v>
      </c>
      <c r="B86" s="767" t="str">
        <f>Командиры!C487</f>
        <v>капитан</v>
      </c>
      <c r="C86" s="628">
        <f>'Учет 3б'!$G$496</f>
        <v>0</v>
      </c>
      <c r="D86" s="1130">
        <f>SUM(C86,C87)</f>
        <v>0</v>
      </c>
      <c r="E86" s="1142" t="str">
        <f>IF(D86=0,"--",IF(D86=LARGE($D$4:$D$143,1),"лучший",IF(D86=SMALL($D$4:$D$143,$AQ$1+1),"худший"," ")))</f>
        <v>--</v>
      </c>
      <c r="F86" s="628">
        <f>'Учет 3б'!$H$496</f>
        <v>0</v>
      </c>
      <c r="G86" s="1130">
        <f>SUM(F86,F87)</f>
        <v>0</v>
      </c>
      <c r="H86" s="1131" t="str">
        <f>IF(G86=0,"--",IF(G86=LARGE($G$4:$G$143,1),"лучший",IF(G86=SMALL($G$4:$G$143,$AQ$1+1),"худший"," ")))</f>
        <v>--</v>
      </c>
      <c r="I86" s="629">
        <f>'Учет 3б'!$I$496</f>
        <v>0</v>
      </c>
      <c r="J86" s="1130">
        <f>SUM(I86,I87)</f>
        <v>0</v>
      </c>
      <c r="K86" s="1131" t="str">
        <f>IF(J86=0,"--",IF(J86=LARGE($J$4:$J$143,1),"лучший",IF(J86=SMALL($J$4:$J$143,$AQ$1+1),"худший"," ")))</f>
        <v>--</v>
      </c>
      <c r="L86" s="629">
        <f>'Учет 3б'!$J$496</f>
        <v>0</v>
      </c>
      <c r="M86" s="1130">
        <f>SUM(L86,L87)</f>
        <v>0</v>
      </c>
      <c r="N86" s="1131" t="str">
        <f>IF(M86=0,"--",IF(M86=LARGE($M$4:$M$143,1),"лучший",IF(M86=SMALL($M$4:$M$143,$AQ$1+1),"худший"," ")))</f>
        <v>--</v>
      </c>
      <c r="O86" s="629">
        <f>'Учет 3б'!$K$496</f>
        <v>0</v>
      </c>
      <c r="P86" s="1130">
        <f>SUM(O86,O87)</f>
        <v>0</v>
      </c>
      <c r="Q86" s="1131" t="str">
        <f>IF(P86=0,"--",IF(P86=LARGE($P$4:$P$143,1),"лучший",IF(P86=SMALL($P$4:$P$143,$AQ$1+1),"худший"," ")))</f>
        <v>--</v>
      </c>
      <c r="R86" s="629">
        <f>'Учет 3б'!$L$496</f>
        <v>0</v>
      </c>
      <c r="S86" s="1130">
        <f>SUM(R86,R87)</f>
        <v>0</v>
      </c>
      <c r="T86" s="1131" t="str">
        <f>IF(S86=0,"--",IF(S86=LARGE($S$4:$S$143,1),"лучший",IF(S86=SMALL($S$4:$S$143,$AQ$1+1),"худший"," ")))</f>
        <v>--</v>
      </c>
      <c r="U86" s="629">
        <f>'Учет 3б'!$M$496</f>
        <v>0</v>
      </c>
      <c r="V86" s="1130">
        <f>SUM(U86,U87)</f>
        <v>0</v>
      </c>
      <c r="W86" s="1131" t="str">
        <f>IF(V86=0,"--",IF(V86=LARGE($V$4:$V$143,1),"лучший",IF(V86=SMALL($V$4:$V$143,$AQ$1+1),"худший"," ")))</f>
        <v>--</v>
      </c>
      <c r="X86" s="629">
        <f>'Учет 3б'!$N$496</f>
        <v>0</v>
      </c>
      <c r="Y86" s="1130">
        <f>SUM(X86,X87)</f>
        <v>0</v>
      </c>
      <c r="Z86" s="1131" t="str">
        <f>IF(Y86=0,"--",IF(Y86=LARGE($Y$4:$Y$143,1),"лучший",IF(Y86=SMALL($Y$4:$Y$143,$AQ$1+1),"худший"," ")))</f>
        <v>--</v>
      </c>
      <c r="AA86" s="629">
        <f>'Учет 3б'!$O$496</f>
        <v>0</v>
      </c>
      <c r="AB86" s="1130">
        <f>SUM(AA86,AA87)</f>
        <v>0</v>
      </c>
      <c r="AC86" s="1131" t="str">
        <f>IF(AB86=0,"--",IF(AB86=LARGE($AB$4:$AB$143,1),"лучший",IF(AB86=SMALL($AB$4:$AB$143,$AQ$1+1),"худший"," ")))</f>
        <v>--</v>
      </c>
      <c r="AD86" s="629">
        <f>'Учет 3б'!$P$496</f>
        <v>0</v>
      </c>
      <c r="AE86" s="1130">
        <f>SUM(AD86,AD87)</f>
        <v>0</v>
      </c>
      <c r="AF86" s="1131" t="str">
        <f>IF(AE86=0,"--",IF(AE86=LARGE($AE$4:$AE$143,1),"лучший",IF(AE86=SMALL($AE$4:$AE$143,$AQ$1+1),"худший"," ")))</f>
        <v>--</v>
      </c>
      <c r="AG86" s="629">
        <f>'Учет 3б'!$Q$496</f>
        <v>0</v>
      </c>
      <c r="AH86" s="1130">
        <f>SUM(AG86,AG87)</f>
        <v>0</v>
      </c>
      <c r="AI86" s="1131" t="str">
        <f>IF(AH86=0,"--",IF(AH86=LARGE($AH$4:$AH$143,1),"лучший",IF(AH86=SMALL($AH$4:$AH$143,$AQ$1+1),"худший"," ")))</f>
        <v>--</v>
      </c>
      <c r="AJ86" s="629">
        <f>'Учет 3б'!$R$496</f>
        <v>0</v>
      </c>
      <c r="AK86" s="1130">
        <f>SUM(AJ86,AJ87)</f>
        <v>0</v>
      </c>
      <c r="AL86" s="1131" t="str">
        <f>IF(AK86=0,"--",IF(AK86=LARGE($AK$4:$AK$143,1),"лучший",IF(AK86=SMALL($AK$4:$AK$143,$AQ$1+1),"худший"," ")))</f>
        <v>--</v>
      </c>
      <c r="AM86" s="629">
        <f>'Учет 3б'!$S$496</f>
        <v>0</v>
      </c>
      <c r="AN86" s="1130">
        <f>SUM(AM86,AM87)</f>
        <v>0</v>
      </c>
      <c r="AO86" s="1131" t="str">
        <f>IF(AN86=0,"--",IF(AN86=LARGE($AN$4:$AN$143,1),"лучший",IF(AN86=SMALL($AN$4:$AN$143,$AQ$1+1),"худший"," ")))</f>
        <v>--</v>
      </c>
      <c r="AP86" s="1144" t="str">
        <f>IF(AN86&gt;0,IF(AU86=1,AV86,CONCATENATE(AV86,"-",AV86+AU86-1)),"-")</f>
        <v>-</v>
      </c>
      <c r="AQ86" s="94"/>
      <c r="AR86" s="94"/>
      <c r="AS86" s="626">
        <f>IF(AN86&gt;0,1,0)</f>
        <v>0</v>
      </c>
      <c r="AT86">
        <v>1</v>
      </c>
      <c r="AU86" s="1144">
        <f>SUMIF($AV$4:$AV$143,AV86,$AT$4:$AT$143)</f>
        <v>70</v>
      </c>
      <c r="AV86" s="1202">
        <f>RANK(AN86,$AN$4:$AN$143,0)</f>
        <v>1</v>
      </c>
    </row>
    <row r="87" spans="1:48" s="235" customFormat="1">
      <c r="A87" s="1140"/>
      <c r="B87" s="766" t="str">
        <f>Командиры!D487</f>
        <v>Кондрахин Д.Г.</v>
      </c>
      <c r="C87" s="627">
        <f>'Учет 3б'!$G$497</f>
        <v>0</v>
      </c>
      <c r="D87" s="1130"/>
      <c r="E87" s="1143"/>
      <c r="F87" s="627">
        <f>'Учет 3б'!$H$497</f>
        <v>0</v>
      </c>
      <c r="G87" s="1130"/>
      <c r="H87" s="1131"/>
      <c r="I87" s="627">
        <f>'Учет 3б'!$I$497</f>
        <v>0</v>
      </c>
      <c r="J87" s="1130"/>
      <c r="K87" s="1131"/>
      <c r="L87" s="627">
        <f>'Учет 3б'!$J$497</f>
        <v>0</v>
      </c>
      <c r="M87" s="1130"/>
      <c r="N87" s="1131"/>
      <c r="O87" s="627">
        <f>'Учет 3б'!$K$497</f>
        <v>0</v>
      </c>
      <c r="P87" s="1130"/>
      <c r="Q87" s="1131"/>
      <c r="R87" s="627">
        <f>'Учет 3б'!$L$497</f>
        <v>0</v>
      </c>
      <c r="S87" s="1130"/>
      <c r="T87" s="1131"/>
      <c r="U87" s="627">
        <f>'Учет 3б'!$M$497</f>
        <v>0</v>
      </c>
      <c r="V87" s="1130"/>
      <c r="W87" s="1131"/>
      <c r="X87" s="627">
        <f>'Учет 3б'!$N$497</f>
        <v>0</v>
      </c>
      <c r="Y87" s="1130"/>
      <c r="Z87" s="1131"/>
      <c r="AA87" s="627">
        <f>'Учет 3б'!$O$497</f>
        <v>0</v>
      </c>
      <c r="AB87" s="1130"/>
      <c r="AC87" s="1131"/>
      <c r="AD87" s="627">
        <f>'Учет 3б'!$P$497</f>
        <v>0</v>
      </c>
      <c r="AE87" s="1130"/>
      <c r="AF87" s="1131"/>
      <c r="AG87" s="627">
        <f>'Учет 3б'!$Q$497</f>
        <v>0</v>
      </c>
      <c r="AH87" s="1130"/>
      <c r="AI87" s="1131"/>
      <c r="AJ87" s="627">
        <f>'Учет 3б'!$R$497</f>
        <v>0</v>
      </c>
      <c r="AK87" s="1130"/>
      <c r="AL87" s="1131"/>
      <c r="AM87" s="627">
        <f>'Учет 3б'!$S$497</f>
        <v>0</v>
      </c>
      <c r="AN87" s="1130"/>
      <c r="AO87" s="1131"/>
      <c r="AP87" s="1144"/>
      <c r="AQ87" s="96"/>
      <c r="AR87" s="96"/>
      <c r="AS87" s="626">
        <f>IF(AN86&gt;0,1,0)</f>
        <v>0</v>
      </c>
      <c r="AT87">
        <v>1</v>
      </c>
      <c r="AU87" s="1144"/>
      <c r="AV87" s="1202"/>
    </row>
    <row r="88" spans="1:48">
      <c r="A88" s="1141">
        <v>323</v>
      </c>
      <c r="B88" s="767" t="str">
        <f>Командиры!C498</f>
        <v>лейтенант</v>
      </c>
      <c r="C88" s="628">
        <f>'Учет 3б'!$G$556</f>
        <v>0</v>
      </c>
      <c r="D88" s="1130">
        <f>SUM(C88,C89)</f>
        <v>0</v>
      </c>
      <c r="E88" s="1142" t="str">
        <f>IF(D88=0,"--",IF(D88=LARGE($D$4:$D$143,1),"лучший",IF(D88=SMALL($D$4:$D$143,$AQ$1+1),"худший"," ")))</f>
        <v>--</v>
      </c>
      <c r="F88" s="628">
        <f>'Учет 3б'!$H$556</f>
        <v>0</v>
      </c>
      <c r="G88" s="1130">
        <f>SUM(F88,F89)</f>
        <v>0</v>
      </c>
      <c r="H88" s="1131" t="str">
        <f>IF(G88=0,"--",IF(G88=LARGE($G$4:$G$143,1),"лучший",IF(G88=SMALL($G$4:$G$143,$AQ$1+1),"худший"," ")))</f>
        <v>--</v>
      </c>
      <c r="I88" s="629">
        <f>'Учет 3б'!$I$556</f>
        <v>0</v>
      </c>
      <c r="J88" s="1130">
        <f>SUM(I88,I89)</f>
        <v>0</v>
      </c>
      <c r="K88" s="1131" t="str">
        <f>IF(J88=0,"--",IF(J88=LARGE($J$4:$J$143,1),"лучший",IF(J88=SMALL($J$4:$J$143,$AQ$1+1),"худший"," ")))</f>
        <v>--</v>
      </c>
      <c r="L88" s="629">
        <f>'Учет 3б'!$J$556</f>
        <v>0</v>
      </c>
      <c r="M88" s="1130">
        <f>SUM(L88,L89)</f>
        <v>0</v>
      </c>
      <c r="N88" s="1206" t="str">
        <f>IF(M88=0,"--",IF(M88=LARGE($M$4:$M$143,1),"лучший",IF(M88=SMALL($M$4:$M$143,$AQ$1+1),"худший"," ")))</f>
        <v>--</v>
      </c>
      <c r="O88" s="629">
        <f>'Учет 3б'!$K$556</f>
        <v>0</v>
      </c>
      <c r="P88" s="1130">
        <f>SUM(O88,O89)</f>
        <v>0</v>
      </c>
      <c r="Q88" s="1131" t="str">
        <f>IF(P88=0,"--",IF(P88=LARGE($P$4:$P$143,1),"лучший",IF(P88=SMALL($P$4:$P$143,$AQ$1+1),"худший"," ")))</f>
        <v>--</v>
      </c>
      <c r="R88" s="629">
        <f>'Учет 3б'!$L$556</f>
        <v>0</v>
      </c>
      <c r="S88" s="1130">
        <f>SUM(R88,R89)</f>
        <v>0</v>
      </c>
      <c r="T88" s="1131" t="str">
        <f>IF(S88=0,"--",IF(S88=LARGE($S$4:$S$143,1),"лучший",IF(S88=SMALL($S$4:$S$143,$AQ$1+1),"худший"," ")))</f>
        <v>--</v>
      </c>
      <c r="U88" s="629">
        <f>'Учет 3б'!$M$556</f>
        <v>0</v>
      </c>
      <c r="V88" s="1130">
        <f>SUM(U88,U89)</f>
        <v>0</v>
      </c>
      <c r="W88" s="1131" t="str">
        <f>IF(V88=0,"--",IF(V88=LARGE($V$4:$V$143,1),"лучший",IF(V88=SMALL($V$4:$V$143,$AQ$1+1),"худший"," ")))</f>
        <v>--</v>
      </c>
      <c r="X88" s="629">
        <f>'Учет 3б'!$N$556</f>
        <v>0</v>
      </c>
      <c r="Y88" s="1130">
        <f>SUM(X88,X89)</f>
        <v>0</v>
      </c>
      <c r="Z88" s="1131" t="str">
        <f>IF(Y88=0,"--",IF(Y88=LARGE($Y$4:$Y$143,1),"лучший",IF(Y88=SMALL($Y$4:$Y$143,$AQ$1+1),"худший"," ")))</f>
        <v>--</v>
      </c>
      <c r="AA88" s="629">
        <f>'Учет 3б'!$O$556</f>
        <v>0</v>
      </c>
      <c r="AB88" s="1130">
        <f>SUM(AA88,AA89)</f>
        <v>0</v>
      </c>
      <c r="AC88" s="1131" t="str">
        <f>IF(AB88=0,"--",IF(AB88=LARGE($AB$4:$AB$143,1),"лучший",IF(AB88=SMALL($AB$4:$AB$143,$AQ$1+1),"худший"," ")))</f>
        <v>--</v>
      </c>
      <c r="AD88" s="629">
        <f>'Учет 3б'!$P$556</f>
        <v>0</v>
      </c>
      <c r="AE88" s="1130">
        <f>SUM(AD88,AD89)</f>
        <v>0</v>
      </c>
      <c r="AF88" s="1131" t="str">
        <f>IF(AE88=0,"--",IF(AE88=LARGE($AE$4:$AE$143,1),"лучший",IF(AE88=SMALL($AE$4:$AE$143,$AQ$1+1),"худший"," ")))</f>
        <v>--</v>
      </c>
      <c r="AG88" s="629">
        <f>'Учет 3б'!$Q$556</f>
        <v>0</v>
      </c>
      <c r="AH88" s="1130">
        <f>SUM(AG88,AG89)</f>
        <v>0</v>
      </c>
      <c r="AI88" s="1131" t="str">
        <f>IF(AH88=0,"--",IF(AH88=LARGE($AH$4:$AH$143,1),"лучший",IF(AH88=SMALL($AH$4:$AH$143,$AQ$1+1),"худший"," ")))</f>
        <v>--</v>
      </c>
      <c r="AJ88" s="629">
        <f>'Учет 3б'!$R$556</f>
        <v>0</v>
      </c>
      <c r="AK88" s="1130">
        <f>SUM(AJ88,AJ89)</f>
        <v>0</v>
      </c>
      <c r="AL88" s="1131" t="str">
        <f>IF(AK88=0,"--",IF(AK88=LARGE($AK$4:$AK$143,1),"лучший",IF(AK88=SMALL($AK$4:$AK$143,$AQ$1+1),"худший"," ")))</f>
        <v>--</v>
      </c>
      <c r="AM88" s="629">
        <f>'Учет 3б'!$S$556</f>
        <v>0</v>
      </c>
      <c r="AN88" s="1130">
        <f>SUM(AM88,AM89)</f>
        <v>0</v>
      </c>
      <c r="AO88" s="1131" t="str">
        <f>IF(AN88=0,"--",IF(AN88=LARGE($AN$4:$AN$143,1),"лучший",IF(AN88=SMALL($AN$4:$AN$143,$AQ$1+1),"худший"," ")))</f>
        <v>--</v>
      </c>
      <c r="AP88" s="1144" t="str">
        <f>IF(AN88&gt;0,IF(AU88=1,AV88,CONCATENATE(AV88,"-",AV88+AU88-1)),"-")</f>
        <v>-</v>
      </c>
      <c r="AQ88" s="94"/>
      <c r="AR88" s="94"/>
      <c r="AS88" s="626">
        <f>IF(AN88&gt;0,1,0)</f>
        <v>0</v>
      </c>
      <c r="AT88">
        <v>1</v>
      </c>
      <c r="AU88" s="1144">
        <f>SUMIF($AV$4:$AV$143,AV88,$AT$4:$AT$143)</f>
        <v>70</v>
      </c>
      <c r="AV88" s="1202">
        <f>RANK(AN88,$AN$4:$AN$143,0)</f>
        <v>1</v>
      </c>
    </row>
    <row r="89" spans="1:48" s="235" customFormat="1">
      <c r="A89" s="1140"/>
      <c r="B89" s="766" t="str">
        <f>Командиры!D498</f>
        <v>Посохин С.Н.</v>
      </c>
      <c r="C89" s="627">
        <f>'Учет 3б'!$G$557</f>
        <v>0</v>
      </c>
      <c r="D89" s="1130"/>
      <c r="E89" s="1143"/>
      <c r="F89" s="627">
        <f>'Учет 3б'!$H$557</f>
        <v>0</v>
      </c>
      <c r="G89" s="1130"/>
      <c r="H89" s="1131"/>
      <c r="I89" s="627">
        <f>'Учет 3б'!$I$557</f>
        <v>0</v>
      </c>
      <c r="J89" s="1130"/>
      <c r="K89" s="1131"/>
      <c r="L89" s="627">
        <f>'Учет 3б'!$J$557</f>
        <v>0</v>
      </c>
      <c r="M89" s="1130"/>
      <c r="N89" s="1206"/>
      <c r="O89" s="627">
        <f>'Учет 3б'!$K$557</f>
        <v>0</v>
      </c>
      <c r="P89" s="1130"/>
      <c r="Q89" s="1131"/>
      <c r="R89" s="627">
        <f>'Учет 3б'!$L$557</f>
        <v>0</v>
      </c>
      <c r="S89" s="1130"/>
      <c r="T89" s="1131"/>
      <c r="U89" s="627">
        <f>'Учет 3б'!$M$557</f>
        <v>0</v>
      </c>
      <c r="V89" s="1130"/>
      <c r="W89" s="1131"/>
      <c r="X89" s="627">
        <f>'Учет 3б'!$N$557</f>
        <v>0</v>
      </c>
      <c r="Y89" s="1130"/>
      <c r="Z89" s="1131"/>
      <c r="AA89" s="627">
        <f>'Учет 3б'!$O$557</f>
        <v>0</v>
      </c>
      <c r="AB89" s="1130"/>
      <c r="AC89" s="1131"/>
      <c r="AD89" s="627">
        <f>'Учет 3б'!$P$557</f>
        <v>0</v>
      </c>
      <c r="AE89" s="1130"/>
      <c r="AF89" s="1131"/>
      <c r="AG89" s="627">
        <f>'Учет 3б'!$Q$557</f>
        <v>0</v>
      </c>
      <c r="AH89" s="1130"/>
      <c r="AI89" s="1131"/>
      <c r="AJ89" s="627">
        <f>'Учет 3б'!$R$557</f>
        <v>0</v>
      </c>
      <c r="AK89" s="1130"/>
      <c r="AL89" s="1131"/>
      <c r="AM89" s="627">
        <f>'Учет 3б'!$S$557</f>
        <v>0</v>
      </c>
      <c r="AN89" s="1130"/>
      <c r="AO89" s="1131"/>
      <c r="AP89" s="1144"/>
      <c r="AQ89" s="96"/>
      <c r="AR89" s="96"/>
      <c r="AS89" s="626">
        <f>IF(AN88&gt;0,1,0)</f>
        <v>0</v>
      </c>
      <c r="AT89">
        <v>1</v>
      </c>
      <c r="AU89" s="1144"/>
      <c r="AV89" s="1202"/>
    </row>
    <row r="90" spans="1:48">
      <c r="A90" s="1141">
        <v>324</v>
      </c>
      <c r="B90" s="767" t="str">
        <f>Командиры!C509</f>
        <v>лейтенант</v>
      </c>
      <c r="C90" s="628">
        <f>'Учет 3б'!$G$616</f>
        <v>0</v>
      </c>
      <c r="D90" s="1130">
        <f>SUM(C90,C91)</f>
        <v>0</v>
      </c>
      <c r="E90" s="1142" t="str">
        <f>IF(D90=0,"--",IF(D90=LARGE($D$4:$D$143,1),"лучший",IF(D90=SMALL($D$4:$D$143,$AQ$1+1),"худший"," ")))</f>
        <v>--</v>
      </c>
      <c r="F90" s="628">
        <f>'Учет 3б'!$H$616</f>
        <v>0</v>
      </c>
      <c r="G90" s="1130">
        <f>SUM(F90,F91)</f>
        <v>0</v>
      </c>
      <c r="H90" s="1131" t="str">
        <f>IF(G90=0,"--",IF(G90=LARGE($G$4:$G$143,1),"лучший",IF(G90=SMALL($G$4:$G$143,$AQ$1+1),"худший"," ")))</f>
        <v>--</v>
      </c>
      <c r="I90" s="629">
        <f>'Учет 3б'!$I$616</f>
        <v>0</v>
      </c>
      <c r="J90" s="1130">
        <f>SUM(I90,I91)</f>
        <v>0</v>
      </c>
      <c r="K90" s="1131" t="str">
        <f>IF(J90=0,"--",IF(J90=LARGE($J$4:$J$143,1),"лучший",IF(J90=SMALL($J$4:$J$143,$AQ$1+1),"худший"," ")))</f>
        <v>--</v>
      </c>
      <c r="L90" s="629">
        <f>'Учет 3б'!$J$616</f>
        <v>0</v>
      </c>
      <c r="M90" s="1130">
        <f>SUM(L90,L91)</f>
        <v>0</v>
      </c>
      <c r="N90" s="1131" t="str">
        <f>IF(M90=0,"--",IF(M90=LARGE($M$4:$M$143,1),"лучший",IF(M90=SMALL($M$4:$M$143,$AQ$1+1),"худший"," ")))</f>
        <v>--</v>
      </c>
      <c r="O90" s="629">
        <f>'Учет 3б'!$K$616</f>
        <v>0</v>
      </c>
      <c r="P90" s="1130">
        <f>SUM(O90,O91)</f>
        <v>0</v>
      </c>
      <c r="Q90" s="1131" t="str">
        <f>IF(P90=0,"--",IF(P90=LARGE($P$4:$P$143,1),"лучший",IF(P90=SMALL($P$4:$P$143,$AQ$1+1),"худший"," ")))</f>
        <v>--</v>
      </c>
      <c r="R90" s="629">
        <f>'Учет 3б'!$L$616</f>
        <v>0</v>
      </c>
      <c r="S90" s="1130">
        <f>SUM(R90,R91)</f>
        <v>0</v>
      </c>
      <c r="T90" s="1131" t="str">
        <f>IF(S90=0,"--",IF(S90=LARGE($S$4:$S$143,1),"лучший",IF(S90=SMALL($S$4:$S$143,$AQ$1+1),"худший"," ")))</f>
        <v>--</v>
      </c>
      <c r="U90" s="629">
        <f>'Учет 3б'!$M$616</f>
        <v>0</v>
      </c>
      <c r="V90" s="1130">
        <f>SUM(U90,U91)</f>
        <v>0</v>
      </c>
      <c r="W90" s="1131" t="str">
        <f>IF(V90=0,"--",IF(V90=LARGE($V$4:$V$143,1),"лучший",IF(V90=SMALL($V$4:$V$143,$AQ$1+1),"худший"," ")))</f>
        <v>--</v>
      </c>
      <c r="X90" s="629">
        <f>'Учет 3б'!$N$616</f>
        <v>0</v>
      </c>
      <c r="Y90" s="1130">
        <f>SUM(X90,X91)</f>
        <v>0</v>
      </c>
      <c r="Z90" s="1131" t="str">
        <f>IF(Y90=0,"--",IF(Y90=LARGE($Y$4:$Y$143,1),"лучший",IF(Y90=SMALL($Y$4:$Y$143,$AQ$1+1),"худший"," ")))</f>
        <v>--</v>
      </c>
      <c r="AA90" s="629">
        <f>'Учет 3б'!$O$616</f>
        <v>0</v>
      </c>
      <c r="AB90" s="1130">
        <f>SUM(AA90,AA91)</f>
        <v>0</v>
      </c>
      <c r="AC90" s="1131" t="str">
        <f>IF(AB90=0,"--",IF(AB90=LARGE($AB$4:$AB$143,1),"лучший",IF(AB90=SMALL($AB$4:$AB$143,$AQ$1+1),"худший"," ")))</f>
        <v>--</v>
      </c>
      <c r="AD90" s="629">
        <f>'Учет 3б'!$P$616</f>
        <v>0</v>
      </c>
      <c r="AE90" s="1130">
        <f>SUM(AD90,AD91)</f>
        <v>0</v>
      </c>
      <c r="AF90" s="1131" t="str">
        <f>IF(AE90=0,"--",IF(AE90=LARGE($AE$4:$AE$143,1),"лучший",IF(AE90=SMALL($AE$4:$AE$143,$AQ$1+1),"худший"," ")))</f>
        <v>--</v>
      </c>
      <c r="AG90" s="629">
        <f>'Учет 3б'!$Q$616</f>
        <v>0</v>
      </c>
      <c r="AH90" s="1130">
        <f>SUM(AG90,AG91)</f>
        <v>0</v>
      </c>
      <c r="AI90" s="1131" t="str">
        <f>IF(AH90=0,"--",IF(AH90=LARGE($AH$4:$AH$143,1),"лучший",IF(AH90=SMALL($AH$4:$AH$143,$AQ$1+1),"худший"," ")))</f>
        <v>--</v>
      </c>
      <c r="AJ90" s="629">
        <f>'Учет 3б'!$R$616</f>
        <v>0</v>
      </c>
      <c r="AK90" s="1130">
        <f>SUM(AJ90,AJ91)</f>
        <v>0</v>
      </c>
      <c r="AL90" s="1131" t="str">
        <f>IF(AK90=0,"--",IF(AK90=LARGE($AK$4:$AK$143,1),"лучший",IF(AK90=SMALL($AK$4:$AK$143,$AQ$1+1),"худший"," ")))</f>
        <v>--</v>
      </c>
      <c r="AM90" s="629">
        <f>'Учет 3б'!$S$616</f>
        <v>0</v>
      </c>
      <c r="AN90" s="1130">
        <f>SUM(AM90,AM91)</f>
        <v>0</v>
      </c>
      <c r="AO90" s="1131" t="str">
        <f>IF(AN90=0,"--",IF(AN90=LARGE($AN$4:$AN$143,1),"лучший",IF(AN90=SMALL($AN$4:$AN$143,$AQ$1+1),"худший"," ")))</f>
        <v>--</v>
      </c>
      <c r="AP90" s="1144" t="str">
        <f>IF(AN90&gt;0,IF(AU90=1,AV90,CONCATENATE(AV90,"-",AV90+AU90-1)),"-")</f>
        <v>-</v>
      </c>
      <c r="AQ90" s="94"/>
      <c r="AR90" s="94"/>
      <c r="AS90" s="626">
        <f>IF(AN90&gt;0,1,0)</f>
        <v>0</v>
      </c>
      <c r="AT90">
        <v>1</v>
      </c>
      <c r="AU90" s="1144">
        <f>SUMIF($AV$4:$AV$143,AV90,$AT$4:$AT$143)</f>
        <v>70</v>
      </c>
      <c r="AV90" s="1202">
        <f>RANK(AN90,$AN$4:$AN$143,0)</f>
        <v>1</v>
      </c>
    </row>
    <row r="91" spans="1:48" s="235" customFormat="1">
      <c r="A91" s="1140"/>
      <c r="B91" s="768" t="str">
        <f>Командиры!D509</f>
        <v>Костюк А.П.</v>
      </c>
      <c r="C91" s="627">
        <f>'Учет 3б'!$G$617</f>
        <v>0</v>
      </c>
      <c r="D91" s="1130"/>
      <c r="E91" s="1143"/>
      <c r="F91" s="627">
        <f>'Учет 3б'!$H$617</f>
        <v>0</v>
      </c>
      <c r="G91" s="1130"/>
      <c r="H91" s="1131"/>
      <c r="I91" s="627">
        <f>'Учет 3б'!$I$617</f>
        <v>0</v>
      </c>
      <c r="J91" s="1130"/>
      <c r="K91" s="1131"/>
      <c r="L91" s="627">
        <f>'Учет 3б'!$J$617</f>
        <v>0</v>
      </c>
      <c r="M91" s="1130"/>
      <c r="N91" s="1131"/>
      <c r="O91" s="627">
        <f>'Учет 3б'!$K$617</f>
        <v>0</v>
      </c>
      <c r="P91" s="1130"/>
      <c r="Q91" s="1131"/>
      <c r="R91" s="627">
        <f>'Учет 3б'!$L$617</f>
        <v>0</v>
      </c>
      <c r="S91" s="1130"/>
      <c r="T91" s="1131"/>
      <c r="U91" s="627">
        <f>'Учет 3б'!$M$617</f>
        <v>0</v>
      </c>
      <c r="V91" s="1130"/>
      <c r="W91" s="1131"/>
      <c r="X91" s="627">
        <f>'Учет 3б'!$N$617</f>
        <v>0</v>
      </c>
      <c r="Y91" s="1130"/>
      <c r="Z91" s="1131"/>
      <c r="AA91" s="627">
        <f>'Учет 3б'!$O$617</f>
        <v>0</v>
      </c>
      <c r="AB91" s="1130"/>
      <c r="AC91" s="1131"/>
      <c r="AD91" s="627">
        <f>'Учет 3б'!$P$617</f>
        <v>0</v>
      </c>
      <c r="AE91" s="1130"/>
      <c r="AF91" s="1131"/>
      <c r="AG91" s="627">
        <f>'Учет 3б'!$Q$617</f>
        <v>0</v>
      </c>
      <c r="AH91" s="1130"/>
      <c r="AI91" s="1131"/>
      <c r="AJ91" s="627">
        <f>'Учет 3б'!$R$617</f>
        <v>0</v>
      </c>
      <c r="AK91" s="1130"/>
      <c r="AL91" s="1131"/>
      <c r="AM91" s="627">
        <f>'Учет 3б'!$S$617</f>
        <v>0</v>
      </c>
      <c r="AN91" s="1130"/>
      <c r="AO91" s="1131"/>
      <c r="AP91" s="1144"/>
      <c r="AQ91" s="96"/>
      <c r="AR91" s="96"/>
      <c r="AS91" s="626">
        <f>IF(AN90&gt;0,1,0)</f>
        <v>0</v>
      </c>
      <c r="AT91">
        <v>1</v>
      </c>
      <c r="AU91" s="1144"/>
      <c r="AV91" s="1202"/>
    </row>
    <row r="92" spans="1:48" hidden="1">
      <c r="A92" s="1141">
        <v>325</v>
      </c>
      <c r="B92" s="767">
        <f>Командиры!C520</f>
        <v>0</v>
      </c>
      <c r="C92" s="628">
        <f>'Учет 3б'!$G$676</f>
        <v>0</v>
      </c>
      <c r="D92" s="1130">
        <f>SUM(C92,C93)</f>
        <v>0</v>
      </c>
      <c r="E92" s="1131" t="str">
        <f>IF(D92=0,"--",IF(D92=LARGE($D$4:$D$143,1),"лучший",IF(D92=SMALL($D$4:$D$143,$AQ$1+1),"худший"," ")))</f>
        <v>--</v>
      </c>
      <c r="F92" s="628">
        <f>'Учет 3б'!$H$676</f>
        <v>0</v>
      </c>
      <c r="G92" s="1130">
        <f>SUM(F92,F93)</f>
        <v>0</v>
      </c>
      <c r="H92" s="1131" t="str">
        <f>IF(G92=0,"--",IF(G92=LARGE($G$4:$G$143,1),"лучший",IF(G92=SMALL($G$4:$G$143,$AQ$1+1),"худший"," ")))</f>
        <v>--</v>
      </c>
      <c r="I92" s="629">
        <f>'Учет 3б'!$I$676</f>
        <v>0</v>
      </c>
      <c r="J92" s="1130">
        <f>SUM(I92,I93)</f>
        <v>0</v>
      </c>
      <c r="K92" s="1131" t="str">
        <f>IF(J92=0,"--",IF(J92=LARGE($J$4:$J$143,1),"лучший",IF(J92=SMALL($J$4:$J$143,$AQ$1+1),"худший"," ")))</f>
        <v>--</v>
      </c>
      <c r="L92" s="629">
        <f>'Учет 3б'!$J$676</f>
        <v>0</v>
      </c>
      <c r="M92" s="1130">
        <f>SUM(L92,L93)</f>
        <v>0</v>
      </c>
      <c r="N92" s="1131" t="str">
        <f>IF(M92=0,"--",IF(M92=LARGE($M$4:$M$143,1),"лучший",IF(M92=SMALL($M$4:$M$143,$AQ$1+1),"худший"," ")))</f>
        <v>--</v>
      </c>
      <c r="O92" s="629">
        <f>'Учет 3б'!$K$676</f>
        <v>0</v>
      </c>
      <c r="P92" s="1130">
        <f>SUM(O92,O93)</f>
        <v>0</v>
      </c>
      <c r="Q92" s="1131" t="str">
        <f>IF(P92=0,"--",IF(P92=LARGE($P$4:$P$143,1),"лучший",IF(P92=SMALL($P$4:$P$143,$AQ$1+1),"худший"," ")))</f>
        <v>--</v>
      </c>
      <c r="R92" s="629">
        <f>'Учет 3б'!$L$676</f>
        <v>0</v>
      </c>
      <c r="S92" s="1130">
        <f>SUM(R92,R93)</f>
        <v>0</v>
      </c>
      <c r="T92" s="1131" t="str">
        <f>IF(S92=0,"--",IF(S92=LARGE($S$4:$S$143,1),"лучший",IF(S92=SMALL($S$4:$S$143,$AQ$1+1),"худший"," ")))</f>
        <v>--</v>
      </c>
      <c r="U92" s="629">
        <f>'Учет 3б'!$M$676</f>
        <v>0</v>
      </c>
      <c r="V92" s="1130">
        <f>SUM(U92,U93)</f>
        <v>0</v>
      </c>
      <c r="W92" s="1131" t="str">
        <f>IF(V92=0,"--",IF(V92=LARGE($V$4:$V$143,1),"лучший",IF(V92=SMALL($V$4:$V$143,$AQ$1+1),"худший"," ")))</f>
        <v>--</v>
      </c>
      <c r="X92" s="629">
        <f>'Учет 3б'!$N$676</f>
        <v>0</v>
      </c>
      <c r="Y92" s="1130">
        <f>SUM(X92,X93)</f>
        <v>0</v>
      </c>
      <c r="Z92" s="1131" t="str">
        <f>IF(Y92=0,"--",IF(Y92=LARGE($Y$4:$Y$143,1),"лучший",IF(Y92=SMALL($Y$4:$Y$143,$AQ$1+1),"худший"," ")))</f>
        <v>--</v>
      </c>
      <c r="AA92" s="629">
        <f>'Учет 3б'!$O$676</f>
        <v>0</v>
      </c>
      <c r="AB92" s="1130">
        <f>SUM(AA92,AA93)</f>
        <v>0</v>
      </c>
      <c r="AC92" s="1131" t="str">
        <f>IF(AB92=0,"--",IF(AB92=LARGE($AB$4:$AB$143,1),"лучший",IF(AB92=SMALL($AB$4:$AB$143,$AQ$1+1),"худший"," ")))</f>
        <v>--</v>
      </c>
      <c r="AD92" s="629">
        <f>'Учет 3б'!$P$676</f>
        <v>0</v>
      </c>
      <c r="AE92" s="1130">
        <f>SUM(AD92,AD93)</f>
        <v>0</v>
      </c>
      <c r="AF92" s="1131" t="str">
        <f>IF(AE92=0,"--",IF(AE92=LARGE($AE$4:$AE$143,1),"лучший",IF(AE92=SMALL($AE$4:$AE$143,$AQ$1+1),"худший"," ")))</f>
        <v>--</v>
      </c>
      <c r="AG92" s="629">
        <f>'Учет 3б'!$Q$676</f>
        <v>0</v>
      </c>
      <c r="AH92" s="1130">
        <f>SUM(AG92,AG93)</f>
        <v>0</v>
      </c>
      <c r="AI92" s="1131" t="str">
        <f>IF(AH92=0,"--",IF(AH92=LARGE($AH$4:$AH$143,1),"лучший",IF(AH92=SMALL($AH$4:$AH$143,$AQ$1+1),"худший"," ")))</f>
        <v>--</v>
      </c>
      <c r="AJ92" s="629">
        <f>'Учет 3б'!$R$676</f>
        <v>0</v>
      </c>
      <c r="AK92" s="1130">
        <f>SUM(AJ92,AJ93)</f>
        <v>0</v>
      </c>
      <c r="AL92" s="1131" t="str">
        <f>IF(AK92=0,"--",IF(AK92=LARGE($AK$4:$AK$143,1),"лучший",IF(AK92=SMALL($AK$4:$AK$143,$AQ$1+1),"худший"," ")))</f>
        <v>--</v>
      </c>
      <c r="AM92" s="629">
        <f>'Учет 3б'!$S$676</f>
        <v>0</v>
      </c>
      <c r="AN92" s="1130">
        <f>SUM(AM92,AM93)</f>
        <v>0</v>
      </c>
      <c r="AO92" s="1131" t="str">
        <f>IF(AN92=0,"--",IF(AN92=LARGE($AN$4:$AN$143,1),"лучший",IF(AN92=SMALL($AN$4:$AN$143,$AQ$1+1),"худший"," ")))</f>
        <v>--</v>
      </c>
      <c r="AP92" s="1144" t="str">
        <f>IF(AN92&gt;0,IF(AU92=1,AV92,CONCATENATE(AV92,"-",AV92+AU92-1)),"-")</f>
        <v>-</v>
      </c>
      <c r="AQ92" s="94"/>
      <c r="AR92" s="94"/>
      <c r="AS92" s="626">
        <f>IF(AN92&gt;0,1,0)</f>
        <v>0</v>
      </c>
      <c r="AT92">
        <v>1</v>
      </c>
      <c r="AU92" s="1144">
        <f>SUMIF($AV$4:$AV$143,AV92,$AT$4:$AT$143)</f>
        <v>70</v>
      </c>
      <c r="AV92" s="1202">
        <f>RANK(AN92,$AN$4:$AN$143,0)</f>
        <v>1</v>
      </c>
    </row>
    <row r="93" spans="1:48" s="235" customFormat="1" hidden="1">
      <c r="A93" s="1140"/>
      <c r="B93" s="768">
        <f>Командиры!D520</f>
        <v>0</v>
      </c>
      <c r="C93" s="627">
        <f>'Учет 3б'!$G$677</f>
        <v>0</v>
      </c>
      <c r="D93" s="1130"/>
      <c r="E93" s="1131"/>
      <c r="F93" s="627">
        <f>'Учет 3б'!$H$677</f>
        <v>0</v>
      </c>
      <c r="G93" s="1130"/>
      <c r="H93" s="1131"/>
      <c r="I93" s="627">
        <f>'Учет 3б'!$I$677</f>
        <v>0</v>
      </c>
      <c r="J93" s="1130"/>
      <c r="K93" s="1131"/>
      <c r="L93" s="627">
        <f>'Учет 3б'!$J$677</f>
        <v>0</v>
      </c>
      <c r="M93" s="1130"/>
      <c r="N93" s="1131"/>
      <c r="O93" s="627">
        <f>'Учет 3б'!$K$677</f>
        <v>0</v>
      </c>
      <c r="P93" s="1130"/>
      <c r="Q93" s="1131"/>
      <c r="R93" s="627">
        <f>'Учет 3б'!$L$677</f>
        <v>0</v>
      </c>
      <c r="S93" s="1130"/>
      <c r="T93" s="1131"/>
      <c r="U93" s="627">
        <f>'Учет 3б'!$M$677</f>
        <v>0</v>
      </c>
      <c r="V93" s="1130"/>
      <c r="W93" s="1131"/>
      <c r="X93" s="627">
        <f>'Учет 3б'!$N$677</f>
        <v>0</v>
      </c>
      <c r="Y93" s="1130"/>
      <c r="Z93" s="1131"/>
      <c r="AA93" s="627">
        <f>'Учет 3б'!$O$677</f>
        <v>0</v>
      </c>
      <c r="AB93" s="1130"/>
      <c r="AC93" s="1131"/>
      <c r="AD93" s="627">
        <f>'Учет 3б'!$P$677</f>
        <v>0</v>
      </c>
      <c r="AE93" s="1130"/>
      <c r="AF93" s="1131"/>
      <c r="AG93" s="627">
        <f>'Учет 3б'!$Q$677</f>
        <v>0</v>
      </c>
      <c r="AH93" s="1130"/>
      <c r="AI93" s="1131"/>
      <c r="AJ93" s="627">
        <f>'Учет 3б'!$R$677</f>
        <v>0</v>
      </c>
      <c r="AK93" s="1130"/>
      <c r="AL93" s="1131"/>
      <c r="AM93" s="627">
        <f>'Учет 3б'!$S$677</f>
        <v>0</v>
      </c>
      <c r="AN93" s="1130"/>
      <c r="AO93" s="1131"/>
      <c r="AP93" s="1144"/>
      <c r="AQ93" s="96"/>
      <c r="AR93" s="96"/>
      <c r="AS93" s="626">
        <f>IF(AN92&gt;0,1,0)</f>
        <v>0</v>
      </c>
      <c r="AT93">
        <v>1</v>
      </c>
      <c r="AU93" s="1144"/>
      <c r="AV93" s="1202"/>
    </row>
    <row r="94" spans="1:48" hidden="1">
      <c r="A94" s="1141">
        <v>326</v>
      </c>
      <c r="B94" s="767">
        <f>Командиры!C531</f>
        <v>0</v>
      </c>
      <c r="C94" s="628">
        <f>'Учет 3б'!$G$736</f>
        <v>0</v>
      </c>
      <c r="D94" s="1130">
        <f>SUM(C94,C95)</f>
        <v>0</v>
      </c>
      <c r="E94" s="1131" t="str">
        <f>IF(D94=0,"--",IF(D94=LARGE($D$4:$D$143,1),"лучший",IF(D94=SMALL($D$4:$D$143,$AQ$1+1),"худший"," ")))</f>
        <v>--</v>
      </c>
      <c r="F94" s="628">
        <f>'Учет 3б'!$H$736</f>
        <v>0</v>
      </c>
      <c r="G94" s="1130">
        <f>SUM(F94,F95)</f>
        <v>0</v>
      </c>
      <c r="H94" s="1131" t="str">
        <f>IF(G94=0,"--",IF(G94=LARGE($G$4:$G$143,1),"лучший",IF(G94=SMALL($G$4:$G$143,$AQ$1+1),"худший"," ")))</f>
        <v>--</v>
      </c>
      <c r="I94" s="629">
        <f>'Учет 3б'!$I$736</f>
        <v>0</v>
      </c>
      <c r="J94" s="1130">
        <f>SUM(I94,I95)</f>
        <v>0</v>
      </c>
      <c r="K94" s="1131" t="str">
        <f>IF(J94=0,"--",IF(J94=LARGE($J$4:$J$143,1),"лучший",IF(J94=SMALL($J$4:$J$143,$AQ$1+1),"худший"," ")))</f>
        <v>--</v>
      </c>
      <c r="L94" s="629">
        <f>'Учет 3б'!$J$736</f>
        <v>0</v>
      </c>
      <c r="M94" s="1130">
        <f>SUM(L94,L95)</f>
        <v>0</v>
      </c>
      <c r="N94" s="1131" t="str">
        <f>IF(M94=0,"--",IF(M94=LARGE($M$4:$M$143,1),"лучший",IF(M94=SMALL($M$4:$M$143,$AQ$1+1),"худший"," ")))</f>
        <v>--</v>
      </c>
      <c r="O94" s="629">
        <f>'Учет 3б'!$K$736</f>
        <v>0</v>
      </c>
      <c r="P94" s="1130">
        <f>SUM(O94,O95)</f>
        <v>0</v>
      </c>
      <c r="Q94" s="1131" t="str">
        <f>IF(P94=0,"--",IF(P94=LARGE($P$4:$P$143,1),"лучший",IF(P94=SMALL($P$4:$P$143,$AQ$1+1),"худший"," ")))</f>
        <v>--</v>
      </c>
      <c r="R94" s="629">
        <f>'Учет 3б'!$L$736</f>
        <v>0</v>
      </c>
      <c r="S94" s="1130">
        <f>SUM(R94,R95)</f>
        <v>0</v>
      </c>
      <c r="T94" s="1131" t="str">
        <f>IF(S94=0,"--",IF(S94=LARGE($S$4:$S$143,1),"лучший",IF(S94=SMALL($S$4:$S$143,$AQ$1+1),"худший"," ")))</f>
        <v>--</v>
      </c>
      <c r="U94" s="629">
        <f>'Учет 3б'!$M$736</f>
        <v>0</v>
      </c>
      <c r="V94" s="1130">
        <f>SUM(U94,U95)</f>
        <v>0</v>
      </c>
      <c r="W94" s="1131" t="str">
        <f>IF(V94=0,"--",IF(V94=LARGE($V$4:$V$143,1),"лучший",IF(V94=SMALL($V$4:$V$143,$AQ$1+1),"худший"," ")))</f>
        <v>--</v>
      </c>
      <c r="X94" s="629">
        <f>'Учет 3б'!$N$736</f>
        <v>0</v>
      </c>
      <c r="Y94" s="1130">
        <f>SUM(X94,X95)</f>
        <v>0</v>
      </c>
      <c r="Z94" s="1131" t="str">
        <f>IF(Y94=0,"--",IF(Y94=LARGE($Y$4:$Y$143,1),"лучший",IF(Y94=SMALL($Y$4:$Y$143,$AQ$1+1),"худший"," ")))</f>
        <v>--</v>
      </c>
      <c r="AA94" s="629">
        <f>'Учет 3б'!$O$736</f>
        <v>0</v>
      </c>
      <c r="AB94" s="1130">
        <f>SUM(AA94,AA95)</f>
        <v>0</v>
      </c>
      <c r="AC94" s="1131" t="str">
        <f>IF(AB94=0,"--",IF(AB94=LARGE($AB$4:$AB$143,1),"лучший",IF(AB94=SMALL($AB$4:$AB$143,$AQ$1+1),"худший"," ")))</f>
        <v>--</v>
      </c>
      <c r="AD94" s="629">
        <f>'Учет 3б'!$P$736</f>
        <v>0</v>
      </c>
      <c r="AE94" s="1130">
        <f>SUM(AD94,AD95)</f>
        <v>0</v>
      </c>
      <c r="AF94" s="1131" t="str">
        <f>IF(AE94=0,"--",IF(AE94=LARGE($AE$4:$AE$143,1),"лучший",IF(AE94=SMALL($AE$4:$AE$143,$AQ$1+1),"худший"," ")))</f>
        <v>--</v>
      </c>
      <c r="AG94" s="629">
        <f>'Учет 3б'!$Q$736</f>
        <v>0</v>
      </c>
      <c r="AH94" s="1130">
        <f>SUM(AG94,AG95)</f>
        <v>0</v>
      </c>
      <c r="AI94" s="1131" t="str">
        <f>IF(AH94=0,"--",IF(AH94=LARGE($AH$4:$AH$143,1),"лучший",IF(AH94=SMALL($AH$4:$AH$143,$AQ$1+1),"худший"," ")))</f>
        <v>--</v>
      </c>
      <c r="AJ94" s="629">
        <f>'Учет 3б'!$R$736</f>
        <v>0</v>
      </c>
      <c r="AK94" s="1130">
        <f>SUM(AJ94,AJ95)</f>
        <v>0</v>
      </c>
      <c r="AL94" s="1131" t="str">
        <f>IF(AK94=0,"--",IF(AK94=LARGE($AK$4:$AK$143,1),"лучший",IF(AK94=SMALL($AK$4:$AK$143,$AQ$1+1),"худший"," ")))</f>
        <v>--</v>
      </c>
      <c r="AM94" s="629">
        <f>'Учет 3б'!$S$736</f>
        <v>0</v>
      </c>
      <c r="AN94" s="1130">
        <f>SUM(AM94,AM95)</f>
        <v>0</v>
      </c>
      <c r="AO94" s="1131" t="str">
        <f>IF(AN94=0,"--",IF(AN94=LARGE($AN$4:$AN$143,1),"лучший",IF(AN94=SMALL($AN$4:$AN$143,$AQ$1+1),"худший"," ")))</f>
        <v>--</v>
      </c>
      <c r="AP94" s="1144" t="str">
        <f>IF(AN94&gt;0,IF(AU94=1,AV94,CONCATENATE(AV94,"-",AV94+AU94-1)),"-")</f>
        <v>-</v>
      </c>
      <c r="AQ94" s="94"/>
      <c r="AR94" s="94"/>
      <c r="AS94" s="626">
        <f>IF(AN94&gt;0,1,0)</f>
        <v>0</v>
      </c>
      <c r="AT94">
        <v>1</v>
      </c>
      <c r="AU94" s="1144">
        <f>SUMIF($AV$4:$AV$143,AV94,$AT$4:$AT$143)</f>
        <v>70</v>
      </c>
      <c r="AV94" s="1202">
        <f>RANK(AN94,$AN$4:$AN$143,0)</f>
        <v>1</v>
      </c>
    </row>
    <row r="95" spans="1:48" s="235" customFormat="1" hidden="1">
      <c r="A95" s="1140"/>
      <c r="B95" s="768">
        <f>Командиры!D531</f>
        <v>0</v>
      </c>
      <c r="C95" s="627">
        <f>'Учет 3б'!$G$737</f>
        <v>0</v>
      </c>
      <c r="D95" s="1130"/>
      <c r="E95" s="1131"/>
      <c r="F95" s="627">
        <f>'Учет 3б'!$H$737</f>
        <v>0</v>
      </c>
      <c r="G95" s="1130"/>
      <c r="H95" s="1131"/>
      <c r="I95" s="627">
        <f>'Учет 3б'!$I$737</f>
        <v>0</v>
      </c>
      <c r="J95" s="1130"/>
      <c r="K95" s="1131"/>
      <c r="L95" s="627">
        <f>'Учет 3б'!$J$737</f>
        <v>0</v>
      </c>
      <c r="M95" s="1130"/>
      <c r="N95" s="1131"/>
      <c r="O95" s="627">
        <f>'Учет 3б'!$K$737</f>
        <v>0</v>
      </c>
      <c r="P95" s="1130"/>
      <c r="Q95" s="1131"/>
      <c r="R95" s="627">
        <f>'Учет 3б'!$L$737</f>
        <v>0</v>
      </c>
      <c r="S95" s="1130"/>
      <c r="T95" s="1131"/>
      <c r="U95" s="627">
        <f>'Учет 3б'!$M$737</f>
        <v>0</v>
      </c>
      <c r="V95" s="1130"/>
      <c r="W95" s="1131"/>
      <c r="X95" s="627">
        <f>'Учет 3б'!$N$737</f>
        <v>0</v>
      </c>
      <c r="Y95" s="1130"/>
      <c r="Z95" s="1131"/>
      <c r="AA95" s="627">
        <f>'Учет 3б'!$O$737</f>
        <v>0</v>
      </c>
      <c r="AB95" s="1130"/>
      <c r="AC95" s="1131"/>
      <c r="AD95" s="627">
        <f>'Учет 3б'!$P$737</f>
        <v>0</v>
      </c>
      <c r="AE95" s="1130"/>
      <c r="AF95" s="1131"/>
      <c r="AG95" s="627">
        <f>'Учет 3б'!$Q$737</f>
        <v>0</v>
      </c>
      <c r="AH95" s="1130"/>
      <c r="AI95" s="1131"/>
      <c r="AJ95" s="627">
        <f>'Учет 3б'!$R$737</f>
        <v>0</v>
      </c>
      <c r="AK95" s="1130"/>
      <c r="AL95" s="1131"/>
      <c r="AM95" s="627">
        <f>'Учет 3б'!$S$737</f>
        <v>0</v>
      </c>
      <c r="AN95" s="1130"/>
      <c r="AO95" s="1131"/>
      <c r="AP95" s="1144"/>
      <c r="AQ95" s="96"/>
      <c r="AR95" s="96"/>
      <c r="AS95" s="626">
        <f>IF(AN94&gt;0,1,0)</f>
        <v>0</v>
      </c>
      <c r="AT95">
        <v>1</v>
      </c>
      <c r="AU95" s="1144"/>
      <c r="AV95" s="1202"/>
    </row>
    <row r="96" spans="1:48">
      <c r="A96" s="1141">
        <v>331</v>
      </c>
      <c r="B96" s="767" t="str">
        <f>Командиры!C543</f>
        <v>лейтенант</v>
      </c>
      <c r="C96" s="628">
        <f>'Учет 3б'!$G$810</f>
        <v>0</v>
      </c>
      <c r="D96" s="1130">
        <f>SUM(C96,C97)</f>
        <v>0</v>
      </c>
      <c r="E96" s="1142" t="str">
        <f>IF(D96=0,"--",IF(D96=LARGE($D$4:$D$143,1),"лучший",IF(D96=SMALL($D$4:$D$143,$AQ$1+1),"худший"," ")))</f>
        <v>--</v>
      </c>
      <c r="F96" s="628">
        <f>'Учет 3б'!$H$810</f>
        <v>0</v>
      </c>
      <c r="G96" s="1130">
        <f>SUM(F96,F97)</f>
        <v>0</v>
      </c>
      <c r="H96" s="1131" t="str">
        <f>IF(G96=0,"--",IF(G96=LARGE($G$4:$G$143,1),"лучший",IF(G96=SMALL($G$4:$G$143,$AQ$1+1),"худший"," ")))</f>
        <v>--</v>
      </c>
      <c r="I96" s="629">
        <f>'Учет 3б'!$I$810</f>
        <v>0</v>
      </c>
      <c r="J96" s="1130">
        <f>SUM(I96,I97)</f>
        <v>0</v>
      </c>
      <c r="K96" s="1131" t="str">
        <f>IF(J96=0,"--",IF(J96=LARGE($J$4:$J$143,1),"лучший",IF(J96=SMALL($J$4:$J$143,$AQ$1+1),"худший"," ")))</f>
        <v>--</v>
      </c>
      <c r="L96" s="629">
        <f>'Учет 3б'!$J$810</f>
        <v>0</v>
      </c>
      <c r="M96" s="1130">
        <f>SUM(L96,L97)</f>
        <v>0</v>
      </c>
      <c r="N96" s="1131" t="str">
        <f>IF(M96=0,"--",IF(M96=LARGE($M$4:$M$143,1),"лучший",IF(M96=SMALL($M$4:$M$143,$AQ$1+1),"худший"," ")))</f>
        <v>--</v>
      </c>
      <c r="O96" s="629">
        <f>'Учет 3б'!$K$810</f>
        <v>0</v>
      </c>
      <c r="P96" s="1130">
        <f>SUM(O96,O97)</f>
        <v>0</v>
      </c>
      <c r="Q96" s="1131" t="str">
        <f>IF(P96=0,"--",IF(P96=LARGE($P$4:$P$143,1),"лучший",IF(P96=SMALL($P$4:$P$143,$AQ$1+1),"худший"," ")))</f>
        <v>--</v>
      </c>
      <c r="R96" s="629">
        <f>'Учет 3б'!$L$810</f>
        <v>0</v>
      </c>
      <c r="S96" s="1130">
        <f>SUM(R96,R97)</f>
        <v>0</v>
      </c>
      <c r="T96" s="1131" t="str">
        <f>IF(S96=0,"--",IF(S96=LARGE($S$4:$S$143,1),"лучший",IF(S96=SMALL($S$4:$S$143,$AQ$1+1),"худший"," ")))</f>
        <v>--</v>
      </c>
      <c r="U96" s="629">
        <f>'Учет 3б'!$M$810</f>
        <v>0</v>
      </c>
      <c r="V96" s="1130">
        <f>SUM(U96,U97)</f>
        <v>0</v>
      </c>
      <c r="W96" s="1131" t="str">
        <f>IF(V96=0,"--",IF(V96=LARGE($V$4:$V$143,1),"лучший",IF(V96=SMALL($V$4:$V$143,$AQ$1+1),"худший"," ")))</f>
        <v>--</v>
      </c>
      <c r="X96" s="629">
        <f>'Учет 3б'!$N$810</f>
        <v>0</v>
      </c>
      <c r="Y96" s="1130">
        <f>SUM(X96,X97)</f>
        <v>0</v>
      </c>
      <c r="Z96" s="1131" t="str">
        <f>IF(Y96=0,"--",IF(Y96=LARGE($Y$4:$Y$143,1),"лучший",IF(Y96=SMALL($Y$4:$Y$143,$AQ$1+1),"худший"," ")))</f>
        <v>--</v>
      </c>
      <c r="AA96" s="629">
        <f>'Учет 3б'!$O$810</f>
        <v>0</v>
      </c>
      <c r="AB96" s="1130">
        <f>SUM(AA96,AA97)</f>
        <v>0</v>
      </c>
      <c r="AC96" s="1131" t="str">
        <f>IF(AB96=0,"--",IF(AB96=LARGE($AB$4:$AB$143,1),"лучший",IF(AB96=SMALL($AB$4:$AB$143,$AQ$1+1),"худший"," ")))</f>
        <v>--</v>
      </c>
      <c r="AD96" s="629">
        <f>'Учет 3б'!$P$810</f>
        <v>0</v>
      </c>
      <c r="AE96" s="1130">
        <f>SUM(AD96,AD97)</f>
        <v>0</v>
      </c>
      <c r="AF96" s="1131" t="str">
        <f>IF(AE96=0,"--",IF(AE96=LARGE($AE$4:$AE$143,1),"лучший",IF(AE96=SMALL($AE$4:$AE$143,$AQ$1+1),"худший"," ")))</f>
        <v>--</v>
      </c>
      <c r="AG96" s="629">
        <f>'Учет 3б'!$Q$810</f>
        <v>0</v>
      </c>
      <c r="AH96" s="1130">
        <f>SUM(AG96,AG97)</f>
        <v>0</v>
      </c>
      <c r="AI96" s="1131" t="str">
        <f>IF(AH96=0,"--",IF(AH96=LARGE($AH$4:$AH$143,1),"лучший",IF(AH96=SMALL($AH$4:$AH$143,$AQ$1+1),"худший"," ")))</f>
        <v>--</v>
      </c>
      <c r="AJ96" s="629">
        <f>'Учет 3б'!$R$810</f>
        <v>0</v>
      </c>
      <c r="AK96" s="1130">
        <f>SUM(AJ96,AJ97)</f>
        <v>0</v>
      </c>
      <c r="AL96" s="1131" t="str">
        <f>IF(AK96=0,"--",IF(AK96=LARGE($AK$4:$AK$143,1),"лучший",IF(AK96=SMALL($AK$4:$AK$143,$AQ$1+1),"худший"," ")))</f>
        <v>--</v>
      </c>
      <c r="AM96" s="629">
        <f>'Учет 3б'!$S$810</f>
        <v>0</v>
      </c>
      <c r="AN96" s="1130">
        <f>SUM(AM96,AM97)</f>
        <v>0</v>
      </c>
      <c r="AO96" s="1131" t="str">
        <f>IF(AN96=0,"--",IF(AN96=LARGE($AN$4:$AN$143,1),"лучший",IF(AN96=SMALL($AN$4:$AN$143,$AQ$1+1),"худший"," ")))</f>
        <v>--</v>
      </c>
      <c r="AP96" s="1144" t="str">
        <f>IF(AN96&gt;0,IF(AU96=1,AV96,CONCATENATE(AV96,"-",AV96+AU96-1)),"-")</f>
        <v>-</v>
      </c>
      <c r="AQ96" s="94"/>
      <c r="AR96" s="94"/>
      <c r="AS96" s="626">
        <f>IF(AN96&gt;0,1,0)</f>
        <v>0</v>
      </c>
      <c r="AT96">
        <v>1</v>
      </c>
      <c r="AU96" s="1144">
        <f>SUMIF($AV$4:$AV$143,AV96,$AT$4:$AT$143)</f>
        <v>70</v>
      </c>
      <c r="AV96" s="1202">
        <f>RANK(AN96,$AN$4:$AN$143,0)</f>
        <v>1</v>
      </c>
    </row>
    <row r="97" spans="1:48" s="235" customFormat="1">
      <c r="A97" s="1140"/>
      <c r="B97" s="766" t="str">
        <f>Командиры!D543</f>
        <v>Бекетов М.М.</v>
      </c>
      <c r="C97" s="627">
        <f>'Учет 3б'!$G$811</f>
        <v>0</v>
      </c>
      <c r="D97" s="1130"/>
      <c r="E97" s="1143"/>
      <c r="F97" s="627">
        <f>'Учет 3б'!$H$811</f>
        <v>0</v>
      </c>
      <c r="G97" s="1130"/>
      <c r="H97" s="1131"/>
      <c r="I97" s="627">
        <f>'Учет 3б'!$I$811</f>
        <v>0</v>
      </c>
      <c r="J97" s="1130"/>
      <c r="K97" s="1131"/>
      <c r="L97" s="627">
        <f>'Учет 3б'!$J$811</f>
        <v>0</v>
      </c>
      <c r="M97" s="1130"/>
      <c r="N97" s="1131"/>
      <c r="O97" s="627">
        <f>'Учет 3б'!$K$811</f>
        <v>0</v>
      </c>
      <c r="P97" s="1130"/>
      <c r="Q97" s="1131"/>
      <c r="R97" s="627">
        <f>'Учет 3б'!$L$811</f>
        <v>0</v>
      </c>
      <c r="S97" s="1130"/>
      <c r="T97" s="1131"/>
      <c r="U97" s="627">
        <f>'Учет 3б'!$M$811</f>
        <v>0</v>
      </c>
      <c r="V97" s="1130"/>
      <c r="W97" s="1131"/>
      <c r="X97" s="627">
        <f>'Учет 3б'!$N$811</f>
        <v>0</v>
      </c>
      <c r="Y97" s="1130"/>
      <c r="Z97" s="1131"/>
      <c r="AA97" s="627">
        <f>'Учет 3б'!$O$811</f>
        <v>0</v>
      </c>
      <c r="AB97" s="1130"/>
      <c r="AC97" s="1131"/>
      <c r="AD97" s="627">
        <f>'Учет 3б'!$P$811</f>
        <v>0</v>
      </c>
      <c r="AE97" s="1130"/>
      <c r="AF97" s="1131"/>
      <c r="AG97" s="627">
        <f>'Учет 3б'!$Q$811</f>
        <v>0</v>
      </c>
      <c r="AH97" s="1130"/>
      <c r="AI97" s="1131"/>
      <c r="AJ97" s="627">
        <f>'Учет 3б'!$R$811</f>
        <v>0</v>
      </c>
      <c r="AK97" s="1130"/>
      <c r="AL97" s="1131"/>
      <c r="AM97" s="627">
        <f>'Учет 3б'!$S$811</f>
        <v>0</v>
      </c>
      <c r="AN97" s="1130"/>
      <c r="AO97" s="1131"/>
      <c r="AP97" s="1144"/>
      <c r="AQ97" s="96"/>
      <c r="AR97" s="96"/>
      <c r="AS97" s="626">
        <f>IF(AN96&gt;0,1,0)</f>
        <v>0</v>
      </c>
      <c r="AT97">
        <v>1</v>
      </c>
      <c r="AU97" s="1144"/>
      <c r="AV97" s="1202"/>
    </row>
    <row r="98" spans="1:48">
      <c r="A98" s="1141">
        <v>332</v>
      </c>
      <c r="B98" s="767" t="str">
        <f>Командиры!C554</f>
        <v>лейтенант</v>
      </c>
      <c r="C98" s="628">
        <f>'Учет 3б'!$G$870</f>
        <v>0</v>
      </c>
      <c r="D98" s="1130">
        <f>SUM(C98,C99)</f>
        <v>0</v>
      </c>
      <c r="E98" s="1142" t="str">
        <f>IF(D98=0,"--",IF(D98=LARGE($D$4:$D$143,1),"лучший",IF(D98=SMALL($D$4:$D$143,$AQ$1+1),"худший"," ")))</f>
        <v>--</v>
      </c>
      <c r="F98" s="628">
        <f>'Учет 3б'!$H$870</f>
        <v>0</v>
      </c>
      <c r="G98" s="1130">
        <f>SUM(F98,F99)</f>
        <v>0</v>
      </c>
      <c r="H98" s="1131" t="str">
        <f>IF(G98=0,"--",IF(G98=LARGE($G$4:$G$143,1),"лучший",IF(G98=SMALL($G$4:$G$143,$AQ$1+1),"худший"," ")))</f>
        <v>--</v>
      </c>
      <c r="I98" s="629">
        <f>'Учет 3б'!$I$870</f>
        <v>0</v>
      </c>
      <c r="J98" s="1130">
        <f>SUM(I98,I99)</f>
        <v>0</v>
      </c>
      <c r="K98" s="1131" t="str">
        <f>IF(J98=0,"--",IF(J98=LARGE($J$4:$J$143,1),"лучший",IF(J98=SMALL($J$4:$J$143,$AQ$1+1),"худший"," ")))</f>
        <v>--</v>
      </c>
      <c r="L98" s="629">
        <f>'Учет 3б'!$J$870</f>
        <v>0</v>
      </c>
      <c r="M98" s="1130">
        <f>SUM(L98,L99)</f>
        <v>0</v>
      </c>
      <c r="N98" s="1131" t="str">
        <f>IF(M98=0,"--",IF(M98=LARGE($M$4:$M$143,1),"лучший",IF(M98=SMALL($M$4:$M$143,$AQ$1+1),"худший"," ")))</f>
        <v>--</v>
      </c>
      <c r="O98" s="629">
        <f>'Учет 3б'!$K$870</f>
        <v>0</v>
      </c>
      <c r="P98" s="1130">
        <f>SUM(O98,O99)</f>
        <v>0</v>
      </c>
      <c r="Q98" s="1131" t="str">
        <f>IF(P98=0,"--",IF(P98=LARGE($P$4:$P$143,1),"лучший",IF(P98=SMALL($P$4:$P$143,$AQ$1+1),"худший"," ")))</f>
        <v>--</v>
      </c>
      <c r="R98" s="629">
        <f>'Учет 3б'!$L$870</f>
        <v>0</v>
      </c>
      <c r="S98" s="1130">
        <f>SUM(R98,R99)</f>
        <v>0</v>
      </c>
      <c r="T98" s="1131" t="str">
        <f>IF(S98=0,"--",IF(S98=LARGE($S$4:$S$143,1),"лучший",IF(S98=SMALL($S$4:$S$143,$AQ$1+1),"худший"," ")))</f>
        <v>--</v>
      </c>
      <c r="U98" s="629">
        <f>'Учет 3б'!$M$870</f>
        <v>0</v>
      </c>
      <c r="V98" s="1130">
        <f>SUM(U98,U99)</f>
        <v>0</v>
      </c>
      <c r="W98" s="1131" t="str">
        <f>IF(V98=0,"--",IF(V98=LARGE($V$4:$V$143,1),"лучший",IF(V98=SMALL($V$4:$V$143,$AQ$1+1),"худший"," ")))</f>
        <v>--</v>
      </c>
      <c r="X98" s="629">
        <f>'Учет 3б'!$N$870</f>
        <v>0</v>
      </c>
      <c r="Y98" s="1130">
        <f>SUM(X98,X99)</f>
        <v>0</v>
      </c>
      <c r="Z98" s="1131" t="str">
        <f>IF(Y98=0,"--",IF(Y98=LARGE($Y$4:$Y$143,1),"лучший",IF(Y98=SMALL($Y$4:$Y$143,$AQ$1+1),"худший"," ")))</f>
        <v>--</v>
      </c>
      <c r="AA98" s="629">
        <f>'Учет 3б'!$O$870</f>
        <v>0</v>
      </c>
      <c r="AB98" s="1130">
        <f>SUM(AA98,AA99)</f>
        <v>0</v>
      </c>
      <c r="AC98" s="1131" t="str">
        <f>IF(AB98=0,"--",IF(AB98=LARGE($AB$4:$AB$143,1),"лучший",IF(AB98=SMALL($AB$4:$AB$143,$AQ$1+1),"худший"," ")))</f>
        <v>--</v>
      </c>
      <c r="AD98" s="629">
        <f>'Учет 3б'!$P$870</f>
        <v>0</v>
      </c>
      <c r="AE98" s="1130">
        <f>SUM(AD98,AD99)</f>
        <v>0</v>
      </c>
      <c r="AF98" s="1131" t="str">
        <f>IF(AE98=0,"--",IF(AE98=LARGE($AE$4:$AE$143,1),"лучший",IF(AE98=SMALL($AE$4:$AE$143,$AQ$1+1),"худший"," ")))</f>
        <v>--</v>
      </c>
      <c r="AG98" s="629">
        <f>'Учет 3б'!$Q$870</f>
        <v>0</v>
      </c>
      <c r="AH98" s="1130">
        <f>SUM(AG98,AG99)</f>
        <v>0</v>
      </c>
      <c r="AI98" s="1131" t="str">
        <f>IF(AH98=0,"--",IF(AH98=LARGE($AH$4:$AH$143,1),"лучший",IF(AH98=SMALL($AH$4:$AH$143,$AQ$1+1),"худший"," ")))</f>
        <v>--</v>
      </c>
      <c r="AJ98" s="629">
        <f>'Учет 3б'!$R$870</f>
        <v>0</v>
      </c>
      <c r="AK98" s="1130">
        <f>SUM(AJ98,AJ99)</f>
        <v>0</v>
      </c>
      <c r="AL98" s="1131" t="str">
        <f>IF(AK98=0,"--",IF(AK98=LARGE($AK$4:$AK$143,1),"лучший",IF(AK98=SMALL($AK$4:$AK$143,$AQ$1+1),"худший"," ")))</f>
        <v>--</v>
      </c>
      <c r="AM98" s="629">
        <f>'Учет 3б'!$S$870</f>
        <v>0</v>
      </c>
      <c r="AN98" s="1130">
        <f>SUM(AM98,AM99)</f>
        <v>0</v>
      </c>
      <c r="AO98" s="1131" t="str">
        <f>IF(AN98=0,"--",IF(AN98=LARGE($AN$4:$AN$143,1),"лучший",IF(AN98=SMALL($AN$4:$AN$143,$AQ$1+1),"худший"," ")))</f>
        <v>--</v>
      </c>
      <c r="AP98" s="1144" t="str">
        <f>IF(AN98&gt;0,IF(AU98=1,AV98,CONCATENATE(AV98,"-",AV98+AU98-1)),"-")</f>
        <v>-</v>
      </c>
      <c r="AQ98" s="94"/>
      <c r="AR98" s="94"/>
      <c r="AS98" s="626">
        <f>IF(AN98&gt;0,1,0)</f>
        <v>0</v>
      </c>
      <c r="AT98">
        <v>1</v>
      </c>
      <c r="AU98" s="1144">
        <f>SUMIF($AV$4:$AV$143,AV98,$AT$4:$AT$143)</f>
        <v>70</v>
      </c>
      <c r="AV98" s="1202">
        <f>RANK(AN98,$AN$4:$AN$143,0)</f>
        <v>1</v>
      </c>
    </row>
    <row r="99" spans="1:48" s="235" customFormat="1">
      <c r="A99" s="1140"/>
      <c r="B99" s="766" t="str">
        <f>Командиры!D554</f>
        <v>Смирнов Е.И.</v>
      </c>
      <c r="C99" s="627">
        <f>'Учет 3б'!$G$871</f>
        <v>0</v>
      </c>
      <c r="D99" s="1130"/>
      <c r="E99" s="1143"/>
      <c r="F99" s="627">
        <f>'Учет 3б'!$H$871</f>
        <v>0</v>
      </c>
      <c r="G99" s="1130"/>
      <c r="H99" s="1131"/>
      <c r="I99" s="627">
        <f>'Учет 3б'!$I$871</f>
        <v>0</v>
      </c>
      <c r="J99" s="1130"/>
      <c r="K99" s="1131"/>
      <c r="L99" s="627">
        <f>'Учет 3б'!$J$871</f>
        <v>0</v>
      </c>
      <c r="M99" s="1130"/>
      <c r="N99" s="1131"/>
      <c r="O99" s="627">
        <f>'Учет 3б'!$K$871</f>
        <v>0</v>
      </c>
      <c r="P99" s="1130"/>
      <c r="Q99" s="1131"/>
      <c r="R99" s="627">
        <f>'Учет 3б'!$L$871</f>
        <v>0</v>
      </c>
      <c r="S99" s="1130"/>
      <c r="T99" s="1131"/>
      <c r="U99" s="627">
        <f>'Учет 3б'!$M$871</f>
        <v>0</v>
      </c>
      <c r="V99" s="1130"/>
      <c r="W99" s="1131"/>
      <c r="X99" s="627">
        <f>'Учет 3б'!$N$871</f>
        <v>0</v>
      </c>
      <c r="Y99" s="1130"/>
      <c r="Z99" s="1131"/>
      <c r="AA99" s="627">
        <f>'Учет 3б'!$O$871</f>
        <v>0</v>
      </c>
      <c r="AB99" s="1130"/>
      <c r="AC99" s="1131"/>
      <c r="AD99" s="627">
        <f>'Учет 3б'!$P$871</f>
        <v>0</v>
      </c>
      <c r="AE99" s="1130"/>
      <c r="AF99" s="1131"/>
      <c r="AG99" s="627">
        <f>'Учет 3б'!$Q$871</f>
        <v>0</v>
      </c>
      <c r="AH99" s="1130"/>
      <c r="AI99" s="1131"/>
      <c r="AJ99" s="627">
        <f>'Учет 3б'!$R$871</f>
        <v>0</v>
      </c>
      <c r="AK99" s="1130"/>
      <c r="AL99" s="1131"/>
      <c r="AM99" s="627">
        <f>'Учет 3б'!$S$871</f>
        <v>0</v>
      </c>
      <c r="AN99" s="1130"/>
      <c r="AO99" s="1131"/>
      <c r="AP99" s="1144"/>
      <c r="AQ99" s="96"/>
      <c r="AR99" s="96"/>
      <c r="AS99" s="626">
        <f>IF(AN98&gt;0,1,0)</f>
        <v>0</v>
      </c>
      <c r="AT99">
        <v>1</v>
      </c>
      <c r="AU99" s="1144"/>
      <c r="AV99" s="1202"/>
    </row>
    <row r="100" spans="1:48">
      <c r="A100" s="1141">
        <v>333</v>
      </c>
      <c r="B100" s="767" t="str">
        <f>Командиры!C565</f>
        <v>ст. лейтенант</v>
      </c>
      <c r="C100" s="628">
        <f>'Учет 3б'!$G$930</f>
        <v>0</v>
      </c>
      <c r="D100" s="1130">
        <f>SUM(C100,C101)</f>
        <v>0</v>
      </c>
      <c r="E100" s="1142" t="str">
        <f>IF(D100=0,"--",IF(D100=LARGE($D$4:$D$143,1),"лучший",IF(D100=SMALL($D$4:$D$143,$AQ$1+1),"худший"," ")))</f>
        <v>--</v>
      </c>
      <c r="F100" s="628">
        <f>'Учет 3б'!$H$930</f>
        <v>0</v>
      </c>
      <c r="G100" s="1130">
        <f>SUM(F100,F101)</f>
        <v>0</v>
      </c>
      <c r="H100" s="1131" t="str">
        <f>IF(G100=0,"--",IF(G100=LARGE($G$4:$G$143,1),"лучший",IF(G100=SMALL($G$4:$G$143,$AQ$1+1),"худший"," ")))</f>
        <v>--</v>
      </c>
      <c r="I100" s="629">
        <f>'Учет 3б'!$I$930</f>
        <v>0</v>
      </c>
      <c r="J100" s="1130">
        <f>SUM(I100,I101)</f>
        <v>0</v>
      </c>
      <c r="K100" s="1131" t="str">
        <f>IF(J100=0,"--",IF(J100=LARGE($J$4:$J$143,1),"лучший",IF(J100=SMALL($J$4:$J$143,$AQ$1+1),"худший"," ")))</f>
        <v>--</v>
      </c>
      <c r="L100" s="629">
        <f>'Учет 3б'!$J$930</f>
        <v>0</v>
      </c>
      <c r="M100" s="1130">
        <f>SUM(L100,L101)</f>
        <v>0</v>
      </c>
      <c r="N100" s="1131" t="str">
        <f>IF(M100=0,"--",IF(M100=LARGE($M$4:$M$143,1),"лучший",IF(M100=SMALL($M$4:$M$143,$AQ$1+1),"худший"," ")))</f>
        <v>--</v>
      </c>
      <c r="O100" s="629">
        <f>'Учет 3б'!$K$930</f>
        <v>0</v>
      </c>
      <c r="P100" s="1130">
        <f>SUM(O100,O101)</f>
        <v>0</v>
      </c>
      <c r="Q100" s="1131" t="str">
        <f>IF(P100=0,"--",IF(P100=LARGE($P$4:$P$143,1),"лучший",IF(P100=SMALL($P$4:$P$143,$AQ$1+1),"худший"," ")))</f>
        <v>--</v>
      </c>
      <c r="R100" s="629">
        <f>'Учет 3б'!$L$930</f>
        <v>0</v>
      </c>
      <c r="S100" s="1130">
        <f>SUM(R100,R101)</f>
        <v>0</v>
      </c>
      <c r="T100" s="1131" t="str">
        <f>IF(S100=0,"--",IF(S100=LARGE($S$4:$S$143,1),"лучший",IF(S100=SMALL($S$4:$S$143,$AQ$1+1),"худший"," ")))</f>
        <v>--</v>
      </c>
      <c r="U100" s="629">
        <f>'Учет 3б'!$M$930</f>
        <v>0</v>
      </c>
      <c r="V100" s="1130">
        <f>SUM(U100,U101)</f>
        <v>0</v>
      </c>
      <c r="W100" s="1131" t="str">
        <f>IF(V100=0,"--",IF(V100=LARGE($V$4:$V$143,1),"лучший",IF(V100=SMALL($V$4:$V$143,$AQ$1+1),"худший"," ")))</f>
        <v>--</v>
      </c>
      <c r="X100" s="629">
        <f>'Учет 3б'!$N$930</f>
        <v>0</v>
      </c>
      <c r="Y100" s="1130">
        <f>SUM(X100,X101)</f>
        <v>0</v>
      </c>
      <c r="Z100" s="1131" t="str">
        <f>IF(Y100=0,"--",IF(Y100=LARGE($Y$4:$Y$143,1),"лучший",IF(Y100=SMALL($Y$4:$Y$143,$AQ$1+1),"худший"," ")))</f>
        <v>--</v>
      </c>
      <c r="AA100" s="629">
        <f>'Учет 3б'!$O$930</f>
        <v>0</v>
      </c>
      <c r="AB100" s="1130">
        <f>SUM(AA100,AA101)</f>
        <v>0</v>
      </c>
      <c r="AC100" s="1131" t="str">
        <f>IF(AB100=0,"--",IF(AB100=LARGE($AB$4:$AB$143,1),"лучший",IF(AB100=SMALL($AB$4:$AB$143,$AQ$1+1),"худший"," ")))</f>
        <v>--</v>
      </c>
      <c r="AD100" s="629">
        <f>'Учет 3б'!$P$930</f>
        <v>0</v>
      </c>
      <c r="AE100" s="1130">
        <f>SUM(AD100,AD101)</f>
        <v>0</v>
      </c>
      <c r="AF100" s="1131" t="str">
        <f>IF(AE100=0,"--",IF(AE100=LARGE($AE$4:$AE$143,1),"лучший",IF(AE100=SMALL($AE$4:$AE$143,$AQ$1+1),"худший"," ")))</f>
        <v>--</v>
      </c>
      <c r="AG100" s="629">
        <f>'Учет 3б'!$Q$930</f>
        <v>0</v>
      </c>
      <c r="AH100" s="1130">
        <f>SUM(AG100,AG101)</f>
        <v>0</v>
      </c>
      <c r="AI100" s="1131" t="str">
        <f>IF(AH100=0,"--",IF(AH100=LARGE($AH$4:$AH$143,1),"лучший",IF(AH100=SMALL($AH$4:$AH$143,$AQ$1+1),"худший"," ")))</f>
        <v>--</v>
      </c>
      <c r="AJ100" s="629">
        <f>'Учет 3б'!$R$930</f>
        <v>0</v>
      </c>
      <c r="AK100" s="1130">
        <f>SUM(AJ100,AJ101)</f>
        <v>0</v>
      </c>
      <c r="AL100" s="1131" t="str">
        <f>IF(AK100=0,"--",IF(AK100=LARGE($AK$4:$AK$143,1),"лучший",IF(AK100=SMALL($AK$4:$AK$143,$AQ$1+1),"худший"," ")))</f>
        <v>--</v>
      </c>
      <c r="AM100" s="629">
        <f>'Учет 3б'!$S$930</f>
        <v>0</v>
      </c>
      <c r="AN100" s="1130">
        <f>SUM(AM100,AM101)</f>
        <v>0</v>
      </c>
      <c r="AO100" s="1131" t="str">
        <f>IF(AN100=0,"--",IF(AN100=LARGE($AN$4:$AN$143,1),"лучший",IF(AN100=SMALL($AN$4:$AN$143,$AQ$1+1),"худший"," ")))</f>
        <v>--</v>
      </c>
      <c r="AP100" s="1144" t="str">
        <f>IF(AN100&gt;0,IF(AU100=1,AV100,CONCATENATE(AV100,"-",AV100+AU100-1)),"-")</f>
        <v>-</v>
      </c>
      <c r="AQ100" s="94"/>
      <c r="AR100" s="94"/>
      <c r="AS100" s="626">
        <f>IF(AN100&gt;0,1,0)</f>
        <v>0</v>
      </c>
      <c r="AT100">
        <v>1</v>
      </c>
      <c r="AU100" s="1144">
        <f>SUMIF($AV$4:$AV$143,AV100,$AT$4:$AT$143)</f>
        <v>70</v>
      </c>
      <c r="AV100" s="1202">
        <f>RANK(AN100,$AN$4:$AN$143,0)</f>
        <v>1</v>
      </c>
    </row>
    <row r="101" spans="1:48" s="235" customFormat="1">
      <c r="A101" s="1140"/>
      <c r="B101" s="766" t="str">
        <f>Командиры!D565</f>
        <v>Савкуцанов С.Н.</v>
      </c>
      <c r="C101" s="627">
        <f>'Учет 3б'!$G$931</f>
        <v>0</v>
      </c>
      <c r="D101" s="1130"/>
      <c r="E101" s="1143"/>
      <c r="F101" s="627">
        <f>'Учет 3б'!$H$931</f>
        <v>0</v>
      </c>
      <c r="G101" s="1130"/>
      <c r="H101" s="1131"/>
      <c r="I101" s="627">
        <f>'Учет 3б'!$I$931</f>
        <v>0</v>
      </c>
      <c r="J101" s="1130"/>
      <c r="K101" s="1131"/>
      <c r="L101" s="627">
        <f>'Учет 3б'!$J$931</f>
        <v>0</v>
      </c>
      <c r="M101" s="1130"/>
      <c r="N101" s="1131"/>
      <c r="O101" s="627">
        <f>'Учет 3б'!$K$931</f>
        <v>0</v>
      </c>
      <c r="P101" s="1130"/>
      <c r="Q101" s="1131"/>
      <c r="R101" s="627">
        <f>'Учет 3б'!$L$931</f>
        <v>0</v>
      </c>
      <c r="S101" s="1130"/>
      <c r="T101" s="1131"/>
      <c r="U101" s="627">
        <f>'Учет 3б'!$M$931</f>
        <v>0</v>
      </c>
      <c r="V101" s="1130"/>
      <c r="W101" s="1131"/>
      <c r="X101" s="627">
        <f>'Учет 3б'!$N$931</f>
        <v>0</v>
      </c>
      <c r="Y101" s="1130"/>
      <c r="Z101" s="1131"/>
      <c r="AA101" s="627">
        <f>'Учет 3б'!$O$931</f>
        <v>0</v>
      </c>
      <c r="AB101" s="1130"/>
      <c r="AC101" s="1131"/>
      <c r="AD101" s="627">
        <f>'Учет 3б'!$P$931</f>
        <v>0</v>
      </c>
      <c r="AE101" s="1130"/>
      <c r="AF101" s="1131"/>
      <c r="AG101" s="627">
        <f>'Учет 3б'!$Q$931</f>
        <v>0</v>
      </c>
      <c r="AH101" s="1130"/>
      <c r="AI101" s="1131"/>
      <c r="AJ101" s="627">
        <f>'Учет 3б'!$R$931</f>
        <v>0</v>
      </c>
      <c r="AK101" s="1130"/>
      <c r="AL101" s="1131"/>
      <c r="AM101" s="627">
        <f>'Учет 3б'!$S$931</f>
        <v>0</v>
      </c>
      <c r="AN101" s="1130"/>
      <c r="AO101" s="1131"/>
      <c r="AP101" s="1144"/>
      <c r="AQ101" s="96"/>
      <c r="AR101" s="96"/>
      <c r="AS101" s="626">
        <f>IF(AN100&gt;0,1,0)</f>
        <v>0</v>
      </c>
      <c r="AT101">
        <v>1</v>
      </c>
      <c r="AU101" s="1144"/>
      <c r="AV101" s="1202"/>
    </row>
    <row r="102" spans="1:48" ht="13.5">
      <c r="A102" s="1141">
        <v>334</v>
      </c>
      <c r="B102" s="767" t="str">
        <f>Командиры!C576</f>
        <v>ст. лейтенант</v>
      </c>
      <c r="C102" s="628">
        <f>'Учет 3б'!$G$990</f>
        <v>0</v>
      </c>
      <c r="D102" s="1130">
        <f>SUM(C102,C103)</f>
        <v>0</v>
      </c>
      <c r="E102" s="1142" t="str">
        <f>IF(D102=0,"--",IF(D102=LARGE($D$4:$D$143,1),"лучший",IF(D102=SMALL($D$4:$D$143,$AQ$1+1),"худший"," ")))</f>
        <v>--</v>
      </c>
      <c r="F102" s="628">
        <f>'Учет 3б'!$H$990</f>
        <v>0</v>
      </c>
      <c r="G102" s="1130">
        <f>SUM(F102,F103)</f>
        <v>0</v>
      </c>
      <c r="H102" s="1131" t="str">
        <f>IF(G102=0,"--",IF(G102=LARGE($G$4:$G$143,1),"лучший",IF(G102=SMALL($G$4:$G$143,$AQ$1+1),"худший"," ")))</f>
        <v>--</v>
      </c>
      <c r="I102" s="629">
        <f>'Учет 3б'!$I$990</f>
        <v>0</v>
      </c>
      <c r="J102" s="1130">
        <f>SUM(I102,I103)</f>
        <v>0</v>
      </c>
      <c r="K102" s="1131" t="str">
        <f>IF(J102=0,"--",IF(J102=LARGE($J$4:$J$143,1),"лучший",IF(J102=SMALL($J$4:$J$143,$AQ$1+1),"худший"," ")))</f>
        <v>--</v>
      </c>
      <c r="L102" s="629">
        <f>'Учет 3б'!$J$990</f>
        <v>0</v>
      </c>
      <c r="M102" s="1130">
        <f>SUM(L102,L103)</f>
        <v>0</v>
      </c>
      <c r="N102" s="1131" t="str">
        <f>IF(M102=0,"--",IF(M102=LARGE($M$4:$M$143,1),"лучший",IF(M102=SMALL($M$4:$M$143,$AQ$1+1),"худший"," ")))</f>
        <v>--</v>
      </c>
      <c r="O102" s="629">
        <f>'Учет 3б'!$K$990</f>
        <v>0</v>
      </c>
      <c r="P102" s="1130">
        <f>SUM(O102,O103)</f>
        <v>0</v>
      </c>
      <c r="Q102" s="1131" t="str">
        <f>IF(P102=0,"--",IF(P102=LARGE($P$4:$P$143,1),"лучший",IF(P102=SMALL($P$4:$P$143,$AQ$1+1),"худший"," ")))</f>
        <v>--</v>
      </c>
      <c r="R102" s="629">
        <f>'Учет 3б'!$L$990</f>
        <v>0</v>
      </c>
      <c r="S102" s="1130">
        <f>SUM(R102,R103)</f>
        <v>0</v>
      </c>
      <c r="T102" s="1131" t="str">
        <f>IF(S102=0,"--",IF(S102=LARGE($S$4:$S$143,1),"лучший",IF(S102=SMALL($S$4:$S$143,$AQ$1+1),"худший"," ")))</f>
        <v>--</v>
      </c>
      <c r="U102" s="629">
        <f>'Учет 3б'!$M$990</f>
        <v>0</v>
      </c>
      <c r="V102" s="1130">
        <f>SUM(U102,U103)</f>
        <v>0</v>
      </c>
      <c r="W102" s="1131" t="str">
        <f>IF(V102=0,"--",IF(V102=LARGE($V$4:$V$143,1),"лучший",IF(V102=SMALL($V$4:$V$143,$AQ$1+1),"худший"," ")))</f>
        <v>--</v>
      </c>
      <c r="X102" s="629">
        <f>'Учет 3б'!$N$990</f>
        <v>0</v>
      </c>
      <c r="Y102" s="1130">
        <f>SUM(X102,X103)</f>
        <v>0</v>
      </c>
      <c r="Z102" s="1131" t="str">
        <f>IF(Y102=0,"--",IF(Y102=LARGE($Y$4:$Y$143,1),"лучший",IF(Y102=SMALL($Y$4:$Y$143,$AQ$1+1),"худший"," ")))</f>
        <v>--</v>
      </c>
      <c r="AA102" s="629">
        <f>'Учет 3б'!$O$990</f>
        <v>0</v>
      </c>
      <c r="AB102" s="1130">
        <f>SUM(AA102,AA103)</f>
        <v>0</v>
      </c>
      <c r="AC102" s="1131" t="str">
        <f>IF(AB102=0,"--",IF(AB102=LARGE($AB$4:$AB$143,1),"лучший",IF(AB102=SMALL($AB$4:$AB$143,$AQ$1+1),"худший"," ")))</f>
        <v>--</v>
      </c>
      <c r="AD102" s="629">
        <f>'Учет 3б'!$P$990</f>
        <v>0</v>
      </c>
      <c r="AE102" s="1130">
        <f>SUM(AD102,AD103)</f>
        <v>0</v>
      </c>
      <c r="AF102" s="1131" t="str">
        <f>IF(AE102=0,"--",IF(AE102=LARGE($AE$4:$AE$143,1),"лучший",IF(AE102=SMALL($AE$4:$AE$143,$AQ$1+1),"худший"," ")))</f>
        <v>--</v>
      </c>
      <c r="AG102" s="629">
        <f>'Учет 3б'!$Q$990</f>
        <v>0</v>
      </c>
      <c r="AH102" s="1130">
        <f>SUM(AG102,AG103)</f>
        <v>0</v>
      </c>
      <c r="AI102" s="1131" t="str">
        <f>IF(AH102=0,"--",IF(AH102=LARGE($AH$4:$AH$143,1),"лучший",IF(AH102=SMALL($AH$4:$AH$143,$AQ$1+1),"худший"," ")))</f>
        <v>--</v>
      </c>
      <c r="AJ102" s="629">
        <f>'Учет 3б'!$R$990</f>
        <v>0</v>
      </c>
      <c r="AK102" s="1130">
        <f>SUM(AJ102,AJ103)</f>
        <v>0</v>
      </c>
      <c r="AL102" s="1131" t="str">
        <f>IF(AK102=0,"--",IF(AK102=LARGE($AK$4:$AK$143,1),"лучший",IF(AK102=SMALL($AK$4:$AK$143,$AQ$1+1),"худший"," ")))</f>
        <v>--</v>
      </c>
      <c r="AM102" s="629">
        <f>'Учет 3б'!$S$990</f>
        <v>0</v>
      </c>
      <c r="AN102" s="1130">
        <f>SUM(AM102,AM103)</f>
        <v>0</v>
      </c>
      <c r="AO102" s="1131" t="str">
        <f>IF(AN102=0,"--",IF(AN102=LARGE($AN$4:$AN$143,1),"лучший",IF(AN102=SMALL($AN$4:$AN$143,$AQ$1+1),"худший"," ")))</f>
        <v>--</v>
      </c>
      <c r="AP102" s="1144" t="str">
        <f>IF(AN102&gt;0,IF(AU102=1,AV102,CONCATENATE(AV102,"-",AV102+AU102-1)),"-")</f>
        <v>-</v>
      </c>
      <c r="AQ102" s="630"/>
      <c r="AR102" s="630"/>
      <c r="AS102" s="626">
        <f>IF(AN102&gt;0,1,0)</f>
        <v>0</v>
      </c>
      <c r="AT102">
        <v>1</v>
      </c>
      <c r="AU102" s="1144">
        <f>SUMIF($AV$4:$AV$143,AV102,$AT$4:$AT$143)</f>
        <v>70</v>
      </c>
      <c r="AV102" s="1202">
        <f>RANK(AN102,$AN$4:$AN$143,0)</f>
        <v>1</v>
      </c>
    </row>
    <row r="103" spans="1:48" s="235" customFormat="1" ht="13.5">
      <c r="A103" s="1140"/>
      <c r="B103" s="768" t="str">
        <f>Командиры!D576</f>
        <v>Кинигопуло В.М.</v>
      </c>
      <c r="C103" s="627">
        <f>'Учет 3б'!$G$991</f>
        <v>0</v>
      </c>
      <c r="D103" s="1130"/>
      <c r="E103" s="1143"/>
      <c r="F103" s="627">
        <f>'Учет 3б'!$H$991</f>
        <v>0</v>
      </c>
      <c r="G103" s="1130"/>
      <c r="H103" s="1131"/>
      <c r="I103" s="627">
        <f>'Учет 3б'!$I$991</f>
        <v>0</v>
      </c>
      <c r="J103" s="1130"/>
      <c r="K103" s="1131"/>
      <c r="L103" s="627">
        <f>'Учет 3б'!$J$991</f>
        <v>0</v>
      </c>
      <c r="M103" s="1130"/>
      <c r="N103" s="1131"/>
      <c r="O103" s="627">
        <f>'Учет 3б'!$K$991</f>
        <v>0</v>
      </c>
      <c r="P103" s="1130"/>
      <c r="Q103" s="1131"/>
      <c r="R103" s="627">
        <f>'Учет 3б'!$L$991</f>
        <v>0</v>
      </c>
      <c r="S103" s="1130"/>
      <c r="T103" s="1131"/>
      <c r="U103" s="627">
        <f>'Учет 3б'!$M$991</f>
        <v>0</v>
      </c>
      <c r="V103" s="1130"/>
      <c r="W103" s="1131"/>
      <c r="X103" s="627">
        <f>'Учет 3б'!$N$991</f>
        <v>0</v>
      </c>
      <c r="Y103" s="1130"/>
      <c r="Z103" s="1131"/>
      <c r="AA103" s="627">
        <f>'Учет 3б'!$O$991</f>
        <v>0</v>
      </c>
      <c r="AB103" s="1130"/>
      <c r="AC103" s="1131"/>
      <c r="AD103" s="627">
        <f>'Учет 3б'!$P$991</f>
        <v>0</v>
      </c>
      <c r="AE103" s="1130"/>
      <c r="AF103" s="1131"/>
      <c r="AG103" s="627">
        <f>'Учет 3б'!$Q$991</f>
        <v>0</v>
      </c>
      <c r="AH103" s="1130"/>
      <c r="AI103" s="1131"/>
      <c r="AJ103" s="627">
        <f>'Учет 3б'!$R$991</f>
        <v>0</v>
      </c>
      <c r="AK103" s="1130"/>
      <c r="AL103" s="1131"/>
      <c r="AM103" s="627">
        <f>'Учет 3б'!$S$991</f>
        <v>0</v>
      </c>
      <c r="AN103" s="1130"/>
      <c r="AO103" s="1131"/>
      <c r="AP103" s="1144"/>
      <c r="AQ103" s="631"/>
      <c r="AR103" s="631"/>
      <c r="AS103" s="626">
        <f>IF(AN102&gt;0,1,0)</f>
        <v>0</v>
      </c>
      <c r="AT103">
        <v>1</v>
      </c>
      <c r="AU103" s="1144"/>
      <c r="AV103" s="1202"/>
    </row>
    <row r="104" spans="1:48" ht="13.5" hidden="1">
      <c r="A104" s="1141">
        <v>335</v>
      </c>
      <c r="B104" s="767">
        <f>Командиры!C587</f>
        <v>0</v>
      </c>
      <c r="C104" s="628">
        <f>'Учет 3б'!$G$1050</f>
        <v>0</v>
      </c>
      <c r="D104" s="1130">
        <f>SUM(C104,C105)</f>
        <v>0</v>
      </c>
      <c r="E104" s="1131" t="str">
        <f>IF(D104=0,"--",IF(D104=LARGE($D$4:$D$143,1),"лучший",IF(D104=SMALL($D$4:$D$143,$AQ$1+1),"худший"," ")))</f>
        <v>--</v>
      </c>
      <c r="F104" s="628">
        <f>'Учет 3б'!$H$1050</f>
        <v>0</v>
      </c>
      <c r="G104" s="1130">
        <f>SUM(F104,F105)</f>
        <v>0</v>
      </c>
      <c r="H104" s="1131" t="str">
        <f>IF(G104=0,"--",IF(G104=LARGE($G$4:$G$143,1),"лучший",IF(G104=SMALL($G$4:$G$143,$AQ$1+1),"худший"," ")))</f>
        <v>--</v>
      </c>
      <c r="I104" s="629">
        <f>'Учет 3б'!$I$1050</f>
        <v>0</v>
      </c>
      <c r="J104" s="1130">
        <f>SUM(I104,I105)</f>
        <v>0</v>
      </c>
      <c r="K104" s="1131" t="str">
        <f>IF(J104=0,"--",IF(J104=LARGE($J$4:$J$143,1),"лучший",IF(J104=SMALL($J$4:$J$143,$AQ$1+1),"худший"," ")))</f>
        <v>--</v>
      </c>
      <c r="L104" s="629">
        <f>'Учет 3б'!$J$1050</f>
        <v>0</v>
      </c>
      <c r="M104" s="1130">
        <f>SUM(L104,L105)</f>
        <v>0</v>
      </c>
      <c r="N104" s="1131" t="str">
        <f>IF(M104=0,"--",IF(M104=LARGE($M$4:$M$143,1),"лучший",IF(M104=SMALL($M$4:$M$143,$AQ$1+1),"худший"," ")))</f>
        <v>--</v>
      </c>
      <c r="O104" s="629">
        <f>'Учет 3б'!$K$1050</f>
        <v>0</v>
      </c>
      <c r="P104" s="1130">
        <f>SUM(O104,O105)</f>
        <v>0</v>
      </c>
      <c r="Q104" s="1131" t="str">
        <f>IF(P104=0,"--",IF(P104=LARGE($P$4:$P$143,1),"лучший",IF(P104=SMALL($P$4:$P$143,$AQ$1+1),"худший"," ")))</f>
        <v>--</v>
      </c>
      <c r="R104" s="629">
        <f>'Учет 3б'!$L$1050</f>
        <v>0</v>
      </c>
      <c r="S104" s="1130">
        <f>SUM(R104,R105)</f>
        <v>0</v>
      </c>
      <c r="T104" s="1131" t="str">
        <f>IF(S104=0,"--",IF(S104=LARGE($S$4:$S$143,1),"лучший",IF(S104=SMALL($S$4:$S$143,$AQ$1+1),"худший"," ")))</f>
        <v>--</v>
      </c>
      <c r="U104" s="629">
        <f>'Учет 3б'!$M$1050</f>
        <v>0</v>
      </c>
      <c r="V104" s="1130">
        <f>SUM(U104,U105)</f>
        <v>0</v>
      </c>
      <c r="W104" s="1131" t="str">
        <f>IF(V104=0,"--",IF(V104=LARGE($V$4:$V$143,1),"лучший",IF(V104=SMALL($V$4:$V$143,$AQ$1+1),"худший"," ")))</f>
        <v>--</v>
      </c>
      <c r="X104" s="629">
        <f>'Учет 3б'!$N$1050</f>
        <v>0</v>
      </c>
      <c r="Y104" s="1130">
        <f>SUM(X104,X105)</f>
        <v>0</v>
      </c>
      <c r="Z104" s="1131" t="str">
        <f>IF(Y104=0,"--",IF(Y104=LARGE($Y$4:$Y$143,1),"лучший",IF(Y104=SMALL($Y$4:$Y$143,$AQ$1+1),"худший"," ")))</f>
        <v>--</v>
      </c>
      <c r="AA104" s="629">
        <f>'Учет 3б'!$O$1050</f>
        <v>0</v>
      </c>
      <c r="AB104" s="1130">
        <f>SUM(AA104,AA105)</f>
        <v>0</v>
      </c>
      <c r="AC104" s="1131" t="str">
        <f>IF(AB104=0,"--",IF(AB104=LARGE($AB$4:$AB$143,1),"лучший",IF(AB104=SMALL($AB$4:$AB$143,$AQ$1+1),"худший"," ")))</f>
        <v>--</v>
      </c>
      <c r="AD104" s="629">
        <f>'Учет 3б'!$P$1050</f>
        <v>0</v>
      </c>
      <c r="AE104" s="1130">
        <f>SUM(AD104,AD105)</f>
        <v>0</v>
      </c>
      <c r="AF104" s="1131" t="str">
        <f>IF(AE104=0,"--",IF(AE104=LARGE($AE$4:$AE$143,1),"лучший",IF(AE104=SMALL($AE$4:$AE$143,$AQ$1+1),"худший"," ")))</f>
        <v>--</v>
      </c>
      <c r="AG104" s="629">
        <f>'Учет 3б'!$Q$1050</f>
        <v>0</v>
      </c>
      <c r="AH104" s="1130">
        <f>SUM(AG104,AG105)</f>
        <v>0</v>
      </c>
      <c r="AI104" s="1131" t="str">
        <f>IF(AH104=0,"--",IF(AH104=LARGE($AH$4:$AH$143,1),"лучший",IF(AH104=SMALL($AH$4:$AH$143,$AQ$1+1),"худший"," ")))</f>
        <v>--</v>
      </c>
      <c r="AJ104" s="629">
        <f>'Учет 3б'!$R$1050</f>
        <v>0</v>
      </c>
      <c r="AK104" s="1130">
        <f>SUM(AJ104,AJ105)</f>
        <v>0</v>
      </c>
      <c r="AL104" s="1131" t="str">
        <f>IF(AK104=0,"--",IF(AK104=LARGE($AK$4:$AK$143,1),"лучший",IF(AK104=SMALL($AK$4:$AK$143,$AQ$1+1),"худший"," ")))</f>
        <v>--</v>
      </c>
      <c r="AM104" s="629">
        <f>'Учет 3б'!$S$1050</f>
        <v>0</v>
      </c>
      <c r="AN104" s="1130">
        <f>SUM(AM104,AM105)</f>
        <v>0</v>
      </c>
      <c r="AO104" s="1131" t="str">
        <f>IF(AN104=0,"--",IF(AN104=LARGE($AN$4:$AN$143,1),"лучший",IF(AN104=SMALL($AN$4:$AN$143,$AQ$1+1),"худший"," ")))</f>
        <v>--</v>
      </c>
      <c r="AP104" s="1144" t="str">
        <f>IF(AN104&gt;0,IF(AU104=1,AV104,CONCATENATE(AV104,"-",AV104+AU104-1)),"-")</f>
        <v>-</v>
      </c>
      <c r="AQ104" s="630"/>
      <c r="AR104" s="630"/>
      <c r="AS104" s="626">
        <f>IF(AN104&gt;0,1,0)</f>
        <v>0</v>
      </c>
      <c r="AT104">
        <v>1</v>
      </c>
      <c r="AU104" s="1144">
        <f>SUMIF($AV$4:$AV$143,AV104,$AT$4:$AT$143)</f>
        <v>70</v>
      </c>
      <c r="AV104" s="1202">
        <f>RANK(AN104,$AN$4:$AN$143,0)</f>
        <v>1</v>
      </c>
    </row>
    <row r="105" spans="1:48" s="235" customFormat="1" ht="13.5" hidden="1">
      <c r="A105" s="1140"/>
      <c r="B105" s="768">
        <f>Командиры!D587</f>
        <v>0</v>
      </c>
      <c r="C105" s="627">
        <f>'Учет 3б'!$G$1051</f>
        <v>0</v>
      </c>
      <c r="D105" s="1130"/>
      <c r="E105" s="1131"/>
      <c r="F105" s="627">
        <f>'Учет 3б'!$H$1051</f>
        <v>0</v>
      </c>
      <c r="G105" s="1130"/>
      <c r="H105" s="1131"/>
      <c r="I105" s="627">
        <f>'Учет 3б'!$I$1051</f>
        <v>0</v>
      </c>
      <c r="J105" s="1130"/>
      <c r="K105" s="1131"/>
      <c r="L105" s="627">
        <f>'Учет 3б'!$J$1051</f>
        <v>0</v>
      </c>
      <c r="M105" s="1130"/>
      <c r="N105" s="1131"/>
      <c r="O105" s="627">
        <f>'Учет 3б'!$K$1051</f>
        <v>0</v>
      </c>
      <c r="P105" s="1130"/>
      <c r="Q105" s="1131"/>
      <c r="R105" s="627">
        <f>'Учет 3б'!$L$1051</f>
        <v>0</v>
      </c>
      <c r="S105" s="1130"/>
      <c r="T105" s="1131"/>
      <c r="U105" s="627">
        <f>'Учет 3б'!$M$1051</f>
        <v>0</v>
      </c>
      <c r="V105" s="1130"/>
      <c r="W105" s="1131"/>
      <c r="X105" s="627">
        <f>'Учет 3б'!$N$1051</f>
        <v>0</v>
      </c>
      <c r="Y105" s="1130"/>
      <c r="Z105" s="1131"/>
      <c r="AA105" s="627">
        <f>'Учет 3б'!$O$1051</f>
        <v>0</v>
      </c>
      <c r="AB105" s="1130"/>
      <c r="AC105" s="1131"/>
      <c r="AD105" s="627">
        <f>'Учет 3б'!$P$1051</f>
        <v>0</v>
      </c>
      <c r="AE105" s="1130"/>
      <c r="AF105" s="1131"/>
      <c r="AG105" s="627">
        <f>'Учет 3б'!$Q$1051</f>
        <v>0</v>
      </c>
      <c r="AH105" s="1130"/>
      <c r="AI105" s="1131"/>
      <c r="AJ105" s="627">
        <f>'Учет 3б'!$R$1051</f>
        <v>0</v>
      </c>
      <c r="AK105" s="1130"/>
      <c r="AL105" s="1131"/>
      <c r="AM105" s="627">
        <f>'Учет 3б'!$S$1051</f>
        <v>0</v>
      </c>
      <c r="AN105" s="1130"/>
      <c r="AO105" s="1131"/>
      <c r="AP105" s="1144"/>
      <c r="AQ105" s="631"/>
      <c r="AR105" s="631"/>
      <c r="AS105" s="626">
        <f>IF(AN104&gt;0,1,0)</f>
        <v>0</v>
      </c>
      <c r="AT105">
        <v>1</v>
      </c>
      <c r="AU105" s="1144"/>
      <c r="AV105" s="1202"/>
    </row>
    <row r="106" spans="1:48" ht="13.5" hidden="1">
      <c r="A106" s="1141">
        <v>336</v>
      </c>
      <c r="B106" s="767">
        <f>Командиры!C598</f>
        <v>0</v>
      </c>
      <c r="C106" s="628">
        <f>'Учет 3б'!$G$1110</f>
        <v>0</v>
      </c>
      <c r="D106" s="1130">
        <f>SUM(C106,C107)</f>
        <v>0</v>
      </c>
      <c r="E106" s="1131" t="str">
        <f>IF(D106=0,"--",IF(D106=LARGE($D$4:$D$143,1),"лучший",IF(D106=SMALL($D$4:$D$143,$AQ$1+1),"худший"," ")))</f>
        <v>--</v>
      </c>
      <c r="F106" s="628">
        <f>'Учет 3б'!$H$1110</f>
        <v>0</v>
      </c>
      <c r="G106" s="1130">
        <f>SUM(F106,F107)</f>
        <v>0</v>
      </c>
      <c r="H106" s="1131" t="str">
        <f>IF(G106=0,"--",IF(G106=LARGE($G$4:$G$143,1),"лучший",IF(G106=SMALL($G$4:$G$143,$AQ$1+1),"худший"," ")))</f>
        <v>--</v>
      </c>
      <c r="I106" s="629">
        <f>'Учет 3б'!$I$1110</f>
        <v>0</v>
      </c>
      <c r="J106" s="1130">
        <f>SUM(I106,I107)</f>
        <v>0</v>
      </c>
      <c r="K106" s="1131" t="str">
        <f>IF(J106=0,"--",IF(J106=LARGE($J$4:$J$143,1),"лучший",IF(J106=SMALL($J$4:$J$143,$AQ$1+1),"худший"," ")))</f>
        <v>--</v>
      </c>
      <c r="L106" s="629">
        <f>'Учет 3б'!$J$1110</f>
        <v>0</v>
      </c>
      <c r="M106" s="1130">
        <f>SUM(L106,L107)</f>
        <v>0</v>
      </c>
      <c r="N106" s="1131" t="str">
        <f>IF(M106=0,"--",IF(M106=LARGE($M$4:$M$143,1),"лучший",IF(M106=SMALL($M$4:$M$143,$AQ$1+1),"худший"," ")))</f>
        <v>--</v>
      </c>
      <c r="O106" s="629">
        <f>'Учет 3б'!$K$1110</f>
        <v>0</v>
      </c>
      <c r="P106" s="1130">
        <f>SUM(O106,O107)</f>
        <v>0</v>
      </c>
      <c r="Q106" s="1131" t="str">
        <f>IF(P106=0,"--",IF(P106=LARGE($P$4:$P$143,1),"лучший",IF(P106=SMALL($P$4:$P$143,$AQ$1+1),"худший"," ")))</f>
        <v>--</v>
      </c>
      <c r="R106" s="629">
        <f>'Учет 3б'!$L$1110</f>
        <v>0</v>
      </c>
      <c r="S106" s="1130">
        <f>SUM(R106,R107)</f>
        <v>0</v>
      </c>
      <c r="T106" s="1131" t="str">
        <f>IF(S106=0,"--",IF(S106=LARGE($S$4:$S$143,1),"лучший",IF(S106=SMALL($S$4:$S$143,$AQ$1+1),"худший"," ")))</f>
        <v>--</v>
      </c>
      <c r="U106" s="629">
        <f>'Учет 3б'!$M$1110</f>
        <v>0</v>
      </c>
      <c r="V106" s="1130">
        <f>SUM(U106,U107)</f>
        <v>0</v>
      </c>
      <c r="W106" s="1131" t="str">
        <f>IF(V106=0,"--",IF(V106=LARGE($V$4:$V$143,1),"лучший",IF(V106=SMALL($V$4:$V$143,$AQ$1+1),"худший"," ")))</f>
        <v>--</v>
      </c>
      <c r="X106" s="629">
        <f>'Учет 3б'!$N$1110</f>
        <v>0</v>
      </c>
      <c r="Y106" s="1130">
        <f>SUM(X106,X107)</f>
        <v>0</v>
      </c>
      <c r="Z106" s="1131" t="str">
        <f>IF(Y106=0,"--",IF(Y106=LARGE($Y$4:$Y$143,1),"лучший",IF(Y106=SMALL($Y$4:$Y$143,$AQ$1+1),"худший"," ")))</f>
        <v>--</v>
      </c>
      <c r="AA106" s="629">
        <f>'Учет 3б'!$O$1110</f>
        <v>0</v>
      </c>
      <c r="AB106" s="1130">
        <f>SUM(AA106,AA107)</f>
        <v>0</v>
      </c>
      <c r="AC106" s="1131" t="str">
        <f>IF(AB106=0,"--",IF(AB106=LARGE($AB$4:$AB$143,1),"лучший",IF(AB106=SMALL($AB$4:$AB$143,$AQ$1+1),"худший"," ")))</f>
        <v>--</v>
      </c>
      <c r="AD106" s="629">
        <f>'Учет 3б'!$P$1110</f>
        <v>0</v>
      </c>
      <c r="AE106" s="1130">
        <f>SUM(AD106,AD107)</f>
        <v>0</v>
      </c>
      <c r="AF106" s="1131" t="str">
        <f>IF(AE106=0,"--",IF(AE106=LARGE($AE$4:$AE$143,1),"лучший",IF(AE106=SMALL($AE$4:$AE$143,$AQ$1+1),"худший"," ")))</f>
        <v>--</v>
      </c>
      <c r="AG106" s="629">
        <f>'Учет 3б'!$Q$1110</f>
        <v>0</v>
      </c>
      <c r="AH106" s="1130">
        <f>SUM(AG106,AG107)</f>
        <v>0</v>
      </c>
      <c r="AI106" s="1131" t="str">
        <f>IF(AH106=0,"--",IF(AH106=LARGE($AH$4:$AH$143,1),"лучший",IF(AH106=SMALL($AH$4:$AH$143,$AQ$1+1),"худший"," ")))</f>
        <v>--</v>
      </c>
      <c r="AJ106" s="629">
        <f>'Учет 3б'!$R$1110</f>
        <v>0</v>
      </c>
      <c r="AK106" s="1130">
        <f>SUM(AJ106,AJ107)</f>
        <v>0</v>
      </c>
      <c r="AL106" s="1131" t="str">
        <f>IF(AK106=0,"--",IF(AK106=LARGE($AK$4:$AK$143,1),"лучший",IF(AK106=SMALL($AK$4:$AK$143,$AQ$1+1),"худший"," ")))</f>
        <v>--</v>
      </c>
      <c r="AM106" s="629">
        <f>'Учет 3б'!$S$1110</f>
        <v>0</v>
      </c>
      <c r="AN106" s="1130">
        <f>SUM(AM106,AM107)</f>
        <v>0</v>
      </c>
      <c r="AO106" s="1131" t="str">
        <f>IF(AN106=0,"--",IF(AN106=LARGE($AN$4:$AN$143,1),"лучший",IF(AN106=SMALL($AN$4:$AN$143,$AQ$1+1),"худший"," ")))</f>
        <v>--</v>
      </c>
      <c r="AP106" s="1144" t="str">
        <f>IF(AN106&gt;0,IF(AU106=1,AV106,CONCATENATE(AV106,"-",AV106+AU106-1)),"-")</f>
        <v>-</v>
      </c>
      <c r="AQ106" s="630"/>
      <c r="AR106" s="630"/>
      <c r="AS106" s="626">
        <f>IF(AN106&gt;0,1,0)</f>
        <v>0</v>
      </c>
      <c r="AT106">
        <v>1</v>
      </c>
      <c r="AU106" s="1144">
        <f>SUMIF($AV$4:$AV$143,AV106,$AT$4:$AT$143)</f>
        <v>70</v>
      </c>
      <c r="AV106" s="1202">
        <f>RANK(AN106,$AN$4:$AN$143,0)</f>
        <v>1</v>
      </c>
    </row>
    <row r="107" spans="1:48" s="235" customFormat="1" ht="13.5" hidden="1">
      <c r="A107" s="1140"/>
      <c r="B107" s="768">
        <f>Командиры!D598</f>
        <v>0</v>
      </c>
      <c r="C107" s="627">
        <f>'Учет 3б'!$G$1111</f>
        <v>0</v>
      </c>
      <c r="D107" s="1130"/>
      <c r="E107" s="1131"/>
      <c r="F107" s="627">
        <f>'Учет 3б'!$H$1111</f>
        <v>0</v>
      </c>
      <c r="G107" s="1130"/>
      <c r="H107" s="1131"/>
      <c r="I107" s="627">
        <f>'Учет 3б'!$I$1111</f>
        <v>0</v>
      </c>
      <c r="J107" s="1130"/>
      <c r="K107" s="1131"/>
      <c r="L107" s="627">
        <f>'Учет 3б'!$J$1111</f>
        <v>0</v>
      </c>
      <c r="M107" s="1130"/>
      <c r="N107" s="1131"/>
      <c r="O107" s="627">
        <f>'Учет 3б'!$K$1111</f>
        <v>0</v>
      </c>
      <c r="P107" s="1130"/>
      <c r="Q107" s="1131"/>
      <c r="R107" s="627">
        <f>'Учет 3б'!$L$1111</f>
        <v>0</v>
      </c>
      <c r="S107" s="1130"/>
      <c r="T107" s="1131"/>
      <c r="U107" s="627">
        <f>'Учет 3б'!$M$1111</f>
        <v>0</v>
      </c>
      <c r="V107" s="1130"/>
      <c r="W107" s="1131"/>
      <c r="X107" s="627">
        <f>'Учет 3б'!$N$1111</f>
        <v>0</v>
      </c>
      <c r="Y107" s="1130"/>
      <c r="Z107" s="1131"/>
      <c r="AA107" s="627">
        <f>'Учет 3б'!$O$1111</f>
        <v>0</v>
      </c>
      <c r="AB107" s="1130"/>
      <c r="AC107" s="1131"/>
      <c r="AD107" s="627">
        <f>'Учет 3б'!$P$1111</f>
        <v>0</v>
      </c>
      <c r="AE107" s="1130"/>
      <c r="AF107" s="1131"/>
      <c r="AG107" s="627">
        <f>'Учет 3б'!$Q$1111</f>
        <v>0</v>
      </c>
      <c r="AH107" s="1130"/>
      <c r="AI107" s="1131"/>
      <c r="AJ107" s="627">
        <f>'Учет 3б'!$R$1111</f>
        <v>0</v>
      </c>
      <c r="AK107" s="1130"/>
      <c r="AL107" s="1131"/>
      <c r="AM107" s="627">
        <f>'Учет 3б'!$S$1111</f>
        <v>0</v>
      </c>
      <c r="AN107" s="1130"/>
      <c r="AO107" s="1131"/>
      <c r="AP107" s="1144"/>
      <c r="AQ107" s="631"/>
      <c r="AR107" s="631"/>
      <c r="AS107" s="626">
        <f>IF(AN106&gt;0,1,0)</f>
        <v>0</v>
      </c>
      <c r="AT107">
        <v>1</v>
      </c>
      <c r="AU107" s="1144"/>
      <c r="AV107" s="1202"/>
    </row>
    <row r="108" spans="1:48" hidden="1">
      <c r="A108" s="1141">
        <v>411</v>
      </c>
      <c r="B108" s="767">
        <f>Командиры!C611</f>
        <v>0</v>
      </c>
      <c r="C108" s="628">
        <f>'Учет 4б'!$G$62</f>
        <v>0</v>
      </c>
      <c r="D108" s="1130">
        <f>SUM(C108,C109)</f>
        <v>0</v>
      </c>
      <c r="E108" s="1131" t="str">
        <f>IF(D108=0,"--",IF(D108=LARGE($D$4:$D$143,1),"лучший",IF(D108=SMALL($D$4:$D$143,$AQ$1+1),"худший"," ")))</f>
        <v>--</v>
      </c>
      <c r="F108" s="628">
        <f>'Учет 4б'!$H$62</f>
        <v>0</v>
      </c>
      <c r="G108" s="1130">
        <f>SUM(F108,F109)</f>
        <v>0</v>
      </c>
      <c r="H108" s="1131" t="str">
        <f>IF(G108=0,"--",IF(G108=LARGE($G$4:$G$143,1),"лучший",IF(G108=SMALL($G$4:$G$143,$AQ$1+1),"худший"," ")))</f>
        <v>--</v>
      </c>
      <c r="I108" s="629">
        <f>'Учет 4б'!$I$62</f>
        <v>0</v>
      </c>
      <c r="J108" s="1130">
        <f>SUM(I108,I109)</f>
        <v>0</v>
      </c>
      <c r="K108" s="1131" t="str">
        <f>IF(J108=0,"--",IF(J108=LARGE($J$4:$J$143,1),"лучший",IF(J108=SMALL($J$4:$J$143,$AQ$1+1),"худший"," ")))</f>
        <v>--</v>
      </c>
      <c r="L108" s="629">
        <f>'Учет 4б'!$J$62</f>
        <v>0</v>
      </c>
      <c r="M108" s="1130">
        <f>SUM(L108,L109)</f>
        <v>0</v>
      </c>
      <c r="N108" s="1131" t="str">
        <f>IF(M108=0,"--",IF(M108=LARGE($M$4:$M$143,1),"лучший",IF(M108=SMALL($M$4:$M$143,$AQ$1+1),"худший"," ")))</f>
        <v>--</v>
      </c>
      <c r="O108" s="629">
        <f>'Учет 4б'!$K$62</f>
        <v>0</v>
      </c>
      <c r="P108" s="1130">
        <f>SUM(O108,O109)</f>
        <v>0</v>
      </c>
      <c r="Q108" s="1131" t="str">
        <f>IF(P108=0,"--",IF(P108=LARGE($P$4:$P$143,1),"лучший",IF(P108=SMALL($P$4:$P$143,$AQ$1+1),"худший"," ")))</f>
        <v>--</v>
      </c>
      <c r="R108" s="629">
        <f>'Учет 4б'!$L$62</f>
        <v>0</v>
      </c>
      <c r="S108" s="1130">
        <f>SUM(R108,R109)</f>
        <v>0</v>
      </c>
      <c r="T108" s="1131" t="str">
        <f>IF(S108=0,"--",IF(S108=LARGE($S$4:$S$143,1),"лучший",IF(S108=SMALL($S$4:$S$143,$AQ$1+1),"худший"," ")))</f>
        <v>--</v>
      </c>
      <c r="U108" s="629">
        <f>'Учет 4б'!$M$62</f>
        <v>0</v>
      </c>
      <c r="V108" s="1130">
        <f>SUM(U108,U109)</f>
        <v>0</v>
      </c>
      <c r="W108" s="1131" t="str">
        <f>IF(V108=0,"--",IF(V108=LARGE($V$4:$V$143,1),"лучший",IF(V108=SMALL($V$4:$V$143,$AQ$1+1),"худший"," ")))</f>
        <v>--</v>
      </c>
      <c r="X108" s="629">
        <f>'Учет 4б'!$N$62</f>
        <v>0</v>
      </c>
      <c r="Y108" s="1130">
        <f>SUM(X108,X109)</f>
        <v>0</v>
      </c>
      <c r="Z108" s="1131" t="str">
        <f>IF(Y108=0,"--",IF(Y108=LARGE($Y$4:$Y$143,1),"лучший",IF(Y108=SMALL($Y$4:$Y$143,$AQ$1+1),"худший"," ")))</f>
        <v>--</v>
      </c>
      <c r="AA108" s="629">
        <f>'Учет 4б'!$O$62</f>
        <v>0</v>
      </c>
      <c r="AB108" s="1130">
        <f>SUM(AA108,AA109)</f>
        <v>0</v>
      </c>
      <c r="AC108" s="1131" t="str">
        <f>IF(AB108=0,"--",IF(AB108=LARGE($AB$4:$AB$143,1),"лучший",IF(AB108=SMALL($AB$4:$AB$143,$AQ$1+1),"худший"," ")))</f>
        <v>--</v>
      </c>
      <c r="AD108" s="629">
        <f>'Учет 4б'!$P$62</f>
        <v>0</v>
      </c>
      <c r="AE108" s="1130">
        <f>SUM(AD108,AD109)</f>
        <v>0</v>
      </c>
      <c r="AF108" s="1131" t="str">
        <f>IF(AE108=0,"--",IF(AE108=LARGE($AE$4:$AE$143,1),"лучший",IF(AE108=SMALL($AE$4:$AE$143,$AQ$1+1),"худший"," ")))</f>
        <v>--</v>
      </c>
      <c r="AG108" s="629">
        <f>'Учет 4б'!$Q$62</f>
        <v>0</v>
      </c>
      <c r="AH108" s="1130">
        <f>SUM(AG108,AG109)</f>
        <v>0</v>
      </c>
      <c r="AI108" s="1131" t="str">
        <f>IF(AH108=0,"--",IF(AH108=LARGE($AH$4:$AH$143,1),"лучший",IF(AH108=SMALL($AH$4:$AH$143,$AQ$1+1),"худший"," ")))</f>
        <v>--</v>
      </c>
      <c r="AJ108" s="629">
        <f>'Учет 4б'!$R$62</f>
        <v>0</v>
      </c>
      <c r="AK108" s="1130">
        <f>SUM(AJ108,AJ109)</f>
        <v>0</v>
      </c>
      <c r="AL108" s="1131" t="str">
        <f>IF(AK108=0,"--",IF(AK108=LARGE($AK$4:$AK$143,1),"лучший",IF(AK108=SMALL($AK$4:$AK$143,$AQ$1+1),"худший"," ")))</f>
        <v>--</v>
      </c>
      <c r="AM108" s="629">
        <f>'Учет 4б'!$S$62</f>
        <v>0</v>
      </c>
      <c r="AN108" s="1130">
        <f>SUM(AM108,AM109)</f>
        <v>0</v>
      </c>
      <c r="AO108" s="1131" t="str">
        <f>IF(AN108=0,"--",IF(AN108=LARGE($AN$4:$AN$143,1),"лучший",IF(AN108=SMALL($AN$4:$AN$143,$AQ$1+1),"худший"," ")))</f>
        <v>--</v>
      </c>
      <c r="AP108" s="1144" t="str">
        <f>IF(AN108&gt;0,IF(AU108=1,AV108,CONCATENATE(AV108,"-",AV108+AU108-1)),"-")</f>
        <v>-</v>
      </c>
      <c r="AQ108" s="94"/>
      <c r="AR108" s="94"/>
      <c r="AS108" s="626">
        <f>IF(AN108&gt;0,1,0)</f>
        <v>0</v>
      </c>
      <c r="AT108">
        <v>1</v>
      </c>
      <c r="AU108" s="1144">
        <f>SUMIF($AV$4:$AV$143,AV108,$AT$4:$AT$143)</f>
        <v>70</v>
      </c>
      <c r="AV108" s="1202">
        <f>RANK(AN108,$AN$4:$AN$143,0)</f>
        <v>1</v>
      </c>
    </row>
    <row r="109" spans="1:48" s="235" customFormat="1" hidden="1">
      <c r="A109" s="1140"/>
      <c r="B109" s="768">
        <f>Командиры!D611</f>
        <v>0</v>
      </c>
      <c r="C109" s="627">
        <f>'Учет 4б'!$G$63</f>
        <v>0</v>
      </c>
      <c r="D109" s="1130"/>
      <c r="E109" s="1131"/>
      <c r="F109" s="627">
        <f>'Учет 4б'!$H$63</f>
        <v>0</v>
      </c>
      <c r="G109" s="1130"/>
      <c r="H109" s="1131"/>
      <c r="I109" s="627">
        <f>'Учет 4б'!$I$63</f>
        <v>0</v>
      </c>
      <c r="J109" s="1130"/>
      <c r="K109" s="1131"/>
      <c r="L109" s="627">
        <f>'Учет 4б'!$J$63</f>
        <v>0</v>
      </c>
      <c r="M109" s="1130"/>
      <c r="N109" s="1131"/>
      <c r="O109" s="627">
        <f>'Учет 4б'!$K$63</f>
        <v>0</v>
      </c>
      <c r="P109" s="1130"/>
      <c r="Q109" s="1131"/>
      <c r="R109" s="627">
        <f>'Учет 4б'!$L$63</f>
        <v>0</v>
      </c>
      <c r="S109" s="1130"/>
      <c r="T109" s="1131"/>
      <c r="U109" s="627">
        <f>'Учет 4б'!$M$63</f>
        <v>0</v>
      </c>
      <c r="V109" s="1130"/>
      <c r="W109" s="1131"/>
      <c r="X109" s="627">
        <f>'Учет 4б'!$N$63</f>
        <v>0</v>
      </c>
      <c r="Y109" s="1130"/>
      <c r="Z109" s="1131"/>
      <c r="AA109" s="627">
        <f>'Учет 4б'!$O$63</f>
        <v>0</v>
      </c>
      <c r="AB109" s="1130"/>
      <c r="AC109" s="1131"/>
      <c r="AD109" s="627">
        <f>'Учет 4б'!$P$63</f>
        <v>0</v>
      </c>
      <c r="AE109" s="1130"/>
      <c r="AF109" s="1131"/>
      <c r="AG109" s="627">
        <f>'Учет 4б'!$Q$63</f>
        <v>0</v>
      </c>
      <c r="AH109" s="1130"/>
      <c r="AI109" s="1131"/>
      <c r="AJ109" s="627">
        <f>'Учет 4б'!$R$63</f>
        <v>0</v>
      </c>
      <c r="AK109" s="1130"/>
      <c r="AL109" s="1131"/>
      <c r="AM109" s="627">
        <f>'Учет 4б'!$S$63</f>
        <v>0</v>
      </c>
      <c r="AN109" s="1130"/>
      <c r="AO109" s="1131"/>
      <c r="AP109" s="1144"/>
      <c r="AQ109" s="96"/>
      <c r="AR109" s="96"/>
      <c r="AS109" s="626">
        <f>IF(AN108&gt;0,1,0)</f>
        <v>0</v>
      </c>
      <c r="AT109">
        <v>1</v>
      </c>
      <c r="AU109" s="1144"/>
      <c r="AV109" s="1202"/>
    </row>
    <row r="110" spans="1:48" hidden="1">
      <c r="A110" s="1141">
        <v>412</v>
      </c>
      <c r="B110" s="767">
        <f>Командиры!C622</f>
        <v>0</v>
      </c>
      <c r="C110" s="628">
        <f>'Учет 4б'!$G$122</f>
        <v>0</v>
      </c>
      <c r="D110" s="1130">
        <f>SUM(C110,C111)</f>
        <v>0</v>
      </c>
      <c r="E110" s="1131" t="str">
        <f>IF(D110=0,"--",IF(D110=LARGE($D$4:$D$143,1),"лучший",IF(D110=SMALL($D$4:$D$143,$AQ$1+1),"худший"," ")))</f>
        <v>--</v>
      </c>
      <c r="F110" s="628">
        <f>'Учет 4б'!$H$122</f>
        <v>0</v>
      </c>
      <c r="G110" s="1130">
        <f>SUM(F110,F111)</f>
        <v>0</v>
      </c>
      <c r="H110" s="1131" t="str">
        <f>IF(G110=0,"--",IF(G110=LARGE($G$4:$G$143,1),"лучший",IF(G110=SMALL($G$4:$G$143,$AQ$1+1),"худший"," ")))</f>
        <v>--</v>
      </c>
      <c r="I110" s="629">
        <f>'Учет 4б'!$I$122</f>
        <v>0</v>
      </c>
      <c r="J110" s="1130">
        <f>SUM(I110,I111)</f>
        <v>0</v>
      </c>
      <c r="K110" s="1131" t="str">
        <f>IF(J110=0,"--",IF(J110=LARGE($J$4:$J$143,1),"лучший",IF(J110=SMALL($J$4:$J$143,$AQ$1+1),"худший"," ")))</f>
        <v>--</v>
      </c>
      <c r="L110" s="629">
        <f>'Учет 4б'!$J$122</f>
        <v>0</v>
      </c>
      <c r="M110" s="1130">
        <f>SUM(L110,L111)</f>
        <v>0</v>
      </c>
      <c r="N110" s="1131" t="str">
        <f>IF(M110=0,"--",IF(M110=LARGE($M$4:$M$143,1),"лучший",IF(M110=SMALL($M$4:$M$143,$AQ$1+1),"худший"," ")))</f>
        <v>--</v>
      </c>
      <c r="O110" s="629">
        <f>'Учет 4б'!$K$122</f>
        <v>0</v>
      </c>
      <c r="P110" s="1130">
        <f>SUM(O110,O111)</f>
        <v>0</v>
      </c>
      <c r="Q110" s="1131" t="str">
        <f>IF(P110=0,"--",IF(P110=LARGE($P$4:$P$143,1),"лучший",IF(P110=SMALL($P$4:$P$143,$AQ$1+1),"худший"," ")))</f>
        <v>--</v>
      </c>
      <c r="R110" s="629">
        <f>'Учет 4б'!$L$122</f>
        <v>0</v>
      </c>
      <c r="S110" s="1130">
        <f>SUM(R110,R111)</f>
        <v>0</v>
      </c>
      <c r="T110" s="1131" t="str">
        <f>IF(S110=0,"--",IF(S110=LARGE($S$4:$S$143,1),"лучший",IF(S110=SMALL($S$4:$S$143,$AQ$1+1),"худший"," ")))</f>
        <v>--</v>
      </c>
      <c r="U110" s="629">
        <f>'Учет 4б'!$M$122</f>
        <v>0</v>
      </c>
      <c r="V110" s="1130">
        <f>SUM(U110,U111)</f>
        <v>0</v>
      </c>
      <c r="W110" s="1131" t="str">
        <f>IF(V110=0,"--",IF(V110=LARGE($V$4:$V$143,1),"лучший",IF(V110=SMALL($V$4:$V$143,$AQ$1+1),"худший"," ")))</f>
        <v>--</v>
      </c>
      <c r="X110" s="629">
        <f>'Учет 4б'!$N$122</f>
        <v>0</v>
      </c>
      <c r="Y110" s="1130">
        <f>SUM(X110,X111)</f>
        <v>0</v>
      </c>
      <c r="Z110" s="1131" t="str">
        <f>IF(Y110=0,"--",IF(Y110=LARGE($Y$4:$Y$143,1),"лучший",IF(Y110=SMALL($Y$4:$Y$143,$AQ$1+1),"худший"," ")))</f>
        <v>--</v>
      </c>
      <c r="AA110" s="629">
        <f>'Учет 4б'!$O$122</f>
        <v>0</v>
      </c>
      <c r="AB110" s="1130">
        <f>SUM(AA110,AA111)</f>
        <v>0</v>
      </c>
      <c r="AC110" s="1131" t="str">
        <f>IF(AB110=0,"--",IF(AB110=LARGE($AB$4:$AB$143,1),"лучший",IF(AB110=SMALL($AB$4:$AB$143,$AQ$1+1),"худший"," ")))</f>
        <v>--</v>
      </c>
      <c r="AD110" s="629">
        <f>'Учет 4б'!$P$122</f>
        <v>0</v>
      </c>
      <c r="AE110" s="1130">
        <f>SUM(AD110,AD111)</f>
        <v>0</v>
      </c>
      <c r="AF110" s="1131" t="str">
        <f>IF(AE110=0,"--",IF(AE110=LARGE($AE$4:$AE$143,1),"лучший",IF(AE110=SMALL($AE$4:$AE$143,$AQ$1+1),"худший"," ")))</f>
        <v>--</v>
      </c>
      <c r="AG110" s="629">
        <f>'Учет 4б'!$Q$122</f>
        <v>0</v>
      </c>
      <c r="AH110" s="1130">
        <f>SUM(AG110,AG111)</f>
        <v>0</v>
      </c>
      <c r="AI110" s="1131" t="str">
        <f>IF(AH110=0,"--",IF(AH110=LARGE($AH$4:$AH$143,1),"лучший",IF(AH110=SMALL($AH$4:$AH$143,$AQ$1+1),"худший"," ")))</f>
        <v>--</v>
      </c>
      <c r="AJ110" s="629">
        <f>'Учет 4б'!$R$122</f>
        <v>0</v>
      </c>
      <c r="AK110" s="1130">
        <f>SUM(AJ110,AJ111)</f>
        <v>0</v>
      </c>
      <c r="AL110" s="1131" t="str">
        <f>IF(AK110=0,"--",IF(AK110=LARGE($AK$4:$AK$143,1),"лучший",IF(AK110=SMALL($AK$4:$AK$143,$AQ$1+1),"худший"," ")))</f>
        <v>--</v>
      </c>
      <c r="AM110" s="629">
        <f>'Учет 4б'!$S$122</f>
        <v>0</v>
      </c>
      <c r="AN110" s="1130">
        <f>SUM(AM110,AM111)</f>
        <v>0</v>
      </c>
      <c r="AO110" s="1131" t="str">
        <f>IF(AN110=0,"--",IF(AN110=LARGE($AN$4:$AN$143,1),"лучший",IF(AN110=SMALL($AN$4:$AN$143,$AQ$1+1),"худший"," ")))</f>
        <v>--</v>
      </c>
      <c r="AP110" s="1144" t="str">
        <f>IF(AN110&gt;0,IF(AU110=1,AV110,CONCATENATE(AV110,"-",AV110+AU110-1)),"-")</f>
        <v>-</v>
      </c>
      <c r="AQ110" s="94"/>
      <c r="AR110" s="94"/>
      <c r="AS110" s="626">
        <f>IF(AN110&gt;0,1,0)</f>
        <v>0</v>
      </c>
      <c r="AT110">
        <v>1</v>
      </c>
      <c r="AU110" s="1144">
        <f>SUMIF($AV$4:$AV$143,AV110,$AT$4:$AT$143)</f>
        <v>70</v>
      </c>
      <c r="AV110" s="1202">
        <f>RANK(AN110,$AN$4:$AN$143,0)</f>
        <v>1</v>
      </c>
    </row>
    <row r="111" spans="1:48" s="235" customFormat="1" hidden="1">
      <c r="A111" s="1140"/>
      <c r="B111" s="768">
        <f>Командиры!D622</f>
        <v>0</v>
      </c>
      <c r="C111" s="627">
        <f>'Учет 4б'!$G$123</f>
        <v>0</v>
      </c>
      <c r="D111" s="1130"/>
      <c r="E111" s="1131"/>
      <c r="F111" s="627">
        <f>'Учет 4б'!$H$123</f>
        <v>0</v>
      </c>
      <c r="G111" s="1130"/>
      <c r="H111" s="1131"/>
      <c r="I111" s="627">
        <f>'Учет 4б'!$I$123</f>
        <v>0</v>
      </c>
      <c r="J111" s="1130"/>
      <c r="K111" s="1131"/>
      <c r="L111" s="627">
        <f>'Учет 4б'!$J$123</f>
        <v>0</v>
      </c>
      <c r="M111" s="1130"/>
      <c r="N111" s="1131"/>
      <c r="O111" s="627">
        <f>'Учет 4б'!$K$123</f>
        <v>0</v>
      </c>
      <c r="P111" s="1130"/>
      <c r="Q111" s="1131"/>
      <c r="R111" s="627">
        <f>'Учет 4б'!$L$123</f>
        <v>0</v>
      </c>
      <c r="S111" s="1130"/>
      <c r="T111" s="1131"/>
      <c r="U111" s="627">
        <f>'Учет 4б'!$M$123</f>
        <v>0</v>
      </c>
      <c r="V111" s="1130"/>
      <c r="W111" s="1131"/>
      <c r="X111" s="627">
        <f>'Учет 4б'!$N$123</f>
        <v>0</v>
      </c>
      <c r="Y111" s="1130"/>
      <c r="Z111" s="1131"/>
      <c r="AA111" s="627">
        <f>'Учет 4б'!$O$123</f>
        <v>0</v>
      </c>
      <c r="AB111" s="1130"/>
      <c r="AC111" s="1131"/>
      <c r="AD111" s="627">
        <f>'Учет 4б'!$P$123</f>
        <v>0</v>
      </c>
      <c r="AE111" s="1130"/>
      <c r="AF111" s="1131"/>
      <c r="AG111" s="627">
        <f>'Учет 4б'!$Q$123</f>
        <v>0</v>
      </c>
      <c r="AH111" s="1130"/>
      <c r="AI111" s="1131"/>
      <c r="AJ111" s="627">
        <f>'Учет 4б'!$R$123</f>
        <v>0</v>
      </c>
      <c r="AK111" s="1130"/>
      <c r="AL111" s="1131"/>
      <c r="AM111" s="627">
        <f>'Учет 4б'!$S$123</f>
        <v>0</v>
      </c>
      <c r="AN111" s="1130"/>
      <c r="AO111" s="1131"/>
      <c r="AP111" s="1144"/>
      <c r="AQ111" s="96"/>
      <c r="AR111" s="96"/>
      <c r="AS111" s="626">
        <f>IF(AN110&gt;0,1,0)</f>
        <v>0</v>
      </c>
      <c r="AT111">
        <v>1</v>
      </c>
      <c r="AU111" s="1144"/>
      <c r="AV111" s="1202"/>
    </row>
    <row r="112" spans="1:48" hidden="1">
      <c r="A112" s="1141">
        <v>413</v>
      </c>
      <c r="B112" s="767">
        <f>Командиры!C633</f>
        <v>0</v>
      </c>
      <c r="C112" s="628">
        <f>'Учет 4б'!$G$182</f>
        <v>0</v>
      </c>
      <c r="D112" s="1130">
        <f>SUM(C112,C113)</f>
        <v>0</v>
      </c>
      <c r="E112" s="1131" t="str">
        <f>IF(D112=0,"--",IF(D112=LARGE($D$4:$D$143,1),"лучший",IF(D112=SMALL($D$4:$D$143,$AQ$1+1),"худший"," ")))</f>
        <v>--</v>
      </c>
      <c r="F112" s="628">
        <f>'Учет 4б'!$H$182</f>
        <v>0</v>
      </c>
      <c r="G112" s="1130">
        <f>SUM(F112,F113)</f>
        <v>0</v>
      </c>
      <c r="H112" s="1131" t="str">
        <f>IF(G112=0,"--",IF(G112=LARGE($G$4:$G$143,1),"лучший",IF(G112=SMALL($G$4:$G$143,$AQ$1+1),"худший"," ")))</f>
        <v>--</v>
      </c>
      <c r="I112" s="629">
        <f>'Учет 4б'!$I$182</f>
        <v>0</v>
      </c>
      <c r="J112" s="1130">
        <f>SUM(I112,I113)</f>
        <v>0</v>
      </c>
      <c r="K112" s="1131" t="str">
        <f>IF(J112=0,"--",IF(J112=LARGE($J$4:$J$143,1),"лучший",IF(J112=SMALL($J$4:$J$143,$AQ$1+1),"худший"," ")))</f>
        <v>--</v>
      </c>
      <c r="L112" s="629">
        <f>'Учет 4б'!$J$182</f>
        <v>0</v>
      </c>
      <c r="M112" s="1130">
        <f>SUM(L112,L113)</f>
        <v>0</v>
      </c>
      <c r="N112" s="1131" t="str">
        <f>IF(M112=0,"--",IF(M112=LARGE($M$4:$M$143,1),"лучший",IF(M112=SMALL($M$4:$M$143,$AQ$1+1),"худший"," ")))</f>
        <v>--</v>
      </c>
      <c r="O112" s="629">
        <f>'Учет 4б'!$K$182</f>
        <v>0</v>
      </c>
      <c r="P112" s="1130">
        <f>SUM(O112,O113)</f>
        <v>0</v>
      </c>
      <c r="Q112" s="1131" t="str">
        <f>IF(P112=0,"--",IF(P112=LARGE($P$4:$P$143,1),"лучший",IF(P112=SMALL($P$4:$P$143,$AQ$1+1),"худший"," ")))</f>
        <v>--</v>
      </c>
      <c r="R112" s="629">
        <f>'Учет 4б'!$L$182</f>
        <v>0</v>
      </c>
      <c r="S112" s="1130">
        <f>SUM(R112,R113)</f>
        <v>0</v>
      </c>
      <c r="T112" s="1131" t="str">
        <f>IF(S112=0,"--",IF(S112=LARGE($S$4:$S$143,1),"лучший",IF(S112=SMALL($S$4:$S$143,$AQ$1+1),"худший"," ")))</f>
        <v>--</v>
      </c>
      <c r="U112" s="629">
        <f>'Учет 4б'!$M$182</f>
        <v>0</v>
      </c>
      <c r="V112" s="1130">
        <f>SUM(U112,U113)</f>
        <v>0</v>
      </c>
      <c r="W112" s="1131" t="str">
        <f>IF(V112=0,"--",IF(V112=LARGE($V$4:$V$143,1),"лучший",IF(V112=SMALL($V$4:$V$143,$AQ$1+1),"худший"," ")))</f>
        <v>--</v>
      </c>
      <c r="X112" s="629">
        <f>'Учет 4б'!$N$182</f>
        <v>0</v>
      </c>
      <c r="Y112" s="1130">
        <f>SUM(X112,X113)</f>
        <v>0</v>
      </c>
      <c r="Z112" s="1131" t="str">
        <f>IF(Y112=0,"--",IF(Y112=LARGE($Y$4:$Y$143,1),"лучший",IF(Y112=SMALL($Y$4:$Y$143,$AQ$1+1),"худший"," ")))</f>
        <v>--</v>
      </c>
      <c r="AA112" s="629">
        <f>'Учет 4б'!$O$182</f>
        <v>0</v>
      </c>
      <c r="AB112" s="1130">
        <f>SUM(AA112,AA113)</f>
        <v>0</v>
      </c>
      <c r="AC112" s="1131" t="str">
        <f>IF(AB112=0,"--",IF(AB112=LARGE($AB$4:$AB$143,1),"лучший",IF(AB112=SMALL($AB$4:$AB$143,$AQ$1+1),"худший"," ")))</f>
        <v>--</v>
      </c>
      <c r="AD112" s="629">
        <f>'Учет 4б'!$P$182</f>
        <v>0</v>
      </c>
      <c r="AE112" s="1130">
        <f>SUM(AD112,AD113)</f>
        <v>0</v>
      </c>
      <c r="AF112" s="1131" t="str">
        <f>IF(AE112=0,"--",IF(AE112=LARGE($AE$4:$AE$143,1),"лучший",IF(AE112=SMALL($AE$4:$AE$143,$AQ$1+1),"худший"," ")))</f>
        <v>--</v>
      </c>
      <c r="AG112" s="629">
        <f>'Учет 4б'!$Q$182</f>
        <v>0</v>
      </c>
      <c r="AH112" s="1130">
        <f>SUM(AG112,AG113)</f>
        <v>0</v>
      </c>
      <c r="AI112" s="1131" t="str">
        <f>IF(AH112=0,"--",IF(AH112=LARGE($AH$4:$AH$143,1),"лучший",IF(AH112=SMALL($AH$4:$AH$143,$AQ$1+1),"худший"," ")))</f>
        <v>--</v>
      </c>
      <c r="AJ112" s="629">
        <f>'Учет 4б'!$R$182</f>
        <v>0</v>
      </c>
      <c r="AK112" s="1130">
        <f>SUM(AJ112,AJ113)</f>
        <v>0</v>
      </c>
      <c r="AL112" s="1131" t="str">
        <f>IF(AK112=0,"--",IF(AK112=LARGE($AK$4:$AK$143,1),"лучший",IF(AK112=SMALL($AK$4:$AK$143,$AQ$1+1),"худший"," ")))</f>
        <v>--</v>
      </c>
      <c r="AM112" s="629">
        <f>'Учет 4б'!$S$182</f>
        <v>0</v>
      </c>
      <c r="AN112" s="1130">
        <f>SUM(AM112,AM113)</f>
        <v>0</v>
      </c>
      <c r="AO112" s="1131" t="str">
        <f>IF(AN112=0,"--",IF(AN112=LARGE($AN$4:$AN$143,1),"лучший",IF(AN112=SMALL($AN$4:$AN$143,$AQ$1+1),"худший"," ")))</f>
        <v>--</v>
      </c>
      <c r="AP112" s="1144" t="str">
        <f>IF(AN112&gt;0,IF(AU112=1,AV112,CONCATENATE(AV112,"-",AV112+AU112-1)),"-")</f>
        <v>-</v>
      </c>
      <c r="AQ112" s="94"/>
      <c r="AR112" s="94"/>
      <c r="AS112" s="626">
        <f>IF(AN112&gt;0,1,0)</f>
        <v>0</v>
      </c>
      <c r="AT112">
        <v>1</v>
      </c>
      <c r="AU112" s="1144">
        <f>SUMIF($AV$4:$AV$143,AV112,$AT$4:$AT$143)</f>
        <v>70</v>
      </c>
      <c r="AV112" s="1202">
        <f>RANK(AN112,$AN$4:$AN$143,0)</f>
        <v>1</v>
      </c>
    </row>
    <row r="113" spans="1:48" s="235" customFormat="1" hidden="1">
      <c r="A113" s="1140"/>
      <c r="B113" s="768">
        <f>Командиры!D633</f>
        <v>0</v>
      </c>
      <c r="C113" s="627">
        <f>'Учет 4б'!$G$183</f>
        <v>0</v>
      </c>
      <c r="D113" s="1130"/>
      <c r="E113" s="1131"/>
      <c r="F113" s="627">
        <f>'Учет 4б'!$H$183</f>
        <v>0</v>
      </c>
      <c r="G113" s="1130"/>
      <c r="H113" s="1131"/>
      <c r="I113" s="627">
        <f>'Учет 4б'!$I$183</f>
        <v>0</v>
      </c>
      <c r="J113" s="1130"/>
      <c r="K113" s="1131"/>
      <c r="L113" s="627">
        <f>'Учет 4б'!$J$183</f>
        <v>0</v>
      </c>
      <c r="M113" s="1130"/>
      <c r="N113" s="1131"/>
      <c r="O113" s="627">
        <f>'Учет 4б'!$K$183</f>
        <v>0</v>
      </c>
      <c r="P113" s="1130"/>
      <c r="Q113" s="1131"/>
      <c r="R113" s="627">
        <f>'Учет 4б'!$L$183</f>
        <v>0</v>
      </c>
      <c r="S113" s="1130"/>
      <c r="T113" s="1131"/>
      <c r="U113" s="627">
        <f>'Учет 4б'!$M$183</f>
        <v>0</v>
      </c>
      <c r="V113" s="1130"/>
      <c r="W113" s="1131"/>
      <c r="X113" s="627">
        <f>'Учет 4б'!$N$183</f>
        <v>0</v>
      </c>
      <c r="Y113" s="1130"/>
      <c r="Z113" s="1131"/>
      <c r="AA113" s="627">
        <f>'Учет 4б'!$O$183</f>
        <v>0</v>
      </c>
      <c r="AB113" s="1130"/>
      <c r="AC113" s="1131"/>
      <c r="AD113" s="627">
        <f>'Учет 4б'!$P$183</f>
        <v>0</v>
      </c>
      <c r="AE113" s="1130"/>
      <c r="AF113" s="1131"/>
      <c r="AG113" s="627">
        <f>'Учет 4б'!$Q$183</f>
        <v>0</v>
      </c>
      <c r="AH113" s="1130"/>
      <c r="AI113" s="1131"/>
      <c r="AJ113" s="627">
        <f>'Учет 4б'!$R$183</f>
        <v>0</v>
      </c>
      <c r="AK113" s="1130"/>
      <c r="AL113" s="1131"/>
      <c r="AM113" s="627">
        <f>'Учет 4б'!$S$183</f>
        <v>0</v>
      </c>
      <c r="AN113" s="1130"/>
      <c r="AO113" s="1131"/>
      <c r="AP113" s="1144"/>
      <c r="AQ113" s="96"/>
      <c r="AR113" s="96"/>
      <c r="AS113" s="626">
        <f>IF(AN112&gt;0,1,0)</f>
        <v>0</v>
      </c>
      <c r="AT113">
        <v>1</v>
      </c>
      <c r="AU113" s="1144"/>
      <c r="AV113" s="1202"/>
    </row>
    <row r="114" spans="1:48" hidden="1">
      <c r="A114" s="1141">
        <v>414</v>
      </c>
      <c r="B114" s="767">
        <f>Командиры!C644</f>
        <v>0</v>
      </c>
      <c r="C114" s="628">
        <f>'Учет 4б'!$G$242</f>
        <v>0</v>
      </c>
      <c r="D114" s="1130">
        <f>SUM(C114,C115)</f>
        <v>0</v>
      </c>
      <c r="E114" s="1131" t="str">
        <f>IF(D114=0,"--",IF(D114=LARGE($D$4:$D$143,1),"лучший",IF(D114=SMALL($D$4:$D$143,$AQ$1+1),"худший"," ")))</f>
        <v>--</v>
      </c>
      <c r="F114" s="628">
        <f>'Учет 4б'!$H$242</f>
        <v>0</v>
      </c>
      <c r="G114" s="1130">
        <f>SUM(F114,F115)</f>
        <v>0</v>
      </c>
      <c r="H114" s="1131" t="str">
        <f>IF(G114=0,"--",IF(G114=LARGE($G$4:$G$143,1),"лучший",IF(G114=SMALL($G$4:$G$143,$AQ$1+1),"худший"," ")))</f>
        <v>--</v>
      </c>
      <c r="I114" s="629">
        <f>'Учет 4б'!$I$242</f>
        <v>0</v>
      </c>
      <c r="J114" s="1130">
        <f>SUM(I114,I115)</f>
        <v>0</v>
      </c>
      <c r="K114" s="1131" t="str">
        <f>IF(J114=0,"--",IF(J114=LARGE($J$4:$J$143,1),"лучший",IF(J114=SMALL($J$4:$J$143,$AQ$1+1),"худший"," ")))</f>
        <v>--</v>
      </c>
      <c r="L114" s="629">
        <f>'Учет 4б'!$J$242</f>
        <v>0</v>
      </c>
      <c r="M114" s="1130">
        <f>SUM(L114,L115)</f>
        <v>0</v>
      </c>
      <c r="N114" s="1131" t="str">
        <f>IF(M114=0,"--",IF(M114=LARGE($M$4:$M$143,1),"лучший",IF(M114=SMALL($M$4:$M$143,$AQ$1+1),"худший"," ")))</f>
        <v>--</v>
      </c>
      <c r="O114" s="629">
        <f>'Учет 4б'!$K$242</f>
        <v>0</v>
      </c>
      <c r="P114" s="1130">
        <f>SUM(O114,O115)</f>
        <v>0</v>
      </c>
      <c r="Q114" s="1131" t="str">
        <f>IF(P114=0,"--",IF(P114=LARGE($P$4:$P$143,1),"лучший",IF(P114=SMALL($P$4:$P$143,$AQ$1+1),"худший"," ")))</f>
        <v>--</v>
      </c>
      <c r="R114" s="629">
        <f>'Учет 4б'!$L$242</f>
        <v>0</v>
      </c>
      <c r="S114" s="1130">
        <f>SUM(R114,R115)</f>
        <v>0</v>
      </c>
      <c r="T114" s="1131" t="str">
        <f>IF(S114=0,"--",IF(S114=LARGE($S$4:$S$143,1),"лучший",IF(S114=SMALL($S$4:$S$143,$AQ$1+1),"худший"," ")))</f>
        <v>--</v>
      </c>
      <c r="U114" s="629">
        <f>'Учет 4б'!$M$242</f>
        <v>0</v>
      </c>
      <c r="V114" s="1130">
        <f>SUM(U114,U115)</f>
        <v>0</v>
      </c>
      <c r="W114" s="1131" t="str">
        <f>IF(V114=0,"--",IF(V114=LARGE($V$4:$V$143,1),"лучший",IF(V114=SMALL($V$4:$V$143,$AQ$1+1),"худший"," ")))</f>
        <v>--</v>
      </c>
      <c r="X114" s="629">
        <f>'Учет 4б'!$N$242</f>
        <v>0</v>
      </c>
      <c r="Y114" s="1130">
        <f>SUM(X114,X115)</f>
        <v>0</v>
      </c>
      <c r="Z114" s="1131" t="str">
        <f>IF(Y114=0,"--",IF(Y114=LARGE($Y$4:$Y$143,1),"лучший",IF(Y114=SMALL($Y$4:$Y$143,$AQ$1+1),"худший"," ")))</f>
        <v>--</v>
      </c>
      <c r="AA114" s="629">
        <f>'Учет 4б'!$O$242</f>
        <v>0</v>
      </c>
      <c r="AB114" s="1130">
        <f>SUM(AA114,AA115)</f>
        <v>0</v>
      </c>
      <c r="AC114" s="1131" t="str">
        <f>IF(AB114=0,"--",IF(AB114=LARGE($AB$4:$AB$143,1),"лучший",IF(AB114=SMALL($AB$4:$AB$143,$AQ$1+1),"худший"," ")))</f>
        <v>--</v>
      </c>
      <c r="AD114" s="629">
        <f>'Учет 4б'!$P$242</f>
        <v>0</v>
      </c>
      <c r="AE114" s="1130">
        <f>SUM(AD114,AD115)</f>
        <v>0</v>
      </c>
      <c r="AF114" s="1131" t="str">
        <f>IF(AE114=0,"--",IF(AE114=LARGE($AE$4:$AE$143,1),"лучший",IF(AE114=SMALL($AE$4:$AE$143,$AQ$1+1),"худший"," ")))</f>
        <v>--</v>
      </c>
      <c r="AG114" s="629">
        <f>'Учет 4б'!$Q$242</f>
        <v>0</v>
      </c>
      <c r="AH114" s="1130">
        <f>SUM(AG114,AG115)</f>
        <v>0</v>
      </c>
      <c r="AI114" s="1131" t="str">
        <f>IF(AH114=0,"--",IF(AH114=LARGE($AH$4:$AH$143,1),"лучший",IF(AH114=SMALL($AH$4:$AH$143,$AQ$1+1),"худший"," ")))</f>
        <v>--</v>
      </c>
      <c r="AJ114" s="629">
        <f>'Учет 4б'!$R$242</f>
        <v>0</v>
      </c>
      <c r="AK114" s="1130">
        <f>SUM(AJ114,AJ115)</f>
        <v>0</v>
      </c>
      <c r="AL114" s="1131" t="str">
        <f>IF(AK114=0,"--",IF(AK114=LARGE($AK$4:$AK$143,1),"лучший",IF(AK114=SMALL($AK$4:$AK$143,$AQ$1+1),"худший"," ")))</f>
        <v>--</v>
      </c>
      <c r="AM114" s="629">
        <f>'Учет 4б'!$S$242</f>
        <v>0</v>
      </c>
      <c r="AN114" s="1130">
        <f>SUM(AM114,AM115)</f>
        <v>0</v>
      </c>
      <c r="AO114" s="1131" t="str">
        <f>IF(AN114=0,"--",IF(AN114=LARGE($AN$4:$AN$143,1),"лучший",IF(AN114=SMALL($AN$4:$AN$143,$AQ$1+1),"худший"," ")))</f>
        <v>--</v>
      </c>
      <c r="AP114" s="1144" t="str">
        <f>IF(AN114&gt;0,IF(AU114=1,AV114,CONCATENATE(AV114,"-",AV114+AU114-1)),"-")</f>
        <v>-</v>
      </c>
      <c r="AQ114" s="94"/>
      <c r="AR114" s="94"/>
      <c r="AS114" s="626">
        <f>IF(AN114&gt;0,1,0)</f>
        <v>0</v>
      </c>
      <c r="AT114">
        <v>1</v>
      </c>
      <c r="AU114" s="1144">
        <f>SUMIF($AV$4:$AV$143,AV114,$AT$4:$AT$143)</f>
        <v>70</v>
      </c>
      <c r="AV114" s="1202">
        <f>RANK(AN114,$AN$4:$AN$143,0)</f>
        <v>1</v>
      </c>
    </row>
    <row r="115" spans="1:48" s="235" customFormat="1" hidden="1">
      <c r="A115" s="1140"/>
      <c r="B115" s="768">
        <f>Командиры!D644</f>
        <v>0</v>
      </c>
      <c r="C115" s="627">
        <f>'Учет 4б'!$G$243</f>
        <v>0</v>
      </c>
      <c r="D115" s="1130"/>
      <c r="E115" s="1131"/>
      <c r="F115" s="627">
        <f>'Учет 4б'!$H$243</f>
        <v>0</v>
      </c>
      <c r="G115" s="1130"/>
      <c r="H115" s="1131"/>
      <c r="I115" s="627">
        <f>'Учет 4б'!$I$243</f>
        <v>0</v>
      </c>
      <c r="J115" s="1130"/>
      <c r="K115" s="1131"/>
      <c r="L115" s="627">
        <f>'Учет 4б'!$J$243</f>
        <v>0</v>
      </c>
      <c r="M115" s="1130"/>
      <c r="N115" s="1131"/>
      <c r="O115" s="627">
        <f>'Учет 4б'!$K$243</f>
        <v>0</v>
      </c>
      <c r="P115" s="1130"/>
      <c r="Q115" s="1131"/>
      <c r="R115" s="627">
        <f>'Учет 4б'!$L$243</f>
        <v>0</v>
      </c>
      <c r="S115" s="1130"/>
      <c r="T115" s="1131"/>
      <c r="U115" s="627">
        <f>'Учет 4б'!$M$243</f>
        <v>0</v>
      </c>
      <c r="V115" s="1130"/>
      <c r="W115" s="1131"/>
      <c r="X115" s="627">
        <f>'Учет 4б'!$N$243</f>
        <v>0</v>
      </c>
      <c r="Y115" s="1130"/>
      <c r="Z115" s="1131"/>
      <c r="AA115" s="627">
        <f>'Учет 4б'!$O$243</f>
        <v>0</v>
      </c>
      <c r="AB115" s="1130"/>
      <c r="AC115" s="1131"/>
      <c r="AD115" s="627">
        <f>'Учет 4б'!$P$243</f>
        <v>0</v>
      </c>
      <c r="AE115" s="1130"/>
      <c r="AF115" s="1131"/>
      <c r="AG115" s="627">
        <f>'Учет 4б'!$Q$243</f>
        <v>0</v>
      </c>
      <c r="AH115" s="1130"/>
      <c r="AI115" s="1131"/>
      <c r="AJ115" s="627">
        <f>'Учет 4б'!$R$243</f>
        <v>0</v>
      </c>
      <c r="AK115" s="1130"/>
      <c r="AL115" s="1131"/>
      <c r="AM115" s="627">
        <f>'Учет 4б'!$S$243</f>
        <v>0</v>
      </c>
      <c r="AN115" s="1130"/>
      <c r="AO115" s="1131"/>
      <c r="AP115" s="1144"/>
      <c r="AQ115" s="96"/>
      <c r="AR115" s="96"/>
      <c r="AS115" s="626">
        <f>IF(AN114&gt;0,1,0)</f>
        <v>0</v>
      </c>
      <c r="AT115">
        <v>1</v>
      </c>
      <c r="AU115" s="1144"/>
      <c r="AV115" s="1202"/>
    </row>
    <row r="116" spans="1:48" hidden="1">
      <c r="A116" s="1141">
        <v>415</v>
      </c>
      <c r="B116" s="767">
        <f>Командиры!C655</f>
        <v>0</v>
      </c>
      <c r="C116" s="628">
        <f>'Учет 4б'!$G$302</f>
        <v>0</v>
      </c>
      <c r="D116" s="1130">
        <f>SUM(C116,C117)</f>
        <v>0</v>
      </c>
      <c r="E116" s="1131" t="str">
        <f>IF(D116=0,"--",IF(D116=LARGE($D$4:$D$143,1),"лучший",IF(D116=SMALL($D$4:$D$143,$AQ$1+1),"худший"," ")))</f>
        <v>--</v>
      </c>
      <c r="F116" s="628">
        <f>'Учет 4б'!$H$302</f>
        <v>0</v>
      </c>
      <c r="G116" s="1130">
        <f>SUM(F116,F117)</f>
        <v>0</v>
      </c>
      <c r="H116" s="1131" t="str">
        <f>IF(G116=0,"--",IF(G116=LARGE($G$4:$G$143,1),"лучший",IF(G116=SMALL($G$4:$G$143,$AQ$1+1),"худший"," ")))</f>
        <v>--</v>
      </c>
      <c r="I116" s="629">
        <f>'Учет 4б'!$I$302</f>
        <v>0</v>
      </c>
      <c r="J116" s="1130">
        <f>SUM(I116,I117)</f>
        <v>0</v>
      </c>
      <c r="K116" s="1131" t="str">
        <f>IF(J116=0,"--",IF(J116=LARGE($J$4:$J$143,1),"лучший",IF(J116=SMALL($J$4:$J$143,$AQ$1+1),"худший"," ")))</f>
        <v>--</v>
      </c>
      <c r="L116" s="629">
        <f>'Учет 4б'!$J$302</f>
        <v>0</v>
      </c>
      <c r="M116" s="1130">
        <f>SUM(L116,L117)</f>
        <v>0</v>
      </c>
      <c r="N116" s="1131" t="str">
        <f>IF(M116=0,"--",IF(M116=LARGE($M$4:$M$143,1),"лучший",IF(M116=SMALL($M$4:$M$143,$AQ$1+1),"худший"," ")))</f>
        <v>--</v>
      </c>
      <c r="O116" s="629">
        <f>'Учет 4б'!$K$302</f>
        <v>0</v>
      </c>
      <c r="P116" s="1130">
        <f>SUM(O116,O117)</f>
        <v>0</v>
      </c>
      <c r="Q116" s="1131" t="str">
        <f>IF(P116=0,"--",IF(P116=LARGE($P$4:$P$143,1),"лучший",IF(P116=SMALL($P$4:$P$143,$AQ$1+1),"худший"," ")))</f>
        <v>--</v>
      </c>
      <c r="R116" s="629">
        <f>'Учет 4б'!$L$302</f>
        <v>0</v>
      </c>
      <c r="S116" s="1130">
        <f>SUM(R116,R117)</f>
        <v>0</v>
      </c>
      <c r="T116" s="1131" t="str">
        <f>IF(S116=0,"--",IF(S116=LARGE($S$4:$S$143,1),"лучший",IF(S116=SMALL($S$4:$S$143,$AQ$1+1),"худший"," ")))</f>
        <v>--</v>
      </c>
      <c r="U116" s="629">
        <f>'Учет 4б'!$M$302</f>
        <v>0</v>
      </c>
      <c r="V116" s="1130">
        <f>SUM(U116,U117)</f>
        <v>0</v>
      </c>
      <c r="W116" s="1131" t="str">
        <f>IF(V116=0,"--",IF(V116=LARGE($V$4:$V$143,1),"лучший",IF(V116=SMALL($V$4:$V$143,$AQ$1+1),"худший"," ")))</f>
        <v>--</v>
      </c>
      <c r="X116" s="629">
        <f>'Учет 4б'!$N$302</f>
        <v>0</v>
      </c>
      <c r="Y116" s="1130">
        <f>SUM(X116,X117)</f>
        <v>0</v>
      </c>
      <c r="Z116" s="1131" t="str">
        <f>IF(Y116=0,"--",IF(Y116=LARGE($Y$4:$Y$143,1),"лучший",IF(Y116=SMALL($Y$4:$Y$143,$AQ$1+1),"худший"," ")))</f>
        <v>--</v>
      </c>
      <c r="AA116" s="629">
        <f>'Учет 4б'!$O$302</f>
        <v>0</v>
      </c>
      <c r="AB116" s="1130">
        <f>SUM(AA116,AA117)</f>
        <v>0</v>
      </c>
      <c r="AC116" s="1131" t="str">
        <f>IF(AB116=0,"--",IF(AB116=LARGE($AB$4:$AB$143,1),"лучший",IF(AB116=SMALL($AB$4:$AB$143,$AQ$1+1),"худший"," ")))</f>
        <v>--</v>
      </c>
      <c r="AD116" s="629">
        <f>'Учет 4б'!$P$302</f>
        <v>0</v>
      </c>
      <c r="AE116" s="1130">
        <f>SUM(AD116,AD117)</f>
        <v>0</v>
      </c>
      <c r="AF116" s="1131" t="str">
        <f>IF(AE116=0,"--",IF(AE116=LARGE($AE$4:$AE$143,1),"лучший",IF(AE116=SMALL($AE$4:$AE$143,$AQ$1+1),"худший"," ")))</f>
        <v>--</v>
      </c>
      <c r="AG116" s="629">
        <f>'Учет 4б'!$Q$302</f>
        <v>0</v>
      </c>
      <c r="AH116" s="1130">
        <f>SUM(AG116,AG117)</f>
        <v>0</v>
      </c>
      <c r="AI116" s="1131" t="str">
        <f>IF(AH116=0,"--",IF(AH116=LARGE($AH$4:$AH$143,1),"лучший",IF(AH116=SMALL($AH$4:$AH$143,$AQ$1+1),"худший"," ")))</f>
        <v>--</v>
      </c>
      <c r="AJ116" s="629">
        <f>'Учет 4б'!$R$302</f>
        <v>0</v>
      </c>
      <c r="AK116" s="1130">
        <f>SUM(AJ116,AJ117)</f>
        <v>0</v>
      </c>
      <c r="AL116" s="1131" t="str">
        <f>IF(AK116=0,"--",IF(AK116=LARGE($AK$4:$AK$143,1),"лучший",IF(AK116=SMALL($AK$4:$AK$143,$AQ$1+1),"худший"," ")))</f>
        <v>--</v>
      </c>
      <c r="AM116" s="629">
        <f>'Учет 4б'!$S$302</f>
        <v>0</v>
      </c>
      <c r="AN116" s="1130">
        <f>SUM(AM116,AM117)</f>
        <v>0</v>
      </c>
      <c r="AO116" s="1131" t="str">
        <f>IF(AN116=0,"--",IF(AN116=LARGE($AN$4:$AN$143,1),"лучший",IF(AN116=SMALL($AN$4:$AN$143,$AQ$1+1),"худший"," ")))</f>
        <v>--</v>
      </c>
      <c r="AP116" s="1144" t="str">
        <f>IF(AN116&gt;0,IF(AU116=1,AV116,CONCATENATE(AV116,"-",AV116+AU116-1)),"-")</f>
        <v>-</v>
      </c>
      <c r="AQ116" s="94"/>
      <c r="AR116" s="94"/>
      <c r="AS116" s="626">
        <f>IF(AN116&gt;0,1,0)</f>
        <v>0</v>
      </c>
      <c r="AT116">
        <v>1</v>
      </c>
      <c r="AU116" s="1144">
        <f>SUMIF($AV$4:$AV$143,AV116,$AT$4:$AT$143)</f>
        <v>70</v>
      </c>
      <c r="AV116" s="1202">
        <f>RANK(AN116,$AN$4:$AN$143,0)</f>
        <v>1</v>
      </c>
    </row>
    <row r="117" spans="1:48" s="235" customFormat="1" hidden="1">
      <c r="A117" s="1140"/>
      <c r="B117" s="768">
        <f>Командиры!D655</f>
        <v>0</v>
      </c>
      <c r="C117" s="627">
        <f>'Учет 4б'!$G$303</f>
        <v>0</v>
      </c>
      <c r="D117" s="1130"/>
      <c r="E117" s="1131"/>
      <c r="F117" s="627">
        <f>'Учет 4б'!$H$303</f>
        <v>0</v>
      </c>
      <c r="G117" s="1130"/>
      <c r="H117" s="1131"/>
      <c r="I117" s="627">
        <f>'Учет 4б'!$I$303</f>
        <v>0</v>
      </c>
      <c r="J117" s="1130"/>
      <c r="K117" s="1131"/>
      <c r="L117" s="627">
        <f>'Учет 4б'!$J$303</f>
        <v>0</v>
      </c>
      <c r="M117" s="1130"/>
      <c r="N117" s="1131"/>
      <c r="O117" s="627">
        <f>'Учет 4б'!$K$303</f>
        <v>0</v>
      </c>
      <c r="P117" s="1130"/>
      <c r="Q117" s="1131"/>
      <c r="R117" s="627">
        <f>'Учет 4б'!$L$303</f>
        <v>0</v>
      </c>
      <c r="S117" s="1130"/>
      <c r="T117" s="1131"/>
      <c r="U117" s="627">
        <f>'Учет 4б'!$M$303</f>
        <v>0</v>
      </c>
      <c r="V117" s="1130"/>
      <c r="W117" s="1131"/>
      <c r="X117" s="627">
        <f>'Учет 4б'!$N$303</f>
        <v>0</v>
      </c>
      <c r="Y117" s="1130"/>
      <c r="Z117" s="1131"/>
      <c r="AA117" s="627">
        <f>'Учет 4б'!$O$303</f>
        <v>0</v>
      </c>
      <c r="AB117" s="1130"/>
      <c r="AC117" s="1131"/>
      <c r="AD117" s="627">
        <f>'Учет 4б'!$P$303</f>
        <v>0</v>
      </c>
      <c r="AE117" s="1130"/>
      <c r="AF117" s="1131"/>
      <c r="AG117" s="627">
        <f>'Учет 4б'!$Q$303</f>
        <v>0</v>
      </c>
      <c r="AH117" s="1130"/>
      <c r="AI117" s="1131"/>
      <c r="AJ117" s="627">
        <f>'Учет 4б'!$R$303</f>
        <v>0</v>
      </c>
      <c r="AK117" s="1130"/>
      <c r="AL117" s="1131"/>
      <c r="AM117" s="627">
        <f>'Учет 4б'!$S$303</f>
        <v>0</v>
      </c>
      <c r="AN117" s="1130"/>
      <c r="AO117" s="1131"/>
      <c r="AP117" s="1144"/>
      <c r="AQ117" s="96"/>
      <c r="AR117" s="96"/>
      <c r="AS117" s="626">
        <f>IF(AN116&gt;0,1,0)</f>
        <v>0</v>
      </c>
      <c r="AT117">
        <v>1</v>
      </c>
      <c r="AU117" s="1144"/>
      <c r="AV117" s="1202"/>
    </row>
    <row r="118" spans="1:48" hidden="1">
      <c r="A118" s="1141">
        <v>416</v>
      </c>
      <c r="B118" s="767">
        <f>Командиры!C666</f>
        <v>0</v>
      </c>
      <c r="C118" s="628">
        <f>'Учет 4б'!$G$362</f>
        <v>0</v>
      </c>
      <c r="D118" s="1130">
        <f>SUM(C118,C119)</f>
        <v>0</v>
      </c>
      <c r="E118" s="1131" t="str">
        <f>IF(D118=0,"--",IF(D118=LARGE($D$4:$D$143,1),"лучший",IF(D118=SMALL($D$4:$D$143,$AQ$1+1),"худший"," ")))</f>
        <v>--</v>
      </c>
      <c r="F118" s="628">
        <f>'Учет 4б'!$H$362</f>
        <v>0</v>
      </c>
      <c r="G118" s="1130">
        <f>SUM(F118,F119)</f>
        <v>0</v>
      </c>
      <c r="H118" s="1131" t="str">
        <f>IF(G118=0,"--",IF(G118=LARGE($G$4:$G$143,1),"лучший",IF(G118=SMALL($G$4:$G$143,$AQ$1+1),"худший"," ")))</f>
        <v>--</v>
      </c>
      <c r="I118" s="629">
        <f>'Учет 4б'!$I$362</f>
        <v>0</v>
      </c>
      <c r="J118" s="1130">
        <f>SUM(I118,I119)</f>
        <v>0</v>
      </c>
      <c r="K118" s="1131" t="str">
        <f>IF(J118=0,"--",IF(J118=LARGE($J$4:$J$143,1),"лучший",IF(J118=SMALL($J$4:$J$143,$AQ$1+1),"худший"," ")))</f>
        <v>--</v>
      </c>
      <c r="L118" s="629">
        <f>'Учет 4б'!$J$362</f>
        <v>0</v>
      </c>
      <c r="M118" s="1130">
        <f>SUM(L118,L119)</f>
        <v>0</v>
      </c>
      <c r="N118" s="1131" t="str">
        <f>IF(M118=0,"--",IF(M118=LARGE($M$4:$M$143,1),"лучший",IF(M118=SMALL($M$4:$M$143,$AQ$1+1),"худший"," ")))</f>
        <v>--</v>
      </c>
      <c r="O118" s="629">
        <f>'Учет 4б'!$K$362</f>
        <v>0</v>
      </c>
      <c r="P118" s="1130">
        <f>SUM(O118,O119)</f>
        <v>0</v>
      </c>
      <c r="Q118" s="1131" t="str">
        <f>IF(P118=0,"--",IF(P118=LARGE($P$4:$P$143,1),"лучший",IF(P118=SMALL($P$4:$P$143,$AQ$1+1),"худший"," ")))</f>
        <v>--</v>
      </c>
      <c r="R118" s="629">
        <f>'Учет 4б'!$L$362</f>
        <v>0</v>
      </c>
      <c r="S118" s="1130">
        <f>SUM(R118,R119)</f>
        <v>0</v>
      </c>
      <c r="T118" s="1131" t="str">
        <f>IF(S118=0,"--",IF(S118=LARGE($S$4:$S$143,1),"лучший",IF(S118=SMALL($S$4:$S$143,$AQ$1+1),"худший"," ")))</f>
        <v>--</v>
      </c>
      <c r="U118" s="629">
        <f>'Учет 4б'!$M$362</f>
        <v>0</v>
      </c>
      <c r="V118" s="1130">
        <f>SUM(U118,U119)</f>
        <v>0</v>
      </c>
      <c r="W118" s="1131" t="str">
        <f>IF(V118=0,"--",IF(V118=LARGE($V$4:$V$143,1),"лучший",IF(V118=SMALL($V$4:$V$143,$AQ$1+1),"худший"," ")))</f>
        <v>--</v>
      </c>
      <c r="X118" s="629">
        <f>'Учет 4б'!$N$362</f>
        <v>0</v>
      </c>
      <c r="Y118" s="1130">
        <f>SUM(X118,X119)</f>
        <v>0</v>
      </c>
      <c r="Z118" s="1131" t="str">
        <f>IF(Y118=0,"--",IF(Y118=LARGE($Y$4:$Y$143,1),"лучший",IF(Y118=SMALL($Y$4:$Y$143,$AQ$1+1),"худший"," ")))</f>
        <v>--</v>
      </c>
      <c r="AA118" s="629">
        <f>'Учет 4б'!$O$362</f>
        <v>0</v>
      </c>
      <c r="AB118" s="1130">
        <f>SUM(AA118,AA119)</f>
        <v>0</v>
      </c>
      <c r="AC118" s="1131" t="str">
        <f>IF(AB118=0,"--",IF(AB118=LARGE($AB$4:$AB$143,1),"лучший",IF(AB118=SMALL($AB$4:$AB$143,$AQ$1+1),"худший"," ")))</f>
        <v>--</v>
      </c>
      <c r="AD118" s="629">
        <f>'Учет 4б'!$P$362</f>
        <v>0</v>
      </c>
      <c r="AE118" s="1130">
        <f>SUM(AD118,AD119)</f>
        <v>0</v>
      </c>
      <c r="AF118" s="1131" t="str">
        <f>IF(AE118=0,"--",IF(AE118=LARGE($AE$4:$AE$143,1),"лучший",IF(AE118=SMALL($AE$4:$AE$143,$AQ$1+1),"худший"," ")))</f>
        <v>--</v>
      </c>
      <c r="AG118" s="629">
        <f>'Учет 4б'!$Q$362</f>
        <v>0</v>
      </c>
      <c r="AH118" s="1130">
        <f>SUM(AG118,AG119)</f>
        <v>0</v>
      </c>
      <c r="AI118" s="1131" t="str">
        <f>IF(AH118=0,"--",IF(AH118=LARGE($AH$4:$AH$143,1),"лучший",IF(AH118=SMALL($AH$4:$AH$143,$AQ$1+1),"худший"," ")))</f>
        <v>--</v>
      </c>
      <c r="AJ118" s="629">
        <f>'Учет 4б'!$R$362</f>
        <v>0</v>
      </c>
      <c r="AK118" s="1130">
        <f>SUM(AJ118,AJ119)</f>
        <v>0</v>
      </c>
      <c r="AL118" s="1131" t="str">
        <f>IF(AK118=0,"--",IF(AK118=LARGE($AK$4:$AK$143,1),"лучший",IF(AK118=SMALL($AK$4:$AK$143,$AQ$1+1),"худший"," ")))</f>
        <v>--</v>
      </c>
      <c r="AM118" s="629">
        <f>'Учет 4б'!$S$362</f>
        <v>0</v>
      </c>
      <c r="AN118" s="1130">
        <f>SUM(AM118,AM119)</f>
        <v>0</v>
      </c>
      <c r="AO118" s="1131" t="str">
        <f>IF(AN118=0,"--",IF(AN118=LARGE($AN$4:$AN$143,1),"лучший",IF(AN118=SMALL($AN$4:$AN$143,$AQ$1+1),"худший"," ")))</f>
        <v>--</v>
      </c>
      <c r="AP118" s="1144" t="str">
        <f>IF(AN118&gt;0,IF(AU118=1,AV118,CONCATENATE(AV118,"-",AV118+AU118-1)),"-")</f>
        <v>-</v>
      </c>
      <c r="AQ118" s="94"/>
      <c r="AR118" s="94"/>
      <c r="AS118" s="626">
        <f>IF(AN118&gt;0,1,0)</f>
        <v>0</v>
      </c>
      <c r="AT118">
        <v>1</v>
      </c>
      <c r="AU118" s="1144">
        <f>SUMIF($AV$4:$AV$143,AV118,$AT$4:$AT$143)</f>
        <v>70</v>
      </c>
      <c r="AV118" s="1202">
        <f>RANK(AN118,$AN$4:$AN$143,0)</f>
        <v>1</v>
      </c>
    </row>
    <row r="119" spans="1:48" s="235" customFormat="1" hidden="1">
      <c r="A119" s="1140"/>
      <c r="B119" s="768">
        <f>Командиры!D666</f>
        <v>0</v>
      </c>
      <c r="C119" s="627">
        <f>'Учет 4б'!$G$363</f>
        <v>0</v>
      </c>
      <c r="D119" s="1130"/>
      <c r="E119" s="1131"/>
      <c r="F119" s="627">
        <f>'Учет 4б'!$H$363</f>
        <v>0</v>
      </c>
      <c r="G119" s="1130"/>
      <c r="H119" s="1131"/>
      <c r="I119" s="627">
        <f>'Учет 4б'!$I$363</f>
        <v>0</v>
      </c>
      <c r="J119" s="1130"/>
      <c r="K119" s="1131"/>
      <c r="L119" s="627">
        <f>'Учет 4б'!$J$363</f>
        <v>0</v>
      </c>
      <c r="M119" s="1130"/>
      <c r="N119" s="1131"/>
      <c r="O119" s="627">
        <f>'Учет 4б'!$K$363</f>
        <v>0</v>
      </c>
      <c r="P119" s="1130"/>
      <c r="Q119" s="1131"/>
      <c r="R119" s="627">
        <f>'Учет 4б'!$L$363</f>
        <v>0</v>
      </c>
      <c r="S119" s="1130"/>
      <c r="T119" s="1131"/>
      <c r="U119" s="627">
        <f>'Учет 4б'!$M$363</f>
        <v>0</v>
      </c>
      <c r="V119" s="1130"/>
      <c r="W119" s="1131"/>
      <c r="X119" s="627">
        <f>'Учет 4б'!$N$363</f>
        <v>0</v>
      </c>
      <c r="Y119" s="1130"/>
      <c r="Z119" s="1131"/>
      <c r="AA119" s="627">
        <f>'Учет 4б'!$O$363</f>
        <v>0</v>
      </c>
      <c r="AB119" s="1130"/>
      <c r="AC119" s="1131"/>
      <c r="AD119" s="627">
        <f>'Учет 4б'!$P$363</f>
        <v>0</v>
      </c>
      <c r="AE119" s="1130"/>
      <c r="AF119" s="1131"/>
      <c r="AG119" s="627">
        <f>'Учет 4б'!$Q$363</f>
        <v>0</v>
      </c>
      <c r="AH119" s="1130"/>
      <c r="AI119" s="1131"/>
      <c r="AJ119" s="627">
        <f>'Учет 4б'!$R$363</f>
        <v>0</v>
      </c>
      <c r="AK119" s="1130"/>
      <c r="AL119" s="1131"/>
      <c r="AM119" s="627">
        <f>'Учет 4б'!$S$363</f>
        <v>0</v>
      </c>
      <c r="AN119" s="1130"/>
      <c r="AO119" s="1131"/>
      <c r="AP119" s="1144"/>
      <c r="AQ119" s="96"/>
      <c r="AR119" s="96"/>
      <c r="AS119" s="626">
        <f>IF(AN118&gt;0,1,0)</f>
        <v>0</v>
      </c>
      <c r="AT119">
        <v>1</v>
      </c>
      <c r="AU119" s="1144"/>
      <c r="AV119" s="1202"/>
    </row>
    <row r="120" spans="1:48" hidden="1">
      <c r="A120" s="1141">
        <v>421</v>
      </c>
      <c r="B120" s="767">
        <f>Командиры!C678</f>
        <v>0</v>
      </c>
      <c r="C120" s="628">
        <f>'Учет 4б'!$G$436</f>
        <v>0</v>
      </c>
      <c r="D120" s="1130">
        <f>SUM(C120,C121)</f>
        <v>0</v>
      </c>
      <c r="E120" s="1131" t="str">
        <f>IF(D120=0,"--",IF(D120=LARGE($D$4:$D$143,1),"лучший",IF(D120=SMALL($D$4:$D$143,$AQ$1+1),"худший"," ")))</f>
        <v>--</v>
      </c>
      <c r="F120" s="628">
        <f>'Учет 4б'!$H$436</f>
        <v>0</v>
      </c>
      <c r="G120" s="1130">
        <f>SUM(F120,F121)</f>
        <v>0</v>
      </c>
      <c r="H120" s="1131" t="str">
        <f>IF(G120=0,"--",IF(G120=LARGE($G$4:$G$143,1),"лучший",IF(G120=SMALL($G$4:$G$143,$AQ$1+1),"худший"," ")))</f>
        <v>--</v>
      </c>
      <c r="I120" s="629">
        <f>'Учет 4б'!$I$436</f>
        <v>0</v>
      </c>
      <c r="J120" s="1130">
        <f>SUM(I120,I121)</f>
        <v>0</v>
      </c>
      <c r="K120" s="1131" t="str">
        <f>IF(J120=0,"--",IF(J120=LARGE($J$4:$J$143,1),"лучший",IF(J120=SMALL($J$4:$J$143,$AQ$1+1),"худший"," ")))</f>
        <v>--</v>
      </c>
      <c r="L120" s="629">
        <f>'Учет 4б'!$J$436</f>
        <v>0</v>
      </c>
      <c r="M120" s="1130">
        <f>SUM(L120,L121)</f>
        <v>0</v>
      </c>
      <c r="N120" s="1131" t="str">
        <f>IF(M120=0,"--",IF(M120=LARGE($M$4:$M$143,1),"лучший",IF(M120=SMALL($M$4:$M$143,$AQ$1+1),"худший"," ")))</f>
        <v>--</v>
      </c>
      <c r="O120" s="629">
        <f>'Учет 4б'!$K$436</f>
        <v>0</v>
      </c>
      <c r="P120" s="1130">
        <f>SUM(O120,O121)</f>
        <v>0</v>
      </c>
      <c r="Q120" s="1131" t="str">
        <f>IF(P120=0,"--",IF(P120=LARGE($P$4:$P$143,1),"лучший",IF(P120=SMALL($P$4:$P$143,$AQ$1+1),"худший"," ")))</f>
        <v>--</v>
      </c>
      <c r="R120" s="629">
        <f>'Учет 4б'!$L$436</f>
        <v>0</v>
      </c>
      <c r="S120" s="1130">
        <f>SUM(R120,R121)</f>
        <v>0</v>
      </c>
      <c r="T120" s="1131" t="str">
        <f>IF(S120=0,"--",IF(S120=LARGE($S$4:$S$143,1),"лучший",IF(S120=SMALL($S$4:$S$143,$AQ$1+1),"худший"," ")))</f>
        <v>--</v>
      </c>
      <c r="U120" s="629">
        <f>'Учет 4б'!$M$436</f>
        <v>0</v>
      </c>
      <c r="V120" s="1130">
        <f>SUM(U120,U121)</f>
        <v>0</v>
      </c>
      <c r="W120" s="1131" t="str">
        <f>IF(V120=0,"--",IF(V120=LARGE($V$4:$V$143,1),"лучший",IF(V120=SMALL($V$4:$V$143,$AQ$1+1),"худший"," ")))</f>
        <v>--</v>
      </c>
      <c r="X120" s="629">
        <f>'Учет 4б'!$N$436</f>
        <v>0</v>
      </c>
      <c r="Y120" s="1130">
        <f>SUM(X120,X121)</f>
        <v>0</v>
      </c>
      <c r="Z120" s="1131" t="str">
        <f>IF(Y120=0,"--",IF(Y120=LARGE($Y$4:$Y$143,1),"лучший",IF(Y120=SMALL($Y$4:$Y$143,$AQ$1+1),"худший"," ")))</f>
        <v>--</v>
      </c>
      <c r="AA120" s="629">
        <f>'Учет 4б'!$O$436</f>
        <v>0</v>
      </c>
      <c r="AB120" s="1130">
        <f>SUM(AA120,AA121)</f>
        <v>0</v>
      </c>
      <c r="AC120" s="1131" t="str">
        <f>IF(AB120=0,"--",IF(AB120=LARGE($AB$4:$AB$143,1),"лучший",IF(AB120=SMALL($AB$4:$AB$143,$AQ$1+1),"худший"," ")))</f>
        <v>--</v>
      </c>
      <c r="AD120" s="629">
        <f>'Учет 4б'!$P$436</f>
        <v>0</v>
      </c>
      <c r="AE120" s="1130">
        <f>SUM(AD120,AD121)</f>
        <v>0</v>
      </c>
      <c r="AF120" s="1131" t="str">
        <f>IF(AE120=0,"--",IF(AE120=LARGE($AE$4:$AE$143,1),"лучший",IF(AE120=SMALL($AE$4:$AE$143,$AQ$1+1),"худший"," ")))</f>
        <v>--</v>
      </c>
      <c r="AG120" s="629">
        <f>'Учет 4б'!$Q$436</f>
        <v>0</v>
      </c>
      <c r="AH120" s="1130">
        <f>SUM(AG120,AG121)</f>
        <v>0</v>
      </c>
      <c r="AI120" s="1131" t="str">
        <f>IF(AH120=0,"--",IF(AH120=LARGE($AH$4:$AH$143,1),"лучший",IF(AH120=SMALL($AH$4:$AH$143,$AQ$1+1),"худший"," ")))</f>
        <v>--</v>
      </c>
      <c r="AJ120" s="629">
        <f>'Учет 4б'!$R$436</f>
        <v>0</v>
      </c>
      <c r="AK120" s="1130">
        <f>SUM(AJ120,AJ121)</f>
        <v>0</v>
      </c>
      <c r="AL120" s="1131" t="str">
        <f>IF(AK120=0,"--",IF(AK120=LARGE($AK$4:$AK$143,1),"лучший",IF(AK120=SMALL($AK$4:$AK$143,$AQ$1+1),"худший"," ")))</f>
        <v>--</v>
      </c>
      <c r="AM120" s="629">
        <f>'Учет 4б'!$S$436</f>
        <v>0</v>
      </c>
      <c r="AN120" s="1130">
        <f>SUM(AM120,AM121)</f>
        <v>0</v>
      </c>
      <c r="AO120" s="1131" t="str">
        <f>IF(AN120=0,"--",IF(AN120=LARGE($AN$4:$AN$143,1),"лучший",IF(AN120=SMALL($AN$4:$AN$143,$AQ$1+1),"худший"," ")))</f>
        <v>--</v>
      </c>
      <c r="AP120" s="1144" t="str">
        <f>IF(AN120&gt;0,IF(AU120=1,AV120,CONCATENATE(AV120,"-",AV120+AU120-1)),"-")</f>
        <v>-</v>
      </c>
      <c r="AQ120" s="94"/>
      <c r="AR120" s="94"/>
      <c r="AS120" s="626">
        <f>IF(AN120&gt;0,1,0)</f>
        <v>0</v>
      </c>
      <c r="AT120">
        <v>1</v>
      </c>
      <c r="AU120" s="1144">
        <f>SUMIF($AV$4:$AV$143,AV120,$AT$4:$AT$143)</f>
        <v>70</v>
      </c>
      <c r="AV120" s="1202">
        <f>RANK(AN120,$AN$4:$AN$143,0)</f>
        <v>1</v>
      </c>
    </row>
    <row r="121" spans="1:48" s="235" customFormat="1" hidden="1">
      <c r="A121" s="1140"/>
      <c r="B121" s="768">
        <f>Командиры!D678</f>
        <v>0</v>
      </c>
      <c r="C121" s="627">
        <f>'Учет 4б'!$G$437</f>
        <v>0</v>
      </c>
      <c r="D121" s="1130"/>
      <c r="E121" s="1131"/>
      <c r="F121" s="627">
        <f>'Учет 4б'!$H$437</f>
        <v>0</v>
      </c>
      <c r="G121" s="1130"/>
      <c r="H121" s="1131"/>
      <c r="I121" s="627">
        <f>'Учет 4б'!$I$437</f>
        <v>0</v>
      </c>
      <c r="J121" s="1130"/>
      <c r="K121" s="1131"/>
      <c r="L121" s="627">
        <f>'Учет 4б'!$J$437</f>
        <v>0</v>
      </c>
      <c r="M121" s="1130"/>
      <c r="N121" s="1131"/>
      <c r="O121" s="627">
        <f>'Учет 4б'!$K$437</f>
        <v>0</v>
      </c>
      <c r="P121" s="1130"/>
      <c r="Q121" s="1131"/>
      <c r="R121" s="627">
        <f>'Учет 4б'!$L$437</f>
        <v>0</v>
      </c>
      <c r="S121" s="1130"/>
      <c r="T121" s="1131"/>
      <c r="U121" s="627">
        <f>'Учет 4б'!$M$437</f>
        <v>0</v>
      </c>
      <c r="V121" s="1130"/>
      <c r="W121" s="1131"/>
      <c r="X121" s="627">
        <f>'Учет 4б'!$N$437</f>
        <v>0</v>
      </c>
      <c r="Y121" s="1130"/>
      <c r="Z121" s="1131"/>
      <c r="AA121" s="627">
        <f>'Учет 4б'!$O$437</f>
        <v>0</v>
      </c>
      <c r="AB121" s="1130"/>
      <c r="AC121" s="1131"/>
      <c r="AD121" s="627">
        <f>'Учет 4б'!$P$437</f>
        <v>0</v>
      </c>
      <c r="AE121" s="1130"/>
      <c r="AF121" s="1131"/>
      <c r="AG121" s="627">
        <f>'Учет 4б'!$Q$437</f>
        <v>0</v>
      </c>
      <c r="AH121" s="1130"/>
      <c r="AI121" s="1131"/>
      <c r="AJ121" s="627">
        <f>'Учет 4б'!$R$437</f>
        <v>0</v>
      </c>
      <c r="AK121" s="1130"/>
      <c r="AL121" s="1131"/>
      <c r="AM121" s="627">
        <f>'Учет 4б'!$S$437</f>
        <v>0</v>
      </c>
      <c r="AN121" s="1130"/>
      <c r="AO121" s="1131"/>
      <c r="AP121" s="1144"/>
      <c r="AQ121" s="96"/>
      <c r="AR121" s="96"/>
      <c r="AS121" s="626">
        <f>IF(AN120&gt;0,1,0)</f>
        <v>0</v>
      </c>
      <c r="AT121">
        <v>1</v>
      </c>
      <c r="AU121" s="1144"/>
      <c r="AV121" s="1202"/>
    </row>
    <row r="122" spans="1:48" hidden="1">
      <c r="A122" s="1141">
        <v>422</v>
      </c>
      <c r="B122" s="767">
        <f>Командиры!C689</f>
        <v>0</v>
      </c>
      <c r="C122" s="628">
        <f>'Учет 4б'!$G$496</f>
        <v>0</v>
      </c>
      <c r="D122" s="1130">
        <f>SUM(C122,C123)</f>
        <v>0</v>
      </c>
      <c r="E122" s="1131" t="str">
        <f>IF(D122=0,"--",IF(D122=LARGE($D$4:$D$143,1),"лучший",IF(D122=SMALL($D$4:$D$143,$AQ$1+1),"худший"," ")))</f>
        <v>--</v>
      </c>
      <c r="F122" s="628">
        <f>'Учет 4б'!$H$496</f>
        <v>0</v>
      </c>
      <c r="G122" s="1130">
        <f>SUM(F122,F123)</f>
        <v>0</v>
      </c>
      <c r="H122" s="1131" t="str">
        <f>IF(G122=0,"--",IF(G122=LARGE($G$4:$G$143,1),"лучший",IF(G122=SMALL($G$4:$G$143,$AQ$1+1),"худший"," ")))</f>
        <v>--</v>
      </c>
      <c r="I122" s="629">
        <f>'Учет 4б'!$I$496</f>
        <v>0</v>
      </c>
      <c r="J122" s="1130">
        <f>SUM(I122,I123)</f>
        <v>0</v>
      </c>
      <c r="K122" s="1131" t="str">
        <f>IF(J122=0,"--",IF(J122=LARGE($J$4:$J$143,1),"лучший",IF(J122=SMALL($J$4:$J$143,$AQ$1+1),"худший"," ")))</f>
        <v>--</v>
      </c>
      <c r="L122" s="629">
        <f>'Учет 4б'!$J$496</f>
        <v>0</v>
      </c>
      <c r="M122" s="1130">
        <f>SUM(L122,L123)</f>
        <v>0</v>
      </c>
      <c r="N122" s="1131" t="str">
        <f>IF(M122=0,"--",IF(M122=LARGE($M$4:$M$143,1),"лучший",IF(M122=SMALL($M$4:$M$143,$AQ$1+1),"худший"," ")))</f>
        <v>--</v>
      </c>
      <c r="O122" s="629">
        <f>'Учет 4б'!$K$496</f>
        <v>0</v>
      </c>
      <c r="P122" s="1130">
        <f>SUM(O122,O123)</f>
        <v>0</v>
      </c>
      <c r="Q122" s="1131" t="str">
        <f>IF(P122=0,"--",IF(P122=LARGE($P$4:$P$143,1),"лучший",IF(P122=SMALL($P$4:$P$143,$AQ$1+1),"худший"," ")))</f>
        <v>--</v>
      </c>
      <c r="R122" s="629">
        <f>'Учет 4б'!$L$496</f>
        <v>0</v>
      </c>
      <c r="S122" s="1130">
        <f>SUM(R122,R123)</f>
        <v>0</v>
      </c>
      <c r="T122" s="1131" t="str">
        <f>IF(S122=0,"--",IF(S122=LARGE($S$4:$S$143,1),"лучший",IF(S122=SMALL($S$4:$S$143,$AQ$1+1),"худший"," ")))</f>
        <v>--</v>
      </c>
      <c r="U122" s="629">
        <f>'Учет 4б'!$M$496</f>
        <v>0</v>
      </c>
      <c r="V122" s="1130">
        <f>SUM(U122,U123)</f>
        <v>0</v>
      </c>
      <c r="W122" s="1131" t="str">
        <f>IF(V122=0,"--",IF(V122=LARGE($V$4:$V$143,1),"лучший",IF(V122=SMALL($V$4:$V$143,$AQ$1+1),"худший"," ")))</f>
        <v>--</v>
      </c>
      <c r="X122" s="629">
        <f>'Учет 4б'!$N$496</f>
        <v>0</v>
      </c>
      <c r="Y122" s="1130">
        <f>SUM(X122,X123)</f>
        <v>0</v>
      </c>
      <c r="Z122" s="1131" t="str">
        <f>IF(Y122=0,"--",IF(Y122=LARGE($Y$4:$Y$143,1),"лучший",IF(Y122=SMALL($Y$4:$Y$143,$AQ$1+1),"худший"," ")))</f>
        <v>--</v>
      </c>
      <c r="AA122" s="629">
        <f>'Учет 4б'!$O$496</f>
        <v>0</v>
      </c>
      <c r="AB122" s="1130">
        <f>SUM(AA122,AA123)</f>
        <v>0</v>
      </c>
      <c r="AC122" s="1131" t="str">
        <f>IF(AB122=0,"--",IF(AB122=LARGE($AB$4:$AB$143,1),"лучший",IF(AB122=SMALL($AB$4:$AB$143,$AQ$1+1),"худший"," ")))</f>
        <v>--</v>
      </c>
      <c r="AD122" s="629">
        <f>'Учет 4б'!$P$496</f>
        <v>0</v>
      </c>
      <c r="AE122" s="1130">
        <f>SUM(AD122,AD123)</f>
        <v>0</v>
      </c>
      <c r="AF122" s="1131" t="str">
        <f>IF(AE122=0,"--",IF(AE122=LARGE($AE$4:$AE$143,1),"лучший",IF(AE122=SMALL($AE$4:$AE$143,$AQ$1+1),"худший"," ")))</f>
        <v>--</v>
      </c>
      <c r="AG122" s="629">
        <f>'Учет 4б'!$Q$496</f>
        <v>0</v>
      </c>
      <c r="AH122" s="1130">
        <f>SUM(AG122,AG123)</f>
        <v>0</v>
      </c>
      <c r="AI122" s="1131" t="str">
        <f>IF(AH122=0,"--",IF(AH122=LARGE($AH$4:$AH$143,1),"лучший",IF(AH122=SMALL($AH$4:$AH$143,$AQ$1+1),"худший"," ")))</f>
        <v>--</v>
      </c>
      <c r="AJ122" s="629">
        <f>'Учет 4б'!$R$496</f>
        <v>0</v>
      </c>
      <c r="AK122" s="1130">
        <f>SUM(AJ122,AJ123)</f>
        <v>0</v>
      </c>
      <c r="AL122" s="1131" t="str">
        <f>IF(AK122=0,"--",IF(AK122=LARGE($AK$4:$AK$143,1),"лучший",IF(AK122=SMALL($AK$4:$AK$143,$AQ$1+1),"худший"," ")))</f>
        <v>--</v>
      </c>
      <c r="AM122" s="629">
        <f>'Учет 4б'!$S$496</f>
        <v>0</v>
      </c>
      <c r="AN122" s="1130">
        <f>SUM(AM122,AM123)</f>
        <v>0</v>
      </c>
      <c r="AO122" s="1131" t="str">
        <f>IF(AN122=0,"--",IF(AN122=LARGE($AN$4:$AN$143,1),"лучший",IF(AN122=SMALL($AN$4:$AN$143,$AQ$1+1),"худший"," ")))</f>
        <v>--</v>
      </c>
      <c r="AP122" s="1144" t="str">
        <f>IF(AN122&gt;0,IF(AU122=1,AV122,CONCATENATE(AV122,"-",AV122+AU122-1)),"-")</f>
        <v>-</v>
      </c>
      <c r="AQ122" s="94"/>
      <c r="AR122" s="94"/>
      <c r="AS122" s="626">
        <f>IF(AN122&gt;0,1,0)</f>
        <v>0</v>
      </c>
      <c r="AT122">
        <v>1</v>
      </c>
      <c r="AU122" s="1144">
        <f>SUMIF($AV$4:$AV$143,AV122,$AT$4:$AT$143)</f>
        <v>70</v>
      </c>
      <c r="AV122" s="1202">
        <f>RANK(AN122,$AN$4:$AN$143,0)</f>
        <v>1</v>
      </c>
    </row>
    <row r="123" spans="1:48" s="235" customFormat="1" hidden="1">
      <c r="A123" s="1140"/>
      <c r="B123" s="768">
        <f>Командиры!D689</f>
        <v>0</v>
      </c>
      <c r="C123" s="627">
        <f>'Учет 4б'!$G$497</f>
        <v>0</v>
      </c>
      <c r="D123" s="1130"/>
      <c r="E123" s="1131"/>
      <c r="F123" s="627">
        <f>'Учет 4б'!$H$497</f>
        <v>0</v>
      </c>
      <c r="G123" s="1130"/>
      <c r="H123" s="1131"/>
      <c r="I123" s="627">
        <f>'Учет 4б'!$I$497</f>
        <v>0</v>
      </c>
      <c r="J123" s="1130"/>
      <c r="K123" s="1131"/>
      <c r="L123" s="627">
        <f>'Учет 4б'!$J$497</f>
        <v>0</v>
      </c>
      <c r="M123" s="1130"/>
      <c r="N123" s="1131"/>
      <c r="O123" s="627">
        <f>'Учет 4б'!$K$497</f>
        <v>0</v>
      </c>
      <c r="P123" s="1130"/>
      <c r="Q123" s="1131"/>
      <c r="R123" s="627">
        <f>'Учет 4б'!$L$497</f>
        <v>0</v>
      </c>
      <c r="S123" s="1130"/>
      <c r="T123" s="1131"/>
      <c r="U123" s="627">
        <f>'Учет 4б'!$M$497</f>
        <v>0</v>
      </c>
      <c r="V123" s="1130"/>
      <c r="W123" s="1131"/>
      <c r="X123" s="627">
        <f>'Учет 4б'!$N$497</f>
        <v>0</v>
      </c>
      <c r="Y123" s="1130"/>
      <c r="Z123" s="1131"/>
      <c r="AA123" s="627">
        <f>'Учет 4б'!$O$497</f>
        <v>0</v>
      </c>
      <c r="AB123" s="1130"/>
      <c r="AC123" s="1131"/>
      <c r="AD123" s="627">
        <f>'Учет 4б'!$P$497</f>
        <v>0</v>
      </c>
      <c r="AE123" s="1130"/>
      <c r="AF123" s="1131"/>
      <c r="AG123" s="627">
        <f>'Учет 4б'!$Q$497</f>
        <v>0</v>
      </c>
      <c r="AH123" s="1130"/>
      <c r="AI123" s="1131"/>
      <c r="AJ123" s="627">
        <f>'Учет 4б'!$R$497</f>
        <v>0</v>
      </c>
      <c r="AK123" s="1130"/>
      <c r="AL123" s="1131"/>
      <c r="AM123" s="627">
        <f>'Учет 4б'!$S$497</f>
        <v>0</v>
      </c>
      <c r="AN123" s="1130"/>
      <c r="AO123" s="1131"/>
      <c r="AP123" s="1144"/>
      <c r="AQ123" s="96"/>
      <c r="AR123" s="96"/>
      <c r="AS123" s="626">
        <f>IF(AN122&gt;0,1,0)</f>
        <v>0</v>
      </c>
      <c r="AT123">
        <v>1</v>
      </c>
      <c r="AU123" s="1144"/>
      <c r="AV123" s="1202"/>
    </row>
    <row r="124" spans="1:48" hidden="1">
      <c r="A124" s="1141">
        <v>423</v>
      </c>
      <c r="B124" s="767">
        <f>Командиры!C700</f>
        <v>0</v>
      </c>
      <c r="C124" s="628">
        <f>'Учет 4б'!$G$556</f>
        <v>0</v>
      </c>
      <c r="D124" s="1130">
        <f>SUM(C124,C125)</f>
        <v>0</v>
      </c>
      <c r="E124" s="1131" t="str">
        <f>IF(D124=0,"--",IF(D124=LARGE($D$4:$D$143,1),"лучший",IF(D124=SMALL($D$4:$D$143,$AQ$1+1),"худший"," ")))</f>
        <v>--</v>
      </c>
      <c r="F124" s="628">
        <f>'Учет 4б'!$H$556</f>
        <v>0</v>
      </c>
      <c r="G124" s="1130">
        <f>SUM(F124,F125)</f>
        <v>0</v>
      </c>
      <c r="H124" s="1131" t="str">
        <f>IF(G124=0,"--",IF(G124=LARGE($G$4:$G$143,1),"лучший",IF(G124=SMALL($G$4:$G$143,$AQ$1+1),"худший"," ")))</f>
        <v>--</v>
      </c>
      <c r="I124" s="629">
        <f>'Учет 4б'!$I$556</f>
        <v>0</v>
      </c>
      <c r="J124" s="1130">
        <f>SUM(I124,I125)</f>
        <v>0</v>
      </c>
      <c r="K124" s="1131" t="str">
        <f>IF(J124=0,"--",IF(J124=LARGE($J$4:$J$143,1),"лучший",IF(J124=SMALL($J$4:$J$143,$AQ$1+1),"худший"," ")))</f>
        <v>--</v>
      </c>
      <c r="L124" s="629">
        <f>'Учет 4б'!$J$556</f>
        <v>0</v>
      </c>
      <c r="M124" s="1130">
        <f>SUM(L124,L125)</f>
        <v>0</v>
      </c>
      <c r="N124" s="1131" t="str">
        <f>IF(M124=0,"--",IF(M124=LARGE($M$4:$M$143,1),"лучший",IF(M124=SMALL($M$4:$M$143,$AQ$1+1),"худший"," ")))</f>
        <v>--</v>
      </c>
      <c r="O124" s="629">
        <f>'Учет 4б'!$K$556</f>
        <v>0</v>
      </c>
      <c r="P124" s="1130">
        <f>SUM(O124,O125)</f>
        <v>0</v>
      </c>
      <c r="Q124" s="1131" t="str">
        <f>IF(P124=0,"--",IF(P124=LARGE($P$4:$P$143,1),"лучший",IF(P124=SMALL($P$4:$P$143,$AQ$1+1),"худший"," ")))</f>
        <v>--</v>
      </c>
      <c r="R124" s="629">
        <f>'Учет 4б'!$L$556</f>
        <v>0</v>
      </c>
      <c r="S124" s="1130">
        <f>SUM(R124,R125)</f>
        <v>0</v>
      </c>
      <c r="T124" s="1131" t="str">
        <f>IF(S124=0,"--",IF(S124=LARGE($S$4:$S$143,1),"лучший",IF(S124=SMALL($S$4:$S$143,$AQ$1+1),"худший"," ")))</f>
        <v>--</v>
      </c>
      <c r="U124" s="629">
        <f>'Учет 4б'!$M$556</f>
        <v>0</v>
      </c>
      <c r="V124" s="1130">
        <f>SUM(U124,U125)</f>
        <v>0</v>
      </c>
      <c r="W124" s="1131" t="str">
        <f>IF(V124=0,"--",IF(V124=LARGE($V$4:$V$143,1),"лучший",IF(V124=SMALL($V$4:$V$143,$AQ$1+1),"худший"," ")))</f>
        <v>--</v>
      </c>
      <c r="X124" s="629">
        <f>'Учет 4б'!$N$556</f>
        <v>0</v>
      </c>
      <c r="Y124" s="1130">
        <f>SUM(X124,X125)</f>
        <v>0</v>
      </c>
      <c r="Z124" s="1131" t="str">
        <f>IF(Y124=0,"--",IF(Y124=LARGE($Y$4:$Y$143,1),"лучший",IF(Y124=SMALL($Y$4:$Y$143,$AQ$1+1),"худший"," ")))</f>
        <v>--</v>
      </c>
      <c r="AA124" s="629">
        <f>'Учет 4б'!$O$556</f>
        <v>0</v>
      </c>
      <c r="AB124" s="1130">
        <f>SUM(AA124,AA125)</f>
        <v>0</v>
      </c>
      <c r="AC124" s="1131" t="str">
        <f>IF(AB124=0,"--",IF(AB124=LARGE($AB$4:$AB$143,1),"лучший",IF(AB124=SMALL($AB$4:$AB$143,$AQ$1+1),"худший"," ")))</f>
        <v>--</v>
      </c>
      <c r="AD124" s="629">
        <f>'Учет 4б'!$P$556</f>
        <v>0</v>
      </c>
      <c r="AE124" s="1130">
        <f>SUM(AD124,AD125)</f>
        <v>0</v>
      </c>
      <c r="AF124" s="1131" t="str">
        <f>IF(AE124=0,"--",IF(AE124=LARGE($AE$4:$AE$143,1),"лучший",IF(AE124=SMALL($AE$4:$AE$143,$AQ$1+1),"худший"," ")))</f>
        <v>--</v>
      </c>
      <c r="AG124" s="629">
        <f>'Учет 4б'!$Q$556</f>
        <v>0</v>
      </c>
      <c r="AH124" s="1130">
        <f>SUM(AG124,AG125)</f>
        <v>0</v>
      </c>
      <c r="AI124" s="1131" t="str">
        <f>IF(AH124=0,"--",IF(AH124=LARGE($AH$4:$AH$143,1),"лучший",IF(AH124=SMALL($AH$4:$AH$143,$AQ$1+1),"худший"," ")))</f>
        <v>--</v>
      </c>
      <c r="AJ124" s="629">
        <f>'Учет 4б'!$R$556</f>
        <v>0</v>
      </c>
      <c r="AK124" s="1130">
        <f>SUM(AJ124,AJ125)</f>
        <v>0</v>
      </c>
      <c r="AL124" s="1131" t="str">
        <f>IF(AK124=0,"--",IF(AK124=LARGE($AK$4:$AK$143,1),"лучший",IF(AK124=SMALL($AK$4:$AK$143,$AQ$1+1),"худший"," ")))</f>
        <v>--</v>
      </c>
      <c r="AM124" s="629">
        <f>'Учет 4б'!$S$556</f>
        <v>0</v>
      </c>
      <c r="AN124" s="1130">
        <f>SUM(AM124,AM125)</f>
        <v>0</v>
      </c>
      <c r="AO124" s="1131" t="str">
        <f>IF(AN124=0,"--",IF(AN124=LARGE($AN$4:$AN$143,1),"лучший",IF(AN124=SMALL($AN$4:$AN$143,$AQ$1+1),"худший"," ")))</f>
        <v>--</v>
      </c>
      <c r="AP124" s="1144" t="str">
        <f>IF(AN124&gt;0,IF(AU124=1,AV124,CONCATENATE(AV124,"-",AV124+AU124-1)),"-")</f>
        <v>-</v>
      </c>
      <c r="AQ124" s="94"/>
      <c r="AR124" s="94"/>
      <c r="AS124" s="626">
        <f>IF(AN124&gt;0,1,0)</f>
        <v>0</v>
      </c>
      <c r="AT124">
        <v>1</v>
      </c>
      <c r="AU124" s="1144">
        <f>SUMIF($AV$4:$AV$143,AV124,$AT$4:$AT$143)</f>
        <v>70</v>
      </c>
      <c r="AV124" s="1202">
        <f>RANK(AN124,$AN$4:$AN$143,0)</f>
        <v>1</v>
      </c>
    </row>
    <row r="125" spans="1:48" s="235" customFormat="1" hidden="1">
      <c r="A125" s="1140"/>
      <c r="B125" s="768">
        <f>Командиры!D700</f>
        <v>0</v>
      </c>
      <c r="C125" s="627">
        <f>'Учет 4б'!$G$557</f>
        <v>0</v>
      </c>
      <c r="D125" s="1130"/>
      <c r="E125" s="1131"/>
      <c r="F125" s="627">
        <f>'Учет 4б'!$H$557</f>
        <v>0</v>
      </c>
      <c r="G125" s="1130"/>
      <c r="H125" s="1131"/>
      <c r="I125" s="627">
        <f>'Учет 4б'!$I$557</f>
        <v>0</v>
      </c>
      <c r="J125" s="1130"/>
      <c r="K125" s="1131"/>
      <c r="L125" s="627">
        <f>'Учет 4б'!$J$557</f>
        <v>0</v>
      </c>
      <c r="M125" s="1130"/>
      <c r="N125" s="1131"/>
      <c r="O125" s="627">
        <f>'Учет 4б'!$K$557</f>
        <v>0</v>
      </c>
      <c r="P125" s="1130"/>
      <c r="Q125" s="1131"/>
      <c r="R125" s="627">
        <f>'Учет 4б'!$L$557</f>
        <v>0</v>
      </c>
      <c r="S125" s="1130"/>
      <c r="T125" s="1131"/>
      <c r="U125" s="627">
        <f>'Учет 4б'!$M$557</f>
        <v>0</v>
      </c>
      <c r="V125" s="1130"/>
      <c r="W125" s="1131"/>
      <c r="X125" s="627">
        <f>'Учет 4б'!$N$557</f>
        <v>0</v>
      </c>
      <c r="Y125" s="1130"/>
      <c r="Z125" s="1131"/>
      <c r="AA125" s="627">
        <f>'Учет 4б'!$O$557</f>
        <v>0</v>
      </c>
      <c r="AB125" s="1130"/>
      <c r="AC125" s="1131"/>
      <c r="AD125" s="627">
        <f>'Учет 4б'!$P$557</f>
        <v>0</v>
      </c>
      <c r="AE125" s="1130"/>
      <c r="AF125" s="1131"/>
      <c r="AG125" s="627">
        <f>'Учет 4б'!$Q$557</f>
        <v>0</v>
      </c>
      <c r="AH125" s="1130"/>
      <c r="AI125" s="1131"/>
      <c r="AJ125" s="627">
        <f>'Учет 4б'!$R$557</f>
        <v>0</v>
      </c>
      <c r="AK125" s="1130"/>
      <c r="AL125" s="1131"/>
      <c r="AM125" s="627">
        <f>'Учет 4б'!$S$557</f>
        <v>0</v>
      </c>
      <c r="AN125" s="1130"/>
      <c r="AO125" s="1131"/>
      <c r="AP125" s="1144"/>
      <c r="AQ125" s="96"/>
      <c r="AR125" s="96"/>
      <c r="AS125" s="626">
        <f>IF(AN124&gt;0,1,0)</f>
        <v>0</v>
      </c>
      <c r="AT125">
        <v>1</v>
      </c>
      <c r="AU125" s="1144"/>
      <c r="AV125" s="1202"/>
    </row>
    <row r="126" spans="1:48" hidden="1">
      <c r="A126" s="1141">
        <v>424</v>
      </c>
      <c r="B126" s="767">
        <f>Командиры!C711</f>
        <v>0</v>
      </c>
      <c r="C126" s="628">
        <f>'Учет 4б'!$G$616</f>
        <v>0</v>
      </c>
      <c r="D126" s="1130">
        <f>SUM(C126,C127)</f>
        <v>0</v>
      </c>
      <c r="E126" s="1131" t="str">
        <f>IF(D126=0,"--",IF(D126=LARGE($D$4:$D$143,1),"лучший",IF(D126=SMALL($D$4:$D$143,$AQ$1+1),"худший"," ")))</f>
        <v>--</v>
      </c>
      <c r="F126" s="628">
        <f>'Учет 4б'!$H$616</f>
        <v>0</v>
      </c>
      <c r="G126" s="1130">
        <f>SUM(F126,F127)</f>
        <v>0</v>
      </c>
      <c r="H126" s="1131" t="str">
        <f>IF(G126=0,"--",IF(G126=LARGE($G$4:$G$143,1),"лучший",IF(G126=SMALL($G$4:$G$143,$AQ$1+1),"худший"," ")))</f>
        <v>--</v>
      </c>
      <c r="I126" s="629">
        <f>'Учет 4б'!$I$616</f>
        <v>0</v>
      </c>
      <c r="J126" s="1130">
        <f>SUM(I126,I127)</f>
        <v>0</v>
      </c>
      <c r="K126" s="1131" t="str">
        <f>IF(J126=0,"--",IF(J126=LARGE($J$4:$J$143,1),"лучший",IF(J126=SMALL($J$4:$J$143,$AQ$1+1),"худший"," ")))</f>
        <v>--</v>
      </c>
      <c r="L126" s="629">
        <f>'Учет 4б'!$J$616</f>
        <v>0</v>
      </c>
      <c r="M126" s="1130">
        <f>SUM(L126,L127)</f>
        <v>0</v>
      </c>
      <c r="N126" s="1131" t="str">
        <f>IF(M126=0,"--",IF(M126=LARGE($M$4:$M$143,1),"лучший",IF(M126=SMALL($M$4:$M$143,$AQ$1+1),"худший"," ")))</f>
        <v>--</v>
      </c>
      <c r="O126" s="629">
        <f>'Учет 4б'!$K$616</f>
        <v>0</v>
      </c>
      <c r="P126" s="1130">
        <f>SUM(O126,O127)</f>
        <v>0</v>
      </c>
      <c r="Q126" s="1131" t="str">
        <f>IF(P126=0,"--",IF(P126=LARGE($P$4:$P$143,1),"лучший",IF(P126=SMALL($P$4:$P$143,$AQ$1+1),"худший"," ")))</f>
        <v>--</v>
      </c>
      <c r="R126" s="629">
        <f>'Учет 4б'!$L$616</f>
        <v>0</v>
      </c>
      <c r="S126" s="1130">
        <f>SUM(R126,R127)</f>
        <v>0</v>
      </c>
      <c r="T126" s="1131" t="str">
        <f>IF(S126=0,"--",IF(S126=LARGE($S$4:$S$143,1),"лучший",IF(S126=SMALL($S$4:$S$143,$AQ$1+1),"худший"," ")))</f>
        <v>--</v>
      </c>
      <c r="U126" s="629">
        <f>'Учет 4б'!$M$616</f>
        <v>0</v>
      </c>
      <c r="V126" s="1130">
        <f>SUM(U126,U127)</f>
        <v>0</v>
      </c>
      <c r="W126" s="1131" t="str">
        <f>IF(V126=0,"--",IF(V126=LARGE($V$4:$V$143,1),"лучший",IF(V126=SMALL($V$4:$V$143,$AQ$1+1),"худший"," ")))</f>
        <v>--</v>
      </c>
      <c r="X126" s="629">
        <f>'Учет 4б'!$N$616</f>
        <v>0</v>
      </c>
      <c r="Y126" s="1130">
        <f>SUM(X126,X127)</f>
        <v>0</v>
      </c>
      <c r="Z126" s="1131" t="str">
        <f>IF(Y126=0,"--",IF(Y126=LARGE($Y$4:$Y$143,1),"лучший",IF(Y126=SMALL($Y$4:$Y$143,$AQ$1+1),"худший"," ")))</f>
        <v>--</v>
      </c>
      <c r="AA126" s="629">
        <f>'Учет 4б'!$O$616</f>
        <v>0</v>
      </c>
      <c r="AB126" s="1130">
        <f>SUM(AA126,AA127)</f>
        <v>0</v>
      </c>
      <c r="AC126" s="1131" t="str">
        <f>IF(AB126=0,"--",IF(AB126=LARGE($AB$4:$AB$143,1),"лучший",IF(AB126=SMALL($AB$4:$AB$143,$AQ$1+1),"худший"," ")))</f>
        <v>--</v>
      </c>
      <c r="AD126" s="629">
        <f>'Учет 4б'!$P$616</f>
        <v>0</v>
      </c>
      <c r="AE126" s="1130">
        <f>SUM(AD126,AD127)</f>
        <v>0</v>
      </c>
      <c r="AF126" s="1131" t="str">
        <f>IF(AE126=0,"--",IF(AE126=LARGE($AE$4:$AE$143,1),"лучший",IF(AE126=SMALL($AE$4:$AE$143,$AQ$1+1),"худший"," ")))</f>
        <v>--</v>
      </c>
      <c r="AG126" s="629">
        <f>'Учет 4б'!$Q$616</f>
        <v>0</v>
      </c>
      <c r="AH126" s="1130">
        <f>SUM(AG126,AG127)</f>
        <v>0</v>
      </c>
      <c r="AI126" s="1131" t="str">
        <f>IF(AH126=0,"--",IF(AH126=LARGE($AH$4:$AH$143,1),"лучший",IF(AH126=SMALL($AH$4:$AH$143,$AQ$1+1),"худший"," ")))</f>
        <v>--</v>
      </c>
      <c r="AJ126" s="629">
        <f>'Учет 4б'!$R$616</f>
        <v>0</v>
      </c>
      <c r="AK126" s="1130">
        <f>SUM(AJ126,AJ127)</f>
        <v>0</v>
      </c>
      <c r="AL126" s="1131" t="str">
        <f>IF(AK126=0,"--",IF(AK126=LARGE($AK$4:$AK$143,1),"лучший",IF(AK126=SMALL($AK$4:$AK$143,$AQ$1+1),"худший"," ")))</f>
        <v>--</v>
      </c>
      <c r="AM126" s="629">
        <f>'Учет 4б'!$S$616</f>
        <v>0</v>
      </c>
      <c r="AN126" s="1130">
        <f>SUM(AM126,AM127)</f>
        <v>0</v>
      </c>
      <c r="AO126" s="1131" t="str">
        <f>IF(AN126=0,"--",IF(AN126=LARGE($AN$4:$AN$143,1),"лучший",IF(AN126=SMALL($AN$4:$AN$143,$AQ$1+1),"худший"," ")))</f>
        <v>--</v>
      </c>
      <c r="AP126" s="1144" t="str">
        <f>IF(AN126&gt;0,IF(AU126=1,AV126,CONCATENATE(AV126,"-",AV126+AU126-1)),"-")</f>
        <v>-</v>
      </c>
      <c r="AQ126" s="94"/>
      <c r="AR126" s="94"/>
      <c r="AS126" s="626">
        <f>IF(AN126&gt;0,1,0)</f>
        <v>0</v>
      </c>
      <c r="AT126">
        <v>1</v>
      </c>
      <c r="AU126" s="1144">
        <f>SUMIF($AV$4:$AV$143,AV126,$AT$4:$AT$143)</f>
        <v>70</v>
      </c>
      <c r="AV126" s="1202">
        <f>RANK(AN126,$AN$4:$AN$143,0)</f>
        <v>1</v>
      </c>
    </row>
    <row r="127" spans="1:48" s="235" customFormat="1" hidden="1">
      <c r="A127" s="1140"/>
      <c r="B127" s="768">
        <f>Командиры!D711</f>
        <v>0</v>
      </c>
      <c r="C127" s="627">
        <f>'Учет 4б'!$G$617</f>
        <v>0</v>
      </c>
      <c r="D127" s="1130"/>
      <c r="E127" s="1131"/>
      <c r="F127" s="627">
        <f>'Учет 4б'!$H$617</f>
        <v>0</v>
      </c>
      <c r="G127" s="1130"/>
      <c r="H127" s="1131"/>
      <c r="I127" s="627">
        <f>'Учет 4б'!$I$617</f>
        <v>0</v>
      </c>
      <c r="J127" s="1130"/>
      <c r="K127" s="1131"/>
      <c r="L127" s="627">
        <f>'Учет 4б'!$J$617</f>
        <v>0</v>
      </c>
      <c r="M127" s="1130"/>
      <c r="N127" s="1131"/>
      <c r="O127" s="627">
        <f>'Учет 4б'!$K$617</f>
        <v>0</v>
      </c>
      <c r="P127" s="1130"/>
      <c r="Q127" s="1131"/>
      <c r="R127" s="627">
        <f>'Учет 4б'!$L$617</f>
        <v>0</v>
      </c>
      <c r="S127" s="1130"/>
      <c r="T127" s="1131"/>
      <c r="U127" s="627">
        <f>'Учет 4б'!$M$617</f>
        <v>0</v>
      </c>
      <c r="V127" s="1130"/>
      <c r="W127" s="1131"/>
      <c r="X127" s="627">
        <f>'Учет 4б'!$N$617</f>
        <v>0</v>
      </c>
      <c r="Y127" s="1130"/>
      <c r="Z127" s="1131"/>
      <c r="AA127" s="627">
        <f>'Учет 4б'!$O$617</f>
        <v>0</v>
      </c>
      <c r="AB127" s="1130"/>
      <c r="AC127" s="1131"/>
      <c r="AD127" s="627">
        <f>'Учет 4б'!$P$617</f>
        <v>0</v>
      </c>
      <c r="AE127" s="1130"/>
      <c r="AF127" s="1131"/>
      <c r="AG127" s="627">
        <f>'Учет 4б'!$Q$617</f>
        <v>0</v>
      </c>
      <c r="AH127" s="1130"/>
      <c r="AI127" s="1131"/>
      <c r="AJ127" s="627">
        <f>'Учет 4б'!$R$617</f>
        <v>0</v>
      </c>
      <c r="AK127" s="1130"/>
      <c r="AL127" s="1131"/>
      <c r="AM127" s="627">
        <f>'Учет 4б'!$S$617</f>
        <v>0</v>
      </c>
      <c r="AN127" s="1130"/>
      <c r="AO127" s="1131"/>
      <c r="AP127" s="1144"/>
      <c r="AQ127" s="96"/>
      <c r="AR127" s="96"/>
      <c r="AS127" s="626">
        <f>IF(AN126&gt;0,1,0)</f>
        <v>0</v>
      </c>
      <c r="AT127">
        <v>1</v>
      </c>
      <c r="AU127" s="1144"/>
      <c r="AV127" s="1202"/>
    </row>
    <row r="128" spans="1:48" hidden="1">
      <c r="A128" s="1141">
        <v>425</v>
      </c>
      <c r="B128" s="767">
        <f>Командиры!C722</f>
        <v>0</v>
      </c>
      <c r="C128" s="628">
        <f>'Учет 4б'!$G$676</f>
        <v>0</v>
      </c>
      <c r="D128" s="1130">
        <f>SUM(C128,C129)</f>
        <v>0</v>
      </c>
      <c r="E128" s="1131" t="str">
        <f>IF(D128=0,"--",IF(D128=LARGE($D$4:$D$143,1),"лучший",IF(D128=SMALL($D$4:$D$143,$AQ$1+1),"худший"," ")))</f>
        <v>--</v>
      </c>
      <c r="F128" s="628">
        <f>'Учет 4б'!$H$676</f>
        <v>0</v>
      </c>
      <c r="G128" s="1130">
        <f>SUM(F128,F129)</f>
        <v>0</v>
      </c>
      <c r="H128" s="1131" t="str">
        <f>IF(G128=0,"--",IF(G128=LARGE($G$4:$G$143,1),"лучший",IF(G128=SMALL($G$4:$G$143,$AQ$1+1),"худший"," ")))</f>
        <v>--</v>
      </c>
      <c r="I128" s="629">
        <f>'Учет 4б'!$I$676</f>
        <v>0</v>
      </c>
      <c r="J128" s="1130">
        <f>SUM(I128,I129)</f>
        <v>0</v>
      </c>
      <c r="K128" s="1131" t="str">
        <f>IF(J128=0,"--",IF(J128=LARGE($J$4:$J$143,1),"лучший",IF(J128=SMALL($J$4:$J$143,$AQ$1+1),"худший"," ")))</f>
        <v>--</v>
      </c>
      <c r="L128" s="629">
        <f>'Учет 4б'!$J$676</f>
        <v>0</v>
      </c>
      <c r="M128" s="1130">
        <f>SUM(L128,L129)</f>
        <v>0</v>
      </c>
      <c r="N128" s="1131" t="str">
        <f>IF(M128=0,"--",IF(M128=LARGE($M$4:$M$143,1),"лучший",IF(M128=SMALL($M$4:$M$143,$AQ$1+1),"худший"," ")))</f>
        <v>--</v>
      </c>
      <c r="O128" s="629">
        <f>'Учет 4б'!$K$676</f>
        <v>0</v>
      </c>
      <c r="P128" s="1130">
        <f>SUM(O128,O129)</f>
        <v>0</v>
      </c>
      <c r="Q128" s="1131" t="str">
        <f>IF(P128=0,"--",IF(P128=LARGE($P$4:$P$143,1),"лучший",IF(P128=SMALL($P$4:$P$143,$AQ$1+1),"худший"," ")))</f>
        <v>--</v>
      </c>
      <c r="R128" s="629">
        <f>'Учет 4б'!$L$676</f>
        <v>0</v>
      </c>
      <c r="S128" s="1130">
        <f>SUM(R128,R129)</f>
        <v>0</v>
      </c>
      <c r="T128" s="1131" t="str">
        <f>IF(S128=0,"--",IF(S128=LARGE($S$4:$S$143,1),"лучший",IF(S128=SMALL($S$4:$S$143,$AQ$1+1),"худший"," ")))</f>
        <v>--</v>
      </c>
      <c r="U128" s="629">
        <f>'Учет 4б'!$M$676</f>
        <v>0</v>
      </c>
      <c r="V128" s="1130">
        <f>SUM(U128,U129)</f>
        <v>0</v>
      </c>
      <c r="W128" s="1131" t="str">
        <f>IF(V128=0,"--",IF(V128=LARGE($V$4:$V$143,1),"лучший",IF(V128=SMALL($V$4:$V$143,$AQ$1+1),"худший"," ")))</f>
        <v>--</v>
      </c>
      <c r="X128" s="629">
        <f>'Учет 4б'!$N$676</f>
        <v>0</v>
      </c>
      <c r="Y128" s="1130">
        <f>SUM(X128,X129)</f>
        <v>0</v>
      </c>
      <c r="Z128" s="1131" t="str">
        <f>IF(Y128=0,"--",IF(Y128=LARGE($Y$4:$Y$143,1),"лучший",IF(Y128=SMALL($Y$4:$Y$143,$AQ$1+1),"худший"," ")))</f>
        <v>--</v>
      </c>
      <c r="AA128" s="629">
        <f>'Учет 4б'!$O$676</f>
        <v>0</v>
      </c>
      <c r="AB128" s="1130">
        <f>SUM(AA128,AA129)</f>
        <v>0</v>
      </c>
      <c r="AC128" s="1131" t="str">
        <f>IF(AB128=0,"--",IF(AB128=LARGE($AB$4:$AB$143,1),"лучший",IF(AB128=SMALL($AB$4:$AB$143,$AQ$1+1),"худший"," ")))</f>
        <v>--</v>
      </c>
      <c r="AD128" s="629">
        <f>'Учет 4б'!$P$676</f>
        <v>0</v>
      </c>
      <c r="AE128" s="1130">
        <f>SUM(AD128,AD129)</f>
        <v>0</v>
      </c>
      <c r="AF128" s="1131" t="str">
        <f>IF(AE128=0,"--",IF(AE128=LARGE($AE$4:$AE$143,1),"лучший",IF(AE128=SMALL($AE$4:$AE$143,$AQ$1+1),"худший"," ")))</f>
        <v>--</v>
      </c>
      <c r="AG128" s="629">
        <f>'Учет 4б'!$Q$676</f>
        <v>0</v>
      </c>
      <c r="AH128" s="1130">
        <f>SUM(AG128,AG129)</f>
        <v>0</v>
      </c>
      <c r="AI128" s="1131" t="str">
        <f>IF(AH128=0,"--",IF(AH128=LARGE($AH$4:$AH$143,1),"лучший",IF(AH128=SMALL($AH$4:$AH$143,$AQ$1+1),"худший"," ")))</f>
        <v>--</v>
      </c>
      <c r="AJ128" s="629">
        <f>'Учет 4б'!$R$676</f>
        <v>0</v>
      </c>
      <c r="AK128" s="1130">
        <f>SUM(AJ128,AJ129)</f>
        <v>0</v>
      </c>
      <c r="AL128" s="1131" t="str">
        <f>IF(AK128=0,"--",IF(AK128=LARGE($AK$4:$AK$143,1),"лучший",IF(AK128=SMALL($AK$4:$AK$143,$AQ$1+1),"худший"," ")))</f>
        <v>--</v>
      </c>
      <c r="AM128" s="629">
        <f>'Учет 4б'!$S$676</f>
        <v>0</v>
      </c>
      <c r="AN128" s="1130">
        <f>SUM(AM128,AM129)</f>
        <v>0</v>
      </c>
      <c r="AO128" s="1131" t="str">
        <f>IF(AN128=0,"--",IF(AN128=LARGE($AN$4:$AN$143,1),"лучший",IF(AN128=SMALL($AN$4:$AN$143,$AQ$1+1),"худший"," ")))</f>
        <v>--</v>
      </c>
      <c r="AP128" s="1144" t="str">
        <f>IF(AN128&gt;0,IF(AU128=1,AV128,CONCATENATE(AV128,"-",AV128+AU128-1)),"-")</f>
        <v>-</v>
      </c>
      <c r="AQ128" s="94"/>
      <c r="AR128" s="94"/>
      <c r="AS128" s="626">
        <f>IF(AN128&gt;0,1,0)</f>
        <v>0</v>
      </c>
      <c r="AT128">
        <v>1</v>
      </c>
      <c r="AU128" s="1144">
        <f>SUMIF($AV$4:$AV$143,AV128,$AT$4:$AT$143)</f>
        <v>70</v>
      </c>
      <c r="AV128" s="1202">
        <f>RANK(AN128,$AN$4:$AN$143,0)</f>
        <v>1</v>
      </c>
    </row>
    <row r="129" spans="1:48" s="235" customFormat="1" hidden="1">
      <c r="A129" s="1140"/>
      <c r="B129" s="768">
        <f>Командиры!D722</f>
        <v>0</v>
      </c>
      <c r="C129" s="627">
        <f>'Учет 4б'!$G$677</f>
        <v>0</v>
      </c>
      <c r="D129" s="1130"/>
      <c r="E129" s="1131"/>
      <c r="F129" s="627">
        <f>'Учет 4б'!$H$677</f>
        <v>0</v>
      </c>
      <c r="G129" s="1130"/>
      <c r="H129" s="1131"/>
      <c r="I129" s="627">
        <f>'Учет 4б'!$I$677</f>
        <v>0</v>
      </c>
      <c r="J129" s="1130"/>
      <c r="K129" s="1131"/>
      <c r="L129" s="627">
        <f>'Учет 4б'!$J$677</f>
        <v>0</v>
      </c>
      <c r="M129" s="1130"/>
      <c r="N129" s="1131"/>
      <c r="O129" s="627">
        <f>'Учет 4б'!$K$677</f>
        <v>0</v>
      </c>
      <c r="P129" s="1130"/>
      <c r="Q129" s="1131"/>
      <c r="R129" s="627">
        <f>'Учет 4б'!$L$677</f>
        <v>0</v>
      </c>
      <c r="S129" s="1130"/>
      <c r="T129" s="1131"/>
      <c r="U129" s="627">
        <f>'Учет 4б'!$M$677</f>
        <v>0</v>
      </c>
      <c r="V129" s="1130"/>
      <c r="W129" s="1131"/>
      <c r="X129" s="627">
        <f>'Учет 4б'!$N$677</f>
        <v>0</v>
      </c>
      <c r="Y129" s="1130"/>
      <c r="Z129" s="1131"/>
      <c r="AA129" s="627">
        <f>'Учет 4б'!$O$677</f>
        <v>0</v>
      </c>
      <c r="AB129" s="1130"/>
      <c r="AC129" s="1131"/>
      <c r="AD129" s="627">
        <f>'Учет 4б'!$P$677</f>
        <v>0</v>
      </c>
      <c r="AE129" s="1130"/>
      <c r="AF129" s="1131"/>
      <c r="AG129" s="627">
        <f>'Учет 4б'!$Q$677</f>
        <v>0</v>
      </c>
      <c r="AH129" s="1130"/>
      <c r="AI129" s="1131"/>
      <c r="AJ129" s="627">
        <f>'Учет 4б'!$R$677</f>
        <v>0</v>
      </c>
      <c r="AK129" s="1130"/>
      <c r="AL129" s="1131"/>
      <c r="AM129" s="627">
        <f>'Учет 4б'!$S$677</f>
        <v>0</v>
      </c>
      <c r="AN129" s="1130"/>
      <c r="AO129" s="1131"/>
      <c r="AP129" s="1144"/>
      <c r="AQ129" s="96"/>
      <c r="AR129" s="96"/>
      <c r="AS129" s="626">
        <f>IF(AN128&gt;0,1,0)</f>
        <v>0</v>
      </c>
      <c r="AT129">
        <v>1</v>
      </c>
      <c r="AU129" s="1144"/>
      <c r="AV129" s="1202"/>
    </row>
    <row r="130" spans="1:48" hidden="1">
      <c r="A130" s="1141">
        <v>426</v>
      </c>
      <c r="B130" s="767">
        <f>Командиры!C733</f>
        <v>0</v>
      </c>
      <c r="C130" s="628">
        <f>'Учет 4б'!$G$736</f>
        <v>0</v>
      </c>
      <c r="D130" s="1130">
        <f>SUM(C130,C131)</f>
        <v>0</v>
      </c>
      <c r="E130" s="1131" t="str">
        <f>IF(D130=0,"--",IF(D130=LARGE($D$4:$D$143,1),"лучший",IF(D130=SMALL($D$4:$D$143,$AQ$1+1),"худший"," ")))</f>
        <v>--</v>
      </c>
      <c r="F130" s="628">
        <f>'Учет 4б'!$H$736</f>
        <v>0</v>
      </c>
      <c r="G130" s="1130">
        <f>SUM(F130,F131)</f>
        <v>0</v>
      </c>
      <c r="H130" s="1131" t="str">
        <f>IF(G130=0,"--",IF(G130=LARGE($G$4:$G$143,1),"лучший",IF(G130=SMALL($G$4:$G$143,$AQ$1+1),"худший"," ")))</f>
        <v>--</v>
      </c>
      <c r="I130" s="629">
        <f>'Учет 4б'!$I$736</f>
        <v>0</v>
      </c>
      <c r="J130" s="1130">
        <f>SUM(I130,I131)</f>
        <v>0</v>
      </c>
      <c r="K130" s="1131" t="str">
        <f>IF(J130=0,"--",IF(J130=LARGE($J$4:$J$143,1),"лучший",IF(J130=SMALL($J$4:$J$143,$AQ$1+1),"худший"," ")))</f>
        <v>--</v>
      </c>
      <c r="L130" s="629">
        <f>'Учет 4б'!$J$736</f>
        <v>0</v>
      </c>
      <c r="M130" s="1130">
        <f>SUM(L130,L131)</f>
        <v>0</v>
      </c>
      <c r="N130" s="1131" t="str">
        <f>IF(M130=0,"--",IF(M130=LARGE($M$4:$M$143,1),"лучший",IF(M130=SMALL($M$4:$M$143,$AQ$1+1),"худший"," ")))</f>
        <v>--</v>
      </c>
      <c r="O130" s="629">
        <f>'Учет 4б'!$K$736</f>
        <v>0</v>
      </c>
      <c r="P130" s="1130">
        <f>SUM(O130,O131)</f>
        <v>0</v>
      </c>
      <c r="Q130" s="1131" t="str">
        <f>IF(P130=0,"--",IF(P130=LARGE($P$4:$P$143,1),"лучший",IF(P130=SMALL($P$4:$P$143,$AQ$1+1),"худший"," ")))</f>
        <v>--</v>
      </c>
      <c r="R130" s="629">
        <f>'Учет 4б'!$L$736</f>
        <v>0</v>
      </c>
      <c r="S130" s="1130">
        <f>SUM(R130,R131)</f>
        <v>0</v>
      </c>
      <c r="T130" s="1131" t="str">
        <f>IF(S130=0,"--",IF(S130=LARGE($S$4:$S$143,1),"лучший",IF(S130=SMALL($S$4:$S$143,$AQ$1+1),"худший"," ")))</f>
        <v>--</v>
      </c>
      <c r="U130" s="629">
        <f>'Учет 4б'!$M$736</f>
        <v>0</v>
      </c>
      <c r="V130" s="1130">
        <f>SUM(U130,U131)</f>
        <v>0</v>
      </c>
      <c r="W130" s="1131" t="str">
        <f>IF(V130=0,"--",IF(V130=LARGE($V$4:$V$143,1),"лучший",IF(V130=SMALL($V$4:$V$143,$AQ$1+1),"худший"," ")))</f>
        <v>--</v>
      </c>
      <c r="X130" s="629">
        <f>'Учет 4б'!$N$736</f>
        <v>0</v>
      </c>
      <c r="Y130" s="1130">
        <f>SUM(X130,X131)</f>
        <v>0</v>
      </c>
      <c r="Z130" s="1131" t="str">
        <f>IF(Y130=0,"--",IF(Y130=LARGE($Y$4:$Y$143,1),"лучший",IF(Y130=SMALL($Y$4:$Y$143,$AQ$1+1),"худший"," ")))</f>
        <v>--</v>
      </c>
      <c r="AA130" s="629">
        <f>'Учет 4б'!$O$736</f>
        <v>0</v>
      </c>
      <c r="AB130" s="1130">
        <f>SUM(AA130,AA131)</f>
        <v>0</v>
      </c>
      <c r="AC130" s="1131" t="str">
        <f>IF(AB130=0,"--",IF(AB130=LARGE($AB$4:$AB$143,1),"лучший",IF(AB130=SMALL($AB$4:$AB$143,$AQ$1+1),"худший"," ")))</f>
        <v>--</v>
      </c>
      <c r="AD130" s="629">
        <f>'Учет 4б'!$P$736</f>
        <v>0</v>
      </c>
      <c r="AE130" s="1130">
        <f>SUM(AD130,AD131)</f>
        <v>0</v>
      </c>
      <c r="AF130" s="1131" t="str">
        <f>IF(AE130=0,"--",IF(AE130=LARGE($AE$4:$AE$143,1),"лучший",IF(AE130=SMALL($AE$4:$AE$143,$AQ$1+1),"худший"," ")))</f>
        <v>--</v>
      </c>
      <c r="AG130" s="629">
        <f>'Учет 4б'!$Q$736</f>
        <v>0</v>
      </c>
      <c r="AH130" s="1130">
        <f>SUM(AG130,AG131)</f>
        <v>0</v>
      </c>
      <c r="AI130" s="1131" t="str">
        <f>IF(AH130=0,"--",IF(AH130=LARGE($AH$4:$AH$143,1),"лучший",IF(AH130=SMALL($AH$4:$AH$143,$AQ$1+1),"худший"," ")))</f>
        <v>--</v>
      </c>
      <c r="AJ130" s="629">
        <f>'Учет 4б'!$R$736</f>
        <v>0</v>
      </c>
      <c r="AK130" s="1130">
        <f>SUM(AJ130,AJ131)</f>
        <v>0</v>
      </c>
      <c r="AL130" s="1131" t="str">
        <f>IF(AK130=0,"--",IF(AK130=LARGE($AK$4:$AK$143,1),"лучший",IF(AK130=SMALL($AK$4:$AK$143,$AQ$1+1),"худший"," ")))</f>
        <v>--</v>
      </c>
      <c r="AM130" s="629">
        <f>'Учет 4б'!$S$736</f>
        <v>0</v>
      </c>
      <c r="AN130" s="1130">
        <f>SUM(AM130,AM131)</f>
        <v>0</v>
      </c>
      <c r="AO130" s="1131" t="str">
        <f>IF(AN130=0,"--",IF(AN130=LARGE($AN$4:$AN$143,1),"лучший",IF(AN130=SMALL($AN$4:$AN$143,$AQ$1+1),"худший"," ")))</f>
        <v>--</v>
      </c>
      <c r="AP130" s="1144" t="str">
        <f>IF(AN130&gt;0,IF(AU130=1,AV130,CONCATENATE(AV130,"-",AV130+AU130-1)),"-")</f>
        <v>-</v>
      </c>
      <c r="AQ130" s="94"/>
      <c r="AR130" s="94"/>
      <c r="AS130" s="626">
        <f>IF(AN130&gt;0,1,0)</f>
        <v>0</v>
      </c>
      <c r="AT130">
        <v>1</v>
      </c>
      <c r="AU130" s="1144">
        <f>SUMIF($AV$4:$AV$143,AV130,$AT$4:$AT$143)</f>
        <v>70</v>
      </c>
      <c r="AV130" s="1202">
        <f>RANK(AN130,$AN$4:$AN$143,0)</f>
        <v>1</v>
      </c>
    </row>
    <row r="131" spans="1:48" s="235" customFormat="1" hidden="1">
      <c r="A131" s="1140"/>
      <c r="B131" s="768">
        <f>Командиры!D733</f>
        <v>0</v>
      </c>
      <c r="C131" s="627">
        <f>'Учет 4б'!$G$737</f>
        <v>0</v>
      </c>
      <c r="D131" s="1130"/>
      <c r="E131" s="1131"/>
      <c r="F131" s="627">
        <f>'Учет 4б'!$H$737</f>
        <v>0</v>
      </c>
      <c r="G131" s="1130"/>
      <c r="H131" s="1131"/>
      <c r="I131" s="627">
        <f>'Учет 4б'!$I$737</f>
        <v>0</v>
      </c>
      <c r="J131" s="1130"/>
      <c r="K131" s="1131"/>
      <c r="L131" s="627">
        <f>'Учет 4б'!$J$737</f>
        <v>0</v>
      </c>
      <c r="M131" s="1130"/>
      <c r="N131" s="1131"/>
      <c r="O131" s="627">
        <f>'Учет 4б'!$K$737</f>
        <v>0</v>
      </c>
      <c r="P131" s="1130"/>
      <c r="Q131" s="1131"/>
      <c r="R131" s="627">
        <f>'Учет 4б'!$L$737</f>
        <v>0</v>
      </c>
      <c r="S131" s="1130"/>
      <c r="T131" s="1131"/>
      <c r="U131" s="627">
        <f>'Учет 4б'!$M$737</f>
        <v>0</v>
      </c>
      <c r="V131" s="1130"/>
      <c r="W131" s="1131"/>
      <c r="X131" s="627">
        <f>'Учет 4б'!$N$737</f>
        <v>0</v>
      </c>
      <c r="Y131" s="1130"/>
      <c r="Z131" s="1131"/>
      <c r="AA131" s="627">
        <f>'Учет 4б'!$O$737</f>
        <v>0</v>
      </c>
      <c r="AB131" s="1130"/>
      <c r="AC131" s="1131"/>
      <c r="AD131" s="627">
        <f>'Учет 4б'!$P$737</f>
        <v>0</v>
      </c>
      <c r="AE131" s="1130"/>
      <c r="AF131" s="1131"/>
      <c r="AG131" s="627">
        <f>'Учет 4б'!$Q$737</f>
        <v>0</v>
      </c>
      <c r="AH131" s="1130"/>
      <c r="AI131" s="1131"/>
      <c r="AJ131" s="627">
        <f>'Учет 4б'!$R$737</f>
        <v>0</v>
      </c>
      <c r="AK131" s="1130"/>
      <c r="AL131" s="1131"/>
      <c r="AM131" s="627">
        <f>'Учет 4б'!$S$737</f>
        <v>0</v>
      </c>
      <c r="AN131" s="1130"/>
      <c r="AO131" s="1131"/>
      <c r="AP131" s="1144"/>
      <c r="AQ131" s="96"/>
      <c r="AR131" s="96"/>
      <c r="AS131" s="626">
        <f>IF(AN130&gt;0,1,0)</f>
        <v>0</v>
      </c>
      <c r="AT131">
        <v>1</v>
      </c>
      <c r="AU131" s="1144"/>
      <c r="AV131" s="1202"/>
    </row>
    <row r="132" spans="1:48" hidden="1">
      <c r="A132" s="1141">
        <v>431</v>
      </c>
      <c r="B132" s="767">
        <f>Командиры!C745</f>
        <v>0</v>
      </c>
      <c r="C132" s="628">
        <f>'Учет 4б'!$G$810</f>
        <v>0</v>
      </c>
      <c r="D132" s="1130">
        <f>SUM(C132,C133)</f>
        <v>0</v>
      </c>
      <c r="E132" s="1131" t="str">
        <f>IF(D132=0,"--",IF(D132=LARGE($D$4:$D$143,1),"лучший",IF(D132=SMALL($D$4:$D$143,$AQ$1+1),"худший"," ")))</f>
        <v>--</v>
      </c>
      <c r="F132" s="628">
        <f>'Учет 4б'!$H$810</f>
        <v>0</v>
      </c>
      <c r="G132" s="1130">
        <f>SUM(F132,F133)</f>
        <v>0</v>
      </c>
      <c r="H132" s="1131" t="str">
        <f>IF(G132=0,"--",IF(G132=LARGE($G$4:$G$143,1),"лучший",IF(G132=SMALL($G$4:$G$143,$AQ$1+1),"худший"," ")))</f>
        <v>--</v>
      </c>
      <c r="I132" s="629">
        <f>'Учет 4б'!$I$810</f>
        <v>0</v>
      </c>
      <c r="J132" s="1130">
        <f>SUM(I132,I133)</f>
        <v>0</v>
      </c>
      <c r="K132" s="1131" t="str">
        <f>IF(J132=0,"--",IF(J132=LARGE($J$4:$J$143,1),"лучший",IF(J132=SMALL($J$4:$J$143,$AQ$1+1),"худший"," ")))</f>
        <v>--</v>
      </c>
      <c r="L132" s="629">
        <f>'Учет 4б'!$J$810</f>
        <v>0</v>
      </c>
      <c r="M132" s="1130">
        <f>SUM(L132,L133)</f>
        <v>0</v>
      </c>
      <c r="N132" s="1131" t="str">
        <f>IF(M132=0,"--",IF(M132=LARGE($M$4:$M$143,1),"лучший",IF(M132=SMALL($M$4:$M$143,$AQ$1+1),"худший"," ")))</f>
        <v>--</v>
      </c>
      <c r="O132" s="629">
        <f>'Учет 4б'!$K$810</f>
        <v>0</v>
      </c>
      <c r="P132" s="1130">
        <f>SUM(O132,O133)</f>
        <v>0</v>
      </c>
      <c r="Q132" s="1131" t="str">
        <f>IF(P132=0,"--",IF(P132=LARGE($P$4:$P$143,1),"лучший",IF(P132=SMALL($P$4:$P$143,$AQ$1+1),"худший"," ")))</f>
        <v>--</v>
      </c>
      <c r="R132" s="629">
        <f>'Учет 4б'!$L$810</f>
        <v>0</v>
      </c>
      <c r="S132" s="1130">
        <f>SUM(R132,R133)</f>
        <v>0</v>
      </c>
      <c r="T132" s="1131" t="str">
        <f>IF(S132=0,"--",IF(S132=LARGE($S$4:$S$143,1),"лучший",IF(S132=SMALL($S$4:$S$143,$AQ$1+1),"худший"," ")))</f>
        <v>--</v>
      </c>
      <c r="U132" s="629">
        <f>'Учет 4б'!$M$810</f>
        <v>0</v>
      </c>
      <c r="V132" s="1130">
        <f>SUM(U132,U133)</f>
        <v>0</v>
      </c>
      <c r="W132" s="1131" t="str">
        <f>IF(V132=0,"--",IF(V132=LARGE($V$4:$V$143,1),"лучший",IF(V132=SMALL($V$4:$V$143,$AQ$1+1),"худший"," ")))</f>
        <v>--</v>
      </c>
      <c r="X132" s="629">
        <f>'Учет 4б'!$N$810</f>
        <v>0</v>
      </c>
      <c r="Y132" s="1130">
        <f>SUM(X132,X133)</f>
        <v>0</v>
      </c>
      <c r="Z132" s="1131" t="str">
        <f>IF(Y132=0,"--",IF(Y132=LARGE($Y$4:$Y$143,1),"лучший",IF(Y132=SMALL($Y$4:$Y$143,$AQ$1+1),"худший"," ")))</f>
        <v>--</v>
      </c>
      <c r="AA132" s="629">
        <f>'Учет 4б'!$O$810</f>
        <v>0</v>
      </c>
      <c r="AB132" s="1130">
        <f>SUM(AA132,AA133)</f>
        <v>0</v>
      </c>
      <c r="AC132" s="1131" t="str">
        <f>IF(AB132=0,"--",IF(AB132=LARGE($AB$4:$AB$143,1),"лучший",IF(AB132=SMALL($AB$4:$AB$143,$AQ$1+1),"худший"," ")))</f>
        <v>--</v>
      </c>
      <c r="AD132" s="629">
        <f>'Учет 4б'!$P$810</f>
        <v>0</v>
      </c>
      <c r="AE132" s="1130">
        <f>SUM(AD132,AD133)</f>
        <v>0</v>
      </c>
      <c r="AF132" s="1131" t="str">
        <f>IF(AE132=0,"--",IF(AE132=LARGE($AE$4:$AE$143,1),"лучший",IF(AE132=SMALL($AE$4:$AE$143,$AQ$1+1),"худший"," ")))</f>
        <v>--</v>
      </c>
      <c r="AG132" s="629">
        <f>'Учет 4б'!$Q$810</f>
        <v>0</v>
      </c>
      <c r="AH132" s="1130">
        <f>SUM(AG132,AG133)</f>
        <v>0</v>
      </c>
      <c r="AI132" s="1131" t="str">
        <f>IF(AH132=0,"--",IF(AH132=LARGE($AH$4:$AH$143,1),"лучший",IF(AH132=SMALL($AH$4:$AH$143,$AQ$1+1),"худший"," ")))</f>
        <v>--</v>
      </c>
      <c r="AJ132" s="629">
        <f>'Учет 4б'!$R$810</f>
        <v>0</v>
      </c>
      <c r="AK132" s="1130">
        <f>SUM(AJ132,AJ133)</f>
        <v>0</v>
      </c>
      <c r="AL132" s="1131" t="str">
        <f>IF(AK132=0,"--",IF(AK132=LARGE($AK$4:$AK$143,1),"лучший",IF(AK132=SMALL($AK$4:$AK$143,$AQ$1+1),"худший"," ")))</f>
        <v>--</v>
      </c>
      <c r="AM132" s="629">
        <f>'Учет 4б'!$S$810</f>
        <v>0</v>
      </c>
      <c r="AN132" s="1130">
        <f>SUM(AM132,AM133)</f>
        <v>0</v>
      </c>
      <c r="AO132" s="1131" t="str">
        <f>IF(AN132=0,"--",IF(AN132=LARGE($AN$4:$AN$143,1),"лучший",IF(AN132=SMALL($AN$4:$AN$143,$AQ$1+1),"худший"," ")))</f>
        <v>--</v>
      </c>
      <c r="AP132" s="1144" t="str">
        <f>IF(AN132&gt;0,IF(AU132=1,AV132,CONCATENATE(AV132,"-",AV132+AU132-1)),"-")</f>
        <v>-</v>
      </c>
      <c r="AQ132" s="94"/>
      <c r="AR132" s="94"/>
      <c r="AS132" s="626">
        <f>IF(AN132&gt;0,1,0)</f>
        <v>0</v>
      </c>
      <c r="AT132">
        <v>1</v>
      </c>
      <c r="AU132" s="1144">
        <f>SUMIF($AV$4:$AV$143,AV132,$AT$4:$AT$143)</f>
        <v>70</v>
      </c>
      <c r="AV132" s="1202">
        <f>RANK(AN132,$AN$4:$AN$143,0)</f>
        <v>1</v>
      </c>
    </row>
    <row r="133" spans="1:48" s="235" customFormat="1" hidden="1">
      <c r="A133" s="1140"/>
      <c r="B133" s="768">
        <f>Командиры!D745</f>
        <v>0</v>
      </c>
      <c r="C133" s="627">
        <f>'Учет 4б'!$G$811</f>
        <v>0</v>
      </c>
      <c r="D133" s="1130"/>
      <c r="E133" s="1131"/>
      <c r="F133" s="627">
        <f>'Учет 4б'!$H$811</f>
        <v>0</v>
      </c>
      <c r="G133" s="1130"/>
      <c r="H133" s="1131"/>
      <c r="I133" s="627">
        <f>'Учет 4б'!$I$811</f>
        <v>0</v>
      </c>
      <c r="J133" s="1130"/>
      <c r="K133" s="1131"/>
      <c r="L133" s="627">
        <f>'Учет 4б'!$J$811</f>
        <v>0</v>
      </c>
      <c r="M133" s="1130"/>
      <c r="N133" s="1131"/>
      <c r="O133" s="627">
        <f>'Учет 4б'!$K$811</f>
        <v>0</v>
      </c>
      <c r="P133" s="1130"/>
      <c r="Q133" s="1131"/>
      <c r="R133" s="627">
        <f>'Учет 4б'!$L$811</f>
        <v>0</v>
      </c>
      <c r="S133" s="1130"/>
      <c r="T133" s="1131"/>
      <c r="U133" s="627">
        <f>'Учет 4б'!$M$811</f>
        <v>0</v>
      </c>
      <c r="V133" s="1130"/>
      <c r="W133" s="1131"/>
      <c r="X133" s="627">
        <f>'Учет 4б'!$N$811</f>
        <v>0</v>
      </c>
      <c r="Y133" s="1130"/>
      <c r="Z133" s="1131"/>
      <c r="AA133" s="627">
        <f>'Учет 4б'!$O$811</f>
        <v>0</v>
      </c>
      <c r="AB133" s="1130"/>
      <c r="AC133" s="1131"/>
      <c r="AD133" s="627">
        <f>'Учет 4б'!$P$811</f>
        <v>0</v>
      </c>
      <c r="AE133" s="1130"/>
      <c r="AF133" s="1131"/>
      <c r="AG133" s="627">
        <f>'Учет 4б'!$Q$811</f>
        <v>0</v>
      </c>
      <c r="AH133" s="1130"/>
      <c r="AI133" s="1131"/>
      <c r="AJ133" s="627">
        <f>'Учет 4б'!$R$811</f>
        <v>0</v>
      </c>
      <c r="AK133" s="1130"/>
      <c r="AL133" s="1131"/>
      <c r="AM133" s="627">
        <f>'Учет 4б'!$S$811</f>
        <v>0</v>
      </c>
      <c r="AN133" s="1130"/>
      <c r="AO133" s="1131"/>
      <c r="AP133" s="1144"/>
      <c r="AQ133" s="96"/>
      <c r="AR133" s="96"/>
      <c r="AS133" s="626">
        <f>IF(AN132&gt;0,1,0)</f>
        <v>0</v>
      </c>
      <c r="AT133">
        <v>1</v>
      </c>
      <c r="AU133" s="1144"/>
      <c r="AV133" s="1202"/>
    </row>
    <row r="134" spans="1:48" hidden="1">
      <c r="A134" s="1141">
        <v>432</v>
      </c>
      <c r="B134" s="767">
        <f>Командиры!C756</f>
        <v>0</v>
      </c>
      <c r="C134" s="628">
        <f>'Учет 4б'!$G$870</f>
        <v>0</v>
      </c>
      <c r="D134" s="1130">
        <f>SUM(C134,C135)</f>
        <v>0</v>
      </c>
      <c r="E134" s="1131" t="str">
        <f>IF(D134=0,"--",IF(D134=LARGE($D$4:$D$143,1),"лучший",IF(D134=SMALL($D$4:$D$143,$AQ$1+1),"худший"," ")))</f>
        <v>--</v>
      </c>
      <c r="F134" s="628">
        <f>'Учет 4б'!$H$870</f>
        <v>0</v>
      </c>
      <c r="G134" s="1130">
        <f>SUM(F134,F135)</f>
        <v>0</v>
      </c>
      <c r="H134" s="1131" t="str">
        <f>IF(G134=0,"--",IF(G134=LARGE($G$4:$G$143,1),"лучший",IF(G134=SMALL($G$4:$G$143,$AQ$1+1),"худший"," ")))</f>
        <v>--</v>
      </c>
      <c r="I134" s="629">
        <f>'Учет 4б'!$I$870</f>
        <v>0</v>
      </c>
      <c r="J134" s="1130">
        <f>SUM(I134,I135)</f>
        <v>0</v>
      </c>
      <c r="K134" s="1131" t="str">
        <f>IF(J134=0,"--",IF(J134=LARGE($J$4:$J$143,1),"лучший",IF(J134=SMALL($J$4:$J$143,$AQ$1+1),"худший"," ")))</f>
        <v>--</v>
      </c>
      <c r="L134" s="629">
        <f>'Учет 4б'!$J$870</f>
        <v>0</v>
      </c>
      <c r="M134" s="1130">
        <f>SUM(L134,L135)</f>
        <v>0</v>
      </c>
      <c r="N134" s="1131" t="str">
        <f>IF(M134=0,"--",IF(M134=LARGE($M$4:$M$143,1),"лучший",IF(M134=SMALL($M$4:$M$143,$AQ$1+1),"худший"," ")))</f>
        <v>--</v>
      </c>
      <c r="O134" s="629">
        <f>'Учет 4б'!$K$870</f>
        <v>0</v>
      </c>
      <c r="P134" s="1130">
        <f>SUM(O134,O135)</f>
        <v>0</v>
      </c>
      <c r="Q134" s="1131" t="str">
        <f>IF(P134=0,"--",IF(P134=LARGE($P$4:$P$143,1),"лучший",IF(P134=SMALL($P$4:$P$143,$AQ$1+1),"худший"," ")))</f>
        <v>--</v>
      </c>
      <c r="R134" s="629">
        <f>'Учет 4б'!$L$870</f>
        <v>0</v>
      </c>
      <c r="S134" s="1130">
        <f>SUM(R134,R135)</f>
        <v>0</v>
      </c>
      <c r="T134" s="1131" t="str">
        <f>IF(S134=0,"--",IF(S134=LARGE($S$4:$S$143,1),"лучший",IF(S134=SMALL($S$4:$S$143,$AQ$1+1),"худший"," ")))</f>
        <v>--</v>
      </c>
      <c r="U134" s="629">
        <f>'Учет 4б'!$M$870</f>
        <v>0</v>
      </c>
      <c r="V134" s="1130">
        <f>SUM(U134,U135)</f>
        <v>0</v>
      </c>
      <c r="W134" s="1131" t="str">
        <f>IF(V134=0,"--",IF(V134=LARGE($V$4:$V$143,1),"лучший",IF(V134=SMALL($V$4:$V$143,$AQ$1+1),"худший"," ")))</f>
        <v>--</v>
      </c>
      <c r="X134" s="629">
        <f>'Учет 4б'!$N$870</f>
        <v>0</v>
      </c>
      <c r="Y134" s="1130">
        <f>SUM(X134,X135)</f>
        <v>0</v>
      </c>
      <c r="Z134" s="1131" t="str">
        <f>IF(Y134=0,"--",IF(Y134=LARGE($Y$4:$Y$143,1),"лучший",IF(Y134=SMALL($Y$4:$Y$143,$AQ$1+1),"худший"," ")))</f>
        <v>--</v>
      </c>
      <c r="AA134" s="629">
        <f>'Учет 4б'!$O$870</f>
        <v>0</v>
      </c>
      <c r="AB134" s="1130">
        <f>SUM(AA134,AA135)</f>
        <v>0</v>
      </c>
      <c r="AC134" s="1131" t="str">
        <f>IF(AB134=0,"--",IF(AB134=LARGE($AB$4:$AB$143,1),"лучший",IF(AB134=SMALL($AB$4:$AB$143,$AQ$1+1),"худший"," ")))</f>
        <v>--</v>
      </c>
      <c r="AD134" s="629">
        <f>'Учет 4б'!$P$870</f>
        <v>0</v>
      </c>
      <c r="AE134" s="1130">
        <f>SUM(AD134,AD135)</f>
        <v>0</v>
      </c>
      <c r="AF134" s="1131" t="str">
        <f>IF(AE134=0,"--",IF(AE134=LARGE($AE$4:$AE$143,1),"лучший",IF(AE134=SMALL($AE$4:$AE$143,$AQ$1+1),"худший"," ")))</f>
        <v>--</v>
      </c>
      <c r="AG134" s="629">
        <f>'Учет 4б'!$Q$870</f>
        <v>0</v>
      </c>
      <c r="AH134" s="1130">
        <f>SUM(AG134,AG135)</f>
        <v>0</v>
      </c>
      <c r="AI134" s="1131" t="str">
        <f>IF(AH134=0,"--",IF(AH134=LARGE($AH$4:$AH$143,1),"лучший",IF(AH134=SMALL($AH$4:$AH$143,$AQ$1+1),"худший"," ")))</f>
        <v>--</v>
      </c>
      <c r="AJ134" s="629">
        <f>'Учет 4б'!$R$870</f>
        <v>0</v>
      </c>
      <c r="AK134" s="1130">
        <f>SUM(AJ134,AJ135)</f>
        <v>0</v>
      </c>
      <c r="AL134" s="1131" t="str">
        <f>IF(AK134=0,"--",IF(AK134=LARGE($AK$4:$AK$143,1),"лучший",IF(AK134=SMALL($AK$4:$AK$143,$AQ$1+1),"худший"," ")))</f>
        <v>--</v>
      </c>
      <c r="AM134" s="629">
        <f>'Учет 4б'!$S$870</f>
        <v>0</v>
      </c>
      <c r="AN134" s="1130">
        <f>SUM(AM134,AM135)</f>
        <v>0</v>
      </c>
      <c r="AO134" s="1131" t="str">
        <f>IF(AN134=0,"--",IF(AN134=LARGE($AN$4:$AN$143,1),"лучший",IF(AN134=SMALL($AN$4:$AN$143,$AQ$1+1),"худший"," ")))</f>
        <v>--</v>
      </c>
      <c r="AP134" s="1144" t="str">
        <f>IF(AN134&gt;0,IF(AU134=1,AV134,CONCATENATE(AV134,"-",AV134+AU134-1)),"-")</f>
        <v>-</v>
      </c>
      <c r="AQ134" s="94"/>
      <c r="AR134" s="94"/>
      <c r="AS134" s="626">
        <f>IF(AN134&gt;0,1,0)</f>
        <v>0</v>
      </c>
      <c r="AT134">
        <v>1</v>
      </c>
      <c r="AU134" s="1144">
        <f>SUMIF($AV$4:$AV$143,AV134,$AT$4:$AT$143)</f>
        <v>70</v>
      </c>
      <c r="AV134" s="1202">
        <f>RANK(AN134,$AN$4:$AN$143,0)</f>
        <v>1</v>
      </c>
    </row>
    <row r="135" spans="1:48" s="235" customFormat="1" hidden="1">
      <c r="A135" s="1140"/>
      <c r="B135" s="768">
        <f>Командиры!D756</f>
        <v>0</v>
      </c>
      <c r="C135" s="627">
        <f>'Учет 4б'!$G$871</f>
        <v>0</v>
      </c>
      <c r="D135" s="1130"/>
      <c r="E135" s="1131"/>
      <c r="F135" s="627">
        <f>'Учет 4б'!$H$871</f>
        <v>0</v>
      </c>
      <c r="G135" s="1130"/>
      <c r="H135" s="1131"/>
      <c r="I135" s="627">
        <f>'Учет 4б'!$I$871</f>
        <v>0</v>
      </c>
      <c r="J135" s="1130"/>
      <c r="K135" s="1131"/>
      <c r="L135" s="627">
        <f>'Учет 4б'!$J$871</f>
        <v>0</v>
      </c>
      <c r="M135" s="1130"/>
      <c r="N135" s="1131"/>
      <c r="O135" s="627">
        <f>'Учет 4б'!$K$871</f>
        <v>0</v>
      </c>
      <c r="P135" s="1130"/>
      <c r="Q135" s="1131"/>
      <c r="R135" s="627">
        <f>'Учет 4б'!$L$871</f>
        <v>0</v>
      </c>
      <c r="S135" s="1130"/>
      <c r="T135" s="1131"/>
      <c r="U135" s="627">
        <f>'Учет 4б'!$M$871</f>
        <v>0</v>
      </c>
      <c r="V135" s="1130"/>
      <c r="W135" s="1131"/>
      <c r="X135" s="627">
        <f>'Учет 4б'!$N$871</f>
        <v>0</v>
      </c>
      <c r="Y135" s="1130"/>
      <c r="Z135" s="1131"/>
      <c r="AA135" s="627">
        <f>'Учет 4б'!$O$871</f>
        <v>0</v>
      </c>
      <c r="AB135" s="1130"/>
      <c r="AC135" s="1131"/>
      <c r="AD135" s="627">
        <f>'Учет 4б'!$P$871</f>
        <v>0</v>
      </c>
      <c r="AE135" s="1130"/>
      <c r="AF135" s="1131"/>
      <c r="AG135" s="627">
        <f>'Учет 4б'!$Q$871</f>
        <v>0</v>
      </c>
      <c r="AH135" s="1130"/>
      <c r="AI135" s="1131"/>
      <c r="AJ135" s="627">
        <f>'Учет 4б'!$R$871</f>
        <v>0</v>
      </c>
      <c r="AK135" s="1130"/>
      <c r="AL135" s="1131"/>
      <c r="AM135" s="627">
        <f>'Учет 4б'!$S$871</f>
        <v>0</v>
      </c>
      <c r="AN135" s="1130"/>
      <c r="AO135" s="1131"/>
      <c r="AP135" s="1144"/>
      <c r="AQ135" s="96"/>
      <c r="AR135" s="96"/>
      <c r="AS135" s="626">
        <f>IF(AN134&gt;0,1,0)</f>
        <v>0</v>
      </c>
      <c r="AT135">
        <v>1</v>
      </c>
      <c r="AU135" s="1144"/>
      <c r="AV135" s="1202"/>
    </row>
    <row r="136" spans="1:48" hidden="1">
      <c r="A136" s="1141">
        <v>433</v>
      </c>
      <c r="B136" s="767">
        <f>Командиры!C767</f>
        <v>0</v>
      </c>
      <c r="C136" s="628">
        <f>'Учет 4б'!$G$930</f>
        <v>0</v>
      </c>
      <c r="D136" s="1130">
        <f>SUM(C136,C137)</f>
        <v>0</v>
      </c>
      <c r="E136" s="1131" t="str">
        <f>IF(D136=0,"--",IF(D136=LARGE($D$4:$D$143,1),"лучший",IF(D136=SMALL($D$4:$D$143,$AQ$1+1),"худший"," ")))</f>
        <v>--</v>
      </c>
      <c r="F136" s="628">
        <f>'Учет 4б'!$H$930</f>
        <v>0</v>
      </c>
      <c r="G136" s="1130">
        <f>SUM(F136,F137)</f>
        <v>0</v>
      </c>
      <c r="H136" s="1131" t="str">
        <f>IF(G136=0,"--",IF(G136=LARGE($G$4:$G$143,1),"лучший",IF(G136=SMALL($G$4:$G$143,$AQ$1+1),"худший"," ")))</f>
        <v>--</v>
      </c>
      <c r="I136" s="629">
        <f>'Учет 4б'!$I$930</f>
        <v>0</v>
      </c>
      <c r="J136" s="1130">
        <f>SUM(I136,I137)</f>
        <v>0</v>
      </c>
      <c r="K136" s="1131" t="str">
        <f>IF(J136=0,"--",IF(J136=LARGE($J$4:$J$143,1),"лучший",IF(J136=SMALL($J$4:$J$143,$AQ$1+1),"худший"," ")))</f>
        <v>--</v>
      </c>
      <c r="L136" s="629">
        <f>'Учет 4б'!$J$930</f>
        <v>0</v>
      </c>
      <c r="M136" s="1130">
        <f>SUM(L136,L137)</f>
        <v>0</v>
      </c>
      <c r="N136" s="1131" t="str">
        <f>IF(M136=0,"--",IF(M136=LARGE($M$4:$M$143,1),"лучший",IF(M136=SMALL($M$4:$M$143,$AQ$1+1),"худший"," ")))</f>
        <v>--</v>
      </c>
      <c r="O136" s="629">
        <f>'Учет 4б'!$K$930</f>
        <v>0</v>
      </c>
      <c r="P136" s="1130">
        <f>SUM(O136,O137)</f>
        <v>0</v>
      </c>
      <c r="Q136" s="1131" t="str">
        <f>IF(P136=0,"--",IF(P136=LARGE($P$4:$P$143,1),"лучший",IF(P136=SMALL($P$4:$P$143,$AQ$1+1),"худший"," ")))</f>
        <v>--</v>
      </c>
      <c r="R136" s="629">
        <f>'Учет 4б'!$L$930</f>
        <v>0</v>
      </c>
      <c r="S136" s="1130">
        <f>SUM(R136,R137)</f>
        <v>0</v>
      </c>
      <c r="T136" s="1131" t="str">
        <f>IF(S136=0,"--",IF(S136=LARGE($S$4:$S$143,1),"лучший",IF(S136=SMALL($S$4:$S$143,$AQ$1+1),"худший"," ")))</f>
        <v>--</v>
      </c>
      <c r="U136" s="629">
        <f>'Учет 4б'!$M$930</f>
        <v>0</v>
      </c>
      <c r="V136" s="1130">
        <f>SUM(U136,U137)</f>
        <v>0</v>
      </c>
      <c r="W136" s="1131" t="str">
        <f>IF(V136=0,"--",IF(V136=LARGE($V$4:$V$143,1),"лучший",IF(V136=SMALL($V$4:$V$143,$AQ$1+1),"худший"," ")))</f>
        <v>--</v>
      </c>
      <c r="X136" s="629">
        <f>'Учет 4б'!$N$930</f>
        <v>0</v>
      </c>
      <c r="Y136" s="1130">
        <f>SUM(X136,X137)</f>
        <v>0</v>
      </c>
      <c r="Z136" s="1131" t="str">
        <f>IF(Y136=0,"--",IF(Y136=LARGE($Y$4:$Y$143,1),"лучший",IF(Y136=SMALL($Y$4:$Y$143,$AQ$1+1),"худший"," ")))</f>
        <v>--</v>
      </c>
      <c r="AA136" s="629">
        <f>'Учет 4б'!$O$930</f>
        <v>0</v>
      </c>
      <c r="AB136" s="1130">
        <f>SUM(AA136,AA137)</f>
        <v>0</v>
      </c>
      <c r="AC136" s="1131" t="str">
        <f>IF(AB136=0,"--",IF(AB136=LARGE($AB$4:$AB$143,1),"лучший",IF(AB136=SMALL($AB$4:$AB$143,$AQ$1+1),"худший"," ")))</f>
        <v>--</v>
      </c>
      <c r="AD136" s="629">
        <f>'Учет 4б'!$P$930</f>
        <v>0</v>
      </c>
      <c r="AE136" s="1130">
        <f>SUM(AD136,AD137)</f>
        <v>0</v>
      </c>
      <c r="AF136" s="1131" t="str">
        <f>IF(AE136=0,"--",IF(AE136=LARGE($AE$4:$AE$143,1),"лучший",IF(AE136=SMALL($AE$4:$AE$143,$AQ$1+1),"худший"," ")))</f>
        <v>--</v>
      </c>
      <c r="AG136" s="629">
        <f>'Учет 4б'!$Q$930</f>
        <v>0</v>
      </c>
      <c r="AH136" s="1130">
        <f>SUM(AG136,AG137)</f>
        <v>0</v>
      </c>
      <c r="AI136" s="1131" t="str">
        <f>IF(AH136=0,"--",IF(AH136=LARGE($AH$4:$AH$143,1),"лучший",IF(AH136=SMALL($AH$4:$AH$143,$AQ$1+1),"худший"," ")))</f>
        <v>--</v>
      </c>
      <c r="AJ136" s="629">
        <f>'Учет 4б'!$R$930</f>
        <v>0</v>
      </c>
      <c r="AK136" s="1130">
        <f>SUM(AJ136,AJ137)</f>
        <v>0</v>
      </c>
      <c r="AL136" s="1131" t="str">
        <f>IF(AK136=0,"--",IF(AK136=LARGE($AK$4:$AK$143,1),"лучший",IF(AK136=SMALL($AK$4:$AK$143,$AQ$1+1),"худший"," ")))</f>
        <v>--</v>
      </c>
      <c r="AM136" s="629">
        <f>'Учет 4б'!$S$930</f>
        <v>0</v>
      </c>
      <c r="AN136" s="1130">
        <f>SUM(AM136,AM137)</f>
        <v>0</v>
      </c>
      <c r="AO136" s="1131" t="str">
        <f>IF(AN136=0,"--",IF(AN136=LARGE($AN$4:$AN$143,1),"лучший",IF(AN136=SMALL($AN$4:$AN$143,$AQ$1+1),"худший"," ")))</f>
        <v>--</v>
      </c>
      <c r="AP136" s="1144" t="str">
        <f>IF(AN136&gt;0,IF(AU136=1,AV136,CONCATENATE(AV136,"-",AV136+AU136-1)),"-")</f>
        <v>-</v>
      </c>
      <c r="AQ136" s="94"/>
      <c r="AR136" s="94"/>
      <c r="AS136" s="626">
        <f>IF(AN136&gt;0,1,0)</f>
        <v>0</v>
      </c>
      <c r="AT136">
        <v>1</v>
      </c>
      <c r="AU136" s="1144">
        <f>SUMIF($AV$4:$AV$143,AV136,$AT$4:$AT$143)</f>
        <v>70</v>
      </c>
      <c r="AV136" s="1202">
        <f>RANK(AN136,$AN$4:$AN$143,0)</f>
        <v>1</v>
      </c>
    </row>
    <row r="137" spans="1:48" s="235" customFormat="1" hidden="1">
      <c r="A137" s="1140"/>
      <c r="B137" s="768">
        <f>Командиры!D767</f>
        <v>0</v>
      </c>
      <c r="C137" s="627">
        <f>'Учет 4б'!$G$931</f>
        <v>0</v>
      </c>
      <c r="D137" s="1130"/>
      <c r="E137" s="1131"/>
      <c r="F137" s="627">
        <f>'Учет 4б'!$H$931</f>
        <v>0</v>
      </c>
      <c r="G137" s="1130"/>
      <c r="H137" s="1131"/>
      <c r="I137" s="627">
        <f>'Учет 4б'!$I$931</f>
        <v>0</v>
      </c>
      <c r="J137" s="1130"/>
      <c r="K137" s="1131"/>
      <c r="L137" s="627">
        <f>'Учет 4б'!$J$931</f>
        <v>0</v>
      </c>
      <c r="M137" s="1130"/>
      <c r="N137" s="1131"/>
      <c r="O137" s="627">
        <f>'Учет 4б'!$K$931</f>
        <v>0</v>
      </c>
      <c r="P137" s="1130"/>
      <c r="Q137" s="1131"/>
      <c r="R137" s="627">
        <f>'Учет 4б'!$L$931</f>
        <v>0</v>
      </c>
      <c r="S137" s="1130"/>
      <c r="T137" s="1131"/>
      <c r="U137" s="627">
        <f>'Учет 4б'!$M$931</f>
        <v>0</v>
      </c>
      <c r="V137" s="1130"/>
      <c r="W137" s="1131"/>
      <c r="X137" s="627">
        <f>'Учет 4б'!$N$931</f>
        <v>0</v>
      </c>
      <c r="Y137" s="1130"/>
      <c r="Z137" s="1131"/>
      <c r="AA137" s="627">
        <f>'Учет 4б'!$O$931</f>
        <v>0</v>
      </c>
      <c r="AB137" s="1130"/>
      <c r="AC137" s="1131"/>
      <c r="AD137" s="627">
        <f>'Учет 4б'!$P$931</f>
        <v>0</v>
      </c>
      <c r="AE137" s="1130"/>
      <c r="AF137" s="1131"/>
      <c r="AG137" s="627">
        <f>'Учет 4б'!$Q$931</f>
        <v>0</v>
      </c>
      <c r="AH137" s="1130"/>
      <c r="AI137" s="1131"/>
      <c r="AJ137" s="627">
        <f>'Учет 4б'!$R$931</f>
        <v>0</v>
      </c>
      <c r="AK137" s="1130"/>
      <c r="AL137" s="1131"/>
      <c r="AM137" s="627">
        <f>'Учет 4б'!$S$931</f>
        <v>0</v>
      </c>
      <c r="AN137" s="1130"/>
      <c r="AO137" s="1131"/>
      <c r="AP137" s="1144"/>
      <c r="AQ137" s="96"/>
      <c r="AR137" s="96"/>
      <c r="AS137" s="626">
        <f>IF(AN136&gt;0,1,0)</f>
        <v>0</v>
      </c>
      <c r="AT137">
        <v>1</v>
      </c>
      <c r="AU137" s="1144"/>
      <c r="AV137" s="1202"/>
    </row>
    <row r="138" spans="1:48" ht="13.5" hidden="1">
      <c r="A138" s="1141">
        <v>434</v>
      </c>
      <c r="B138" s="767">
        <f>Командиры!C778</f>
        <v>0</v>
      </c>
      <c r="C138" s="628">
        <f>'Учет 4б'!$G$990</f>
        <v>0</v>
      </c>
      <c r="D138" s="1130">
        <f>SUM(C138,C139)</f>
        <v>0</v>
      </c>
      <c r="E138" s="1131" t="str">
        <f>IF(D138=0,"--",IF(D138=LARGE($D$4:$D$143,1),"лучший",IF(D138=SMALL($D$4:$D$143,$AQ$1+1),"худший"," ")))</f>
        <v>--</v>
      </c>
      <c r="F138" s="628">
        <f>'Учет 4б'!$H$990</f>
        <v>0</v>
      </c>
      <c r="G138" s="1130">
        <f>SUM(F138,F139)</f>
        <v>0</v>
      </c>
      <c r="H138" s="1131" t="str">
        <f>IF(G138=0,"--",IF(G138=LARGE($G$4:$G$143,1),"лучший",IF(G138=SMALL($G$4:$G$143,$AQ$1+1),"худший"," ")))</f>
        <v>--</v>
      </c>
      <c r="I138" s="629">
        <f>'Учет 4б'!$I$990</f>
        <v>0</v>
      </c>
      <c r="J138" s="1130">
        <f>SUM(I138,I139)</f>
        <v>0</v>
      </c>
      <c r="K138" s="1131" t="str">
        <f>IF(J138=0,"--",IF(J138=LARGE($J$4:$J$143,1),"лучший",IF(J138=SMALL($J$4:$J$143,$AQ$1+1),"худший"," ")))</f>
        <v>--</v>
      </c>
      <c r="L138" s="629">
        <f>'Учет 4б'!$J$990</f>
        <v>0</v>
      </c>
      <c r="M138" s="1130">
        <f>SUM(L138,L139)</f>
        <v>0</v>
      </c>
      <c r="N138" s="1131" t="str">
        <f>IF(M138=0,"--",IF(M138=LARGE($M$4:$M$143,1),"лучший",IF(M138=SMALL($M$4:$M$143,$AQ$1+1),"худший"," ")))</f>
        <v>--</v>
      </c>
      <c r="O138" s="629">
        <f>'Учет 4б'!$K$990</f>
        <v>0</v>
      </c>
      <c r="P138" s="1130">
        <f>SUM(O138,O139)</f>
        <v>0</v>
      </c>
      <c r="Q138" s="1131" t="str">
        <f>IF(P138=0,"--",IF(P138=LARGE($P$4:$P$143,1),"лучший",IF(P138=SMALL($P$4:$P$143,$AQ$1+1),"худший"," ")))</f>
        <v>--</v>
      </c>
      <c r="R138" s="629">
        <f>'Учет 4б'!$L$990</f>
        <v>0</v>
      </c>
      <c r="S138" s="1130">
        <f>SUM(R138,R139)</f>
        <v>0</v>
      </c>
      <c r="T138" s="1131" t="str">
        <f>IF(S138=0,"--",IF(S138=LARGE($S$4:$S$143,1),"лучший",IF(S138=SMALL($S$4:$S$143,$AQ$1+1),"худший"," ")))</f>
        <v>--</v>
      </c>
      <c r="U138" s="629">
        <f>'Учет 4б'!$M$990</f>
        <v>0</v>
      </c>
      <c r="V138" s="1130">
        <f>SUM(U138,U139)</f>
        <v>0</v>
      </c>
      <c r="W138" s="1131" t="str">
        <f>IF(V138=0,"--",IF(V138=LARGE($V$4:$V$143,1),"лучший",IF(V138=SMALL($V$4:$V$143,$AQ$1+1),"худший"," ")))</f>
        <v>--</v>
      </c>
      <c r="X138" s="629">
        <f>'Учет 4б'!$N$990</f>
        <v>0</v>
      </c>
      <c r="Y138" s="1130">
        <f>SUM(X138,X139)</f>
        <v>0</v>
      </c>
      <c r="Z138" s="1131" t="str">
        <f>IF(Y138=0,"--",IF(Y138=LARGE($Y$4:$Y$143,1),"лучший",IF(Y138=SMALL($Y$4:$Y$143,$AQ$1+1),"худший"," ")))</f>
        <v>--</v>
      </c>
      <c r="AA138" s="629">
        <f>'Учет 4б'!$O$990</f>
        <v>0</v>
      </c>
      <c r="AB138" s="1130">
        <f>SUM(AA138,AA139)</f>
        <v>0</v>
      </c>
      <c r="AC138" s="1131" t="str">
        <f>IF(AB138=0,"--",IF(AB138=LARGE($AB$4:$AB$143,1),"лучший",IF(AB138=SMALL($AB$4:$AB$143,$AQ$1+1),"худший"," ")))</f>
        <v>--</v>
      </c>
      <c r="AD138" s="629">
        <f>'Учет 4б'!$P$990</f>
        <v>0</v>
      </c>
      <c r="AE138" s="1130">
        <f>SUM(AD138,AD139)</f>
        <v>0</v>
      </c>
      <c r="AF138" s="1131" t="str">
        <f>IF(AE138=0,"--",IF(AE138=LARGE($AE$4:$AE$143,1),"лучший",IF(AE138=SMALL($AE$4:$AE$143,$AQ$1+1),"худший"," ")))</f>
        <v>--</v>
      </c>
      <c r="AG138" s="629">
        <f>'Учет 4б'!$Q$990</f>
        <v>0</v>
      </c>
      <c r="AH138" s="1130">
        <f>SUM(AG138,AG139)</f>
        <v>0</v>
      </c>
      <c r="AI138" s="1131" t="str">
        <f>IF(AH138=0,"--",IF(AH138=LARGE($AH$4:$AH$143,1),"лучший",IF(AH138=SMALL($AH$4:$AH$143,$AQ$1+1),"худший"," ")))</f>
        <v>--</v>
      </c>
      <c r="AJ138" s="629">
        <f>'Учет 4б'!$R$990</f>
        <v>0</v>
      </c>
      <c r="AK138" s="1130">
        <f>SUM(AJ138,AJ139)</f>
        <v>0</v>
      </c>
      <c r="AL138" s="1131" t="str">
        <f>IF(AK138=0,"--",IF(AK138=LARGE($AK$4:$AK$143,1),"лучший",IF(AK138=SMALL($AK$4:$AK$143,$AQ$1+1),"худший"," ")))</f>
        <v>--</v>
      </c>
      <c r="AM138" s="629">
        <f>'Учет 4б'!$S$990</f>
        <v>0</v>
      </c>
      <c r="AN138" s="1130">
        <f>SUM(AM138,AM139)</f>
        <v>0</v>
      </c>
      <c r="AO138" s="1131" t="str">
        <f>IF(AN138=0,"--",IF(AN138=LARGE($AN$4:$AN$143,1),"лучший",IF(AN138=SMALL($AN$4:$AN$143,$AQ$1+1),"худший"," ")))</f>
        <v>--</v>
      </c>
      <c r="AP138" s="1144" t="str">
        <f>IF(AN138&gt;0,IF(AU138=1,AV138,CONCATENATE(AV138,"-",AV138+AU138-1)),"-")</f>
        <v>-</v>
      </c>
      <c r="AQ138" s="630"/>
      <c r="AR138" s="630"/>
      <c r="AS138" s="626">
        <f>IF(AN138&gt;0,1,0)</f>
        <v>0</v>
      </c>
      <c r="AT138">
        <v>1</v>
      </c>
      <c r="AU138" s="1144">
        <f>SUMIF($AV$4:$AV$143,AV138,$AT$4:$AT$143)</f>
        <v>70</v>
      </c>
      <c r="AV138" s="1202">
        <f>RANK(AN138,$AN$4:$AN$143,0)</f>
        <v>1</v>
      </c>
    </row>
    <row r="139" spans="1:48" s="235" customFormat="1" ht="13.5" hidden="1">
      <c r="A139" s="1140"/>
      <c r="B139" s="768">
        <f>Командиры!D778</f>
        <v>0</v>
      </c>
      <c r="C139" s="627">
        <f>'Учет 4б'!$G$991</f>
        <v>0</v>
      </c>
      <c r="D139" s="1130"/>
      <c r="E139" s="1131"/>
      <c r="F139" s="627">
        <f>'Учет 4б'!$H$991</f>
        <v>0</v>
      </c>
      <c r="G139" s="1130"/>
      <c r="H139" s="1131"/>
      <c r="I139" s="627">
        <f>'Учет 4б'!$I$991</f>
        <v>0</v>
      </c>
      <c r="J139" s="1130"/>
      <c r="K139" s="1131"/>
      <c r="L139" s="627">
        <f>'Учет 4б'!$J$991</f>
        <v>0</v>
      </c>
      <c r="M139" s="1130"/>
      <c r="N139" s="1131"/>
      <c r="O139" s="627">
        <f>'Учет 4б'!$K$991</f>
        <v>0</v>
      </c>
      <c r="P139" s="1130"/>
      <c r="Q139" s="1131"/>
      <c r="R139" s="627">
        <f>'Учет 4б'!$L$991</f>
        <v>0</v>
      </c>
      <c r="S139" s="1130"/>
      <c r="T139" s="1131"/>
      <c r="U139" s="627">
        <f>'Учет 4б'!$M$991</f>
        <v>0</v>
      </c>
      <c r="V139" s="1130"/>
      <c r="W139" s="1131"/>
      <c r="X139" s="627">
        <f>'Учет 4б'!$N$991</f>
        <v>0</v>
      </c>
      <c r="Y139" s="1130"/>
      <c r="Z139" s="1131"/>
      <c r="AA139" s="627">
        <f>'Учет 4б'!$O$991</f>
        <v>0</v>
      </c>
      <c r="AB139" s="1130"/>
      <c r="AC139" s="1131"/>
      <c r="AD139" s="627">
        <f>'Учет 4б'!$P$991</f>
        <v>0</v>
      </c>
      <c r="AE139" s="1130"/>
      <c r="AF139" s="1131"/>
      <c r="AG139" s="627">
        <f>'Учет 4б'!$Q$991</f>
        <v>0</v>
      </c>
      <c r="AH139" s="1130"/>
      <c r="AI139" s="1131"/>
      <c r="AJ139" s="627">
        <f>'Учет 4б'!$R$991</f>
        <v>0</v>
      </c>
      <c r="AK139" s="1130"/>
      <c r="AL139" s="1131"/>
      <c r="AM139" s="627">
        <f>'Учет 4б'!$S$991</f>
        <v>0</v>
      </c>
      <c r="AN139" s="1130"/>
      <c r="AO139" s="1131"/>
      <c r="AP139" s="1144"/>
      <c r="AQ139" s="631"/>
      <c r="AR139" s="631"/>
      <c r="AS139" s="626">
        <f>IF(AN138&gt;0,1,0)</f>
        <v>0</v>
      </c>
      <c r="AT139">
        <v>1</v>
      </c>
      <c r="AU139" s="1144"/>
      <c r="AV139" s="1202"/>
    </row>
    <row r="140" spans="1:48" ht="13.5" hidden="1">
      <c r="A140" s="1141">
        <v>435</v>
      </c>
      <c r="B140" s="767">
        <f>Командиры!C789</f>
        <v>0</v>
      </c>
      <c r="C140" s="628">
        <f>'Учет 4б'!$G$1050</f>
        <v>0</v>
      </c>
      <c r="D140" s="1130">
        <f>SUM(C140,C141)</f>
        <v>0</v>
      </c>
      <c r="E140" s="1131" t="str">
        <f>IF(D140=0,"--",IF(D140=LARGE($D$4:$D$143,1),"лучший",IF(D140=SMALL($D$4:$D$143,$AQ$1+1),"худший"," ")))</f>
        <v>--</v>
      </c>
      <c r="F140" s="628">
        <f>'Учет 4б'!$H$1050</f>
        <v>0</v>
      </c>
      <c r="G140" s="1130">
        <f>SUM(F140,F141)</f>
        <v>0</v>
      </c>
      <c r="H140" s="1131" t="str">
        <f>IF(G140=0,"--",IF(G140=LARGE($G$4:$G$143,1),"лучший",IF(G140=SMALL($G$4:$G$143,$AQ$1+1),"худший"," ")))</f>
        <v>--</v>
      </c>
      <c r="I140" s="629">
        <f>'Учет 4б'!$I$1050</f>
        <v>0</v>
      </c>
      <c r="J140" s="1130">
        <f>SUM(I140,I141)</f>
        <v>0</v>
      </c>
      <c r="K140" s="1131" t="str">
        <f>IF(J140=0,"--",IF(J140=LARGE($J$4:$J$143,1),"лучший",IF(J140=SMALL($J$4:$J$143,$AQ$1+1),"худший"," ")))</f>
        <v>--</v>
      </c>
      <c r="L140" s="629">
        <f>'Учет 4б'!$J$1050</f>
        <v>0</v>
      </c>
      <c r="M140" s="1130">
        <f>SUM(L140,L141)</f>
        <v>0</v>
      </c>
      <c r="N140" s="1131" t="str">
        <f>IF(M140=0,"--",IF(M140=LARGE($M$4:$M$143,1),"лучший",IF(M140=SMALL($M$4:$M$143,$AQ$1+1),"худший"," ")))</f>
        <v>--</v>
      </c>
      <c r="O140" s="629">
        <f>'Учет 4б'!$K$1050</f>
        <v>0</v>
      </c>
      <c r="P140" s="1130">
        <f>SUM(O140,O141)</f>
        <v>0</v>
      </c>
      <c r="Q140" s="1131" t="str">
        <f>IF(P140=0,"--",IF(P140=LARGE($P$4:$P$143,1),"лучший",IF(P140=SMALL($P$4:$P$143,$AQ$1+1),"худший"," ")))</f>
        <v>--</v>
      </c>
      <c r="R140" s="629">
        <f>'Учет 4б'!$L$1050</f>
        <v>0</v>
      </c>
      <c r="S140" s="1130">
        <f>SUM(R140,R141)</f>
        <v>0</v>
      </c>
      <c r="T140" s="1131" t="str">
        <f>IF(S140=0,"--",IF(S140=LARGE($S$4:$S$143,1),"лучший",IF(S140=SMALL($S$4:$S$143,$AQ$1+1),"худший"," ")))</f>
        <v>--</v>
      </c>
      <c r="U140" s="629">
        <f>'Учет 4б'!$M$1050</f>
        <v>0</v>
      </c>
      <c r="V140" s="1130">
        <f>SUM(U140,U141)</f>
        <v>0</v>
      </c>
      <c r="W140" s="1131" t="str">
        <f>IF(V140=0,"--",IF(V140=LARGE($V$4:$V$143,1),"лучший",IF(V140=SMALL($V$4:$V$143,$AQ$1+1),"худший"," ")))</f>
        <v>--</v>
      </c>
      <c r="X140" s="629">
        <f>'Учет 4б'!$N$1050</f>
        <v>0</v>
      </c>
      <c r="Y140" s="1130">
        <f>SUM(X140,X141)</f>
        <v>0</v>
      </c>
      <c r="Z140" s="1131" t="str">
        <f>IF(Y140=0,"--",IF(Y140=LARGE($Y$4:$Y$143,1),"лучший",IF(Y140=SMALL($Y$4:$Y$143,$AQ$1+1),"худший"," ")))</f>
        <v>--</v>
      </c>
      <c r="AA140" s="629">
        <f>'Учет 4б'!$O$1050</f>
        <v>0</v>
      </c>
      <c r="AB140" s="1130">
        <f>SUM(AA140,AA141)</f>
        <v>0</v>
      </c>
      <c r="AC140" s="1131" t="str">
        <f>IF(AB140=0,"--",IF(AB140=LARGE($AB$4:$AB$143,1),"лучший",IF(AB140=SMALL($AB$4:$AB$143,$AQ$1+1),"худший"," ")))</f>
        <v>--</v>
      </c>
      <c r="AD140" s="629">
        <f>'Учет 4б'!$P$1050</f>
        <v>0</v>
      </c>
      <c r="AE140" s="1130">
        <f>SUM(AD140,AD141)</f>
        <v>0</v>
      </c>
      <c r="AF140" s="1131" t="str">
        <f>IF(AE140=0,"--",IF(AE140=LARGE($AE$4:$AE$143,1),"лучший",IF(AE140=SMALL($AE$4:$AE$143,$AQ$1+1),"худший"," ")))</f>
        <v>--</v>
      </c>
      <c r="AG140" s="629">
        <f>'Учет 4б'!$Q$1050</f>
        <v>0</v>
      </c>
      <c r="AH140" s="1130">
        <f>SUM(AG140,AG141)</f>
        <v>0</v>
      </c>
      <c r="AI140" s="1131" t="str">
        <f>IF(AH140=0,"--",IF(AH140=LARGE($AH$4:$AH$143,1),"лучший",IF(AH140=SMALL($AH$4:$AH$143,$AQ$1+1),"худший"," ")))</f>
        <v>--</v>
      </c>
      <c r="AJ140" s="629">
        <f>'Учет 4б'!$R$1050</f>
        <v>0</v>
      </c>
      <c r="AK140" s="1130">
        <f>SUM(AJ140,AJ141)</f>
        <v>0</v>
      </c>
      <c r="AL140" s="1131" t="str">
        <f>IF(AK140=0,"--",IF(AK140=LARGE($AK$4:$AK$143,1),"лучший",IF(AK140=SMALL($AK$4:$AK$143,$AQ$1+1),"худший"," ")))</f>
        <v>--</v>
      </c>
      <c r="AM140" s="629">
        <f>'Учет 4б'!$S$1050</f>
        <v>0</v>
      </c>
      <c r="AN140" s="1130">
        <f>SUM(AM140,AM141)</f>
        <v>0</v>
      </c>
      <c r="AO140" s="1131" t="str">
        <f>IF(AN140=0,"--",IF(AN140=LARGE($AN$4:$AN$143,1),"лучший",IF(AN140=SMALL($AN$4:$AN$143,$AQ$1+1),"худший"," ")))</f>
        <v>--</v>
      </c>
      <c r="AP140" s="1144" t="str">
        <f>IF(AN140&gt;0,IF(AU140=1,AV140,CONCATENATE(AV140,"-",AV140+AU140-1)),"-")</f>
        <v>-</v>
      </c>
      <c r="AQ140" s="630"/>
      <c r="AR140" s="630"/>
      <c r="AS140" s="626">
        <f>IF(AN140&gt;0,1,0)</f>
        <v>0</v>
      </c>
      <c r="AT140">
        <v>1</v>
      </c>
      <c r="AU140" s="1144">
        <f>SUMIF($AV$4:$AV$143,AV140,$AT$4:$AT$143)</f>
        <v>70</v>
      </c>
      <c r="AV140" s="1202">
        <f>RANK(AN140,$AN$4:$AN$143,0)</f>
        <v>1</v>
      </c>
    </row>
    <row r="141" spans="1:48" s="235" customFormat="1" ht="13.5" hidden="1">
      <c r="A141" s="1140"/>
      <c r="B141" s="768">
        <f>Командиры!D789</f>
        <v>0</v>
      </c>
      <c r="C141" s="627">
        <f>'Учет 4б'!$G$1051</f>
        <v>0</v>
      </c>
      <c r="D141" s="1130"/>
      <c r="E141" s="1131"/>
      <c r="F141" s="627">
        <f>'Учет 4б'!$H$1051</f>
        <v>0</v>
      </c>
      <c r="G141" s="1130"/>
      <c r="H141" s="1131"/>
      <c r="I141" s="627">
        <f>'Учет 4б'!$I$1051</f>
        <v>0</v>
      </c>
      <c r="J141" s="1130"/>
      <c r="K141" s="1131"/>
      <c r="L141" s="627">
        <f>'Учет 4б'!$J$1051</f>
        <v>0</v>
      </c>
      <c r="M141" s="1130"/>
      <c r="N141" s="1131"/>
      <c r="O141" s="627">
        <f>'Учет 4б'!$K$1051</f>
        <v>0</v>
      </c>
      <c r="P141" s="1130"/>
      <c r="Q141" s="1131"/>
      <c r="R141" s="627">
        <f>'Учет 4б'!$L$1051</f>
        <v>0</v>
      </c>
      <c r="S141" s="1130"/>
      <c r="T141" s="1131"/>
      <c r="U141" s="627">
        <f>'Учет 4б'!$M$1051</f>
        <v>0</v>
      </c>
      <c r="V141" s="1130"/>
      <c r="W141" s="1131"/>
      <c r="X141" s="627">
        <f>'Учет 4б'!$N$1051</f>
        <v>0</v>
      </c>
      <c r="Y141" s="1130"/>
      <c r="Z141" s="1131"/>
      <c r="AA141" s="627">
        <f>'Учет 4б'!$O$1051</f>
        <v>0</v>
      </c>
      <c r="AB141" s="1130"/>
      <c r="AC141" s="1131"/>
      <c r="AD141" s="627">
        <f>'Учет 4б'!$P$1051</f>
        <v>0</v>
      </c>
      <c r="AE141" s="1130"/>
      <c r="AF141" s="1131"/>
      <c r="AG141" s="627">
        <f>'Учет 4б'!$Q$1051</f>
        <v>0</v>
      </c>
      <c r="AH141" s="1130"/>
      <c r="AI141" s="1131"/>
      <c r="AJ141" s="627">
        <f>'Учет 4б'!$R$1051</f>
        <v>0</v>
      </c>
      <c r="AK141" s="1130"/>
      <c r="AL141" s="1131"/>
      <c r="AM141" s="627">
        <f>'Учет 4б'!$S$1051</f>
        <v>0</v>
      </c>
      <c r="AN141" s="1130"/>
      <c r="AO141" s="1131"/>
      <c r="AP141" s="1144"/>
      <c r="AQ141" s="631"/>
      <c r="AR141" s="631"/>
      <c r="AS141" s="626">
        <f>IF(AN140&gt;0,1,0)</f>
        <v>0</v>
      </c>
      <c r="AT141">
        <v>1</v>
      </c>
      <c r="AU141" s="1144"/>
      <c r="AV141" s="1202"/>
    </row>
    <row r="142" spans="1:48" ht="13.5" hidden="1">
      <c r="A142" s="1141">
        <v>436</v>
      </c>
      <c r="B142" s="767">
        <f>Командиры!C800</f>
        <v>0</v>
      </c>
      <c r="C142" s="628">
        <f>'Учет 4б'!$G$1110</f>
        <v>0</v>
      </c>
      <c r="D142" s="1130">
        <f>SUM(C142,C143)</f>
        <v>0</v>
      </c>
      <c r="E142" s="1131" t="str">
        <f>IF(D142=0,"--",IF(D142=LARGE($D$4:$D$143,1),"лучший",IF(D142=SMALL($D$4:$D$143,$AQ$1+1),"худший"," ")))</f>
        <v>--</v>
      </c>
      <c r="F142" s="628">
        <f>'Учет 4б'!$H$1110</f>
        <v>0</v>
      </c>
      <c r="G142" s="1130">
        <f>SUM(F142,F143)</f>
        <v>0</v>
      </c>
      <c r="H142" s="1131" t="str">
        <f>IF(G142=0,"--",IF(G142=LARGE($G$4:$G$143,1),"лучший",IF(G142=SMALL($G$4:$G$143,$AQ$1+1),"худший"," ")))</f>
        <v>--</v>
      </c>
      <c r="I142" s="629">
        <f>'Учет 4б'!$I$1110</f>
        <v>0</v>
      </c>
      <c r="J142" s="1130">
        <f>SUM(I142,I143)</f>
        <v>0</v>
      </c>
      <c r="K142" s="1131" t="str">
        <f>IF(J142=0,"--",IF(J142=LARGE($J$4:$J$143,1),"лучший",IF(J142=SMALL($J$4:$J$143,$AQ$1+1),"худший"," ")))</f>
        <v>--</v>
      </c>
      <c r="L142" s="629">
        <f>'Учет 4б'!$J$1110</f>
        <v>0</v>
      </c>
      <c r="M142" s="1130">
        <f>SUM(L142,L143)</f>
        <v>0</v>
      </c>
      <c r="N142" s="1131" t="str">
        <f>IF(M142=0,"--",IF(M142=LARGE($M$4:$M$143,1),"лучший",IF(M142=SMALL($M$4:$M$143,$AQ$1+1),"худший"," ")))</f>
        <v>--</v>
      </c>
      <c r="O142" s="629">
        <f>'Учет 4б'!$K$1110</f>
        <v>0</v>
      </c>
      <c r="P142" s="1130">
        <f>SUM(O142,O143)</f>
        <v>0</v>
      </c>
      <c r="Q142" s="1131" t="str">
        <f>IF(P142=0,"--",IF(P142=LARGE($P$4:$P$143,1),"лучший",IF(P142=SMALL($P$4:$P$143,$AQ$1+1),"худший"," ")))</f>
        <v>--</v>
      </c>
      <c r="R142" s="629">
        <f>'Учет 4б'!$L$1110</f>
        <v>0</v>
      </c>
      <c r="S142" s="1130">
        <f>SUM(R142,R143)</f>
        <v>0</v>
      </c>
      <c r="T142" s="1131" t="str">
        <f>IF(S142=0,"--",IF(S142=LARGE($S$4:$S$143,1),"лучший",IF(S142=SMALL($S$4:$S$143,$AQ$1+1),"худший"," ")))</f>
        <v>--</v>
      </c>
      <c r="U142" s="629">
        <f>'Учет 4б'!$M$1110</f>
        <v>0</v>
      </c>
      <c r="V142" s="1130">
        <f>SUM(U142,U143)</f>
        <v>0</v>
      </c>
      <c r="W142" s="1131" t="str">
        <f>IF(V142=0,"--",IF(V142=LARGE($V$4:$V$143,1),"лучший",IF(V142=SMALL($V$4:$V$143,$AQ$1+1),"худший"," ")))</f>
        <v>--</v>
      </c>
      <c r="X142" s="629">
        <f>'Учет 4б'!$N$1110</f>
        <v>0</v>
      </c>
      <c r="Y142" s="1130">
        <f>SUM(X142,X143)</f>
        <v>0</v>
      </c>
      <c r="Z142" s="1131" t="str">
        <f>IF(Y142=0,"--",IF(Y142=LARGE($Y$4:$Y$143,1),"лучший",IF(Y142=SMALL($Y$4:$Y$143,$AQ$1+1),"худший"," ")))</f>
        <v>--</v>
      </c>
      <c r="AA142" s="629">
        <f>'Учет 4б'!$O$1110</f>
        <v>0</v>
      </c>
      <c r="AB142" s="1130">
        <f>SUM(AA142,AA143)</f>
        <v>0</v>
      </c>
      <c r="AC142" s="1131" t="str">
        <f>IF(AB142=0,"--",IF(AB142=LARGE($AB$4:$AB$143,1),"лучший",IF(AB142=SMALL($AB$4:$AB$143,$AQ$1+1),"худший"," ")))</f>
        <v>--</v>
      </c>
      <c r="AD142" s="629">
        <f>'Учет 4б'!$P$1110</f>
        <v>0</v>
      </c>
      <c r="AE142" s="1130">
        <f>SUM(AD142,AD143)</f>
        <v>0</v>
      </c>
      <c r="AF142" s="1131" t="str">
        <f>IF(AE142=0,"--",IF(AE142=LARGE($AE$4:$AE$143,1),"лучший",IF(AE142=SMALL($AE$4:$AE$143,$AQ$1+1),"худший"," ")))</f>
        <v>--</v>
      </c>
      <c r="AG142" s="629">
        <f>'Учет 4б'!$Q$1110</f>
        <v>0</v>
      </c>
      <c r="AH142" s="1130">
        <f>SUM(AG142,AG143)</f>
        <v>0</v>
      </c>
      <c r="AI142" s="1131" t="str">
        <f>IF(AH142=0,"--",IF(AH142=LARGE($AH$4:$AH$143,1),"лучший",IF(AH142=SMALL($AH$4:$AH$143,$AQ$1+1),"худший"," ")))</f>
        <v>--</v>
      </c>
      <c r="AJ142" s="629">
        <f>'Учет 4б'!$R$1110</f>
        <v>0</v>
      </c>
      <c r="AK142" s="1130">
        <f>SUM(AJ142,AJ143)</f>
        <v>0</v>
      </c>
      <c r="AL142" s="1131" t="str">
        <f>IF(AK142=0,"--",IF(AK142=LARGE($AK$4:$AK$143,1),"лучший",IF(AK142=SMALL($AK$4:$AK$143,$AQ$1+1),"худший"," ")))</f>
        <v>--</v>
      </c>
      <c r="AM142" s="629">
        <f>'Учет 4б'!$S$1110</f>
        <v>0</v>
      </c>
      <c r="AN142" s="1130">
        <f>SUM(AM142,AM143)</f>
        <v>0</v>
      </c>
      <c r="AO142" s="1131" t="str">
        <f>IF(AN142=0,"--",IF(AN142=LARGE($AN$4:$AN$143,1),"лучший",IF(AN142=SMALL($AN$4:$AN$143,$AQ$1+1),"худший"," ")))</f>
        <v>--</v>
      </c>
      <c r="AP142" s="1144" t="str">
        <f>IF(AN142&gt;0,IF(AU142=1,AV142,CONCATENATE(AV142,"-",AV142+AU142-1)),"-")</f>
        <v>-</v>
      </c>
      <c r="AQ142" s="630"/>
      <c r="AR142" s="630"/>
      <c r="AS142" s="626">
        <f>IF(AN142&gt;0,1,0)</f>
        <v>0</v>
      </c>
      <c r="AT142">
        <v>1</v>
      </c>
      <c r="AU142" s="1144">
        <f>SUMIF($AV$4:$AV$143,AV142,$AT$4:$AT$143)</f>
        <v>70</v>
      </c>
      <c r="AV142" s="1202">
        <f>RANK(AN142,$AN$4:$AN$143,0)</f>
        <v>1</v>
      </c>
    </row>
    <row r="143" spans="1:48" s="235" customFormat="1" ht="14.25" hidden="1" thickBot="1">
      <c r="A143" s="1140"/>
      <c r="B143" s="768">
        <f>Командиры!D800</f>
        <v>0</v>
      </c>
      <c r="C143" s="627">
        <f>'Учет 4б'!$G$1111</f>
        <v>0</v>
      </c>
      <c r="D143" s="1130"/>
      <c r="E143" s="1131"/>
      <c r="F143" s="627">
        <f>'Учет 4б'!$H$1111</f>
        <v>0</v>
      </c>
      <c r="G143" s="1130"/>
      <c r="H143" s="1131"/>
      <c r="I143" s="627">
        <f>'Учет 4б'!$I$1111</f>
        <v>0</v>
      </c>
      <c r="J143" s="1130"/>
      <c r="K143" s="1131"/>
      <c r="L143" s="627">
        <f>'Учет 4б'!$J$1111</f>
        <v>0</v>
      </c>
      <c r="M143" s="1130"/>
      <c r="N143" s="1131"/>
      <c r="O143" s="627">
        <f>'Учет 4б'!$K$1111</f>
        <v>0</v>
      </c>
      <c r="P143" s="1130"/>
      <c r="Q143" s="1131"/>
      <c r="R143" s="627">
        <f>'Учет 4б'!$L$1111</f>
        <v>0</v>
      </c>
      <c r="S143" s="1130"/>
      <c r="T143" s="1131"/>
      <c r="U143" s="627">
        <f>'Учет 4б'!$M$1111</f>
        <v>0</v>
      </c>
      <c r="V143" s="1130"/>
      <c r="W143" s="1131"/>
      <c r="X143" s="627">
        <f>'Учет 4б'!$N$1111</f>
        <v>0</v>
      </c>
      <c r="Y143" s="1130"/>
      <c r="Z143" s="1131"/>
      <c r="AA143" s="627">
        <f>'Учет 4б'!$O$1111</f>
        <v>0</v>
      </c>
      <c r="AB143" s="1130"/>
      <c r="AC143" s="1131"/>
      <c r="AD143" s="627">
        <f>'Учет 4б'!$P$1111</f>
        <v>0</v>
      </c>
      <c r="AE143" s="1130"/>
      <c r="AF143" s="1131"/>
      <c r="AG143" s="627">
        <f>'Учет 4б'!$Q$1111</f>
        <v>0</v>
      </c>
      <c r="AH143" s="1130"/>
      <c r="AI143" s="1131"/>
      <c r="AJ143" s="627">
        <f>'Учет 4б'!$R$1111</f>
        <v>0</v>
      </c>
      <c r="AK143" s="1130"/>
      <c r="AL143" s="1131"/>
      <c r="AM143" s="627">
        <f>'Учет 4б'!$S$1111</f>
        <v>0</v>
      </c>
      <c r="AN143" s="1130"/>
      <c r="AO143" s="1131"/>
      <c r="AP143" s="1144"/>
      <c r="AQ143" s="631"/>
      <c r="AR143" s="631"/>
      <c r="AS143" s="626">
        <f>IF(AN142&gt;0,1,0)</f>
        <v>0</v>
      </c>
      <c r="AT143">
        <v>1</v>
      </c>
      <c r="AU143" s="1210"/>
      <c r="AV143" s="1208"/>
    </row>
    <row r="144" spans="1:48" ht="15">
      <c r="A144" s="108"/>
      <c r="B144" s="108"/>
      <c r="C144" s="232"/>
      <c r="D144" s="632"/>
      <c r="E144" s="143"/>
      <c r="F144" s="232"/>
      <c r="G144" s="632"/>
      <c r="H144" s="143"/>
      <c r="I144" s="232"/>
      <c r="J144" s="632"/>
      <c r="K144" s="143"/>
      <c r="L144" s="232"/>
      <c r="M144" s="632"/>
      <c r="N144" s="143"/>
      <c r="O144" s="232"/>
      <c r="P144" s="632"/>
      <c r="Q144" s="143"/>
      <c r="R144" s="232"/>
      <c r="S144" s="632"/>
      <c r="T144" s="143"/>
      <c r="U144" s="232"/>
      <c r="V144" s="632"/>
      <c r="W144" s="143"/>
      <c r="X144" s="232"/>
      <c r="Y144" s="632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232"/>
      <c r="AK144" s="632"/>
      <c r="AL144" s="143"/>
      <c r="AM144" s="232"/>
      <c r="AN144" s="632"/>
      <c r="AO144" s="143"/>
      <c r="AP144" s="633"/>
      <c r="AQ144" s="239"/>
      <c r="AR144" s="239"/>
      <c r="AS144" s="238">
        <v>1</v>
      </c>
    </row>
    <row r="145" spans="1:48" ht="20.25">
      <c r="A145" s="1137" t="s">
        <v>340</v>
      </c>
      <c r="B145" s="1137"/>
      <c r="C145" s="1137"/>
      <c r="D145" s="1137"/>
      <c r="E145" s="1137"/>
      <c r="F145" s="1137"/>
      <c r="G145" s="1137"/>
      <c r="H145" s="1137"/>
      <c r="I145" s="1137"/>
      <c r="J145" s="1137"/>
      <c r="K145" s="1137"/>
      <c r="L145" s="1137"/>
      <c r="M145" s="1137"/>
      <c r="N145" s="1137"/>
      <c r="O145" s="1137"/>
      <c r="P145" s="1137"/>
      <c r="Q145" s="1137"/>
      <c r="R145" s="1137"/>
      <c r="S145" s="1137"/>
      <c r="T145" s="1137"/>
      <c r="U145" s="1137"/>
      <c r="V145" s="1137"/>
      <c r="W145" s="1137"/>
      <c r="X145" s="1137"/>
      <c r="Y145" s="1137"/>
      <c r="Z145" s="1137"/>
      <c r="AA145" s="1137"/>
      <c r="AB145" s="1137"/>
      <c r="AC145" s="1137"/>
      <c r="AD145" s="1137"/>
      <c r="AE145" s="1137"/>
      <c r="AF145" s="1137"/>
      <c r="AG145" s="1137"/>
      <c r="AH145" s="1137"/>
      <c r="AI145" s="1137"/>
      <c r="AJ145" s="1137"/>
      <c r="AK145" s="1137"/>
      <c r="AL145" s="1137"/>
      <c r="AM145" s="1137"/>
      <c r="AN145" s="1137"/>
      <c r="AO145" s="1137"/>
      <c r="AP145" s="1137"/>
      <c r="AQ145" s="239"/>
      <c r="AR145" s="239"/>
      <c r="AS145" s="238">
        <v>1</v>
      </c>
    </row>
    <row r="146" spans="1:48" ht="15.75" thickBot="1">
      <c r="A146" s="108"/>
      <c r="B146" s="108"/>
      <c r="C146" s="232"/>
      <c r="D146" s="632"/>
      <c r="E146" s="143"/>
      <c r="F146" s="232"/>
      <c r="G146" s="632"/>
      <c r="H146" s="143"/>
      <c r="I146" s="232"/>
      <c r="J146" s="632"/>
      <c r="K146" s="143"/>
      <c r="L146" s="232"/>
      <c r="M146" s="632"/>
      <c r="N146" s="143"/>
      <c r="O146" s="232"/>
      <c r="P146" s="632"/>
      <c r="Q146" s="143"/>
      <c r="R146" s="232"/>
      <c r="S146" s="632"/>
      <c r="T146" s="143"/>
      <c r="U146" s="232"/>
      <c r="V146" s="632"/>
      <c r="W146" s="143"/>
      <c r="X146" s="232"/>
      <c r="Y146" s="632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232"/>
      <c r="AK146" s="632"/>
      <c r="AL146" s="143"/>
      <c r="AM146" s="232"/>
      <c r="AN146" s="632"/>
      <c r="AO146" s="143"/>
      <c r="AP146" s="633"/>
      <c r="AQ146" s="239"/>
      <c r="AR146" s="239"/>
      <c r="AS146" s="238">
        <v>1</v>
      </c>
    </row>
    <row r="147" spans="1:48" ht="17.25" thickBot="1">
      <c r="A147" s="634" t="s">
        <v>345</v>
      </c>
      <c r="B147" s="635" t="s">
        <v>344</v>
      </c>
      <c r="C147" s="1160" t="str">
        <f>C3</f>
        <v>СП</v>
      </c>
      <c r="D147" s="1158"/>
      <c r="E147" s="1160"/>
      <c r="F147" s="1157" t="str">
        <f>F3</f>
        <v>СЭС</v>
      </c>
      <c r="G147" s="1158"/>
      <c r="H147" s="1159"/>
      <c r="I147" s="1160" t="str">
        <f>I3</f>
        <v>ТП</v>
      </c>
      <c r="J147" s="1158"/>
      <c r="K147" s="1160"/>
      <c r="L147" s="1157" t="str">
        <f>L3</f>
        <v>Строевая</v>
      </c>
      <c r="M147" s="1158"/>
      <c r="N147" s="1159"/>
      <c r="O147" s="1160" t="str">
        <f>O3</f>
        <v>Физическая</v>
      </c>
      <c r="P147" s="1158"/>
      <c r="Q147" s="1160"/>
      <c r="R147" s="1157" t="str">
        <f>R3</f>
        <v>ОВУ ВС РФ</v>
      </c>
      <c r="S147" s="1158"/>
      <c r="T147" s="1159"/>
      <c r="U147" s="1160" t="str">
        <f>U3</f>
        <v>Огневая</v>
      </c>
      <c r="V147" s="1158"/>
      <c r="W147" s="1159"/>
      <c r="X147" s="1161" t="str">
        <f>X3</f>
        <v>РХБЗ</v>
      </c>
      <c r="Y147" s="1162"/>
      <c r="Z147" s="1163"/>
      <c r="AA147" s="1161" t="str">
        <f>AA3</f>
        <v>ВМП</v>
      </c>
      <c r="AB147" s="1162"/>
      <c r="AC147" s="1163"/>
      <c r="AD147" s="1161" t="str">
        <f>AD3</f>
        <v>ОГП</v>
      </c>
      <c r="AE147" s="1162"/>
      <c r="AF147" s="1163"/>
      <c r="AG147" s="1161" t="str">
        <f>AG3</f>
        <v>Такт</v>
      </c>
      <c r="AH147" s="1162"/>
      <c r="AI147" s="1163"/>
      <c r="AJ147" s="1157" t="str">
        <f>AJ3</f>
        <v>ОВП</v>
      </c>
      <c r="AK147" s="1158"/>
      <c r="AL147" s="1160"/>
      <c r="AM147" s="1157" t="str">
        <f>AM3</f>
        <v>Общая</v>
      </c>
      <c r="AN147" s="1158"/>
      <c r="AO147" s="1159"/>
      <c r="AP147" s="636" t="s">
        <v>342</v>
      </c>
      <c r="AQ147" s="637">
        <f>SUMIF(AS148:AS171,0,AT148:AT171)/2</f>
        <v>12</v>
      </c>
      <c r="AS147" s="238">
        <v>1</v>
      </c>
    </row>
    <row r="148" spans="1:48" ht="13.5" hidden="1" customHeight="1">
      <c r="A148" s="1164">
        <v>11</v>
      </c>
      <c r="B148" s="773" t="str">
        <f>Командиры!C4</f>
        <v>капитан</v>
      </c>
      <c r="C148" s="638">
        <f>'Учет 1б'!$G$256</f>
        <v>0</v>
      </c>
      <c r="D148" s="1153">
        <f>SUM(C148,C149)</f>
        <v>0</v>
      </c>
      <c r="E148" s="1166" t="str">
        <f>IF(D148=0,"--",IF(D148=LARGE($D$148:$D$171,1),"лучший",IF(D148=SMALL($D$148:$D$171,$AQ$147+1),"худший"," ")))</f>
        <v>--</v>
      </c>
      <c r="F148" s="639">
        <f>'Учет 1б'!$H$256</f>
        <v>0</v>
      </c>
      <c r="G148" s="1153">
        <f>SUM(F148,F149)</f>
        <v>0</v>
      </c>
      <c r="H148" s="1149" t="str">
        <f>IF(G148=0,"--",IF(G148=LARGE($G$148:$G$171,1),"лучший",IF(G148=SMALL($G$148:$G$171,$AQ$147+1),"худший"," ")))</f>
        <v>--</v>
      </c>
      <c r="I148" s="640">
        <f>'Учет 1б'!$I$256</f>
        <v>0</v>
      </c>
      <c r="J148" s="1153">
        <f>SUM(I148,I149)</f>
        <v>0</v>
      </c>
      <c r="K148" s="1147" t="str">
        <f>IF(J148=0,"--",IF(J148=LARGE($J$148:$J$171,1),"лучший",IF(J148=SMALL($J$148:$J$171,$AQ$147+1),"худший"," ")))</f>
        <v>--</v>
      </c>
      <c r="L148" s="641">
        <f>'Учет 1б'!$J$256</f>
        <v>0</v>
      </c>
      <c r="M148" s="1153">
        <f>SUM(L148,L149)</f>
        <v>0</v>
      </c>
      <c r="N148" s="1149" t="str">
        <f>IF(M148=0,"--",IF(M148=LARGE($M$148:$M$171,1),"лучший",IF(M148=SMALL($M$148:$M$171,$AQ$147+1),"худший"," ")))</f>
        <v>--</v>
      </c>
      <c r="O148" s="640">
        <f>'Учет 1б'!$K$256</f>
        <v>0</v>
      </c>
      <c r="P148" s="1153">
        <f>SUM(O148,O149)</f>
        <v>0</v>
      </c>
      <c r="Q148" s="1147" t="str">
        <f>IF(P148=0,"--",IF(P148=LARGE($P$148:$P$171,1),"лучший",IF(P148=SMALL($P$148:$P$171,$AQ$147+1),"худший"," ")))</f>
        <v>--</v>
      </c>
      <c r="R148" s="641">
        <f>'Учет 1б'!$L$256</f>
        <v>0</v>
      </c>
      <c r="S148" s="1153">
        <f>SUM(R148,R149)</f>
        <v>0</v>
      </c>
      <c r="T148" s="1149" t="str">
        <f>IF(S148=0,"--",IF(S148=LARGE($S$148:$S$171,1),"лучший",IF(S148=SMALL($S$148:$S$171,$AQ$147+1),"худший"," ")))</f>
        <v>--</v>
      </c>
      <c r="U148" s="640">
        <f>'Учет 1б'!$M$256</f>
        <v>0</v>
      </c>
      <c r="V148" s="1153">
        <f>SUM(U148,U149)</f>
        <v>0</v>
      </c>
      <c r="W148" s="1149" t="str">
        <f>IF(V148=0,"--",IF(V148=LARGE($V$148:$V$171,1),"лучший",IF(V148=SMALL($V$148:$V$171,$AQ$147+1),"худший"," ")))</f>
        <v>--</v>
      </c>
      <c r="X148" s="642">
        <f>'Учет 1б'!$N$256</f>
        <v>0</v>
      </c>
      <c r="Y148" s="1155">
        <f>SUM(X148,X149)</f>
        <v>0</v>
      </c>
      <c r="Z148" s="1170" t="str">
        <f>IF(Y148=0,"--",IF(Y148=LARGE($Y$148:$Y$171,1),"лучший",IF(Y148=SMALL($Y$148:$Y$171,$AQ$147+1),"худший"," ")))</f>
        <v>--</v>
      </c>
      <c r="AA148" s="642">
        <f>'Учет 1б'!$O$256</f>
        <v>0</v>
      </c>
      <c r="AB148" s="1155">
        <f>SUM(AA148,AA149)</f>
        <v>0</v>
      </c>
      <c r="AC148" s="1170" t="str">
        <f>IF(AB148=0,"--",IF(AB148=LARGE($AB$148:$AB$171,1),"лучший",IF(AB148=SMALL($AB$148:$AB$171,$AQ$147+1),"худший"," ")))</f>
        <v>--</v>
      </c>
      <c r="AD148" s="642">
        <f>'Учет 1б'!$P$256</f>
        <v>0</v>
      </c>
      <c r="AE148" s="1155">
        <f>SUM(AD148,AD149)</f>
        <v>0</v>
      </c>
      <c r="AF148" s="1170" t="str">
        <f>IF(AE148=0,"--",IF(AE148=LARGE($AE$148:$AE$171,1),"лучший",IF(AE148=SMALL($AE$148:$AE$171,$AQ$147+1),"худший"," ")))</f>
        <v>--</v>
      </c>
      <c r="AG148" s="642">
        <f>'Учет 1б'!$Q$256</f>
        <v>0</v>
      </c>
      <c r="AH148" s="1155">
        <f>SUM(AG148,AG149)</f>
        <v>0</v>
      </c>
      <c r="AI148" s="1170" t="str">
        <f>IF(AH148=0,"--",IF(AH148=LARGE($AH$148:$AH$171,1),"лучший",IF(AH148=SMALL($AH$148:$AH$171,$AQ$147+1),"худший"," ")))</f>
        <v>--</v>
      </c>
      <c r="AJ148" s="641">
        <f>'Учет 1б'!$R$256</f>
        <v>0</v>
      </c>
      <c r="AK148" s="1153">
        <f>SUM(AJ148,AJ149)</f>
        <v>0</v>
      </c>
      <c r="AL148" s="1147" t="str">
        <f>IF(AK148=0,"--",IF(AK148=LARGE($AK$148:$AK$171,1),"лучший",IF(AK148=SMALL($AK$148:$AK$171,$AQ$147+1),"худший"," ")))</f>
        <v>--</v>
      </c>
      <c r="AM148" s="641">
        <f>'Учет 1б'!$S$256</f>
        <v>0</v>
      </c>
      <c r="AN148" s="1153">
        <f>SUM(AM148,AM149)</f>
        <v>0</v>
      </c>
      <c r="AO148" s="1149" t="str">
        <f>IF(AN148=0,"--",IF(AN148=LARGE($AN$148:$AN$171,1),"лучший",IF(AN148=SMALL($AN$148:$AN$171,$AQ$147+1),"худший"," ")))</f>
        <v>--</v>
      </c>
      <c r="AP148" s="1151" t="str">
        <f>IF(AU148=1,AV148,CONCATENATE(AV148,"-",AV148+AU148-1))</f>
        <v>1-12</v>
      </c>
      <c r="AS148" s="626">
        <f>IF(AN148&gt;0,1,0)</f>
        <v>0</v>
      </c>
      <c r="AT148">
        <v>1</v>
      </c>
      <c r="AU148" s="1205">
        <f>SUMIF($AV$148:$AV$171,AV148,$AT$148:$AT$171)</f>
        <v>12</v>
      </c>
      <c r="AV148" s="1212">
        <f>RANK(AN148,$AN$148:$AN$171,0)</f>
        <v>1</v>
      </c>
    </row>
    <row r="149" spans="1:48" ht="12.75" hidden="1" customHeight="1">
      <c r="A149" s="1165"/>
      <c r="B149" s="774" t="str">
        <f>Командиры!D4</f>
        <v>Королев С.Н.</v>
      </c>
      <c r="C149" s="643">
        <f>'Учет 1б'!$G$257</f>
        <v>0</v>
      </c>
      <c r="D149" s="1154"/>
      <c r="E149" s="1148"/>
      <c r="F149" s="644">
        <f>'Учет 1б'!$H$257</f>
        <v>0</v>
      </c>
      <c r="G149" s="1154"/>
      <c r="H149" s="1150"/>
      <c r="I149" s="643">
        <f>'Учет 1б'!$I$257</f>
        <v>0</v>
      </c>
      <c r="J149" s="1154"/>
      <c r="K149" s="1148"/>
      <c r="L149" s="644">
        <f>'Учет 1б'!$J$257</f>
        <v>0</v>
      </c>
      <c r="M149" s="1154"/>
      <c r="N149" s="1150"/>
      <c r="O149" s="643">
        <f>'Учет 1б'!$K$257</f>
        <v>0</v>
      </c>
      <c r="P149" s="1154"/>
      <c r="Q149" s="1148"/>
      <c r="R149" s="644">
        <f>'Учет 1б'!$L$257</f>
        <v>0</v>
      </c>
      <c r="S149" s="1154"/>
      <c r="T149" s="1150"/>
      <c r="U149" s="643">
        <f>'Учет 1б'!$M$257</f>
        <v>0</v>
      </c>
      <c r="V149" s="1154"/>
      <c r="W149" s="1150"/>
      <c r="X149" s="643">
        <f>'Учет 1б'!$N$257</f>
        <v>0</v>
      </c>
      <c r="Y149" s="1156"/>
      <c r="Z149" s="1169"/>
      <c r="AA149" s="643">
        <f>'Учет 1б'!$O$257</f>
        <v>0</v>
      </c>
      <c r="AB149" s="1156"/>
      <c r="AC149" s="1169"/>
      <c r="AD149" s="643">
        <f>'Учет 1б'!$P$257</f>
        <v>0</v>
      </c>
      <c r="AE149" s="1156"/>
      <c r="AF149" s="1169"/>
      <c r="AG149" s="643">
        <f>'Учет 1б'!$Q$257</f>
        <v>0</v>
      </c>
      <c r="AH149" s="1156"/>
      <c r="AI149" s="1169"/>
      <c r="AJ149" s="644">
        <f>'Учет 1б'!$R$257</f>
        <v>0</v>
      </c>
      <c r="AK149" s="1154"/>
      <c r="AL149" s="1148"/>
      <c r="AM149" s="644">
        <f>'Учет 1б'!$S$257</f>
        <v>0</v>
      </c>
      <c r="AN149" s="1154"/>
      <c r="AO149" s="1150"/>
      <c r="AP149" s="1152"/>
      <c r="AS149" s="626">
        <f>IF(AN148&gt;0,1,0)</f>
        <v>0</v>
      </c>
      <c r="AT149">
        <v>1</v>
      </c>
      <c r="AU149" s="1204"/>
      <c r="AV149" s="1203"/>
    </row>
    <row r="150" spans="1:48" ht="13.5" customHeight="1">
      <c r="A150" s="1167">
        <v>12</v>
      </c>
      <c r="B150" s="775" t="str">
        <f>Командиры!C71</f>
        <v xml:space="preserve">капитан </v>
      </c>
      <c r="C150" s="645">
        <f>'Учет 1б'!$G$630</f>
        <v>0</v>
      </c>
      <c r="D150" s="1154">
        <f>SUM(C150,C151)</f>
        <v>0</v>
      </c>
      <c r="E150" s="1168" t="str">
        <f>IF(D150=0,"--",IF(D150=LARGE($D$148:$D$171,1),"лучший",IF(D150=SMALL($D$148:$D$171,$AQ$147+1),"худший"," ")))</f>
        <v>--</v>
      </c>
      <c r="F150" s="646">
        <f>'Учет 1б'!$H$630</f>
        <v>0</v>
      </c>
      <c r="G150" s="1154">
        <f>SUM(F150,F151)</f>
        <v>0</v>
      </c>
      <c r="H150" s="1150" t="str">
        <f>IF(G150=0,"--",IF(G150=LARGE($G$148:$G$171,1),"лучший",IF(G150=SMALL($G$148:$G$171,$AQ$147+1),"худший"," ")))</f>
        <v>--</v>
      </c>
      <c r="I150" s="647">
        <f>'Учет 1б'!$I$630</f>
        <v>0</v>
      </c>
      <c r="J150" s="1154">
        <f>SUM(I150,I151)</f>
        <v>0</v>
      </c>
      <c r="K150" s="1148" t="str">
        <f>IF(J150=0,"--",IF(J150=LARGE($J$148:$J$171,1),"лучший",IF(J150=SMALL($J$148:$J$171,$AQ$147+1),"худший"," ")))</f>
        <v>--</v>
      </c>
      <c r="L150" s="648">
        <f>'Учет 1б'!$J$630</f>
        <v>0</v>
      </c>
      <c r="M150" s="1154">
        <f>SUM(L150,L151)</f>
        <v>0</v>
      </c>
      <c r="N150" s="1150" t="str">
        <f>IF(M150=0,"--",IF(M150=LARGE($M$148:$M$171,1),"лучший",IF(M150=SMALL($M$148:$M$171,$AQ$147+1),"худший"," ")))</f>
        <v>--</v>
      </c>
      <c r="O150" s="647">
        <f>'Учет 1б'!$K$630</f>
        <v>0</v>
      </c>
      <c r="P150" s="1154">
        <f>SUM(O150,O151)</f>
        <v>0</v>
      </c>
      <c r="Q150" s="1148" t="str">
        <f>IF(P150=0,"--",IF(P150=LARGE($P$148:$P$171,1),"лучший",IF(P150=SMALL($P$148:$P$171,$AQ$147+1),"худший"," ")))</f>
        <v>--</v>
      </c>
      <c r="R150" s="648">
        <f>'Учет 1б'!$L$630</f>
        <v>0</v>
      </c>
      <c r="S150" s="1154">
        <f>SUM(R150,R151)</f>
        <v>0</v>
      </c>
      <c r="T150" s="1150" t="str">
        <f>IF(S150=0,"--",IF(S150=LARGE($S$148:$S$171,1),"лучший",IF(S150=SMALL($S$148:$S$171,$AQ$147+1),"худший"," ")))</f>
        <v>--</v>
      </c>
      <c r="U150" s="647">
        <f>'Учет 1б'!$M$630</f>
        <v>0</v>
      </c>
      <c r="V150" s="1154">
        <f>SUM(U150,U151)</f>
        <v>0</v>
      </c>
      <c r="W150" s="1150" t="str">
        <f>IF(V150=0,"--",IF(V150=LARGE($V$148:$V$171,1),"лучший",IF(V150=SMALL($V$148:$V$171,$AQ$147+1),"худший"," ")))</f>
        <v>--</v>
      </c>
      <c r="X150" s="647">
        <f>'Учет 1б'!$N$630</f>
        <v>0</v>
      </c>
      <c r="Y150" s="1156">
        <f>SUM(X150,X151)</f>
        <v>0</v>
      </c>
      <c r="Z150" s="1169" t="str">
        <f>IF(Y150=0,"--",IF(Y150=LARGE($Y$148:$Y$171,1),"лучший",IF(Y150=SMALL($Y$148:$Y$171,$AQ$147+1),"худший"," ")))</f>
        <v>--</v>
      </c>
      <c r="AA150" s="647">
        <f>'Учет 1б'!$O$630</f>
        <v>0</v>
      </c>
      <c r="AB150" s="1156">
        <f>SUM(AA150,AA151)</f>
        <v>0</v>
      </c>
      <c r="AC150" s="1170" t="str">
        <f>IF(AB150=0,"--",IF(AB150=LARGE($AB$148:$AB$171,1),"лучший",IF(AB150=SMALL($AB$148:$AB$171,$AQ$147+1),"худший"," ")))</f>
        <v>--</v>
      </c>
      <c r="AD150" s="647">
        <f>'Учет 1б'!$P$630</f>
        <v>0</v>
      </c>
      <c r="AE150" s="1156">
        <f>SUM(AD150,AD151)</f>
        <v>0</v>
      </c>
      <c r="AF150" s="1170" t="str">
        <f>IF(AE150=0,"--",IF(AE150=LARGE($AE$148:$AE$171,1),"лучший",IF(AE150=SMALL($AE$148:$AE$171,$AQ$147+1),"худший"," ")))</f>
        <v>--</v>
      </c>
      <c r="AG150" s="647">
        <f>'Учет 1б'!$Q$630</f>
        <v>0</v>
      </c>
      <c r="AH150" s="1156">
        <f>SUM(AG150,AG151)</f>
        <v>0</v>
      </c>
      <c r="AI150" s="1170" t="str">
        <f>IF(AH150=0,"--",IF(AH150=LARGE($AH$148:$AH$171,1),"лучший",IF(AH150=SMALL($AH$148:$AH$171,$AQ$147+1),"худший"," ")))</f>
        <v>--</v>
      </c>
      <c r="AJ150" s="648">
        <f>'Учет 1б'!$R$630</f>
        <v>0</v>
      </c>
      <c r="AK150" s="1154">
        <f>SUM(AJ150,AJ151)</f>
        <v>0</v>
      </c>
      <c r="AL150" s="1148" t="str">
        <f>IF(AK150=0,"--",IF(AK150=LARGE($AK$148:$AK$171,1),"лучший",IF(AK150=SMALL($AK$148:$AK$171,$AQ$147+1),"худший"," ")))</f>
        <v>--</v>
      </c>
      <c r="AM150" s="648">
        <f>'Учет 1б'!$S$630</f>
        <v>0</v>
      </c>
      <c r="AN150" s="1154">
        <f>SUM(AM150,AM151)</f>
        <v>0</v>
      </c>
      <c r="AO150" s="1150" t="str">
        <f>IF(AN150=0,"--",IF(AN150=LARGE($AN$148:$AN$171,1),"лучший",IF(AN150=SMALL($AN$148:$AN$171,$AQ$147+1),"худший"," ")))</f>
        <v>--</v>
      </c>
      <c r="AP150" s="1151" t="str">
        <f>IF(AU150=1,AV150,CONCATENATE(AV150,"-",AV150+AU150-1))</f>
        <v>1-12</v>
      </c>
      <c r="AS150" s="626">
        <f>IF(AN150&gt;0,1,0)</f>
        <v>0</v>
      </c>
      <c r="AT150">
        <v>1</v>
      </c>
      <c r="AU150" s="1204">
        <f>SUMIF($AV$148:$AV$171,AV150,$AT$148:$AT$171)</f>
        <v>12</v>
      </c>
      <c r="AV150" s="1203">
        <f>RANK(AN150,$AN$148:$AN$171,0)</f>
        <v>1</v>
      </c>
    </row>
    <row r="151" spans="1:48" ht="12.75" customHeight="1">
      <c r="A151" s="1165"/>
      <c r="B151" s="774" t="str">
        <f>Командиры!D71</f>
        <v>Ханин В.С.</v>
      </c>
      <c r="C151" s="643">
        <f>'Учет 1б'!$G$631</f>
        <v>0</v>
      </c>
      <c r="D151" s="1154"/>
      <c r="E151" s="1147"/>
      <c r="F151" s="644">
        <f>'Учет 1б'!$H$631</f>
        <v>0</v>
      </c>
      <c r="G151" s="1154"/>
      <c r="H151" s="1150"/>
      <c r="I151" s="643">
        <f>'Учет 1б'!$I$631</f>
        <v>0</v>
      </c>
      <c r="J151" s="1154"/>
      <c r="K151" s="1148"/>
      <c r="L151" s="644">
        <f>'Учет 1б'!$J$631</f>
        <v>0</v>
      </c>
      <c r="M151" s="1154"/>
      <c r="N151" s="1150"/>
      <c r="O151" s="643">
        <f>'Учет 1б'!$K$631</f>
        <v>0</v>
      </c>
      <c r="P151" s="1154"/>
      <c r="Q151" s="1148"/>
      <c r="R151" s="644">
        <f>'Учет 1б'!$L$631</f>
        <v>0</v>
      </c>
      <c r="S151" s="1154"/>
      <c r="T151" s="1150"/>
      <c r="U151" s="643">
        <f>'Учет 1б'!$M$631</f>
        <v>0</v>
      </c>
      <c r="V151" s="1154"/>
      <c r="W151" s="1150"/>
      <c r="X151" s="643">
        <f>'Учет 1б'!$N$631</f>
        <v>0</v>
      </c>
      <c r="Y151" s="1156"/>
      <c r="Z151" s="1169"/>
      <c r="AA151" s="643">
        <f>'Учет 1б'!$O$631</f>
        <v>0</v>
      </c>
      <c r="AB151" s="1156"/>
      <c r="AC151" s="1169"/>
      <c r="AD151" s="643">
        <f>'Учет 1б'!$P$631</f>
        <v>0</v>
      </c>
      <c r="AE151" s="1156"/>
      <c r="AF151" s="1169"/>
      <c r="AG151" s="643">
        <f>'Учет 1б'!$Q$631</f>
        <v>0</v>
      </c>
      <c r="AH151" s="1156"/>
      <c r="AI151" s="1169"/>
      <c r="AJ151" s="644">
        <f>'Учет 1б'!$R$631</f>
        <v>0</v>
      </c>
      <c r="AK151" s="1154"/>
      <c r="AL151" s="1148"/>
      <c r="AM151" s="644">
        <f>'Учет 1б'!$S$631</f>
        <v>0</v>
      </c>
      <c r="AN151" s="1154"/>
      <c r="AO151" s="1150"/>
      <c r="AP151" s="1152"/>
      <c r="AS151" s="626">
        <f>IF(AN150&gt;0,1,0)</f>
        <v>0</v>
      </c>
      <c r="AT151">
        <v>1</v>
      </c>
      <c r="AU151" s="1204"/>
      <c r="AV151" s="1203"/>
    </row>
    <row r="152" spans="1:48" ht="13.5" customHeight="1">
      <c r="A152" s="1167">
        <v>13</v>
      </c>
      <c r="B152" s="775" t="str">
        <f>Командиры!C138</f>
        <v>капитан</v>
      </c>
      <c r="C152" s="645">
        <f>'Учет 1б'!$G$1004</f>
        <v>0</v>
      </c>
      <c r="D152" s="1154">
        <f>SUM(C152,C153)</f>
        <v>0</v>
      </c>
      <c r="E152" s="1168" t="str">
        <f>IF(D152=0,"--",IF(D152=LARGE($D$148:$D$171,1),"лучший",IF(D152=SMALL($D$148:$D$171,$AQ$147+1),"худший"," ")))</f>
        <v>--</v>
      </c>
      <c r="F152" s="646">
        <f>'Учет 1б'!$H$1004</f>
        <v>0</v>
      </c>
      <c r="G152" s="1154">
        <f>SUM(F152,F153)</f>
        <v>0</v>
      </c>
      <c r="H152" s="1150" t="str">
        <f>IF(G152=0,"--",IF(G152=LARGE($G$148:$G$171,1),"лучший",IF(G152=SMALL($G$148:$G$171,$AQ$147+1),"худший"," ")))</f>
        <v>--</v>
      </c>
      <c r="I152" s="647">
        <f>'Учет 1б'!$I$1004</f>
        <v>0</v>
      </c>
      <c r="J152" s="1154">
        <f>SUM(I152,I153)</f>
        <v>0</v>
      </c>
      <c r="K152" s="1148" t="str">
        <f>IF(J152=0,"--",IF(J152=LARGE($J$148:$J$171,1),"лучший",IF(J152=SMALL($J$148:$J$171,$AQ$147+1),"худший"," ")))</f>
        <v>--</v>
      </c>
      <c r="L152" s="648">
        <f>'Учет 1б'!$J$1004</f>
        <v>0</v>
      </c>
      <c r="M152" s="1154">
        <f>SUM(L152,L153)</f>
        <v>0</v>
      </c>
      <c r="N152" s="1150" t="str">
        <f>IF(M152=0,"--",IF(M152=LARGE($M$148:$M$171,1),"лучший",IF(M152=SMALL($M$148:$M$171,$AQ$147+1),"худший"," ")))</f>
        <v>--</v>
      </c>
      <c r="O152" s="647">
        <f>'Учет 1б'!$K$1004</f>
        <v>0</v>
      </c>
      <c r="P152" s="1154">
        <f>SUM(O152,O153)</f>
        <v>0</v>
      </c>
      <c r="Q152" s="1148" t="str">
        <f>IF(P152=0,"--",IF(P152=LARGE($P$148:$P$171,1),"лучший",IF(P152=SMALL($P$148:$P$171,$AQ$147+1),"худший"," ")))</f>
        <v>--</v>
      </c>
      <c r="R152" s="648">
        <f>'Учет 1б'!$L$1004</f>
        <v>0</v>
      </c>
      <c r="S152" s="1154">
        <f>SUM(R152,R153)</f>
        <v>0</v>
      </c>
      <c r="T152" s="1150" t="str">
        <f>IF(S152=0,"--",IF(S152=LARGE($S$148:$S$171,1),"лучший",IF(S152=SMALL($S$148:$S$171,$AQ$147+1),"худший"," ")))</f>
        <v>--</v>
      </c>
      <c r="U152" s="647">
        <f>'Учет 1б'!$M$1004</f>
        <v>0</v>
      </c>
      <c r="V152" s="1154">
        <f>SUM(U152,U153)</f>
        <v>0</v>
      </c>
      <c r="W152" s="1150" t="str">
        <f>IF(V152=0,"--",IF(V152=LARGE($V$148:$V$171,1),"лучший",IF(V152=SMALL($V$148:$V$171,$AQ$147+1),"худший"," ")))</f>
        <v>--</v>
      </c>
      <c r="X152" s="647">
        <f>'Учет 1б'!$N$1004</f>
        <v>0</v>
      </c>
      <c r="Y152" s="1156">
        <f>SUM(X152,X153)</f>
        <v>0</v>
      </c>
      <c r="Z152" s="1169" t="str">
        <f>IF(Y152=0,"--",IF(Y152=LARGE($Y$148:$Y$171,1),"лучший",IF(Y152=SMALL($Y$148:$Y$171,$AQ$147+1),"худший"," ")))</f>
        <v>--</v>
      </c>
      <c r="AA152" s="647">
        <f>'Учет 1б'!$O$1004</f>
        <v>0</v>
      </c>
      <c r="AB152" s="1156">
        <f>SUM(AA152,AA153)</f>
        <v>0</v>
      </c>
      <c r="AC152" s="1170" t="str">
        <f>IF(AB152=0,"--",IF(AB152=LARGE($AB$148:$AB$171,1),"лучший",IF(AB152=SMALL($AB$148:$AB$171,$AQ$147+1),"худший"," ")))</f>
        <v>--</v>
      </c>
      <c r="AD152" s="647">
        <f>'Учет 1б'!$P$1004</f>
        <v>0</v>
      </c>
      <c r="AE152" s="1156">
        <f>SUM(AD152,AD153)</f>
        <v>0</v>
      </c>
      <c r="AF152" s="1170" t="str">
        <f>IF(AE152=0,"--",IF(AE152=LARGE($AE$148:$AE$171,1),"лучший",IF(AE152=SMALL($AE$148:$AE$171,$AQ$147+1),"худший"," ")))</f>
        <v>--</v>
      </c>
      <c r="AG152" s="647">
        <f>'Учет 1б'!$Q$1004</f>
        <v>0</v>
      </c>
      <c r="AH152" s="1156">
        <f>SUM(AG152,AG153)</f>
        <v>0</v>
      </c>
      <c r="AI152" s="1170" t="str">
        <f>IF(AH152=0,"--",IF(AH152=LARGE($AH$148:$AH$171,1),"лучший",IF(AH152=SMALL($AH$148:$AH$171,$AQ$147+1),"худший"," ")))</f>
        <v>--</v>
      </c>
      <c r="AJ152" s="648">
        <f>'Учет 1б'!$R$1004</f>
        <v>0</v>
      </c>
      <c r="AK152" s="1154">
        <f>SUM(AJ152,AJ153)</f>
        <v>0</v>
      </c>
      <c r="AL152" s="1148" t="str">
        <f>IF(AK152=0,"--",IF(AK152=LARGE($AK$148:$AK$171,1),"лучший",IF(AK152=SMALL($AK$148:$AK$171,$AQ$147+1),"худший"," ")))</f>
        <v>--</v>
      </c>
      <c r="AM152" s="648">
        <f>'Учет 1б'!$S$1004</f>
        <v>0</v>
      </c>
      <c r="AN152" s="1154">
        <f>SUM(AM152,AM153)</f>
        <v>0</v>
      </c>
      <c r="AO152" s="1150" t="str">
        <f>IF(AN152=0,"--",IF(AN152=LARGE($AN$148:$AN$171,1),"лучший",IF(AN152=SMALL($AN$148:$AN$171,$AQ$147+1),"худший"," ")))</f>
        <v>--</v>
      </c>
      <c r="AP152" s="1151" t="str">
        <f>IF(AU152=1,AV152,CONCATENATE(AV152,"-",AV152+AU152-1))</f>
        <v>1-12</v>
      </c>
      <c r="AS152" s="626">
        <f>IF(AN152&gt;0,1,0)</f>
        <v>0</v>
      </c>
      <c r="AT152">
        <v>1</v>
      </c>
      <c r="AU152" s="1204">
        <f>SUMIF($AV$148:$AV$171,AV152,$AT$148:$AT$171)</f>
        <v>12</v>
      </c>
      <c r="AV152" s="1203">
        <f>RANK(AN152,$AN$148:$AN$171,0)</f>
        <v>1</v>
      </c>
    </row>
    <row r="153" spans="1:48" ht="12.75" customHeight="1">
      <c r="A153" s="1165"/>
      <c r="B153" s="774" t="str">
        <f>Командиры!D138</f>
        <v>Попов А.М.</v>
      </c>
      <c r="C153" s="643">
        <f>'Учет 1б'!$G$1005</f>
        <v>0</v>
      </c>
      <c r="D153" s="1154"/>
      <c r="E153" s="1147"/>
      <c r="F153" s="644">
        <f>'Учет 1б'!$H$1005</f>
        <v>0</v>
      </c>
      <c r="G153" s="1154"/>
      <c r="H153" s="1150"/>
      <c r="I153" s="643">
        <f>'Учет 1б'!$I$1005</f>
        <v>0</v>
      </c>
      <c r="J153" s="1154"/>
      <c r="K153" s="1148"/>
      <c r="L153" s="644">
        <f>'Учет 1б'!$J$1005</f>
        <v>0</v>
      </c>
      <c r="M153" s="1154"/>
      <c r="N153" s="1150"/>
      <c r="O153" s="643">
        <f>'Учет 1б'!$K$1005</f>
        <v>0</v>
      </c>
      <c r="P153" s="1154"/>
      <c r="Q153" s="1148"/>
      <c r="R153" s="644">
        <f>'Учет 1б'!$L$1005</f>
        <v>0</v>
      </c>
      <c r="S153" s="1154"/>
      <c r="T153" s="1150"/>
      <c r="U153" s="643">
        <f>'Учет 1б'!$M$1005</f>
        <v>0</v>
      </c>
      <c r="V153" s="1154"/>
      <c r="W153" s="1150"/>
      <c r="X153" s="643">
        <f>'Учет 1б'!$N$1005</f>
        <v>0</v>
      </c>
      <c r="Y153" s="1156"/>
      <c r="Z153" s="1169"/>
      <c r="AA153" s="643">
        <f>'Учет 1б'!$O$1005</f>
        <v>0</v>
      </c>
      <c r="AB153" s="1156"/>
      <c r="AC153" s="1169"/>
      <c r="AD153" s="643">
        <f>'Учет 1б'!$P$1005</f>
        <v>0</v>
      </c>
      <c r="AE153" s="1156"/>
      <c r="AF153" s="1169"/>
      <c r="AG153" s="643">
        <f>'Учет 1б'!$Q$1005</f>
        <v>0</v>
      </c>
      <c r="AH153" s="1156"/>
      <c r="AI153" s="1169"/>
      <c r="AJ153" s="644">
        <f>'Учет 1б'!$R$1005</f>
        <v>0</v>
      </c>
      <c r="AK153" s="1154"/>
      <c r="AL153" s="1148"/>
      <c r="AM153" s="644">
        <f>'Учет 1б'!$S$1005</f>
        <v>0</v>
      </c>
      <c r="AN153" s="1154"/>
      <c r="AO153" s="1150"/>
      <c r="AP153" s="1152"/>
      <c r="AS153" s="626">
        <f>IF(AN152&gt;0,1,0)</f>
        <v>0</v>
      </c>
      <c r="AT153">
        <v>1</v>
      </c>
      <c r="AU153" s="1204"/>
      <c r="AV153" s="1203"/>
    </row>
    <row r="154" spans="1:48" ht="13.5" customHeight="1">
      <c r="A154" s="1167">
        <v>21</v>
      </c>
      <c r="B154" s="775" t="str">
        <f>Командиры!C206</f>
        <v>майор</v>
      </c>
      <c r="C154" s="645">
        <f>'Учет 2б'!$G$375</f>
        <v>0</v>
      </c>
      <c r="D154" s="1154">
        <f>SUM(C154,C155)</f>
        <v>0</v>
      </c>
      <c r="E154" s="1168" t="str">
        <f>IF(D154=0,"--",IF(D154=LARGE($D$148:$D$171,1),"лучший",IF(D154=SMALL($D$148:$D$171,$AQ$147+1),"худший"," ")))</f>
        <v>--</v>
      </c>
      <c r="F154" s="646">
        <f>'Учет 2б'!$H$375</f>
        <v>0</v>
      </c>
      <c r="G154" s="1154">
        <f>SUM(F154,F155)</f>
        <v>0</v>
      </c>
      <c r="H154" s="1150" t="str">
        <f>IF(G154=0,"--",IF(G154=LARGE($G$148:$G$171,1),"лучший",IF(G154=SMALL($G$148:$G$171,$AQ$147+1),"худший"," ")))</f>
        <v>--</v>
      </c>
      <c r="I154" s="647">
        <f>'Учет 2б'!$I$375</f>
        <v>0</v>
      </c>
      <c r="J154" s="1154">
        <f>SUM(I154,I155)</f>
        <v>0</v>
      </c>
      <c r="K154" s="1148" t="str">
        <f>IF(J154=0,"--",IF(J154=LARGE($J$148:$J$171,1),"лучший",IF(J154=SMALL($J$148:$J$171,$AQ$147+1),"худший"," ")))</f>
        <v>--</v>
      </c>
      <c r="L154" s="648">
        <f>'Учет 2б'!$J$375</f>
        <v>0</v>
      </c>
      <c r="M154" s="1154">
        <f>SUM(L154,L155)</f>
        <v>0</v>
      </c>
      <c r="N154" s="1150" t="str">
        <f>IF(M154=0,"--",IF(M154=LARGE($M$148:$M$171,1),"лучший",IF(M154=SMALL($M$148:$M$171,$AQ$147+1),"худший"," ")))</f>
        <v>--</v>
      </c>
      <c r="O154" s="647">
        <f>'Учет 2б'!$K$375</f>
        <v>0</v>
      </c>
      <c r="P154" s="1154">
        <f>SUM(O154,O155)</f>
        <v>0</v>
      </c>
      <c r="Q154" s="1148" t="str">
        <f>IF(P154=0,"--",IF(P154=LARGE($P$148:$P$171,1),"лучший",IF(P154=SMALL($P$148:$P$171,$AQ$147+1),"худший"," ")))</f>
        <v>--</v>
      </c>
      <c r="R154" s="648">
        <f>'Учет 2б'!$L$375</f>
        <v>0</v>
      </c>
      <c r="S154" s="1154">
        <f>SUM(R154,R155)</f>
        <v>0</v>
      </c>
      <c r="T154" s="1150" t="str">
        <f>IF(S154=0,"--",IF(S154=LARGE($S$148:$S$171,1),"лучший",IF(S154=SMALL($S$148:$S$171,$AQ$147+1),"худший"," ")))</f>
        <v>--</v>
      </c>
      <c r="U154" s="647">
        <f>'Учет 2б'!$M$375</f>
        <v>0</v>
      </c>
      <c r="V154" s="1154">
        <f>SUM(U154,U155)</f>
        <v>0</v>
      </c>
      <c r="W154" s="1150" t="str">
        <f>IF(V154=0,"--",IF(V154=LARGE($V$148:$V$171,1),"лучший",IF(V154=SMALL($V$148:$V$171,$AQ$147+1),"худший"," ")))</f>
        <v>--</v>
      </c>
      <c r="X154" s="647">
        <f>'Учет 2б'!$N$375</f>
        <v>0</v>
      </c>
      <c r="Y154" s="1156">
        <f>SUM(X154,X155)</f>
        <v>0</v>
      </c>
      <c r="Z154" s="1169" t="str">
        <f>IF(Y154=0,"--",IF(Y154=LARGE($Y$148:$Y$171,1),"лучший",IF(Y154=SMALL($Y$148:$Y$171,$AQ$147+1),"худший"," ")))</f>
        <v>--</v>
      </c>
      <c r="AA154" s="647">
        <f>'Учет 2б'!$O$375</f>
        <v>0</v>
      </c>
      <c r="AB154" s="1156">
        <f>SUM(AA154,AA155)</f>
        <v>0</v>
      </c>
      <c r="AC154" s="1170" t="str">
        <f>IF(AB154=0,"--",IF(AB154=LARGE($AB$148:$AB$171,1),"лучший",IF(AB154=SMALL($AB$148:$AB$171,$AQ$147+1),"худший"," ")))</f>
        <v>--</v>
      </c>
      <c r="AD154" s="647">
        <f>'Учет 2б'!$P$375</f>
        <v>0</v>
      </c>
      <c r="AE154" s="1156">
        <f>SUM(AD154,AD155)</f>
        <v>0</v>
      </c>
      <c r="AF154" s="1170" t="str">
        <f>IF(AE154=0,"--",IF(AE154=LARGE($AE$148:$AE$171,1),"лучший",IF(AE154=SMALL($AE$148:$AE$171,$AQ$147+1),"худший"," ")))</f>
        <v>--</v>
      </c>
      <c r="AG154" s="647">
        <f>'Учет 2б'!$Q$375</f>
        <v>0</v>
      </c>
      <c r="AH154" s="1156">
        <f>SUM(AG154,AG155)</f>
        <v>0</v>
      </c>
      <c r="AI154" s="1170" t="str">
        <f>IF(AH154=0,"--",IF(AH154=LARGE($AH$148:$AH$171,1),"лучший",IF(AH154=SMALL($AH$148:$AH$171,$AQ$147+1),"худший"," ")))</f>
        <v>--</v>
      </c>
      <c r="AJ154" s="648">
        <f>'Учет 2б'!$R$375</f>
        <v>0</v>
      </c>
      <c r="AK154" s="1154">
        <f>SUM(AJ154,AJ155)</f>
        <v>0</v>
      </c>
      <c r="AL154" s="1148" t="str">
        <f>IF(AK154=0,"--",IF(AK154=LARGE($AK$148:$AK$171,1),"лучший",IF(AK154=SMALL($AK$148:$AK$171,$AQ$147+1),"худший"," ")))</f>
        <v>--</v>
      </c>
      <c r="AM154" s="648">
        <f>'Учет 2б'!$S$375</f>
        <v>0</v>
      </c>
      <c r="AN154" s="1154">
        <f>SUM(AM154,AM155)</f>
        <v>0</v>
      </c>
      <c r="AO154" s="1150" t="str">
        <f>IF(AN154=0,"--",IF(AN154=LARGE($AN$148:$AN$171,1),"лучший",IF(AN154=SMALL($AN$148:$AN$171,$AQ$147+1),"худший"," ")))</f>
        <v>--</v>
      </c>
      <c r="AP154" s="1151" t="str">
        <f>IF(AU154=1,AV154,CONCATENATE(AV154,"-",AV154+AU154-1))</f>
        <v>1-12</v>
      </c>
      <c r="AS154" s="626">
        <f>IF(AN154&gt;0,1,0)</f>
        <v>0</v>
      </c>
      <c r="AT154">
        <v>1</v>
      </c>
      <c r="AU154" s="1204">
        <f>SUMIF($AV$148:$AV$171,AV154,$AT$148:$AT$171)</f>
        <v>12</v>
      </c>
      <c r="AV154" s="1203">
        <f>RANK(AN154,$AN$148:$AN$171,0)</f>
        <v>1</v>
      </c>
    </row>
    <row r="155" spans="1:48" ht="12.75" customHeight="1">
      <c r="A155" s="1165"/>
      <c r="B155" s="774" t="str">
        <f>Командиры!D206</f>
        <v>Дунаев А.В.</v>
      </c>
      <c r="C155" s="643">
        <f>'Учет 2б'!$G$376</f>
        <v>0</v>
      </c>
      <c r="D155" s="1154"/>
      <c r="E155" s="1147"/>
      <c r="F155" s="644">
        <f>'Учет 2б'!$H$376</f>
        <v>0</v>
      </c>
      <c r="G155" s="1154"/>
      <c r="H155" s="1150"/>
      <c r="I155" s="643">
        <f>'Учет 2б'!$I$376</f>
        <v>0</v>
      </c>
      <c r="J155" s="1154"/>
      <c r="K155" s="1148"/>
      <c r="L155" s="644">
        <f>'Учет 2б'!$J$376</f>
        <v>0</v>
      </c>
      <c r="M155" s="1154"/>
      <c r="N155" s="1150"/>
      <c r="O155" s="643">
        <f>'Учет 2б'!$K$376</f>
        <v>0</v>
      </c>
      <c r="P155" s="1154"/>
      <c r="Q155" s="1148"/>
      <c r="R155" s="644">
        <f>'Учет 2б'!$L$376</f>
        <v>0</v>
      </c>
      <c r="S155" s="1154"/>
      <c r="T155" s="1150"/>
      <c r="U155" s="643">
        <f>'Учет 2б'!$M$376</f>
        <v>0</v>
      </c>
      <c r="V155" s="1154"/>
      <c r="W155" s="1150"/>
      <c r="X155" s="643">
        <f>'Учет 2б'!$N$376</f>
        <v>0</v>
      </c>
      <c r="Y155" s="1156"/>
      <c r="Z155" s="1169"/>
      <c r="AA155" s="643">
        <f>'Учет 2б'!$O$376</f>
        <v>0</v>
      </c>
      <c r="AB155" s="1156"/>
      <c r="AC155" s="1169"/>
      <c r="AD155" s="643">
        <f>'Учет 2б'!$P$376</f>
        <v>0</v>
      </c>
      <c r="AE155" s="1156"/>
      <c r="AF155" s="1169"/>
      <c r="AG155" s="643">
        <f>'Учет 2б'!$Q$376</f>
        <v>0</v>
      </c>
      <c r="AH155" s="1156"/>
      <c r="AI155" s="1169"/>
      <c r="AJ155" s="644">
        <f>'Учет 2б'!$R$376</f>
        <v>0</v>
      </c>
      <c r="AK155" s="1154"/>
      <c r="AL155" s="1148"/>
      <c r="AM155" s="644">
        <f>'Учет 2б'!$S$376</f>
        <v>0</v>
      </c>
      <c r="AN155" s="1154"/>
      <c r="AO155" s="1150"/>
      <c r="AP155" s="1152"/>
      <c r="AS155" s="626">
        <f>IF(AN154&gt;0,1,0)</f>
        <v>0</v>
      </c>
      <c r="AT155">
        <v>1</v>
      </c>
      <c r="AU155" s="1204"/>
      <c r="AV155" s="1203"/>
    </row>
    <row r="156" spans="1:48" ht="13.5" customHeight="1">
      <c r="A156" s="1167">
        <v>22</v>
      </c>
      <c r="B156" s="775" t="str">
        <f>Командиры!C273</f>
        <v>майор</v>
      </c>
      <c r="C156" s="645">
        <f>'Учет 2б'!$G$749</f>
        <v>0</v>
      </c>
      <c r="D156" s="1154">
        <f>SUM(C156,C157)</f>
        <v>0</v>
      </c>
      <c r="E156" s="1168" t="str">
        <f>IF(D156=0,"--",IF(D156=LARGE($D$148:$D$171,1),"лучший",IF(D156=SMALL($D$148:$D$171,$AQ$147+1),"худший"," ")))</f>
        <v>--</v>
      </c>
      <c r="F156" s="646">
        <f>'Учет 2б'!$H$749</f>
        <v>0</v>
      </c>
      <c r="G156" s="1154">
        <f>SUM(F156,F157)</f>
        <v>0</v>
      </c>
      <c r="H156" s="1150" t="str">
        <f>IF(G156=0,"--",IF(G156=LARGE($G$148:$G$171,1),"лучший",IF(G156=SMALL($G$148:$G$171,$AQ$147+1),"худший"," ")))</f>
        <v>--</v>
      </c>
      <c r="I156" s="647">
        <f>'Учет 2б'!$I$749</f>
        <v>0</v>
      </c>
      <c r="J156" s="1154">
        <f>SUM(I156,I157)</f>
        <v>0</v>
      </c>
      <c r="K156" s="1148" t="str">
        <f>IF(J156=0,"--",IF(J156=LARGE($J$148:$J$171,1),"лучший",IF(J156=SMALL($J$148:$J$171,$AQ$147+1),"худший"," ")))</f>
        <v>--</v>
      </c>
      <c r="L156" s="648">
        <f>'Учет 2б'!$J$749</f>
        <v>0</v>
      </c>
      <c r="M156" s="1154">
        <f>SUM(L156,L157)</f>
        <v>0</v>
      </c>
      <c r="N156" s="1150" t="str">
        <f>IF(M156=0,"--",IF(M156=LARGE($M$148:$M$171,1),"лучший",IF(M156=SMALL($M$148:$M$171,$AQ$147+1),"худший"," ")))</f>
        <v>--</v>
      </c>
      <c r="O156" s="647">
        <f>'Учет 2б'!$K$749</f>
        <v>0</v>
      </c>
      <c r="P156" s="1154">
        <f>SUM(O156,O157)</f>
        <v>0</v>
      </c>
      <c r="Q156" s="1148" t="str">
        <f>IF(P156=0,"--",IF(P156=LARGE($P$148:$P$171,1),"лучший",IF(P156=SMALL($P$148:$P$171,$AQ$147+1),"худший"," ")))</f>
        <v>--</v>
      </c>
      <c r="R156" s="648">
        <f>'Учет 2б'!$L$749</f>
        <v>0</v>
      </c>
      <c r="S156" s="1154">
        <f>SUM(R156,R157)</f>
        <v>0</v>
      </c>
      <c r="T156" s="1150" t="str">
        <f>IF(S156=0,"--",IF(S156=LARGE($S$148:$S$171,1),"лучший",IF(S156=SMALL($S$148:$S$171,$AQ$147+1),"худший"," ")))</f>
        <v>--</v>
      </c>
      <c r="U156" s="647">
        <f>'Учет 2б'!$M$749</f>
        <v>0</v>
      </c>
      <c r="V156" s="1154">
        <f>SUM(U156,U157)</f>
        <v>0</v>
      </c>
      <c r="W156" s="1150" t="str">
        <f>IF(V156=0,"--",IF(V156=LARGE($V$148:$V$171,1),"лучший",IF(V156=SMALL($V$148:$V$171,$AQ$147+1),"худший"," ")))</f>
        <v>--</v>
      </c>
      <c r="X156" s="647">
        <f>'Учет 2б'!$N$749</f>
        <v>0</v>
      </c>
      <c r="Y156" s="1156">
        <f>SUM(X156,X157)</f>
        <v>0</v>
      </c>
      <c r="Z156" s="1169" t="str">
        <f>IF(Y156=0,"--",IF(Y156=LARGE($Y$148:$Y$171,1),"лучший",IF(Y156=SMALL($Y$148:$Y$171,$AQ$147+1),"худший"," ")))</f>
        <v>--</v>
      </c>
      <c r="AA156" s="647">
        <f>'Учет 2б'!$O$749</f>
        <v>0</v>
      </c>
      <c r="AB156" s="1156">
        <f>SUM(AA156,AA157)</f>
        <v>0</v>
      </c>
      <c r="AC156" s="1170" t="str">
        <f>IF(AB156=0,"--",IF(AB156=LARGE($AB$148:$AB$171,1),"лучший",IF(AB156=SMALL($AB$148:$AB$171,$AQ$147+1),"худший"," ")))</f>
        <v>--</v>
      </c>
      <c r="AD156" s="647">
        <f>'Учет 2б'!$P$749</f>
        <v>0</v>
      </c>
      <c r="AE156" s="1156">
        <f>SUM(AD156,AD157)</f>
        <v>0</v>
      </c>
      <c r="AF156" s="1170" t="str">
        <f>IF(AE156=0,"--",IF(AE156=LARGE($AE$148:$AE$171,1),"лучший",IF(AE156=SMALL($AE$148:$AE$171,$AQ$147+1),"худший"," ")))</f>
        <v>--</v>
      </c>
      <c r="AG156" s="647">
        <f>'Учет 2б'!$Q$749</f>
        <v>0</v>
      </c>
      <c r="AH156" s="1156">
        <f>SUM(AG156,AG157)</f>
        <v>0</v>
      </c>
      <c r="AI156" s="1170" t="str">
        <f>IF(AH156=0,"--",IF(AH156=LARGE($AH$148:$AH$171,1),"лучший",IF(AH156=SMALL($AH$148:$AH$171,$AQ$147+1),"худший"," ")))</f>
        <v>--</v>
      </c>
      <c r="AJ156" s="648">
        <f>'Учет 2б'!$R$749</f>
        <v>0</v>
      </c>
      <c r="AK156" s="1154">
        <f>SUM(AJ156,AJ157)</f>
        <v>0</v>
      </c>
      <c r="AL156" s="1148" t="str">
        <f>IF(AK156=0,"--",IF(AK156=LARGE($AK$148:$AK$171,1),"лучший",IF(AK156=SMALL($AK$148:$AK$171,$AQ$147+1),"худший"," ")))</f>
        <v>--</v>
      </c>
      <c r="AM156" s="648">
        <f>'Учет 2б'!$S$749</f>
        <v>0</v>
      </c>
      <c r="AN156" s="1154">
        <f>SUM(AM156,AM157)</f>
        <v>0</v>
      </c>
      <c r="AO156" s="1150" t="str">
        <f>IF(AN156=0,"--",IF(AN156=LARGE($AN$148:$AN$171,1),"лучший",IF(AN156=SMALL($AN$148:$AN$171,$AQ$147+1),"худший"," ")))</f>
        <v>--</v>
      </c>
      <c r="AP156" s="1151" t="str">
        <f>IF(AU156=1,AV156,CONCATENATE(AV156,"-",AV156+AU156-1))</f>
        <v>1-12</v>
      </c>
      <c r="AS156" s="626">
        <f>IF(AN156&gt;0,1,0)</f>
        <v>0</v>
      </c>
      <c r="AT156">
        <v>1</v>
      </c>
      <c r="AU156" s="1204">
        <f>SUMIF($AV$148:$AV$171,AV156,$AT$148:$AT$171)</f>
        <v>12</v>
      </c>
      <c r="AV156" s="1203">
        <f>RANK(AN156,$AN$148:$AN$171,0)</f>
        <v>1</v>
      </c>
    </row>
    <row r="157" spans="1:48" ht="12.75" customHeight="1">
      <c r="A157" s="1165"/>
      <c r="B157" s="774" t="str">
        <f>Командиры!D273</f>
        <v>Селютин Д.В.</v>
      </c>
      <c r="C157" s="643">
        <f>'Учет 2б'!$G$750</f>
        <v>0</v>
      </c>
      <c r="D157" s="1154"/>
      <c r="E157" s="1147"/>
      <c r="F157" s="644">
        <f>'Учет 2б'!$H$750</f>
        <v>0</v>
      </c>
      <c r="G157" s="1154"/>
      <c r="H157" s="1150"/>
      <c r="I157" s="643">
        <f>'Учет 2б'!$I$750</f>
        <v>0</v>
      </c>
      <c r="J157" s="1154"/>
      <c r="K157" s="1148"/>
      <c r="L157" s="644">
        <f>'Учет 2б'!$J$750</f>
        <v>0</v>
      </c>
      <c r="M157" s="1154"/>
      <c r="N157" s="1150"/>
      <c r="O157" s="643">
        <f>'Учет 2б'!$K$750</f>
        <v>0</v>
      </c>
      <c r="P157" s="1154"/>
      <c r="Q157" s="1148"/>
      <c r="R157" s="644">
        <f>'Учет 2б'!$L$750</f>
        <v>0</v>
      </c>
      <c r="S157" s="1154"/>
      <c r="T157" s="1150"/>
      <c r="U157" s="643">
        <f>'Учет 2б'!$M$750</f>
        <v>0</v>
      </c>
      <c r="V157" s="1154"/>
      <c r="W157" s="1150"/>
      <c r="X157" s="643">
        <f>'Учет 2б'!$N$750</f>
        <v>0</v>
      </c>
      <c r="Y157" s="1156"/>
      <c r="Z157" s="1169"/>
      <c r="AA157" s="643">
        <f>'Учет 2б'!$O$750</f>
        <v>0</v>
      </c>
      <c r="AB157" s="1156"/>
      <c r="AC157" s="1169"/>
      <c r="AD157" s="643">
        <f>'Учет 2б'!$P$750</f>
        <v>0</v>
      </c>
      <c r="AE157" s="1156"/>
      <c r="AF157" s="1169"/>
      <c r="AG157" s="643">
        <f>'Учет 2б'!$Q$750</f>
        <v>0</v>
      </c>
      <c r="AH157" s="1156"/>
      <c r="AI157" s="1169"/>
      <c r="AJ157" s="644">
        <f>'Учет 2б'!$R$750</f>
        <v>0</v>
      </c>
      <c r="AK157" s="1154"/>
      <c r="AL157" s="1148"/>
      <c r="AM157" s="644">
        <f>'Учет 2б'!$S$750</f>
        <v>0</v>
      </c>
      <c r="AN157" s="1154"/>
      <c r="AO157" s="1150"/>
      <c r="AP157" s="1152"/>
      <c r="AS157" s="626">
        <f>IF(AN156&gt;0,1,0)</f>
        <v>0</v>
      </c>
      <c r="AT157">
        <v>1</v>
      </c>
      <c r="AU157" s="1204"/>
      <c r="AV157" s="1203"/>
    </row>
    <row r="158" spans="1:48" ht="13.5" customHeight="1">
      <c r="A158" s="1167">
        <v>23</v>
      </c>
      <c r="B158" s="775" t="str">
        <f>Командиры!C340</f>
        <v>ст. лейтенант</v>
      </c>
      <c r="C158" s="645">
        <f>'Учет 2б'!$G$1123</f>
        <v>0</v>
      </c>
      <c r="D158" s="1154">
        <f>SUM(C158,C159)</f>
        <v>0</v>
      </c>
      <c r="E158" s="1168" t="str">
        <f>IF(D158=0,"--",IF(D158=LARGE($D$148:$D$171,1),"лучший",IF(D158=SMALL($D$148:$D$171,$AQ$147+1),"худший"," ")))</f>
        <v>--</v>
      </c>
      <c r="F158" s="646">
        <f>'Учет 2б'!$H$1123</f>
        <v>0</v>
      </c>
      <c r="G158" s="1154">
        <f>SUM(F158,F159)</f>
        <v>0</v>
      </c>
      <c r="H158" s="1150" t="str">
        <f>IF(G158=0,"--",IF(G158=LARGE($G$148:$G$171,1),"лучший",IF(G158=SMALL($G$148:$G$171,$AQ$147+1),"худший"," ")))</f>
        <v>--</v>
      </c>
      <c r="I158" s="647">
        <f>'Учет 2б'!$I$1123</f>
        <v>0</v>
      </c>
      <c r="J158" s="1154">
        <f>SUM(I158,I159)</f>
        <v>0</v>
      </c>
      <c r="K158" s="1148" t="str">
        <f>IF(J158=0,"--",IF(J158=LARGE($J$148:$J$171,1),"лучший",IF(J158=SMALL($J$148:$J$171,$AQ$147+1),"худший"," ")))</f>
        <v>--</v>
      </c>
      <c r="L158" s="648">
        <f>'Учет 2б'!$J$1123</f>
        <v>0</v>
      </c>
      <c r="M158" s="1154">
        <f>SUM(L158,L159)</f>
        <v>0</v>
      </c>
      <c r="N158" s="1150" t="str">
        <f>IF(M158=0,"--",IF(M158=LARGE($M$148:$M$171,1),"лучший",IF(M158=SMALL($M$148:$M$171,$AQ$147+1),"худший"," ")))</f>
        <v>--</v>
      </c>
      <c r="O158" s="647">
        <f>'Учет 2б'!$K$1123</f>
        <v>0</v>
      </c>
      <c r="P158" s="1154">
        <f>SUM(O158,O159)</f>
        <v>0</v>
      </c>
      <c r="Q158" s="1148" t="str">
        <f>IF(P158=0,"--",IF(P158=LARGE($P$148:$P$171,1),"лучший",IF(P158=SMALL($P$148:$P$171,$AQ$147+1),"худший"," ")))</f>
        <v>--</v>
      </c>
      <c r="R158" s="648">
        <f>'Учет 2б'!$L$1123</f>
        <v>0</v>
      </c>
      <c r="S158" s="1154">
        <f>SUM(R158,R159)</f>
        <v>0</v>
      </c>
      <c r="T158" s="1150" t="str">
        <f>IF(S158=0,"--",IF(S158=LARGE($S$148:$S$171,1),"лучший",IF(S158=SMALL($S$148:$S$171,$AQ$147+1),"худший"," ")))</f>
        <v>--</v>
      </c>
      <c r="U158" s="647">
        <f>'Учет 2б'!$M$1123</f>
        <v>0</v>
      </c>
      <c r="V158" s="1154">
        <f>SUM(U158,U159)</f>
        <v>0</v>
      </c>
      <c r="W158" s="1150" t="str">
        <f>IF(V158=0,"--",IF(V158=LARGE($V$148:$V$171,1),"лучший",IF(V158=SMALL($V$148:$V$171,$AQ$147+1),"худший"," ")))</f>
        <v>--</v>
      </c>
      <c r="X158" s="647">
        <f>'Учет 2б'!$N$1123</f>
        <v>0</v>
      </c>
      <c r="Y158" s="1156">
        <f>SUM(X158,X159)</f>
        <v>0</v>
      </c>
      <c r="Z158" s="1169" t="str">
        <f>IF(Y158=0,"--",IF(Y158=LARGE($Y$148:$Y$171,1),"лучший",IF(Y158=SMALL($Y$148:$Y$171,$AQ$147+1),"худший"," ")))</f>
        <v>--</v>
      </c>
      <c r="AA158" s="647">
        <f>'Учет 2б'!$O$1123</f>
        <v>0</v>
      </c>
      <c r="AB158" s="1156">
        <f>SUM(AA158,AA159)</f>
        <v>0</v>
      </c>
      <c r="AC158" s="1170" t="str">
        <f>IF(AB158=0,"--",IF(AB158=LARGE($AB$148:$AB$171,1),"лучший",IF(AB158=SMALL($AB$148:$AB$171,$AQ$147+1),"худший"," ")))</f>
        <v>--</v>
      </c>
      <c r="AD158" s="647">
        <f>'Учет 2б'!$P$1123</f>
        <v>0</v>
      </c>
      <c r="AE158" s="1156">
        <f>SUM(AD158,AD159)</f>
        <v>0</v>
      </c>
      <c r="AF158" s="1170" t="str">
        <f>IF(AE158=0,"--",IF(AE158=LARGE($AE$148:$AE$171,1),"лучший",IF(AE158=SMALL($AE$148:$AE$171,$AQ$147+1),"худший"," ")))</f>
        <v>--</v>
      </c>
      <c r="AG158" s="647">
        <f>'Учет 2б'!$Q$1123</f>
        <v>0</v>
      </c>
      <c r="AH158" s="1156">
        <f>SUM(AG158,AG159)</f>
        <v>0</v>
      </c>
      <c r="AI158" s="1170" t="str">
        <f>IF(AH158=0,"--",IF(AH158=LARGE($AH$148:$AH$171,1),"лучший",IF(AH158=SMALL($AH$148:$AH$171,$AQ$147+1),"худший"," ")))</f>
        <v>--</v>
      </c>
      <c r="AJ158" s="648">
        <f>'Учет 2б'!$R$1123</f>
        <v>0</v>
      </c>
      <c r="AK158" s="1154">
        <f>SUM(AJ158,AJ159)</f>
        <v>0</v>
      </c>
      <c r="AL158" s="1148" t="str">
        <f>IF(AK158=0,"--",IF(AK158=LARGE($AK$148:$AK$171,1),"лучший",IF(AK158=SMALL($AK$148:$AK$171,$AQ$147+1),"худший"," ")))</f>
        <v>--</v>
      </c>
      <c r="AM158" s="648">
        <f>'Учет 2б'!$S$1123</f>
        <v>0</v>
      </c>
      <c r="AN158" s="1154">
        <f>SUM(AM158,AM159)</f>
        <v>0</v>
      </c>
      <c r="AO158" s="1150" t="str">
        <f>IF(AN158=0,"--",IF(AN158=LARGE($AN$148:$AN$171,1),"лучший",IF(AN158=SMALL($AN$148:$AN$171,$AQ$147+1),"худший"," ")))</f>
        <v>--</v>
      </c>
      <c r="AP158" s="1151" t="str">
        <f>IF(AU158=1,AV158,CONCATENATE(AV158,"-",AV158+AU158-1))</f>
        <v>1-12</v>
      </c>
      <c r="AS158" s="626">
        <f>IF(AN158&gt;0,1,0)</f>
        <v>0</v>
      </c>
      <c r="AT158">
        <v>1</v>
      </c>
      <c r="AU158" s="1204">
        <f>SUMIF($AV$148:$AV$171,AV158,$AT$148:$AT$171)</f>
        <v>12</v>
      </c>
      <c r="AV158" s="1203">
        <f>RANK(AN158,$AN$148:$AN$171,0)</f>
        <v>1</v>
      </c>
    </row>
    <row r="159" spans="1:48" ht="12.75" customHeight="1">
      <c r="A159" s="1165"/>
      <c r="B159" s="774" t="str">
        <f>Командиры!D340</f>
        <v>Слийский О.В.</v>
      </c>
      <c r="C159" s="643">
        <f>'Учет 2б'!$G$1124</f>
        <v>0</v>
      </c>
      <c r="D159" s="1154"/>
      <c r="E159" s="1147"/>
      <c r="F159" s="644">
        <f>'Учет 2б'!$H$1124</f>
        <v>0</v>
      </c>
      <c r="G159" s="1154"/>
      <c r="H159" s="1150"/>
      <c r="I159" s="643">
        <f>'Учет 2б'!$I$1124</f>
        <v>0</v>
      </c>
      <c r="J159" s="1154"/>
      <c r="K159" s="1148"/>
      <c r="L159" s="644">
        <f>'Учет 2б'!$J$1124</f>
        <v>0</v>
      </c>
      <c r="M159" s="1154"/>
      <c r="N159" s="1150"/>
      <c r="O159" s="643">
        <f>'Учет 2б'!$K$1124</f>
        <v>0</v>
      </c>
      <c r="P159" s="1154"/>
      <c r="Q159" s="1148"/>
      <c r="R159" s="644">
        <f>'Учет 2б'!$L$1124</f>
        <v>0</v>
      </c>
      <c r="S159" s="1154"/>
      <c r="T159" s="1150"/>
      <c r="U159" s="643">
        <f>'Учет 2б'!$M$1124</f>
        <v>0</v>
      </c>
      <c r="V159" s="1154"/>
      <c r="W159" s="1150"/>
      <c r="X159" s="643">
        <f>'Учет 2б'!$N$1124</f>
        <v>0</v>
      </c>
      <c r="Y159" s="1156"/>
      <c r="Z159" s="1169"/>
      <c r="AA159" s="643">
        <f>'Учет 2б'!$O$1124</f>
        <v>0</v>
      </c>
      <c r="AB159" s="1156"/>
      <c r="AC159" s="1169"/>
      <c r="AD159" s="643">
        <f>'Учет 2б'!$P$1124</f>
        <v>0</v>
      </c>
      <c r="AE159" s="1156"/>
      <c r="AF159" s="1169"/>
      <c r="AG159" s="643">
        <f>'Учет 2б'!$Q$1124</f>
        <v>0</v>
      </c>
      <c r="AH159" s="1156"/>
      <c r="AI159" s="1169"/>
      <c r="AJ159" s="644">
        <f>'Учет 2б'!$R$1124</f>
        <v>0</v>
      </c>
      <c r="AK159" s="1154"/>
      <c r="AL159" s="1148"/>
      <c r="AM159" s="644">
        <f>'Учет 2б'!$S$1124</f>
        <v>0</v>
      </c>
      <c r="AN159" s="1154"/>
      <c r="AO159" s="1150"/>
      <c r="AP159" s="1152"/>
      <c r="AS159" s="626">
        <f>IF(AN158&gt;0,1,0)</f>
        <v>0</v>
      </c>
      <c r="AT159">
        <v>1</v>
      </c>
      <c r="AU159" s="1204"/>
      <c r="AV159" s="1203"/>
    </row>
    <row r="160" spans="1:48" ht="13.5" customHeight="1">
      <c r="A160" s="1167">
        <v>31</v>
      </c>
      <c r="B160" s="775" t="str">
        <f>Командиры!C408</f>
        <v>капитан</v>
      </c>
      <c r="C160" s="645">
        <f>'Учет 3б'!$G$375</f>
        <v>0</v>
      </c>
      <c r="D160" s="1154">
        <f>SUM(C160,C161)</f>
        <v>0</v>
      </c>
      <c r="E160" s="1168" t="str">
        <f>IF(D160=0,"--",IF(D160=LARGE($D$148:$D$171,1),"лучший",IF(D160=SMALL($D$148:$D$171,$AQ$147+1),"худший"," ")))</f>
        <v>--</v>
      </c>
      <c r="F160" s="646">
        <f>'Учет 3б'!$H$375</f>
        <v>0</v>
      </c>
      <c r="G160" s="1154">
        <f>SUM(F160,F161)</f>
        <v>0</v>
      </c>
      <c r="H160" s="1150" t="str">
        <f>IF(G160=0,"--",IF(G160=LARGE($G$148:$G$171,1),"лучший",IF(G160=SMALL($G$148:$G$171,$AQ$147+1),"худший"," ")))</f>
        <v>--</v>
      </c>
      <c r="I160" s="647">
        <f>'Учет 3б'!$I$375</f>
        <v>0</v>
      </c>
      <c r="J160" s="1154">
        <f>SUM(I160,I161)</f>
        <v>0</v>
      </c>
      <c r="K160" s="1148" t="str">
        <f>IF(J160=0,"--",IF(J160=LARGE($J$148:$J$171,1),"лучший",IF(J160=SMALL($J$148:$J$171,$AQ$147+1),"худший"," ")))</f>
        <v>--</v>
      </c>
      <c r="L160" s="648">
        <f>'Учет 3б'!$J$375</f>
        <v>0</v>
      </c>
      <c r="M160" s="1154">
        <f>SUM(L160,L161)</f>
        <v>0</v>
      </c>
      <c r="N160" s="1150" t="str">
        <f>IF(M160=0,"--",IF(M160=LARGE($M$148:$M$171,1),"лучший",IF(M160=SMALL($M$148:$M$171,$AQ$147+1),"худший"," ")))</f>
        <v>--</v>
      </c>
      <c r="O160" s="647">
        <f>'Учет 3б'!$K$375</f>
        <v>0</v>
      </c>
      <c r="P160" s="1154">
        <f>SUM(O160,O161)</f>
        <v>0</v>
      </c>
      <c r="Q160" s="1148" t="str">
        <f>IF(P160=0,"--",IF(P160=LARGE($P$148:$P$171,1),"лучший",IF(P160=SMALL($P$148:$P$171,$AQ$147+1),"худший"," ")))</f>
        <v>--</v>
      </c>
      <c r="R160" s="648">
        <f>'Учет 3б'!$L$375</f>
        <v>0</v>
      </c>
      <c r="S160" s="1154">
        <f>SUM(R160,R161)</f>
        <v>0</v>
      </c>
      <c r="T160" s="1150" t="str">
        <f>IF(S160=0,"--",IF(S160=LARGE($S$148:$S$171,1),"лучший",IF(S160=SMALL($S$148:$S$171,$AQ$147+1),"худший"," ")))</f>
        <v>--</v>
      </c>
      <c r="U160" s="647">
        <f>'Учет 3б'!$M$375</f>
        <v>0</v>
      </c>
      <c r="V160" s="1154">
        <f>SUM(U160,U161)</f>
        <v>0</v>
      </c>
      <c r="W160" s="1150" t="str">
        <f>IF(V160=0,"--",IF(V160=LARGE($V$148:$V$171,1),"лучший",IF(V160=SMALL($V$148:$V$171,$AQ$147+1),"худший"," ")))</f>
        <v>--</v>
      </c>
      <c r="X160" s="647">
        <f>'Учет 3б'!$N$375</f>
        <v>0</v>
      </c>
      <c r="Y160" s="1156">
        <f>SUM(X160,X161)</f>
        <v>0</v>
      </c>
      <c r="Z160" s="1169" t="str">
        <f>IF(Y160=0,"--",IF(Y160=LARGE($Y$148:$Y$171,1),"лучший",IF(Y160=SMALL($Y$148:$Y$171,$AQ$147+1),"худший"," ")))</f>
        <v>--</v>
      </c>
      <c r="AA160" s="647">
        <f>'Учет 3б'!$O$375</f>
        <v>0</v>
      </c>
      <c r="AB160" s="1156">
        <f>SUM(AA160,AA161)</f>
        <v>0</v>
      </c>
      <c r="AC160" s="1170" t="str">
        <f>IF(AB160=0,"--",IF(AB160=LARGE($AB$148:$AB$171,1),"лучший",IF(AB160=SMALL($AB$148:$AB$171,$AQ$147+1),"худший"," ")))</f>
        <v>--</v>
      </c>
      <c r="AD160" s="647">
        <f>'Учет 3б'!$P$375</f>
        <v>0</v>
      </c>
      <c r="AE160" s="1156">
        <f>SUM(AD160,AD161)</f>
        <v>0</v>
      </c>
      <c r="AF160" s="1170" t="str">
        <f>IF(AE160=0,"--",IF(AE160=LARGE($AE$148:$AE$171,1),"лучший",IF(AE160=SMALL($AE$148:$AE$171,$AQ$147+1),"худший"," ")))</f>
        <v>--</v>
      </c>
      <c r="AG160" s="647">
        <f>'Учет 3б'!$Q$375</f>
        <v>0</v>
      </c>
      <c r="AH160" s="1156">
        <f>SUM(AG160,AG161)</f>
        <v>0</v>
      </c>
      <c r="AI160" s="1170" t="str">
        <f>IF(AH160=0,"--",IF(AH160=LARGE($AH$148:$AH$171,1),"лучший",IF(AH160=SMALL($AH$148:$AH$171,$AQ$147+1),"худший"," ")))</f>
        <v>--</v>
      </c>
      <c r="AJ160" s="648">
        <f>'Учет 3б'!$R$375</f>
        <v>0</v>
      </c>
      <c r="AK160" s="1154">
        <f>SUM(AJ160,AJ161)</f>
        <v>0</v>
      </c>
      <c r="AL160" s="1148" t="str">
        <f>IF(AK160=0,"--",IF(AK160=LARGE($AK$148:$AK$171,1),"лучший",IF(AK160=SMALL($AK$148:$AK$171,$AQ$147+1),"худший"," ")))</f>
        <v>--</v>
      </c>
      <c r="AM160" s="648">
        <f>'Учет 3б'!$S$375</f>
        <v>0</v>
      </c>
      <c r="AN160" s="1154">
        <f>SUM(AM160,AM161)</f>
        <v>0</v>
      </c>
      <c r="AO160" s="1150" t="str">
        <f>IF(AN160=0,"--",IF(AN160=LARGE($AN$148:$AN$171,1),"лучший",IF(AN160=SMALL($AN$148:$AN$171,$AQ$147+1),"худший"," ")))</f>
        <v>--</v>
      </c>
      <c r="AP160" s="1151" t="str">
        <f>IF(AU160=1,AV160,CONCATENATE(AV160,"-",AV160+AU160-1))</f>
        <v>1-12</v>
      </c>
      <c r="AS160" s="626">
        <f>IF(AN160&gt;0,1,0)</f>
        <v>0</v>
      </c>
      <c r="AT160">
        <v>1</v>
      </c>
      <c r="AU160" s="1204">
        <f>SUMIF($AV$148:$AV$171,AV160,$AT$148:$AT$171)</f>
        <v>12</v>
      </c>
      <c r="AV160" s="1203">
        <f>RANK(AN160,$AN$148:$AN$171,0)</f>
        <v>1</v>
      </c>
    </row>
    <row r="161" spans="1:48" ht="12.75" customHeight="1">
      <c r="A161" s="1165"/>
      <c r="B161" s="774" t="str">
        <f>Командиры!D408</f>
        <v>Полтко Е.Н.</v>
      </c>
      <c r="C161" s="643">
        <f>'Учет 3б'!$G$376</f>
        <v>0</v>
      </c>
      <c r="D161" s="1154"/>
      <c r="E161" s="1147"/>
      <c r="F161" s="644">
        <f>'Учет 3б'!$H$376</f>
        <v>0</v>
      </c>
      <c r="G161" s="1154"/>
      <c r="H161" s="1150"/>
      <c r="I161" s="643">
        <f>'Учет 3б'!$I$376</f>
        <v>0</v>
      </c>
      <c r="J161" s="1154"/>
      <c r="K161" s="1148"/>
      <c r="L161" s="644">
        <f>'Учет 3б'!$J$376</f>
        <v>0</v>
      </c>
      <c r="M161" s="1154"/>
      <c r="N161" s="1150"/>
      <c r="O161" s="643">
        <f>'Учет 3б'!$K$376</f>
        <v>0</v>
      </c>
      <c r="P161" s="1154"/>
      <c r="Q161" s="1148"/>
      <c r="R161" s="644">
        <f>'Учет 3б'!$L$376</f>
        <v>0</v>
      </c>
      <c r="S161" s="1154"/>
      <c r="T161" s="1150"/>
      <c r="U161" s="643">
        <f>'Учет 3б'!$M$376</f>
        <v>0</v>
      </c>
      <c r="V161" s="1154"/>
      <c r="W161" s="1150"/>
      <c r="X161" s="643">
        <f>'Учет 3б'!$N$376</f>
        <v>0</v>
      </c>
      <c r="Y161" s="1156"/>
      <c r="Z161" s="1169"/>
      <c r="AA161" s="643">
        <f>'Учет 3б'!$O$376</f>
        <v>0</v>
      </c>
      <c r="AB161" s="1156"/>
      <c r="AC161" s="1169"/>
      <c r="AD161" s="643">
        <f>'Учет 3б'!$P$376</f>
        <v>0</v>
      </c>
      <c r="AE161" s="1156"/>
      <c r="AF161" s="1169"/>
      <c r="AG161" s="643">
        <f>'Учет 3б'!$Q$376</f>
        <v>0</v>
      </c>
      <c r="AH161" s="1156"/>
      <c r="AI161" s="1169"/>
      <c r="AJ161" s="644">
        <f>'Учет 3б'!$R$376</f>
        <v>0</v>
      </c>
      <c r="AK161" s="1154"/>
      <c r="AL161" s="1148"/>
      <c r="AM161" s="644">
        <f>'Учет 3б'!$S$376</f>
        <v>0</v>
      </c>
      <c r="AN161" s="1154"/>
      <c r="AO161" s="1150"/>
      <c r="AP161" s="1152"/>
      <c r="AS161" s="626">
        <f>IF(AN160&gt;0,1,0)</f>
        <v>0</v>
      </c>
      <c r="AT161">
        <v>1</v>
      </c>
      <c r="AU161" s="1204"/>
      <c r="AV161" s="1203"/>
    </row>
    <row r="162" spans="1:48" ht="13.5" customHeight="1">
      <c r="A162" s="1167">
        <v>32</v>
      </c>
      <c r="B162" s="775" t="str">
        <f>Командиры!C475</f>
        <v>капитан</v>
      </c>
      <c r="C162" s="645">
        <f>'Учет 3б'!$G$749</f>
        <v>0</v>
      </c>
      <c r="D162" s="1154">
        <f>SUM(C162,C163)</f>
        <v>0</v>
      </c>
      <c r="E162" s="1168" t="str">
        <f>IF(D162=0,"--",IF(D162=LARGE($D$148:$D$171,1),"лучший",IF(D162=SMALL($D$148:$D$171,$AQ$147+1),"худший"," ")))</f>
        <v>--</v>
      </c>
      <c r="F162" s="646">
        <f>'Учет 3б'!$H$749</f>
        <v>0</v>
      </c>
      <c r="G162" s="1154">
        <f>SUM(F162,F163)</f>
        <v>0</v>
      </c>
      <c r="H162" s="1150" t="str">
        <f>IF(G162=0,"--",IF(G162=LARGE($G$148:$G$171,1),"лучший",IF(G162=SMALL($G$148:$G$171,$AQ$147+1),"худший"," ")))</f>
        <v>--</v>
      </c>
      <c r="I162" s="647">
        <f>'Учет 3б'!$I$749</f>
        <v>0</v>
      </c>
      <c r="J162" s="1154">
        <f>SUM(I162,I163)</f>
        <v>0</v>
      </c>
      <c r="K162" s="1148" t="str">
        <f>IF(J162=0,"--",IF(J162=LARGE($J$148:$J$171,1),"лучший",IF(J162=SMALL($J$148:$J$171,$AQ$147+1),"худший"," ")))</f>
        <v>--</v>
      </c>
      <c r="L162" s="648">
        <f>'Учет 3б'!$J$749</f>
        <v>0</v>
      </c>
      <c r="M162" s="1154">
        <f>SUM(L162,L163)</f>
        <v>0</v>
      </c>
      <c r="N162" s="1150" t="str">
        <f>IF(M162=0,"--",IF(M162=LARGE($M$148:$M$171,1),"лучший",IF(M162=SMALL($M$148:$M$171,$AQ$147+1),"худший"," ")))</f>
        <v>--</v>
      </c>
      <c r="O162" s="647">
        <f>'Учет 3б'!$K$749</f>
        <v>0</v>
      </c>
      <c r="P162" s="1154">
        <f>SUM(O162,O163)</f>
        <v>0</v>
      </c>
      <c r="Q162" s="1148" t="str">
        <f>IF(P162=0,"--",IF(P162=LARGE($P$148:$P$171,1),"лучший",IF(P162=SMALL($P$148:$P$171,$AQ$147+1),"худший"," ")))</f>
        <v>--</v>
      </c>
      <c r="R162" s="648">
        <f>'Учет 3б'!$L$749</f>
        <v>0</v>
      </c>
      <c r="S162" s="1154">
        <f>SUM(R162,R163)</f>
        <v>0</v>
      </c>
      <c r="T162" s="1150" t="str">
        <f>IF(S162=0,"--",IF(S162=LARGE($S$148:$S$171,1),"лучший",IF(S162=SMALL($S$148:$S$171,$AQ$147+1),"худший"," ")))</f>
        <v>--</v>
      </c>
      <c r="U162" s="647">
        <f>'Учет 3б'!$M$749</f>
        <v>0</v>
      </c>
      <c r="V162" s="1154">
        <f>SUM(U162,U163)</f>
        <v>0</v>
      </c>
      <c r="W162" s="1150" t="str">
        <f>IF(V162=0,"--",IF(V162=LARGE($V$148:$V$171,1),"лучший",IF(V162=SMALL($V$148:$V$171,$AQ$147+1),"худший"," ")))</f>
        <v>--</v>
      </c>
      <c r="X162" s="647">
        <f>'Учет 3б'!$N$749</f>
        <v>0</v>
      </c>
      <c r="Y162" s="1156">
        <f>SUM(X162,X163)</f>
        <v>0</v>
      </c>
      <c r="Z162" s="1169" t="str">
        <f>IF(Y162=0,"--",IF(Y162=LARGE($Y$148:$Y$171,1),"лучший",IF(Y162=SMALL($Y$148:$Y$171,$AQ$147+1),"худший"," ")))</f>
        <v>--</v>
      </c>
      <c r="AA162" s="647">
        <f>'Учет 3б'!$O$749</f>
        <v>0</v>
      </c>
      <c r="AB162" s="1156">
        <f>SUM(AA162,AA163)</f>
        <v>0</v>
      </c>
      <c r="AC162" s="1170" t="str">
        <f>IF(AB162=0,"--",IF(AB162=LARGE($AB$148:$AB$171,1),"лучший",IF(AB162=SMALL($AB$148:$AB$171,$AQ$147+1),"худший"," ")))</f>
        <v>--</v>
      </c>
      <c r="AD162" s="647">
        <f>'Учет 3б'!$P$749</f>
        <v>0</v>
      </c>
      <c r="AE162" s="1156">
        <f>SUM(AD162,AD163)</f>
        <v>0</v>
      </c>
      <c r="AF162" s="1170" t="str">
        <f>IF(AE162=0,"--",IF(AE162=LARGE($AE$148:$AE$171,1),"лучший",IF(AE162=SMALL($AE$148:$AE$171,$AQ$147+1),"худший"," ")))</f>
        <v>--</v>
      </c>
      <c r="AG162" s="647">
        <f>'Учет 3б'!$Q$749</f>
        <v>0</v>
      </c>
      <c r="AH162" s="1156">
        <f>SUM(AG162,AG163)</f>
        <v>0</v>
      </c>
      <c r="AI162" s="1170" t="str">
        <f>IF(AH162=0,"--",IF(AH162=LARGE($AH$148:$AH$171,1),"лучший",IF(AH162=SMALL($AH$148:$AH$171,$AQ$147+1),"худший"," ")))</f>
        <v>--</v>
      </c>
      <c r="AJ162" s="648">
        <f>'Учет 3б'!$R$749</f>
        <v>0</v>
      </c>
      <c r="AK162" s="1154">
        <f>SUM(AJ162,AJ163)</f>
        <v>0</v>
      </c>
      <c r="AL162" s="1148" t="str">
        <f>IF(AK162=0,"--",IF(AK162=LARGE($AK$148:$AK$171,1),"лучший",IF(AK162=SMALL($AK$148:$AK$171,$AQ$147+1),"худший"," ")))</f>
        <v>--</v>
      </c>
      <c r="AM162" s="648">
        <f>'Учет 3б'!$S$749</f>
        <v>0</v>
      </c>
      <c r="AN162" s="1154">
        <f>SUM(AM162,AM163)</f>
        <v>0</v>
      </c>
      <c r="AO162" s="1150" t="str">
        <f>IF(AN162=0,"--",IF(AN162=LARGE($AN$148:$AN$171,1),"лучший",IF(AN162=SMALL($AN$148:$AN$171,$AQ$147+1),"худший"," ")))</f>
        <v>--</v>
      </c>
      <c r="AP162" s="1151" t="str">
        <f>IF(AU162=1,AV162,CONCATENATE(AV162,"-",AV162+AU162-1))</f>
        <v>1-12</v>
      </c>
      <c r="AS162" s="626">
        <f>IF(AN162&gt;0,1,0)</f>
        <v>0</v>
      </c>
      <c r="AT162">
        <v>1</v>
      </c>
      <c r="AU162" s="1204">
        <f>SUMIF($AV$148:$AV$171,AV162,$AT$148:$AT$171)</f>
        <v>12</v>
      </c>
      <c r="AV162" s="1203">
        <f>RANK(AN162,$AN$148:$AN$171,0)</f>
        <v>1</v>
      </c>
    </row>
    <row r="163" spans="1:48" ht="12.75" customHeight="1">
      <c r="A163" s="1165"/>
      <c r="B163" s="774" t="str">
        <f>Командиры!D475</f>
        <v>Галкин А.В.</v>
      </c>
      <c r="C163" s="643">
        <f>'Учет 3б'!$G$750</f>
        <v>0</v>
      </c>
      <c r="D163" s="1154"/>
      <c r="E163" s="1147"/>
      <c r="F163" s="644">
        <f>'Учет 3б'!$H$750</f>
        <v>0</v>
      </c>
      <c r="G163" s="1154"/>
      <c r="H163" s="1150"/>
      <c r="I163" s="643">
        <f>'Учет 3б'!$I$750</f>
        <v>0</v>
      </c>
      <c r="J163" s="1154"/>
      <c r="K163" s="1148"/>
      <c r="L163" s="644">
        <f>'Учет 3б'!$J$750</f>
        <v>0</v>
      </c>
      <c r="M163" s="1154"/>
      <c r="N163" s="1150"/>
      <c r="O163" s="643">
        <f>'Учет 3б'!$K$750</f>
        <v>0</v>
      </c>
      <c r="P163" s="1154"/>
      <c r="Q163" s="1148"/>
      <c r="R163" s="644">
        <f>'Учет 3б'!$L$750</f>
        <v>0</v>
      </c>
      <c r="S163" s="1154"/>
      <c r="T163" s="1150"/>
      <c r="U163" s="643">
        <f>'Учет 3б'!$M$750</f>
        <v>0</v>
      </c>
      <c r="V163" s="1154"/>
      <c r="W163" s="1150"/>
      <c r="X163" s="643">
        <f>'Учет 3б'!$N$750</f>
        <v>0</v>
      </c>
      <c r="Y163" s="1156"/>
      <c r="Z163" s="1169"/>
      <c r="AA163" s="643">
        <f>'Учет 3б'!$O$750</f>
        <v>0</v>
      </c>
      <c r="AB163" s="1156"/>
      <c r="AC163" s="1169"/>
      <c r="AD163" s="643">
        <f>'Учет 3б'!$P$750</f>
        <v>0</v>
      </c>
      <c r="AE163" s="1156"/>
      <c r="AF163" s="1169"/>
      <c r="AG163" s="643">
        <f>'Учет 3б'!$Q$750</f>
        <v>0</v>
      </c>
      <c r="AH163" s="1156"/>
      <c r="AI163" s="1169"/>
      <c r="AJ163" s="644">
        <f>'Учет 3б'!$R$750</f>
        <v>0</v>
      </c>
      <c r="AK163" s="1154"/>
      <c r="AL163" s="1148"/>
      <c r="AM163" s="644">
        <f>'Учет 3б'!$S$750</f>
        <v>0</v>
      </c>
      <c r="AN163" s="1154"/>
      <c r="AO163" s="1150"/>
      <c r="AP163" s="1152"/>
      <c r="AS163" s="626">
        <f>IF(AN162&gt;0,1,0)</f>
        <v>0</v>
      </c>
      <c r="AT163">
        <v>1</v>
      </c>
      <c r="AU163" s="1204"/>
      <c r="AV163" s="1203"/>
    </row>
    <row r="164" spans="1:48" ht="13.5" customHeight="1">
      <c r="A164" s="1167">
        <v>33</v>
      </c>
      <c r="B164" s="775" t="str">
        <f>Командиры!C542</f>
        <v>майор</v>
      </c>
      <c r="C164" s="645">
        <f>'Учет 3б'!$G$1123</f>
        <v>0</v>
      </c>
      <c r="D164" s="1154">
        <f>SUM(C164,C165)</f>
        <v>0</v>
      </c>
      <c r="E164" s="1168" t="str">
        <f>IF(D164=0,"--",IF(D164=LARGE($D$148:$D$171,1),"лучший",IF(D164=SMALL($D$148:$D$171,$AQ$147+1),"худший"," ")))</f>
        <v>--</v>
      </c>
      <c r="F164" s="646">
        <f>'Учет 3б'!$H$1123</f>
        <v>0</v>
      </c>
      <c r="G164" s="1154">
        <f>SUM(F164,F165)</f>
        <v>0</v>
      </c>
      <c r="H164" s="1150" t="str">
        <f>IF(G164=0,"--",IF(G164=LARGE($G$148:$G$171,1),"лучший",IF(G164=SMALL($G$148:$G$171,$AQ$147+1),"худший"," ")))</f>
        <v>--</v>
      </c>
      <c r="I164" s="647">
        <f>'Учет 3б'!$I$1123</f>
        <v>0</v>
      </c>
      <c r="J164" s="1154">
        <f>SUM(I164,I165)</f>
        <v>0</v>
      </c>
      <c r="K164" s="1148" t="str">
        <f>IF(J164=0,"--",IF(J164=LARGE($J$148:$J$171,1),"лучший",IF(J164=SMALL($J$148:$J$171,$AQ$147+1),"худший"," ")))</f>
        <v>--</v>
      </c>
      <c r="L164" s="648">
        <f>'Учет 3б'!$J$1123</f>
        <v>0</v>
      </c>
      <c r="M164" s="1154">
        <f>SUM(L164,L165)</f>
        <v>0</v>
      </c>
      <c r="N164" s="1150" t="str">
        <f>IF(M164=0,"--",IF(M164=LARGE($M$148:$M$171,1),"лучший",IF(M164=SMALL($M$148:$M$171,$AQ$147+1),"худший"," ")))</f>
        <v>--</v>
      </c>
      <c r="O164" s="647">
        <f>'Учет 3б'!$K$1123</f>
        <v>0</v>
      </c>
      <c r="P164" s="1154">
        <f>SUM(O164,O165)</f>
        <v>0</v>
      </c>
      <c r="Q164" s="1148" t="str">
        <f>IF(P164=0,"--",IF(P164=LARGE($P$148:$P$171,1),"лучший",IF(P164=SMALL($P$148:$P$171,$AQ$147+1),"худший"," ")))</f>
        <v>--</v>
      </c>
      <c r="R164" s="648">
        <f>'Учет 3б'!$L$1123</f>
        <v>0</v>
      </c>
      <c r="S164" s="1154">
        <f>SUM(R164,R165)</f>
        <v>0</v>
      </c>
      <c r="T164" s="1150" t="str">
        <f>IF(S164=0,"--",IF(S164=LARGE($S$148:$S$171,1),"лучший",IF(S164=SMALL($S$148:$S$171,$AQ$147+1),"худший"," ")))</f>
        <v>--</v>
      </c>
      <c r="U164" s="647">
        <f>'Учет 3б'!$M$1123</f>
        <v>0</v>
      </c>
      <c r="V164" s="1154">
        <f>SUM(U164,U165)</f>
        <v>0</v>
      </c>
      <c r="W164" s="1150" t="str">
        <f>IF(V164=0,"--",IF(V164=LARGE($V$148:$V$171,1),"лучший",IF(V164=SMALL($V$148:$V$171,$AQ$147+1),"худший"," ")))</f>
        <v>--</v>
      </c>
      <c r="X164" s="647">
        <f>'Учет 3б'!$N$1123</f>
        <v>0</v>
      </c>
      <c r="Y164" s="1156">
        <f>SUM(X164,X165)</f>
        <v>0</v>
      </c>
      <c r="Z164" s="1169" t="str">
        <f>IF(Y164=0,"--",IF(Y164=LARGE($Y$148:$Y$171,1),"лучший",IF(Y164=SMALL($Y$148:$Y$171,$AQ$147+1),"худший"," ")))</f>
        <v>--</v>
      </c>
      <c r="AA164" s="647">
        <f>'Учет 3б'!$O$1123</f>
        <v>0</v>
      </c>
      <c r="AB164" s="1156">
        <f>SUM(AA164,AA165)</f>
        <v>0</v>
      </c>
      <c r="AC164" s="1170" t="str">
        <f>IF(AB164=0,"--",IF(AB164=LARGE($AB$148:$AB$171,1),"лучший",IF(AB164=SMALL($AB$148:$AB$171,$AQ$147+1),"худший"," ")))</f>
        <v>--</v>
      </c>
      <c r="AD164" s="647">
        <f>'Учет 3б'!$P$1123</f>
        <v>0</v>
      </c>
      <c r="AE164" s="1156">
        <f>SUM(AD164,AD165)</f>
        <v>0</v>
      </c>
      <c r="AF164" s="1170" t="str">
        <f>IF(AE164=0,"--",IF(AE164=LARGE($AE$148:$AE$171,1),"лучший",IF(AE164=SMALL($AE$148:$AE$171,$AQ$147+1),"худший"," ")))</f>
        <v>--</v>
      </c>
      <c r="AG164" s="647">
        <f>'Учет 3б'!$Q$1123</f>
        <v>0</v>
      </c>
      <c r="AH164" s="1156">
        <f>SUM(AG164,AG165)</f>
        <v>0</v>
      </c>
      <c r="AI164" s="1170" t="str">
        <f>IF(AH164=0,"--",IF(AH164=LARGE($AH$148:$AH$171,1),"лучший",IF(AH164=SMALL($AH$148:$AH$171,$AQ$147+1),"худший"," ")))</f>
        <v>--</v>
      </c>
      <c r="AJ164" s="648">
        <f>'Учет 3б'!$R$1123</f>
        <v>0</v>
      </c>
      <c r="AK164" s="1154">
        <f>SUM(AJ164,AJ165)</f>
        <v>0</v>
      </c>
      <c r="AL164" s="1148" t="str">
        <f>IF(AK164=0,"--",IF(AK164=LARGE($AK$148:$AK$171,1),"лучший",IF(AK164=SMALL($AK$148:$AK$171,$AQ$147+1),"худший"," ")))</f>
        <v>--</v>
      </c>
      <c r="AM164" s="648">
        <f>'Учет 3б'!$S$1123</f>
        <v>0</v>
      </c>
      <c r="AN164" s="1154">
        <f>SUM(AM164,AM165)</f>
        <v>0</v>
      </c>
      <c r="AO164" s="1150" t="str">
        <f>IF(AN164=0,"--",IF(AN164=LARGE($AN$148:$AN$171,1),"лучший",IF(AN164=SMALL($AN$148:$AN$171,$AQ$147+1),"худший"," ")))</f>
        <v>--</v>
      </c>
      <c r="AP164" s="1151" t="str">
        <f>IF(AU164=1,AV164,CONCATENATE(AV164,"-",AV164+AU164-1))</f>
        <v>1-12</v>
      </c>
      <c r="AS164" s="626">
        <f>IF(AN164&gt;0,1,0)</f>
        <v>0</v>
      </c>
      <c r="AT164">
        <v>1</v>
      </c>
      <c r="AU164" s="1204">
        <f>SUMIF($AV$148:$AV$171,AV164,$AT$148:$AT$171)</f>
        <v>12</v>
      </c>
      <c r="AV164" s="1203">
        <f>RANK(AN164,$AN$148:$AN$171,0)</f>
        <v>1</v>
      </c>
    </row>
    <row r="165" spans="1:48" ht="13.5" customHeight="1">
      <c r="A165" s="1165"/>
      <c r="B165" s="774" t="str">
        <f>Командиры!D542</f>
        <v>Хилько Е.Ю.</v>
      </c>
      <c r="C165" s="643">
        <f>'Учет 3б'!$G$1124</f>
        <v>0</v>
      </c>
      <c r="D165" s="1154"/>
      <c r="E165" s="1147"/>
      <c r="F165" s="644">
        <f>'Учет 3б'!$H$1124</f>
        <v>0</v>
      </c>
      <c r="G165" s="1154"/>
      <c r="H165" s="1150"/>
      <c r="I165" s="643">
        <f>'Учет 3б'!$I$1124</f>
        <v>0</v>
      </c>
      <c r="J165" s="1154"/>
      <c r="K165" s="1148"/>
      <c r="L165" s="644">
        <f>'Учет 3б'!$J$1124</f>
        <v>0</v>
      </c>
      <c r="M165" s="1154"/>
      <c r="N165" s="1150"/>
      <c r="O165" s="643">
        <f>'Учет 3б'!$K$1124</f>
        <v>0</v>
      </c>
      <c r="P165" s="1154"/>
      <c r="Q165" s="1148"/>
      <c r="R165" s="644">
        <f>'Учет 3б'!$L$1124</f>
        <v>0</v>
      </c>
      <c r="S165" s="1154"/>
      <c r="T165" s="1150"/>
      <c r="U165" s="643">
        <f>'Учет 3б'!$M$1124</f>
        <v>0</v>
      </c>
      <c r="V165" s="1154"/>
      <c r="W165" s="1150"/>
      <c r="X165" s="643">
        <f>'Учет 3б'!$N$1124</f>
        <v>0</v>
      </c>
      <c r="Y165" s="1156"/>
      <c r="Z165" s="1169"/>
      <c r="AA165" s="643">
        <f>'Учет 3б'!$O$1124</f>
        <v>0</v>
      </c>
      <c r="AB165" s="1156"/>
      <c r="AC165" s="1169"/>
      <c r="AD165" s="643">
        <f>'Учет 3б'!$P$1124</f>
        <v>0</v>
      </c>
      <c r="AE165" s="1156"/>
      <c r="AF165" s="1169"/>
      <c r="AG165" s="643">
        <f>'Учет 3б'!$Q$1124</f>
        <v>0</v>
      </c>
      <c r="AH165" s="1156"/>
      <c r="AI165" s="1169"/>
      <c r="AJ165" s="644">
        <f>'Учет 3б'!$R$1124</f>
        <v>0</v>
      </c>
      <c r="AK165" s="1154"/>
      <c r="AL165" s="1148"/>
      <c r="AM165" s="644">
        <f>'Учет 3б'!$S$1124</f>
        <v>0</v>
      </c>
      <c r="AN165" s="1154"/>
      <c r="AO165" s="1150"/>
      <c r="AP165" s="1152"/>
      <c r="AS165" s="626">
        <f>IF(AN164&gt;0,1,0)</f>
        <v>0</v>
      </c>
      <c r="AT165">
        <v>1</v>
      </c>
      <c r="AU165" s="1204"/>
      <c r="AV165" s="1203"/>
    </row>
    <row r="166" spans="1:48" ht="13.5" hidden="1" customHeight="1">
      <c r="A166" s="1167">
        <v>41</v>
      </c>
      <c r="B166" s="776">
        <f>Командиры!C610</f>
        <v>0</v>
      </c>
      <c r="C166" s="645">
        <f>'Учет 4б'!$G$375</f>
        <v>0</v>
      </c>
      <c r="D166" s="1154">
        <f>SUM(C166,C167)</f>
        <v>0</v>
      </c>
      <c r="E166" s="1168" t="str">
        <f>IF(D166=0,"--",IF(D166=LARGE($D$148:$D$171,1),"лучший",IF(D166=SMALL($D$148:$D$171,$AQ$147+1),"худший"," ")))</f>
        <v>--</v>
      </c>
      <c r="F166" s="646">
        <f>'Учет 4б'!$H$375</f>
        <v>0</v>
      </c>
      <c r="G166" s="1154">
        <f>SUM(F166,F167)</f>
        <v>0</v>
      </c>
      <c r="H166" s="1150" t="str">
        <f>IF(G166=0,"--",IF(G166=LARGE($G$148:$G$171,1),"лучший",IF(G166=SMALL($G$148:$G$171,$AQ$147+1),"худший"," ")))</f>
        <v>--</v>
      </c>
      <c r="I166" s="647">
        <f>'Учет 4б'!$I$375</f>
        <v>0</v>
      </c>
      <c r="J166" s="1154">
        <f>SUM(I166,I167)</f>
        <v>0</v>
      </c>
      <c r="K166" s="1148" t="str">
        <f>IF(J166=0,"--",IF(J166=LARGE($J$148:$J$171,1),"лучший",IF(J166=SMALL($J$148:$J$171,$AQ$147+1),"худший"," ")))</f>
        <v>--</v>
      </c>
      <c r="L166" s="648">
        <f>'Учет 4б'!$J$375</f>
        <v>0</v>
      </c>
      <c r="M166" s="1154">
        <f>SUM(L166,L167)</f>
        <v>0</v>
      </c>
      <c r="N166" s="1150" t="str">
        <f>IF(M166=0,"--",IF(M166=LARGE($M$148:$M$171,1),"лучший",IF(M166=SMALL($M$148:$M$171,$AQ$147+1),"худший"," ")))</f>
        <v>--</v>
      </c>
      <c r="O166" s="647">
        <f>'Учет 4б'!$K$375</f>
        <v>0</v>
      </c>
      <c r="P166" s="1154">
        <f>SUM(O166,O167)</f>
        <v>0</v>
      </c>
      <c r="Q166" s="1148" t="str">
        <f>IF(P166=0,"--",IF(P166=LARGE($P$148:$P$171,1),"лучший",IF(P166=SMALL($P$148:$P$171,$AQ$147+1),"худший"," ")))</f>
        <v>--</v>
      </c>
      <c r="R166" s="648">
        <f>'Учет 4б'!$L$375</f>
        <v>0</v>
      </c>
      <c r="S166" s="1154">
        <f>SUM(R166,R167)</f>
        <v>0</v>
      </c>
      <c r="T166" s="1150" t="str">
        <f>IF(S166=0,"--",IF(S166=LARGE($S$148:$S$171,1),"лучший",IF(S166=SMALL($S$148:$S$171,$AQ$147+1),"худший"," ")))</f>
        <v>--</v>
      </c>
      <c r="U166" s="647">
        <f>'Учет 4б'!$M$375</f>
        <v>0</v>
      </c>
      <c r="V166" s="1154">
        <f>SUM(U166,U167)</f>
        <v>0</v>
      </c>
      <c r="W166" s="1150" t="str">
        <f>IF(V166=0,"--",IF(V166=LARGE($V$148:$V$171,1),"лучший",IF(V166=SMALL($V$148:$V$171,$AQ$147+1),"худший"," ")))</f>
        <v>--</v>
      </c>
      <c r="X166" s="647">
        <f>'Учет 4б'!$N$375</f>
        <v>0</v>
      </c>
      <c r="Y166" s="1156">
        <f>SUM(X166,X167)</f>
        <v>0</v>
      </c>
      <c r="Z166" s="1169" t="str">
        <f>IF(Y166=0,"--",IF(Y166=LARGE($Y$148:$Y$171,1),"лучший",IF(Y166=SMALL($Y$148:$Y$171,$AQ$147+1),"худший"," ")))</f>
        <v>--</v>
      </c>
      <c r="AA166" s="647">
        <f>'Учет 4б'!$O$375</f>
        <v>0</v>
      </c>
      <c r="AB166" s="1156">
        <f>SUM(AA166,AA167)</f>
        <v>0</v>
      </c>
      <c r="AC166" s="1170" t="str">
        <f>IF(AB166=0,"--",IF(AB166=LARGE($AB$148:$AB$171,1),"лучший",IF(AB166=SMALL($AB$148:$AB$171,$AQ$147+1),"худший"," ")))</f>
        <v>--</v>
      </c>
      <c r="AD166" s="647">
        <f>'Учет 4б'!$P$375</f>
        <v>0</v>
      </c>
      <c r="AE166" s="1156">
        <f>SUM(AD166,AD167)</f>
        <v>0</v>
      </c>
      <c r="AF166" s="1170" t="str">
        <f>IF(AE166=0,"--",IF(AE166=LARGE($AE$148:$AE$171,1),"лучший",IF(AE166=SMALL($AE$148:$AE$171,$AQ$147+1),"худший"," ")))</f>
        <v>--</v>
      </c>
      <c r="AG166" s="647">
        <f>'Учет 4б'!$Q$375</f>
        <v>0</v>
      </c>
      <c r="AH166" s="1156">
        <f>SUM(AG166,AG167)</f>
        <v>0</v>
      </c>
      <c r="AI166" s="1170" t="str">
        <f>IF(AH166=0,"--",IF(AH166=LARGE($AH$148:$AH$171,1),"лучший",IF(AH166=SMALL($AH$148:$AH$171,$AQ$147+1),"худший"," ")))</f>
        <v>--</v>
      </c>
      <c r="AJ166" s="648">
        <f>'Учет 4б'!$R$375</f>
        <v>0</v>
      </c>
      <c r="AK166" s="1154">
        <f>SUM(AJ166,AJ167)</f>
        <v>0</v>
      </c>
      <c r="AL166" s="1148" t="str">
        <f>IF(AK166=0,"--",IF(AK166=LARGE($AK$148:$AK$171,1),"лучший",IF(AK166=SMALL($AK$148:$AK$171,$AQ$147+1),"худший"," ")))</f>
        <v>--</v>
      </c>
      <c r="AM166" s="648">
        <f>'Учет 4б'!$S$375</f>
        <v>0</v>
      </c>
      <c r="AN166" s="1154">
        <f>SUM(AM166,AM167)</f>
        <v>0</v>
      </c>
      <c r="AO166" s="1150" t="str">
        <f>IF(AN166=0,"--",IF(AN166=LARGE($AN$148:$AN$171,1),"лучший",IF(AN166=SMALL($AN$148:$AN$171,$AQ$147+1),"худший"," ")))</f>
        <v>--</v>
      </c>
      <c r="AP166" s="1151" t="str">
        <f>IF(AU166=1,AV166,CONCATENATE(AV166,"-",AV166+AU166-1))</f>
        <v>1-12</v>
      </c>
      <c r="AS166" s="626">
        <f>IF(AN166&gt;0,1,0)</f>
        <v>0</v>
      </c>
      <c r="AT166">
        <v>1</v>
      </c>
      <c r="AU166" s="1204">
        <f>SUMIF($AV$148:$AV$171,AV166,$AT$148:$AT$171)</f>
        <v>12</v>
      </c>
      <c r="AV166" s="1203">
        <f>RANK(AN166,$AN$148:$AN$171,0)</f>
        <v>1</v>
      </c>
    </row>
    <row r="167" spans="1:48" ht="12.75" hidden="1" customHeight="1">
      <c r="A167" s="1165"/>
      <c r="B167" s="777">
        <f>Командиры!D610</f>
        <v>0</v>
      </c>
      <c r="C167" s="643">
        <f>'Учет 4б'!$G$376</f>
        <v>0</v>
      </c>
      <c r="D167" s="1154"/>
      <c r="E167" s="1147"/>
      <c r="F167" s="644">
        <f>'Учет 4б'!$H$376</f>
        <v>0</v>
      </c>
      <c r="G167" s="1154"/>
      <c r="H167" s="1150"/>
      <c r="I167" s="643">
        <f>'Учет 4б'!$I$376</f>
        <v>0</v>
      </c>
      <c r="J167" s="1154"/>
      <c r="K167" s="1148"/>
      <c r="L167" s="644">
        <f>'Учет 4б'!$J$376</f>
        <v>0</v>
      </c>
      <c r="M167" s="1154"/>
      <c r="N167" s="1150"/>
      <c r="O167" s="643">
        <f>'Учет 4б'!$K$376</f>
        <v>0</v>
      </c>
      <c r="P167" s="1154"/>
      <c r="Q167" s="1148"/>
      <c r="R167" s="644">
        <f>'Учет 4б'!$L$376</f>
        <v>0</v>
      </c>
      <c r="S167" s="1154"/>
      <c r="T167" s="1150"/>
      <c r="U167" s="643">
        <f>'Учет 4б'!$M$376</f>
        <v>0</v>
      </c>
      <c r="V167" s="1154"/>
      <c r="W167" s="1150"/>
      <c r="X167" s="643">
        <f>'Учет 4б'!$N$376</f>
        <v>0</v>
      </c>
      <c r="Y167" s="1156"/>
      <c r="Z167" s="1169"/>
      <c r="AA167" s="643">
        <f>'Учет 4б'!$O$376</f>
        <v>0</v>
      </c>
      <c r="AB167" s="1156"/>
      <c r="AC167" s="1169"/>
      <c r="AD167" s="643">
        <f>'Учет 4б'!$P$376</f>
        <v>0</v>
      </c>
      <c r="AE167" s="1156"/>
      <c r="AF167" s="1169"/>
      <c r="AG167" s="643">
        <f>'Учет 4б'!$Q$376</f>
        <v>0</v>
      </c>
      <c r="AH167" s="1156"/>
      <c r="AI167" s="1169"/>
      <c r="AJ167" s="644">
        <f>'Учет 4б'!$R$376</f>
        <v>0</v>
      </c>
      <c r="AK167" s="1154"/>
      <c r="AL167" s="1148"/>
      <c r="AM167" s="644">
        <f>'Учет 4б'!$S$376</f>
        <v>0</v>
      </c>
      <c r="AN167" s="1154"/>
      <c r="AO167" s="1150"/>
      <c r="AP167" s="1152"/>
      <c r="AS167" s="626">
        <f>IF(AN166&gt;0,1,0)</f>
        <v>0</v>
      </c>
      <c r="AT167">
        <v>1</v>
      </c>
      <c r="AU167" s="1204"/>
      <c r="AV167" s="1203"/>
    </row>
    <row r="168" spans="1:48" ht="13.5" hidden="1" customHeight="1">
      <c r="A168" s="1167">
        <v>42</v>
      </c>
      <c r="B168" s="776">
        <f>Командиры!C677</f>
        <v>0</v>
      </c>
      <c r="C168" s="645">
        <f>'Учет 4б'!$G$749</f>
        <v>0</v>
      </c>
      <c r="D168" s="1154">
        <f>SUM(C168,C169)</f>
        <v>0</v>
      </c>
      <c r="E168" s="1168" t="str">
        <f>IF(D168=0,"--",IF(D168=LARGE($D$148:$D$171,1),"лучший",IF(D168=SMALL($D$148:$D$171,$AQ$147+1),"худший"," ")))</f>
        <v>--</v>
      </c>
      <c r="F168" s="646">
        <f>'Учет 4б'!$H$749</f>
        <v>0</v>
      </c>
      <c r="G168" s="1154">
        <f>SUM(F168,F169)</f>
        <v>0</v>
      </c>
      <c r="H168" s="1150" t="str">
        <f>IF(G168=0,"--",IF(G168=LARGE($G$148:$G$171,1),"лучший",IF(G168=SMALL($G$148:$G$171,$AQ$147+1),"худший"," ")))</f>
        <v>--</v>
      </c>
      <c r="I168" s="647">
        <f>'Учет 4б'!$I$749</f>
        <v>0</v>
      </c>
      <c r="J168" s="1154">
        <f>SUM(I168,I169)</f>
        <v>0</v>
      </c>
      <c r="K168" s="1148" t="str">
        <f>IF(J168=0,"--",IF(J168=LARGE($J$148:$J$171,1),"лучший",IF(J168=SMALL($J$148:$J$171,$AQ$147+1),"худший"," ")))</f>
        <v>--</v>
      </c>
      <c r="L168" s="648">
        <f>'Учет 4б'!$J$749</f>
        <v>0</v>
      </c>
      <c r="M168" s="1154">
        <f>SUM(L168,L169)</f>
        <v>0</v>
      </c>
      <c r="N168" s="1150" t="str">
        <f>IF(M168=0,"--",IF(M168=LARGE($M$148:$M$171,1),"лучший",IF(M168=SMALL($M$148:$M$171,$AQ$147+1),"худший"," ")))</f>
        <v>--</v>
      </c>
      <c r="O168" s="647">
        <f>'Учет 4б'!$K$749</f>
        <v>0</v>
      </c>
      <c r="P168" s="1154">
        <f>SUM(O168,O169)</f>
        <v>0</v>
      </c>
      <c r="Q168" s="1148" t="str">
        <f>IF(P168=0,"--",IF(P168=LARGE($P$148:$P$171,1),"лучший",IF(P168=SMALL($P$148:$P$171,$AQ$147+1),"худший"," ")))</f>
        <v>--</v>
      </c>
      <c r="R168" s="648">
        <f>'Учет 4б'!$L$749</f>
        <v>0</v>
      </c>
      <c r="S168" s="1154">
        <f>SUM(R168,R169)</f>
        <v>0</v>
      </c>
      <c r="T168" s="1150" t="str">
        <f>IF(S168=0,"--",IF(S168=LARGE($S$148:$S$171,1),"лучший",IF(S168=SMALL($S$148:$S$171,$AQ$147+1),"худший"," ")))</f>
        <v>--</v>
      </c>
      <c r="U168" s="647">
        <f>'Учет 4б'!$M$749</f>
        <v>0</v>
      </c>
      <c r="V168" s="1154">
        <f>SUM(U168,U169)</f>
        <v>0</v>
      </c>
      <c r="W168" s="1150" t="str">
        <f>IF(V168=0,"--",IF(V168=LARGE($V$148:$V$171,1),"лучший",IF(V168=SMALL($V$148:$V$171,$AQ$147+1),"худший"," ")))</f>
        <v>--</v>
      </c>
      <c r="X168" s="647">
        <f>'Учет 4б'!$N$749</f>
        <v>0</v>
      </c>
      <c r="Y168" s="1156">
        <f>SUM(X168,X169)</f>
        <v>0</v>
      </c>
      <c r="Z168" s="1169" t="str">
        <f>IF(Y168=0,"--",IF(Y168=LARGE($Y$148:$Y$171,1),"лучший",IF(Y168=SMALL($Y$148:$Y$171,$AQ$147+1),"худший"," ")))</f>
        <v>--</v>
      </c>
      <c r="AA168" s="647">
        <f>'Учет 4б'!$O$749</f>
        <v>0</v>
      </c>
      <c r="AB168" s="1156">
        <f>SUM(AA168,AA169)</f>
        <v>0</v>
      </c>
      <c r="AC168" s="1170" t="str">
        <f>IF(AB168=0,"--",IF(AB168=LARGE($AB$148:$AB$171,1),"лучший",IF(AB168=SMALL($AB$148:$AB$171,$AQ$147+1),"худший"," ")))</f>
        <v>--</v>
      </c>
      <c r="AD168" s="647">
        <f>'Учет 4б'!$P$749</f>
        <v>0</v>
      </c>
      <c r="AE168" s="1156">
        <f>SUM(AD168,AD169)</f>
        <v>0</v>
      </c>
      <c r="AF168" s="1170" t="str">
        <f>IF(AE168=0,"--",IF(AE168=LARGE($AE$148:$AE$171,1),"лучший",IF(AE168=SMALL($AE$148:$AE$171,$AQ$147+1),"худший"," ")))</f>
        <v>--</v>
      </c>
      <c r="AG168" s="647">
        <f>'Учет 4б'!$Q$749</f>
        <v>0</v>
      </c>
      <c r="AH168" s="1156">
        <f>SUM(AG168,AG169)</f>
        <v>0</v>
      </c>
      <c r="AI168" s="1170" t="str">
        <f>IF(AH168=0,"--",IF(AH168=LARGE($AH$148:$AH$171,1),"лучший",IF(AH168=SMALL($AH$148:$AH$171,$AQ$147+1),"худший"," ")))</f>
        <v>--</v>
      </c>
      <c r="AJ168" s="648">
        <f>'Учет 4б'!$R$749</f>
        <v>0</v>
      </c>
      <c r="AK168" s="1154">
        <f>SUM(AJ168,AJ169)</f>
        <v>0</v>
      </c>
      <c r="AL168" s="1148" t="str">
        <f>IF(AK168=0,"--",IF(AK168=LARGE($AK$148:$AK$171,1),"лучший",IF(AK168=SMALL($AK$148:$AK$171,$AQ$147+1),"худший"," ")))</f>
        <v>--</v>
      </c>
      <c r="AM168" s="648">
        <f>'Учет 4б'!$S$749</f>
        <v>0</v>
      </c>
      <c r="AN168" s="1154">
        <f>SUM(AM168,AM169)</f>
        <v>0</v>
      </c>
      <c r="AO168" s="1150" t="str">
        <f>IF(AN168=0,"--",IF(AN168=LARGE($AN$148:$AN$171,1),"лучший",IF(AN168=SMALL($AN$148:$AN$171,$AQ$147+1),"худший"," ")))</f>
        <v>--</v>
      </c>
      <c r="AP168" s="1151" t="str">
        <f>IF(AU168=1,AV168,CONCATENATE(AV168,"-",AV168+AU168-1))</f>
        <v>1-12</v>
      </c>
      <c r="AS168" s="626">
        <f>IF(AN168&gt;0,1,0)</f>
        <v>0</v>
      </c>
      <c r="AT168">
        <v>1</v>
      </c>
      <c r="AU168" s="1204">
        <f>SUMIF($AV$148:$AV$171,AV168,$AT$148:$AT$171)</f>
        <v>12</v>
      </c>
      <c r="AV168" s="1203">
        <f>RANK(AN168,$AN$148:$AN$171,0)</f>
        <v>1</v>
      </c>
    </row>
    <row r="169" spans="1:48" ht="12.75" hidden="1" customHeight="1">
      <c r="A169" s="1165"/>
      <c r="B169" s="777">
        <f>Командиры!D677</f>
        <v>0</v>
      </c>
      <c r="C169" s="643">
        <f>'Учет 4б'!$G$750</f>
        <v>0</v>
      </c>
      <c r="D169" s="1154"/>
      <c r="E169" s="1147"/>
      <c r="F169" s="644">
        <f>'Учет 4б'!$H$750</f>
        <v>0</v>
      </c>
      <c r="G169" s="1154"/>
      <c r="H169" s="1150"/>
      <c r="I169" s="643">
        <f>'Учет 4б'!$I$750</f>
        <v>0</v>
      </c>
      <c r="J169" s="1154"/>
      <c r="K169" s="1148"/>
      <c r="L169" s="644">
        <f>'Учет 4б'!$J$750</f>
        <v>0</v>
      </c>
      <c r="M169" s="1154"/>
      <c r="N169" s="1150"/>
      <c r="O169" s="643">
        <f>'Учет 4б'!$K$750</f>
        <v>0</v>
      </c>
      <c r="P169" s="1154"/>
      <c r="Q169" s="1148"/>
      <c r="R169" s="644">
        <f>'Учет 4б'!$L$750</f>
        <v>0</v>
      </c>
      <c r="S169" s="1154"/>
      <c r="T169" s="1150"/>
      <c r="U169" s="643">
        <f>'Учет 4б'!$M$750</f>
        <v>0</v>
      </c>
      <c r="V169" s="1154"/>
      <c r="W169" s="1150"/>
      <c r="X169" s="643">
        <f>'Учет 4б'!$N$750</f>
        <v>0</v>
      </c>
      <c r="Y169" s="1156"/>
      <c r="Z169" s="1169"/>
      <c r="AA169" s="643">
        <f>'Учет 4б'!$O$750</f>
        <v>0</v>
      </c>
      <c r="AB169" s="1156"/>
      <c r="AC169" s="1169"/>
      <c r="AD169" s="643">
        <f>'Учет 4б'!$P$750</f>
        <v>0</v>
      </c>
      <c r="AE169" s="1156"/>
      <c r="AF169" s="1169"/>
      <c r="AG169" s="643">
        <f>'Учет 4б'!$Q$750</f>
        <v>0</v>
      </c>
      <c r="AH169" s="1156"/>
      <c r="AI169" s="1169"/>
      <c r="AJ169" s="644">
        <f>'Учет 4б'!$R$750</f>
        <v>0</v>
      </c>
      <c r="AK169" s="1154"/>
      <c r="AL169" s="1148"/>
      <c r="AM169" s="644">
        <f>'Учет 4б'!$S$750</f>
        <v>0</v>
      </c>
      <c r="AN169" s="1154"/>
      <c r="AO169" s="1150"/>
      <c r="AP169" s="1152"/>
      <c r="AS169" s="626">
        <f>IF(AN168&gt;0,1,0)</f>
        <v>0</v>
      </c>
      <c r="AT169">
        <v>1</v>
      </c>
      <c r="AU169" s="1204"/>
      <c r="AV169" s="1203"/>
    </row>
    <row r="170" spans="1:48" ht="13.5" hidden="1" customHeight="1">
      <c r="A170" s="1173">
        <v>43</v>
      </c>
      <c r="B170" s="776">
        <f>Командиры!C744</f>
        <v>0</v>
      </c>
      <c r="C170" s="645">
        <f>'Учет 4б'!$G$1123</f>
        <v>0</v>
      </c>
      <c r="D170" s="1154">
        <f>SUM(C170,C171)</f>
        <v>0</v>
      </c>
      <c r="E170" s="1168" t="str">
        <f>IF(D170=0,"--",IF(D170=LARGE($D$148:$D$171,1),"лучший",IF(D170=SMALL($D$148:$D$171,$AQ$147+1),"худший"," ")))</f>
        <v>--</v>
      </c>
      <c r="F170" s="646">
        <f>'Учет 4б'!$H$1123</f>
        <v>0</v>
      </c>
      <c r="G170" s="1154">
        <f>SUM(F170,F171)</f>
        <v>0</v>
      </c>
      <c r="H170" s="1150" t="str">
        <f>IF(G170=0,"--",IF(G170=LARGE($G$148:$G$171,1),"лучший",IF(G170=SMALL($G$148:$G$171,$AQ$147+1),"худший"," ")))</f>
        <v>--</v>
      </c>
      <c r="I170" s="647">
        <f>'Учет 4б'!$I$1123</f>
        <v>0</v>
      </c>
      <c r="J170" s="1154">
        <f>SUM(I170,I171)</f>
        <v>0</v>
      </c>
      <c r="K170" s="1148" t="str">
        <f>IF(J170=0,"--",IF(J170=LARGE($J$148:$J$171,1),"лучший",IF(J170=SMALL($J$148:$J$171,$AQ$147+1),"худший"," ")))</f>
        <v>--</v>
      </c>
      <c r="L170" s="648">
        <f>'Учет 4б'!$J$1123</f>
        <v>0</v>
      </c>
      <c r="M170" s="1154">
        <f>SUM(L170,L171)</f>
        <v>0</v>
      </c>
      <c r="N170" s="1150" t="str">
        <f>IF(M170=0,"--",IF(M170=LARGE($M$148:$M$171,1),"лучший",IF(M170=SMALL($M$148:$M$171,$AQ$147+1),"худший"," ")))</f>
        <v>--</v>
      </c>
      <c r="O170" s="647">
        <f>'Учет 4б'!$K$1123</f>
        <v>0</v>
      </c>
      <c r="P170" s="1154">
        <f>SUM(O170,O171)</f>
        <v>0</v>
      </c>
      <c r="Q170" s="1148" t="str">
        <f>IF(P170=0,"--",IF(P170=LARGE($P$148:$P$171,1),"лучший",IF(P170=SMALL($P$148:$P$171,$AQ$147+1),"худший"," ")))</f>
        <v>--</v>
      </c>
      <c r="R170" s="648">
        <f>'Учет 4б'!$L$1123</f>
        <v>0</v>
      </c>
      <c r="S170" s="1154">
        <f>SUM(R170,R171)</f>
        <v>0</v>
      </c>
      <c r="T170" s="1150" t="str">
        <f>IF(S170=0,"--",IF(S170=LARGE($S$148:$S$171,1),"лучший",IF(S170=SMALL($S$148:$S$171,$AQ$147+1),"худший"," ")))</f>
        <v>--</v>
      </c>
      <c r="U170" s="647">
        <f>'Учет 4б'!$M$1123</f>
        <v>0</v>
      </c>
      <c r="V170" s="1154">
        <f>SUM(U170,U171)</f>
        <v>0</v>
      </c>
      <c r="W170" s="1150" t="str">
        <f>IF(V170=0,"--",IF(V170=LARGE($V$148:$V$171,1),"лучший",IF(V170=SMALL($V$148:$V$171,$AQ$147+1),"худший"," ")))</f>
        <v>--</v>
      </c>
      <c r="X170" s="647">
        <f>'Учет 4б'!$N$1123</f>
        <v>0</v>
      </c>
      <c r="Y170" s="1156">
        <f>SUM(X170,X171)</f>
        <v>0</v>
      </c>
      <c r="Z170" s="1169" t="str">
        <f>IF(Y170=0,"--",IF(Y170=LARGE($Y$148:$Y$171,1),"лучший",IF(Y170=SMALL($Y$148:$Y$171,$AQ$147+1),"худший"," ")))</f>
        <v>--</v>
      </c>
      <c r="AA170" s="647">
        <f>'Учет 4б'!$O$1123</f>
        <v>0</v>
      </c>
      <c r="AB170" s="1156">
        <f>SUM(AA170,AA171)</f>
        <v>0</v>
      </c>
      <c r="AC170" s="1170" t="str">
        <f>IF(AB170=0,"--",IF(AB170=LARGE($AB$148:$AB$171,1),"лучший",IF(AB170=SMALL($AB$148:$AB$171,$AQ$147+1),"худший"," ")))</f>
        <v>--</v>
      </c>
      <c r="AD170" s="647">
        <f>'Учет 4б'!$P$1123</f>
        <v>0</v>
      </c>
      <c r="AE170" s="1156">
        <f>SUM(AD170,AD171)</f>
        <v>0</v>
      </c>
      <c r="AF170" s="1170" t="str">
        <f>IF(AE170=0,"--",IF(AE170=LARGE($AE$148:$AE$171,1),"лучший",IF(AE170=SMALL($AE$148:$AE$171,$AQ$147+1),"худший"," ")))</f>
        <v>--</v>
      </c>
      <c r="AG170" s="647">
        <f>'Учет 4б'!$Q$1123</f>
        <v>0</v>
      </c>
      <c r="AH170" s="1156">
        <f>SUM(AG170,AG171)</f>
        <v>0</v>
      </c>
      <c r="AI170" s="1170" t="str">
        <f>IF(AH170=0,"--",IF(AH170=LARGE($AH$148:$AH$171,1),"лучший",IF(AH170=SMALL($AH$148:$AH$171,$AQ$147+1),"худший"," ")))</f>
        <v>--</v>
      </c>
      <c r="AJ170" s="648">
        <f>'Учет 4б'!$R$1123</f>
        <v>0</v>
      </c>
      <c r="AK170" s="1154">
        <f>SUM(AJ170,AJ171)</f>
        <v>0</v>
      </c>
      <c r="AL170" s="1148" t="str">
        <f>IF(AK170=0,"--",IF(AK170=LARGE($AK$148:$AK$171,1),"лучший",IF(AK170=SMALL($AK$148:$AK$171,$AQ$147+1),"худший"," ")))</f>
        <v>--</v>
      </c>
      <c r="AM170" s="648">
        <f>'Учет 4б'!$S$1123</f>
        <v>0</v>
      </c>
      <c r="AN170" s="1154">
        <f>SUM(AM170,AM171)</f>
        <v>0</v>
      </c>
      <c r="AO170" s="1150" t="str">
        <f>IF(AN170=0,"--",IF(AN170=LARGE($AN$148:$AN$171,1),"лучший",IF(AN170=SMALL($AN$148:$AN$171,$AQ$147+1),"худший"," ")))</f>
        <v>--</v>
      </c>
      <c r="AP170" s="1152" t="str">
        <f>IF(AU170=1,AV170,CONCATENATE(AV170,"-",AV170+AU170-1))</f>
        <v>1-12</v>
      </c>
      <c r="AS170" s="626">
        <f>IF(AN170&gt;0,1,0)</f>
        <v>0</v>
      </c>
      <c r="AT170">
        <v>1</v>
      </c>
      <c r="AU170" s="1204">
        <f>SUMIF($AV$148:$AV$171,AV170,$AT$148:$AT$171)</f>
        <v>12</v>
      </c>
      <c r="AV170" s="1203">
        <f>RANK(AN170,$AN$148:$AN$171,0)</f>
        <v>1</v>
      </c>
    </row>
    <row r="171" spans="1:48" ht="13.5" hidden="1" customHeight="1" thickBot="1">
      <c r="A171" s="1174"/>
      <c r="B171" s="778">
        <f>Командиры!D744</f>
        <v>0</v>
      </c>
      <c r="C171" s="649">
        <f>'Учет 4б'!$G$1124</f>
        <v>0</v>
      </c>
      <c r="D171" s="1182"/>
      <c r="E171" s="1175"/>
      <c r="F171" s="650">
        <f>'Учет 4б'!$H$1124</f>
        <v>0</v>
      </c>
      <c r="G171" s="1182"/>
      <c r="H171" s="1176"/>
      <c r="I171" s="649">
        <f>'Учет 4б'!$I$1124</f>
        <v>0</v>
      </c>
      <c r="J171" s="1182"/>
      <c r="K171" s="1177"/>
      <c r="L171" s="650">
        <f>'Учет 4б'!$J$1124</f>
        <v>0</v>
      </c>
      <c r="M171" s="1182"/>
      <c r="N171" s="1176"/>
      <c r="O171" s="649">
        <f>'Учет 4б'!$K$1124</f>
        <v>0</v>
      </c>
      <c r="P171" s="1182"/>
      <c r="Q171" s="1177"/>
      <c r="R171" s="650">
        <f>'Учет 4б'!$L$1124</f>
        <v>0</v>
      </c>
      <c r="S171" s="1182"/>
      <c r="T171" s="1176"/>
      <c r="U171" s="649">
        <f>'Учет 4б'!$M$1124</f>
        <v>0</v>
      </c>
      <c r="V171" s="1182"/>
      <c r="W171" s="1176"/>
      <c r="X171" s="649">
        <f>'Учет 4б'!$N$1124</f>
        <v>0</v>
      </c>
      <c r="Y171" s="1183"/>
      <c r="Z171" s="1184"/>
      <c r="AA171" s="649">
        <f>'Учет 4б'!$O$1124</f>
        <v>0</v>
      </c>
      <c r="AB171" s="1183"/>
      <c r="AC171" s="1184"/>
      <c r="AD171" s="649">
        <f>'Учет 4б'!$P$1124</f>
        <v>0</v>
      </c>
      <c r="AE171" s="1183"/>
      <c r="AF171" s="1184"/>
      <c r="AG171" s="649">
        <f>'Учет 4б'!$Q$1124</f>
        <v>0</v>
      </c>
      <c r="AH171" s="1183"/>
      <c r="AI171" s="1184"/>
      <c r="AJ171" s="650">
        <f>'Учет 4б'!$R$1124</f>
        <v>0</v>
      </c>
      <c r="AK171" s="1182"/>
      <c r="AL171" s="1177"/>
      <c r="AM171" s="650">
        <f>'Учет 4б'!$S$1124</f>
        <v>0</v>
      </c>
      <c r="AN171" s="1182"/>
      <c r="AO171" s="1176"/>
      <c r="AP171" s="1200"/>
      <c r="AS171" s="626">
        <f>IF(AN170&gt;0,1,0)</f>
        <v>0</v>
      </c>
      <c r="AT171">
        <v>1</v>
      </c>
      <c r="AU171" s="1211"/>
      <c r="AV171" s="1207"/>
    </row>
    <row r="172" spans="1:48" ht="15">
      <c r="A172" s="108"/>
      <c r="B172" s="108"/>
      <c r="C172" s="232"/>
      <c r="D172" s="632"/>
      <c r="E172" s="143"/>
      <c r="F172" s="232"/>
      <c r="G172" s="632"/>
      <c r="H172" s="143"/>
      <c r="I172" s="232"/>
      <c r="J172" s="632"/>
      <c r="K172" s="143" t="s">
        <v>316</v>
      </c>
      <c r="L172" s="232"/>
      <c r="M172" s="632"/>
      <c r="N172" s="143"/>
      <c r="O172" s="232"/>
      <c r="P172" s="632"/>
      <c r="Q172" s="143"/>
      <c r="R172" s="232"/>
      <c r="S172" s="632"/>
      <c r="T172" s="143"/>
      <c r="U172" s="232"/>
      <c r="V172" s="632"/>
      <c r="W172" s="143"/>
      <c r="X172" s="232"/>
      <c r="Y172" s="632"/>
      <c r="Z172" s="143"/>
      <c r="AA172" s="143"/>
      <c r="AB172" s="143"/>
      <c r="AC172" s="143"/>
      <c r="AD172" s="143"/>
      <c r="AE172" s="143"/>
      <c r="AF172" s="143"/>
      <c r="AG172" s="143"/>
      <c r="AH172" s="143"/>
      <c r="AI172" s="143"/>
      <c r="AJ172" s="232"/>
      <c r="AK172" s="632"/>
      <c r="AL172" s="143"/>
      <c r="AM172" s="232"/>
      <c r="AN172" s="632"/>
      <c r="AO172" s="143"/>
      <c r="AP172" s="633"/>
      <c r="AS172" s="238">
        <v>1</v>
      </c>
    </row>
    <row r="173" spans="1:48" ht="20.25">
      <c r="A173" s="1137" t="s">
        <v>341</v>
      </c>
      <c r="B173" s="1137"/>
      <c r="C173" s="1137"/>
      <c r="D173" s="1137"/>
      <c r="E173" s="1137"/>
      <c r="F173" s="1137"/>
      <c r="G173" s="1137"/>
      <c r="H173" s="1137"/>
      <c r="I173" s="1137"/>
      <c r="J173" s="1137"/>
      <c r="K173" s="1137"/>
      <c r="L173" s="1137"/>
      <c r="M173" s="1137"/>
      <c r="N173" s="1137"/>
      <c r="O173" s="1137"/>
      <c r="P173" s="1137"/>
      <c r="Q173" s="1137"/>
      <c r="R173" s="1137"/>
      <c r="S173" s="1137"/>
      <c r="T173" s="1137"/>
      <c r="U173" s="1137"/>
      <c r="V173" s="1137"/>
      <c r="W173" s="1137"/>
      <c r="X173" s="1137"/>
      <c r="Y173" s="1137"/>
      <c r="Z173" s="1137"/>
      <c r="AA173" s="1137"/>
      <c r="AB173" s="1137"/>
      <c r="AC173" s="1137"/>
      <c r="AD173" s="1137"/>
      <c r="AE173" s="1137"/>
      <c r="AF173" s="1137"/>
      <c r="AG173" s="1137"/>
      <c r="AH173" s="1137"/>
      <c r="AI173" s="1137"/>
      <c r="AJ173" s="1137"/>
      <c r="AK173" s="1137"/>
      <c r="AL173" s="1137"/>
      <c r="AM173" s="1137"/>
      <c r="AN173" s="1137"/>
      <c r="AO173" s="1137"/>
      <c r="AP173" s="1137"/>
      <c r="AS173" s="238">
        <v>1</v>
      </c>
    </row>
    <row r="174" spans="1:48" ht="15.75" thickBot="1">
      <c r="A174" s="113"/>
      <c r="B174" s="113"/>
      <c r="C174" s="232"/>
      <c r="D174" s="632"/>
      <c r="E174" s="143"/>
      <c r="F174" s="232"/>
      <c r="G174" s="632"/>
      <c r="H174" s="143"/>
      <c r="I174" s="232"/>
      <c r="J174" s="632"/>
      <c r="K174" s="143"/>
      <c r="L174" s="232"/>
      <c r="M174" s="632"/>
      <c r="N174" s="143"/>
      <c r="O174" s="232"/>
      <c r="P174" s="632"/>
      <c r="Q174" s="143"/>
      <c r="R174" s="232"/>
      <c r="S174" s="632"/>
      <c r="T174" s="143"/>
      <c r="U174" s="232"/>
      <c r="V174" s="632"/>
      <c r="W174" s="143"/>
      <c r="X174" s="232"/>
      <c r="Y174" s="632"/>
      <c r="Z174" s="143"/>
      <c r="AA174" s="143"/>
      <c r="AB174" s="143"/>
      <c r="AC174" s="143"/>
      <c r="AD174" s="143"/>
      <c r="AE174" s="143"/>
      <c r="AF174" s="143"/>
      <c r="AG174" s="143"/>
      <c r="AH174" s="143"/>
      <c r="AI174" s="143"/>
      <c r="AJ174" s="232"/>
      <c r="AK174" s="632"/>
      <c r="AL174" s="143"/>
      <c r="AM174" s="232"/>
      <c r="AN174" s="632"/>
      <c r="AO174" s="143"/>
      <c r="AP174" s="633"/>
      <c r="AS174" s="238">
        <v>1</v>
      </c>
    </row>
    <row r="175" spans="1:48" ht="25.5" customHeight="1" thickBot="1">
      <c r="A175" s="651" t="s">
        <v>382</v>
      </c>
      <c r="B175" s="651" t="s">
        <v>347</v>
      </c>
      <c r="C175" s="1178" t="str">
        <f>C147</f>
        <v>СП</v>
      </c>
      <c r="D175" s="1179"/>
      <c r="E175" s="1178"/>
      <c r="F175" s="1178" t="str">
        <f>F147</f>
        <v>СЭС</v>
      </c>
      <c r="G175" s="1179"/>
      <c r="H175" s="1178"/>
      <c r="I175" s="1178" t="str">
        <f>I147</f>
        <v>ТП</v>
      </c>
      <c r="J175" s="1179"/>
      <c r="K175" s="1178"/>
      <c r="L175" s="1178" t="str">
        <f>L147</f>
        <v>Строевая</v>
      </c>
      <c r="M175" s="1179"/>
      <c r="N175" s="1178"/>
      <c r="O175" s="1178" t="str">
        <f>O147</f>
        <v>Физическая</v>
      </c>
      <c r="P175" s="1179"/>
      <c r="Q175" s="1178"/>
      <c r="R175" s="1178" t="str">
        <f>R147</f>
        <v>ОВУ ВС РФ</v>
      </c>
      <c r="S175" s="1179"/>
      <c r="T175" s="1178"/>
      <c r="U175" s="1178" t="str">
        <f>U147</f>
        <v>Огневая</v>
      </c>
      <c r="V175" s="1179"/>
      <c r="W175" s="1178"/>
      <c r="X175" s="1178" t="str">
        <f>X147</f>
        <v>РХБЗ</v>
      </c>
      <c r="Y175" s="1179"/>
      <c r="Z175" s="1178"/>
      <c r="AA175" s="1178" t="str">
        <f>AA147</f>
        <v>ВМП</v>
      </c>
      <c r="AB175" s="1179"/>
      <c r="AC175" s="1178"/>
      <c r="AD175" s="1180" t="str">
        <f>AD147</f>
        <v>ОГП</v>
      </c>
      <c r="AE175" s="1179"/>
      <c r="AF175" s="1181"/>
      <c r="AG175" s="1178" t="str">
        <f>AG147</f>
        <v>Такт</v>
      </c>
      <c r="AH175" s="1179"/>
      <c r="AI175" s="1178"/>
      <c r="AJ175" s="1178" t="str">
        <f>AJ147</f>
        <v>ОВП</v>
      </c>
      <c r="AK175" s="1179"/>
      <c r="AL175" s="1178"/>
      <c r="AM175" s="1178" t="str">
        <f>AM147</f>
        <v>Общая</v>
      </c>
      <c r="AN175" s="1179"/>
      <c r="AO175" s="1178"/>
      <c r="AP175" s="652" t="s">
        <v>31</v>
      </c>
      <c r="AQ175" s="637">
        <f>SUMIF(AS176:AS183,0,AT176:AT183)/2</f>
        <v>4</v>
      </c>
      <c r="AS175" s="238">
        <v>1</v>
      </c>
    </row>
    <row r="176" spans="1:48" ht="13.5" customHeight="1" thickBot="1">
      <c r="A176" s="1193" t="s">
        <v>310</v>
      </c>
      <c r="B176" s="770" t="str">
        <f>Командиры!C3</f>
        <v>подполковник</v>
      </c>
      <c r="C176" s="653">
        <f>'Учет 1б'!$G$1019</f>
        <v>0</v>
      </c>
      <c r="D176" s="1194">
        <f>SUM(C176,C177)</f>
        <v>0</v>
      </c>
      <c r="E176" s="1171" t="str">
        <f>IF(D176=0,"--",IF(D176=LARGE($D$176:$D$183,1),"лучший",IF(D176=SMALL($D$176:$D$183,$AQ$175+1),"худший"," ")))</f>
        <v>--</v>
      </c>
      <c r="F176" s="653">
        <f>'Учет 1б'!$H$1019</f>
        <v>0</v>
      </c>
      <c r="G176" s="1194">
        <f>SUM(F176,F177)</f>
        <v>0</v>
      </c>
      <c r="H176" s="1171" t="str">
        <f>IF(G176=0,"--",IF(G176=LARGE($G$176:$G$183,1),"лучший",IF(G176=SMALL($G$176:$G$183,$AQ$175+1),"худший"," ")))</f>
        <v>--</v>
      </c>
      <c r="I176" s="654">
        <f>'Учет 1б'!$I$1019</f>
        <v>0</v>
      </c>
      <c r="J176" s="1194">
        <f>SUM(I176,I177)</f>
        <v>0</v>
      </c>
      <c r="K176" s="1171" t="str">
        <f>IF(J176=0,"--",IF(J176=LARGE($J$176:$J$183,1),"лучший",IF(J176=SMALL($J$176:$J$183,$AQ$175+1),"худший"," ")))</f>
        <v>--</v>
      </c>
      <c r="L176" s="654">
        <f>'Учет 1б'!$J$1019</f>
        <v>0</v>
      </c>
      <c r="M176" s="1194">
        <f>SUM(L176,L177)</f>
        <v>0</v>
      </c>
      <c r="N176" s="1171" t="str">
        <f>IF(M176=0,"--",IF(M176=LARGE($M$176:$M$183,1),"лучший",IF(M176=SMALL($M$176:$M$183,$AQ$175+1),"худший"," ")))</f>
        <v>--</v>
      </c>
      <c r="O176" s="654">
        <f>'Учет 1б'!$K$1019</f>
        <v>0</v>
      </c>
      <c r="P176" s="1194">
        <f>SUM(O176,O177)</f>
        <v>0</v>
      </c>
      <c r="Q176" s="1171" t="str">
        <f>IF(P176=0,"--",IF(P176=LARGE($P$176:$P$183,1),"лучший",IF(P176=SMALL($P$176:$P$183,$AQ$175+1),"худший"," ")))</f>
        <v>--</v>
      </c>
      <c r="R176" s="654">
        <f>'Учет 1б'!$L$1019</f>
        <v>0</v>
      </c>
      <c r="S176" s="1194">
        <f>SUM(R176,R177)</f>
        <v>0</v>
      </c>
      <c r="T176" s="1171" t="str">
        <f>IF(S176=0,"--",IF(S176=LARGE($S$176:$S$183,1),"лучший",IF(S176=SMALL($S$176:$S$183,$AQ$175+1),"худший"," ")))</f>
        <v>--</v>
      </c>
      <c r="U176" s="654">
        <f>'Учет 1б'!$M$1019</f>
        <v>0</v>
      </c>
      <c r="V176" s="1194">
        <f>SUM(U176,U177)</f>
        <v>0</v>
      </c>
      <c r="W176" s="1171" t="str">
        <f>IF(V176=0,"--",IF(V176=LARGE($V$176:$V$183,1),"лучший",IF(V176=SMALL($V$176:$V$183,$AQ$175+1),"худший"," ")))</f>
        <v>--</v>
      </c>
      <c r="X176" s="655">
        <f>'Учет 1б'!$N$1019</f>
        <v>0</v>
      </c>
      <c r="Y176" s="1189">
        <f>SUM(X176,X177)</f>
        <v>0</v>
      </c>
      <c r="Z176" s="1191" t="str">
        <f>IF(Y176=0,"--",IF(Y176=LARGE($Y$176:$Y$183,1),"лучший",IF(Y176=SMALL($Y$176:$Y$183,$AQ$175+1),"худший"," ")))</f>
        <v>--</v>
      </c>
      <c r="AA176" s="655">
        <f>'Учет 1б'!$O$1019</f>
        <v>0</v>
      </c>
      <c r="AB176" s="1189">
        <f>SUM(AA176,AA177)</f>
        <v>0</v>
      </c>
      <c r="AC176" s="1191" t="str">
        <f>IF(AB176=0,"--",IF(AB176=LARGE($AB$176:$AB$183,1),"лучший",IF(AB176=SMALL($AB$176:$AB$183,$AQ$175+1),"худший"," ")))</f>
        <v>--</v>
      </c>
      <c r="AD176" s="655">
        <f>'Учет 1б'!$P$1019</f>
        <v>0</v>
      </c>
      <c r="AE176" s="1189">
        <f>SUM(AD176,AD177)</f>
        <v>0</v>
      </c>
      <c r="AF176" s="1191" t="str">
        <f>IF(AE176=0,"--",IF(AE176=LARGE($AE$176:$AE$183,1),"лучший",IF(AE176=SMALL($AE$176:$AE$183,$AQ$175+1),"худший"," ")))</f>
        <v>--</v>
      </c>
      <c r="AG176" s="655">
        <f>'Учет 1б'!$Q$1019</f>
        <v>0</v>
      </c>
      <c r="AH176" s="1189">
        <f>SUM(AG176,AG177)</f>
        <v>0</v>
      </c>
      <c r="AI176" s="1191" t="str">
        <f>IF(AH176=0,"--",IF(AH176=LARGE($AH$176:$AH$183,1),"лучший",IF(AH176=SMALL($AH$176:$AH$183,$AQ$175+1),"худший"," ")))</f>
        <v>--</v>
      </c>
      <c r="AJ176" s="654">
        <f>'Учет 1б'!$R$1019</f>
        <v>0</v>
      </c>
      <c r="AK176" s="1194">
        <f>SUM(AJ176,AJ177)</f>
        <v>0</v>
      </c>
      <c r="AL176" s="1171" t="str">
        <f>IF(AK176=0,"--",IF(AK176=LARGE($AK$176:$AK$183,1),"лучший",IF(AK176=SMALL($AK$176:$AK$183,$AQ$175+1),"худший"," ")))</f>
        <v>--</v>
      </c>
      <c r="AM176" s="654">
        <f>'Учет 1б'!$S$1019</f>
        <v>0</v>
      </c>
      <c r="AN176" s="1194">
        <f>SUM(AM176,AM177)</f>
        <v>0</v>
      </c>
      <c r="AO176" s="1171" t="str">
        <f>IF(AN176=0,"--",IF(AN176=LARGE($AN$176:$AN$183,1),"лучший",IF(AN176=SMALL($AN$176:$AN$183,$AQ$175+1),"худший"," ")))</f>
        <v>--</v>
      </c>
      <c r="AP176" s="1196" t="str">
        <f>IF(AU176=1,AV176,CONCATENATE(AV176,"-",AV176+AU176-1))</f>
        <v>1-4</v>
      </c>
      <c r="AS176" s="626">
        <f>IF(AN176&gt;0,1,0)</f>
        <v>0</v>
      </c>
      <c r="AT176" s="242">
        <v>1</v>
      </c>
      <c r="AU176" s="1204">
        <f>SUMIF($AV$176:$AV$183,AV176,$AT$176:$AT$183)</f>
        <v>4</v>
      </c>
      <c r="AV176" s="1203">
        <f>RANK(AN176,$AN$176:$AN$183,0)</f>
        <v>1</v>
      </c>
    </row>
    <row r="177" spans="1:48" ht="13.5" customHeight="1" thickBot="1">
      <c r="A177" s="1193"/>
      <c r="B177" s="770" t="str">
        <f>Командиры!D3</f>
        <v>Макуров А.Г.</v>
      </c>
      <c r="C177" s="656">
        <f>'Учет 1б'!$G$1020</f>
        <v>0</v>
      </c>
      <c r="D177" s="1188"/>
      <c r="E177" s="1172"/>
      <c r="F177" s="656">
        <f>'Учет 1б'!$H$1020</f>
        <v>0</v>
      </c>
      <c r="G177" s="1188"/>
      <c r="H177" s="1172"/>
      <c r="I177" s="656">
        <f>'Учет 1б'!$I$1020</f>
        <v>0</v>
      </c>
      <c r="J177" s="1188"/>
      <c r="K177" s="1172"/>
      <c r="L177" s="656">
        <f>'Учет 1б'!$J$1020</f>
        <v>0</v>
      </c>
      <c r="M177" s="1188"/>
      <c r="N177" s="1172"/>
      <c r="O177" s="656">
        <f>'Учет 1б'!$K$1020</f>
        <v>0</v>
      </c>
      <c r="P177" s="1188"/>
      <c r="Q177" s="1172"/>
      <c r="R177" s="656">
        <f>'Учет 1б'!$L$1020</f>
        <v>0</v>
      </c>
      <c r="S177" s="1188"/>
      <c r="T177" s="1172"/>
      <c r="U177" s="656">
        <f>'Учет 1б'!$M$1020</f>
        <v>0</v>
      </c>
      <c r="V177" s="1188"/>
      <c r="W177" s="1172"/>
      <c r="X177" s="656">
        <f>'Учет 1б'!$N$1020</f>
        <v>0</v>
      </c>
      <c r="Y177" s="1190"/>
      <c r="Z177" s="1192"/>
      <c r="AA177" s="656">
        <f>'Учет 1б'!$O$1020</f>
        <v>0</v>
      </c>
      <c r="AB177" s="1190"/>
      <c r="AC177" s="1192"/>
      <c r="AD177" s="656">
        <f>'Учет 1б'!$P$1020</f>
        <v>0</v>
      </c>
      <c r="AE177" s="1190"/>
      <c r="AF177" s="1192"/>
      <c r="AG177" s="656">
        <f>'Учет 1б'!$Q$1020</f>
        <v>0</v>
      </c>
      <c r="AH177" s="1190"/>
      <c r="AI177" s="1192"/>
      <c r="AJ177" s="656">
        <f>'Учет 1б'!$R$1020</f>
        <v>0</v>
      </c>
      <c r="AK177" s="1188"/>
      <c r="AL177" s="1172"/>
      <c r="AM177" s="656">
        <f>'Учет 1б'!$S$1020</f>
        <v>0</v>
      </c>
      <c r="AN177" s="1188"/>
      <c r="AO177" s="1172"/>
      <c r="AP177" s="1196"/>
      <c r="AS177" s="626">
        <f>IF(AN176&gt;0,1,0)</f>
        <v>0</v>
      </c>
      <c r="AT177" s="242">
        <v>1</v>
      </c>
      <c r="AU177" s="1211"/>
      <c r="AV177" s="1207"/>
    </row>
    <row r="178" spans="1:48" ht="13.5" customHeight="1" thickBot="1">
      <c r="A178" s="1185" t="s">
        <v>311</v>
      </c>
      <c r="B178" s="771" t="str">
        <f>Командиры!C205</f>
        <v>майор</v>
      </c>
      <c r="C178" s="657">
        <f>'Учет 2б'!$G$1138</f>
        <v>0</v>
      </c>
      <c r="D178" s="1187">
        <f>SUM(C178,C179)</f>
        <v>0</v>
      </c>
      <c r="E178" s="1171" t="str">
        <f>IF(D178=0,"--",IF(D178=LARGE($D$176:$D$183,1),"лучший",IF(D178=SMALL($D$176:$D$183,$AQ$175+1),"худший"," ")))</f>
        <v>--</v>
      </c>
      <c r="F178" s="657">
        <f>'Учет 2б'!$H$1138</f>
        <v>0</v>
      </c>
      <c r="G178" s="1187">
        <f>SUM(F178,F179)</f>
        <v>0</v>
      </c>
      <c r="H178" s="1171" t="str">
        <f>IF(G178=0,"--",IF(G178=LARGE($G$176:$G$183,1),"лучший",IF(G178=SMALL($G$176:$G$183,$AQ$175+1),"худший"," ")))</f>
        <v>--</v>
      </c>
      <c r="I178" s="658">
        <f>'Учет 2б'!$I$1138</f>
        <v>0</v>
      </c>
      <c r="J178" s="1187">
        <f>SUM(I178,I179)</f>
        <v>0</v>
      </c>
      <c r="K178" s="1171" t="str">
        <f>IF(J178=0,"--",IF(J178=LARGE($J$176:$J$183,1),"лучший",IF(J178=SMALL($J$176:$J$183,$AQ$175+1),"худший"," ")))</f>
        <v>--</v>
      </c>
      <c r="L178" s="658">
        <f>'Учет 2б'!$J$1138</f>
        <v>0</v>
      </c>
      <c r="M178" s="1187">
        <f>SUM(L178,L179)</f>
        <v>0</v>
      </c>
      <c r="N178" s="1171" t="str">
        <f>IF(M178=0,"--",IF(M178=LARGE($M$176:$M$183,1),"лучший",IF(M178=SMALL($M$176:$M$183,$AQ$175+1),"худший"," ")))</f>
        <v>--</v>
      </c>
      <c r="O178" s="658">
        <f>'Учет 2б'!$K$1138</f>
        <v>0</v>
      </c>
      <c r="P178" s="1187">
        <f>SUM(O178,O179)</f>
        <v>0</v>
      </c>
      <c r="Q178" s="1171" t="str">
        <f>IF(P178=0,"--",IF(P178=LARGE($P$176:$P$183,1),"лучший",IF(P178=SMALL($P$176:$P$183,$AQ$175+1),"худший"," ")))</f>
        <v>--</v>
      </c>
      <c r="R178" s="658">
        <f>'Учет 2б'!$L$1138</f>
        <v>0</v>
      </c>
      <c r="S178" s="1187">
        <f>SUM(R178,R179)</f>
        <v>0</v>
      </c>
      <c r="T178" s="1171" t="str">
        <f>IF(S178=0,"--",IF(S178=LARGE($S$176:$S$183,1),"лучший",IF(S178=SMALL($S$176:$S$183,$AQ$175+1),"худший"," ")))</f>
        <v>--</v>
      </c>
      <c r="U178" s="658">
        <f>'Учет 2б'!$M$1138</f>
        <v>0</v>
      </c>
      <c r="V178" s="1187">
        <f>SUM(U178,U179)</f>
        <v>0</v>
      </c>
      <c r="W178" s="1171" t="str">
        <f>IF(V178=0,"--",IF(V178=LARGE($V$176:$V$183,1),"лучший",IF(V178=SMALL($V$176:$V$183,$AQ$175+1),"худший"," ")))</f>
        <v>--</v>
      </c>
      <c r="X178" s="655">
        <f>'Учет 2б'!$N$1138</f>
        <v>0</v>
      </c>
      <c r="Y178" s="1195">
        <f>SUM(X178,X179)</f>
        <v>0</v>
      </c>
      <c r="Z178" s="1191" t="str">
        <f>IF(Y178=0,"--",IF(Y178=LARGE($Y$176:$Y$183,1),"лучший",IF(Y178=SMALL($Y$176:$Y$183,$AQ$175+1),"худший"," ")))</f>
        <v>--</v>
      </c>
      <c r="AA178" s="655">
        <f>'Учет 2б'!$O$1138</f>
        <v>0</v>
      </c>
      <c r="AB178" s="1195">
        <f>SUM(AA178,AA179)</f>
        <v>0</v>
      </c>
      <c r="AC178" s="1191" t="str">
        <f>IF(AB178=0,"--",IF(AB178=LARGE($AB$176:$AB$183,1),"лучший",IF(AB178=SMALL($AB$176:$AB$183,$AQ$175+1),"худший"," ")))</f>
        <v>--</v>
      </c>
      <c r="AD178" s="655">
        <f>'Учет 2б'!$P$1138</f>
        <v>0</v>
      </c>
      <c r="AE178" s="1195">
        <f>SUM(AD178,AD179)</f>
        <v>0</v>
      </c>
      <c r="AF178" s="1191" t="str">
        <f>IF(AE178=0,"--",IF(AE178=LARGE($AE$176:$AE$183,1),"лучший",IF(AE178=SMALL($AE$176:$AE$183,$AQ$175+1),"худший"," ")))</f>
        <v>--</v>
      </c>
      <c r="AG178" s="655">
        <f>'Учет 2б'!$Q$1138</f>
        <v>0</v>
      </c>
      <c r="AH178" s="1195">
        <f>SUM(AG178,AG179)</f>
        <v>0</v>
      </c>
      <c r="AI178" s="1191" t="str">
        <f>IF(AH178=0,"--",IF(AH178=LARGE($AH$176:$AH$183,1),"лучший",IF(AH178=SMALL($AH$176:$AH$183,$AQ$175+1),"худший"," ")))</f>
        <v>--</v>
      </c>
      <c r="AJ178" s="658">
        <f>'Учет 2б'!$R$1138</f>
        <v>0</v>
      </c>
      <c r="AK178" s="1187">
        <f>SUM(AJ178,AJ179)</f>
        <v>0</v>
      </c>
      <c r="AL178" s="1171" t="str">
        <f>IF(AK178=0,"--",IF(AK178=LARGE($AK$176:$AK$183,1),"лучший",IF(AK178=SMALL($AK$176:$AK$183,$AQ$175+1),"худший"," ")))</f>
        <v>--</v>
      </c>
      <c r="AM178" s="658">
        <f>'Учет 2б'!$S$1138</f>
        <v>0</v>
      </c>
      <c r="AN178" s="1187">
        <f>SUM(AM178,AM179)</f>
        <v>0</v>
      </c>
      <c r="AO178" s="1171" t="str">
        <f>IF(AN178=0,"--",IF(AN178=LARGE($AN$176:$AN$183,1),"лучший",IF(AN178=SMALL($AN$176:$AN$183,$AQ$175+1),"худший"," ")))</f>
        <v>--</v>
      </c>
      <c r="AP178" s="1196" t="str">
        <f>IF(AU178=1,AV178,CONCATENATE(AV178,"-",AV178+AU178-1))</f>
        <v>1-4</v>
      </c>
      <c r="AS178" s="626">
        <f>IF(AN178&gt;0,1,0)</f>
        <v>0</v>
      </c>
      <c r="AT178" s="242">
        <v>1</v>
      </c>
      <c r="AU178" s="1204">
        <f>SUMIF($AV$176:$AV$183,AV178,$AT$176:$AT$183)</f>
        <v>4</v>
      </c>
      <c r="AV178" s="1203">
        <f>RANK(AN178,$AN$176:$AN$183,0)</f>
        <v>1</v>
      </c>
    </row>
    <row r="179" spans="1:48" ht="12.75" customHeight="1" thickBot="1">
      <c r="A179" s="1186"/>
      <c r="B179" s="772" t="str">
        <f>Командиры!D205</f>
        <v>Титаренко В.Н.</v>
      </c>
      <c r="C179" s="656">
        <f>'Учет 2б'!$G$1139</f>
        <v>0</v>
      </c>
      <c r="D179" s="1188"/>
      <c r="E179" s="1172"/>
      <c r="F179" s="656">
        <f>'Учет 2б'!$H$1139</f>
        <v>0</v>
      </c>
      <c r="G179" s="1188"/>
      <c r="H179" s="1172"/>
      <c r="I179" s="656">
        <f>'Учет 2б'!$I$1139</f>
        <v>0</v>
      </c>
      <c r="J179" s="1188"/>
      <c r="K179" s="1172"/>
      <c r="L179" s="656">
        <f>'Учет 2б'!$J$1139</f>
        <v>0</v>
      </c>
      <c r="M179" s="1188"/>
      <c r="N179" s="1172"/>
      <c r="O179" s="656">
        <f>'Учет 2б'!$K$1139</f>
        <v>0</v>
      </c>
      <c r="P179" s="1188"/>
      <c r="Q179" s="1172"/>
      <c r="R179" s="656">
        <f>'Учет 2б'!$L$1139</f>
        <v>0</v>
      </c>
      <c r="S179" s="1188"/>
      <c r="T179" s="1172"/>
      <c r="U179" s="656">
        <f>'Учет 2б'!$M$1139</f>
        <v>0</v>
      </c>
      <c r="V179" s="1188"/>
      <c r="W179" s="1172"/>
      <c r="X179" s="656">
        <f>'Учет 2б'!$N$1139</f>
        <v>0</v>
      </c>
      <c r="Y179" s="1190"/>
      <c r="Z179" s="1192"/>
      <c r="AA179" s="656">
        <f>'Учет 2б'!$O$1139</f>
        <v>0</v>
      </c>
      <c r="AB179" s="1190"/>
      <c r="AC179" s="1192"/>
      <c r="AD179" s="656">
        <f>'Учет 2б'!$P$1139</f>
        <v>0</v>
      </c>
      <c r="AE179" s="1190"/>
      <c r="AF179" s="1192"/>
      <c r="AG179" s="656">
        <f>'Учет 2б'!$Q$1139</f>
        <v>0</v>
      </c>
      <c r="AH179" s="1190"/>
      <c r="AI179" s="1192"/>
      <c r="AJ179" s="656">
        <f>'Учет 2б'!$R$1139</f>
        <v>0</v>
      </c>
      <c r="AK179" s="1188"/>
      <c r="AL179" s="1172"/>
      <c r="AM179" s="656">
        <f>'Учет 2б'!$S$1139</f>
        <v>0</v>
      </c>
      <c r="AN179" s="1188"/>
      <c r="AO179" s="1172"/>
      <c r="AP179" s="1196"/>
      <c r="AS179" s="626">
        <f>IF(AN178&gt;0,1,0)</f>
        <v>0</v>
      </c>
      <c r="AT179" s="242">
        <v>1</v>
      </c>
      <c r="AU179" s="1211"/>
      <c r="AV179" s="1207"/>
    </row>
    <row r="180" spans="1:48" ht="13.5" customHeight="1" thickBot="1">
      <c r="A180" s="1198" t="s">
        <v>312</v>
      </c>
      <c r="B180" s="771" t="str">
        <f>Командиры!C407</f>
        <v>подполковник</v>
      </c>
      <c r="C180" s="657">
        <f>'Учет 3б'!$G$1138</f>
        <v>0</v>
      </c>
      <c r="D180" s="1187">
        <f>SUM(C180,C181)</f>
        <v>0</v>
      </c>
      <c r="E180" s="1171" t="str">
        <f>IF(D180=0,"--",IF(D180=LARGE($D$176:$D$183,1),"лучший",IF(D180=SMALL($D$176:$D$183,$AQ$175+1),"худший"," ")))</f>
        <v>--</v>
      </c>
      <c r="F180" s="657">
        <f>'Учет 3б'!$H$1138</f>
        <v>0</v>
      </c>
      <c r="G180" s="1187">
        <f>SUM(F180,F181)</f>
        <v>0</v>
      </c>
      <c r="H180" s="1171" t="str">
        <f>IF(G180=0,"--",IF(G180=LARGE($G$176:$G$183,1),"лучший",IF(G180=SMALL($G$176:$G$183,$AQ$175+1),"худший"," ")))</f>
        <v>--</v>
      </c>
      <c r="I180" s="658">
        <f>'Учет 3б'!$I$1138</f>
        <v>0</v>
      </c>
      <c r="J180" s="1187">
        <f>SUM(I180,I181)</f>
        <v>0</v>
      </c>
      <c r="K180" s="1171" t="str">
        <f>IF(J180=0,"--",IF(J180=LARGE($J$176:$J$183,1),"лучший",IF(J180=SMALL($J$176:$J$183,$AQ$175+1),"худший"," ")))</f>
        <v>--</v>
      </c>
      <c r="L180" s="658">
        <f>'Учет 3б'!$J$1138</f>
        <v>0</v>
      </c>
      <c r="M180" s="1187">
        <f>SUM(L180,L181)</f>
        <v>0</v>
      </c>
      <c r="N180" s="1171" t="str">
        <f>IF(M180=0,"--",IF(M180=LARGE($M$176:$M$183,1),"лучший",IF(M180=SMALL($M$176:$M$183,$AQ$175+1),"худший"," ")))</f>
        <v>--</v>
      </c>
      <c r="O180" s="658">
        <f>'Учет 3б'!$K$1138</f>
        <v>0</v>
      </c>
      <c r="P180" s="1187">
        <f>SUM(O180,O181)</f>
        <v>0</v>
      </c>
      <c r="Q180" s="1171" t="str">
        <f>IF(P180=0,"--",IF(P180=LARGE($P$176:$P$183,1),"лучший",IF(P180=SMALL($P$176:$P$183,$AQ$175+1),"худший"," ")))</f>
        <v>--</v>
      </c>
      <c r="R180" s="658">
        <f>'Учет 3б'!$L$1138</f>
        <v>0</v>
      </c>
      <c r="S180" s="1187">
        <f>SUM(R180,R181)</f>
        <v>0</v>
      </c>
      <c r="T180" s="1171" t="str">
        <f>IF(S180=0,"--",IF(S180=LARGE($S$176:$S$183,1),"лучший",IF(S180=SMALL($S$176:$S$183,$AQ$175+1),"худший"," ")))</f>
        <v>--</v>
      </c>
      <c r="U180" s="658">
        <f>'Учет 3б'!$M$1138</f>
        <v>0</v>
      </c>
      <c r="V180" s="1187">
        <f>SUM(U180,U181)</f>
        <v>0</v>
      </c>
      <c r="W180" s="1171" t="str">
        <f>IF(V180=0,"--",IF(V180=LARGE($V$176:$V$183,1),"лучший",IF(V180=SMALL($V$176:$V$183,$AQ$175+1),"худший"," ")))</f>
        <v>--</v>
      </c>
      <c r="X180" s="655">
        <f>'Учет 3б'!$N$1138</f>
        <v>0</v>
      </c>
      <c r="Y180" s="1187">
        <f>SUM(X180,X181)</f>
        <v>0</v>
      </c>
      <c r="Z180" s="1191" t="str">
        <f>IF(Y180=0,"--",IF(Y180=LARGE($Y$176:$Y$183,1),"лучший",IF(Y180=SMALL($Y$176:$Y$183,$AQ$175+1),"худший"," ")))</f>
        <v>--</v>
      </c>
      <c r="AA180" s="655">
        <f>'Учет 3б'!$O$1138</f>
        <v>0</v>
      </c>
      <c r="AB180" s="1187">
        <f>SUM(AA180,AA181)</f>
        <v>0</v>
      </c>
      <c r="AC180" s="1191" t="str">
        <f>IF(AB180=0,"--",IF(AB180=LARGE($AB$176:$AB$183,1),"лучший",IF(AB180=SMALL($AB$176:$AB$183,$AQ$175+1),"худший"," ")))</f>
        <v>--</v>
      </c>
      <c r="AD180" s="655">
        <f>'Учет 3б'!$P$1138</f>
        <v>0</v>
      </c>
      <c r="AE180" s="1187">
        <f>SUM(AD180,AD181)</f>
        <v>0</v>
      </c>
      <c r="AF180" s="1191" t="str">
        <f>IF(AE180=0,"--",IF(AE180=LARGE($AE$176:$AE$183,1),"лучший",IF(AE180=SMALL($AE$176:$AE$183,$AQ$175+1),"худший"," ")))</f>
        <v>--</v>
      </c>
      <c r="AG180" s="655">
        <f>'Учет 3б'!$Q$1138</f>
        <v>0</v>
      </c>
      <c r="AH180" s="1187">
        <f>SUM(AG180,AG181)</f>
        <v>0</v>
      </c>
      <c r="AI180" s="1191" t="str">
        <f>IF(AH180=0,"--",IF(AH180=LARGE($AH$176:$AH$183,1),"лучший",IF(AH180=SMALL($AH$176:$AH$183,$AQ$175+1),"худший"," ")))</f>
        <v>--</v>
      </c>
      <c r="AJ180" s="658">
        <f>'Учет 3б'!$R$1138</f>
        <v>0</v>
      </c>
      <c r="AK180" s="1187">
        <f>SUM(AJ180,AJ181)</f>
        <v>0</v>
      </c>
      <c r="AL180" s="1171" t="str">
        <f>IF(AK180=0,"--",IF(AK180=LARGE($AK$176:$AK$183,1),"лучший",IF(AK180=SMALL($AK$176:$AK$183,$AQ$175+1),"худший"," ")))</f>
        <v>--</v>
      </c>
      <c r="AM180" s="659">
        <f>'Учет 3б'!$S$1138</f>
        <v>0</v>
      </c>
      <c r="AN180" s="1187">
        <f>SUM(AM180,AM181)</f>
        <v>0</v>
      </c>
      <c r="AO180" s="1171" t="str">
        <f>IF(AN180=0,"--",IF(AN180=LARGE($AN$176:$AN$183,1),"лучший",IF(AN180=SMALL($AN$176:$AN$183,$AQ$175+1),"худший"," ")))</f>
        <v>--</v>
      </c>
      <c r="AP180" s="1196" t="str">
        <f>IF(AU180=1,AV180,CONCATENATE(AV180,"-",AV180+AU180-1))</f>
        <v>1-4</v>
      </c>
      <c r="AS180" s="626">
        <f>IF(AN180&gt;0,1,0)</f>
        <v>0</v>
      </c>
      <c r="AT180" s="242">
        <v>1</v>
      </c>
      <c r="AU180" s="1204">
        <f>SUMIF($AV$176:$AV$183,AV180,$AT$176:$AT$183)</f>
        <v>4</v>
      </c>
      <c r="AV180" s="1203">
        <f>RANK(AN180,$AN$176:$AN$183,0)</f>
        <v>1</v>
      </c>
    </row>
    <row r="181" spans="1:48" ht="12.75" customHeight="1" thickBot="1">
      <c r="A181" s="1199"/>
      <c r="B181" s="772" t="str">
        <f>Командиры!D407</f>
        <v>Прохоров О.В.</v>
      </c>
      <c r="C181" s="660">
        <f>'Учет 3б'!$G$1139</f>
        <v>0</v>
      </c>
      <c r="D181" s="1188"/>
      <c r="E181" s="1172"/>
      <c r="F181" s="660">
        <f>'Учет 3б'!$H$1139</f>
        <v>0</v>
      </c>
      <c r="G181" s="1188"/>
      <c r="H181" s="1172"/>
      <c r="I181" s="660">
        <f>'Учет 3б'!$I$1139</f>
        <v>0</v>
      </c>
      <c r="J181" s="1188"/>
      <c r="K181" s="1172"/>
      <c r="L181" s="660">
        <f>'Учет 3б'!$J$1139</f>
        <v>0</v>
      </c>
      <c r="M181" s="1188"/>
      <c r="N181" s="1172"/>
      <c r="O181" s="660">
        <f>'Учет 3б'!$K$1139</f>
        <v>0</v>
      </c>
      <c r="P181" s="1188"/>
      <c r="Q181" s="1172"/>
      <c r="R181" s="660">
        <f>'Учет 3б'!$L$1139</f>
        <v>0</v>
      </c>
      <c r="S181" s="1188"/>
      <c r="T181" s="1172"/>
      <c r="U181" s="660">
        <f>'Учет 3б'!$M$1139</f>
        <v>0</v>
      </c>
      <c r="V181" s="1188"/>
      <c r="W181" s="1172"/>
      <c r="X181" s="660">
        <f>'Учет 3б'!$N$1139</f>
        <v>0</v>
      </c>
      <c r="Y181" s="1188"/>
      <c r="Z181" s="1192"/>
      <c r="AA181" s="660">
        <f>'Учет 3б'!$O$1139</f>
        <v>0</v>
      </c>
      <c r="AB181" s="1188"/>
      <c r="AC181" s="1192"/>
      <c r="AD181" s="660">
        <f>'Учет 3б'!$P$1139</f>
        <v>0</v>
      </c>
      <c r="AE181" s="1188"/>
      <c r="AF181" s="1192"/>
      <c r="AG181" s="660">
        <f>'Учет 3б'!$Q$1139</f>
        <v>0</v>
      </c>
      <c r="AH181" s="1188"/>
      <c r="AI181" s="1192"/>
      <c r="AJ181" s="660">
        <f>'Учет 3б'!$R$1139</f>
        <v>0</v>
      </c>
      <c r="AK181" s="1188"/>
      <c r="AL181" s="1172"/>
      <c r="AM181" s="661">
        <f>'Учет 3б'!$S$1139</f>
        <v>0</v>
      </c>
      <c r="AN181" s="1188"/>
      <c r="AO181" s="1172"/>
      <c r="AP181" s="1196"/>
      <c r="AS181" s="626">
        <f>IF(AN180&gt;0,1,0)</f>
        <v>0</v>
      </c>
      <c r="AT181" s="242">
        <v>1</v>
      </c>
      <c r="AU181" s="1211"/>
      <c r="AV181" s="1207"/>
    </row>
    <row r="182" spans="1:48" ht="13.5" hidden="1" customHeight="1" thickBot="1">
      <c r="A182" s="1201" t="s">
        <v>381</v>
      </c>
      <c r="B182" s="770">
        <f>Командиры!C609</f>
        <v>0</v>
      </c>
      <c r="C182" s="653">
        <f>'Учет 4б'!$G$1138</f>
        <v>0</v>
      </c>
      <c r="D182" s="1187">
        <f>SUM(C182,C183)</f>
        <v>0</v>
      </c>
      <c r="E182" s="1171" t="str">
        <f>IF(D182=0,"--",IF(D182=LARGE($D$176:$D$183,1),"лучший",IF(D182=SMALL($D$176:$D$183,$AQ$175+1),"худший"," ")))</f>
        <v>--</v>
      </c>
      <c r="F182" s="653">
        <f>'Учет 4б'!$H$1138</f>
        <v>0</v>
      </c>
      <c r="G182" s="1187">
        <f>SUM(F182,F183)</f>
        <v>0</v>
      </c>
      <c r="H182" s="1171" t="str">
        <f>IF(G182=0,"--",IF(G182=LARGE($G$176:$G$183,1),"лучший",IF(G182=SMALL($G$176:$G$183,$AQ$175+1),"худший"," ")))</f>
        <v>--</v>
      </c>
      <c r="I182" s="654">
        <f>'Учет 4б'!$I$1138</f>
        <v>0</v>
      </c>
      <c r="J182" s="1187">
        <f>SUM(I182,I183)</f>
        <v>0</v>
      </c>
      <c r="K182" s="1171" t="str">
        <f>IF(J182=0,"--",IF(J182=LARGE($J$176:$J$183,1),"лучший",IF(J182=SMALL($J$176:$J$183,$AQ$175+1),"худший"," ")))</f>
        <v>--</v>
      </c>
      <c r="L182" s="654">
        <f>'Учет 4б'!$J$1138</f>
        <v>0</v>
      </c>
      <c r="M182" s="1187">
        <f>SUM(L182,L183)</f>
        <v>0</v>
      </c>
      <c r="N182" s="1171" t="str">
        <f>IF(M182=0,"--",IF(M182=LARGE($M$176:$M$183,1),"лучший",IF(M182=SMALL($M$176:$M$183,$AQ$175+1),"худший"," ")))</f>
        <v>--</v>
      </c>
      <c r="O182" s="654">
        <f>'Учет 4б'!$K$1138</f>
        <v>0</v>
      </c>
      <c r="P182" s="1187">
        <f>SUM(O182,O183)</f>
        <v>0</v>
      </c>
      <c r="Q182" s="1171" t="str">
        <f>IF(P182=0,"--",IF(P182=LARGE($P$176:$P$183,1),"лучший",IF(P182=SMALL($P$176:$P$183,$AQ$175+1),"худший"," ")))</f>
        <v>--</v>
      </c>
      <c r="R182" s="654">
        <f>'Учет 4б'!$L$1138</f>
        <v>0</v>
      </c>
      <c r="S182" s="1187">
        <f>SUM(R182,R183)</f>
        <v>0</v>
      </c>
      <c r="T182" s="1171" t="str">
        <f>IF(S182=0,"--",IF(S182=LARGE($S$176:$S$183,1),"лучший",IF(S182=SMALL($S$176:$S$183,$AQ$175+1),"худший"," ")))</f>
        <v>--</v>
      </c>
      <c r="U182" s="654">
        <f>'Учет 4б'!$M$1138</f>
        <v>0</v>
      </c>
      <c r="V182" s="1187">
        <f>SUM(U182,U183)</f>
        <v>0</v>
      </c>
      <c r="W182" s="1171" t="str">
        <f>IF(V182=0,"--",IF(V182=LARGE($V$176:$V$183,1),"лучший",IF(V182=SMALL($V$176:$V$183,$AQ$175+1),"худший"," ")))</f>
        <v>--</v>
      </c>
      <c r="X182" s="662">
        <f>'Учет 4б'!$N$1138</f>
        <v>0</v>
      </c>
      <c r="Y182" s="1195">
        <f>SUM(X182,X183)</f>
        <v>0</v>
      </c>
      <c r="Z182" s="1191" t="str">
        <f>IF(Y182=0,"--",IF(Y182=LARGE($Y$176:$Y$183,1),"лучший",IF(Y182=SMALL($Y$176:$Y$183,$AQ$175+1),"худший"," ")))</f>
        <v>--</v>
      </c>
      <c r="AA182" s="662">
        <f>'Учет 4б'!$O$1138</f>
        <v>0</v>
      </c>
      <c r="AB182" s="1195">
        <f>SUM(AA182,AA183)</f>
        <v>0</v>
      </c>
      <c r="AC182" s="1191" t="str">
        <f>IF(AB182=0,"--",IF(AB182=LARGE($AB$176:$AB$183,1),"лучший",IF(AB182=SMALL($AB$176:$AB$183,$AQ$175+1),"худший"," ")))</f>
        <v>--</v>
      </c>
      <c r="AD182" s="662">
        <f>'Учет 4б'!$P$1138</f>
        <v>0</v>
      </c>
      <c r="AE182" s="1195">
        <f>SUM(AD182,AD183)</f>
        <v>0</v>
      </c>
      <c r="AF182" s="1191" t="str">
        <f>IF(AE182=0,"--",IF(AE182=LARGE($AE$176:$AE$183,1),"лучший",IF(AE182=SMALL($AE$176:$AE$183,$AQ$175+1),"худший"," ")))</f>
        <v>--</v>
      </c>
      <c r="AG182" s="662">
        <f>'Учет 4б'!$Q$1138</f>
        <v>0</v>
      </c>
      <c r="AH182" s="1195">
        <f>SUM(AG182,AG183)</f>
        <v>0</v>
      </c>
      <c r="AI182" s="1191" t="str">
        <f>IF(AH182=0,"--",IF(AH182=LARGE($AH$176:$AH$183,1),"лучший",IF(AH182=SMALL($AH$176:$AH$183,$AQ$175+1),"худший"," ")))</f>
        <v>--</v>
      </c>
      <c r="AJ182" s="654">
        <f>'Учет 4б'!$R$1138</f>
        <v>0</v>
      </c>
      <c r="AK182" s="1187">
        <f>SUM(AJ182,AJ183)</f>
        <v>0</v>
      </c>
      <c r="AL182" s="1171" t="str">
        <f>IF(AK182=0,"--",IF(AK182=LARGE($AK$176:$AK$183,1),"лучший",IF(AK182=SMALL($AK$176:$AK$183,$AQ$175+1),"худший"," ")))</f>
        <v>--</v>
      </c>
      <c r="AM182" s="658">
        <f>'Учет 4б'!$S$1138</f>
        <v>0</v>
      </c>
      <c r="AN182" s="1187">
        <f>SUM(AM182,AM183)</f>
        <v>0</v>
      </c>
      <c r="AO182" s="1171" t="str">
        <f>IF(AN182=0,"--",IF(AN182=LARGE($AN$176:$AN$183,1),"лучший",IF(AN182=SMALL($AN$176:$AN$183,$AQ$175+1),"худший"," ")))</f>
        <v>--</v>
      </c>
      <c r="AP182" s="1196" t="str">
        <f>IF(AU182=1,AV182,CONCATENATE(AV182,"-",AV182+AU182-1))</f>
        <v>1-4</v>
      </c>
      <c r="AS182" s="626">
        <f>IF(AN182&gt;0,1,0)</f>
        <v>0</v>
      </c>
      <c r="AT182" s="242">
        <v>1</v>
      </c>
      <c r="AU182" s="1204">
        <f>SUMIF($AV$176:$AV$183,AV182,$AT$176:$AT$183)</f>
        <v>4</v>
      </c>
      <c r="AV182" s="1203">
        <f>RANK(AN182,$AN$176:$AN$183,0)</f>
        <v>1</v>
      </c>
    </row>
    <row r="183" spans="1:48" ht="13.5" hidden="1" customHeight="1" thickBot="1">
      <c r="A183" s="1199"/>
      <c r="B183" s="772">
        <f>Командиры!D609</f>
        <v>0</v>
      </c>
      <c r="C183" s="660">
        <f>'Учет 4б'!$G$1139</f>
        <v>0</v>
      </c>
      <c r="D183" s="1197"/>
      <c r="E183" s="1172"/>
      <c r="F183" s="660">
        <f>'Учет 4б'!$H$1139</f>
        <v>0</v>
      </c>
      <c r="G183" s="1197"/>
      <c r="H183" s="1172"/>
      <c r="I183" s="660">
        <f>'Учет 4б'!$I$1139</f>
        <v>0</v>
      </c>
      <c r="J183" s="1197"/>
      <c r="K183" s="1172"/>
      <c r="L183" s="660">
        <f>'Учет 4б'!$J$1139</f>
        <v>0</v>
      </c>
      <c r="M183" s="1197"/>
      <c r="N183" s="1172"/>
      <c r="O183" s="660">
        <f>'Учет 4б'!$K$1139</f>
        <v>0</v>
      </c>
      <c r="P183" s="1197"/>
      <c r="Q183" s="1172"/>
      <c r="R183" s="660">
        <f>'Учет 4б'!$L$1139</f>
        <v>0</v>
      </c>
      <c r="S183" s="1197"/>
      <c r="T183" s="1172"/>
      <c r="U183" s="660">
        <f>'Учет 4б'!$M$1139</f>
        <v>0</v>
      </c>
      <c r="V183" s="1197"/>
      <c r="W183" s="1172"/>
      <c r="X183" s="660">
        <f>'Учет 4б'!$N$1139</f>
        <v>0</v>
      </c>
      <c r="Y183" s="1213"/>
      <c r="Z183" s="1192"/>
      <c r="AA183" s="660">
        <f>'Учет 4б'!$O$1139</f>
        <v>0</v>
      </c>
      <c r="AB183" s="1213"/>
      <c r="AC183" s="1192"/>
      <c r="AD183" s="660">
        <f>'Учет 4б'!$P$1139</f>
        <v>0</v>
      </c>
      <c r="AE183" s="1213"/>
      <c r="AF183" s="1192"/>
      <c r="AG183" s="660">
        <f>'Учет 4б'!$Q$1139</f>
        <v>0</v>
      </c>
      <c r="AH183" s="1213"/>
      <c r="AI183" s="1192"/>
      <c r="AJ183" s="660">
        <f>'Учет 4б'!$R$1139</f>
        <v>0</v>
      </c>
      <c r="AK183" s="1197"/>
      <c r="AL183" s="1172"/>
      <c r="AM183" s="660">
        <f>'Учет 4б'!$S$1139</f>
        <v>0</v>
      </c>
      <c r="AN183" s="1197"/>
      <c r="AO183" s="1172"/>
      <c r="AP183" s="1196"/>
      <c r="AS183" s="626">
        <f>IF(AN182&gt;0,1,0)</f>
        <v>0</v>
      </c>
      <c r="AT183" s="242">
        <v>1</v>
      </c>
      <c r="AU183" s="1211"/>
      <c r="AV183" s="1207"/>
    </row>
    <row r="184" spans="1:48" ht="15">
      <c r="A184" s="108"/>
      <c r="B184" s="108"/>
      <c r="C184" s="231"/>
      <c r="D184" s="616"/>
      <c r="E184" s="143"/>
      <c r="F184" s="231"/>
      <c r="G184" s="616"/>
      <c r="H184" s="143"/>
      <c r="I184" s="231"/>
      <c r="J184" s="616"/>
      <c r="K184" s="143"/>
      <c r="L184" s="231"/>
      <c r="M184" s="616"/>
      <c r="N184" s="143"/>
      <c r="O184" s="231"/>
      <c r="P184" s="616"/>
      <c r="Q184" s="143"/>
      <c r="R184" s="231"/>
      <c r="S184" s="616"/>
      <c r="T184" s="143"/>
      <c r="U184" s="231"/>
      <c r="V184" s="616"/>
      <c r="W184" s="143"/>
      <c r="X184" s="231"/>
      <c r="Y184" s="616"/>
      <c r="Z184" s="143"/>
      <c r="AA184" s="143"/>
      <c r="AB184" s="143"/>
      <c r="AC184" s="143"/>
      <c r="AD184" s="143"/>
      <c r="AE184" s="143"/>
      <c r="AF184" s="143"/>
      <c r="AG184" s="143"/>
      <c r="AH184" s="143"/>
      <c r="AI184" s="143"/>
      <c r="AJ184" s="231"/>
      <c r="AK184" s="616"/>
      <c r="AL184" s="143"/>
      <c r="AM184" s="231"/>
      <c r="AN184" s="616"/>
      <c r="AO184" s="143"/>
      <c r="AP184" s="633"/>
      <c r="AQ184" s="239"/>
      <c r="AR184" s="239"/>
      <c r="AS184" s="764">
        <v>1</v>
      </c>
    </row>
    <row r="185" spans="1:48" ht="20.25" customHeight="1">
      <c r="A185" s="1225" t="s">
        <v>33</v>
      </c>
      <c r="B185" s="1225"/>
      <c r="C185" s="1225"/>
      <c r="D185" s="1226"/>
      <c r="E185" s="1225"/>
      <c r="F185" s="1225"/>
      <c r="G185" s="1226"/>
      <c r="H185" s="1225"/>
      <c r="I185" s="1225"/>
      <c r="J185" s="1226"/>
      <c r="K185" s="1225"/>
      <c r="L185" s="1225"/>
      <c r="M185" s="1226"/>
      <c r="N185" s="1225"/>
      <c r="O185" s="1225"/>
      <c r="P185" s="1226"/>
      <c r="Q185" s="1225"/>
      <c r="R185" s="1225"/>
      <c r="S185" s="1226"/>
      <c r="T185" s="1225"/>
      <c r="U185" s="1225"/>
      <c r="V185" s="1226"/>
      <c r="W185" s="1225"/>
      <c r="X185" s="1225"/>
      <c r="Y185" s="1226"/>
      <c r="Z185" s="1225"/>
      <c r="AA185" s="1226"/>
      <c r="AB185" s="1226"/>
      <c r="AC185" s="1226"/>
      <c r="AD185" s="1226"/>
      <c r="AE185" s="1226"/>
      <c r="AF185" s="1226"/>
      <c r="AG185" s="1226"/>
      <c r="AH185" s="1226"/>
      <c r="AI185" s="1226"/>
      <c r="AJ185" s="1225"/>
      <c r="AK185" s="1226"/>
      <c r="AL185" s="1225"/>
      <c r="AM185" s="1225"/>
      <c r="AN185" s="1226"/>
      <c r="AO185" s="1225"/>
      <c r="AP185" s="1225"/>
      <c r="AQ185" s="239"/>
      <c r="AR185" s="239"/>
      <c r="AS185" s="764">
        <v>1</v>
      </c>
    </row>
    <row r="186" spans="1:48" ht="13.5" thickBot="1">
      <c r="AS186" s="764">
        <v>1</v>
      </c>
    </row>
    <row r="187" spans="1:48" ht="25.5" customHeight="1" thickBot="1">
      <c r="A187" s="1221" t="s">
        <v>34</v>
      </c>
      <c r="B187" s="1222"/>
      <c r="C187" s="1216" t="s">
        <v>248</v>
      </c>
      <c r="D187" s="1217"/>
      <c r="E187" s="1218"/>
      <c r="F187" s="1216" t="s">
        <v>265</v>
      </c>
      <c r="G187" s="1217"/>
      <c r="H187" s="1218"/>
      <c r="I187" s="1216" t="s">
        <v>249</v>
      </c>
      <c r="J187" s="1217"/>
      <c r="K187" s="1218"/>
      <c r="L187" s="1216" t="s">
        <v>24</v>
      </c>
      <c r="M187" s="1217"/>
      <c r="N187" s="1218"/>
      <c r="O187" s="1216" t="s">
        <v>25</v>
      </c>
      <c r="P187" s="1217"/>
      <c r="Q187" s="1218"/>
      <c r="R187" s="1216" t="s">
        <v>26</v>
      </c>
      <c r="S187" s="1217"/>
      <c r="T187" s="1218"/>
      <c r="U187" s="1216" t="s">
        <v>27</v>
      </c>
      <c r="V187" s="1217"/>
      <c r="W187" s="1218"/>
      <c r="X187" s="1216" t="s">
        <v>254</v>
      </c>
      <c r="Y187" s="1217"/>
      <c r="Z187" s="1218"/>
      <c r="AA187" s="1223" t="s">
        <v>399</v>
      </c>
      <c r="AB187" s="1217"/>
      <c r="AC187" s="1224"/>
      <c r="AD187" s="1223" t="s">
        <v>400</v>
      </c>
      <c r="AE187" s="1217"/>
      <c r="AF187" s="1224"/>
      <c r="AG187" s="1223" t="s">
        <v>401</v>
      </c>
      <c r="AH187" s="1217"/>
      <c r="AI187" s="1224"/>
      <c r="AJ187" s="1216" t="s">
        <v>264</v>
      </c>
      <c r="AK187" s="1217"/>
      <c r="AL187" s="1218"/>
      <c r="AM187" s="1216" t="s">
        <v>28</v>
      </c>
      <c r="AN187" s="1217"/>
      <c r="AO187" s="1218"/>
      <c r="AP187" s="398"/>
      <c r="AS187" s="764">
        <v>1</v>
      </c>
    </row>
    <row r="188" spans="1:48" ht="25.5" customHeight="1" thickBot="1">
      <c r="A188" s="1219">
        <v>74400</v>
      </c>
      <c r="B188" s="1220"/>
      <c r="C188" s="664" t="str">
        <f>'3 бат'!F51</f>
        <v>-</v>
      </c>
      <c r="D188" s="665"/>
      <c r="E188" s="666" t="str">
        <f>'3 бат'!F52</f>
        <v>-</v>
      </c>
      <c r="F188" s="664" t="str">
        <f>'3 бат'!K51</f>
        <v>-</v>
      </c>
      <c r="G188" s="665"/>
      <c r="H188" s="666" t="str">
        <f>'3 бат'!K52</f>
        <v>-</v>
      </c>
      <c r="I188" s="664" t="str">
        <f>'3 бат'!P51</f>
        <v>-</v>
      </c>
      <c r="J188" s="665"/>
      <c r="K188" s="666" t="str">
        <f>'3 бат'!P52</f>
        <v>-</v>
      </c>
      <c r="L188" s="664" t="str">
        <f>'3 бат'!U51</f>
        <v>-</v>
      </c>
      <c r="M188" s="665"/>
      <c r="N188" s="666" t="str">
        <f>'3 бат'!U52</f>
        <v>-</v>
      </c>
      <c r="O188" s="664" t="str">
        <f>'3 бат'!Z51</f>
        <v>-</v>
      </c>
      <c r="P188" s="665"/>
      <c r="Q188" s="666" t="str">
        <f>'3 бат'!Z52</f>
        <v>-</v>
      </c>
      <c r="R188" s="664" t="str">
        <f>'3 бат'!AE51</f>
        <v>-</v>
      </c>
      <c r="S188" s="665"/>
      <c r="T188" s="666" t="str">
        <f>'3 бат'!AE52</f>
        <v>-</v>
      </c>
      <c r="U188" s="664" t="str">
        <f>'3 бат'!AJ51</f>
        <v>-</v>
      </c>
      <c r="V188" s="665"/>
      <c r="W188" s="666" t="str">
        <f>'3 бат'!AJ52</f>
        <v>-</v>
      </c>
      <c r="X188" s="664" t="str">
        <f>'3 бат'!AO51</f>
        <v>-</v>
      </c>
      <c r="Y188" s="665"/>
      <c r="Z188" s="666" t="str">
        <f>'3 бат'!AO52</f>
        <v>-</v>
      </c>
      <c r="AA188" s="664" t="str">
        <f>'3 бат'!AT51</f>
        <v>-</v>
      </c>
      <c r="AB188" s="665"/>
      <c r="AC188" s="666" t="str">
        <f>'3 бат'!AT52</f>
        <v>-</v>
      </c>
      <c r="AD188" s="664" t="str">
        <f>'3 бат'!AY51</f>
        <v>-</v>
      </c>
      <c r="AE188" s="665"/>
      <c r="AF188" s="666" t="str">
        <f>'3 бат'!AY52</f>
        <v>-</v>
      </c>
      <c r="AG188" s="664" t="str">
        <f>'3 бат'!BD51</f>
        <v>-</v>
      </c>
      <c r="AH188" s="665"/>
      <c r="AI188" s="666" t="str">
        <f>'3 бат'!BD52</f>
        <v>-</v>
      </c>
      <c r="AJ188" s="664" t="str">
        <f>'3 бат'!BI51</f>
        <v>-</v>
      </c>
      <c r="AK188" s="665"/>
      <c r="AL188" s="666" t="str">
        <f>'3 бат'!BI52</f>
        <v>-</v>
      </c>
      <c r="AM188" s="664" t="str">
        <f>'3 бат'!BN51</f>
        <v>-</v>
      </c>
      <c r="AN188" s="665"/>
      <c r="AO188" s="666" t="str">
        <f>'3 бат'!BN52</f>
        <v>-</v>
      </c>
      <c r="AP188" s="398"/>
      <c r="AS188" s="764">
        <v>1</v>
      </c>
    </row>
    <row r="189" spans="1:48">
      <c r="AS189" s="764">
        <v>1</v>
      </c>
    </row>
    <row r="190" spans="1:48" ht="25.5" customHeight="1">
      <c r="A190" s="1215" t="str">
        <f>CONCATENATE("ОТЛ. - ",'3 бат'!BJ51," (",ROUND('3 бат'!BJ52,1),"%); "," ХОР. - ",'3 бат'!BK51," (",ROUND('3 бат'!BK52,1),"%); "," УДОВ. - ",'3 бат'!BL51," (",ROUND('3 бат'!BL52,1),"%); "," НЕУДОВ. - ",'3 бат'!BM51," (",ROUND('3 бат'!BM52,1),"%).")</f>
        <v>ОТЛ. - 0 (0%);  ХОР. - 0 (0%);  УДОВ. - 0 (0%);  НЕУДОВ. - 0 (0%).</v>
      </c>
      <c r="B190" s="1215"/>
      <c r="C190" s="1215"/>
      <c r="D190" s="1215"/>
      <c r="E190" s="1215"/>
      <c r="F190" s="1215"/>
      <c r="G190" s="1215"/>
      <c r="H190" s="1215"/>
      <c r="I190" s="1215"/>
      <c r="J190" s="1215"/>
      <c r="K190" s="1215"/>
      <c r="L190" s="1215"/>
      <c r="M190" s="1215"/>
      <c r="N190" s="1215"/>
      <c r="O190" s="1215"/>
      <c r="P190" s="1215"/>
      <c r="Q190" s="1215"/>
      <c r="R190" s="1215"/>
      <c r="S190" s="1215"/>
      <c r="T190" s="1215"/>
      <c r="U190" s="1215"/>
      <c r="V190" s="1215"/>
      <c r="W190" s="1215"/>
      <c r="X190" s="1215"/>
      <c r="Y190" s="1215"/>
      <c r="Z190" s="1215"/>
      <c r="AA190" s="1215"/>
      <c r="AB190" s="1215"/>
      <c r="AC190" s="1215"/>
      <c r="AD190" s="1215"/>
      <c r="AE190" s="1215"/>
      <c r="AF190" s="1215"/>
      <c r="AG190" s="1215"/>
      <c r="AH190" s="1215"/>
      <c r="AI190" s="1215"/>
      <c r="AJ190" s="1215"/>
      <c r="AK190" s="1215"/>
      <c r="AL190" s="1215"/>
      <c r="AM190" s="1215"/>
      <c r="AN190" s="1215"/>
      <c r="AO190" s="1215"/>
      <c r="AP190" s="1215"/>
      <c r="AS190" s="764">
        <v>1</v>
      </c>
    </row>
    <row r="191" spans="1:48" ht="25.5" customHeight="1">
      <c r="A191" s="1215" t="str">
        <f>CONCATENATE("Всего за ",'Учет 1б'!$B$1," Аттестовано - ",SUM('3 бат'!BJ51:BM51)," курс.")</f>
        <v>Всего за март 2014 года Аттестовано - 0 курс.</v>
      </c>
      <c r="B191" s="1215"/>
      <c r="C191" s="1215"/>
      <c r="D191" s="1215"/>
      <c r="E191" s="1215"/>
      <c r="F191" s="1215"/>
      <c r="G191" s="1215"/>
      <c r="H191" s="1215"/>
      <c r="I191" s="1215"/>
      <c r="J191" s="1215"/>
      <c r="K191" s="1215"/>
      <c r="L191" s="1215"/>
      <c r="M191" s="1215"/>
      <c r="N191" s="1215"/>
      <c r="O191" s="1215"/>
      <c r="P191" s="1215"/>
      <c r="Q191" s="1215"/>
      <c r="R191" s="1215"/>
      <c r="S191" s="1215"/>
      <c r="T191" s="1215"/>
      <c r="U191" s="1215"/>
      <c r="V191" s="1215"/>
      <c r="W191" s="1215"/>
      <c r="X191" s="1215"/>
      <c r="Y191" s="1215"/>
      <c r="Z191" s="1215"/>
      <c r="AA191" s="1215"/>
      <c r="AB191" s="1215"/>
      <c r="AC191" s="1215"/>
      <c r="AD191" s="1215"/>
      <c r="AE191" s="1215"/>
      <c r="AF191" s="1215"/>
      <c r="AG191" s="1215"/>
      <c r="AH191" s="1215"/>
      <c r="AI191" s="1215"/>
      <c r="AJ191" s="1215"/>
      <c r="AK191" s="1215"/>
      <c r="AL191" s="1215"/>
      <c r="AM191" s="1215"/>
      <c r="AN191" s="1215"/>
      <c r="AO191" s="1215"/>
      <c r="AP191" s="1215"/>
      <c r="AS191" s="764">
        <v>1</v>
      </c>
    </row>
    <row r="192" spans="1:48" ht="5.25" customHeight="1">
      <c r="A192" s="667"/>
      <c r="B192" s="667"/>
      <c r="C192" s="668"/>
      <c r="D192" s="669"/>
      <c r="E192" s="667"/>
      <c r="F192" s="668"/>
      <c r="G192" s="669"/>
      <c r="H192" s="667"/>
      <c r="I192" s="668"/>
      <c r="J192" s="669"/>
      <c r="K192" s="667"/>
      <c r="L192" s="668"/>
      <c r="M192" s="669"/>
      <c r="N192" s="667"/>
      <c r="O192" s="668"/>
      <c r="P192" s="669"/>
      <c r="Q192" s="667"/>
      <c r="R192" s="668"/>
      <c r="S192" s="669"/>
      <c r="T192" s="667"/>
      <c r="U192" s="668"/>
      <c r="V192" s="669"/>
      <c r="W192" s="667"/>
      <c r="X192" s="668"/>
      <c r="Y192" s="669"/>
      <c r="Z192" s="667"/>
      <c r="AA192" s="667"/>
      <c r="AB192" s="667"/>
      <c r="AC192" s="667"/>
      <c r="AD192" s="667"/>
      <c r="AE192" s="667"/>
      <c r="AF192" s="667"/>
      <c r="AG192" s="667"/>
      <c r="AH192" s="667"/>
      <c r="AI192" s="667"/>
      <c r="AJ192" s="668"/>
      <c r="AK192" s="669"/>
      <c r="AL192" s="667"/>
      <c r="AM192" s="668"/>
      <c r="AN192" s="669"/>
      <c r="AO192" s="667"/>
      <c r="AP192" s="667"/>
      <c r="AS192" s="764">
        <v>1</v>
      </c>
    </row>
    <row r="193" spans="1:45" ht="25.5" customHeight="1">
      <c r="A193" s="1214" t="s">
        <v>273</v>
      </c>
      <c r="B193" s="1214"/>
      <c r="C193" s="1214"/>
      <c r="D193" s="1214"/>
      <c r="E193" s="1214"/>
      <c r="F193" s="1214"/>
      <c r="G193" s="1214"/>
      <c r="H193" s="1214"/>
      <c r="I193" s="1214"/>
      <c r="J193" s="1214"/>
      <c r="K193" s="1214"/>
      <c r="L193" s="1214"/>
      <c r="M193" s="1214"/>
      <c r="N193" s="1214"/>
      <c r="O193" s="1214"/>
      <c r="P193" s="1214"/>
      <c r="Q193" s="1214"/>
      <c r="R193" s="1214"/>
      <c r="S193" s="1214"/>
      <c r="T193" s="1214"/>
      <c r="U193" s="1214"/>
      <c r="V193" s="1214"/>
      <c r="W193" s="1214"/>
      <c r="X193" s="1214"/>
      <c r="Y193" s="1214"/>
      <c r="Z193" s="1214"/>
      <c r="AA193" s="1214"/>
      <c r="AB193" s="1214"/>
      <c r="AC193" s="1214"/>
      <c r="AD193" s="1214"/>
      <c r="AE193" s="1214"/>
      <c r="AF193" s="1214"/>
      <c r="AG193" s="1214"/>
      <c r="AH193" s="1214"/>
      <c r="AI193" s="1214"/>
      <c r="AJ193" s="1214"/>
      <c r="AK193" s="1214"/>
      <c r="AL193" s="1214"/>
      <c r="AM193" s="1214"/>
      <c r="AN193" s="1214"/>
      <c r="AO193" s="1214"/>
      <c r="AP193" s="1214"/>
      <c r="AS193" s="764">
        <v>1</v>
      </c>
    </row>
  </sheetData>
  <autoFilter ref="AS2:AS193">
    <filterColumn colId="0">
      <filters>
        <filter val="1"/>
      </filters>
    </filterColumn>
  </autoFilter>
  <mergeCells count="2641">
    <mergeCell ref="A193:AP193"/>
    <mergeCell ref="A190:AP190"/>
    <mergeCell ref="A191:AP191"/>
    <mergeCell ref="AJ187:AL187"/>
    <mergeCell ref="AM187:AO187"/>
    <mergeCell ref="A188:B188"/>
    <mergeCell ref="X187:Z187"/>
    <mergeCell ref="A187:B187"/>
    <mergeCell ref="C187:E187"/>
    <mergeCell ref="F187:H187"/>
    <mergeCell ref="AA187:AC187"/>
    <mergeCell ref="AD187:AF187"/>
    <mergeCell ref="AG187:AI187"/>
    <mergeCell ref="O187:Q187"/>
    <mergeCell ref="R187:T187"/>
    <mergeCell ref="U187:W187"/>
    <mergeCell ref="AE180:AE181"/>
    <mergeCell ref="AF180:AF181"/>
    <mergeCell ref="AE182:AE183"/>
    <mergeCell ref="AF182:AF183"/>
    <mergeCell ref="T182:T183"/>
    <mergeCell ref="A185:AP185"/>
    <mergeCell ref="AH182:AH183"/>
    <mergeCell ref="AI182:AI183"/>
    <mergeCell ref="W182:W183"/>
    <mergeCell ref="Z182:Z183"/>
    <mergeCell ref="AP180:AP181"/>
    <mergeCell ref="K182:K183"/>
    <mergeCell ref="D182:D183"/>
    <mergeCell ref="AH180:AH181"/>
    <mergeCell ref="I187:K187"/>
    <mergeCell ref="L187:N187"/>
    <mergeCell ref="AB180:AB181"/>
    <mergeCell ref="AC180:AC181"/>
    <mergeCell ref="AB182:AB183"/>
    <mergeCell ref="AC182:AC183"/>
    <mergeCell ref="J182:J183"/>
    <mergeCell ref="Y182:Y183"/>
    <mergeCell ref="V180:V181"/>
    <mergeCell ref="W180:W181"/>
    <mergeCell ref="AG147:AI147"/>
    <mergeCell ref="AH148:AH149"/>
    <mergeCell ref="AI148:AI149"/>
    <mergeCell ref="AH150:AH151"/>
    <mergeCell ref="AI150:AI151"/>
    <mergeCell ref="AH154:AH155"/>
    <mergeCell ref="AI154:AI155"/>
    <mergeCell ref="AH156:AH157"/>
    <mergeCell ref="AI156:AI157"/>
    <mergeCell ref="AH158:AH159"/>
    <mergeCell ref="AI158:AI159"/>
    <mergeCell ref="AH162:AH163"/>
    <mergeCell ref="AI162:AI163"/>
    <mergeCell ref="AH160:AH161"/>
    <mergeCell ref="AH164:AH165"/>
    <mergeCell ref="AI164:AI165"/>
    <mergeCell ref="AH166:AH167"/>
    <mergeCell ref="AI166:AI167"/>
    <mergeCell ref="AI180:AI181"/>
    <mergeCell ref="T180:T181"/>
    <mergeCell ref="Z150:Z151"/>
    <mergeCell ref="M150:M151"/>
    <mergeCell ref="P150:P151"/>
    <mergeCell ref="V150:V151"/>
    <mergeCell ref="AB88:AB89"/>
    <mergeCell ref="AC88:AC89"/>
    <mergeCell ref="AC74:AC75"/>
    <mergeCell ref="AB76:AB77"/>
    <mergeCell ref="AC76:AC77"/>
    <mergeCell ref="AB78:AB79"/>
    <mergeCell ref="AC78:AC79"/>
    <mergeCell ref="AB80:AB81"/>
    <mergeCell ref="AC80:AC81"/>
    <mergeCell ref="AC82:AC83"/>
    <mergeCell ref="AB86:AB87"/>
    <mergeCell ref="AC86:AC87"/>
    <mergeCell ref="AB82:AB83"/>
    <mergeCell ref="AB108:AB109"/>
    <mergeCell ref="AC108:AC109"/>
    <mergeCell ref="AB96:AB97"/>
    <mergeCell ref="AC96:AC97"/>
    <mergeCell ref="AB98:AB99"/>
    <mergeCell ref="AC98:AC99"/>
    <mergeCell ref="AB100:AB101"/>
    <mergeCell ref="AC100:AC101"/>
    <mergeCell ref="AC106:AC107"/>
    <mergeCell ref="AB44:AB45"/>
    <mergeCell ref="AC44:AC45"/>
    <mergeCell ref="AB46:AB47"/>
    <mergeCell ref="AC46:AC47"/>
    <mergeCell ref="AB48:AB49"/>
    <mergeCell ref="AC48:AC49"/>
    <mergeCell ref="AB52:AB53"/>
    <mergeCell ref="AC52:AC53"/>
    <mergeCell ref="AB70:AB71"/>
    <mergeCell ref="AC70:AC71"/>
    <mergeCell ref="AB56:AB57"/>
    <mergeCell ref="AC56:AC57"/>
    <mergeCell ref="AB58:AB59"/>
    <mergeCell ref="AC58:AC59"/>
    <mergeCell ref="AB62:AB63"/>
    <mergeCell ref="AC62:AC63"/>
    <mergeCell ref="AB64:AB65"/>
    <mergeCell ref="AC64:AC65"/>
    <mergeCell ref="AB68:AB69"/>
    <mergeCell ref="AC68:AC69"/>
    <mergeCell ref="AA3:AC3"/>
    <mergeCell ref="AB4:AB5"/>
    <mergeCell ref="AC4:AC5"/>
    <mergeCell ref="AB6:AB7"/>
    <mergeCell ref="AC6:AC7"/>
    <mergeCell ref="AB8:AB9"/>
    <mergeCell ref="AC8:AC9"/>
    <mergeCell ref="AB28:AB29"/>
    <mergeCell ref="AC28:AC29"/>
    <mergeCell ref="AB16:AB17"/>
    <mergeCell ref="AC16:AC17"/>
    <mergeCell ref="AB18:AB19"/>
    <mergeCell ref="AC18:AC19"/>
    <mergeCell ref="AB20:AB21"/>
    <mergeCell ref="AC20:AC21"/>
    <mergeCell ref="AB24:AB25"/>
    <mergeCell ref="AC24:AC25"/>
    <mergeCell ref="AB26:AB27"/>
    <mergeCell ref="AC26:AC27"/>
    <mergeCell ref="AU138:AU139"/>
    <mergeCell ref="AU140:AU141"/>
    <mergeCell ref="AU142:AU143"/>
    <mergeCell ref="AU130:AU131"/>
    <mergeCell ref="AU132:AU133"/>
    <mergeCell ref="AU134:AU135"/>
    <mergeCell ref="AU136:AU137"/>
    <mergeCell ref="AP176:AP177"/>
    <mergeCell ref="AU158:AU159"/>
    <mergeCell ref="AP168:AP169"/>
    <mergeCell ref="AV178:AV179"/>
    <mergeCell ref="AV182:AV183"/>
    <mergeCell ref="AU176:AU177"/>
    <mergeCell ref="AU178:AU179"/>
    <mergeCell ref="AU180:AU181"/>
    <mergeCell ref="AU182:AU183"/>
    <mergeCell ref="AV180:AV181"/>
    <mergeCell ref="AV134:AV135"/>
    <mergeCell ref="AV136:AV137"/>
    <mergeCell ref="AV132:AV133"/>
    <mergeCell ref="AV148:AV149"/>
    <mergeCell ref="AV154:AV155"/>
    <mergeCell ref="AV156:AV157"/>
    <mergeCell ref="AV170:AV171"/>
    <mergeCell ref="AU160:AU161"/>
    <mergeCell ref="AU162:AU163"/>
    <mergeCell ref="AU164:AU165"/>
    <mergeCell ref="AU166:AU167"/>
    <mergeCell ref="AU168:AU169"/>
    <mergeCell ref="AU170:AU171"/>
    <mergeCell ref="AV168:AV169"/>
    <mergeCell ref="AV166:AV167"/>
    <mergeCell ref="AV114:AV115"/>
    <mergeCell ref="AV116:AV117"/>
    <mergeCell ref="AU102:AU103"/>
    <mergeCell ref="AU78:AU79"/>
    <mergeCell ref="AU80:AU81"/>
    <mergeCell ref="AU84:AU85"/>
    <mergeCell ref="AU86:AU87"/>
    <mergeCell ref="AU88:AU89"/>
    <mergeCell ref="AU90:AU91"/>
    <mergeCell ref="AU92:AU93"/>
    <mergeCell ref="AU94:AU95"/>
    <mergeCell ref="AU96:AU97"/>
    <mergeCell ref="AU98:AU99"/>
    <mergeCell ref="AU124:AU125"/>
    <mergeCell ref="AU126:AU127"/>
    <mergeCell ref="AU104:AU105"/>
    <mergeCell ref="AU106:AU107"/>
    <mergeCell ref="AU108:AU109"/>
    <mergeCell ref="AU110:AU111"/>
    <mergeCell ref="AU112:AU113"/>
    <mergeCell ref="AU114:AU115"/>
    <mergeCell ref="AU116:AU117"/>
    <mergeCell ref="AU118:AU119"/>
    <mergeCell ref="AU120:AU121"/>
    <mergeCell ref="AU122:AU123"/>
    <mergeCell ref="AV90:AV91"/>
    <mergeCell ref="AV92:AV93"/>
    <mergeCell ref="AV94:AV95"/>
    <mergeCell ref="AV84:AV85"/>
    <mergeCell ref="AV80:AV81"/>
    <mergeCell ref="AU128:AU129"/>
    <mergeCell ref="AV106:AV107"/>
    <mergeCell ref="AV108:AV109"/>
    <mergeCell ref="AV118:AV119"/>
    <mergeCell ref="AV120:AV121"/>
    <mergeCell ref="AV150:AV151"/>
    <mergeCell ref="AV152:AV153"/>
    <mergeCell ref="AV112:AV113"/>
    <mergeCell ref="AV142:AV143"/>
    <mergeCell ref="AV126:AV127"/>
    <mergeCell ref="AV128:AV129"/>
    <mergeCell ref="AU4:AU5"/>
    <mergeCell ref="AU6:AU7"/>
    <mergeCell ref="AU8:AU9"/>
    <mergeCell ref="AU10:AU11"/>
    <mergeCell ref="AU12:AU13"/>
    <mergeCell ref="AV102:AV103"/>
    <mergeCell ref="AV104:AV105"/>
    <mergeCell ref="AU74:AU75"/>
    <mergeCell ref="AU76:AU77"/>
    <mergeCell ref="AV138:AV139"/>
    <mergeCell ref="AU66:AU67"/>
    <mergeCell ref="AU68:AU69"/>
    <mergeCell ref="AU70:AU71"/>
    <mergeCell ref="AU72:AU73"/>
    <mergeCell ref="AU100:AU101"/>
    <mergeCell ref="AV122:AV123"/>
    <mergeCell ref="AV124:AV125"/>
    <mergeCell ref="AV140:AV141"/>
    <mergeCell ref="AV130:AV131"/>
    <mergeCell ref="AV4:AV5"/>
    <mergeCell ref="AV6:AV7"/>
    <mergeCell ref="AV158:AV159"/>
    <mergeCell ref="AV160:AV161"/>
    <mergeCell ref="M182:M183"/>
    <mergeCell ref="P182:P183"/>
    <mergeCell ref="N182:N183"/>
    <mergeCell ref="S182:S183"/>
    <mergeCell ref="Q182:Q183"/>
    <mergeCell ref="AK182:AK183"/>
    <mergeCell ref="AP178:AP179"/>
    <mergeCell ref="AV176:AV177"/>
    <mergeCell ref="AE170:AE171"/>
    <mergeCell ref="AF170:AF171"/>
    <mergeCell ref="AH170:AH171"/>
    <mergeCell ref="AI170:AI171"/>
    <mergeCell ref="AH168:AH169"/>
    <mergeCell ref="AI168:AI169"/>
    <mergeCell ref="AK162:AK163"/>
    <mergeCell ref="AB164:AB165"/>
    <mergeCell ref="AC164:AC165"/>
    <mergeCell ref="AB168:AB169"/>
    <mergeCell ref="AE168:AE169"/>
    <mergeCell ref="AE164:AE165"/>
    <mergeCell ref="AE158:AE159"/>
    <mergeCell ref="AF158:AF159"/>
    <mergeCell ref="AF164:AF165"/>
    <mergeCell ref="AE166:AE167"/>
    <mergeCell ref="AF166:AF167"/>
    <mergeCell ref="AB162:AB163"/>
    <mergeCell ref="AC162:AC163"/>
    <mergeCell ref="AE162:AE163"/>
    <mergeCell ref="AF162:AF163"/>
    <mergeCell ref="AI176:AI177"/>
    <mergeCell ref="AN162:AN163"/>
    <mergeCell ref="D176:D177"/>
    <mergeCell ref="G176:G177"/>
    <mergeCell ref="J176:J177"/>
    <mergeCell ref="M176:M177"/>
    <mergeCell ref="P176:P177"/>
    <mergeCell ref="S176:S177"/>
    <mergeCell ref="V176:V177"/>
    <mergeCell ref="Y176:Y177"/>
    <mergeCell ref="T164:T165"/>
    <mergeCell ref="V166:V167"/>
    <mergeCell ref="Y166:Y167"/>
    <mergeCell ref="D166:D167"/>
    <mergeCell ref="G166:G167"/>
    <mergeCell ref="J166:J167"/>
    <mergeCell ref="M166:M167"/>
    <mergeCell ref="D168:D169"/>
    <mergeCell ref="G168:G169"/>
    <mergeCell ref="J168:J169"/>
    <mergeCell ref="M168:M169"/>
    <mergeCell ref="P168:P169"/>
    <mergeCell ref="S168:S169"/>
    <mergeCell ref="W170:W171"/>
    <mergeCell ref="C175:E175"/>
    <mergeCell ref="F175:H175"/>
    <mergeCell ref="I175:K175"/>
    <mergeCell ref="J170:J171"/>
    <mergeCell ref="AN166:AN167"/>
    <mergeCell ref="V168:V169"/>
    <mergeCell ref="Y168:Y169"/>
    <mergeCell ref="P166:P167"/>
    <mergeCell ref="S166:S167"/>
    <mergeCell ref="AN154:AN155"/>
    <mergeCell ref="M158:M159"/>
    <mergeCell ref="P158:P159"/>
    <mergeCell ref="N158:N159"/>
    <mergeCell ref="S158:S159"/>
    <mergeCell ref="Q158:Q159"/>
    <mergeCell ref="AN158:AN159"/>
    <mergeCell ref="AB158:AB159"/>
    <mergeCell ref="AB154:AB155"/>
    <mergeCell ref="D160:D161"/>
    <mergeCell ref="G160:G161"/>
    <mergeCell ref="J160:J161"/>
    <mergeCell ref="M160:M161"/>
    <mergeCell ref="P160:P161"/>
    <mergeCell ref="S160:S161"/>
    <mergeCell ref="AC154:AC155"/>
    <mergeCell ref="AE154:AE155"/>
    <mergeCell ref="AF154:AF155"/>
    <mergeCell ref="AE156:AE157"/>
    <mergeCell ref="AF156:AF157"/>
    <mergeCell ref="D156:D157"/>
    <mergeCell ref="G156:G157"/>
    <mergeCell ref="J156:J157"/>
    <mergeCell ref="M156:M157"/>
    <mergeCell ref="S154:S155"/>
    <mergeCell ref="Q154:Q155"/>
    <mergeCell ref="AB150:AB151"/>
    <mergeCell ref="AC150:AC151"/>
    <mergeCell ref="AE150:AE151"/>
    <mergeCell ref="AF150:AF151"/>
    <mergeCell ref="W150:W151"/>
    <mergeCell ref="D150:D151"/>
    <mergeCell ref="AK158:AK159"/>
    <mergeCell ref="AC158:AC159"/>
    <mergeCell ref="P156:P157"/>
    <mergeCell ref="S156:S157"/>
    <mergeCell ref="V156:V157"/>
    <mergeCell ref="Y156:Y157"/>
    <mergeCell ref="AK154:AK155"/>
    <mergeCell ref="AE148:AE149"/>
    <mergeCell ref="AF148:AF149"/>
    <mergeCell ref="Z140:Z141"/>
    <mergeCell ref="AE142:AE143"/>
    <mergeCell ref="AF142:AF143"/>
    <mergeCell ref="AH142:AH143"/>
    <mergeCell ref="AI142:AI143"/>
    <mergeCell ref="AK150:AK151"/>
    <mergeCell ref="S152:S153"/>
    <mergeCell ref="V152:V153"/>
    <mergeCell ref="Y152:Y153"/>
    <mergeCell ref="W152:W153"/>
    <mergeCell ref="AF152:AF153"/>
    <mergeCell ref="AE152:AE153"/>
    <mergeCell ref="T156:T157"/>
    <mergeCell ref="W156:W157"/>
    <mergeCell ref="M154:M155"/>
    <mergeCell ref="P154:P155"/>
    <mergeCell ref="N154:N155"/>
    <mergeCell ref="D140:D141"/>
    <mergeCell ref="G140:G141"/>
    <mergeCell ref="J140:J141"/>
    <mergeCell ref="M140:M141"/>
    <mergeCell ref="N140:N141"/>
    <mergeCell ref="Q140:Q141"/>
    <mergeCell ref="K140:K141"/>
    <mergeCell ref="W138:W139"/>
    <mergeCell ref="AK142:AK143"/>
    <mergeCell ref="P148:P149"/>
    <mergeCell ref="S148:S149"/>
    <mergeCell ref="V148:V149"/>
    <mergeCell ref="Y148:Y149"/>
    <mergeCell ref="W140:W141"/>
    <mergeCell ref="P140:P141"/>
    <mergeCell ref="AK148:AK149"/>
    <mergeCell ref="R147:T147"/>
    <mergeCell ref="P142:P143"/>
    <mergeCell ref="T142:T143"/>
    <mergeCell ref="Z148:Z149"/>
    <mergeCell ref="Y142:Y143"/>
    <mergeCell ref="M142:M143"/>
    <mergeCell ref="S142:S143"/>
    <mergeCell ref="V142:V143"/>
    <mergeCell ref="N142:N143"/>
    <mergeCell ref="Z142:Z143"/>
    <mergeCell ref="W142:W143"/>
    <mergeCell ref="AB142:AB143"/>
    <mergeCell ref="AC142:AC143"/>
    <mergeCell ref="AA147:AC147"/>
    <mergeCell ref="AC148:AC149"/>
    <mergeCell ref="AD147:AF147"/>
    <mergeCell ref="M130:M131"/>
    <mergeCell ref="V130:V131"/>
    <mergeCell ref="P130:P131"/>
    <mergeCell ref="S130:S131"/>
    <mergeCell ref="AB118:AB119"/>
    <mergeCell ref="AC118:AC119"/>
    <mergeCell ref="AB124:AB125"/>
    <mergeCell ref="N136:N137"/>
    <mergeCell ref="Q136:Q137"/>
    <mergeCell ref="T136:T137"/>
    <mergeCell ref="T140:T141"/>
    <mergeCell ref="Y136:Y137"/>
    <mergeCell ref="V138:V139"/>
    <mergeCell ref="Y138:Y139"/>
    <mergeCell ref="Y134:Y135"/>
    <mergeCell ref="W134:W135"/>
    <mergeCell ref="Q142:Q143"/>
    <mergeCell ref="P138:P139"/>
    <mergeCell ref="S138:S139"/>
    <mergeCell ref="Y140:Y141"/>
    <mergeCell ref="AC124:AC125"/>
    <mergeCell ref="AK118:AK119"/>
    <mergeCell ref="Z120:Z121"/>
    <mergeCell ref="AK120:AK121"/>
    <mergeCell ref="Z118:Z119"/>
    <mergeCell ref="W118:W119"/>
    <mergeCell ref="V116:V117"/>
    <mergeCell ref="AI118:AI119"/>
    <mergeCell ref="N114:N115"/>
    <mergeCell ref="AB122:AB123"/>
    <mergeCell ref="AC122:AC123"/>
    <mergeCell ref="AH120:AH121"/>
    <mergeCell ref="AI120:AI121"/>
    <mergeCell ref="AH118:AH119"/>
    <mergeCell ref="P122:P123"/>
    <mergeCell ref="S122:S123"/>
    <mergeCell ref="T122:T123"/>
    <mergeCell ref="Y130:Y131"/>
    <mergeCell ref="Y126:Y127"/>
    <mergeCell ref="N124:N125"/>
    <mergeCell ref="Q124:Q125"/>
    <mergeCell ref="T124:T125"/>
    <mergeCell ref="N126:N127"/>
    <mergeCell ref="AK126:AK127"/>
    <mergeCell ref="P128:P129"/>
    <mergeCell ref="S128:S129"/>
    <mergeCell ref="V128:V129"/>
    <mergeCell ref="Y128:Y129"/>
    <mergeCell ref="Z128:Z129"/>
    <mergeCell ref="AK128:AK129"/>
    <mergeCell ref="V126:V127"/>
    <mergeCell ref="Q126:Q127"/>
    <mergeCell ref="T126:T127"/>
    <mergeCell ref="W110:W111"/>
    <mergeCell ref="V110:V111"/>
    <mergeCell ref="Z110:Z111"/>
    <mergeCell ref="AB110:AB111"/>
    <mergeCell ref="AC110:AC111"/>
    <mergeCell ref="AB112:AB113"/>
    <mergeCell ref="AC112:AC113"/>
    <mergeCell ref="N118:N119"/>
    <mergeCell ref="Q118:Q119"/>
    <mergeCell ref="T118:T119"/>
    <mergeCell ref="S116:S117"/>
    <mergeCell ref="P120:P121"/>
    <mergeCell ref="S120:S121"/>
    <mergeCell ref="V120:V121"/>
    <mergeCell ref="Y120:Y121"/>
    <mergeCell ref="W120:W121"/>
    <mergeCell ref="Y118:Y119"/>
    <mergeCell ref="Y116:Y117"/>
    <mergeCell ref="T116:T117"/>
    <mergeCell ref="W116:W117"/>
    <mergeCell ref="N112:N113"/>
    <mergeCell ref="Q112:Q113"/>
    <mergeCell ref="T112:T113"/>
    <mergeCell ref="AL100:AL101"/>
    <mergeCell ref="Y96:Y97"/>
    <mergeCell ref="AI96:AI97"/>
    <mergeCell ref="D106:D107"/>
    <mergeCell ref="G106:G107"/>
    <mergeCell ref="J106:J107"/>
    <mergeCell ref="M106:M107"/>
    <mergeCell ref="V106:V107"/>
    <mergeCell ref="Y106:Y107"/>
    <mergeCell ref="M108:M109"/>
    <mergeCell ref="N108:N109"/>
    <mergeCell ref="Q108:Q109"/>
    <mergeCell ref="T108:T109"/>
    <mergeCell ref="M110:M111"/>
    <mergeCell ref="P110:P111"/>
    <mergeCell ref="S110:S111"/>
    <mergeCell ref="N110:N111"/>
    <mergeCell ref="Q110:Q111"/>
    <mergeCell ref="T110:T111"/>
    <mergeCell ref="W108:W109"/>
    <mergeCell ref="P108:P109"/>
    <mergeCell ref="E110:E111"/>
    <mergeCell ref="H110:H111"/>
    <mergeCell ref="K110:K111"/>
    <mergeCell ref="D110:D111"/>
    <mergeCell ref="G110:G111"/>
    <mergeCell ref="J110:J111"/>
    <mergeCell ref="Z108:Z109"/>
    <mergeCell ref="Y110:Y111"/>
    <mergeCell ref="W98:W99"/>
    <mergeCell ref="Z98:Z99"/>
    <mergeCell ref="W100:W101"/>
    <mergeCell ref="S100:S101"/>
    <mergeCell ref="V100:V101"/>
    <mergeCell ref="Y98:Y99"/>
    <mergeCell ref="N100:N101"/>
    <mergeCell ref="Q100:Q101"/>
    <mergeCell ref="T100:T101"/>
    <mergeCell ref="Z102:Z103"/>
    <mergeCell ref="W102:W103"/>
    <mergeCell ref="D98:D99"/>
    <mergeCell ref="M102:M103"/>
    <mergeCell ref="P102:P103"/>
    <mergeCell ref="S102:S103"/>
    <mergeCell ref="V102:V103"/>
    <mergeCell ref="N102:N103"/>
    <mergeCell ref="Q102:Q103"/>
    <mergeCell ref="T102:T103"/>
    <mergeCell ref="Y102:Y103"/>
    <mergeCell ref="Z100:Z101"/>
    <mergeCell ref="M100:M101"/>
    <mergeCell ref="P100:P101"/>
    <mergeCell ref="S88:S89"/>
    <mergeCell ref="V88:V89"/>
    <mergeCell ref="N88:N89"/>
    <mergeCell ref="W86:W87"/>
    <mergeCell ref="Y88:Y89"/>
    <mergeCell ref="Z88:Z89"/>
    <mergeCell ref="T88:T89"/>
    <mergeCell ref="D90:D91"/>
    <mergeCell ref="T86:T87"/>
    <mergeCell ref="S90:S91"/>
    <mergeCell ref="V90:V91"/>
    <mergeCell ref="Y90:Y91"/>
    <mergeCell ref="T90:T91"/>
    <mergeCell ref="S94:S95"/>
    <mergeCell ref="V94:V95"/>
    <mergeCell ref="Y94:Y95"/>
    <mergeCell ref="T92:T93"/>
    <mergeCell ref="W92:W93"/>
    <mergeCell ref="N92:N93"/>
    <mergeCell ref="Q92:Q93"/>
    <mergeCell ref="M92:M93"/>
    <mergeCell ref="N90:N91"/>
    <mergeCell ref="P92:P93"/>
    <mergeCell ref="S92:S93"/>
    <mergeCell ref="V92:V93"/>
    <mergeCell ref="Y92:Y93"/>
    <mergeCell ref="P90:P91"/>
    <mergeCell ref="W90:W91"/>
    <mergeCell ref="D94:D95"/>
    <mergeCell ref="G94:G95"/>
    <mergeCell ref="J94:J95"/>
    <mergeCell ref="M94:M95"/>
    <mergeCell ref="W82:W83"/>
    <mergeCell ref="Z82:Z83"/>
    <mergeCell ref="W80:W81"/>
    <mergeCell ref="Z80:Z81"/>
    <mergeCell ref="Y78:Y79"/>
    <mergeCell ref="T84:T85"/>
    <mergeCell ref="AN80:AN81"/>
    <mergeCell ref="D82:D83"/>
    <mergeCell ref="G82:G83"/>
    <mergeCell ref="J82:J83"/>
    <mergeCell ref="M82:M83"/>
    <mergeCell ref="P82:P83"/>
    <mergeCell ref="S82:S83"/>
    <mergeCell ref="V82:V83"/>
    <mergeCell ref="Y82:Y83"/>
    <mergeCell ref="Q88:Q89"/>
    <mergeCell ref="M84:M85"/>
    <mergeCell ref="AK86:AK87"/>
    <mergeCell ref="M86:M87"/>
    <mergeCell ref="P86:P87"/>
    <mergeCell ref="Z86:Z87"/>
    <mergeCell ref="N86:N87"/>
    <mergeCell ref="S86:S87"/>
    <mergeCell ref="V86:V87"/>
    <mergeCell ref="Q86:Q87"/>
    <mergeCell ref="Y86:Y87"/>
    <mergeCell ref="S84:S85"/>
    <mergeCell ref="V84:V85"/>
    <mergeCell ref="Y84:Y85"/>
    <mergeCell ref="W84:W85"/>
    <mergeCell ref="M88:M89"/>
    <mergeCell ref="P88:P89"/>
    <mergeCell ref="N80:N81"/>
    <mergeCell ref="Q80:Q81"/>
    <mergeCell ref="T80:T81"/>
    <mergeCell ref="T70:T71"/>
    <mergeCell ref="N70:N71"/>
    <mergeCell ref="P80:P81"/>
    <mergeCell ref="S80:S81"/>
    <mergeCell ref="D78:D79"/>
    <mergeCell ref="G78:G79"/>
    <mergeCell ref="J78:J79"/>
    <mergeCell ref="M78:M79"/>
    <mergeCell ref="M80:M81"/>
    <mergeCell ref="N78:N79"/>
    <mergeCell ref="J80:J81"/>
    <mergeCell ref="P78:P79"/>
    <mergeCell ref="S78:S79"/>
    <mergeCell ref="V78:V79"/>
    <mergeCell ref="E76:E77"/>
    <mergeCell ref="H76:H77"/>
    <mergeCell ref="D74:D75"/>
    <mergeCell ref="G74:G75"/>
    <mergeCell ref="J74:J75"/>
    <mergeCell ref="N72:N73"/>
    <mergeCell ref="Q72:Q73"/>
    <mergeCell ref="T72:T73"/>
    <mergeCell ref="S72:S73"/>
    <mergeCell ref="H72:H73"/>
    <mergeCell ref="G76:G77"/>
    <mergeCell ref="J76:J77"/>
    <mergeCell ref="M76:M77"/>
    <mergeCell ref="E72:E73"/>
    <mergeCell ref="M74:M75"/>
    <mergeCell ref="AV8:AV9"/>
    <mergeCell ref="AV10:AV11"/>
    <mergeCell ref="AV12:AV13"/>
    <mergeCell ref="AU14:AU15"/>
    <mergeCell ref="AU16:AU17"/>
    <mergeCell ref="AV14:AV15"/>
    <mergeCell ref="AV16:AV17"/>
    <mergeCell ref="AV18:AV19"/>
    <mergeCell ref="AV20:AV21"/>
    <mergeCell ref="AV22:AV23"/>
    <mergeCell ref="AV24:AV25"/>
    <mergeCell ref="AU36:AU37"/>
    <mergeCell ref="AV44:AV45"/>
    <mergeCell ref="AU42:AU43"/>
    <mergeCell ref="AU44:AU45"/>
    <mergeCell ref="AV42:AV43"/>
    <mergeCell ref="AV40:AV41"/>
    <mergeCell ref="AV164:AV165"/>
    <mergeCell ref="AV82:AV83"/>
    <mergeCell ref="AV86:AV87"/>
    <mergeCell ref="AV88:AV89"/>
    <mergeCell ref="AV26:AV27"/>
    <mergeCell ref="AL48:AL49"/>
    <mergeCell ref="AK52:AK53"/>
    <mergeCell ref="AN52:AN53"/>
    <mergeCell ref="AV32:AV33"/>
    <mergeCell ref="AV34:AV35"/>
    <mergeCell ref="AV36:AV37"/>
    <mergeCell ref="AV38:AV39"/>
    <mergeCell ref="AK48:AK49"/>
    <mergeCell ref="AN48:AN49"/>
    <mergeCell ref="AU32:AU33"/>
    <mergeCell ref="AK56:AK57"/>
    <mergeCell ref="AN56:AN57"/>
    <mergeCell ref="AK42:AK43"/>
    <mergeCell ref="AV28:AV29"/>
    <mergeCell ref="AV30:AV31"/>
    <mergeCell ref="AU30:AU31"/>
    <mergeCell ref="AU34:AU35"/>
    <mergeCell ref="AK72:AK73"/>
    <mergeCell ref="AK80:AK81"/>
    <mergeCell ref="AN76:AN77"/>
    <mergeCell ref="AK94:AK95"/>
    <mergeCell ref="AV46:AV47"/>
    <mergeCell ref="AV48:AV49"/>
    <mergeCell ref="AK44:AK45"/>
    <mergeCell ref="AV72:AV73"/>
    <mergeCell ref="AL72:AL73"/>
    <mergeCell ref="AO72:AO73"/>
    <mergeCell ref="AK46:AK47"/>
    <mergeCell ref="AP46:AP47"/>
    <mergeCell ref="AN46:AN47"/>
    <mergeCell ref="AP54:AP55"/>
    <mergeCell ref="AN58:AN59"/>
    <mergeCell ref="AL56:AL57"/>
    <mergeCell ref="AO56:AO57"/>
    <mergeCell ref="AP56:AP57"/>
    <mergeCell ref="AV50:AV51"/>
    <mergeCell ref="AU50:AU51"/>
    <mergeCell ref="AL50:AL51"/>
    <mergeCell ref="AV52:AV53"/>
    <mergeCell ref="AV54:AV55"/>
    <mergeCell ref="AL52:AL53"/>
    <mergeCell ref="AV162:AV163"/>
    <mergeCell ref="AU150:AU151"/>
    <mergeCell ref="AU152:AU153"/>
    <mergeCell ref="AU154:AU155"/>
    <mergeCell ref="AU156:AU157"/>
    <mergeCell ref="AV96:AV97"/>
    <mergeCell ref="AV98:AV99"/>
    <mergeCell ref="AV100:AV101"/>
    <mergeCell ref="AU148:AU149"/>
    <mergeCell ref="AV110:AV111"/>
    <mergeCell ref="AP70:AP71"/>
    <mergeCell ref="AO70:AO71"/>
    <mergeCell ref="AO68:AO69"/>
    <mergeCell ref="AP68:AP69"/>
    <mergeCell ref="AL70:AL71"/>
    <mergeCell ref="AN70:AN71"/>
    <mergeCell ref="AL68:AL69"/>
    <mergeCell ref="AK70:AK71"/>
    <mergeCell ref="AO64:AO65"/>
    <mergeCell ref="AP64:AP65"/>
    <mergeCell ref="AV74:AV75"/>
    <mergeCell ref="AV56:AV57"/>
    <mergeCell ref="AV58:AV59"/>
    <mergeCell ref="AP58:AP59"/>
    <mergeCell ref="AO58:AO59"/>
    <mergeCell ref="AU56:AU57"/>
    <mergeCell ref="AU58:AU59"/>
    <mergeCell ref="AV62:AV63"/>
    <mergeCell ref="AN44:AN45"/>
    <mergeCell ref="AL46:AL47"/>
    <mergeCell ref="AO46:AO47"/>
    <mergeCell ref="AN72:AN73"/>
    <mergeCell ref="AO48:AO49"/>
    <mergeCell ref="AP48:AP49"/>
    <mergeCell ref="AU46:AU47"/>
    <mergeCell ref="AU48:AU49"/>
    <mergeCell ref="AO52:AO53"/>
    <mergeCell ref="AP52:AP53"/>
    <mergeCell ref="AO54:AO55"/>
    <mergeCell ref="AU52:AU53"/>
    <mergeCell ref="AP44:AP45"/>
    <mergeCell ref="AO40:AO41"/>
    <mergeCell ref="AP40:AP41"/>
    <mergeCell ref="AP42:AP43"/>
    <mergeCell ref="AL42:AL43"/>
    <mergeCell ref="AO42:AO43"/>
    <mergeCell ref="AV66:AV67"/>
    <mergeCell ref="AK76:AK77"/>
    <mergeCell ref="AN68:AN69"/>
    <mergeCell ref="AP78:AP79"/>
    <mergeCell ref="AP72:AP73"/>
    <mergeCell ref="AP74:AP75"/>
    <mergeCell ref="AU18:AU19"/>
    <mergeCell ref="AU20:AU21"/>
    <mergeCell ref="AU22:AU23"/>
    <mergeCell ref="AU24:AU25"/>
    <mergeCell ref="AU26:AU27"/>
    <mergeCell ref="AU28:AU29"/>
    <mergeCell ref="AP66:AP67"/>
    <mergeCell ref="AL64:AL65"/>
    <mergeCell ref="AO60:AO61"/>
    <mergeCell ref="AP60:AP61"/>
    <mergeCell ref="AO50:AO51"/>
    <mergeCell ref="AN42:AN43"/>
    <mergeCell ref="AP26:AP27"/>
    <mergeCell ref="AP18:AP19"/>
    <mergeCell ref="AU38:AU39"/>
    <mergeCell ref="AU40:AU41"/>
    <mergeCell ref="AV76:AV77"/>
    <mergeCell ref="AV78:AV79"/>
    <mergeCell ref="AV68:AV69"/>
    <mergeCell ref="AK36:AK37"/>
    <mergeCell ref="AV70:AV71"/>
    <mergeCell ref="AN36:AN37"/>
    <mergeCell ref="AP38:AP39"/>
    <mergeCell ref="AO38:AO39"/>
    <mergeCell ref="AN38:AN39"/>
    <mergeCell ref="AL36:AL37"/>
    <mergeCell ref="AO36:AO37"/>
    <mergeCell ref="AP36:AP37"/>
    <mergeCell ref="AU54:AU55"/>
    <mergeCell ref="AP80:AP81"/>
    <mergeCell ref="AO78:AO79"/>
    <mergeCell ref="AN78:AN79"/>
    <mergeCell ref="AP82:AP83"/>
    <mergeCell ref="AO82:AO83"/>
    <mergeCell ref="AU82:AU83"/>
    <mergeCell ref="AV60:AV61"/>
    <mergeCell ref="AV64:AV65"/>
    <mergeCell ref="AU60:AU61"/>
    <mergeCell ref="AU62:AU63"/>
    <mergeCell ref="AU64:AU65"/>
    <mergeCell ref="AN64:AN65"/>
    <mergeCell ref="AP76:AP77"/>
    <mergeCell ref="AO76:AO77"/>
    <mergeCell ref="AO74:AO75"/>
    <mergeCell ref="AO62:AO63"/>
    <mergeCell ref="AN62:AN63"/>
    <mergeCell ref="AN60:AN61"/>
    <mergeCell ref="AP62:AP63"/>
    <mergeCell ref="AN50:AN51"/>
    <mergeCell ref="AN40:AN41"/>
    <mergeCell ref="AL44:AL45"/>
    <mergeCell ref="AO44:AO45"/>
    <mergeCell ref="AL40:AL41"/>
    <mergeCell ref="V62:V63"/>
    <mergeCell ref="V54:V55"/>
    <mergeCell ref="V56:V57"/>
    <mergeCell ref="V58:V59"/>
    <mergeCell ref="V60:V61"/>
    <mergeCell ref="W60:W61"/>
    <mergeCell ref="Y66:Y67"/>
    <mergeCell ref="W66:W67"/>
    <mergeCell ref="W72:W73"/>
    <mergeCell ref="V76:V77"/>
    <mergeCell ref="AL76:AL77"/>
    <mergeCell ref="AK74:AK75"/>
    <mergeCell ref="Z70:Z71"/>
    <mergeCell ref="AI70:AI71"/>
    <mergeCell ref="AK64:AK65"/>
    <mergeCell ref="AB74:AB75"/>
    <mergeCell ref="AE76:AE77"/>
    <mergeCell ref="AF76:AF77"/>
    <mergeCell ref="AH76:AH77"/>
    <mergeCell ref="AI76:AI77"/>
    <mergeCell ref="AK62:AK63"/>
    <mergeCell ref="AI62:AI63"/>
    <mergeCell ref="Y64:Y65"/>
    <mergeCell ref="Z62:Z63"/>
    <mergeCell ref="Y62:Y63"/>
    <mergeCell ref="Z72:Z73"/>
    <mergeCell ref="AE62:AE63"/>
    <mergeCell ref="AF62:AF63"/>
    <mergeCell ref="V40:V41"/>
    <mergeCell ref="V42:V43"/>
    <mergeCell ref="Y48:Y49"/>
    <mergeCell ref="Y52:Y53"/>
    <mergeCell ref="Y36:Y37"/>
    <mergeCell ref="Y38:Y39"/>
    <mergeCell ref="Y40:Y41"/>
    <mergeCell ref="Y42:Y43"/>
    <mergeCell ref="M66:M67"/>
    <mergeCell ref="P36:P37"/>
    <mergeCell ref="P38:P39"/>
    <mergeCell ref="P40:P41"/>
    <mergeCell ref="P42:P43"/>
    <mergeCell ref="P52:P53"/>
    <mergeCell ref="P58:P59"/>
    <mergeCell ref="P48:P49"/>
    <mergeCell ref="P50:P51"/>
    <mergeCell ref="P44:P45"/>
    <mergeCell ref="P46:P47"/>
    <mergeCell ref="S52:S53"/>
    <mergeCell ref="S62:S63"/>
    <mergeCell ref="S36:S37"/>
    <mergeCell ref="S38:S39"/>
    <mergeCell ref="S40:S41"/>
    <mergeCell ref="S42:S43"/>
    <mergeCell ref="S48:S49"/>
    <mergeCell ref="S50:S51"/>
    <mergeCell ref="P62:P63"/>
    <mergeCell ref="S54:S55"/>
    <mergeCell ref="S56:S57"/>
    <mergeCell ref="S58:S59"/>
    <mergeCell ref="S60:S61"/>
    <mergeCell ref="J62:J63"/>
    <mergeCell ref="J48:J49"/>
    <mergeCell ref="G36:G37"/>
    <mergeCell ref="G38:G39"/>
    <mergeCell ref="M36:M37"/>
    <mergeCell ref="M38:M39"/>
    <mergeCell ref="M40:M41"/>
    <mergeCell ref="M42:M43"/>
    <mergeCell ref="G62:G63"/>
    <mergeCell ref="G64:G65"/>
    <mergeCell ref="G40:G41"/>
    <mergeCell ref="G42:G43"/>
    <mergeCell ref="G44:G45"/>
    <mergeCell ref="G46:G47"/>
    <mergeCell ref="M60:M61"/>
    <mergeCell ref="M62:M63"/>
    <mergeCell ref="M64:M65"/>
    <mergeCell ref="J44:J45"/>
    <mergeCell ref="J46:J47"/>
    <mergeCell ref="K46:K47"/>
    <mergeCell ref="K60:K61"/>
    <mergeCell ref="K54:K55"/>
    <mergeCell ref="M46:M47"/>
    <mergeCell ref="M48:M49"/>
    <mergeCell ref="J60:J61"/>
    <mergeCell ref="K142:K143"/>
    <mergeCell ref="AL142:AL143"/>
    <mergeCell ref="AO142:AO143"/>
    <mergeCell ref="AP142:AP143"/>
    <mergeCell ref="AN142:AN143"/>
    <mergeCell ref="D142:D143"/>
    <mergeCell ref="G142:G143"/>
    <mergeCell ref="J142:J143"/>
    <mergeCell ref="D70:D71"/>
    <mergeCell ref="J68:J69"/>
    <mergeCell ref="A142:A143"/>
    <mergeCell ref="E142:E143"/>
    <mergeCell ref="H142:H143"/>
    <mergeCell ref="A140:A141"/>
    <mergeCell ref="E140:E141"/>
    <mergeCell ref="H140:H141"/>
    <mergeCell ref="J136:J137"/>
    <mergeCell ref="H134:H135"/>
    <mergeCell ref="D68:D69"/>
    <mergeCell ref="G68:G69"/>
    <mergeCell ref="G70:G71"/>
    <mergeCell ref="S68:S69"/>
    <mergeCell ref="AB72:AB73"/>
    <mergeCell ref="AC72:AC73"/>
    <mergeCell ref="V72:V73"/>
    <mergeCell ref="Y72:Y73"/>
    <mergeCell ref="Q70:Q71"/>
    <mergeCell ref="AN82:AN83"/>
    <mergeCell ref="AO80:AO81"/>
    <mergeCell ref="V80:V81"/>
    <mergeCell ref="Q78:Q79"/>
    <mergeCell ref="T78:T79"/>
    <mergeCell ref="AK140:AK141"/>
    <mergeCell ref="AF138:AF139"/>
    <mergeCell ref="S140:S141"/>
    <mergeCell ref="V140:V141"/>
    <mergeCell ref="AK138:AK139"/>
    <mergeCell ref="AB138:AB139"/>
    <mergeCell ref="AC138:AC139"/>
    <mergeCell ref="AE138:AE139"/>
    <mergeCell ref="AB140:AB141"/>
    <mergeCell ref="AC140:AC141"/>
    <mergeCell ref="AE140:AE141"/>
    <mergeCell ref="AF140:AF141"/>
    <mergeCell ref="AL140:AL141"/>
    <mergeCell ref="AP136:AP137"/>
    <mergeCell ref="AN136:AN137"/>
    <mergeCell ref="P136:P137"/>
    <mergeCell ref="S136:S137"/>
    <mergeCell ref="V136:V137"/>
    <mergeCell ref="AH136:AH137"/>
    <mergeCell ref="W136:W137"/>
    <mergeCell ref="AB136:AB137"/>
    <mergeCell ref="AC136:AC137"/>
    <mergeCell ref="AH140:AH141"/>
    <mergeCell ref="AI140:AI141"/>
    <mergeCell ref="AO140:AO141"/>
    <mergeCell ref="AP140:AP141"/>
    <mergeCell ref="AN140:AN141"/>
    <mergeCell ref="A138:A139"/>
    <mergeCell ref="E138:E139"/>
    <mergeCell ref="H138:H139"/>
    <mergeCell ref="K138:K139"/>
    <mergeCell ref="N138:N139"/>
    <mergeCell ref="Q138:Q139"/>
    <mergeCell ref="D138:D139"/>
    <mergeCell ref="G138:G139"/>
    <mergeCell ref="J138:J139"/>
    <mergeCell ref="M138:M139"/>
    <mergeCell ref="T138:T139"/>
    <mergeCell ref="AL138:AL139"/>
    <mergeCell ref="AO138:AO139"/>
    <mergeCell ref="AP138:AP139"/>
    <mergeCell ref="AN138:AN139"/>
    <mergeCell ref="Z136:Z137"/>
    <mergeCell ref="AK136:AK137"/>
    <mergeCell ref="A136:A137"/>
    <mergeCell ref="E136:E137"/>
    <mergeCell ref="H136:H137"/>
    <mergeCell ref="K136:K137"/>
    <mergeCell ref="D136:D137"/>
    <mergeCell ref="G136:G137"/>
    <mergeCell ref="AH138:AH139"/>
    <mergeCell ref="AI138:AI139"/>
    <mergeCell ref="AI136:AI137"/>
    <mergeCell ref="Z138:Z139"/>
    <mergeCell ref="A134:A135"/>
    <mergeCell ref="E134:E135"/>
    <mergeCell ref="AL136:AL137"/>
    <mergeCell ref="M136:M137"/>
    <mergeCell ref="AL134:AL135"/>
    <mergeCell ref="AO134:AO135"/>
    <mergeCell ref="AE134:AE135"/>
    <mergeCell ref="AF134:AF135"/>
    <mergeCell ref="AE136:AE137"/>
    <mergeCell ref="AF136:AF137"/>
    <mergeCell ref="AO136:AO137"/>
    <mergeCell ref="AK134:AK135"/>
    <mergeCell ref="Z134:Z135"/>
    <mergeCell ref="AB134:AB135"/>
    <mergeCell ref="AC134:AC135"/>
    <mergeCell ref="V132:V133"/>
    <mergeCell ref="A132:A133"/>
    <mergeCell ref="E132:E133"/>
    <mergeCell ref="H132:H133"/>
    <mergeCell ref="K132:K133"/>
    <mergeCell ref="Z132:Z133"/>
    <mergeCell ref="AL132:AL133"/>
    <mergeCell ref="AO132:AO133"/>
    <mergeCell ref="Q132:Q133"/>
    <mergeCell ref="T132:T133"/>
    <mergeCell ref="W132:W133"/>
    <mergeCell ref="P132:P133"/>
    <mergeCell ref="S134:S135"/>
    <mergeCell ref="V134:V135"/>
    <mergeCell ref="N134:N135"/>
    <mergeCell ref="Q134:Q135"/>
    <mergeCell ref="T134:T135"/>
    <mergeCell ref="AP132:AP133"/>
    <mergeCell ref="AN132:AN133"/>
    <mergeCell ref="AB132:AB133"/>
    <mergeCell ref="AC132:AC133"/>
    <mergeCell ref="AE132:AE133"/>
    <mergeCell ref="AF132:AF133"/>
    <mergeCell ref="AK132:AK133"/>
    <mergeCell ref="K134:K135"/>
    <mergeCell ref="D134:D135"/>
    <mergeCell ref="G134:G135"/>
    <mergeCell ref="J134:J135"/>
    <mergeCell ref="AP134:AP135"/>
    <mergeCell ref="AN134:AN135"/>
    <mergeCell ref="AH134:AH135"/>
    <mergeCell ref="AI134:AI135"/>
    <mergeCell ref="M134:M135"/>
    <mergeCell ref="P134:P135"/>
    <mergeCell ref="S132:S133"/>
    <mergeCell ref="Y132:Y133"/>
    <mergeCell ref="D132:D133"/>
    <mergeCell ref="G132:G133"/>
    <mergeCell ref="J132:J133"/>
    <mergeCell ref="M132:M133"/>
    <mergeCell ref="N132:N133"/>
    <mergeCell ref="AH132:AH133"/>
    <mergeCell ref="AI132:AI133"/>
    <mergeCell ref="AO128:AO129"/>
    <mergeCell ref="AP128:AP129"/>
    <mergeCell ref="AN128:AN129"/>
    <mergeCell ref="A130:A131"/>
    <mergeCell ref="E130:E131"/>
    <mergeCell ref="H130:H131"/>
    <mergeCell ref="K130:K131"/>
    <mergeCell ref="N130:N131"/>
    <mergeCell ref="Q130:Q131"/>
    <mergeCell ref="T130:T131"/>
    <mergeCell ref="AP130:AP131"/>
    <mergeCell ref="AN130:AN131"/>
    <mergeCell ref="AK130:AK131"/>
    <mergeCell ref="AB130:AB131"/>
    <mergeCell ref="AC130:AC131"/>
    <mergeCell ref="AE130:AE131"/>
    <mergeCell ref="AF130:AF131"/>
    <mergeCell ref="AH130:AH131"/>
    <mergeCell ref="AI130:AI131"/>
    <mergeCell ref="W130:W131"/>
    <mergeCell ref="Z130:Z131"/>
    <mergeCell ref="AL130:AL131"/>
    <mergeCell ref="AO130:AO131"/>
    <mergeCell ref="D130:D131"/>
    <mergeCell ref="G130:G131"/>
    <mergeCell ref="J130:J131"/>
    <mergeCell ref="AB128:AB129"/>
    <mergeCell ref="AC128:AC129"/>
    <mergeCell ref="A128:A129"/>
    <mergeCell ref="E128:E129"/>
    <mergeCell ref="H128:H129"/>
    <mergeCell ref="K128:K129"/>
    <mergeCell ref="D128:D129"/>
    <mergeCell ref="G128:G129"/>
    <mergeCell ref="A126:A127"/>
    <mergeCell ref="W128:W129"/>
    <mergeCell ref="AL128:AL129"/>
    <mergeCell ref="M128:M129"/>
    <mergeCell ref="AL126:AL127"/>
    <mergeCell ref="AE126:AE127"/>
    <mergeCell ref="AF126:AF127"/>
    <mergeCell ref="AE128:AE129"/>
    <mergeCell ref="AF128:AF129"/>
    <mergeCell ref="AH128:AH129"/>
    <mergeCell ref="AI128:AI129"/>
    <mergeCell ref="J128:J129"/>
    <mergeCell ref="N128:N129"/>
    <mergeCell ref="Q128:Q129"/>
    <mergeCell ref="T128:T129"/>
    <mergeCell ref="AB126:AB127"/>
    <mergeCell ref="AC126:AC127"/>
    <mergeCell ref="D124:D125"/>
    <mergeCell ref="G124:G125"/>
    <mergeCell ref="J124:J125"/>
    <mergeCell ref="AO124:AO125"/>
    <mergeCell ref="AP124:AP125"/>
    <mergeCell ref="AN124:AN125"/>
    <mergeCell ref="E126:E127"/>
    <mergeCell ref="H126:H127"/>
    <mergeCell ref="K126:K127"/>
    <mergeCell ref="W124:W125"/>
    <mergeCell ref="P124:P125"/>
    <mergeCell ref="S126:S127"/>
    <mergeCell ref="Y124:Y125"/>
    <mergeCell ref="D126:D127"/>
    <mergeCell ref="G126:G127"/>
    <mergeCell ref="J126:J127"/>
    <mergeCell ref="AO126:AO127"/>
    <mergeCell ref="AP126:AP127"/>
    <mergeCell ref="AN126:AN127"/>
    <mergeCell ref="Z126:Z127"/>
    <mergeCell ref="W126:W127"/>
    <mergeCell ref="M126:M127"/>
    <mergeCell ref="P126:P127"/>
    <mergeCell ref="AH126:AH127"/>
    <mergeCell ref="AI126:AI127"/>
    <mergeCell ref="M124:M125"/>
    <mergeCell ref="A122:A123"/>
    <mergeCell ref="E122:E123"/>
    <mergeCell ref="H122:H123"/>
    <mergeCell ref="K122:K123"/>
    <mergeCell ref="N122:N123"/>
    <mergeCell ref="Q122:Q123"/>
    <mergeCell ref="AL122:AL123"/>
    <mergeCell ref="AO122:AO123"/>
    <mergeCell ref="AP122:AP123"/>
    <mergeCell ref="AN122:AN123"/>
    <mergeCell ref="Z124:Z125"/>
    <mergeCell ref="AK124:AK125"/>
    <mergeCell ref="AF122:AF123"/>
    <mergeCell ref="AK122:AK123"/>
    <mergeCell ref="AE122:AE123"/>
    <mergeCell ref="AL124:AL125"/>
    <mergeCell ref="D122:D123"/>
    <mergeCell ref="G122:G123"/>
    <mergeCell ref="W122:W123"/>
    <mergeCell ref="Z122:Z123"/>
    <mergeCell ref="S124:S125"/>
    <mergeCell ref="V124:V125"/>
    <mergeCell ref="V122:V123"/>
    <mergeCell ref="Y122:Y123"/>
    <mergeCell ref="J122:J123"/>
    <mergeCell ref="M122:M123"/>
    <mergeCell ref="A124:A125"/>
    <mergeCell ref="E124:E125"/>
    <mergeCell ref="H124:H125"/>
    <mergeCell ref="K124:K125"/>
    <mergeCell ref="AE124:AE125"/>
    <mergeCell ref="AF124:AF125"/>
    <mergeCell ref="A118:A119"/>
    <mergeCell ref="E118:E119"/>
    <mergeCell ref="H118:H119"/>
    <mergeCell ref="K118:K119"/>
    <mergeCell ref="D118:D119"/>
    <mergeCell ref="G118:G119"/>
    <mergeCell ref="J118:J119"/>
    <mergeCell ref="A120:A121"/>
    <mergeCell ref="E120:E121"/>
    <mergeCell ref="H120:H121"/>
    <mergeCell ref="K120:K121"/>
    <mergeCell ref="D120:D121"/>
    <mergeCell ref="G120:G121"/>
    <mergeCell ref="J120:J121"/>
    <mergeCell ref="AL118:AL119"/>
    <mergeCell ref="AO118:AO119"/>
    <mergeCell ref="AP118:AP119"/>
    <mergeCell ref="AN118:AN119"/>
    <mergeCell ref="AL120:AL121"/>
    <mergeCell ref="M120:M121"/>
    <mergeCell ref="AB120:AB121"/>
    <mergeCell ref="AC120:AC121"/>
    <mergeCell ref="N120:N121"/>
    <mergeCell ref="Q120:Q121"/>
    <mergeCell ref="T120:T121"/>
    <mergeCell ref="AO120:AO121"/>
    <mergeCell ref="AP120:AP121"/>
    <mergeCell ref="AN120:AN121"/>
    <mergeCell ref="M118:M119"/>
    <mergeCell ref="P118:P119"/>
    <mergeCell ref="S118:S119"/>
    <mergeCell ref="V118:V119"/>
    <mergeCell ref="AO110:AO111"/>
    <mergeCell ref="AP110:AP111"/>
    <mergeCell ref="AN110:AN111"/>
    <mergeCell ref="AO112:AO113"/>
    <mergeCell ref="AP112:AP113"/>
    <mergeCell ref="AN112:AN113"/>
    <mergeCell ref="A116:A117"/>
    <mergeCell ref="E116:E117"/>
    <mergeCell ref="H116:H117"/>
    <mergeCell ref="K116:K117"/>
    <mergeCell ref="Z116:Z117"/>
    <mergeCell ref="T114:T115"/>
    <mergeCell ref="A114:A115"/>
    <mergeCell ref="AL116:AL117"/>
    <mergeCell ref="AO116:AO117"/>
    <mergeCell ref="AP116:AP117"/>
    <mergeCell ref="AN116:AN117"/>
    <mergeCell ref="AB116:AB117"/>
    <mergeCell ref="AC116:AC117"/>
    <mergeCell ref="AE116:AE117"/>
    <mergeCell ref="AF116:AF117"/>
    <mergeCell ref="AK116:AK117"/>
    <mergeCell ref="D116:D117"/>
    <mergeCell ref="G116:G117"/>
    <mergeCell ref="J116:J117"/>
    <mergeCell ref="M116:M117"/>
    <mergeCell ref="N116:N117"/>
    <mergeCell ref="Q116:Q117"/>
    <mergeCell ref="P116:P117"/>
    <mergeCell ref="P114:P115"/>
    <mergeCell ref="S114:S115"/>
    <mergeCell ref="V114:V115"/>
    <mergeCell ref="M112:M113"/>
    <mergeCell ref="P112:P113"/>
    <mergeCell ref="S112:S113"/>
    <mergeCell ref="Q114:Q115"/>
    <mergeCell ref="D114:D115"/>
    <mergeCell ref="G114:G115"/>
    <mergeCell ref="J114:J115"/>
    <mergeCell ref="M114:M115"/>
    <mergeCell ref="AP114:AP115"/>
    <mergeCell ref="AN114:AN115"/>
    <mergeCell ref="AK114:AK115"/>
    <mergeCell ref="AB114:AB115"/>
    <mergeCell ref="AC114:AC115"/>
    <mergeCell ref="AE114:AE115"/>
    <mergeCell ref="AF114:AF115"/>
    <mergeCell ref="AH114:AH115"/>
    <mergeCell ref="AI114:AI115"/>
    <mergeCell ref="AL114:AL115"/>
    <mergeCell ref="AO114:AO115"/>
    <mergeCell ref="Y114:Y115"/>
    <mergeCell ref="W114:W115"/>
    <mergeCell ref="Z114:Z115"/>
    <mergeCell ref="E114:E115"/>
    <mergeCell ref="H114:H115"/>
    <mergeCell ref="K114:K115"/>
    <mergeCell ref="V112:V113"/>
    <mergeCell ref="Y112:Y113"/>
    <mergeCell ref="Z112:Z113"/>
    <mergeCell ref="AK112:AK113"/>
    <mergeCell ref="A108:A109"/>
    <mergeCell ref="E108:E109"/>
    <mergeCell ref="H108:H109"/>
    <mergeCell ref="K108:K109"/>
    <mergeCell ref="AE108:AE109"/>
    <mergeCell ref="AF108:AF109"/>
    <mergeCell ref="Y108:Y109"/>
    <mergeCell ref="D108:D109"/>
    <mergeCell ref="G108:G109"/>
    <mergeCell ref="J108:J109"/>
    <mergeCell ref="AP108:AP109"/>
    <mergeCell ref="AN108:AN109"/>
    <mergeCell ref="A112:A113"/>
    <mergeCell ref="E112:E113"/>
    <mergeCell ref="H112:H113"/>
    <mergeCell ref="K112:K113"/>
    <mergeCell ref="D112:D113"/>
    <mergeCell ref="G112:G113"/>
    <mergeCell ref="A110:A111"/>
    <mergeCell ref="W112:W113"/>
    <mergeCell ref="AL112:AL113"/>
    <mergeCell ref="AL110:AL111"/>
    <mergeCell ref="AE110:AE111"/>
    <mergeCell ref="AF110:AF111"/>
    <mergeCell ref="AE112:AE113"/>
    <mergeCell ref="AF112:AF113"/>
    <mergeCell ref="AH110:AH111"/>
    <mergeCell ref="AI110:AI111"/>
    <mergeCell ref="AH112:AH113"/>
    <mergeCell ref="AI112:AI113"/>
    <mergeCell ref="AK110:AK111"/>
    <mergeCell ref="J112:J113"/>
    <mergeCell ref="E106:E107"/>
    <mergeCell ref="H106:H107"/>
    <mergeCell ref="K106:K107"/>
    <mergeCell ref="AP106:AP107"/>
    <mergeCell ref="AN106:AN107"/>
    <mergeCell ref="AK106:AK107"/>
    <mergeCell ref="W106:W107"/>
    <mergeCell ref="Z106:Z107"/>
    <mergeCell ref="AL106:AL107"/>
    <mergeCell ref="AO106:AO107"/>
    <mergeCell ref="AE106:AE107"/>
    <mergeCell ref="AF106:AF107"/>
    <mergeCell ref="AK108:AK109"/>
    <mergeCell ref="S108:S109"/>
    <mergeCell ref="V108:V109"/>
    <mergeCell ref="AH108:AH109"/>
    <mergeCell ref="AI108:AI109"/>
    <mergeCell ref="AL108:AL109"/>
    <mergeCell ref="AO108:AO109"/>
    <mergeCell ref="AP102:AP103"/>
    <mergeCell ref="AN102:AN103"/>
    <mergeCell ref="W104:W105"/>
    <mergeCell ref="AL104:AL105"/>
    <mergeCell ref="AB104:AB105"/>
    <mergeCell ref="AO104:AO105"/>
    <mergeCell ref="AP104:AP105"/>
    <mergeCell ref="AN104:AN105"/>
    <mergeCell ref="M104:M105"/>
    <mergeCell ref="AE104:AE105"/>
    <mergeCell ref="AF104:AF105"/>
    <mergeCell ref="N106:N107"/>
    <mergeCell ref="Q106:Q107"/>
    <mergeCell ref="T106:T107"/>
    <mergeCell ref="N104:N105"/>
    <mergeCell ref="Q104:Q105"/>
    <mergeCell ref="T104:T105"/>
    <mergeCell ref="AB106:AB107"/>
    <mergeCell ref="P106:P107"/>
    <mergeCell ref="S106:S107"/>
    <mergeCell ref="P104:P105"/>
    <mergeCell ref="S104:S105"/>
    <mergeCell ref="V104:V105"/>
    <mergeCell ref="Y104:Y105"/>
    <mergeCell ref="Z104:Z105"/>
    <mergeCell ref="AK104:AK105"/>
    <mergeCell ref="AC104:AC105"/>
    <mergeCell ref="AK102:AK103"/>
    <mergeCell ref="AB102:AB103"/>
    <mergeCell ref="AC102:AC103"/>
    <mergeCell ref="AO100:AO101"/>
    <mergeCell ref="AK98:AK99"/>
    <mergeCell ref="G98:G99"/>
    <mergeCell ref="J98:J99"/>
    <mergeCell ref="M98:M99"/>
    <mergeCell ref="P98:P99"/>
    <mergeCell ref="Q98:Q99"/>
    <mergeCell ref="A102:A103"/>
    <mergeCell ref="E102:E103"/>
    <mergeCell ref="H102:H103"/>
    <mergeCell ref="K102:K103"/>
    <mergeCell ref="D102:D103"/>
    <mergeCell ref="G102:G103"/>
    <mergeCell ref="J102:J103"/>
    <mergeCell ref="A104:A105"/>
    <mergeCell ref="E104:E105"/>
    <mergeCell ref="H104:H105"/>
    <mergeCell ref="K104:K105"/>
    <mergeCell ref="D104:D105"/>
    <mergeCell ref="G104:G105"/>
    <mergeCell ref="J104:J105"/>
    <mergeCell ref="AL102:AL103"/>
    <mergeCell ref="AO102:AO103"/>
    <mergeCell ref="S98:S99"/>
    <mergeCell ref="V98:V99"/>
    <mergeCell ref="T98:T99"/>
    <mergeCell ref="AH98:AH99"/>
    <mergeCell ref="AI98:AI99"/>
    <mergeCell ref="AN98:AN99"/>
    <mergeCell ref="AH102:AH103"/>
    <mergeCell ref="AI102:AI103"/>
    <mergeCell ref="Y100:Y101"/>
    <mergeCell ref="Z94:Z95"/>
    <mergeCell ref="AP94:AP95"/>
    <mergeCell ref="A96:A97"/>
    <mergeCell ref="E96:E97"/>
    <mergeCell ref="H96:H97"/>
    <mergeCell ref="K96:K97"/>
    <mergeCell ref="N96:N97"/>
    <mergeCell ref="Q96:Q97"/>
    <mergeCell ref="T96:T97"/>
    <mergeCell ref="AN96:AN97"/>
    <mergeCell ref="AL96:AL97"/>
    <mergeCell ref="AO94:AO95"/>
    <mergeCell ref="AO96:AO97"/>
    <mergeCell ref="Z96:Z97"/>
    <mergeCell ref="AE96:AE97"/>
    <mergeCell ref="AF96:AF97"/>
    <mergeCell ref="AN94:AN95"/>
    <mergeCell ref="AB94:AB95"/>
    <mergeCell ref="AC94:AC95"/>
    <mergeCell ref="P94:P95"/>
    <mergeCell ref="D96:D97"/>
    <mergeCell ref="G96:G97"/>
    <mergeCell ref="J96:J97"/>
    <mergeCell ref="M96:M97"/>
    <mergeCell ref="AE94:AE95"/>
    <mergeCell ref="AF94:AF95"/>
    <mergeCell ref="AL94:AL95"/>
    <mergeCell ref="Z90:Z91"/>
    <mergeCell ref="AL90:AL91"/>
    <mergeCell ref="AK90:AK91"/>
    <mergeCell ref="G90:G91"/>
    <mergeCell ref="J90:J91"/>
    <mergeCell ref="M90:M91"/>
    <mergeCell ref="AP90:AP91"/>
    <mergeCell ref="AN90:AN91"/>
    <mergeCell ref="AB90:AB91"/>
    <mergeCell ref="AC90:AC91"/>
    <mergeCell ref="A92:A93"/>
    <mergeCell ref="E92:E93"/>
    <mergeCell ref="H92:H93"/>
    <mergeCell ref="K92:K93"/>
    <mergeCell ref="D92:D93"/>
    <mergeCell ref="G92:G93"/>
    <mergeCell ref="Z92:Z93"/>
    <mergeCell ref="AL92:AL93"/>
    <mergeCell ref="AO92:AO93"/>
    <mergeCell ref="AK92:AK93"/>
    <mergeCell ref="AN92:AN93"/>
    <mergeCell ref="AB92:AB93"/>
    <mergeCell ref="AC92:AC93"/>
    <mergeCell ref="AE92:AE93"/>
    <mergeCell ref="AF92:AF93"/>
    <mergeCell ref="AH92:AH93"/>
    <mergeCell ref="AP92:AP93"/>
    <mergeCell ref="Q90:Q91"/>
    <mergeCell ref="J92:J93"/>
    <mergeCell ref="AP166:AP167"/>
    <mergeCell ref="A168:A169"/>
    <mergeCell ref="E168:E169"/>
    <mergeCell ref="H168:H169"/>
    <mergeCell ref="K168:K169"/>
    <mergeCell ref="N168:N169"/>
    <mergeCell ref="Q168:Q169"/>
    <mergeCell ref="T168:T169"/>
    <mergeCell ref="W168:W169"/>
    <mergeCell ref="AO166:AO167"/>
    <mergeCell ref="AN168:AN169"/>
    <mergeCell ref="AL86:AL87"/>
    <mergeCell ref="AO86:AO87"/>
    <mergeCell ref="AP86:AP87"/>
    <mergeCell ref="AN86:AN87"/>
    <mergeCell ref="AE86:AE87"/>
    <mergeCell ref="AF86:AF87"/>
    <mergeCell ref="AE88:AE89"/>
    <mergeCell ref="AF88:AF89"/>
    <mergeCell ref="AL88:AL89"/>
    <mergeCell ref="AO88:AO89"/>
    <mergeCell ref="AK88:AK89"/>
    <mergeCell ref="AN88:AN89"/>
    <mergeCell ref="AE90:AE91"/>
    <mergeCell ref="AF90:AF91"/>
    <mergeCell ref="AO90:AO91"/>
    <mergeCell ref="AH88:AH89"/>
    <mergeCell ref="AI88:AI89"/>
    <mergeCell ref="AH90:AH91"/>
    <mergeCell ref="AP88:AP89"/>
    <mergeCell ref="A90:A91"/>
    <mergeCell ref="E90:E91"/>
    <mergeCell ref="AO178:AO179"/>
    <mergeCell ref="AN176:AN177"/>
    <mergeCell ref="AN178:AN179"/>
    <mergeCell ref="AM175:AO175"/>
    <mergeCell ref="O175:Q175"/>
    <mergeCell ref="R175:T175"/>
    <mergeCell ref="A166:A167"/>
    <mergeCell ref="E166:E167"/>
    <mergeCell ref="H166:H167"/>
    <mergeCell ref="K166:K167"/>
    <mergeCell ref="N166:N167"/>
    <mergeCell ref="Q166:Q167"/>
    <mergeCell ref="T166:T167"/>
    <mergeCell ref="W166:W167"/>
    <mergeCell ref="AF168:AF169"/>
    <mergeCell ref="AN182:AN183"/>
    <mergeCell ref="D180:D181"/>
    <mergeCell ref="G180:G181"/>
    <mergeCell ref="J180:J181"/>
    <mergeCell ref="M180:M181"/>
    <mergeCell ref="G182:G183"/>
    <mergeCell ref="Z180:Z181"/>
    <mergeCell ref="Y180:Y181"/>
    <mergeCell ref="AL180:AL181"/>
    <mergeCell ref="AL182:AL183"/>
    <mergeCell ref="AH178:AH179"/>
    <mergeCell ref="AO180:AO181"/>
    <mergeCell ref="AK180:AK181"/>
    <mergeCell ref="AN180:AN181"/>
    <mergeCell ref="A182:A183"/>
    <mergeCell ref="E182:E183"/>
    <mergeCell ref="H182:H183"/>
    <mergeCell ref="Z166:Z167"/>
    <mergeCell ref="AO182:AO183"/>
    <mergeCell ref="AP182:AP183"/>
    <mergeCell ref="D34:D35"/>
    <mergeCell ref="G34:G35"/>
    <mergeCell ref="J34:J35"/>
    <mergeCell ref="M34:M35"/>
    <mergeCell ref="P34:P35"/>
    <mergeCell ref="S34:S35"/>
    <mergeCell ref="V182:V183"/>
    <mergeCell ref="AO168:AO169"/>
    <mergeCell ref="AP84:AP85"/>
    <mergeCell ref="AK84:AK85"/>
    <mergeCell ref="K84:K85"/>
    <mergeCell ref="D84:D85"/>
    <mergeCell ref="G84:G85"/>
    <mergeCell ref="A180:A181"/>
    <mergeCell ref="E180:E181"/>
    <mergeCell ref="H180:H181"/>
    <mergeCell ref="K180:K181"/>
    <mergeCell ref="D170:D171"/>
    <mergeCell ref="G170:G171"/>
    <mergeCell ref="AP170:AP171"/>
    <mergeCell ref="P180:P181"/>
    <mergeCell ref="S180:S181"/>
    <mergeCell ref="N180:N181"/>
    <mergeCell ref="Q180:Q181"/>
    <mergeCell ref="T170:T171"/>
    <mergeCell ref="Q170:Q171"/>
    <mergeCell ref="N176:N177"/>
    <mergeCell ref="Q176:Q177"/>
    <mergeCell ref="T176:T177"/>
    <mergeCell ref="N170:N171"/>
    <mergeCell ref="T178:T179"/>
    <mergeCell ref="AL178:AL179"/>
    <mergeCell ref="AK176:AK177"/>
    <mergeCell ref="W178:W179"/>
    <mergeCell ref="Z178:Z179"/>
    <mergeCell ref="Z176:Z177"/>
    <mergeCell ref="AL176:AL177"/>
    <mergeCell ref="Y178:Y179"/>
    <mergeCell ref="AK178:AK179"/>
    <mergeCell ref="AB178:AB179"/>
    <mergeCell ref="AC178:AC179"/>
    <mergeCell ref="AE178:AE179"/>
    <mergeCell ref="AF178:AF179"/>
    <mergeCell ref="U175:W175"/>
    <mergeCell ref="X175:Z175"/>
    <mergeCell ref="AJ175:AL175"/>
    <mergeCell ref="L175:N175"/>
    <mergeCell ref="Y170:Y171"/>
    <mergeCell ref="AK170:AK171"/>
    <mergeCell ref="Z170:Z171"/>
    <mergeCell ref="M170:M171"/>
    <mergeCell ref="V170:V171"/>
    <mergeCell ref="AI178:AI179"/>
    <mergeCell ref="A178:A179"/>
    <mergeCell ref="E178:E179"/>
    <mergeCell ref="H178:H179"/>
    <mergeCell ref="K178:K179"/>
    <mergeCell ref="D178:D179"/>
    <mergeCell ref="G178:G179"/>
    <mergeCell ref="J178:J179"/>
    <mergeCell ref="AB176:AB177"/>
    <mergeCell ref="AC176:AC177"/>
    <mergeCell ref="AE176:AE177"/>
    <mergeCell ref="AF176:AF177"/>
    <mergeCell ref="AH176:AH177"/>
    <mergeCell ref="W176:W177"/>
    <mergeCell ref="A176:A177"/>
    <mergeCell ref="E176:E177"/>
    <mergeCell ref="H176:H177"/>
    <mergeCell ref="K176:K177"/>
    <mergeCell ref="M178:M179"/>
    <mergeCell ref="P178:P179"/>
    <mergeCell ref="S178:S179"/>
    <mergeCell ref="V178:V179"/>
    <mergeCell ref="N178:N179"/>
    <mergeCell ref="Q178:Q179"/>
    <mergeCell ref="AO176:AO177"/>
    <mergeCell ref="A170:A171"/>
    <mergeCell ref="E170:E171"/>
    <mergeCell ref="H170:H171"/>
    <mergeCell ref="K170:K171"/>
    <mergeCell ref="AA175:AC175"/>
    <mergeCell ref="AD175:AF175"/>
    <mergeCell ref="AG175:AI175"/>
    <mergeCell ref="A173:AP173"/>
    <mergeCell ref="W164:W165"/>
    <mergeCell ref="AK164:AK165"/>
    <mergeCell ref="A164:A165"/>
    <mergeCell ref="E164:E165"/>
    <mergeCell ref="H164:H165"/>
    <mergeCell ref="K164:K165"/>
    <mergeCell ref="Z164:Z165"/>
    <mergeCell ref="AL164:AL165"/>
    <mergeCell ref="AL166:AL167"/>
    <mergeCell ref="Z168:Z169"/>
    <mergeCell ref="AL168:AL169"/>
    <mergeCell ref="AK168:AK169"/>
    <mergeCell ref="AK166:AK167"/>
    <mergeCell ref="AB166:AB167"/>
    <mergeCell ref="AC166:AC167"/>
    <mergeCell ref="AC168:AC169"/>
    <mergeCell ref="AN170:AN171"/>
    <mergeCell ref="AL170:AL171"/>
    <mergeCell ref="AO170:AO171"/>
    <mergeCell ref="AB170:AB171"/>
    <mergeCell ref="AC170:AC171"/>
    <mergeCell ref="P170:P171"/>
    <mergeCell ref="S170:S171"/>
    <mergeCell ref="AL162:AL163"/>
    <mergeCell ref="AO162:AO163"/>
    <mergeCell ref="AP162:AP163"/>
    <mergeCell ref="D26:D27"/>
    <mergeCell ref="G26:G27"/>
    <mergeCell ref="J26:J27"/>
    <mergeCell ref="M26:M27"/>
    <mergeCell ref="P26:P27"/>
    <mergeCell ref="S26:S27"/>
    <mergeCell ref="S28:S29"/>
    <mergeCell ref="D164:D165"/>
    <mergeCell ref="G164:G165"/>
    <mergeCell ref="J164:J165"/>
    <mergeCell ref="Y164:Y165"/>
    <mergeCell ref="M164:M165"/>
    <mergeCell ref="P164:P165"/>
    <mergeCell ref="S164:S165"/>
    <mergeCell ref="V164:V165"/>
    <mergeCell ref="N164:N165"/>
    <mergeCell ref="Q164:Q165"/>
    <mergeCell ref="AO164:AO165"/>
    <mergeCell ref="AP164:AP165"/>
    <mergeCell ref="AN164:AN165"/>
    <mergeCell ref="D28:D29"/>
    <mergeCell ref="G28:G29"/>
    <mergeCell ref="J28:J29"/>
    <mergeCell ref="M28:M29"/>
    <mergeCell ref="D30:D31"/>
    <mergeCell ref="G30:G31"/>
    <mergeCell ref="G32:G33"/>
    <mergeCell ref="J30:J31"/>
    <mergeCell ref="J32:J33"/>
    <mergeCell ref="T162:T163"/>
    <mergeCell ref="W162:W163"/>
    <mergeCell ref="Z162:Z163"/>
    <mergeCell ref="V162:V163"/>
    <mergeCell ref="Y162:Y163"/>
    <mergeCell ref="AB160:AB161"/>
    <mergeCell ref="T160:T161"/>
    <mergeCell ref="W160:W161"/>
    <mergeCell ref="V160:V161"/>
    <mergeCell ref="Y160:Y161"/>
    <mergeCell ref="A162:A163"/>
    <mergeCell ref="E162:E163"/>
    <mergeCell ref="H162:H163"/>
    <mergeCell ref="K162:K163"/>
    <mergeCell ref="D162:D163"/>
    <mergeCell ref="G162:G163"/>
    <mergeCell ref="J162:J163"/>
    <mergeCell ref="A160:A161"/>
    <mergeCell ref="E160:E161"/>
    <mergeCell ref="H160:H161"/>
    <mergeCell ref="K160:K161"/>
    <mergeCell ref="N160:N161"/>
    <mergeCell ref="Q160:Q161"/>
    <mergeCell ref="M162:M163"/>
    <mergeCell ref="P162:P163"/>
    <mergeCell ref="N162:N163"/>
    <mergeCell ref="S162:S163"/>
    <mergeCell ref="Q162:Q163"/>
    <mergeCell ref="D32:D33"/>
    <mergeCell ref="Z160:Z161"/>
    <mergeCell ref="AL160:AL161"/>
    <mergeCell ref="AO160:AO161"/>
    <mergeCell ref="AP160:AP161"/>
    <mergeCell ref="AN160:AN161"/>
    <mergeCell ref="AK160:AK161"/>
    <mergeCell ref="AE160:AE161"/>
    <mergeCell ref="AF160:AF161"/>
    <mergeCell ref="AI160:AI161"/>
    <mergeCell ref="AC160:AC161"/>
    <mergeCell ref="J84:J85"/>
    <mergeCell ref="N84:N85"/>
    <mergeCell ref="Q84:Q85"/>
    <mergeCell ref="P84:P85"/>
    <mergeCell ref="AE84:AE85"/>
    <mergeCell ref="Z84:Z85"/>
    <mergeCell ref="AL84:AL85"/>
    <mergeCell ref="AO84:AO85"/>
    <mergeCell ref="AN84:AN85"/>
    <mergeCell ref="AF84:AF85"/>
    <mergeCell ref="AH84:AH85"/>
    <mergeCell ref="AI84:AI85"/>
    <mergeCell ref="AB84:AB85"/>
    <mergeCell ref="AC84:AC85"/>
    <mergeCell ref="H86:H87"/>
    <mergeCell ref="N152:N153"/>
    <mergeCell ref="Q152:Q153"/>
    <mergeCell ref="AL150:AL151"/>
    <mergeCell ref="AO150:AO151"/>
    <mergeCell ref="Y150:Y151"/>
    <mergeCell ref="AP150:AP151"/>
    <mergeCell ref="A156:A157"/>
    <mergeCell ref="E156:E157"/>
    <mergeCell ref="H156:H157"/>
    <mergeCell ref="K156:K157"/>
    <mergeCell ref="N156:N157"/>
    <mergeCell ref="Q156:Q157"/>
    <mergeCell ref="A84:A85"/>
    <mergeCell ref="Z156:Z157"/>
    <mergeCell ref="AL156:AL157"/>
    <mergeCell ref="AO156:AO157"/>
    <mergeCell ref="AP156:AP157"/>
    <mergeCell ref="AN156:AN157"/>
    <mergeCell ref="AK156:AK157"/>
    <mergeCell ref="AB156:AB157"/>
    <mergeCell ref="AC156:AC157"/>
    <mergeCell ref="A158:A159"/>
    <mergeCell ref="E158:E159"/>
    <mergeCell ref="H158:H159"/>
    <mergeCell ref="K158:K159"/>
    <mergeCell ref="D158:D159"/>
    <mergeCell ref="AP158:AP159"/>
    <mergeCell ref="W158:W159"/>
    <mergeCell ref="Z158:Z159"/>
    <mergeCell ref="V158:V159"/>
    <mergeCell ref="AL158:AL159"/>
    <mergeCell ref="T158:T159"/>
    <mergeCell ref="G158:G159"/>
    <mergeCell ref="J158:J159"/>
    <mergeCell ref="AO158:AO159"/>
    <mergeCell ref="Y158:Y159"/>
    <mergeCell ref="E86:E87"/>
    <mergeCell ref="H90:H91"/>
    <mergeCell ref="A154:A155"/>
    <mergeCell ref="E154:E155"/>
    <mergeCell ref="H154:H155"/>
    <mergeCell ref="K154:K155"/>
    <mergeCell ref="D154:D155"/>
    <mergeCell ref="AP154:AP155"/>
    <mergeCell ref="W154:W155"/>
    <mergeCell ref="Z154:Z155"/>
    <mergeCell ref="V154:V155"/>
    <mergeCell ref="AL154:AL155"/>
    <mergeCell ref="D22:D23"/>
    <mergeCell ref="G22:G23"/>
    <mergeCell ref="J22:J23"/>
    <mergeCell ref="M22:M23"/>
    <mergeCell ref="P22:P23"/>
    <mergeCell ref="T154:T155"/>
    <mergeCell ref="G154:G155"/>
    <mergeCell ref="J154:J155"/>
    <mergeCell ref="E84:E85"/>
    <mergeCell ref="H84:H85"/>
    <mergeCell ref="AO154:AO155"/>
    <mergeCell ref="Y154:Y155"/>
    <mergeCell ref="S32:S33"/>
    <mergeCell ref="D24:D25"/>
    <mergeCell ref="G24:G25"/>
    <mergeCell ref="J24:J25"/>
    <mergeCell ref="M24:M25"/>
    <mergeCell ref="P24:P25"/>
    <mergeCell ref="M30:M31"/>
    <mergeCell ref="M32:M33"/>
    <mergeCell ref="S30:S31"/>
    <mergeCell ref="K86:K87"/>
    <mergeCell ref="A78:A79"/>
    <mergeCell ref="A152:A153"/>
    <mergeCell ref="E152:E153"/>
    <mergeCell ref="H152:H153"/>
    <mergeCell ref="K152:K153"/>
    <mergeCell ref="Z152:Z153"/>
    <mergeCell ref="AL152:AL153"/>
    <mergeCell ref="AO152:AO153"/>
    <mergeCell ref="AP152:AP153"/>
    <mergeCell ref="AN152:AN153"/>
    <mergeCell ref="AK152:AK153"/>
    <mergeCell ref="AB152:AB153"/>
    <mergeCell ref="AC152:AC153"/>
    <mergeCell ref="AI152:AI153"/>
    <mergeCell ref="AH152:AH153"/>
    <mergeCell ref="J150:J151"/>
    <mergeCell ref="N150:N151"/>
    <mergeCell ref="S150:S151"/>
    <mergeCell ref="AN150:AN151"/>
    <mergeCell ref="D152:D153"/>
    <mergeCell ref="G152:G153"/>
    <mergeCell ref="J152:J153"/>
    <mergeCell ref="M152:M153"/>
    <mergeCell ref="P152:P153"/>
    <mergeCell ref="G150:G151"/>
    <mergeCell ref="T152:T153"/>
    <mergeCell ref="Q150:Q151"/>
    <mergeCell ref="T150:T151"/>
    <mergeCell ref="A150:A151"/>
    <mergeCell ref="E150:E151"/>
    <mergeCell ref="H150:H151"/>
    <mergeCell ref="K150:K151"/>
    <mergeCell ref="D86:D87"/>
    <mergeCell ref="G86:G87"/>
    <mergeCell ref="J86:J87"/>
    <mergeCell ref="A88:A89"/>
    <mergeCell ref="E88:E89"/>
    <mergeCell ref="H88:H89"/>
    <mergeCell ref="K88:K89"/>
    <mergeCell ref="D88:D89"/>
    <mergeCell ref="G88:G89"/>
    <mergeCell ref="J88:J89"/>
    <mergeCell ref="W88:W89"/>
    <mergeCell ref="S96:S97"/>
    <mergeCell ref="V96:V97"/>
    <mergeCell ref="A148:A149"/>
    <mergeCell ref="E148:E149"/>
    <mergeCell ref="H148:H149"/>
    <mergeCell ref="K148:K149"/>
    <mergeCell ref="D148:D149"/>
    <mergeCell ref="G148:G149"/>
    <mergeCell ref="J148:J149"/>
    <mergeCell ref="N148:N149"/>
    <mergeCell ref="A86:A87"/>
    <mergeCell ref="K90:K91"/>
    <mergeCell ref="A94:A95"/>
    <mergeCell ref="E94:E95"/>
    <mergeCell ref="H94:H95"/>
    <mergeCell ref="K94:K95"/>
    <mergeCell ref="N94:N95"/>
    <mergeCell ref="Q94:Q95"/>
    <mergeCell ref="T94:T95"/>
    <mergeCell ref="W94:W95"/>
    <mergeCell ref="A106:A107"/>
    <mergeCell ref="AL148:AL149"/>
    <mergeCell ref="AO148:AO149"/>
    <mergeCell ref="AP148:AP149"/>
    <mergeCell ref="AN148:AN149"/>
    <mergeCell ref="M148:M149"/>
    <mergeCell ref="Q148:Q149"/>
    <mergeCell ref="T148:T149"/>
    <mergeCell ref="W148:W149"/>
    <mergeCell ref="AB148:AB149"/>
    <mergeCell ref="AL98:AL99"/>
    <mergeCell ref="AO98:AO99"/>
    <mergeCell ref="AE98:AE99"/>
    <mergeCell ref="AF98:AF99"/>
    <mergeCell ref="A100:A101"/>
    <mergeCell ref="E100:E101"/>
    <mergeCell ref="H100:H101"/>
    <mergeCell ref="K100:K101"/>
    <mergeCell ref="D100:D101"/>
    <mergeCell ref="G100:G101"/>
    <mergeCell ref="J100:J101"/>
    <mergeCell ref="A98:A99"/>
    <mergeCell ref="AM147:AO147"/>
    <mergeCell ref="A145:AP145"/>
    <mergeCell ref="C147:E147"/>
    <mergeCell ref="F147:H147"/>
    <mergeCell ref="I147:K147"/>
    <mergeCell ref="L147:N147"/>
    <mergeCell ref="O147:Q147"/>
    <mergeCell ref="U147:W147"/>
    <mergeCell ref="X147:Z147"/>
    <mergeCell ref="AJ147:AL147"/>
    <mergeCell ref="AP98:AP99"/>
    <mergeCell ref="AP100:AP101"/>
    <mergeCell ref="AK100:AK101"/>
    <mergeCell ref="AN100:AN101"/>
    <mergeCell ref="D18:D19"/>
    <mergeCell ref="G18:G19"/>
    <mergeCell ref="J18:J19"/>
    <mergeCell ref="M18:M19"/>
    <mergeCell ref="P18:P19"/>
    <mergeCell ref="W96:W97"/>
    <mergeCell ref="P28:P29"/>
    <mergeCell ref="P30:P31"/>
    <mergeCell ref="D20:D21"/>
    <mergeCell ref="G20:G21"/>
    <mergeCell ref="AP96:AP97"/>
    <mergeCell ref="AK96:AK97"/>
    <mergeCell ref="E98:E99"/>
    <mergeCell ref="H98:H99"/>
    <mergeCell ref="K98:K99"/>
    <mergeCell ref="N98:N99"/>
    <mergeCell ref="P96:P97"/>
    <mergeCell ref="N82:N83"/>
    <mergeCell ref="E78:E79"/>
    <mergeCell ref="H78:H79"/>
    <mergeCell ref="K78:K79"/>
    <mergeCell ref="AN74:AN75"/>
    <mergeCell ref="AI74:AI75"/>
    <mergeCell ref="AE74:AE75"/>
    <mergeCell ref="Z78:Z79"/>
    <mergeCell ref="Z76:Z77"/>
    <mergeCell ref="AL74:AL75"/>
    <mergeCell ref="AK78:AK79"/>
    <mergeCell ref="Z74:Z75"/>
    <mergeCell ref="G6:G7"/>
    <mergeCell ref="G8:G9"/>
    <mergeCell ref="G10:G11"/>
    <mergeCell ref="G14:G15"/>
    <mergeCell ref="D10:D11"/>
    <mergeCell ref="D8:D9"/>
    <mergeCell ref="D6:D7"/>
    <mergeCell ref="AL82:AL83"/>
    <mergeCell ref="AK82:AK83"/>
    <mergeCell ref="AL80:AL81"/>
    <mergeCell ref="J12:J13"/>
    <mergeCell ref="Y80:Y81"/>
    <mergeCell ref="P12:P13"/>
    <mergeCell ref="P14:P15"/>
    <mergeCell ref="P16:P17"/>
    <mergeCell ref="AL78:AL79"/>
    <mergeCell ref="D12:D13"/>
    <mergeCell ref="G12:G13"/>
    <mergeCell ref="W78:W79"/>
    <mergeCell ref="D16:D17"/>
    <mergeCell ref="D14:D15"/>
    <mergeCell ref="G16:G17"/>
    <mergeCell ref="J14:J15"/>
    <mergeCell ref="J16:J17"/>
    <mergeCell ref="M14:M15"/>
    <mergeCell ref="M16:M17"/>
    <mergeCell ref="D62:D63"/>
    <mergeCell ref="P6:P7"/>
    <mergeCell ref="P8:P9"/>
    <mergeCell ref="P10:P11"/>
    <mergeCell ref="P32:P33"/>
    <mergeCell ref="P54:P55"/>
    <mergeCell ref="P56:P57"/>
    <mergeCell ref="S18:S19"/>
    <mergeCell ref="M12:M13"/>
    <mergeCell ref="J4:J5"/>
    <mergeCell ref="M4:M5"/>
    <mergeCell ref="M6:M7"/>
    <mergeCell ref="M8:M9"/>
    <mergeCell ref="M10:M11"/>
    <mergeCell ref="J6:J7"/>
    <mergeCell ref="J8:J9"/>
    <mergeCell ref="J10:J11"/>
    <mergeCell ref="M54:M55"/>
    <mergeCell ref="M56:M57"/>
    <mergeCell ref="S44:S45"/>
    <mergeCell ref="K38:K39"/>
    <mergeCell ref="J20:J21"/>
    <mergeCell ref="M20:M21"/>
    <mergeCell ref="P20:P21"/>
    <mergeCell ref="S20:S21"/>
    <mergeCell ref="M50:M51"/>
    <mergeCell ref="M52:M53"/>
    <mergeCell ref="Q20:Q21"/>
    <mergeCell ref="S4:S5"/>
    <mergeCell ref="S6:S7"/>
    <mergeCell ref="J40:J41"/>
    <mergeCell ref="J42:J43"/>
    <mergeCell ref="J52:J53"/>
    <mergeCell ref="A80:A81"/>
    <mergeCell ref="E80:E81"/>
    <mergeCell ref="H80:H81"/>
    <mergeCell ref="K80:K81"/>
    <mergeCell ref="A82:A83"/>
    <mergeCell ref="E82:E83"/>
    <mergeCell ref="H82:H83"/>
    <mergeCell ref="D80:D81"/>
    <mergeCell ref="G80:G81"/>
    <mergeCell ref="K82:K83"/>
    <mergeCell ref="Q82:Q83"/>
    <mergeCell ref="T82:T83"/>
    <mergeCell ref="A74:A75"/>
    <mergeCell ref="E74:E75"/>
    <mergeCell ref="H74:H75"/>
    <mergeCell ref="K74:K75"/>
    <mergeCell ref="Y76:Y77"/>
    <mergeCell ref="Q74:Q75"/>
    <mergeCell ref="T74:T75"/>
    <mergeCell ref="N74:N75"/>
    <mergeCell ref="V74:V75"/>
    <mergeCell ref="S74:S75"/>
    <mergeCell ref="W74:W75"/>
    <mergeCell ref="W76:W77"/>
    <mergeCell ref="Y74:Y75"/>
    <mergeCell ref="A76:A77"/>
    <mergeCell ref="N76:N77"/>
    <mergeCell ref="Q76:Q77"/>
    <mergeCell ref="T76:T77"/>
    <mergeCell ref="P76:P77"/>
    <mergeCell ref="S76:S77"/>
    <mergeCell ref="D76:D77"/>
    <mergeCell ref="K76:K77"/>
    <mergeCell ref="P74:P75"/>
    <mergeCell ref="M72:M73"/>
    <mergeCell ref="P72:P73"/>
    <mergeCell ref="AF74:AF75"/>
    <mergeCell ref="AH74:AH75"/>
    <mergeCell ref="AE72:AE73"/>
    <mergeCell ref="AF72:AF73"/>
    <mergeCell ref="AI72:AI73"/>
    <mergeCell ref="V70:V71"/>
    <mergeCell ref="Y70:Y71"/>
    <mergeCell ref="T68:T69"/>
    <mergeCell ref="W68:W69"/>
    <mergeCell ref="Z68:Z69"/>
    <mergeCell ref="AF68:AF69"/>
    <mergeCell ref="AH68:AH69"/>
    <mergeCell ref="AI68:AI69"/>
    <mergeCell ref="S70:S71"/>
    <mergeCell ref="A70:A71"/>
    <mergeCell ref="E70:E71"/>
    <mergeCell ref="D72:D73"/>
    <mergeCell ref="J70:J71"/>
    <mergeCell ref="H70:H71"/>
    <mergeCell ref="K70:K71"/>
    <mergeCell ref="J72:J73"/>
    <mergeCell ref="A72:A73"/>
    <mergeCell ref="M70:M71"/>
    <mergeCell ref="P70:P71"/>
    <mergeCell ref="W70:W71"/>
    <mergeCell ref="K72:K73"/>
    <mergeCell ref="G72:G73"/>
    <mergeCell ref="AE70:AE71"/>
    <mergeCell ref="AF70:AF71"/>
    <mergeCell ref="AH70:AH71"/>
    <mergeCell ref="M68:M69"/>
    <mergeCell ref="A66:A67"/>
    <mergeCell ref="E66:E67"/>
    <mergeCell ref="H66:H67"/>
    <mergeCell ref="K66:K67"/>
    <mergeCell ref="AO66:AO67"/>
    <mergeCell ref="AK66:AK67"/>
    <mergeCell ref="AN66:AN67"/>
    <mergeCell ref="AB66:AB67"/>
    <mergeCell ref="AC66:AC67"/>
    <mergeCell ref="V68:V69"/>
    <mergeCell ref="Y68:Y69"/>
    <mergeCell ref="AK68:AK69"/>
    <mergeCell ref="A68:A69"/>
    <mergeCell ref="E68:E69"/>
    <mergeCell ref="H68:H69"/>
    <mergeCell ref="K68:K69"/>
    <mergeCell ref="N68:N69"/>
    <mergeCell ref="Q68:Q69"/>
    <mergeCell ref="P68:P69"/>
    <mergeCell ref="D66:D67"/>
    <mergeCell ref="N66:N67"/>
    <mergeCell ref="Q66:Q67"/>
    <mergeCell ref="T66:T67"/>
    <mergeCell ref="Z66:Z67"/>
    <mergeCell ref="AL66:AL67"/>
    <mergeCell ref="P66:P67"/>
    <mergeCell ref="S66:S67"/>
    <mergeCell ref="J66:J67"/>
    <mergeCell ref="G66:G67"/>
    <mergeCell ref="V66:V67"/>
    <mergeCell ref="N64:N65"/>
    <mergeCell ref="Q64:Q65"/>
    <mergeCell ref="T64:T65"/>
    <mergeCell ref="W64:W65"/>
    <mergeCell ref="Z64:Z65"/>
    <mergeCell ref="W62:W63"/>
    <mergeCell ref="S64:S65"/>
    <mergeCell ref="J64:J65"/>
    <mergeCell ref="A64:A65"/>
    <mergeCell ref="E64:E65"/>
    <mergeCell ref="H64:H65"/>
    <mergeCell ref="K64:K65"/>
    <mergeCell ref="A60:A61"/>
    <mergeCell ref="E60:E61"/>
    <mergeCell ref="H60:H61"/>
    <mergeCell ref="AL62:AL63"/>
    <mergeCell ref="A62:A63"/>
    <mergeCell ref="E62:E63"/>
    <mergeCell ref="H62:H63"/>
    <mergeCell ref="K62:K63"/>
    <mergeCell ref="P64:P65"/>
    <mergeCell ref="AH62:AH63"/>
    <mergeCell ref="AE64:AE65"/>
    <mergeCell ref="AF64:AF65"/>
    <mergeCell ref="AH64:AH65"/>
    <mergeCell ref="V64:V65"/>
    <mergeCell ref="N62:N63"/>
    <mergeCell ref="Q62:Q63"/>
    <mergeCell ref="T62:T63"/>
    <mergeCell ref="N60:N61"/>
    <mergeCell ref="Q60:Q61"/>
    <mergeCell ref="T60:T61"/>
    <mergeCell ref="D64:D65"/>
    <mergeCell ref="A58:A59"/>
    <mergeCell ref="E58:E59"/>
    <mergeCell ref="H58:H59"/>
    <mergeCell ref="K58:K59"/>
    <mergeCell ref="D58:D59"/>
    <mergeCell ref="G58:G59"/>
    <mergeCell ref="J58:J59"/>
    <mergeCell ref="Y56:Y57"/>
    <mergeCell ref="AL58:AL59"/>
    <mergeCell ref="AK58:AK59"/>
    <mergeCell ref="AL60:AL61"/>
    <mergeCell ref="Y58:Y59"/>
    <mergeCell ref="Y60:Y61"/>
    <mergeCell ref="AK60:AK61"/>
    <mergeCell ref="AF60:AF61"/>
    <mergeCell ref="AC60:AC61"/>
    <mergeCell ref="AB60:AB61"/>
    <mergeCell ref="D60:D61"/>
    <mergeCell ref="G60:G61"/>
    <mergeCell ref="Z60:Z61"/>
    <mergeCell ref="W58:W59"/>
    <mergeCell ref="Z58:Z59"/>
    <mergeCell ref="N58:N59"/>
    <mergeCell ref="Q58:Q59"/>
    <mergeCell ref="T58:T59"/>
    <mergeCell ref="P60:P61"/>
    <mergeCell ref="M58:M59"/>
    <mergeCell ref="AH58:AH59"/>
    <mergeCell ref="AI58:AI59"/>
    <mergeCell ref="AH60:AH61"/>
    <mergeCell ref="AI60:AI61"/>
    <mergeCell ref="D54:D55"/>
    <mergeCell ref="G54:G55"/>
    <mergeCell ref="J54:J55"/>
    <mergeCell ref="AK54:AK55"/>
    <mergeCell ref="AN54:AN55"/>
    <mergeCell ref="AB54:AB55"/>
    <mergeCell ref="AC54:AC55"/>
    <mergeCell ref="N54:N55"/>
    <mergeCell ref="Q54:Q55"/>
    <mergeCell ref="A56:A57"/>
    <mergeCell ref="E56:E57"/>
    <mergeCell ref="H56:H57"/>
    <mergeCell ref="K56:K57"/>
    <mergeCell ref="D56:D57"/>
    <mergeCell ref="A54:A55"/>
    <mergeCell ref="E54:E55"/>
    <mergeCell ref="H54:H55"/>
    <mergeCell ref="G56:G57"/>
    <mergeCell ref="J56:J57"/>
    <mergeCell ref="N56:N57"/>
    <mergeCell ref="Q56:Q57"/>
    <mergeCell ref="T56:T57"/>
    <mergeCell ref="W56:W57"/>
    <mergeCell ref="Z54:Z55"/>
    <mergeCell ref="AL54:AL55"/>
    <mergeCell ref="T54:T55"/>
    <mergeCell ref="AI54:AI55"/>
    <mergeCell ref="Z56:Z57"/>
    <mergeCell ref="W54:W55"/>
    <mergeCell ref="AH56:AH57"/>
    <mergeCell ref="AI56:AI57"/>
    <mergeCell ref="Y54:Y55"/>
    <mergeCell ref="Z50:Z51"/>
    <mergeCell ref="AP50:AP51"/>
    <mergeCell ref="AB50:AB51"/>
    <mergeCell ref="AC50:AC51"/>
    <mergeCell ref="AI50:AI51"/>
    <mergeCell ref="N52:N53"/>
    <mergeCell ref="Q52:Q53"/>
    <mergeCell ref="T52:T53"/>
    <mergeCell ref="W52:W53"/>
    <mergeCell ref="Z52:Z53"/>
    <mergeCell ref="W50:W51"/>
    <mergeCell ref="N50:N51"/>
    <mergeCell ref="Q50:Q51"/>
    <mergeCell ref="T50:T51"/>
    <mergeCell ref="E50:E51"/>
    <mergeCell ref="H50:H51"/>
    <mergeCell ref="K50:K51"/>
    <mergeCell ref="AI52:AI53"/>
    <mergeCell ref="V50:V51"/>
    <mergeCell ref="V52:V53"/>
    <mergeCell ref="Y50:Y51"/>
    <mergeCell ref="AK50:AK51"/>
    <mergeCell ref="D50:D51"/>
    <mergeCell ref="G50:G51"/>
    <mergeCell ref="A48:A49"/>
    <mergeCell ref="E48:E49"/>
    <mergeCell ref="H48:H49"/>
    <mergeCell ref="K48:K49"/>
    <mergeCell ref="D48:D49"/>
    <mergeCell ref="A46:A47"/>
    <mergeCell ref="E46:E47"/>
    <mergeCell ref="A52:A53"/>
    <mergeCell ref="E52:E53"/>
    <mergeCell ref="H52:H53"/>
    <mergeCell ref="K52:K53"/>
    <mergeCell ref="D52:D53"/>
    <mergeCell ref="G52:G53"/>
    <mergeCell ref="J50:J51"/>
    <mergeCell ref="A50:A51"/>
    <mergeCell ref="A44:A45"/>
    <mergeCell ref="E44:E45"/>
    <mergeCell ref="H44:H45"/>
    <mergeCell ref="K44:K45"/>
    <mergeCell ref="D44:D45"/>
    <mergeCell ref="Y44:Y45"/>
    <mergeCell ref="A42:A43"/>
    <mergeCell ref="M44:M45"/>
    <mergeCell ref="W48:W49"/>
    <mergeCell ref="Z48:Z49"/>
    <mergeCell ref="N44:N45"/>
    <mergeCell ref="Q44:Q45"/>
    <mergeCell ref="T44:T45"/>
    <mergeCell ref="W44:W45"/>
    <mergeCell ref="Z44:Z45"/>
    <mergeCell ref="N48:N49"/>
    <mergeCell ref="Q48:Q49"/>
    <mergeCell ref="T48:T49"/>
    <mergeCell ref="G48:G49"/>
    <mergeCell ref="D46:D47"/>
    <mergeCell ref="Z46:Z47"/>
    <mergeCell ref="Y46:Y47"/>
    <mergeCell ref="N46:N47"/>
    <mergeCell ref="Q46:Q47"/>
    <mergeCell ref="T46:T47"/>
    <mergeCell ref="H46:H47"/>
    <mergeCell ref="W46:W47"/>
    <mergeCell ref="S46:S47"/>
    <mergeCell ref="V44:V45"/>
    <mergeCell ref="V46:V47"/>
    <mergeCell ref="V48:V49"/>
    <mergeCell ref="A40:A41"/>
    <mergeCell ref="E40:E41"/>
    <mergeCell ref="H40:H41"/>
    <mergeCell ref="K40:K41"/>
    <mergeCell ref="D40:D41"/>
    <mergeCell ref="Z40:Z41"/>
    <mergeCell ref="AL38:AL39"/>
    <mergeCell ref="AK38:AK39"/>
    <mergeCell ref="AK40:AK41"/>
    <mergeCell ref="AH40:AH41"/>
    <mergeCell ref="AI40:AI41"/>
    <mergeCell ref="N40:N41"/>
    <mergeCell ref="Q40:Q41"/>
    <mergeCell ref="T40:T41"/>
    <mergeCell ref="W40:W41"/>
    <mergeCell ref="T38:T39"/>
    <mergeCell ref="E42:E43"/>
    <mergeCell ref="H42:H43"/>
    <mergeCell ref="K42:K43"/>
    <mergeCell ref="D42:D43"/>
    <mergeCell ref="Z42:Z43"/>
    <mergeCell ref="N42:N43"/>
    <mergeCell ref="Q42:Q43"/>
    <mergeCell ref="T42:T43"/>
    <mergeCell ref="W42:W43"/>
    <mergeCell ref="AB42:AB43"/>
    <mergeCell ref="AC42:AC43"/>
    <mergeCell ref="AB38:AB39"/>
    <mergeCell ref="AC38:AC39"/>
    <mergeCell ref="AB40:AB41"/>
    <mergeCell ref="AC40:AC41"/>
    <mergeCell ref="H38:H39"/>
    <mergeCell ref="AC34:AC35"/>
    <mergeCell ref="AE34:AE35"/>
    <mergeCell ref="W38:W39"/>
    <mergeCell ref="Z38:Z39"/>
    <mergeCell ref="A36:A37"/>
    <mergeCell ref="E36:E37"/>
    <mergeCell ref="H36:H37"/>
    <mergeCell ref="K36:K37"/>
    <mergeCell ref="N38:N39"/>
    <mergeCell ref="Q38:Q39"/>
    <mergeCell ref="A38:A39"/>
    <mergeCell ref="E38:E39"/>
    <mergeCell ref="N36:N37"/>
    <mergeCell ref="Q36:Q37"/>
    <mergeCell ref="T36:T37"/>
    <mergeCell ref="W36:W37"/>
    <mergeCell ref="Z36:Z37"/>
    <mergeCell ref="W34:W35"/>
    <mergeCell ref="AB34:AB35"/>
    <mergeCell ref="AB36:AB37"/>
    <mergeCell ref="AC36:AC37"/>
    <mergeCell ref="D36:D37"/>
    <mergeCell ref="D38:D39"/>
    <mergeCell ref="V34:V35"/>
    <mergeCell ref="V36:V37"/>
    <mergeCell ref="V38:V39"/>
    <mergeCell ref="AE36:AE37"/>
    <mergeCell ref="J36:J37"/>
    <mergeCell ref="J38:J39"/>
    <mergeCell ref="A32:A33"/>
    <mergeCell ref="E32:E33"/>
    <mergeCell ref="H32:H33"/>
    <mergeCell ref="K32:K33"/>
    <mergeCell ref="N32:N33"/>
    <mergeCell ref="Q32:Q33"/>
    <mergeCell ref="T32:T33"/>
    <mergeCell ref="W32:W33"/>
    <mergeCell ref="Z32:Z33"/>
    <mergeCell ref="AL32:AL33"/>
    <mergeCell ref="AO32:AO33"/>
    <mergeCell ref="AP32:AP33"/>
    <mergeCell ref="A34:A35"/>
    <mergeCell ref="E34:E35"/>
    <mergeCell ref="H34:H35"/>
    <mergeCell ref="K34:K35"/>
    <mergeCell ref="N34:N35"/>
    <mergeCell ref="Q34:Q35"/>
    <mergeCell ref="T34:T35"/>
    <mergeCell ref="AP34:AP35"/>
    <mergeCell ref="AB32:AB33"/>
    <mergeCell ref="AC32:AC33"/>
    <mergeCell ref="V32:V33"/>
    <mergeCell ref="AK32:AK33"/>
    <mergeCell ref="AN32:AN33"/>
    <mergeCell ref="Y32:Y33"/>
    <mergeCell ref="Z34:Z35"/>
    <mergeCell ref="AL34:AL35"/>
    <mergeCell ref="AO34:AO35"/>
    <mergeCell ref="Y34:Y35"/>
    <mergeCell ref="AK34:AK35"/>
    <mergeCell ref="AN34:AN35"/>
    <mergeCell ref="A28:A29"/>
    <mergeCell ref="E28:E29"/>
    <mergeCell ref="H28:H29"/>
    <mergeCell ref="K28:K29"/>
    <mergeCell ref="N28:N29"/>
    <mergeCell ref="Q28:Q29"/>
    <mergeCell ref="T28:T29"/>
    <mergeCell ref="W28:W29"/>
    <mergeCell ref="Z28:Z29"/>
    <mergeCell ref="AL28:AL29"/>
    <mergeCell ref="AO28:AO29"/>
    <mergeCell ref="AN28:AN29"/>
    <mergeCell ref="AP28:AP29"/>
    <mergeCell ref="A30:A31"/>
    <mergeCell ref="E30:E31"/>
    <mergeCell ref="H30:H31"/>
    <mergeCell ref="K30:K31"/>
    <mergeCell ref="N30:N31"/>
    <mergeCell ref="Q30:Q31"/>
    <mergeCell ref="T30:T31"/>
    <mergeCell ref="W30:W31"/>
    <mergeCell ref="Z30:Z31"/>
    <mergeCell ref="AL30:AL31"/>
    <mergeCell ref="AO30:AO31"/>
    <mergeCell ref="Y30:Y31"/>
    <mergeCell ref="AK30:AK31"/>
    <mergeCell ref="AN30:AN31"/>
    <mergeCell ref="AB30:AB31"/>
    <mergeCell ref="AC30:AC31"/>
    <mergeCell ref="AP30:AP31"/>
    <mergeCell ref="Y28:Y29"/>
    <mergeCell ref="AK28:AK29"/>
    <mergeCell ref="A26:A27"/>
    <mergeCell ref="E26:E27"/>
    <mergeCell ref="H26:H27"/>
    <mergeCell ref="K26:K27"/>
    <mergeCell ref="N26:N27"/>
    <mergeCell ref="A24:A25"/>
    <mergeCell ref="E24:E25"/>
    <mergeCell ref="H24:H25"/>
    <mergeCell ref="K24:K25"/>
    <mergeCell ref="AO24:AO25"/>
    <mergeCell ref="AE24:AE25"/>
    <mergeCell ref="AF24:AF25"/>
    <mergeCell ref="AH24:AH25"/>
    <mergeCell ref="AI24:AI25"/>
    <mergeCell ref="AL26:AL27"/>
    <mergeCell ref="AO26:AO27"/>
    <mergeCell ref="Y26:Y27"/>
    <mergeCell ref="AK26:AK27"/>
    <mergeCell ref="AN26:AN27"/>
    <mergeCell ref="AE26:AE27"/>
    <mergeCell ref="AF26:AF27"/>
    <mergeCell ref="AH26:AH27"/>
    <mergeCell ref="AI26:AI27"/>
    <mergeCell ref="Q26:Q27"/>
    <mergeCell ref="T26:T27"/>
    <mergeCell ref="W26:W27"/>
    <mergeCell ref="Z26:Z27"/>
    <mergeCell ref="N24:N25"/>
    <mergeCell ref="Q24:Q25"/>
    <mergeCell ref="W24:W25"/>
    <mergeCell ref="Z24:Z25"/>
    <mergeCell ref="V26:V27"/>
    <mergeCell ref="AN22:AN23"/>
    <mergeCell ref="N22:N23"/>
    <mergeCell ref="Q22:Q23"/>
    <mergeCell ref="T22:T23"/>
    <mergeCell ref="AE22:AE23"/>
    <mergeCell ref="AF22:AF23"/>
    <mergeCell ref="AH22:AH23"/>
    <mergeCell ref="AP24:AP25"/>
    <mergeCell ref="AO20:AO21"/>
    <mergeCell ref="AP20:AP21"/>
    <mergeCell ref="AI20:AI21"/>
    <mergeCell ref="W22:W23"/>
    <mergeCell ref="AN20:AN21"/>
    <mergeCell ref="AN24:AN25"/>
    <mergeCell ref="AK24:AK25"/>
    <mergeCell ref="AL20:AL21"/>
    <mergeCell ref="AL22:AL23"/>
    <mergeCell ref="AL24:AL25"/>
    <mergeCell ref="AK22:AK23"/>
    <mergeCell ref="V20:V21"/>
    <mergeCell ref="AK20:AK21"/>
    <mergeCell ref="Y20:Y21"/>
    <mergeCell ref="Y24:Y25"/>
    <mergeCell ref="T24:T25"/>
    <mergeCell ref="S22:S23"/>
    <mergeCell ref="S24:S25"/>
    <mergeCell ref="V22:V23"/>
    <mergeCell ref="A20:A21"/>
    <mergeCell ref="E20:E21"/>
    <mergeCell ref="H20:H21"/>
    <mergeCell ref="K20:K21"/>
    <mergeCell ref="N20:N21"/>
    <mergeCell ref="A22:A23"/>
    <mergeCell ref="E22:E23"/>
    <mergeCell ref="H22:H23"/>
    <mergeCell ref="K22:K23"/>
    <mergeCell ref="AP22:AP23"/>
    <mergeCell ref="AB22:AB23"/>
    <mergeCell ref="AC22:AC23"/>
    <mergeCell ref="Z22:Z23"/>
    <mergeCell ref="AI22:AI23"/>
    <mergeCell ref="AO22:AO23"/>
    <mergeCell ref="A16:A17"/>
    <mergeCell ref="E16:E17"/>
    <mergeCell ref="H16:H17"/>
    <mergeCell ref="K16:K17"/>
    <mergeCell ref="N16:N17"/>
    <mergeCell ref="Q16:Q17"/>
    <mergeCell ref="T16:T17"/>
    <mergeCell ref="W16:W17"/>
    <mergeCell ref="Z16:Z17"/>
    <mergeCell ref="AO16:AO17"/>
    <mergeCell ref="AP16:AP17"/>
    <mergeCell ref="A18:A19"/>
    <mergeCell ref="E18:E19"/>
    <mergeCell ref="H18:H19"/>
    <mergeCell ref="K18:K19"/>
    <mergeCell ref="N18:N19"/>
    <mergeCell ref="Q18:Q19"/>
    <mergeCell ref="AO18:AO19"/>
    <mergeCell ref="Y18:Y19"/>
    <mergeCell ref="AK18:AK19"/>
    <mergeCell ref="AN18:AN19"/>
    <mergeCell ref="W18:W19"/>
    <mergeCell ref="Z18:Z19"/>
    <mergeCell ref="AL18:AL19"/>
    <mergeCell ref="A12:A13"/>
    <mergeCell ref="E12:E13"/>
    <mergeCell ref="H12:H13"/>
    <mergeCell ref="K12:K13"/>
    <mergeCell ref="N12:N13"/>
    <mergeCell ref="Q12:Q13"/>
    <mergeCell ref="T12:T13"/>
    <mergeCell ref="W12:W13"/>
    <mergeCell ref="Z12:Z13"/>
    <mergeCell ref="AL12:AL13"/>
    <mergeCell ref="AO12:AO13"/>
    <mergeCell ref="AL16:AL17"/>
    <mergeCell ref="AI18:AI19"/>
    <mergeCell ref="AK16:AK17"/>
    <mergeCell ref="Y16:Y17"/>
    <mergeCell ref="S16:S17"/>
    <mergeCell ref="V18:V19"/>
    <mergeCell ref="V16:V17"/>
    <mergeCell ref="AP12:AP13"/>
    <mergeCell ref="A14:A15"/>
    <mergeCell ref="E14:E15"/>
    <mergeCell ref="H14:H15"/>
    <mergeCell ref="K14:K15"/>
    <mergeCell ref="N14:N15"/>
    <mergeCell ref="Q14:Q15"/>
    <mergeCell ref="T14:T15"/>
    <mergeCell ref="W14:W15"/>
    <mergeCell ref="Z14:Z15"/>
    <mergeCell ref="AL14:AL15"/>
    <mergeCell ref="AO14:AO15"/>
    <mergeCell ref="Y14:Y15"/>
    <mergeCell ref="AK14:AK15"/>
    <mergeCell ref="AN14:AN15"/>
    <mergeCell ref="AB14:AB15"/>
    <mergeCell ref="AC14:AC15"/>
    <mergeCell ref="AF14:AF15"/>
    <mergeCell ref="AP14:AP15"/>
    <mergeCell ref="AB12:AB13"/>
    <mergeCell ref="AC12:AC13"/>
    <mergeCell ref="AE14:AE15"/>
    <mergeCell ref="AH12:AH13"/>
    <mergeCell ref="AI12:AI13"/>
    <mergeCell ref="AI14:AI15"/>
    <mergeCell ref="Y12:Y13"/>
    <mergeCell ref="V12:V13"/>
    <mergeCell ref="A8:A9"/>
    <mergeCell ref="E8:E9"/>
    <mergeCell ref="H8:H9"/>
    <mergeCell ref="K8:K9"/>
    <mergeCell ref="AL8:AL9"/>
    <mergeCell ref="AO8:AO9"/>
    <mergeCell ref="AF8:AF9"/>
    <mergeCell ref="AI8:AI9"/>
    <mergeCell ref="AP8:AP9"/>
    <mergeCell ref="A10:A11"/>
    <mergeCell ref="E10:E11"/>
    <mergeCell ref="H10:H11"/>
    <mergeCell ref="K10:K11"/>
    <mergeCell ref="N10:N11"/>
    <mergeCell ref="Q10:Q11"/>
    <mergeCell ref="T10:T11"/>
    <mergeCell ref="W10:W11"/>
    <mergeCell ref="Z10:Z11"/>
    <mergeCell ref="AL10:AL11"/>
    <mergeCell ref="AO10:AO11"/>
    <mergeCell ref="Y10:Y11"/>
    <mergeCell ref="AK10:AK11"/>
    <mergeCell ref="AN10:AN11"/>
    <mergeCell ref="AI10:AI11"/>
    <mergeCell ref="AB10:AB11"/>
    <mergeCell ref="AC10:AC11"/>
    <mergeCell ref="AE10:AE11"/>
    <mergeCell ref="AF10:AF11"/>
    <mergeCell ref="AP10:AP11"/>
    <mergeCell ref="V10:V11"/>
    <mergeCell ref="S8:S9"/>
    <mergeCell ref="A4:A5"/>
    <mergeCell ref="E4:E5"/>
    <mergeCell ref="H4:H5"/>
    <mergeCell ref="K4:K5"/>
    <mergeCell ref="D4:D5"/>
    <mergeCell ref="S14:S15"/>
    <mergeCell ref="S10:S11"/>
    <mergeCell ref="S12:S13"/>
    <mergeCell ref="A6:A7"/>
    <mergeCell ref="E6:E7"/>
    <mergeCell ref="H6:H7"/>
    <mergeCell ref="K6:K7"/>
    <mergeCell ref="AP6:AP7"/>
    <mergeCell ref="G4:G5"/>
    <mergeCell ref="AL4:AL5"/>
    <mergeCell ref="AO4:AO5"/>
    <mergeCell ref="AP4:AP5"/>
    <mergeCell ref="N6:N7"/>
    <mergeCell ref="Q6:Q7"/>
    <mergeCell ref="N4:N5"/>
    <mergeCell ref="Q4:Q5"/>
    <mergeCell ref="T4:T5"/>
    <mergeCell ref="N8:N9"/>
    <mergeCell ref="Q8:Q9"/>
    <mergeCell ref="P4:P5"/>
    <mergeCell ref="AL6:AL7"/>
    <mergeCell ref="AO6:AO7"/>
    <mergeCell ref="Y6:Y7"/>
    <mergeCell ref="AK6:AK7"/>
    <mergeCell ref="AN6:AN7"/>
    <mergeCell ref="Y4:Y5"/>
    <mergeCell ref="Y8:Y9"/>
    <mergeCell ref="W6:W7"/>
    <mergeCell ref="T6:T7"/>
    <mergeCell ref="T8:T9"/>
    <mergeCell ref="W8:W9"/>
    <mergeCell ref="V8:V9"/>
    <mergeCell ref="V6:V7"/>
    <mergeCell ref="T18:T19"/>
    <mergeCell ref="W20:W21"/>
    <mergeCell ref="T20:T21"/>
    <mergeCell ref="V24:V25"/>
    <mergeCell ref="AK4:AK5"/>
    <mergeCell ref="AK8:AK9"/>
    <mergeCell ref="AK12:AK13"/>
    <mergeCell ref="V28:V29"/>
    <mergeCell ref="V30:V31"/>
    <mergeCell ref="V14:V15"/>
    <mergeCell ref="Z8:Z9"/>
    <mergeCell ref="W4:W5"/>
    <mergeCell ref="V4:V5"/>
    <mergeCell ref="Z4:Z5"/>
    <mergeCell ref="Z6:Z7"/>
    <mergeCell ref="Z20:Z21"/>
    <mergeCell ref="AE20:AE21"/>
    <mergeCell ref="AF20:AF21"/>
    <mergeCell ref="AH20:AH21"/>
    <mergeCell ref="AI16:AI17"/>
    <mergeCell ref="AH18:AH19"/>
    <mergeCell ref="Y22:Y23"/>
    <mergeCell ref="A1:AP1"/>
    <mergeCell ref="C3:E3"/>
    <mergeCell ref="F3:H3"/>
    <mergeCell ref="I3:K3"/>
    <mergeCell ref="L3:N3"/>
    <mergeCell ref="O3:Q3"/>
    <mergeCell ref="R3:T3"/>
    <mergeCell ref="U3:W3"/>
    <mergeCell ref="X3:Z3"/>
    <mergeCell ref="AJ3:AL3"/>
    <mergeCell ref="AM3:AO3"/>
    <mergeCell ref="AN4:AN5"/>
    <mergeCell ref="AN8:AN9"/>
    <mergeCell ref="AN12:AN13"/>
    <mergeCell ref="AN16:AN17"/>
    <mergeCell ref="AF36:AF37"/>
    <mergeCell ref="AE38:AE39"/>
    <mergeCell ref="AF38:AF39"/>
    <mergeCell ref="AE16:AE17"/>
    <mergeCell ref="AF16:AF17"/>
    <mergeCell ref="AE18:AE19"/>
    <mergeCell ref="AF18:AF19"/>
    <mergeCell ref="AE12:AE13"/>
    <mergeCell ref="AF12:AF13"/>
    <mergeCell ref="AH28:AH29"/>
    <mergeCell ref="AI28:AI29"/>
    <mergeCell ref="AH30:AH31"/>
    <mergeCell ref="AI30:AI31"/>
    <mergeCell ref="AH32:AH33"/>
    <mergeCell ref="AI32:AI33"/>
    <mergeCell ref="AH34:AH35"/>
    <mergeCell ref="AI34:AI35"/>
    <mergeCell ref="AF34:AF35"/>
    <mergeCell ref="AH36:AH37"/>
    <mergeCell ref="AI36:AI37"/>
    <mergeCell ref="AI38:AI39"/>
    <mergeCell ref="AD3:AF3"/>
    <mergeCell ref="AE4:AE5"/>
    <mergeCell ref="AF4:AF5"/>
    <mergeCell ref="AE6:AE7"/>
    <mergeCell ref="AF6:AF7"/>
    <mergeCell ref="AE8:AE9"/>
    <mergeCell ref="AF50:AF51"/>
    <mergeCell ref="AE52:AE53"/>
    <mergeCell ref="AF52:AF53"/>
    <mergeCell ref="AE56:AE57"/>
    <mergeCell ref="AF56:AF57"/>
    <mergeCell ref="AF46:AF47"/>
    <mergeCell ref="AE40:AE41"/>
    <mergeCell ref="AF40:AF41"/>
    <mergeCell ref="AE42:AE43"/>
    <mergeCell ref="AF42:AF43"/>
    <mergeCell ref="AE48:AE49"/>
    <mergeCell ref="AF48:AF49"/>
    <mergeCell ref="AE50:AE51"/>
    <mergeCell ref="AE44:AE45"/>
    <mergeCell ref="AF44:AF45"/>
    <mergeCell ref="AE46:AE47"/>
    <mergeCell ref="AE54:AE55"/>
    <mergeCell ref="AF54:AF55"/>
    <mergeCell ref="AE28:AE29"/>
    <mergeCell ref="AF28:AF29"/>
    <mergeCell ref="AE30:AE31"/>
    <mergeCell ref="AF30:AF31"/>
    <mergeCell ref="AE32:AE33"/>
    <mergeCell ref="AF32:AF33"/>
    <mergeCell ref="AG3:AI3"/>
    <mergeCell ref="AH4:AH5"/>
    <mergeCell ref="AI4:AI5"/>
    <mergeCell ref="AH6:AH7"/>
    <mergeCell ref="AI6:AI7"/>
    <mergeCell ref="AH8:AH9"/>
    <mergeCell ref="AH16:AH17"/>
    <mergeCell ref="AH10:AH11"/>
    <mergeCell ref="AE118:AE119"/>
    <mergeCell ref="AF118:AF119"/>
    <mergeCell ref="AE120:AE121"/>
    <mergeCell ref="AF120:AF121"/>
    <mergeCell ref="AE100:AE101"/>
    <mergeCell ref="AF100:AF101"/>
    <mergeCell ref="AE102:AE103"/>
    <mergeCell ref="AF102:AF103"/>
    <mergeCell ref="AE82:AE83"/>
    <mergeCell ref="AF82:AF83"/>
    <mergeCell ref="AE78:AE79"/>
    <mergeCell ref="AF78:AF79"/>
    <mergeCell ref="AE58:AE59"/>
    <mergeCell ref="AF58:AF59"/>
    <mergeCell ref="AE60:AE61"/>
    <mergeCell ref="AE66:AE67"/>
    <mergeCell ref="AF66:AF67"/>
    <mergeCell ref="AE68:AE69"/>
    <mergeCell ref="AH14:AH15"/>
    <mergeCell ref="AE80:AE81"/>
    <mergeCell ref="AF80:AF81"/>
    <mergeCell ref="AH38:AH39"/>
    <mergeCell ref="AI42:AI43"/>
    <mergeCell ref="AH52:AH53"/>
    <mergeCell ref="AH42:AH43"/>
    <mergeCell ref="AH54:AH55"/>
    <mergeCell ref="AI90:AI91"/>
    <mergeCell ref="AH86:AH87"/>
    <mergeCell ref="AI86:AI87"/>
    <mergeCell ref="AH100:AH101"/>
    <mergeCell ref="AI100:AI101"/>
    <mergeCell ref="AI92:AI93"/>
    <mergeCell ref="AH94:AH95"/>
    <mergeCell ref="AI94:AI95"/>
    <mergeCell ref="AI64:AI65"/>
    <mergeCell ref="AH66:AH67"/>
    <mergeCell ref="AI66:AI67"/>
    <mergeCell ref="AH80:AH81"/>
    <mergeCell ref="AI80:AI81"/>
    <mergeCell ref="AH82:AH83"/>
    <mergeCell ref="AI82:AI83"/>
    <mergeCell ref="AH78:AH79"/>
    <mergeCell ref="AI78:AI79"/>
    <mergeCell ref="AH72:AH73"/>
    <mergeCell ref="AH96:AH97"/>
    <mergeCell ref="AH122:AH123"/>
    <mergeCell ref="AI122:AI123"/>
    <mergeCell ref="AH124:AH125"/>
    <mergeCell ref="AI124:AI125"/>
    <mergeCell ref="AH104:AH105"/>
    <mergeCell ref="AI104:AI105"/>
    <mergeCell ref="AH106:AH107"/>
    <mergeCell ref="AI106:AI107"/>
    <mergeCell ref="AH116:AH117"/>
    <mergeCell ref="AI116:AI117"/>
    <mergeCell ref="AH44:AH45"/>
    <mergeCell ref="AI44:AI45"/>
    <mergeCell ref="AH46:AH47"/>
    <mergeCell ref="AI46:AI47"/>
    <mergeCell ref="AH48:AH49"/>
    <mergeCell ref="AI48:AI49"/>
    <mergeCell ref="AH50:AH51"/>
  </mergeCells>
  <phoneticPr fontId="32" type="noConversion"/>
  <printOptions horizontalCentered="1"/>
  <pageMargins left="0.23622047244094491" right="0.23622047244094491" top="0.39370078740157483" bottom="0.39370078740157483" header="0.31496062992125984" footer="0.31496062992125984"/>
  <pageSetup paperSize="9" scale="37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4" r:id="rId4" name="Button 2">
              <controlPr locked="0" defaultSize="0" print="0" autoFill="0" autoPict="0">
                <anchor>
                  <from>
                    <xdr:col>22</xdr:col>
                    <xdr:colOff>333375</xdr:colOff>
                    <xdr:row>0</xdr:row>
                    <xdr:rowOff>0</xdr:rowOff>
                  </from>
                  <to>
                    <xdr:col>37</xdr:col>
                    <xdr:colOff>219075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>
    <tabColor indexed="60"/>
    <pageSetUpPr fitToPage="1"/>
  </sheetPr>
  <dimension ref="A1:CF209"/>
  <sheetViews>
    <sheetView view="pageBreakPreview" topLeftCell="A166" zoomScale="85" zoomScaleSheetLayoutView="85" workbookViewId="0">
      <selection activeCell="S198" sqref="S198:S199"/>
    </sheetView>
  </sheetViews>
  <sheetFormatPr defaultRowHeight="12.75" outlineLevelRow="1"/>
  <cols>
    <col min="1" max="1" width="7.42578125" style="108" customWidth="1"/>
    <col min="2" max="3" width="4.7109375" style="108" customWidth="1"/>
    <col min="4" max="6" width="4.140625" style="108" customWidth="1"/>
    <col min="7" max="7" width="3.28515625" style="108" customWidth="1"/>
    <col min="8" max="8" width="5" style="108" customWidth="1"/>
    <col min="9" max="12" width="4.140625" style="108" customWidth="1"/>
    <col min="13" max="13" width="5" style="108" customWidth="1"/>
    <col min="14" max="17" width="4.140625" style="108" customWidth="1"/>
    <col min="18" max="18" width="4.5703125" style="108" customWidth="1"/>
    <col min="19" max="19" width="10" style="108" customWidth="1"/>
    <col min="20" max="49" width="4.42578125" style="108" customWidth="1"/>
    <col min="50" max="59" width="4.42578125" style="108" hidden="1" customWidth="1"/>
    <col min="60" max="64" width="4.42578125" style="108" customWidth="1"/>
    <col min="65" max="69" width="4.42578125" style="108" hidden="1" customWidth="1"/>
    <col min="70" max="70" width="10" style="108" bestFit="1" customWidth="1"/>
    <col min="71" max="71" width="4" style="108" customWidth="1"/>
    <col min="72" max="72" width="6" style="108" customWidth="1"/>
    <col min="73" max="73" width="6.5703125" style="108" customWidth="1"/>
    <col min="74" max="74" width="6" style="108" customWidth="1"/>
    <col min="75" max="75" width="2.5703125" style="108" customWidth="1"/>
    <col min="76" max="76" width="9.140625" style="239"/>
    <col min="77" max="84" width="4" style="239" bestFit="1" customWidth="1"/>
    <col min="85" max="16384" width="9.140625" style="108"/>
  </cols>
  <sheetData>
    <row r="1" spans="1:76" ht="20.25">
      <c r="A1" s="1272" t="s">
        <v>339</v>
      </c>
      <c r="B1" s="1272"/>
      <c r="C1" s="1272"/>
      <c r="D1" s="1272"/>
      <c r="E1" s="1272"/>
      <c r="F1" s="1272"/>
      <c r="G1" s="1272"/>
      <c r="H1" s="1272"/>
      <c r="I1" s="1272"/>
      <c r="J1" s="1272"/>
      <c r="K1" s="1272"/>
      <c r="L1" s="1272"/>
      <c r="M1" s="1272"/>
      <c r="N1" s="1272"/>
      <c r="O1" s="1272"/>
      <c r="P1" s="1272"/>
      <c r="Q1" s="1272"/>
      <c r="R1" s="1272"/>
      <c r="S1" s="1272"/>
      <c r="T1" s="1272"/>
      <c r="U1" s="1272"/>
      <c r="V1" s="1272"/>
      <c r="W1" s="1272"/>
      <c r="X1" s="1272"/>
      <c r="Y1" s="1272"/>
      <c r="Z1" s="1272"/>
      <c r="AA1" s="1272"/>
      <c r="AB1" s="1272"/>
      <c r="AC1" s="1272"/>
      <c r="AD1" s="1272"/>
      <c r="AE1" s="1272"/>
      <c r="AF1" s="1272"/>
      <c r="AG1" s="1272"/>
      <c r="AH1" s="1272"/>
      <c r="AI1" s="1272"/>
      <c r="AJ1" s="1272"/>
      <c r="AK1" s="1272"/>
      <c r="AL1" s="1272"/>
      <c r="AM1" s="1272"/>
      <c r="AN1" s="1272"/>
      <c r="AO1" s="1272"/>
      <c r="AP1" s="1272"/>
      <c r="AQ1" s="1272"/>
      <c r="AR1" s="1272"/>
      <c r="AS1" s="1272"/>
      <c r="AT1" s="1272"/>
      <c r="AU1" s="1272"/>
      <c r="AV1" s="1272"/>
      <c r="AW1" s="1272"/>
      <c r="AX1" s="1272"/>
      <c r="AY1" s="1272"/>
      <c r="AZ1" s="1272"/>
      <c r="BA1" s="1272"/>
      <c r="BB1" s="1272"/>
      <c r="BC1" s="1272"/>
      <c r="BD1" s="1272"/>
      <c r="BE1" s="1272"/>
      <c r="BF1" s="1272"/>
      <c r="BG1" s="1272"/>
      <c r="BH1" s="1272"/>
      <c r="BI1" s="1272"/>
      <c r="BJ1" s="1272"/>
      <c r="BK1" s="1272"/>
      <c r="BL1" s="1272"/>
      <c r="BM1" s="1272"/>
      <c r="BN1" s="1272"/>
      <c r="BO1" s="1272"/>
      <c r="BP1" s="1272"/>
      <c r="BQ1" s="1272"/>
      <c r="BR1" s="1272"/>
    </row>
    <row r="2" spans="1:76" ht="2.25" customHeight="1"/>
    <row r="3" spans="1:76" ht="29.25" customHeight="1">
      <c r="A3" s="1242" t="str">
        <f>CONCATENATE("Результаты подготовки курсантов по специальной и технической подготовке за ",'Учет 1б'!B1)</f>
        <v>Результаты подготовки курсантов по специальной и технической подготовке за март 2014 года</v>
      </c>
      <c r="B3" s="1242"/>
      <c r="C3" s="1242"/>
      <c r="D3" s="1242"/>
      <c r="E3" s="1242"/>
      <c r="F3" s="1242"/>
      <c r="G3" s="1242"/>
      <c r="H3" s="1242"/>
      <c r="I3" s="1242"/>
      <c r="J3" s="1242"/>
      <c r="K3" s="1242"/>
      <c r="L3" s="1242"/>
      <c r="M3" s="1242"/>
      <c r="N3" s="1242"/>
      <c r="O3" s="1242"/>
      <c r="P3" s="1242"/>
      <c r="Q3" s="1242"/>
      <c r="R3" s="1242"/>
      <c r="S3" s="1242"/>
      <c r="T3" s="1242"/>
      <c r="U3" s="1242"/>
      <c r="V3" s="1242"/>
      <c r="W3" s="1242"/>
      <c r="X3" s="1242"/>
      <c r="Y3" s="1242"/>
      <c r="Z3" s="1242"/>
      <c r="AA3" s="1242"/>
      <c r="AB3" s="1242"/>
      <c r="AC3" s="1242"/>
      <c r="AD3" s="1242"/>
      <c r="AE3" s="1242"/>
      <c r="AF3" s="1242"/>
      <c r="AG3" s="1242"/>
      <c r="AH3" s="1242"/>
      <c r="AI3" s="1242"/>
      <c r="AJ3" s="1242"/>
      <c r="AK3" s="1242"/>
      <c r="AL3" s="1242"/>
      <c r="AM3" s="1242"/>
      <c r="AN3" s="1242"/>
      <c r="AO3" s="1242"/>
      <c r="AP3" s="1242"/>
      <c r="AQ3" s="1242"/>
      <c r="AR3" s="1242"/>
      <c r="AS3" s="1242"/>
      <c r="AT3" s="1242"/>
      <c r="AU3" s="1242"/>
      <c r="AV3" s="1242"/>
      <c r="AW3" s="1242"/>
      <c r="AX3" s="1242"/>
      <c r="AY3" s="1242"/>
      <c r="AZ3" s="1242"/>
      <c r="BA3" s="1242"/>
      <c r="BB3" s="1242"/>
      <c r="BC3" s="1242"/>
      <c r="BD3" s="1242"/>
      <c r="BE3" s="1242"/>
      <c r="BF3" s="1242"/>
      <c r="BG3" s="1242"/>
      <c r="BH3" s="1242"/>
      <c r="BI3" s="1242"/>
      <c r="BJ3" s="1242"/>
      <c r="BK3" s="1242"/>
      <c r="BL3" s="1242"/>
      <c r="BM3" s="1242"/>
      <c r="BN3" s="1242"/>
      <c r="BO3" s="1242"/>
      <c r="BP3" s="1242"/>
      <c r="BQ3" s="1242"/>
      <c r="BR3" s="1242"/>
    </row>
    <row r="4" spans="1:76" ht="10.5" hidden="1" customHeight="1" outlineLevel="1" thickBot="1">
      <c r="A4" s="254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254"/>
      <c r="Y4" s="254"/>
      <c r="Z4" s="254"/>
      <c r="AA4" s="254"/>
      <c r="AB4" s="254"/>
      <c r="AC4" s="254"/>
      <c r="AD4" s="254"/>
      <c r="AE4" s="254"/>
      <c r="AF4" s="254"/>
      <c r="AG4" s="254"/>
      <c r="AH4" s="254"/>
      <c r="AI4" s="254"/>
      <c r="AJ4" s="254"/>
      <c r="AK4" s="254"/>
      <c r="AL4" s="254"/>
      <c r="AM4" s="254"/>
      <c r="AN4" s="254"/>
      <c r="AO4" s="254"/>
      <c r="AP4" s="254"/>
      <c r="AQ4" s="254"/>
      <c r="AR4" s="254"/>
      <c r="AS4" s="254"/>
      <c r="AT4" s="254"/>
      <c r="AU4" s="254"/>
      <c r="AV4" s="254"/>
      <c r="AW4" s="254"/>
      <c r="AX4" s="254"/>
      <c r="AY4" s="254"/>
      <c r="AZ4" s="254"/>
      <c r="BA4" s="254"/>
      <c r="BB4" s="254"/>
      <c r="BC4" s="254"/>
      <c r="BD4" s="254"/>
      <c r="BE4" s="254"/>
      <c r="BF4" s="254"/>
      <c r="BG4" s="254"/>
      <c r="BH4" s="254"/>
      <c r="BI4" s="254"/>
      <c r="BJ4" s="254"/>
      <c r="BK4" s="254"/>
      <c r="BL4" s="254"/>
      <c r="BM4" s="254"/>
      <c r="BN4" s="254"/>
      <c r="BO4" s="254"/>
      <c r="BP4" s="254"/>
      <c r="BQ4" s="254"/>
      <c r="BR4" s="254"/>
    </row>
    <row r="5" spans="1:76" ht="12.75" hidden="1" customHeight="1" outlineLevel="1" thickBot="1">
      <c r="A5" s="1236" t="s">
        <v>245</v>
      </c>
      <c r="B5" s="1257" t="s">
        <v>244</v>
      </c>
      <c r="C5" s="1257" t="s">
        <v>268</v>
      </c>
      <c r="D5" s="1232" t="s">
        <v>10</v>
      </c>
      <c r="E5" s="1232"/>
      <c r="F5" s="1232"/>
      <c r="G5" s="1232"/>
      <c r="H5" s="1232"/>
      <c r="I5" s="1232"/>
      <c r="J5" s="1232"/>
      <c r="K5" s="1232"/>
      <c r="L5" s="1232"/>
      <c r="M5" s="1232"/>
      <c r="N5" s="1232"/>
      <c r="O5" s="1232"/>
      <c r="P5" s="1232"/>
      <c r="Q5" s="1232"/>
      <c r="R5" s="1233"/>
      <c r="S5" s="1236" t="s">
        <v>11</v>
      </c>
      <c r="T5" s="1260" t="s">
        <v>12</v>
      </c>
      <c r="U5" s="1261"/>
      <c r="V5" s="1261"/>
      <c r="W5" s="1261"/>
      <c r="X5" s="1261"/>
      <c r="Y5" s="1261"/>
      <c r="Z5" s="1261"/>
      <c r="AA5" s="1261"/>
      <c r="AB5" s="1261"/>
      <c r="AC5" s="1261"/>
      <c r="AD5" s="1261"/>
      <c r="AE5" s="1261"/>
      <c r="AF5" s="1261"/>
      <c r="AG5" s="1261"/>
      <c r="AH5" s="1261"/>
      <c r="AI5" s="1261"/>
      <c r="AJ5" s="1261"/>
      <c r="AK5" s="1261"/>
      <c r="AL5" s="1261"/>
      <c r="AM5" s="1261"/>
      <c r="AN5" s="1261"/>
      <c r="AO5" s="1261"/>
      <c r="AP5" s="1261"/>
      <c r="AQ5" s="1261"/>
      <c r="AR5" s="1261"/>
      <c r="AS5" s="1261"/>
      <c r="AT5" s="1261"/>
      <c r="AU5" s="1261"/>
      <c r="AV5" s="1261"/>
      <c r="AW5" s="1261"/>
      <c r="AX5" s="1261"/>
      <c r="AY5" s="1261"/>
      <c r="AZ5" s="1261"/>
      <c r="BA5" s="1261"/>
      <c r="BB5" s="1261"/>
      <c r="BC5" s="1261"/>
      <c r="BD5" s="1261"/>
      <c r="BE5" s="1261"/>
      <c r="BF5" s="1261"/>
      <c r="BG5" s="1261"/>
      <c r="BH5" s="1261"/>
      <c r="BI5" s="1261"/>
      <c r="BJ5" s="1261"/>
      <c r="BK5" s="1261"/>
      <c r="BL5" s="1261"/>
      <c r="BM5" s="1261"/>
      <c r="BN5" s="1261"/>
      <c r="BO5" s="1261"/>
      <c r="BP5" s="1261"/>
      <c r="BQ5" s="1262"/>
      <c r="BR5" s="1236" t="s">
        <v>13</v>
      </c>
      <c r="BS5" s="107"/>
      <c r="BT5" s="107"/>
      <c r="BU5" s="107"/>
      <c r="BV5" s="107"/>
    </row>
    <row r="6" spans="1:76" ht="12.75" hidden="1" customHeight="1" outlineLevel="1" thickBot="1">
      <c r="A6" s="1251"/>
      <c r="B6" s="1258"/>
      <c r="C6" s="1258"/>
      <c r="D6" s="1234" t="s">
        <v>313</v>
      </c>
      <c r="E6" s="1234"/>
      <c r="F6" s="1234"/>
      <c r="G6" s="1234"/>
      <c r="H6" s="1235"/>
      <c r="I6" s="1243" t="s">
        <v>265</v>
      </c>
      <c r="J6" s="1244"/>
      <c r="K6" s="1244"/>
      <c r="L6" s="1244"/>
      <c r="M6" s="1245"/>
      <c r="N6" s="1243" t="s">
        <v>314</v>
      </c>
      <c r="O6" s="1244"/>
      <c r="P6" s="1244"/>
      <c r="Q6" s="1244"/>
      <c r="R6" s="1246"/>
      <c r="S6" s="1237"/>
      <c r="T6" s="1241" t="s">
        <v>269</v>
      </c>
      <c r="U6" s="1241"/>
      <c r="V6" s="1241"/>
      <c r="W6" s="1241"/>
      <c r="X6" s="1241"/>
      <c r="Y6" s="1241" t="s">
        <v>270</v>
      </c>
      <c r="Z6" s="1241"/>
      <c r="AA6" s="1241"/>
      <c r="AB6" s="1241"/>
      <c r="AC6" s="1241"/>
      <c r="AD6" s="1241" t="s">
        <v>252</v>
      </c>
      <c r="AE6" s="1241"/>
      <c r="AF6" s="1241"/>
      <c r="AG6" s="1241"/>
      <c r="AH6" s="1241"/>
      <c r="AI6" s="1241" t="s">
        <v>271</v>
      </c>
      <c r="AJ6" s="1241"/>
      <c r="AK6" s="1241"/>
      <c r="AL6" s="1241"/>
      <c r="AM6" s="1241"/>
      <c r="AN6" s="1241" t="s">
        <v>254</v>
      </c>
      <c r="AO6" s="1241"/>
      <c r="AP6" s="1241"/>
      <c r="AQ6" s="1241"/>
      <c r="AR6" s="1241"/>
      <c r="AS6" s="1241" t="s">
        <v>399</v>
      </c>
      <c r="AT6" s="1241"/>
      <c r="AU6" s="1241"/>
      <c r="AV6" s="1241"/>
      <c r="AW6" s="1241"/>
      <c r="AX6" s="1241" t="s">
        <v>400</v>
      </c>
      <c r="AY6" s="1241"/>
      <c r="AZ6" s="1241"/>
      <c r="BA6" s="1241"/>
      <c r="BB6" s="1241"/>
      <c r="BC6" s="1241" t="s">
        <v>402</v>
      </c>
      <c r="BD6" s="1241"/>
      <c r="BE6" s="1241"/>
      <c r="BF6" s="1241"/>
      <c r="BG6" s="1241"/>
      <c r="BH6" s="1241" t="s">
        <v>264</v>
      </c>
      <c r="BI6" s="1241"/>
      <c r="BJ6" s="1241"/>
      <c r="BK6" s="1241"/>
      <c r="BL6" s="1241"/>
      <c r="BM6" s="1241" t="s">
        <v>268</v>
      </c>
      <c r="BN6" s="1241"/>
      <c r="BO6" s="1241"/>
      <c r="BP6" s="1241"/>
      <c r="BQ6" s="1241"/>
      <c r="BR6" s="1237"/>
      <c r="BS6" s="107"/>
      <c r="BT6" s="107"/>
      <c r="BU6" s="107"/>
      <c r="BV6" s="107"/>
    </row>
    <row r="7" spans="1:76" ht="45.75" hidden="1" customHeight="1" outlineLevel="1" thickBot="1">
      <c r="A7" s="1252"/>
      <c r="B7" s="1259"/>
      <c r="C7" s="1259"/>
      <c r="D7" s="127">
        <v>5</v>
      </c>
      <c r="E7" s="119">
        <v>4</v>
      </c>
      <c r="F7" s="119">
        <v>3</v>
      </c>
      <c r="G7" s="120">
        <v>2</v>
      </c>
      <c r="H7" s="121" t="s">
        <v>309</v>
      </c>
      <c r="I7" s="118">
        <v>5</v>
      </c>
      <c r="J7" s="119">
        <v>4</v>
      </c>
      <c r="K7" s="119">
        <v>3</v>
      </c>
      <c r="L7" s="120">
        <v>2</v>
      </c>
      <c r="M7" s="121" t="s">
        <v>309</v>
      </c>
      <c r="N7" s="118">
        <v>5</v>
      </c>
      <c r="O7" s="119">
        <v>4</v>
      </c>
      <c r="P7" s="119">
        <v>3</v>
      </c>
      <c r="Q7" s="120">
        <v>2</v>
      </c>
      <c r="R7" s="121" t="s">
        <v>309</v>
      </c>
      <c r="S7" s="1238"/>
      <c r="T7" s="568">
        <v>5</v>
      </c>
      <c r="U7" s="568">
        <v>4</v>
      </c>
      <c r="V7" s="568">
        <v>3</v>
      </c>
      <c r="W7" s="568">
        <v>2</v>
      </c>
      <c r="X7" s="568" t="s">
        <v>309</v>
      </c>
      <c r="Y7" s="568">
        <v>5</v>
      </c>
      <c r="Z7" s="568">
        <v>4</v>
      </c>
      <c r="AA7" s="568">
        <v>3</v>
      </c>
      <c r="AB7" s="568">
        <v>2</v>
      </c>
      <c r="AC7" s="568" t="s">
        <v>309</v>
      </c>
      <c r="AD7" s="568">
        <v>5</v>
      </c>
      <c r="AE7" s="568">
        <v>4</v>
      </c>
      <c r="AF7" s="568">
        <v>3</v>
      </c>
      <c r="AG7" s="568">
        <v>2</v>
      </c>
      <c r="AH7" s="568" t="s">
        <v>309</v>
      </c>
      <c r="AI7" s="568">
        <v>5</v>
      </c>
      <c r="AJ7" s="568">
        <v>4</v>
      </c>
      <c r="AK7" s="568">
        <v>3</v>
      </c>
      <c r="AL7" s="568">
        <v>2</v>
      </c>
      <c r="AM7" s="568" t="s">
        <v>309</v>
      </c>
      <c r="AN7" s="568">
        <v>5</v>
      </c>
      <c r="AO7" s="568">
        <v>4</v>
      </c>
      <c r="AP7" s="568">
        <v>3</v>
      </c>
      <c r="AQ7" s="568">
        <v>2</v>
      </c>
      <c r="AR7" s="568" t="s">
        <v>309</v>
      </c>
      <c r="AS7" s="568">
        <v>5</v>
      </c>
      <c r="AT7" s="568">
        <v>4</v>
      </c>
      <c r="AU7" s="568">
        <v>3</v>
      </c>
      <c r="AV7" s="568">
        <v>2</v>
      </c>
      <c r="AW7" s="568" t="s">
        <v>309</v>
      </c>
      <c r="AX7" s="568">
        <v>5</v>
      </c>
      <c r="AY7" s="568">
        <v>4</v>
      </c>
      <c r="AZ7" s="568">
        <v>3</v>
      </c>
      <c r="BA7" s="568">
        <v>2</v>
      </c>
      <c r="BB7" s="568" t="s">
        <v>309</v>
      </c>
      <c r="BC7" s="568">
        <v>5</v>
      </c>
      <c r="BD7" s="568">
        <v>4</v>
      </c>
      <c r="BE7" s="568">
        <v>3</v>
      </c>
      <c r="BF7" s="568">
        <v>2</v>
      </c>
      <c r="BG7" s="568" t="s">
        <v>309</v>
      </c>
      <c r="BH7" s="568">
        <v>5</v>
      </c>
      <c r="BI7" s="568">
        <v>4</v>
      </c>
      <c r="BJ7" s="568">
        <v>3</v>
      </c>
      <c r="BK7" s="568">
        <v>2</v>
      </c>
      <c r="BL7" s="568" t="s">
        <v>309</v>
      </c>
      <c r="BM7" s="568">
        <v>5</v>
      </c>
      <c r="BN7" s="568">
        <v>4</v>
      </c>
      <c r="BO7" s="568">
        <v>3</v>
      </c>
      <c r="BP7" s="568">
        <v>2</v>
      </c>
      <c r="BQ7" s="568" t="s">
        <v>309</v>
      </c>
      <c r="BR7" s="1237"/>
      <c r="BS7" s="111"/>
      <c r="BT7" s="255" t="s">
        <v>387</v>
      </c>
      <c r="BU7" s="111"/>
      <c r="BV7" s="107"/>
      <c r="BX7" s="576"/>
    </row>
    <row r="8" spans="1:76" hidden="1" outlineLevel="1">
      <c r="A8" s="1236" t="str">
        <f>'Учет 1б'!$D$5</f>
        <v>473</v>
      </c>
      <c r="B8" s="1236">
        <f>'Учет 1б'!$C$5</f>
        <v>111</v>
      </c>
      <c r="C8" s="1227">
        <f>IF(SUM(D8:G8)&gt;0,SUM(D8:G8),IF(SUM(I8:L8)&gt;0,SUM(I8:L8),IF(SUM(N8:Q8)&gt;0,SUM(N8:Q8),0)))</f>
        <v>0</v>
      </c>
      <c r="D8" s="244">
        <f>'Учет 1б'!$G$54</f>
        <v>0</v>
      </c>
      <c r="E8" s="245">
        <f>'Учет 1б'!$G$56</f>
        <v>0</v>
      </c>
      <c r="F8" s="245">
        <f>'Учет 1б'!$G$58</f>
        <v>0</v>
      </c>
      <c r="G8" s="246">
        <f>'Учет 1б'!$G$60</f>
        <v>0</v>
      </c>
      <c r="H8" s="247">
        <f>'Учет 1б'!$G$62</f>
        <v>0</v>
      </c>
      <c r="I8" s="244">
        <f>'Учет 1б'!$H$54</f>
        <v>0</v>
      </c>
      <c r="J8" s="245">
        <f>'Учет 1б'!$H$56</f>
        <v>0</v>
      </c>
      <c r="K8" s="245">
        <f>'Учет 1б'!$H$58</f>
        <v>0</v>
      </c>
      <c r="L8" s="246">
        <f>'Учет 1б'!$H$60</f>
        <v>0</v>
      </c>
      <c r="M8" s="247">
        <f>'Учет 1б'!$H$62</f>
        <v>0</v>
      </c>
      <c r="N8" s="244">
        <f>'Учет 1б'!$I$54</f>
        <v>0</v>
      </c>
      <c r="O8" s="245">
        <f>'Учет 1б'!$I$56</f>
        <v>0</v>
      </c>
      <c r="P8" s="245">
        <f>'Учет 1б'!$I$58</f>
        <v>0</v>
      </c>
      <c r="Q8" s="246">
        <f>'Учет 1б'!$I$60</f>
        <v>0</v>
      </c>
      <c r="R8" s="247">
        <f>'Учет 1б'!$I$62</f>
        <v>0</v>
      </c>
      <c r="S8" s="1247">
        <f>(H9+R9)/2</f>
        <v>0</v>
      </c>
      <c r="T8" s="244">
        <f>'Учет 1б'!$J$54</f>
        <v>0</v>
      </c>
      <c r="U8" s="245">
        <f>'Учет 1б'!$J$56</f>
        <v>0</v>
      </c>
      <c r="V8" s="245">
        <f>'Учет 1б'!$J$58</f>
        <v>0</v>
      </c>
      <c r="W8" s="246">
        <f>'Учет 1б'!$J$60</f>
        <v>0</v>
      </c>
      <c r="X8" s="247">
        <f>'Учет 1б'!$J$62</f>
        <v>0</v>
      </c>
      <c r="Y8" s="244">
        <f>'Учет 1б'!$K$54</f>
        <v>0</v>
      </c>
      <c r="Z8" s="245">
        <f>'Учет 1б'!$K$56</f>
        <v>0</v>
      </c>
      <c r="AA8" s="245">
        <f>'Учет 1б'!$K$58</f>
        <v>0</v>
      </c>
      <c r="AB8" s="246">
        <f>'Учет 1б'!$K$60</f>
        <v>0</v>
      </c>
      <c r="AC8" s="247">
        <f>'Учет 1б'!$K$62</f>
        <v>0</v>
      </c>
      <c r="AD8" s="244">
        <f>'Учет 1б'!$L$54</f>
        <v>0</v>
      </c>
      <c r="AE8" s="245">
        <f>'Учет 1б'!$L$56</f>
        <v>0</v>
      </c>
      <c r="AF8" s="245">
        <f>'Учет 1б'!$L$58</f>
        <v>0</v>
      </c>
      <c r="AG8" s="246">
        <f>'Учет 1б'!$L$60</f>
        <v>0</v>
      </c>
      <c r="AH8" s="247">
        <f>'Учет 1б'!$L$62</f>
        <v>0</v>
      </c>
      <c r="AI8" s="244">
        <f>'Учет 1б'!$M$54</f>
        <v>0</v>
      </c>
      <c r="AJ8" s="245">
        <f>'Учет 1б'!$M$56</f>
        <v>0</v>
      </c>
      <c r="AK8" s="245">
        <f>'Учет 1б'!$M$58</f>
        <v>0</v>
      </c>
      <c r="AL8" s="246">
        <f>'Учет 1б'!$M$60</f>
        <v>0</v>
      </c>
      <c r="AM8" s="247">
        <f>'Учет 1б'!$M$62</f>
        <v>0</v>
      </c>
      <c r="AN8" s="244">
        <f>'Учет 1б'!$N$54</f>
        <v>0</v>
      </c>
      <c r="AO8" s="245">
        <f>'Учет 1б'!$N$56</f>
        <v>0</v>
      </c>
      <c r="AP8" s="245">
        <f>'Учет 1б'!$N$58</f>
        <v>0</v>
      </c>
      <c r="AQ8" s="246">
        <f>'Учет 1б'!$N$60</f>
        <v>0</v>
      </c>
      <c r="AR8" s="247">
        <f>'Учет 1б'!$N$62</f>
        <v>0</v>
      </c>
      <c r="AS8" s="244">
        <f>'Учет 1б'!$O$54</f>
        <v>0</v>
      </c>
      <c r="AT8" s="245">
        <f>'Учет 1б'!$O$56</f>
        <v>0</v>
      </c>
      <c r="AU8" s="245">
        <f>'Учет 1б'!$O$58</f>
        <v>0</v>
      </c>
      <c r="AV8" s="246">
        <f>'Учет 1б'!$O$60</f>
        <v>0</v>
      </c>
      <c r="AW8" s="247">
        <f>'Учет 1б'!$O$62</f>
        <v>0</v>
      </c>
      <c r="AX8" s="244">
        <f>'Учет 1б'!$P$54</f>
        <v>0</v>
      </c>
      <c r="AY8" s="245">
        <f>'Учет 1б'!$P$56</f>
        <v>0</v>
      </c>
      <c r="AZ8" s="245">
        <f>'Учет 1б'!$P$58</f>
        <v>0</v>
      </c>
      <c r="BA8" s="246">
        <f>'Учет 1б'!$P$60</f>
        <v>0</v>
      </c>
      <c r="BB8" s="247">
        <f>'Учет 1б'!$P$62</f>
        <v>0</v>
      </c>
      <c r="BC8" s="244">
        <f>'Учет 1б'!$Q$54</f>
        <v>0</v>
      </c>
      <c r="BD8" s="245">
        <f>'Учет 1б'!$Q$56</f>
        <v>0</v>
      </c>
      <c r="BE8" s="245">
        <f>'Учет 1б'!$Q$58</f>
        <v>0</v>
      </c>
      <c r="BF8" s="246">
        <f>'Учет 1б'!$Q$60</f>
        <v>0</v>
      </c>
      <c r="BG8" s="247">
        <f>'Учет 1б'!$Q$62</f>
        <v>0</v>
      </c>
      <c r="BH8" s="244">
        <f>'Учет 1б'!$R$54</f>
        <v>0</v>
      </c>
      <c r="BI8" s="245">
        <f>'Учет 1б'!$R$56</f>
        <v>0</v>
      </c>
      <c r="BJ8" s="245">
        <f>'Учет 1б'!$R$58</f>
        <v>0</v>
      </c>
      <c r="BK8" s="246">
        <f>'Учет 1б'!$R$60</f>
        <v>0</v>
      </c>
      <c r="BL8" s="247">
        <f>'Учет 1б'!$R$62</f>
        <v>0</v>
      </c>
      <c r="BM8" s="244">
        <f>'Учет 1б'!$S$54</f>
        <v>0</v>
      </c>
      <c r="BN8" s="245">
        <f>'Учет 1б'!$S$56</f>
        <v>0</v>
      </c>
      <c r="BO8" s="245">
        <f>'Учет 1б'!$S$58</f>
        <v>0</v>
      </c>
      <c r="BP8" s="246">
        <f>'Учет 1б'!$S$60</f>
        <v>0</v>
      </c>
      <c r="BQ8" s="247">
        <f>'Учет 1б'!$S$62</f>
        <v>0</v>
      </c>
      <c r="BR8" s="1239">
        <f>BL9</f>
        <v>0</v>
      </c>
      <c r="BT8" s="257">
        <v>1</v>
      </c>
    </row>
    <row r="9" spans="1:76" ht="13.5" hidden="1" outlineLevel="1" thickBot="1">
      <c r="A9" s="1238"/>
      <c r="B9" s="1238"/>
      <c r="C9" s="1228"/>
      <c r="D9" s="248">
        <f>'Учет 1б'!$G$55</f>
        <v>0</v>
      </c>
      <c r="E9" s="249">
        <f>'Учет 1б'!$G$57</f>
        <v>0</v>
      </c>
      <c r="F9" s="249">
        <f>'Учет 1б'!$G$59</f>
        <v>0</v>
      </c>
      <c r="G9" s="250">
        <f>'Учет 1б'!$G$61</f>
        <v>0</v>
      </c>
      <c r="H9" s="251">
        <f>'Учет 1б'!$G$63</f>
        <v>0</v>
      </c>
      <c r="I9" s="248">
        <f>'Учет 1б'!$H$55</f>
        <v>0</v>
      </c>
      <c r="J9" s="249">
        <f>'Учет 1б'!$H$57</f>
        <v>0</v>
      </c>
      <c r="K9" s="249">
        <f>'Учет 1б'!$H$59</f>
        <v>0</v>
      </c>
      <c r="L9" s="250">
        <f>'Учет 1б'!$H$61</f>
        <v>0</v>
      </c>
      <c r="M9" s="251">
        <f>'Учет 1б'!$H$63</f>
        <v>0</v>
      </c>
      <c r="N9" s="248">
        <f>'Учет 1б'!$I$55</f>
        <v>0</v>
      </c>
      <c r="O9" s="249">
        <f>'Учет 1б'!$I$57</f>
        <v>0</v>
      </c>
      <c r="P9" s="249">
        <f>'Учет 1б'!$I$59</f>
        <v>0</v>
      </c>
      <c r="Q9" s="250">
        <f>'Учет 1б'!$I$61</f>
        <v>0</v>
      </c>
      <c r="R9" s="251">
        <f>'Учет 1б'!$I$63</f>
        <v>0</v>
      </c>
      <c r="S9" s="1248"/>
      <c r="T9" s="248">
        <f>'Учет 1б'!$J$55</f>
        <v>0</v>
      </c>
      <c r="U9" s="249">
        <f>'Учет 1б'!$J$57</f>
        <v>0</v>
      </c>
      <c r="V9" s="249">
        <f>'Учет 1б'!$J$59</f>
        <v>0</v>
      </c>
      <c r="W9" s="250">
        <f>'Учет 1б'!$J$61</f>
        <v>0</v>
      </c>
      <c r="X9" s="251">
        <f>'Учет 1б'!$J$63</f>
        <v>0</v>
      </c>
      <c r="Y9" s="248">
        <f>'Учет 1б'!$K$55</f>
        <v>0</v>
      </c>
      <c r="Z9" s="249">
        <f>'Учет 1б'!$K$57</f>
        <v>0</v>
      </c>
      <c r="AA9" s="249">
        <f>'Учет 1б'!$K$59</f>
        <v>0</v>
      </c>
      <c r="AB9" s="250">
        <f>'Учет 1б'!$K$61</f>
        <v>0</v>
      </c>
      <c r="AC9" s="251">
        <f>'Учет 1б'!$K$63</f>
        <v>0</v>
      </c>
      <c r="AD9" s="248">
        <f>'Учет 1б'!$L$55</f>
        <v>0</v>
      </c>
      <c r="AE9" s="249">
        <f>'Учет 1б'!$L$57</f>
        <v>0</v>
      </c>
      <c r="AF9" s="249">
        <f>'Учет 1б'!$L$59</f>
        <v>0</v>
      </c>
      <c r="AG9" s="250">
        <f>'Учет 1б'!$L$61</f>
        <v>0</v>
      </c>
      <c r="AH9" s="251">
        <f>'Учет 1б'!$L$63</f>
        <v>0</v>
      </c>
      <c r="AI9" s="248">
        <f>'Учет 1б'!$M$55</f>
        <v>0</v>
      </c>
      <c r="AJ9" s="249">
        <f>'Учет 1б'!$M$57</f>
        <v>0</v>
      </c>
      <c r="AK9" s="249">
        <f>'Учет 1б'!$M$59</f>
        <v>0</v>
      </c>
      <c r="AL9" s="250">
        <f>'Учет 1б'!$M$61</f>
        <v>0</v>
      </c>
      <c r="AM9" s="251">
        <f>'Учет 1б'!$M$63</f>
        <v>0</v>
      </c>
      <c r="AN9" s="248">
        <f>'Учет 1б'!$N$55</f>
        <v>0</v>
      </c>
      <c r="AO9" s="249">
        <f>'Учет 1б'!$N$57</f>
        <v>0</v>
      </c>
      <c r="AP9" s="249">
        <f>'Учет 1б'!$N$59</f>
        <v>0</v>
      </c>
      <c r="AQ9" s="250">
        <f>'Учет 1б'!$N$61</f>
        <v>0</v>
      </c>
      <c r="AR9" s="251">
        <f>'Учет 1б'!$N$63</f>
        <v>0</v>
      </c>
      <c r="AS9" s="248">
        <f>'Учет 1б'!$O$55</f>
        <v>0</v>
      </c>
      <c r="AT9" s="249">
        <f>'Учет 1б'!$O$57</f>
        <v>0</v>
      </c>
      <c r="AU9" s="249">
        <f>'Учет 1б'!$O$59</f>
        <v>0</v>
      </c>
      <c r="AV9" s="250">
        <f>'Учет 1б'!$O$61</f>
        <v>0</v>
      </c>
      <c r="AW9" s="251">
        <f>'Учет 1б'!$O$63</f>
        <v>0</v>
      </c>
      <c r="AX9" s="248">
        <f>'Учет 1б'!$P$55</f>
        <v>0</v>
      </c>
      <c r="AY9" s="249">
        <f>'Учет 1б'!$P$57</f>
        <v>0</v>
      </c>
      <c r="AZ9" s="249">
        <f>'Учет 1б'!$P$59</f>
        <v>0</v>
      </c>
      <c r="BA9" s="250">
        <f>'Учет 1б'!$P$61</f>
        <v>0</v>
      </c>
      <c r="BB9" s="251">
        <f>'Учет 1б'!$P$63</f>
        <v>0</v>
      </c>
      <c r="BC9" s="248">
        <f>'Учет 1б'!$Q$55</f>
        <v>0</v>
      </c>
      <c r="BD9" s="249">
        <f>'Учет 1б'!$Q$57</f>
        <v>0</v>
      </c>
      <c r="BE9" s="249">
        <f>'Учет 1б'!$Q$59</f>
        <v>0</v>
      </c>
      <c r="BF9" s="250">
        <f>'Учет 1б'!$Q$61</f>
        <v>0</v>
      </c>
      <c r="BG9" s="251">
        <f>'Учет 1б'!$Q$63</f>
        <v>0</v>
      </c>
      <c r="BH9" s="248">
        <f>'Учет 1б'!$R$55</f>
        <v>0</v>
      </c>
      <c r="BI9" s="249">
        <f>'Учет 1б'!$R$57</f>
        <v>0</v>
      </c>
      <c r="BJ9" s="249">
        <f>'Учет 1б'!$R$59</f>
        <v>0</v>
      </c>
      <c r="BK9" s="250">
        <f>'Учет 1б'!$R$61</f>
        <v>0</v>
      </c>
      <c r="BL9" s="251">
        <f>'Учет 1б'!$R$63</f>
        <v>0</v>
      </c>
      <c r="BM9" s="248">
        <f>'Учет 1б'!$S$55</f>
        <v>0</v>
      </c>
      <c r="BN9" s="249">
        <f>'Учет 1б'!$S$57</f>
        <v>0</v>
      </c>
      <c r="BO9" s="249">
        <f>'Учет 1б'!$S$59</f>
        <v>0</v>
      </c>
      <c r="BP9" s="250">
        <f>'Учет 1б'!$S$61</f>
        <v>0</v>
      </c>
      <c r="BQ9" s="251">
        <f>'Учет 1б'!$S$63</f>
        <v>0</v>
      </c>
      <c r="BR9" s="1240"/>
      <c r="BT9" s="257"/>
    </row>
    <row r="10" spans="1:76" hidden="1" outlineLevel="1">
      <c r="A10" s="1236" t="str">
        <f>'Учет 1б'!$D$65</f>
        <v>473</v>
      </c>
      <c r="B10" s="1236">
        <f>'Учет 1б'!$C$65</f>
        <v>112</v>
      </c>
      <c r="C10" s="1227">
        <f>IF(SUM(D10:G10)&gt;0,SUM(D10:G10),IF(SUM(I10:L10)&gt;0,SUM(I10:L10),IF(SUM(N10:Q10)&gt;0,SUM(N10:Q10),0)))</f>
        <v>0</v>
      </c>
      <c r="D10" s="244">
        <f>'Учет 1б'!$G$114</f>
        <v>0</v>
      </c>
      <c r="E10" s="245">
        <f>'Учет 1б'!$G$116</f>
        <v>0</v>
      </c>
      <c r="F10" s="245">
        <f>'Учет 1б'!$G$118</f>
        <v>0</v>
      </c>
      <c r="G10" s="246">
        <f>'Учет 1б'!$G$120</f>
        <v>0</v>
      </c>
      <c r="H10" s="247">
        <f>'Учет 1б'!$G$122</f>
        <v>0</v>
      </c>
      <c r="I10" s="244">
        <f>'Учет 1б'!$H$114</f>
        <v>0</v>
      </c>
      <c r="J10" s="245">
        <f>'Учет 1б'!$H$116</f>
        <v>0</v>
      </c>
      <c r="K10" s="245">
        <f>'Учет 1б'!$H$118</f>
        <v>0</v>
      </c>
      <c r="L10" s="246">
        <f>'Учет 1б'!$H$120</f>
        <v>0</v>
      </c>
      <c r="M10" s="247">
        <f>'Учет 1б'!$H$122</f>
        <v>0</v>
      </c>
      <c r="N10" s="244">
        <f>'Учет 1б'!$I$114</f>
        <v>0</v>
      </c>
      <c r="O10" s="245">
        <f>'Учет 1б'!$I$116</f>
        <v>0</v>
      </c>
      <c r="P10" s="245">
        <f>'Учет 1б'!$I$118</f>
        <v>0</v>
      </c>
      <c r="Q10" s="246">
        <f>'Учет 1б'!$I$120</f>
        <v>0</v>
      </c>
      <c r="R10" s="247">
        <f>'Учет 1б'!$I$122</f>
        <v>0</v>
      </c>
      <c r="S10" s="1247">
        <f>(H11+R11)/2</f>
        <v>0</v>
      </c>
      <c r="T10" s="244">
        <f>'Учет 1б'!$J$114</f>
        <v>0</v>
      </c>
      <c r="U10" s="245">
        <f>'Учет 1б'!$J$116</f>
        <v>0</v>
      </c>
      <c r="V10" s="245">
        <f>'Учет 1б'!$J$118</f>
        <v>0</v>
      </c>
      <c r="W10" s="246">
        <f>'Учет 1б'!$J$120</f>
        <v>0</v>
      </c>
      <c r="X10" s="247">
        <f>'Учет 1б'!$J$122</f>
        <v>0</v>
      </c>
      <c r="Y10" s="244">
        <f>'Учет 1б'!$K$114</f>
        <v>0</v>
      </c>
      <c r="Z10" s="245">
        <f>'Учет 1б'!$K$116</f>
        <v>0</v>
      </c>
      <c r="AA10" s="245">
        <f>'Учет 1б'!$K$118</f>
        <v>0</v>
      </c>
      <c r="AB10" s="246">
        <f>'Учет 1б'!$K$120</f>
        <v>0</v>
      </c>
      <c r="AC10" s="247">
        <f>'Учет 1б'!$K$122</f>
        <v>0</v>
      </c>
      <c r="AD10" s="244">
        <f>'Учет 1б'!$L$114</f>
        <v>0</v>
      </c>
      <c r="AE10" s="245">
        <f>'Учет 1б'!$L$116</f>
        <v>0</v>
      </c>
      <c r="AF10" s="245">
        <f>'Учет 1б'!$L$118</f>
        <v>0</v>
      </c>
      <c r="AG10" s="246">
        <f>'Учет 1б'!$L$120</f>
        <v>0</v>
      </c>
      <c r="AH10" s="247">
        <f>'Учет 1б'!$L$122</f>
        <v>0</v>
      </c>
      <c r="AI10" s="244">
        <f>'Учет 1б'!$M$114</f>
        <v>0</v>
      </c>
      <c r="AJ10" s="245">
        <f>'Учет 1б'!$M$116</f>
        <v>0</v>
      </c>
      <c r="AK10" s="245">
        <f>'Учет 1б'!$M$118</f>
        <v>0</v>
      </c>
      <c r="AL10" s="246">
        <f>'Учет 1б'!$M$120</f>
        <v>0</v>
      </c>
      <c r="AM10" s="247">
        <f>'Учет 1б'!$M$122</f>
        <v>0</v>
      </c>
      <c r="AN10" s="244">
        <f>'Учет 1б'!$N$114</f>
        <v>0</v>
      </c>
      <c r="AO10" s="245">
        <f>'Учет 1б'!$N$116</f>
        <v>0</v>
      </c>
      <c r="AP10" s="245">
        <f>'Учет 1б'!$N$118</f>
        <v>0</v>
      </c>
      <c r="AQ10" s="246">
        <f>'Учет 1б'!$N$120</f>
        <v>0</v>
      </c>
      <c r="AR10" s="247">
        <f>'Учет 1б'!$N$122</f>
        <v>0</v>
      </c>
      <c r="AS10" s="244">
        <f>'Учет 1б'!$O$114</f>
        <v>0</v>
      </c>
      <c r="AT10" s="245">
        <f>'Учет 1б'!$O$116</f>
        <v>0</v>
      </c>
      <c r="AU10" s="245">
        <f>'Учет 1б'!$O$118</f>
        <v>0</v>
      </c>
      <c r="AV10" s="246">
        <f>'Учет 1б'!$O$120</f>
        <v>0</v>
      </c>
      <c r="AW10" s="247">
        <f>'Учет 1б'!$O$122</f>
        <v>0</v>
      </c>
      <c r="AX10" s="244">
        <f>'Учет 1б'!$P$114</f>
        <v>0</v>
      </c>
      <c r="AY10" s="245">
        <f>'Учет 1б'!$P$116</f>
        <v>0</v>
      </c>
      <c r="AZ10" s="245">
        <f>'Учет 1б'!$P$118</f>
        <v>0</v>
      </c>
      <c r="BA10" s="246">
        <f>'Учет 1б'!$P$120</f>
        <v>0</v>
      </c>
      <c r="BB10" s="247">
        <f>'Учет 1б'!$P$122</f>
        <v>0</v>
      </c>
      <c r="BC10" s="244">
        <f>'Учет 1б'!$Q$114</f>
        <v>0</v>
      </c>
      <c r="BD10" s="245">
        <f>'Учет 1б'!$Q$116</f>
        <v>0</v>
      </c>
      <c r="BE10" s="245">
        <f>'Учет 1б'!$Q$118</f>
        <v>0</v>
      </c>
      <c r="BF10" s="246">
        <f>'Учет 1б'!$Q$120</f>
        <v>0</v>
      </c>
      <c r="BG10" s="247">
        <f>'Учет 1б'!$Q$122</f>
        <v>0</v>
      </c>
      <c r="BH10" s="244">
        <f>'Учет 1б'!$R$114</f>
        <v>0</v>
      </c>
      <c r="BI10" s="245">
        <f>'Учет 1б'!$R$116</f>
        <v>0</v>
      </c>
      <c r="BJ10" s="245">
        <f>'Учет 1б'!$R$118</f>
        <v>0</v>
      </c>
      <c r="BK10" s="246">
        <f>'Учет 1б'!$R$120</f>
        <v>0</v>
      </c>
      <c r="BL10" s="247">
        <f>'Учет 1б'!$R$122</f>
        <v>0</v>
      </c>
      <c r="BM10" s="244">
        <f>'Учет 1б'!$S$114</f>
        <v>0</v>
      </c>
      <c r="BN10" s="245">
        <f>'Учет 1б'!$S$116</f>
        <v>0</v>
      </c>
      <c r="BO10" s="245">
        <f>'Учет 1б'!$S$118</f>
        <v>0</v>
      </c>
      <c r="BP10" s="246">
        <f>'Учет 1б'!$S$120</f>
        <v>0</v>
      </c>
      <c r="BQ10" s="247">
        <f>'Учет 1б'!$S$122</f>
        <v>0</v>
      </c>
      <c r="BR10" s="1239">
        <f>BL11</f>
        <v>0</v>
      </c>
      <c r="BT10" s="257">
        <v>1</v>
      </c>
    </row>
    <row r="11" spans="1:76" ht="13.5" hidden="1" outlineLevel="1" thickBot="1">
      <c r="A11" s="1238"/>
      <c r="B11" s="1238"/>
      <c r="C11" s="1228"/>
      <c r="D11" s="248">
        <f>'Учет 1б'!$G$115</f>
        <v>0</v>
      </c>
      <c r="E11" s="249">
        <f>'Учет 1б'!$G$117</f>
        <v>0</v>
      </c>
      <c r="F11" s="249">
        <f>'Учет 1б'!$G$119</f>
        <v>0</v>
      </c>
      <c r="G11" s="250">
        <f>'Учет 1б'!$G$121</f>
        <v>0</v>
      </c>
      <c r="H11" s="251">
        <f>'Учет 1б'!$G$123</f>
        <v>0</v>
      </c>
      <c r="I11" s="248">
        <f>'Учет 1б'!$H$115</f>
        <v>0</v>
      </c>
      <c r="J11" s="249">
        <f>'Учет 1б'!$H$117</f>
        <v>0</v>
      </c>
      <c r="K11" s="249">
        <f>'Учет 1б'!$H$119</f>
        <v>0</v>
      </c>
      <c r="L11" s="250">
        <f>'Учет 1б'!$H$121</f>
        <v>0</v>
      </c>
      <c r="M11" s="251">
        <f>'Учет 1б'!$H$123</f>
        <v>0</v>
      </c>
      <c r="N11" s="248">
        <f>'Учет 1б'!$I$115</f>
        <v>0</v>
      </c>
      <c r="O11" s="249">
        <f>'Учет 1б'!$I$117</f>
        <v>0</v>
      </c>
      <c r="P11" s="249">
        <f>'Учет 1б'!$I$119</f>
        <v>0</v>
      </c>
      <c r="Q11" s="250">
        <f>'Учет 1б'!$I$121</f>
        <v>0</v>
      </c>
      <c r="R11" s="251">
        <f>'Учет 1б'!$I$123</f>
        <v>0</v>
      </c>
      <c r="S11" s="1248"/>
      <c r="T11" s="248">
        <f>'Учет 1б'!$J$115</f>
        <v>0</v>
      </c>
      <c r="U11" s="249">
        <f>'Учет 1б'!$J$117</f>
        <v>0</v>
      </c>
      <c r="V11" s="249">
        <f>'Учет 1б'!$J$119</f>
        <v>0</v>
      </c>
      <c r="W11" s="250">
        <f>'Учет 1б'!$J$121</f>
        <v>0</v>
      </c>
      <c r="X11" s="251">
        <f>'Учет 1б'!$J$123</f>
        <v>0</v>
      </c>
      <c r="Y11" s="248">
        <f>'Учет 1б'!$K$115</f>
        <v>0</v>
      </c>
      <c r="Z11" s="249">
        <f>'Учет 1б'!$K$117</f>
        <v>0</v>
      </c>
      <c r="AA11" s="249">
        <f>'Учет 1б'!$K$119</f>
        <v>0</v>
      </c>
      <c r="AB11" s="250">
        <f>'Учет 1б'!$K$121</f>
        <v>0</v>
      </c>
      <c r="AC11" s="251">
        <f>'Учет 1б'!$K$123</f>
        <v>0</v>
      </c>
      <c r="AD11" s="248">
        <f>'Учет 1б'!$L$115</f>
        <v>0</v>
      </c>
      <c r="AE11" s="249">
        <f>'Учет 1б'!$L$117</f>
        <v>0</v>
      </c>
      <c r="AF11" s="249">
        <f>'Учет 1б'!$L$119</f>
        <v>0</v>
      </c>
      <c r="AG11" s="250">
        <f>'Учет 1б'!$L$121</f>
        <v>0</v>
      </c>
      <c r="AH11" s="251">
        <f>'Учет 1б'!$L$123</f>
        <v>0</v>
      </c>
      <c r="AI11" s="248">
        <f>'Учет 1б'!$M$115</f>
        <v>0</v>
      </c>
      <c r="AJ11" s="249">
        <f>'Учет 1б'!$M$117</f>
        <v>0</v>
      </c>
      <c r="AK11" s="249">
        <f>'Учет 1б'!$M$119</f>
        <v>0</v>
      </c>
      <c r="AL11" s="250">
        <f>'Учет 1б'!$M$121</f>
        <v>0</v>
      </c>
      <c r="AM11" s="251">
        <f>'Учет 1б'!$M$123</f>
        <v>0</v>
      </c>
      <c r="AN11" s="248">
        <f>'Учет 1б'!$N$115</f>
        <v>0</v>
      </c>
      <c r="AO11" s="249">
        <f>'Учет 1б'!$N$117</f>
        <v>0</v>
      </c>
      <c r="AP11" s="249">
        <f>'Учет 1б'!$N$119</f>
        <v>0</v>
      </c>
      <c r="AQ11" s="250">
        <f>'Учет 1б'!$N$121</f>
        <v>0</v>
      </c>
      <c r="AR11" s="251">
        <f>'Учет 1б'!$N$123</f>
        <v>0</v>
      </c>
      <c r="AS11" s="248">
        <f>'Учет 1б'!$O$115</f>
        <v>0</v>
      </c>
      <c r="AT11" s="249">
        <f>'Учет 1б'!$O$117</f>
        <v>0</v>
      </c>
      <c r="AU11" s="249">
        <f>'Учет 1б'!$O$119</f>
        <v>0</v>
      </c>
      <c r="AV11" s="250">
        <f>'Учет 1б'!$O$121</f>
        <v>0</v>
      </c>
      <c r="AW11" s="251">
        <f>'Учет 1б'!$O$123</f>
        <v>0</v>
      </c>
      <c r="AX11" s="248">
        <f>'Учет 1б'!$P$115</f>
        <v>0</v>
      </c>
      <c r="AY11" s="249">
        <f>'Учет 1б'!$P$117</f>
        <v>0</v>
      </c>
      <c r="AZ11" s="249">
        <f>'Учет 1б'!$P$119</f>
        <v>0</v>
      </c>
      <c r="BA11" s="250">
        <f>'Учет 1б'!$P$121</f>
        <v>0</v>
      </c>
      <c r="BB11" s="251">
        <f>'Учет 1б'!$P$123</f>
        <v>0</v>
      </c>
      <c r="BC11" s="248">
        <f>'Учет 1б'!$Q$115</f>
        <v>0</v>
      </c>
      <c r="BD11" s="249">
        <f>'Учет 1б'!$Q$117</f>
        <v>0</v>
      </c>
      <c r="BE11" s="249">
        <f>'Учет 1б'!$Q$119</f>
        <v>0</v>
      </c>
      <c r="BF11" s="250">
        <f>'Учет 1б'!$Q$121</f>
        <v>0</v>
      </c>
      <c r="BG11" s="251">
        <f>'Учет 1б'!$Q$123</f>
        <v>0</v>
      </c>
      <c r="BH11" s="248">
        <f>'Учет 1б'!$R$115</f>
        <v>0</v>
      </c>
      <c r="BI11" s="249">
        <f>'Учет 1б'!$R$117</f>
        <v>0</v>
      </c>
      <c r="BJ11" s="249">
        <f>'Учет 1б'!$R$119</f>
        <v>0</v>
      </c>
      <c r="BK11" s="250">
        <f>'Учет 1б'!$R$121</f>
        <v>0</v>
      </c>
      <c r="BL11" s="251">
        <f>'Учет 1б'!$R$123</f>
        <v>0</v>
      </c>
      <c r="BM11" s="248">
        <f>'Учет 1б'!$S$115</f>
        <v>0</v>
      </c>
      <c r="BN11" s="249">
        <f>'Учет 1б'!$S$117</f>
        <v>0</v>
      </c>
      <c r="BO11" s="249">
        <f>'Учет 1б'!$S$119</f>
        <v>0</v>
      </c>
      <c r="BP11" s="250">
        <f>'Учет 1б'!$S$121</f>
        <v>0</v>
      </c>
      <c r="BQ11" s="251">
        <f>'Учет 1б'!$S$123</f>
        <v>0</v>
      </c>
      <c r="BR11" s="1240"/>
      <c r="BT11" s="257"/>
    </row>
    <row r="12" spans="1:76" hidden="1" outlineLevel="1">
      <c r="A12" s="1236" t="str">
        <f>'Учет 1б'!$D$125</f>
        <v>473</v>
      </c>
      <c r="B12" s="1236">
        <f>'Учет 1б'!$C$125</f>
        <v>113</v>
      </c>
      <c r="C12" s="1227">
        <f>IF(SUM(D12:G12)&gt;0,SUM(D12:G12),IF(SUM(I12:L12)&gt;0,SUM(I12:L12),IF(SUM(N12:Q12)&gt;0,SUM(N12:Q12),0)))</f>
        <v>0</v>
      </c>
      <c r="D12" s="244">
        <f>'Учет 1б'!$G$174</f>
        <v>0</v>
      </c>
      <c r="E12" s="245">
        <f>'Учет 1б'!$G$176</f>
        <v>0</v>
      </c>
      <c r="F12" s="245">
        <f>'Учет 1б'!$G$178</f>
        <v>0</v>
      </c>
      <c r="G12" s="246">
        <f>'Учет 1б'!$G$180</f>
        <v>0</v>
      </c>
      <c r="H12" s="247">
        <f>'Учет 1б'!$G$182</f>
        <v>0</v>
      </c>
      <c r="I12" s="244">
        <f>'Учет 1б'!$H$174</f>
        <v>0</v>
      </c>
      <c r="J12" s="245">
        <f>'Учет 1б'!$H$176</f>
        <v>0</v>
      </c>
      <c r="K12" s="245">
        <f>'Учет 1б'!$H$178</f>
        <v>0</v>
      </c>
      <c r="L12" s="246">
        <f>'Учет 1б'!$H$180</f>
        <v>0</v>
      </c>
      <c r="M12" s="247">
        <f>'Учет 1б'!$H$182</f>
        <v>0</v>
      </c>
      <c r="N12" s="244">
        <f>'Учет 1б'!$I$174</f>
        <v>0</v>
      </c>
      <c r="O12" s="245">
        <f>'Учет 1б'!$I$176</f>
        <v>0</v>
      </c>
      <c r="P12" s="245">
        <f>'Учет 1б'!$I$178</f>
        <v>0</v>
      </c>
      <c r="Q12" s="246">
        <f>'Учет 1б'!$I$180</f>
        <v>0</v>
      </c>
      <c r="R12" s="247">
        <f>'Учет 1б'!$I$182</f>
        <v>0</v>
      </c>
      <c r="S12" s="1247">
        <f>(H13+R13)/2</f>
        <v>0</v>
      </c>
      <c r="T12" s="244">
        <f>'Учет 1б'!$J$174</f>
        <v>0</v>
      </c>
      <c r="U12" s="245">
        <f>'Учет 1б'!$J$176</f>
        <v>0</v>
      </c>
      <c r="V12" s="245">
        <f>'Учет 1б'!$J$178</f>
        <v>0</v>
      </c>
      <c r="W12" s="246">
        <f>'Учет 1б'!$J$180</f>
        <v>0</v>
      </c>
      <c r="X12" s="247">
        <f>'Учет 1б'!$J$182</f>
        <v>0</v>
      </c>
      <c r="Y12" s="244">
        <f>'Учет 1б'!$K$174</f>
        <v>0</v>
      </c>
      <c r="Z12" s="245">
        <f>'Учет 1б'!$K$176</f>
        <v>0</v>
      </c>
      <c r="AA12" s="245">
        <f>'Учет 1б'!$K$178</f>
        <v>0</v>
      </c>
      <c r="AB12" s="246">
        <f>'Учет 1б'!$K$180</f>
        <v>0</v>
      </c>
      <c r="AC12" s="247">
        <f>'Учет 1б'!$K$182</f>
        <v>0</v>
      </c>
      <c r="AD12" s="244">
        <f>'Учет 1б'!$L$174</f>
        <v>0</v>
      </c>
      <c r="AE12" s="245">
        <f>'Учет 1б'!$L$176</f>
        <v>0</v>
      </c>
      <c r="AF12" s="245">
        <f>'Учет 1б'!$L$178</f>
        <v>0</v>
      </c>
      <c r="AG12" s="246">
        <f>'Учет 1б'!$L$180</f>
        <v>0</v>
      </c>
      <c r="AH12" s="247">
        <f>'Учет 1б'!$L$182</f>
        <v>0</v>
      </c>
      <c r="AI12" s="244">
        <f>'Учет 1б'!$M$174</f>
        <v>0</v>
      </c>
      <c r="AJ12" s="245">
        <f>'Учет 1б'!$M$176</f>
        <v>0</v>
      </c>
      <c r="AK12" s="245">
        <f>'Учет 1б'!$M$178</f>
        <v>0</v>
      </c>
      <c r="AL12" s="246">
        <f>'Учет 1б'!$M$180</f>
        <v>0</v>
      </c>
      <c r="AM12" s="247">
        <f>'Учет 1б'!$M$182</f>
        <v>0</v>
      </c>
      <c r="AN12" s="244">
        <f>'Учет 1б'!$N$174</f>
        <v>0</v>
      </c>
      <c r="AO12" s="245">
        <f>'Учет 1б'!$N$176</f>
        <v>0</v>
      </c>
      <c r="AP12" s="245">
        <f>'Учет 1б'!$N$178</f>
        <v>0</v>
      </c>
      <c r="AQ12" s="246">
        <f>'Учет 1б'!$N$180</f>
        <v>0</v>
      </c>
      <c r="AR12" s="247">
        <f>'Учет 1б'!$N$182</f>
        <v>0</v>
      </c>
      <c r="AS12" s="244">
        <f>'Учет 1б'!$O$174</f>
        <v>0</v>
      </c>
      <c r="AT12" s="245">
        <f>'Учет 1б'!$O$176</f>
        <v>0</v>
      </c>
      <c r="AU12" s="245">
        <f>'Учет 1б'!$O$178</f>
        <v>0</v>
      </c>
      <c r="AV12" s="246">
        <f>'Учет 1б'!$O$180</f>
        <v>0</v>
      </c>
      <c r="AW12" s="247">
        <f>'Учет 1б'!$O$182</f>
        <v>0</v>
      </c>
      <c r="AX12" s="244">
        <f>'Учет 1б'!$P$174</f>
        <v>0</v>
      </c>
      <c r="AY12" s="245">
        <f>'Учет 1б'!$P$176</f>
        <v>0</v>
      </c>
      <c r="AZ12" s="245">
        <f>'Учет 1б'!$P$178</f>
        <v>0</v>
      </c>
      <c r="BA12" s="246">
        <f>'Учет 1б'!$P$180</f>
        <v>0</v>
      </c>
      <c r="BB12" s="247">
        <f>'Учет 1б'!$P$182</f>
        <v>0</v>
      </c>
      <c r="BC12" s="244">
        <f>'Учет 1б'!$Q$174</f>
        <v>0</v>
      </c>
      <c r="BD12" s="245">
        <f>'Учет 1б'!$Q$176</f>
        <v>0</v>
      </c>
      <c r="BE12" s="245">
        <f>'Учет 1б'!$Q$178</f>
        <v>0</v>
      </c>
      <c r="BF12" s="246">
        <f>'Учет 1б'!$Q$180</f>
        <v>0</v>
      </c>
      <c r="BG12" s="247">
        <f>'Учет 1б'!$Q$182</f>
        <v>0</v>
      </c>
      <c r="BH12" s="244">
        <f>'Учет 1б'!$R$174</f>
        <v>0</v>
      </c>
      <c r="BI12" s="245">
        <f>'Учет 1б'!$R$176</f>
        <v>0</v>
      </c>
      <c r="BJ12" s="245">
        <f>'Учет 1б'!$R$178</f>
        <v>0</v>
      </c>
      <c r="BK12" s="246">
        <f>'Учет 1б'!$R$180</f>
        <v>0</v>
      </c>
      <c r="BL12" s="247">
        <f>'Учет 1б'!$R$182</f>
        <v>0</v>
      </c>
      <c r="BM12" s="244">
        <f>'Учет 1б'!$S$174</f>
        <v>0</v>
      </c>
      <c r="BN12" s="245">
        <f>'Учет 1б'!$S$176</f>
        <v>0</v>
      </c>
      <c r="BO12" s="245">
        <f>'Учет 1б'!$S$178</f>
        <v>0</v>
      </c>
      <c r="BP12" s="246">
        <f>'Учет 1б'!$S$180</f>
        <v>0</v>
      </c>
      <c r="BQ12" s="247">
        <f>'Учет 1б'!$S$182</f>
        <v>0</v>
      </c>
      <c r="BR12" s="1239">
        <f>BL13</f>
        <v>0</v>
      </c>
      <c r="BT12" s="257">
        <v>1</v>
      </c>
    </row>
    <row r="13" spans="1:76" ht="13.5" hidden="1" outlineLevel="1" thickBot="1">
      <c r="A13" s="1238"/>
      <c r="B13" s="1238"/>
      <c r="C13" s="1228"/>
      <c r="D13" s="248">
        <f>'Учет 1б'!$G$175</f>
        <v>0</v>
      </c>
      <c r="E13" s="249">
        <f>'Учет 1б'!$G$177</f>
        <v>0</v>
      </c>
      <c r="F13" s="249">
        <f>'Учет 1б'!$G$179</f>
        <v>0</v>
      </c>
      <c r="G13" s="250">
        <f>'Учет 1б'!$G$181</f>
        <v>0</v>
      </c>
      <c r="H13" s="251">
        <f>'Учет 1б'!$G$183</f>
        <v>0</v>
      </c>
      <c r="I13" s="248">
        <f>'Учет 1б'!$H$175</f>
        <v>0</v>
      </c>
      <c r="J13" s="249">
        <f>'Учет 1б'!$H$177</f>
        <v>0</v>
      </c>
      <c r="K13" s="249">
        <f>'Учет 1б'!$H$179</f>
        <v>0</v>
      </c>
      <c r="L13" s="250">
        <f>'Учет 1б'!$H$181</f>
        <v>0</v>
      </c>
      <c r="M13" s="251">
        <f>'Учет 1б'!$H$183</f>
        <v>0</v>
      </c>
      <c r="N13" s="248">
        <f>'Учет 1б'!$I$175</f>
        <v>0</v>
      </c>
      <c r="O13" s="249">
        <f>'Учет 1б'!$I$177</f>
        <v>0</v>
      </c>
      <c r="P13" s="249">
        <f>'Учет 1б'!$I$179</f>
        <v>0</v>
      </c>
      <c r="Q13" s="250">
        <f>'Учет 1б'!$I$181</f>
        <v>0</v>
      </c>
      <c r="R13" s="251">
        <f>'Учет 1б'!$I$183</f>
        <v>0</v>
      </c>
      <c r="S13" s="1248"/>
      <c r="T13" s="248">
        <f>'Учет 1б'!$J$175</f>
        <v>0</v>
      </c>
      <c r="U13" s="249">
        <f>'Учет 1б'!$J$177</f>
        <v>0</v>
      </c>
      <c r="V13" s="249">
        <f>'Учет 1б'!$J$179</f>
        <v>0</v>
      </c>
      <c r="W13" s="250">
        <f>'Учет 1б'!$J$181</f>
        <v>0</v>
      </c>
      <c r="X13" s="251">
        <f>'Учет 1б'!$J$183</f>
        <v>0</v>
      </c>
      <c r="Y13" s="248">
        <f>'Учет 1б'!$K$175</f>
        <v>0</v>
      </c>
      <c r="Z13" s="249">
        <f>'Учет 1б'!$K$177</f>
        <v>0</v>
      </c>
      <c r="AA13" s="249">
        <f>'Учет 1б'!$K$179</f>
        <v>0</v>
      </c>
      <c r="AB13" s="250">
        <f>'Учет 1б'!$K$181</f>
        <v>0</v>
      </c>
      <c r="AC13" s="251">
        <f>'Учет 1б'!$K$183</f>
        <v>0</v>
      </c>
      <c r="AD13" s="248">
        <f>'Учет 1б'!$L$175</f>
        <v>0</v>
      </c>
      <c r="AE13" s="249">
        <f>'Учет 1б'!$L$177</f>
        <v>0</v>
      </c>
      <c r="AF13" s="249">
        <f>'Учет 1б'!$L$179</f>
        <v>0</v>
      </c>
      <c r="AG13" s="250">
        <f>'Учет 1б'!$L$181</f>
        <v>0</v>
      </c>
      <c r="AH13" s="251">
        <f>'Учет 1б'!$L$183</f>
        <v>0</v>
      </c>
      <c r="AI13" s="248">
        <f>'Учет 1б'!$M$175</f>
        <v>0</v>
      </c>
      <c r="AJ13" s="249">
        <f>'Учет 1б'!$M$177</f>
        <v>0</v>
      </c>
      <c r="AK13" s="249">
        <f>'Учет 1б'!$M$179</f>
        <v>0</v>
      </c>
      <c r="AL13" s="250">
        <f>'Учет 1б'!$M$181</f>
        <v>0</v>
      </c>
      <c r="AM13" s="251">
        <f>'Учет 1б'!$M$183</f>
        <v>0</v>
      </c>
      <c r="AN13" s="248">
        <f>'Учет 1б'!$N$175</f>
        <v>0</v>
      </c>
      <c r="AO13" s="249">
        <f>'Учет 1б'!$N$177</f>
        <v>0</v>
      </c>
      <c r="AP13" s="249">
        <f>'Учет 1б'!$N$179</f>
        <v>0</v>
      </c>
      <c r="AQ13" s="250">
        <f>'Учет 1б'!$N$181</f>
        <v>0</v>
      </c>
      <c r="AR13" s="251">
        <f>'Учет 1б'!$N$183</f>
        <v>0</v>
      </c>
      <c r="AS13" s="248">
        <f>'Учет 1б'!$O$175</f>
        <v>0</v>
      </c>
      <c r="AT13" s="249">
        <f>'Учет 1б'!$O$177</f>
        <v>0</v>
      </c>
      <c r="AU13" s="249">
        <f>'Учет 1б'!$O$179</f>
        <v>0</v>
      </c>
      <c r="AV13" s="250">
        <f>'Учет 1б'!$O$181</f>
        <v>0</v>
      </c>
      <c r="AW13" s="251">
        <f>'Учет 1б'!$O$183</f>
        <v>0</v>
      </c>
      <c r="AX13" s="248">
        <f>'Учет 1б'!$P$175</f>
        <v>0</v>
      </c>
      <c r="AY13" s="249">
        <f>'Учет 1б'!$P$177</f>
        <v>0</v>
      </c>
      <c r="AZ13" s="249">
        <f>'Учет 1б'!$P$179</f>
        <v>0</v>
      </c>
      <c r="BA13" s="250">
        <f>'Учет 1б'!$P$181</f>
        <v>0</v>
      </c>
      <c r="BB13" s="251">
        <f>'Учет 1б'!$P$183</f>
        <v>0</v>
      </c>
      <c r="BC13" s="248">
        <f>'Учет 1б'!$Q$175</f>
        <v>0</v>
      </c>
      <c r="BD13" s="249">
        <f>'Учет 1б'!$Q$177</f>
        <v>0</v>
      </c>
      <c r="BE13" s="249">
        <f>'Учет 1б'!$Q$179</f>
        <v>0</v>
      </c>
      <c r="BF13" s="250">
        <f>'Учет 1б'!$Q$181</f>
        <v>0</v>
      </c>
      <c r="BG13" s="251">
        <f>'Учет 1б'!$Q$183</f>
        <v>0</v>
      </c>
      <c r="BH13" s="248">
        <f>'Учет 1б'!$R$175</f>
        <v>0</v>
      </c>
      <c r="BI13" s="249">
        <f>'Учет 1б'!$R$177</f>
        <v>0</v>
      </c>
      <c r="BJ13" s="249">
        <f>'Учет 1б'!$R$179</f>
        <v>0</v>
      </c>
      <c r="BK13" s="250">
        <f>'Учет 1б'!$R$181</f>
        <v>0</v>
      </c>
      <c r="BL13" s="251">
        <f>'Учет 1б'!$R$183</f>
        <v>0</v>
      </c>
      <c r="BM13" s="248">
        <f>'Учет 1б'!$S$175</f>
        <v>0</v>
      </c>
      <c r="BN13" s="249">
        <f>'Учет 1б'!$S$177</f>
        <v>0</v>
      </c>
      <c r="BO13" s="249">
        <f>'Учет 1б'!$S$179</f>
        <v>0</v>
      </c>
      <c r="BP13" s="250">
        <f>'Учет 1б'!$S$181</f>
        <v>0</v>
      </c>
      <c r="BQ13" s="251">
        <f>'Учет 1б'!$S$183</f>
        <v>0</v>
      </c>
      <c r="BR13" s="1240"/>
      <c r="BT13" s="257"/>
    </row>
    <row r="14" spans="1:76" hidden="1" outlineLevel="1">
      <c r="A14" s="1236" t="str">
        <f>'Учет 1б'!$D$185</f>
        <v>425</v>
      </c>
      <c r="B14" s="1236">
        <f>'Учет 1б'!$C$185</f>
        <v>114</v>
      </c>
      <c r="C14" s="1227">
        <f>IF(SUM(D14:G14)&gt;0,SUM(D14:G14),IF(SUM(I14:L14)&gt;0,SUM(I14:L14),IF(SUM(N14:Q14)&gt;0,SUM(N14:Q14),0)))</f>
        <v>0</v>
      </c>
      <c r="D14" s="244">
        <f>'Учет 1б'!$G$234</f>
        <v>0</v>
      </c>
      <c r="E14" s="245">
        <f>'Учет 1б'!$G$236</f>
        <v>0</v>
      </c>
      <c r="F14" s="245">
        <f>'Учет 1б'!$G$238</f>
        <v>0</v>
      </c>
      <c r="G14" s="246">
        <f>'Учет 1б'!$G$240</f>
        <v>0</v>
      </c>
      <c r="H14" s="247">
        <f>'Учет 1б'!$G$242</f>
        <v>0</v>
      </c>
      <c r="I14" s="244">
        <f>'Учет 1б'!$H$234</f>
        <v>0</v>
      </c>
      <c r="J14" s="245">
        <f>'Учет 1б'!$H$236</f>
        <v>0</v>
      </c>
      <c r="K14" s="245">
        <f>'Учет 1б'!$H$238</f>
        <v>0</v>
      </c>
      <c r="L14" s="246">
        <f>'Учет 1б'!$H$240</f>
        <v>0</v>
      </c>
      <c r="M14" s="247">
        <f>'Учет 1б'!$H$242</f>
        <v>0</v>
      </c>
      <c r="N14" s="244">
        <f>'Учет 1б'!$I$234</f>
        <v>0</v>
      </c>
      <c r="O14" s="245">
        <f>'Учет 1б'!$I$236</f>
        <v>0</v>
      </c>
      <c r="P14" s="245">
        <f>'Учет 1б'!$I$238</f>
        <v>0</v>
      </c>
      <c r="Q14" s="246">
        <f>'Учет 1б'!$I$240</f>
        <v>0</v>
      </c>
      <c r="R14" s="247">
        <f>'Учет 1б'!$I$242</f>
        <v>0</v>
      </c>
      <c r="S14" s="1247">
        <f>(H15+R15)/2</f>
        <v>0</v>
      </c>
      <c r="T14" s="244">
        <f>'Учет 1б'!$J$234</f>
        <v>0</v>
      </c>
      <c r="U14" s="245">
        <f>'Учет 1б'!$J$236</f>
        <v>0</v>
      </c>
      <c r="V14" s="245">
        <f>'Учет 1б'!$J$238</f>
        <v>0</v>
      </c>
      <c r="W14" s="246">
        <f>'Учет 1б'!$J$240</f>
        <v>0</v>
      </c>
      <c r="X14" s="247">
        <f>'Учет 1б'!$J$242</f>
        <v>0</v>
      </c>
      <c r="Y14" s="244">
        <f>'Учет 1б'!$K$234</f>
        <v>0</v>
      </c>
      <c r="Z14" s="245">
        <f>'Учет 1б'!$K$236</f>
        <v>0</v>
      </c>
      <c r="AA14" s="245">
        <f>'Учет 1б'!$K$238</f>
        <v>0</v>
      </c>
      <c r="AB14" s="246">
        <f>'Учет 1б'!$K$240</f>
        <v>0</v>
      </c>
      <c r="AC14" s="247">
        <f>'Учет 1б'!$K$242</f>
        <v>0</v>
      </c>
      <c r="AD14" s="244">
        <f>'Учет 1б'!$L$234</f>
        <v>0</v>
      </c>
      <c r="AE14" s="245">
        <f>'Учет 1б'!$L$236</f>
        <v>0</v>
      </c>
      <c r="AF14" s="245">
        <f>'Учет 1б'!$L$238</f>
        <v>0</v>
      </c>
      <c r="AG14" s="246">
        <f>'Учет 1б'!$L$240</f>
        <v>0</v>
      </c>
      <c r="AH14" s="247">
        <f>'Учет 1б'!$L$242</f>
        <v>0</v>
      </c>
      <c r="AI14" s="244">
        <f>'Учет 1б'!$M$234</f>
        <v>0</v>
      </c>
      <c r="AJ14" s="245">
        <f>'Учет 1б'!$M$236</f>
        <v>0</v>
      </c>
      <c r="AK14" s="245">
        <f>'Учет 1б'!$M$238</f>
        <v>0</v>
      </c>
      <c r="AL14" s="246">
        <f>'Учет 1б'!$M$240</f>
        <v>0</v>
      </c>
      <c r="AM14" s="247">
        <f>'Учет 1б'!$M$242</f>
        <v>0</v>
      </c>
      <c r="AN14" s="244">
        <f>'Учет 1б'!$N$234</f>
        <v>0</v>
      </c>
      <c r="AO14" s="245">
        <f>'Учет 1б'!$N$236</f>
        <v>0</v>
      </c>
      <c r="AP14" s="245">
        <f>'Учет 1б'!$N$238</f>
        <v>0</v>
      </c>
      <c r="AQ14" s="246">
        <f>'Учет 1б'!$N$240</f>
        <v>0</v>
      </c>
      <c r="AR14" s="247">
        <f>'Учет 1б'!$N$242</f>
        <v>0</v>
      </c>
      <c r="AS14" s="244">
        <f>'Учет 1б'!$O$234</f>
        <v>0</v>
      </c>
      <c r="AT14" s="245">
        <f>'Учет 1б'!$O$236</f>
        <v>0</v>
      </c>
      <c r="AU14" s="245">
        <f>'Учет 1б'!$O$238</f>
        <v>0</v>
      </c>
      <c r="AV14" s="246">
        <f>'Учет 1б'!$O$240</f>
        <v>0</v>
      </c>
      <c r="AW14" s="247">
        <f>'Учет 1б'!$O$242</f>
        <v>0</v>
      </c>
      <c r="AX14" s="244">
        <f>'Учет 1б'!$P$234</f>
        <v>0</v>
      </c>
      <c r="AY14" s="245">
        <f>'Учет 1б'!$P$236</f>
        <v>0</v>
      </c>
      <c r="AZ14" s="245">
        <f>'Учет 1б'!$P$238</f>
        <v>0</v>
      </c>
      <c r="BA14" s="246">
        <f>'Учет 1б'!$P$240</f>
        <v>0</v>
      </c>
      <c r="BB14" s="247">
        <f>'Учет 1б'!$P$242</f>
        <v>0</v>
      </c>
      <c r="BC14" s="244">
        <f>'Учет 1б'!$Q$234</f>
        <v>0</v>
      </c>
      <c r="BD14" s="245">
        <f>'Учет 1б'!$Q$236</f>
        <v>0</v>
      </c>
      <c r="BE14" s="245">
        <f>'Учет 1б'!$Q$238</f>
        <v>0</v>
      </c>
      <c r="BF14" s="246">
        <f>'Учет 1б'!$Q$240</f>
        <v>0</v>
      </c>
      <c r="BG14" s="247">
        <f>'Учет 1б'!$Q$242</f>
        <v>0</v>
      </c>
      <c r="BH14" s="244">
        <f>'Учет 1б'!$R$234</f>
        <v>0</v>
      </c>
      <c r="BI14" s="245">
        <f>'Учет 1б'!$R$236</f>
        <v>0</v>
      </c>
      <c r="BJ14" s="245">
        <f>'Учет 1б'!$R$238</f>
        <v>0</v>
      </c>
      <c r="BK14" s="246">
        <f>'Учет 1б'!$R$240</f>
        <v>0</v>
      </c>
      <c r="BL14" s="247">
        <f>'Учет 1б'!$R$242</f>
        <v>0</v>
      </c>
      <c r="BM14" s="244">
        <f>'Учет 1б'!$S$234</f>
        <v>0</v>
      </c>
      <c r="BN14" s="245">
        <f>'Учет 1б'!$S$236</f>
        <v>0</v>
      </c>
      <c r="BO14" s="245">
        <f>'Учет 1б'!$S$238</f>
        <v>0</v>
      </c>
      <c r="BP14" s="246">
        <f>'Учет 1б'!$S$240</f>
        <v>0</v>
      </c>
      <c r="BQ14" s="247">
        <f>'Учет 1б'!$S$242</f>
        <v>0</v>
      </c>
      <c r="BR14" s="1239">
        <f>BL15</f>
        <v>0</v>
      </c>
      <c r="BT14" s="257">
        <v>1</v>
      </c>
    </row>
    <row r="15" spans="1:76" ht="13.5" hidden="1" outlineLevel="1" thickBot="1">
      <c r="A15" s="1238"/>
      <c r="B15" s="1238"/>
      <c r="C15" s="1228"/>
      <c r="D15" s="248">
        <f>'Учет 1б'!$G$235</f>
        <v>0</v>
      </c>
      <c r="E15" s="249">
        <f>'Учет 1б'!$G$237</f>
        <v>0</v>
      </c>
      <c r="F15" s="249">
        <f>'Учет 1б'!$G$239</f>
        <v>0</v>
      </c>
      <c r="G15" s="250">
        <f>'Учет 1б'!$G$241</f>
        <v>0</v>
      </c>
      <c r="H15" s="251">
        <f>'Учет 1б'!$G$243</f>
        <v>0</v>
      </c>
      <c r="I15" s="248">
        <f>'Учет 1б'!$H$235</f>
        <v>0</v>
      </c>
      <c r="J15" s="249">
        <f>'Учет 1б'!$H$237</f>
        <v>0</v>
      </c>
      <c r="K15" s="249">
        <f>'Учет 1б'!$H$239</f>
        <v>0</v>
      </c>
      <c r="L15" s="250">
        <f>'Учет 1б'!$H$241</f>
        <v>0</v>
      </c>
      <c r="M15" s="251">
        <f>'Учет 1б'!$H$243</f>
        <v>0</v>
      </c>
      <c r="N15" s="248">
        <f>'Учет 1б'!$I$235</f>
        <v>0</v>
      </c>
      <c r="O15" s="249">
        <f>'Учет 1б'!$I$237</f>
        <v>0</v>
      </c>
      <c r="P15" s="249">
        <f>'Учет 1б'!$I$239</f>
        <v>0</v>
      </c>
      <c r="Q15" s="250">
        <f>'Учет 1б'!$I$241</f>
        <v>0</v>
      </c>
      <c r="R15" s="251">
        <f>'Учет 1б'!$I$243</f>
        <v>0</v>
      </c>
      <c r="S15" s="1248"/>
      <c r="T15" s="248">
        <f>'Учет 1б'!$J$235</f>
        <v>0</v>
      </c>
      <c r="U15" s="249">
        <f>'Учет 1б'!$J$237</f>
        <v>0</v>
      </c>
      <c r="V15" s="249">
        <f>'Учет 1б'!$J$239</f>
        <v>0</v>
      </c>
      <c r="W15" s="250">
        <f>'Учет 1б'!$J$241</f>
        <v>0</v>
      </c>
      <c r="X15" s="251">
        <f>'Учет 1б'!$J$243</f>
        <v>0</v>
      </c>
      <c r="Y15" s="248">
        <f>'Учет 1б'!$K$235</f>
        <v>0</v>
      </c>
      <c r="Z15" s="249">
        <f>'Учет 1б'!$K$237</f>
        <v>0</v>
      </c>
      <c r="AA15" s="249">
        <f>'Учет 1б'!$K$239</f>
        <v>0</v>
      </c>
      <c r="AB15" s="250">
        <f>'Учет 1б'!$K$241</f>
        <v>0</v>
      </c>
      <c r="AC15" s="251">
        <f>'Учет 1б'!$K$243</f>
        <v>0</v>
      </c>
      <c r="AD15" s="248">
        <f>'Учет 1б'!$L$235</f>
        <v>0</v>
      </c>
      <c r="AE15" s="249">
        <f>'Учет 1б'!$L$237</f>
        <v>0</v>
      </c>
      <c r="AF15" s="249">
        <f>'Учет 1б'!$L$239</f>
        <v>0</v>
      </c>
      <c r="AG15" s="250">
        <f>'Учет 1б'!$L$241</f>
        <v>0</v>
      </c>
      <c r="AH15" s="251">
        <f>'Учет 1б'!$L$243</f>
        <v>0</v>
      </c>
      <c r="AI15" s="248">
        <f>'Учет 1б'!$M$235</f>
        <v>0</v>
      </c>
      <c r="AJ15" s="249">
        <f>'Учет 1б'!$M$237</f>
        <v>0</v>
      </c>
      <c r="AK15" s="249">
        <f>'Учет 1б'!$M$239</f>
        <v>0</v>
      </c>
      <c r="AL15" s="250">
        <f>'Учет 1б'!$M$241</f>
        <v>0</v>
      </c>
      <c r="AM15" s="251">
        <f>'Учет 1б'!$M$243</f>
        <v>0</v>
      </c>
      <c r="AN15" s="248">
        <f>'Учет 1б'!$N$235</f>
        <v>0</v>
      </c>
      <c r="AO15" s="249">
        <f>'Учет 1б'!$N$237</f>
        <v>0</v>
      </c>
      <c r="AP15" s="249">
        <f>'Учет 1б'!$N$239</f>
        <v>0</v>
      </c>
      <c r="AQ15" s="250">
        <f>'Учет 1б'!$N$241</f>
        <v>0</v>
      </c>
      <c r="AR15" s="251">
        <f>'Учет 1б'!$N$243</f>
        <v>0</v>
      </c>
      <c r="AS15" s="248">
        <f>'Учет 1б'!$O$235</f>
        <v>0</v>
      </c>
      <c r="AT15" s="249">
        <f>'Учет 1б'!$O$237</f>
        <v>0</v>
      </c>
      <c r="AU15" s="249">
        <f>'Учет 1б'!$O$239</f>
        <v>0</v>
      </c>
      <c r="AV15" s="250">
        <f>'Учет 1б'!$O$241</f>
        <v>0</v>
      </c>
      <c r="AW15" s="251">
        <f>'Учет 1б'!$O$243</f>
        <v>0</v>
      </c>
      <c r="AX15" s="248">
        <f>'Учет 1б'!$P$235</f>
        <v>0</v>
      </c>
      <c r="AY15" s="249">
        <f>'Учет 1б'!$P$237</f>
        <v>0</v>
      </c>
      <c r="AZ15" s="249">
        <f>'Учет 1б'!$P$239</f>
        <v>0</v>
      </c>
      <c r="BA15" s="250">
        <f>'Учет 1б'!$P$241</f>
        <v>0</v>
      </c>
      <c r="BB15" s="251">
        <f>'Учет 1б'!$P$243</f>
        <v>0</v>
      </c>
      <c r="BC15" s="248">
        <f>'Учет 1б'!$Q$235</f>
        <v>0</v>
      </c>
      <c r="BD15" s="249">
        <f>'Учет 1б'!$Q$237</f>
        <v>0</v>
      </c>
      <c r="BE15" s="249">
        <f>'Учет 1б'!$Q$239</f>
        <v>0</v>
      </c>
      <c r="BF15" s="250">
        <f>'Учет 1б'!$Q$241</f>
        <v>0</v>
      </c>
      <c r="BG15" s="251">
        <f>'Учет 1б'!$Q$243</f>
        <v>0</v>
      </c>
      <c r="BH15" s="248">
        <f>'Учет 1б'!$R$235</f>
        <v>0</v>
      </c>
      <c r="BI15" s="249">
        <f>'Учет 1б'!$R$237</f>
        <v>0</v>
      </c>
      <c r="BJ15" s="249">
        <f>'Учет 1б'!$R$239</f>
        <v>0</v>
      </c>
      <c r="BK15" s="250">
        <f>'Учет 1б'!$R$241</f>
        <v>0</v>
      </c>
      <c r="BL15" s="251">
        <f>'Учет 1б'!$R$243</f>
        <v>0</v>
      </c>
      <c r="BM15" s="248">
        <f>'Учет 1б'!$S$235</f>
        <v>0</v>
      </c>
      <c r="BN15" s="249">
        <f>'Учет 1б'!$S$237</f>
        <v>0</v>
      </c>
      <c r="BO15" s="249">
        <f>'Учет 1б'!$S$239</f>
        <v>0</v>
      </c>
      <c r="BP15" s="250">
        <f>'Учет 1б'!$S$241</f>
        <v>0</v>
      </c>
      <c r="BQ15" s="251">
        <f>'Учет 1б'!$S$243</f>
        <v>0</v>
      </c>
      <c r="BR15" s="1240"/>
      <c r="BT15" s="257"/>
    </row>
    <row r="16" spans="1:76" hidden="1" outlineLevel="1">
      <c r="A16" s="1236" t="e">
        <f>'Учет 1б'!#REF!</f>
        <v>#REF!</v>
      </c>
      <c r="B16" s="1236" t="e">
        <f>'Учет 1б'!#REF!</f>
        <v>#REF!</v>
      </c>
      <c r="C16" s="1227" t="e">
        <f>IF(SUM(D16:G16)&gt;0,SUM(D16:G16),IF(SUM(I16:L16)&gt;0,SUM(I16:L16),IF(SUM(N16:Q16)&gt;0,SUM(N16:Q16),0)))</f>
        <v>#REF!</v>
      </c>
      <c r="D16" s="244" t="e">
        <f>'Учет 1б'!#REF!</f>
        <v>#REF!</v>
      </c>
      <c r="E16" s="245" t="e">
        <f>'Учет 1б'!#REF!</f>
        <v>#REF!</v>
      </c>
      <c r="F16" s="245" t="e">
        <f>'Учет 1б'!#REF!</f>
        <v>#REF!</v>
      </c>
      <c r="G16" s="246" t="e">
        <f>'Учет 1б'!#REF!</f>
        <v>#REF!</v>
      </c>
      <c r="H16" s="247" t="e">
        <f>'Учет 1б'!#REF!</f>
        <v>#REF!</v>
      </c>
      <c r="I16" s="244" t="e">
        <f>'Учет 1б'!#REF!</f>
        <v>#REF!</v>
      </c>
      <c r="J16" s="245" t="e">
        <f>'Учет 1б'!#REF!</f>
        <v>#REF!</v>
      </c>
      <c r="K16" s="245" t="e">
        <f>'Учет 1б'!#REF!</f>
        <v>#REF!</v>
      </c>
      <c r="L16" s="246" t="e">
        <f>'Учет 1б'!#REF!</f>
        <v>#REF!</v>
      </c>
      <c r="M16" s="247" t="e">
        <f>'Учет 1б'!#REF!</f>
        <v>#REF!</v>
      </c>
      <c r="N16" s="244" t="e">
        <f>'Учет 1б'!#REF!</f>
        <v>#REF!</v>
      </c>
      <c r="O16" s="245" t="e">
        <f>'Учет 1б'!#REF!</f>
        <v>#REF!</v>
      </c>
      <c r="P16" s="245" t="e">
        <f>'Учет 1б'!#REF!</f>
        <v>#REF!</v>
      </c>
      <c r="Q16" s="246" t="e">
        <f>'Учет 1б'!#REF!</f>
        <v>#REF!</v>
      </c>
      <c r="R16" s="247" t="e">
        <f>'Учет 1б'!#REF!</f>
        <v>#REF!</v>
      </c>
      <c r="S16" s="1247" t="e">
        <f>(H17+R17)/2</f>
        <v>#REF!</v>
      </c>
      <c r="T16" s="244" t="e">
        <f>'Учет 1б'!#REF!</f>
        <v>#REF!</v>
      </c>
      <c r="U16" s="245" t="e">
        <f>'Учет 1б'!#REF!</f>
        <v>#REF!</v>
      </c>
      <c r="V16" s="245" t="e">
        <f>'Учет 1б'!#REF!</f>
        <v>#REF!</v>
      </c>
      <c r="W16" s="246" t="e">
        <f>'Учет 1б'!#REF!</f>
        <v>#REF!</v>
      </c>
      <c r="X16" s="247" t="e">
        <f>'Учет 1б'!#REF!</f>
        <v>#REF!</v>
      </c>
      <c r="Y16" s="244" t="e">
        <f>'Учет 1б'!#REF!</f>
        <v>#REF!</v>
      </c>
      <c r="Z16" s="245" t="e">
        <f>'Учет 1б'!#REF!</f>
        <v>#REF!</v>
      </c>
      <c r="AA16" s="245" t="e">
        <f>'Учет 1б'!#REF!</f>
        <v>#REF!</v>
      </c>
      <c r="AB16" s="246" t="e">
        <f>'Учет 1б'!#REF!</f>
        <v>#REF!</v>
      </c>
      <c r="AC16" s="247" t="e">
        <f>'Учет 1б'!#REF!</f>
        <v>#REF!</v>
      </c>
      <c r="AD16" s="244" t="e">
        <f>'Учет 1б'!#REF!</f>
        <v>#REF!</v>
      </c>
      <c r="AE16" s="245" t="e">
        <f>'Учет 1б'!#REF!</f>
        <v>#REF!</v>
      </c>
      <c r="AF16" s="245" t="e">
        <f>'Учет 1б'!#REF!</f>
        <v>#REF!</v>
      </c>
      <c r="AG16" s="246" t="e">
        <f>'Учет 1б'!#REF!</f>
        <v>#REF!</v>
      </c>
      <c r="AH16" s="247" t="e">
        <f>'Учет 1б'!#REF!</f>
        <v>#REF!</v>
      </c>
      <c r="AI16" s="244" t="e">
        <f>'Учет 1б'!#REF!</f>
        <v>#REF!</v>
      </c>
      <c r="AJ16" s="245" t="e">
        <f>'Учет 1б'!#REF!</f>
        <v>#REF!</v>
      </c>
      <c r="AK16" s="245" t="e">
        <f>'Учет 1б'!#REF!</f>
        <v>#REF!</v>
      </c>
      <c r="AL16" s="246" t="e">
        <f>'Учет 1б'!#REF!</f>
        <v>#REF!</v>
      </c>
      <c r="AM16" s="247" t="e">
        <f>'Учет 1б'!#REF!</f>
        <v>#REF!</v>
      </c>
      <c r="AN16" s="244" t="e">
        <f>'Учет 1б'!#REF!</f>
        <v>#REF!</v>
      </c>
      <c r="AO16" s="245" t="e">
        <f>'Учет 1б'!#REF!</f>
        <v>#REF!</v>
      </c>
      <c r="AP16" s="245" t="e">
        <f>'Учет 1б'!#REF!</f>
        <v>#REF!</v>
      </c>
      <c r="AQ16" s="246" t="e">
        <f>'Учет 1б'!#REF!</f>
        <v>#REF!</v>
      </c>
      <c r="AR16" s="247" t="e">
        <f>'Учет 1б'!#REF!</f>
        <v>#REF!</v>
      </c>
      <c r="AS16" s="244" t="e">
        <f>'Учет 1б'!#REF!</f>
        <v>#REF!</v>
      </c>
      <c r="AT16" s="245" t="e">
        <f>'Учет 1б'!#REF!</f>
        <v>#REF!</v>
      </c>
      <c r="AU16" s="245" t="e">
        <f>'Учет 1б'!#REF!</f>
        <v>#REF!</v>
      </c>
      <c r="AV16" s="246" t="e">
        <f>'Учет 1б'!#REF!</f>
        <v>#REF!</v>
      </c>
      <c r="AW16" s="247" t="e">
        <f>'Учет 1б'!#REF!</f>
        <v>#REF!</v>
      </c>
      <c r="AX16" s="244" t="e">
        <f>'Учет 1б'!#REF!</f>
        <v>#REF!</v>
      </c>
      <c r="AY16" s="245" t="e">
        <f>'Учет 1б'!#REF!</f>
        <v>#REF!</v>
      </c>
      <c r="AZ16" s="245" t="e">
        <f>'Учет 1б'!#REF!</f>
        <v>#REF!</v>
      </c>
      <c r="BA16" s="246" t="e">
        <f>'Учет 1б'!#REF!</f>
        <v>#REF!</v>
      </c>
      <c r="BB16" s="247" t="e">
        <f>'Учет 1б'!#REF!</f>
        <v>#REF!</v>
      </c>
      <c r="BC16" s="244" t="e">
        <f>'Учет 1б'!#REF!</f>
        <v>#REF!</v>
      </c>
      <c r="BD16" s="245" t="e">
        <f>'Учет 1б'!#REF!</f>
        <v>#REF!</v>
      </c>
      <c r="BE16" s="245" t="e">
        <f>'Учет 1б'!#REF!</f>
        <v>#REF!</v>
      </c>
      <c r="BF16" s="246" t="e">
        <f>'Учет 1б'!#REF!</f>
        <v>#REF!</v>
      </c>
      <c r="BG16" s="247" t="e">
        <f>'Учет 1б'!#REF!</f>
        <v>#REF!</v>
      </c>
      <c r="BH16" s="244" t="e">
        <f>'Учет 1б'!#REF!</f>
        <v>#REF!</v>
      </c>
      <c r="BI16" s="245" t="e">
        <f>'Учет 1б'!#REF!</f>
        <v>#REF!</v>
      </c>
      <c r="BJ16" s="245" t="e">
        <f>'Учет 1б'!#REF!</f>
        <v>#REF!</v>
      </c>
      <c r="BK16" s="246" t="e">
        <f>'Учет 1б'!#REF!</f>
        <v>#REF!</v>
      </c>
      <c r="BL16" s="247" t="e">
        <f>'Учет 1б'!#REF!</f>
        <v>#REF!</v>
      </c>
      <c r="BM16" s="244" t="e">
        <f>'Учет 1б'!#REF!</f>
        <v>#REF!</v>
      </c>
      <c r="BN16" s="245" t="e">
        <f>'Учет 1б'!#REF!</f>
        <v>#REF!</v>
      </c>
      <c r="BO16" s="245" t="e">
        <f>'Учет 1б'!#REF!</f>
        <v>#REF!</v>
      </c>
      <c r="BP16" s="246" t="e">
        <f>'Учет 1б'!#REF!</f>
        <v>#REF!</v>
      </c>
      <c r="BQ16" s="247" t="e">
        <f>'Учет 1б'!#REF!</f>
        <v>#REF!</v>
      </c>
      <c r="BR16" s="1239" t="e">
        <f>BL17</f>
        <v>#REF!</v>
      </c>
      <c r="BT16" s="257">
        <v>1</v>
      </c>
    </row>
    <row r="17" spans="1:72" ht="13.5" hidden="1" outlineLevel="1" thickBot="1">
      <c r="A17" s="1238"/>
      <c r="B17" s="1238"/>
      <c r="C17" s="1228"/>
      <c r="D17" s="248" t="e">
        <f>'Учет 1б'!#REF!</f>
        <v>#REF!</v>
      </c>
      <c r="E17" s="249" t="e">
        <f>'Учет 1б'!#REF!</f>
        <v>#REF!</v>
      </c>
      <c r="F17" s="249" t="e">
        <f>'Учет 1б'!#REF!</f>
        <v>#REF!</v>
      </c>
      <c r="G17" s="250" t="e">
        <f>'Учет 1б'!#REF!</f>
        <v>#REF!</v>
      </c>
      <c r="H17" s="251" t="e">
        <f>'Учет 1б'!#REF!</f>
        <v>#REF!</v>
      </c>
      <c r="I17" s="248" t="e">
        <f>'Учет 1б'!#REF!</f>
        <v>#REF!</v>
      </c>
      <c r="J17" s="249" t="e">
        <f>'Учет 1б'!#REF!</f>
        <v>#REF!</v>
      </c>
      <c r="K17" s="249" t="e">
        <f>'Учет 1б'!#REF!</f>
        <v>#REF!</v>
      </c>
      <c r="L17" s="250" t="e">
        <f>'Учет 1б'!#REF!</f>
        <v>#REF!</v>
      </c>
      <c r="M17" s="251" t="e">
        <f>'Учет 1б'!#REF!</f>
        <v>#REF!</v>
      </c>
      <c r="N17" s="248" t="e">
        <f>'Учет 1б'!#REF!</f>
        <v>#REF!</v>
      </c>
      <c r="O17" s="249" t="e">
        <f>'Учет 1б'!#REF!</f>
        <v>#REF!</v>
      </c>
      <c r="P17" s="249" t="e">
        <f>'Учет 1б'!#REF!</f>
        <v>#REF!</v>
      </c>
      <c r="Q17" s="250" t="e">
        <f>'Учет 1б'!#REF!</f>
        <v>#REF!</v>
      </c>
      <c r="R17" s="251" t="e">
        <f>'Учет 1б'!#REF!</f>
        <v>#REF!</v>
      </c>
      <c r="S17" s="1248"/>
      <c r="T17" s="248" t="e">
        <f>'Учет 1б'!#REF!</f>
        <v>#REF!</v>
      </c>
      <c r="U17" s="249" t="e">
        <f>'Учет 1б'!#REF!</f>
        <v>#REF!</v>
      </c>
      <c r="V17" s="249" t="e">
        <f>'Учет 1б'!#REF!</f>
        <v>#REF!</v>
      </c>
      <c r="W17" s="250" t="e">
        <f>'Учет 1б'!#REF!</f>
        <v>#REF!</v>
      </c>
      <c r="X17" s="251" t="e">
        <f>'Учет 1б'!#REF!</f>
        <v>#REF!</v>
      </c>
      <c r="Y17" s="248" t="e">
        <f>'Учет 1б'!#REF!</f>
        <v>#REF!</v>
      </c>
      <c r="Z17" s="249" t="e">
        <f>'Учет 1б'!#REF!</f>
        <v>#REF!</v>
      </c>
      <c r="AA17" s="249" t="e">
        <f>'Учет 1б'!#REF!</f>
        <v>#REF!</v>
      </c>
      <c r="AB17" s="250" t="e">
        <f>'Учет 1б'!#REF!</f>
        <v>#REF!</v>
      </c>
      <c r="AC17" s="251" t="e">
        <f>'Учет 1б'!#REF!</f>
        <v>#REF!</v>
      </c>
      <c r="AD17" s="248" t="e">
        <f>'Учет 1б'!#REF!</f>
        <v>#REF!</v>
      </c>
      <c r="AE17" s="249" t="e">
        <f>'Учет 1б'!#REF!</f>
        <v>#REF!</v>
      </c>
      <c r="AF17" s="249" t="e">
        <f>'Учет 1б'!#REF!</f>
        <v>#REF!</v>
      </c>
      <c r="AG17" s="250" t="e">
        <f>'Учет 1б'!#REF!</f>
        <v>#REF!</v>
      </c>
      <c r="AH17" s="251" t="e">
        <f>'Учет 1б'!#REF!</f>
        <v>#REF!</v>
      </c>
      <c r="AI17" s="248" t="e">
        <f>'Учет 1б'!#REF!</f>
        <v>#REF!</v>
      </c>
      <c r="AJ17" s="249" t="e">
        <f>'Учет 1б'!#REF!</f>
        <v>#REF!</v>
      </c>
      <c r="AK17" s="249" t="e">
        <f>'Учет 1б'!#REF!</f>
        <v>#REF!</v>
      </c>
      <c r="AL17" s="250" t="e">
        <f>'Учет 1б'!#REF!</f>
        <v>#REF!</v>
      </c>
      <c r="AM17" s="251" t="e">
        <f>'Учет 1б'!#REF!</f>
        <v>#REF!</v>
      </c>
      <c r="AN17" s="248" t="e">
        <f>'Учет 1б'!#REF!</f>
        <v>#REF!</v>
      </c>
      <c r="AO17" s="249" t="e">
        <f>'Учет 1б'!#REF!</f>
        <v>#REF!</v>
      </c>
      <c r="AP17" s="249" t="e">
        <f>'Учет 1б'!#REF!</f>
        <v>#REF!</v>
      </c>
      <c r="AQ17" s="250" t="e">
        <f>'Учет 1б'!#REF!</f>
        <v>#REF!</v>
      </c>
      <c r="AR17" s="251" t="e">
        <f>'Учет 1б'!#REF!</f>
        <v>#REF!</v>
      </c>
      <c r="AS17" s="248" t="e">
        <f>'Учет 1б'!#REF!</f>
        <v>#REF!</v>
      </c>
      <c r="AT17" s="249" t="e">
        <f>'Учет 1б'!#REF!</f>
        <v>#REF!</v>
      </c>
      <c r="AU17" s="249" t="e">
        <f>'Учет 1б'!#REF!</f>
        <v>#REF!</v>
      </c>
      <c r="AV17" s="250" t="e">
        <f>'Учет 1б'!#REF!</f>
        <v>#REF!</v>
      </c>
      <c r="AW17" s="251" t="e">
        <f>'Учет 1б'!#REF!</f>
        <v>#REF!</v>
      </c>
      <c r="AX17" s="248" t="e">
        <f>'Учет 1б'!#REF!</f>
        <v>#REF!</v>
      </c>
      <c r="AY17" s="249" t="e">
        <f>'Учет 1б'!#REF!</f>
        <v>#REF!</v>
      </c>
      <c r="AZ17" s="249" t="e">
        <f>'Учет 1б'!#REF!</f>
        <v>#REF!</v>
      </c>
      <c r="BA17" s="250" t="e">
        <f>'Учет 1б'!#REF!</f>
        <v>#REF!</v>
      </c>
      <c r="BB17" s="251" t="e">
        <f>'Учет 1б'!#REF!</f>
        <v>#REF!</v>
      </c>
      <c r="BC17" s="248" t="e">
        <f>'Учет 1б'!#REF!</f>
        <v>#REF!</v>
      </c>
      <c r="BD17" s="249" t="e">
        <f>'Учет 1б'!#REF!</f>
        <v>#REF!</v>
      </c>
      <c r="BE17" s="249" t="e">
        <f>'Учет 1б'!#REF!</f>
        <v>#REF!</v>
      </c>
      <c r="BF17" s="250" t="e">
        <f>'Учет 1б'!#REF!</f>
        <v>#REF!</v>
      </c>
      <c r="BG17" s="251" t="e">
        <f>'Учет 1б'!#REF!</f>
        <v>#REF!</v>
      </c>
      <c r="BH17" s="248" t="e">
        <f>'Учет 1б'!#REF!</f>
        <v>#REF!</v>
      </c>
      <c r="BI17" s="249" t="e">
        <f>'Учет 1б'!#REF!</f>
        <v>#REF!</v>
      </c>
      <c r="BJ17" s="249" t="e">
        <f>'Учет 1б'!#REF!</f>
        <v>#REF!</v>
      </c>
      <c r="BK17" s="250" t="e">
        <f>'Учет 1б'!#REF!</f>
        <v>#REF!</v>
      </c>
      <c r="BL17" s="251" t="e">
        <f>'Учет 1б'!#REF!</f>
        <v>#REF!</v>
      </c>
      <c r="BM17" s="248" t="e">
        <f>'Учет 1б'!#REF!</f>
        <v>#REF!</v>
      </c>
      <c r="BN17" s="249" t="e">
        <f>'Учет 1б'!#REF!</f>
        <v>#REF!</v>
      </c>
      <c r="BO17" s="249" t="e">
        <f>'Учет 1б'!#REF!</f>
        <v>#REF!</v>
      </c>
      <c r="BP17" s="250" t="e">
        <f>'Учет 1б'!#REF!</f>
        <v>#REF!</v>
      </c>
      <c r="BQ17" s="251" t="e">
        <f>'Учет 1б'!#REF!</f>
        <v>#REF!</v>
      </c>
      <c r="BR17" s="1240"/>
      <c r="BT17" s="257"/>
    </row>
    <row r="18" spans="1:72" hidden="1" outlineLevel="1">
      <c r="A18" s="1236" t="e">
        <f>'Учет 1б'!#REF!</f>
        <v>#REF!</v>
      </c>
      <c r="B18" s="1236" t="e">
        <f>'Учет 1б'!#REF!</f>
        <v>#REF!</v>
      </c>
      <c r="C18" s="1227" t="e">
        <f>IF(SUM(D18:G18)&gt;0,SUM(D18:G18),IF(SUM(I18:L18)&gt;0,SUM(I18:L18),IF(SUM(N18:Q18)&gt;0,SUM(N18:Q18),0)))</f>
        <v>#REF!</v>
      </c>
      <c r="D18" s="244" t="e">
        <f>'Учет 1б'!#REF!</f>
        <v>#REF!</v>
      </c>
      <c r="E18" s="245" t="e">
        <f>'Учет 1б'!#REF!</f>
        <v>#REF!</v>
      </c>
      <c r="F18" s="245" t="e">
        <f>'Учет 1б'!#REF!</f>
        <v>#REF!</v>
      </c>
      <c r="G18" s="246" t="e">
        <f>'Учет 1б'!#REF!</f>
        <v>#REF!</v>
      </c>
      <c r="H18" s="247" t="e">
        <f>'Учет 1б'!#REF!</f>
        <v>#REF!</v>
      </c>
      <c r="I18" s="244" t="e">
        <f>'Учет 1б'!#REF!</f>
        <v>#REF!</v>
      </c>
      <c r="J18" s="245" t="e">
        <f>'Учет 1б'!#REF!</f>
        <v>#REF!</v>
      </c>
      <c r="K18" s="245" t="e">
        <f>'Учет 1б'!#REF!</f>
        <v>#REF!</v>
      </c>
      <c r="L18" s="246" t="e">
        <f>'Учет 1б'!#REF!</f>
        <v>#REF!</v>
      </c>
      <c r="M18" s="247" t="e">
        <f>'Учет 1б'!#REF!</f>
        <v>#REF!</v>
      </c>
      <c r="N18" s="244" t="e">
        <f>'Учет 1б'!#REF!</f>
        <v>#REF!</v>
      </c>
      <c r="O18" s="245" t="e">
        <f>'Учет 1б'!#REF!</f>
        <v>#REF!</v>
      </c>
      <c r="P18" s="245" t="e">
        <f>'Учет 1б'!#REF!</f>
        <v>#REF!</v>
      </c>
      <c r="Q18" s="246" t="e">
        <f>'Учет 1б'!#REF!</f>
        <v>#REF!</v>
      </c>
      <c r="R18" s="247" t="e">
        <f>'Учет 1б'!#REF!</f>
        <v>#REF!</v>
      </c>
      <c r="S18" s="1247" t="e">
        <f>(H19+R19)/2</f>
        <v>#REF!</v>
      </c>
      <c r="T18" s="244" t="e">
        <f>'Учет 1б'!#REF!</f>
        <v>#REF!</v>
      </c>
      <c r="U18" s="245" t="e">
        <f>'Учет 1б'!#REF!</f>
        <v>#REF!</v>
      </c>
      <c r="V18" s="245" t="e">
        <f>'Учет 1б'!#REF!</f>
        <v>#REF!</v>
      </c>
      <c r="W18" s="246" t="e">
        <f>'Учет 1б'!#REF!</f>
        <v>#REF!</v>
      </c>
      <c r="X18" s="247" t="e">
        <f>'Учет 1б'!#REF!</f>
        <v>#REF!</v>
      </c>
      <c r="Y18" s="244" t="e">
        <f>'Учет 1б'!#REF!</f>
        <v>#REF!</v>
      </c>
      <c r="Z18" s="245" t="e">
        <f>'Учет 1б'!#REF!</f>
        <v>#REF!</v>
      </c>
      <c r="AA18" s="245" t="e">
        <f>'Учет 1б'!#REF!</f>
        <v>#REF!</v>
      </c>
      <c r="AB18" s="246" t="e">
        <f>'Учет 1б'!#REF!</f>
        <v>#REF!</v>
      </c>
      <c r="AC18" s="247" t="e">
        <f>'Учет 1б'!#REF!</f>
        <v>#REF!</v>
      </c>
      <c r="AD18" s="244" t="e">
        <f>'Учет 1б'!#REF!</f>
        <v>#REF!</v>
      </c>
      <c r="AE18" s="245" t="e">
        <f>'Учет 1б'!#REF!</f>
        <v>#REF!</v>
      </c>
      <c r="AF18" s="245" t="e">
        <f>'Учет 1б'!#REF!</f>
        <v>#REF!</v>
      </c>
      <c r="AG18" s="246" t="e">
        <f>'Учет 1б'!#REF!</f>
        <v>#REF!</v>
      </c>
      <c r="AH18" s="247" t="e">
        <f>'Учет 1б'!#REF!</f>
        <v>#REF!</v>
      </c>
      <c r="AI18" s="244" t="e">
        <f>'Учет 1б'!#REF!</f>
        <v>#REF!</v>
      </c>
      <c r="AJ18" s="245" t="e">
        <f>'Учет 1б'!#REF!</f>
        <v>#REF!</v>
      </c>
      <c r="AK18" s="245" t="e">
        <f>'Учет 1б'!#REF!</f>
        <v>#REF!</v>
      </c>
      <c r="AL18" s="246" t="e">
        <f>'Учет 1б'!#REF!</f>
        <v>#REF!</v>
      </c>
      <c r="AM18" s="247" t="e">
        <f>'Учет 1б'!#REF!</f>
        <v>#REF!</v>
      </c>
      <c r="AN18" s="244" t="e">
        <f>'Учет 1б'!#REF!</f>
        <v>#REF!</v>
      </c>
      <c r="AO18" s="245" t="e">
        <f>'Учет 1б'!#REF!</f>
        <v>#REF!</v>
      </c>
      <c r="AP18" s="245" t="e">
        <f>'Учет 1б'!#REF!</f>
        <v>#REF!</v>
      </c>
      <c r="AQ18" s="246" t="e">
        <f>'Учет 1б'!#REF!</f>
        <v>#REF!</v>
      </c>
      <c r="AR18" s="247" t="e">
        <f>'Учет 1б'!#REF!</f>
        <v>#REF!</v>
      </c>
      <c r="AS18" s="244" t="e">
        <f>'Учет 1б'!#REF!</f>
        <v>#REF!</v>
      </c>
      <c r="AT18" s="245" t="e">
        <f>'Учет 1б'!#REF!</f>
        <v>#REF!</v>
      </c>
      <c r="AU18" s="245" t="e">
        <f>'Учет 1б'!#REF!</f>
        <v>#REF!</v>
      </c>
      <c r="AV18" s="246" t="e">
        <f>'Учет 1б'!#REF!</f>
        <v>#REF!</v>
      </c>
      <c r="AW18" s="247" t="e">
        <f>'Учет 1б'!#REF!</f>
        <v>#REF!</v>
      </c>
      <c r="AX18" s="244" t="e">
        <f>'Учет 1б'!#REF!</f>
        <v>#REF!</v>
      </c>
      <c r="AY18" s="245" t="e">
        <f>'Учет 1б'!#REF!</f>
        <v>#REF!</v>
      </c>
      <c r="AZ18" s="245" t="e">
        <f>'Учет 1б'!#REF!</f>
        <v>#REF!</v>
      </c>
      <c r="BA18" s="246" t="e">
        <f>'Учет 1б'!#REF!</f>
        <v>#REF!</v>
      </c>
      <c r="BB18" s="247" t="e">
        <f>'Учет 1б'!#REF!</f>
        <v>#REF!</v>
      </c>
      <c r="BC18" s="244" t="e">
        <f>'Учет 1б'!#REF!</f>
        <v>#REF!</v>
      </c>
      <c r="BD18" s="245" t="e">
        <f>'Учет 1б'!#REF!</f>
        <v>#REF!</v>
      </c>
      <c r="BE18" s="245" t="e">
        <f>'Учет 1б'!#REF!</f>
        <v>#REF!</v>
      </c>
      <c r="BF18" s="246" t="e">
        <f>'Учет 1б'!#REF!</f>
        <v>#REF!</v>
      </c>
      <c r="BG18" s="247" t="e">
        <f>'Учет 1б'!#REF!</f>
        <v>#REF!</v>
      </c>
      <c r="BH18" s="244" t="e">
        <f>'Учет 1б'!#REF!</f>
        <v>#REF!</v>
      </c>
      <c r="BI18" s="245" t="e">
        <f>'Учет 1б'!#REF!</f>
        <v>#REF!</v>
      </c>
      <c r="BJ18" s="245" t="e">
        <f>'Учет 1б'!#REF!</f>
        <v>#REF!</v>
      </c>
      <c r="BK18" s="246" t="e">
        <f>'Учет 1б'!#REF!</f>
        <v>#REF!</v>
      </c>
      <c r="BL18" s="247" t="e">
        <f>'Учет 1б'!#REF!</f>
        <v>#REF!</v>
      </c>
      <c r="BM18" s="244" t="e">
        <f>'Учет 1б'!#REF!</f>
        <v>#REF!</v>
      </c>
      <c r="BN18" s="245" t="e">
        <f>'Учет 1б'!#REF!</f>
        <v>#REF!</v>
      </c>
      <c r="BO18" s="245" t="e">
        <f>'Учет 1б'!#REF!</f>
        <v>#REF!</v>
      </c>
      <c r="BP18" s="246" t="e">
        <f>'Учет 1б'!#REF!</f>
        <v>#REF!</v>
      </c>
      <c r="BQ18" s="247" t="e">
        <f>'Учет 1б'!#REF!</f>
        <v>#REF!</v>
      </c>
      <c r="BR18" s="1239" t="e">
        <f>BL19</f>
        <v>#REF!</v>
      </c>
      <c r="BT18" s="257">
        <v>1</v>
      </c>
    </row>
    <row r="19" spans="1:72" ht="13.5" hidden="1" outlineLevel="1" thickBot="1">
      <c r="A19" s="1238"/>
      <c r="B19" s="1238"/>
      <c r="C19" s="1228"/>
      <c r="D19" s="248" t="e">
        <f>'Учет 1б'!#REF!</f>
        <v>#REF!</v>
      </c>
      <c r="E19" s="249" t="e">
        <f>'Учет 1б'!#REF!</f>
        <v>#REF!</v>
      </c>
      <c r="F19" s="249" t="e">
        <f>'Учет 1б'!#REF!</f>
        <v>#REF!</v>
      </c>
      <c r="G19" s="250" t="e">
        <f>'Учет 1б'!#REF!</f>
        <v>#REF!</v>
      </c>
      <c r="H19" s="251" t="e">
        <f>'Учет 1б'!#REF!</f>
        <v>#REF!</v>
      </c>
      <c r="I19" s="248" t="e">
        <f>'Учет 1б'!#REF!</f>
        <v>#REF!</v>
      </c>
      <c r="J19" s="249" t="e">
        <f>'Учет 1б'!#REF!</f>
        <v>#REF!</v>
      </c>
      <c r="K19" s="249" t="e">
        <f>'Учет 1б'!#REF!</f>
        <v>#REF!</v>
      </c>
      <c r="L19" s="250" t="e">
        <f>'Учет 1б'!#REF!</f>
        <v>#REF!</v>
      </c>
      <c r="M19" s="251" t="e">
        <f>'Учет 1б'!#REF!</f>
        <v>#REF!</v>
      </c>
      <c r="N19" s="248" t="e">
        <f>'Учет 1б'!#REF!</f>
        <v>#REF!</v>
      </c>
      <c r="O19" s="249" t="e">
        <f>'Учет 1б'!#REF!</f>
        <v>#REF!</v>
      </c>
      <c r="P19" s="249" t="e">
        <f>'Учет 1б'!#REF!</f>
        <v>#REF!</v>
      </c>
      <c r="Q19" s="250" t="e">
        <f>'Учет 1б'!#REF!</f>
        <v>#REF!</v>
      </c>
      <c r="R19" s="251" t="e">
        <f>'Учет 1б'!#REF!</f>
        <v>#REF!</v>
      </c>
      <c r="S19" s="1248"/>
      <c r="T19" s="248" t="e">
        <f>'Учет 1б'!#REF!</f>
        <v>#REF!</v>
      </c>
      <c r="U19" s="249" t="e">
        <f>'Учет 1б'!#REF!</f>
        <v>#REF!</v>
      </c>
      <c r="V19" s="249" t="e">
        <f>'Учет 1б'!#REF!</f>
        <v>#REF!</v>
      </c>
      <c r="W19" s="250" t="e">
        <f>'Учет 1б'!#REF!</f>
        <v>#REF!</v>
      </c>
      <c r="X19" s="251" t="e">
        <f>'Учет 1б'!#REF!</f>
        <v>#REF!</v>
      </c>
      <c r="Y19" s="248" t="e">
        <f>'Учет 1б'!#REF!</f>
        <v>#REF!</v>
      </c>
      <c r="Z19" s="249" t="e">
        <f>'Учет 1б'!#REF!</f>
        <v>#REF!</v>
      </c>
      <c r="AA19" s="249" t="e">
        <f>'Учет 1б'!#REF!</f>
        <v>#REF!</v>
      </c>
      <c r="AB19" s="250" t="e">
        <f>'Учет 1б'!#REF!</f>
        <v>#REF!</v>
      </c>
      <c r="AC19" s="251" t="e">
        <f>'Учет 1б'!#REF!</f>
        <v>#REF!</v>
      </c>
      <c r="AD19" s="248" t="e">
        <f>'Учет 1б'!#REF!</f>
        <v>#REF!</v>
      </c>
      <c r="AE19" s="249" t="e">
        <f>'Учет 1б'!#REF!</f>
        <v>#REF!</v>
      </c>
      <c r="AF19" s="249" t="e">
        <f>'Учет 1б'!#REF!</f>
        <v>#REF!</v>
      </c>
      <c r="AG19" s="250" t="e">
        <f>'Учет 1б'!#REF!</f>
        <v>#REF!</v>
      </c>
      <c r="AH19" s="251" t="e">
        <f>'Учет 1б'!#REF!</f>
        <v>#REF!</v>
      </c>
      <c r="AI19" s="248" t="e">
        <f>'Учет 1б'!#REF!</f>
        <v>#REF!</v>
      </c>
      <c r="AJ19" s="249" t="e">
        <f>'Учет 1б'!#REF!</f>
        <v>#REF!</v>
      </c>
      <c r="AK19" s="249" t="e">
        <f>'Учет 1б'!#REF!</f>
        <v>#REF!</v>
      </c>
      <c r="AL19" s="250" t="e">
        <f>'Учет 1б'!#REF!</f>
        <v>#REF!</v>
      </c>
      <c r="AM19" s="251" t="e">
        <f>'Учет 1б'!#REF!</f>
        <v>#REF!</v>
      </c>
      <c r="AN19" s="248" t="e">
        <f>'Учет 1б'!#REF!</f>
        <v>#REF!</v>
      </c>
      <c r="AO19" s="249" t="e">
        <f>'Учет 1б'!#REF!</f>
        <v>#REF!</v>
      </c>
      <c r="AP19" s="249" t="e">
        <f>'Учет 1б'!#REF!</f>
        <v>#REF!</v>
      </c>
      <c r="AQ19" s="250" t="e">
        <f>'Учет 1б'!#REF!</f>
        <v>#REF!</v>
      </c>
      <c r="AR19" s="251" t="e">
        <f>'Учет 1б'!#REF!</f>
        <v>#REF!</v>
      </c>
      <c r="AS19" s="248" t="e">
        <f>'Учет 1б'!#REF!</f>
        <v>#REF!</v>
      </c>
      <c r="AT19" s="249" t="e">
        <f>'Учет 1б'!#REF!</f>
        <v>#REF!</v>
      </c>
      <c r="AU19" s="249" t="e">
        <f>'Учет 1б'!#REF!</f>
        <v>#REF!</v>
      </c>
      <c r="AV19" s="250" t="e">
        <f>'Учет 1б'!#REF!</f>
        <v>#REF!</v>
      </c>
      <c r="AW19" s="251" t="e">
        <f>'Учет 1б'!#REF!</f>
        <v>#REF!</v>
      </c>
      <c r="AX19" s="248" t="e">
        <f>'Учет 1б'!#REF!</f>
        <v>#REF!</v>
      </c>
      <c r="AY19" s="249" t="e">
        <f>'Учет 1б'!#REF!</f>
        <v>#REF!</v>
      </c>
      <c r="AZ19" s="249" t="e">
        <f>'Учет 1б'!#REF!</f>
        <v>#REF!</v>
      </c>
      <c r="BA19" s="250" t="e">
        <f>'Учет 1б'!#REF!</f>
        <v>#REF!</v>
      </c>
      <c r="BB19" s="251" t="e">
        <f>'Учет 1б'!#REF!</f>
        <v>#REF!</v>
      </c>
      <c r="BC19" s="248" t="e">
        <f>'Учет 1б'!#REF!</f>
        <v>#REF!</v>
      </c>
      <c r="BD19" s="249" t="e">
        <f>'Учет 1б'!#REF!</f>
        <v>#REF!</v>
      </c>
      <c r="BE19" s="249" t="e">
        <f>'Учет 1б'!#REF!</f>
        <v>#REF!</v>
      </c>
      <c r="BF19" s="250" t="e">
        <f>'Учет 1б'!#REF!</f>
        <v>#REF!</v>
      </c>
      <c r="BG19" s="251" t="e">
        <f>'Учет 1б'!#REF!</f>
        <v>#REF!</v>
      </c>
      <c r="BH19" s="248" t="e">
        <f>'Учет 1б'!#REF!</f>
        <v>#REF!</v>
      </c>
      <c r="BI19" s="249" t="e">
        <f>'Учет 1б'!#REF!</f>
        <v>#REF!</v>
      </c>
      <c r="BJ19" s="249" t="e">
        <f>'Учет 1б'!#REF!</f>
        <v>#REF!</v>
      </c>
      <c r="BK19" s="250" t="e">
        <f>'Учет 1б'!#REF!</f>
        <v>#REF!</v>
      </c>
      <c r="BL19" s="251" t="e">
        <f>'Учет 1б'!#REF!</f>
        <v>#REF!</v>
      </c>
      <c r="BM19" s="248" t="e">
        <f>'Учет 1б'!#REF!</f>
        <v>#REF!</v>
      </c>
      <c r="BN19" s="249" t="e">
        <f>'Учет 1б'!#REF!</f>
        <v>#REF!</v>
      </c>
      <c r="BO19" s="249" t="e">
        <f>'Учет 1б'!#REF!</f>
        <v>#REF!</v>
      </c>
      <c r="BP19" s="250" t="e">
        <f>'Учет 1б'!#REF!</f>
        <v>#REF!</v>
      </c>
      <c r="BQ19" s="251" t="e">
        <f>'Учет 1б'!#REF!</f>
        <v>#REF!</v>
      </c>
      <c r="BR19" s="1240"/>
      <c r="BT19" s="257"/>
    </row>
    <row r="20" spans="1:72" hidden="1" outlineLevel="1">
      <c r="A20" s="1236">
        <f>'Учет 1б'!$D$260</f>
        <v>425</v>
      </c>
      <c r="B20" s="1236">
        <f>'Учет 1б'!$C$260</f>
        <v>121</v>
      </c>
      <c r="C20" s="1227">
        <f>IF(SUM(D20:G20)&gt;0,SUM(D20:G20),IF(SUM(I20:L20)&gt;0,SUM(I20:L20),IF(SUM(N20:Q20)&gt;0,SUM(N20:Q20),0)))</f>
        <v>0</v>
      </c>
      <c r="D20" s="244">
        <f>'Учет 1б'!$G$309</f>
        <v>0</v>
      </c>
      <c r="E20" s="245">
        <f>'Учет 1б'!$G$311</f>
        <v>0</v>
      </c>
      <c r="F20" s="245">
        <f>'Учет 1б'!$G$313</f>
        <v>0</v>
      </c>
      <c r="G20" s="246">
        <f>'Учет 1б'!$G$315</f>
        <v>0</v>
      </c>
      <c r="H20" s="247">
        <f>'Учет 1б'!$G$317</f>
        <v>0</v>
      </c>
      <c r="I20" s="244">
        <f>'Учет 1б'!$H$309</f>
        <v>0</v>
      </c>
      <c r="J20" s="245">
        <f>'Учет 1б'!$H$311</f>
        <v>0</v>
      </c>
      <c r="K20" s="245">
        <f>'Учет 1б'!$H$313</f>
        <v>0</v>
      </c>
      <c r="L20" s="246">
        <f>'Учет 1б'!$H$315</f>
        <v>0</v>
      </c>
      <c r="M20" s="247">
        <f>'Учет 1б'!$H$317</f>
        <v>0</v>
      </c>
      <c r="N20" s="244">
        <f>'Учет 1б'!$I$309</f>
        <v>0</v>
      </c>
      <c r="O20" s="245">
        <f>'Учет 1б'!$I$311</f>
        <v>0</v>
      </c>
      <c r="P20" s="245">
        <f>'Учет 1б'!$I$313</f>
        <v>0</v>
      </c>
      <c r="Q20" s="246">
        <f>'Учет 1б'!$I$315</f>
        <v>0</v>
      </c>
      <c r="R20" s="247">
        <f>'Учет 1б'!$I$317</f>
        <v>0</v>
      </c>
      <c r="S20" s="1247">
        <f>(H21+R21)/2</f>
        <v>0</v>
      </c>
      <c r="T20" s="244">
        <f>'Учет 1б'!$J$309</f>
        <v>0</v>
      </c>
      <c r="U20" s="245">
        <f>'Учет 1б'!$J$311</f>
        <v>0</v>
      </c>
      <c r="V20" s="245">
        <f>'Учет 1б'!$J$313</f>
        <v>0</v>
      </c>
      <c r="W20" s="246">
        <f>'Учет 1б'!$J$315</f>
        <v>0</v>
      </c>
      <c r="X20" s="247">
        <f>'Учет 1б'!$J$317</f>
        <v>0</v>
      </c>
      <c r="Y20" s="244">
        <f>'Учет 1б'!$K$309</f>
        <v>0</v>
      </c>
      <c r="Z20" s="245">
        <f>'Учет 1б'!$K$311</f>
        <v>0</v>
      </c>
      <c r="AA20" s="245">
        <f>'Учет 1б'!$K$313</f>
        <v>0</v>
      </c>
      <c r="AB20" s="246">
        <f>'Учет 1б'!$K$315</f>
        <v>0</v>
      </c>
      <c r="AC20" s="247">
        <f>'Учет 1б'!$K$317</f>
        <v>0</v>
      </c>
      <c r="AD20" s="244">
        <f>'Учет 1б'!$L$309</f>
        <v>0</v>
      </c>
      <c r="AE20" s="245">
        <f>'Учет 1б'!$L$311</f>
        <v>0</v>
      </c>
      <c r="AF20" s="245">
        <f>'Учет 1б'!$L$313</f>
        <v>0</v>
      </c>
      <c r="AG20" s="246">
        <f>'Учет 1б'!$L$315</f>
        <v>0</v>
      </c>
      <c r="AH20" s="247">
        <f>'Учет 1б'!$L$317</f>
        <v>0</v>
      </c>
      <c r="AI20" s="244">
        <f>'Учет 1б'!$M$309</f>
        <v>0</v>
      </c>
      <c r="AJ20" s="245">
        <f>'Учет 1б'!$M$311</f>
        <v>0</v>
      </c>
      <c r="AK20" s="245">
        <f>'Учет 1б'!$M$313</f>
        <v>0</v>
      </c>
      <c r="AL20" s="246">
        <f>'Учет 1б'!$M$315</f>
        <v>0</v>
      </c>
      <c r="AM20" s="247">
        <f>'Учет 1б'!$M$317</f>
        <v>0</v>
      </c>
      <c r="AN20" s="244">
        <f>'Учет 1б'!$N$309</f>
        <v>0</v>
      </c>
      <c r="AO20" s="245">
        <f>'Учет 1б'!$N$311</f>
        <v>0</v>
      </c>
      <c r="AP20" s="245">
        <f>'Учет 1б'!$N$313</f>
        <v>0</v>
      </c>
      <c r="AQ20" s="246">
        <f>'Учет 1б'!$N$315</f>
        <v>0</v>
      </c>
      <c r="AR20" s="247">
        <f>'Учет 1б'!$N$317</f>
        <v>0</v>
      </c>
      <c r="AS20" s="244">
        <f>'Учет 1б'!$O$309</f>
        <v>0</v>
      </c>
      <c r="AT20" s="245">
        <f>'Учет 1б'!$O$311</f>
        <v>0</v>
      </c>
      <c r="AU20" s="245">
        <f>'Учет 1б'!$O$313</f>
        <v>0</v>
      </c>
      <c r="AV20" s="246">
        <f>'Учет 1б'!$O$315</f>
        <v>0</v>
      </c>
      <c r="AW20" s="247">
        <f>'Учет 1б'!$O$317</f>
        <v>0</v>
      </c>
      <c r="AX20" s="244">
        <f>'Учет 1б'!$P$309</f>
        <v>0</v>
      </c>
      <c r="AY20" s="245">
        <f>'Учет 1б'!$P$311</f>
        <v>0</v>
      </c>
      <c r="AZ20" s="245">
        <f>'Учет 1б'!$P$313</f>
        <v>0</v>
      </c>
      <c r="BA20" s="246">
        <f>'Учет 1б'!$P$315</f>
        <v>0</v>
      </c>
      <c r="BB20" s="247">
        <f>'Учет 1б'!$P$317</f>
        <v>0</v>
      </c>
      <c r="BC20" s="244">
        <f>'Учет 1б'!$Q$309</f>
        <v>0</v>
      </c>
      <c r="BD20" s="245">
        <f>'Учет 1б'!$Q$311</f>
        <v>0</v>
      </c>
      <c r="BE20" s="245">
        <f>'Учет 1б'!$Q$313</f>
        <v>0</v>
      </c>
      <c r="BF20" s="246">
        <f>'Учет 1б'!$Q$315</f>
        <v>0</v>
      </c>
      <c r="BG20" s="247">
        <f>'Учет 1б'!$Q$317</f>
        <v>0</v>
      </c>
      <c r="BH20" s="244">
        <f>'Учет 1б'!$R$309</f>
        <v>0</v>
      </c>
      <c r="BI20" s="245">
        <f>'Учет 1б'!$R$311</f>
        <v>0</v>
      </c>
      <c r="BJ20" s="245">
        <f>'Учет 1б'!$R$313</f>
        <v>0</v>
      </c>
      <c r="BK20" s="246">
        <f>'Учет 1б'!$R$315</f>
        <v>0</v>
      </c>
      <c r="BL20" s="247">
        <f>'Учет 1б'!$R$317</f>
        <v>0</v>
      </c>
      <c r="BM20" s="244">
        <f>'Учет 1б'!$S$309</f>
        <v>0</v>
      </c>
      <c r="BN20" s="245">
        <f>'Учет 1б'!$S$311</f>
        <v>0</v>
      </c>
      <c r="BO20" s="245">
        <f>'Учет 1б'!$S$313</f>
        <v>0</v>
      </c>
      <c r="BP20" s="246">
        <f>'Учет 1б'!$S$315</f>
        <v>0</v>
      </c>
      <c r="BQ20" s="247">
        <f>'Учет 1б'!$S$317</f>
        <v>0</v>
      </c>
      <c r="BR20" s="1239">
        <f>BL21</f>
        <v>0</v>
      </c>
      <c r="BT20" s="257">
        <v>1</v>
      </c>
    </row>
    <row r="21" spans="1:72" ht="13.5" hidden="1" outlineLevel="1" thickBot="1">
      <c r="A21" s="1238"/>
      <c r="B21" s="1238"/>
      <c r="C21" s="1228"/>
      <c r="D21" s="248">
        <f>'Учет 1б'!$G$310</f>
        <v>0</v>
      </c>
      <c r="E21" s="249">
        <f>'Учет 1б'!$G$312</f>
        <v>0</v>
      </c>
      <c r="F21" s="249">
        <f>'Учет 1б'!$G$314</f>
        <v>0</v>
      </c>
      <c r="G21" s="250">
        <f>'Учет 1б'!$G$316</f>
        <v>0</v>
      </c>
      <c r="H21" s="251">
        <f>'Учет 1б'!$G$318</f>
        <v>0</v>
      </c>
      <c r="I21" s="248">
        <f>'Учет 1б'!$H$310</f>
        <v>0</v>
      </c>
      <c r="J21" s="249">
        <f>'Учет 1б'!$H$312</f>
        <v>0</v>
      </c>
      <c r="K21" s="249">
        <f>'Учет 1б'!$H$314</f>
        <v>0</v>
      </c>
      <c r="L21" s="250">
        <f>'Учет 1б'!$H$316</f>
        <v>0</v>
      </c>
      <c r="M21" s="251">
        <f>'Учет 1б'!$H$318</f>
        <v>0</v>
      </c>
      <c r="N21" s="248">
        <f>'Учет 1б'!$I$310</f>
        <v>0</v>
      </c>
      <c r="O21" s="249">
        <f>'Учет 1б'!$I$312</f>
        <v>0</v>
      </c>
      <c r="P21" s="249">
        <f>'Учет 1б'!$I$314</f>
        <v>0</v>
      </c>
      <c r="Q21" s="250">
        <f>'Учет 1б'!$I$316</f>
        <v>0</v>
      </c>
      <c r="R21" s="251">
        <f>'Учет 1б'!$I$318</f>
        <v>0</v>
      </c>
      <c r="S21" s="1248"/>
      <c r="T21" s="248">
        <f>'Учет 1б'!$J$310</f>
        <v>0</v>
      </c>
      <c r="U21" s="249">
        <f>'Учет 1б'!$J$312</f>
        <v>0</v>
      </c>
      <c r="V21" s="249">
        <f>'Учет 1б'!$J$314</f>
        <v>0</v>
      </c>
      <c r="W21" s="250">
        <f>'Учет 1б'!$J$316</f>
        <v>0</v>
      </c>
      <c r="X21" s="251">
        <f>'Учет 1б'!$J$318</f>
        <v>0</v>
      </c>
      <c r="Y21" s="248">
        <f>'Учет 1б'!$K$310</f>
        <v>0</v>
      </c>
      <c r="Z21" s="249">
        <f>'Учет 1б'!$K$312</f>
        <v>0</v>
      </c>
      <c r="AA21" s="249">
        <f>'Учет 1б'!$K$314</f>
        <v>0</v>
      </c>
      <c r="AB21" s="250">
        <f>'Учет 1б'!$K$316</f>
        <v>0</v>
      </c>
      <c r="AC21" s="251">
        <f>'Учет 1б'!$K$318</f>
        <v>0</v>
      </c>
      <c r="AD21" s="248">
        <f>'Учет 1б'!$L$310</f>
        <v>0</v>
      </c>
      <c r="AE21" s="249">
        <f>'Учет 1б'!$L$312</f>
        <v>0</v>
      </c>
      <c r="AF21" s="249">
        <f>'Учет 1б'!$L$314</f>
        <v>0</v>
      </c>
      <c r="AG21" s="250">
        <f>'Учет 1б'!$L$316</f>
        <v>0</v>
      </c>
      <c r="AH21" s="251">
        <f>'Учет 1б'!$L$318</f>
        <v>0</v>
      </c>
      <c r="AI21" s="248">
        <f>'Учет 1б'!$M$310</f>
        <v>0</v>
      </c>
      <c r="AJ21" s="249">
        <f>'Учет 1б'!$M$312</f>
        <v>0</v>
      </c>
      <c r="AK21" s="249">
        <f>'Учет 1б'!$M$314</f>
        <v>0</v>
      </c>
      <c r="AL21" s="250">
        <f>'Учет 1б'!$M$316</f>
        <v>0</v>
      </c>
      <c r="AM21" s="251">
        <f>'Учет 1б'!$M$318</f>
        <v>0</v>
      </c>
      <c r="AN21" s="248">
        <f>'Учет 1б'!$N$310</f>
        <v>0</v>
      </c>
      <c r="AO21" s="249">
        <f>'Учет 1б'!$N$312</f>
        <v>0</v>
      </c>
      <c r="AP21" s="249">
        <f>'Учет 1б'!$N$314</f>
        <v>0</v>
      </c>
      <c r="AQ21" s="250">
        <f>'Учет 1б'!$N$316</f>
        <v>0</v>
      </c>
      <c r="AR21" s="251">
        <f>'Учет 1б'!$N$318</f>
        <v>0</v>
      </c>
      <c r="AS21" s="248">
        <f>'Учет 1б'!$O$310</f>
        <v>0</v>
      </c>
      <c r="AT21" s="249">
        <f>'Учет 1б'!$O$312</f>
        <v>0</v>
      </c>
      <c r="AU21" s="249">
        <f>'Учет 1б'!$O$314</f>
        <v>0</v>
      </c>
      <c r="AV21" s="250">
        <f>'Учет 1б'!$O$316</f>
        <v>0</v>
      </c>
      <c r="AW21" s="251">
        <f>'Учет 1б'!$O$318</f>
        <v>0</v>
      </c>
      <c r="AX21" s="248">
        <f>'Учет 1б'!$P$310</f>
        <v>0</v>
      </c>
      <c r="AY21" s="249">
        <f>'Учет 1б'!$P$312</f>
        <v>0</v>
      </c>
      <c r="AZ21" s="249">
        <f>'Учет 1б'!$P$314</f>
        <v>0</v>
      </c>
      <c r="BA21" s="250">
        <f>'Учет 1б'!$P$316</f>
        <v>0</v>
      </c>
      <c r="BB21" s="251">
        <f>'Учет 1б'!$P$318</f>
        <v>0</v>
      </c>
      <c r="BC21" s="248">
        <f>'Учет 1б'!$Q$310</f>
        <v>0</v>
      </c>
      <c r="BD21" s="249">
        <f>'Учет 1б'!$Q$312</f>
        <v>0</v>
      </c>
      <c r="BE21" s="249">
        <f>'Учет 1б'!$Q$314</f>
        <v>0</v>
      </c>
      <c r="BF21" s="250">
        <f>'Учет 1б'!$Q$316</f>
        <v>0</v>
      </c>
      <c r="BG21" s="251">
        <f>'Учет 1б'!$Q$318</f>
        <v>0</v>
      </c>
      <c r="BH21" s="248">
        <f>'Учет 1б'!$R$310</f>
        <v>0</v>
      </c>
      <c r="BI21" s="249">
        <f>'Учет 1б'!$R$312</f>
        <v>0</v>
      </c>
      <c r="BJ21" s="249">
        <f>'Учет 1б'!$R$314</f>
        <v>0</v>
      </c>
      <c r="BK21" s="250">
        <f>'Учет 1б'!$R$316</f>
        <v>0</v>
      </c>
      <c r="BL21" s="251">
        <f>'Учет 1б'!$R$318</f>
        <v>0</v>
      </c>
      <c r="BM21" s="248">
        <f>'Учет 1б'!$S$310</f>
        <v>0</v>
      </c>
      <c r="BN21" s="249">
        <f>'Учет 1б'!$S$312</f>
        <v>0</v>
      </c>
      <c r="BO21" s="249">
        <f>'Учет 1б'!$S$314</f>
        <v>0</v>
      </c>
      <c r="BP21" s="250">
        <f>'Учет 1б'!$S$316</f>
        <v>0</v>
      </c>
      <c r="BQ21" s="251">
        <f>'Учет 1б'!$S$318</f>
        <v>0</v>
      </c>
      <c r="BR21" s="1240"/>
      <c r="BT21" s="257"/>
    </row>
    <row r="22" spans="1:72" hidden="1" outlineLevel="1">
      <c r="A22" s="1236">
        <f>'Учет 1б'!$D$320</f>
        <v>425</v>
      </c>
      <c r="B22" s="1236">
        <f>'Учет 1б'!$C$320</f>
        <v>122</v>
      </c>
      <c r="C22" s="1227">
        <f>IF(SUM(D22:G22)&gt;0,SUM(D22:G22),IF(SUM(I22:L22)&gt;0,SUM(I22:L22),IF(SUM(N22:Q22)&gt;0,SUM(N22:Q22),0)))</f>
        <v>0</v>
      </c>
      <c r="D22" s="244">
        <f>'Учет 1б'!$G$369</f>
        <v>0</v>
      </c>
      <c r="E22" s="245">
        <f>'Учет 1б'!$G$371</f>
        <v>0</v>
      </c>
      <c r="F22" s="245">
        <f>'Учет 1б'!$G$373</f>
        <v>0</v>
      </c>
      <c r="G22" s="246">
        <f>'Учет 1б'!$G$375</f>
        <v>0</v>
      </c>
      <c r="H22" s="247">
        <f>'Учет 1б'!$G$377</f>
        <v>0</v>
      </c>
      <c r="I22" s="244">
        <f>'Учет 1б'!$H$369</f>
        <v>0</v>
      </c>
      <c r="J22" s="245">
        <f>'Учет 1б'!$H$371</f>
        <v>0</v>
      </c>
      <c r="K22" s="245">
        <f>'Учет 1б'!$H$373</f>
        <v>0</v>
      </c>
      <c r="L22" s="246">
        <f>'Учет 1б'!$H$375</f>
        <v>0</v>
      </c>
      <c r="M22" s="247">
        <f>'Учет 1б'!$H$377</f>
        <v>0</v>
      </c>
      <c r="N22" s="244">
        <f>'Учет 1б'!$I$369</f>
        <v>0</v>
      </c>
      <c r="O22" s="245">
        <f>'Учет 1б'!$I$371</f>
        <v>0</v>
      </c>
      <c r="P22" s="245">
        <f>'Учет 1б'!$I$373</f>
        <v>0</v>
      </c>
      <c r="Q22" s="246">
        <f>'Учет 1б'!$I$375</f>
        <v>0</v>
      </c>
      <c r="R22" s="247">
        <f>'Учет 1б'!$I$377</f>
        <v>0</v>
      </c>
      <c r="S22" s="1247">
        <f>(H23+R23)/2</f>
        <v>0</v>
      </c>
      <c r="T22" s="244">
        <f>'Учет 1б'!$J$369</f>
        <v>0</v>
      </c>
      <c r="U22" s="245">
        <f>'Учет 1б'!$J$371</f>
        <v>0</v>
      </c>
      <c r="V22" s="245">
        <f>'Учет 1б'!$J$373</f>
        <v>0</v>
      </c>
      <c r="W22" s="246">
        <f>'Учет 1б'!$J$375</f>
        <v>0</v>
      </c>
      <c r="X22" s="247">
        <f>'Учет 1б'!$J$377</f>
        <v>0</v>
      </c>
      <c r="Y22" s="244">
        <f>'Учет 1б'!$K$369</f>
        <v>0</v>
      </c>
      <c r="Z22" s="245">
        <f>'Учет 1б'!$K$371</f>
        <v>0</v>
      </c>
      <c r="AA22" s="245">
        <f>'Учет 1б'!$K$373</f>
        <v>0</v>
      </c>
      <c r="AB22" s="246">
        <f>'Учет 1б'!$K$375</f>
        <v>0</v>
      </c>
      <c r="AC22" s="247">
        <f>'Учет 1б'!$K$377</f>
        <v>0</v>
      </c>
      <c r="AD22" s="244">
        <f>'Учет 1б'!$L$369</f>
        <v>0</v>
      </c>
      <c r="AE22" s="245">
        <f>'Учет 1б'!$L$371</f>
        <v>0</v>
      </c>
      <c r="AF22" s="245">
        <f>'Учет 1б'!$L$373</f>
        <v>0</v>
      </c>
      <c r="AG22" s="246">
        <f>'Учет 1б'!$L$375</f>
        <v>0</v>
      </c>
      <c r="AH22" s="247">
        <f>'Учет 1б'!$L$377</f>
        <v>0</v>
      </c>
      <c r="AI22" s="244">
        <f>'Учет 1б'!$M$369</f>
        <v>0</v>
      </c>
      <c r="AJ22" s="245">
        <f>'Учет 1б'!$M$371</f>
        <v>0</v>
      </c>
      <c r="AK22" s="245">
        <f>'Учет 1б'!$M$373</f>
        <v>0</v>
      </c>
      <c r="AL22" s="246">
        <f>'Учет 1б'!$M$375</f>
        <v>0</v>
      </c>
      <c r="AM22" s="247">
        <f>'Учет 1б'!$M$377</f>
        <v>0</v>
      </c>
      <c r="AN22" s="244">
        <f>'Учет 1б'!$N$369</f>
        <v>0</v>
      </c>
      <c r="AO22" s="245">
        <f>'Учет 1б'!$N$371</f>
        <v>0</v>
      </c>
      <c r="AP22" s="245">
        <f>'Учет 1б'!$N$373</f>
        <v>0</v>
      </c>
      <c r="AQ22" s="246">
        <f>'Учет 1б'!$N$375</f>
        <v>0</v>
      </c>
      <c r="AR22" s="247">
        <f>'Учет 1б'!$N$377</f>
        <v>0</v>
      </c>
      <c r="AS22" s="244">
        <f>'Учет 1б'!$O$369</f>
        <v>0</v>
      </c>
      <c r="AT22" s="245">
        <f>'Учет 1б'!$O$371</f>
        <v>0</v>
      </c>
      <c r="AU22" s="245">
        <f>'Учет 1б'!$O$373</f>
        <v>0</v>
      </c>
      <c r="AV22" s="246">
        <f>'Учет 1б'!$O$375</f>
        <v>0</v>
      </c>
      <c r="AW22" s="247">
        <f>'Учет 1б'!$O$377</f>
        <v>0</v>
      </c>
      <c r="AX22" s="244">
        <f>'Учет 1б'!$P$369</f>
        <v>0</v>
      </c>
      <c r="AY22" s="245">
        <f>'Учет 1б'!$P$371</f>
        <v>0</v>
      </c>
      <c r="AZ22" s="245">
        <f>'Учет 1б'!$P$373</f>
        <v>0</v>
      </c>
      <c r="BA22" s="246">
        <f>'Учет 1б'!$P$375</f>
        <v>0</v>
      </c>
      <c r="BB22" s="247">
        <f>'Учет 1б'!$P$377</f>
        <v>0</v>
      </c>
      <c r="BC22" s="244">
        <f>'Учет 1б'!$Q$369</f>
        <v>0</v>
      </c>
      <c r="BD22" s="245">
        <f>'Учет 1б'!$Q$371</f>
        <v>0</v>
      </c>
      <c r="BE22" s="245">
        <f>'Учет 1б'!$Q$373</f>
        <v>0</v>
      </c>
      <c r="BF22" s="246">
        <f>'Учет 1б'!$Q$375</f>
        <v>0</v>
      </c>
      <c r="BG22" s="247">
        <f>'Учет 1б'!$Q$377</f>
        <v>0</v>
      </c>
      <c r="BH22" s="244">
        <f>'Учет 1б'!$R$369</f>
        <v>0</v>
      </c>
      <c r="BI22" s="245">
        <f>'Учет 1б'!$R$371</f>
        <v>0</v>
      </c>
      <c r="BJ22" s="245">
        <f>'Учет 1б'!$R$373</f>
        <v>0</v>
      </c>
      <c r="BK22" s="246">
        <f>'Учет 1б'!$R$375</f>
        <v>0</v>
      </c>
      <c r="BL22" s="247">
        <f>'Учет 1б'!$R$377</f>
        <v>0</v>
      </c>
      <c r="BM22" s="244">
        <f>'Учет 1б'!$S$369</f>
        <v>0</v>
      </c>
      <c r="BN22" s="245">
        <f>'Учет 1б'!$S$371</f>
        <v>0</v>
      </c>
      <c r="BO22" s="245">
        <f>'Учет 1б'!$S$373</f>
        <v>0</v>
      </c>
      <c r="BP22" s="246">
        <f>'Учет 1б'!$S$375</f>
        <v>0</v>
      </c>
      <c r="BQ22" s="247">
        <f>'Учет 1б'!$S$377</f>
        <v>0</v>
      </c>
      <c r="BR22" s="1239">
        <f>BL23</f>
        <v>0</v>
      </c>
      <c r="BT22" s="257">
        <v>1</v>
      </c>
    </row>
    <row r="23" spans="1:72" ht="13.5" hidden="1" outlineLevel="1" thickBot="1">
      <c r="A23" s="1238"/>
      <c r="B23" s="1238"/>
      <c r="C23" s="1228"/>
      <c r="D23" s="248">
        <f>'Учет 1б'!$G$370</f>
        <v>0</v>
      </c>
      <c r="E23" s="249">
        <f>'Учет 1б'!$G$372</f>
        <v>0</v>
      </c>
      <c r="F23" s="249">
        <f>'Учет 1б'!$G$374</f>
        <v>0</v>
      </c>
      <c r="G23" s="250">
        <f>'Учет 1б'!$G$376</f>
        <v>0</v>
      </c>
      <c r="H23" s="251">
        <f>'Учет 1б'!$G$378</f>
        <v>0</v>
      </c>
      <c r="I23" s="248">
        <f>'Учет 1б'!$H$370</f>
        <v>0</v>
      </c>
      <c r="J23" s="249">
        <f>'Учет 1б'!$H$372</f>
        <v>0</v>
      </c>
      <c r="K23" s="249">
        <f>'Учет 1б'!$H$374</f>
        <v>0</v>
      </c>
      <c r="L23" s="250">
        <f>'Учет 1б'!$H$376</f>
        <v>0</v>
      </c>
      <c r="M23" s="251">
        <f>'Учет 1б'!$H$378</f>
        <v>0</v>
      </c>
      <c r="N23" s="248">
        <f>'Учет 1б'!$I$370</f>
        <v>0</v>
      </c>
      <c r="O23" s="249">
        <f>'Учет 1б'!$I$372</f>
        <v>0</v>
      </c>
      <c r="P23" s="249">
        <f>'Учет 1б'!$I$374</f>
        <v>0</v>
      </c>
      <c r="Q23" s="250">
        <f>'Учет 1б'!$I$376</f>
        <v>0</v>
      </c>
      <c r="R23" s="251">
        <f>'Учет 1б'!$I$378</f>
        <v>0</v>
      </c>
      <c r="S23" s="1248"/>
      <c r="T23" s="248">
        <f>'Учет 1б'!$J$370</f>
        <v>0</v>
      </c>
      <c r="U23" s="249">
        <f>'Учет 1б'!$J$372</f>
        <v>0</v>
      </c>
      <c r="V23" s="249">
        <f>'Учет 1б'!$J$374</f>
        <v>0</v>
      </c>
      <c r="W23" s="250">
        <f>'Учет 1б'!$J$376</f>
        <v>0</v>
      </c>
      <c r="X23" s="251">
        <f>'Учет 1б'!$J$378</f>
        <v>0</v>
      </c>
      <c r="Y23" s="248">
        <f>'Учет 1б'!$K$370</f>
        <v>0</v>
      </c>
      <c r="Z23" s="249">
        <f>'Учет 1б'!$K$372</f>
        <v>0</v>
      </c>
      <c r="AA23" s="249">
        <f>'Учет 1б'!$K$374</f>
        <v>0</v>
      </c>
      <c r="AB23" s="250">
        <f>'Учет 1б'!$K$376</f>
        <v>0</v>
      </c>
      <c r="AC23" s="251">
        <f>'Учет 1б'!$K$378</f>
        <v>0</v>
      </c>
      <c r="AD23" s="248">
        <f>'Учет 1б'!$L$370</f>
        <v>0</v>
      </c>
      <c r="AE23" s="249">
        <f>'Учет 1б'!$L$372</f>
        <v>0</v>
      </c>
      <c r="AF23" s="249">
        <f>'Учет 1б'!$L$374</f>
        <v>0</v>
      </c>
      <c r="AG23" s="250">
        <f>'Учет 1б'!$L$376</f>
        <v>0</v>
      </c>
      <c r="AH23" s="251">
        <f>'Учет 1б'!$L$378</f>
        <v>0</v>
      </c>
      <c r="AI23" s="248">
        <f>'Учет 1б'!$M$370</f>
        <v>0</v>
      </c>
      <c r="AJ23" s="249">
        <f>'Учет 1б'!$M$372</f>
        <v>0</v>
      </c>
      <c r="AK23" s="249">
        <f>'Учет 1б'!$M$374</f>
        <v>0</v>
      </c>
      <c r="AL23" s="250">
        <f>'Учет 1б'!$M$376</f>
        <v>0</v>
      </c>
      <c r="AM23" s="251">
        <f>'Учет 1б'!$M$378</f>
        <v>0</v>
      </c>
      <c r="AN23" s="248">
        <f>'Учет 1б'!$N$370</f>
        <v>0</v>
      </c>
      <c r="AO23" s="249">
        <f>'Учет 1б'!$N$372</f>
        <v>0</v>
      </c>
      <c r="AP23" s="249">
        <f>'Учет 1б'!$N$374</f>
        <v>0</v>
      </c>
      <c r="AQ23" s="250">
        <f>'Учет 1б'!$N$376</f>
        <v>0</v>
      </c>
      <c r="AR23" s="251">
        <f>'Учет 1б'!$N$378</f>
        <v>0</v>
      </c>
      <c r="AS23" s="248">
        <f>'Учет 1б'!$O$370</f>
        <v>0</v>
      </c>
      <c r="AT23" s="249">
        <f>'Учет 1б'!$O$372</f>
        <v>0</v>
      </c>
      <c r="AU23" s="249">
        <f>'Учет 1б'!$O$374</f>
        <v>0</v>
      </c>
      <c r="AV23" s="250">
        <f>'Учет 1б'!$O$376</f>
        <v>0</v>
      </c>
      <c r="AW23" s="251">
        <f>'Учет 1б'!$O$378</f>
        <v>0</v>
      </c>
      <c r="AX23" s="248">
        <f>'Учет 1б'!$P$370</f>
        <v>0</v>
      </c>
      <c r="AY23" s="249">
        <f>'Учет 1б'!$P$372</f>
        <v>0</v>
      </c>
      <c r="AZ23" s="249">
        <f>'Учет 1б'!$P$374</f>
        <v>0</v>
      </c>
      <c r="BA23" s="250">
        <f>'Учет 1б'!$P$376</f>
        <v>0</v>
      </c>
      <c r="BB23" s="251">
        <f>'Учет 1б'!$P$378</f>
        <v>0</v>
      </c>
      <c r="BC23" s="248">
        <f>'Учет 1б'!$Q$370</f>
        <v>0</v>
      </c>
      <c r="BD23" s="249">
        <f>'Учет 1б'!$Q$372</f>
        <v>0</v>
      </c>
      <c r="BE23" s="249">
        <f>'Учет 1б'!$Q$374</f>
        <v>0</v>
      </c>
      <c r="BF23" s="250">
        <f>'Учет 1б'!$Q$376</f>
        <v>0</v>
      </c>
      <c r="BG23" s="251">
        <f>'Учет 1б'!$Q$378</f>
        <v>0</v>
      </c>
      <c r="BH23" s="248">
        <f>'Учет 1б'!$R$370</f>
        <v>0</v>
      </c>
      <c r="BI23" s="249">
        <f>'Учет 1б'!$R$372</f>
        <v>0</v>
      </c>
      <c r="BJ23" s="249">
        <f>'Учет 1б'!$R$374</f>
        <v>0</v>
      </c>
      <c r="BK23" s="250">
        <f>'Учет 1б'!$R$376</f>
        <v>0</v>
      </c>
      <c r="BL23" s="251">
        <f>'Учет 1б'!$R$378</f>
        <v>0</v>
      </c>
      <c r="BM23" s="248">
        <f>'Учет 1б'!$S$370</f>
        <v>0</v>
      </c>
      <c r="BN23" s="249">
        <f>'Учет 1б'!$S$372</f>
        <v>0</v>
      </c>
      <c r="BO23" s="249">
        <f>'Учет 1б'!$S$374</f>
        <v>0</v>
      </c>
      <c r="BP23" s="250">
        <f>'Учет 1б'!$S$376</f>
        <v>0</v>
      </c>
      <c r="BQ23" s="251">
        <f>'Учет 1б'!$S$378</f>
        <v>0</v>
      </c>
      <c r="BR23" s="1240"/>
      <c r="BT23" s="257"/>
    </row>
    <row r="24" spans="1:72" hidden="1" outlineLevel="1">
      <c r="A24" s="1236">
        <f>'Учет 1б'!$D$380</f>
        <v>425</v>
      </c>
      <c r="B24" s="1236">
        <f>'Учет 1б'!$C$380</f>
        <v>123</v>
      </c>
      <c r="C24" s="1227">
        <f>IF(SUM(D24:G24)&gt;0,SUM(D24:G24),IF(SUM(I24:L24)&gt;0,SUM(I24:L24),IF(SUM(N24:Q24)&gt;0,SUM(N24:Q24),0)))</f>
        <v>0</v>
      </c>
      <c r="D24" s="244">
        <f>'Учет 1б'!$G$429</f>
        <v>0</v>
      </c>
      <c r="E24" s="245">
        <f>'Учет 1б'!$G$431</f>
        <v>0</v>
      </c>
      <c r="F24" s="245">
        <f>'Учет 1б'!$G$433</f>
        <v>0</v>
      </c>
      <c r="G24" s="246">
        <f>'Учет 1б'!$G$435</f>
        <v>0</v>
      </c>
      <c r="H24" s="247">
        <f>'Учет 1б'!$G$437</f>
        <v>0</v>
      </c>
      <c r="I24" s="244">
        <f>'Учет 1б'!$H$429</f>
        <v>0</v>
      </c>
      <c r="J24" s="245">
        <f>'Учет 1б'!$H$431</f>
        <v>0</v>
      </c>
      <c r="K24" s="245">
        <f>'Учет 1б'!$H$433</f>
        <v>0</v>
      </c>
      <c r="L24" s="246">
        <f>'Учет 1б'!$H$435</f>
        <v>0</v>
      </c>
      <c r="M24" s="247">
        <f>'Учет 1б'!$H$437</f>
        <v>0</v>
      </c>
      <c r="N24" s="244">
        <f>'Учет 1б'!$I$429</f>
        <v>0</v>
      </c>
      <c r="O24" s="245">
        <f>'Учет 1б'!$I$431</f>
        <v>0</v>
      </c>
      <c r="P24" s="245">
        <f>'Учет 1б'!$I$433</f>
        <v>0</v>
      </c>
      <c r="Q24" s="246">
        <f>'Учет 1б'!$I$435</f>
        <v>0</v>
      </c>
      <c r="R24" s="247">
        <f>'Учет 1б'!$I$437</f>
        <v>0</v>
      </c>
      <c r="S24" s="1247">
        <f>(H25+R25)/2</f>
        <v>0</v>
      </c>
      <c r="T24" s="244">
        <f>'Учет 1б'!$J$429</f>
        <v>0</v>
      </c>
      <c r="U24" s="245">
        <f>'Учет 1б'!$J$431</f>
        <v>0</v>
      </c>
      <c r="V24" s="245">
        <f>'Учет 1б'!$J$433</f>
        <v>0</v>
      </c>
      <c r="W24" s="246">
        <f>'Учет 1б'!$J$435</f>
        <v>0</v>
      </c>
      <c r="X24" s="247">
        <f>'Учет 1б'!$J$437</f>
        <v>0</v>
      </c>
      <c r="Y24" s="244">
        <f>'Учет 1б'!$K$429</f>
        <v>0</v>
      </c>
      <c r="Z24" s="245">
        <f>'Учет 1б'!$K$431</f>
        <v>0</v>
      </c>
      <c r="AA24" s="245">
        <f>'Учет 1б'!$K$433</f>
        <v>0</v>
      </c>
      <c r="AB24" s="246">
        <f>'Учет 1б'!$K$435</f>
        <v>0</v>
      </c>
      <c r="AC24" s="247">
        <f>'Учет 1б'!$K$437</f>
        <v>0</v>
      </c>
      <c r="AD24" s="244">
        <f>'Учет 1б'!$L$429</f>
        <v>0</v>
      </c>
      <c r="AE24" s="245">
        <f>'Учет 1б'!$L$431</f>
        <v>0</v>
      </c>
      <c r="AF24" s="245">
        <f>'Учет 1б'!$L$433</f>
        <v>0</v>
      </c>
      <c r="AG24" s="246">
        <f>'Учет 1б'!$L$435</f>
        <v>0</v>
      </c>
      <c r="AH24" s="247">
        <f>'Учет 1б'!$L$437</f>
        <v>0</v>
      </c>
      <c r="AI24" s="244">
        <f>'Учет 1б'!$M$429</f>
        <v>0</v>
      </c>
      <c r="AJ24" s="245">
        <f>'Учет 1б'!$M$431</f>
        <v>0</v>
      </c>
      <c r="AK24" s="245">
        <f>'Учет 1б'!$M$433</f>
        <v>0</v>
      </c>
      <c r="AL24" s="246">
        <f>'Учет 1б'!$M$435</f>
        <v>0</v>
      </c>
      <c r="AM24" s="247">
        <f>'Учет 1б'!$M$437</f>
        <v>0</v>
      </c>
      <c r="AN24" s="244">
        <f>'Учет 1б'!$N$429</f>
        <v>0</v>
      </c>
      <c r="AO24" s="245">
        <f>'Учет 1б'!$N$431</f>
        <v>0</v>
      </c>
      <c r="AP24" s="245">
        <f>'Учет 1б'!$N$433</f>
        <v>0</v>
      </c>
      <c r="AQ24" s="246">
        <f>'Учет 1б'!$N$435</f>
        <v>0</v>
      </c>
      <c r="AR24" s="247">
        <f>'Учет 1б'!$N$437</f>
        <v>0</v>
      </c>
      <c r="AS24" s="244">
        <f>'Учет 1б'!$O$429</f>
        <v>0</v>
      </c>
      <c r="AT24" s="245">
        <f>'Учет 1б'!$O$431</f>
        <v>0</v>
      </c>
      <c r="AU24" s="245">
        <f>'Учет 1б'!$O$433</f>
        <v>0</v>
      </c>
      <c r="AV24" s="246">
        <f>'Учет 1б'!$O$435</f>
        <v>0</v>
      </c>
      <c r="AW24" s="247">
        <f>'Учет 1б'!$O$437</f>
        <v>0</v>
      </c>
      <c r="AX24" s="244">
        <f>'Учет 1б'!$P$429</f>
        <v>0</v>
      </c>
      <c r="AY24" s="245">
        <f>'Учет 1б'!$P$431</f>
        <v>0</v>
      </c>
      <c r="AZ24" s="245">
        <f>'Учет 1б'!$P$433</f>
        <v>0</v>
      </c>
      <c r="BA24" s="246">
        <f>'Учет 1б'!$P$435</f>
        <v>0</v>
      </c>
      <c r="BB24" s="247">
        <f>'Учет 1б'!$P$437</f>
        <v>0</v>
      </c>
      <c r="BC24" s="244">
        <f>'Учет 1б'!$Q$429</f>
        <v>0</v>
      </c>
      <c r="BD24" s="245">
        <f>'Учет 1б'!$Q$431</f>
        <v>0</v>
      </c>
      <c r="BE24" s="245">
        <f>'Учет 1б'!$Q$433</f>
        <v>0</v>
      </c>
      <c r="BF24" s="246">
        <f>'Учет 1б'!$Q$435</f>
        <v>0</v>
      </c>
      <c r="BG24" s="247">
        <f>'Учет 1б'!$Q$437</f>
        <v>0</v>
      </c>
      <c r="BH24" s="244">
        <f>'Учет 1б'!$R$429</f>
        <v>0</v>
      </c>
      <c r="BI24" s="245">
        <f>'Учет 1б'!$R$431</f>
        <v>0</v>
      </c>
      <c r="BJ24" s="245">
        <f>'Учет 1б'!$R$433</f>
        <v>0</v>
      </c>
      <c r="BK24" s="246">
        <f>'Учет 1б'!$R$435</f>
        <v>0</v>
      </c>
      <c r="BL24" s="247">
        <f>'Учет 1б'!$R$437</f>
        <v>0</v>
      </c>
      <c r="BM24" s="244">
        <f>'Учет 1б'!$S$429</f>
        <v>0</v>
      </c>
      <c r="BN24" s="245">
        <f>'Учет 1б'!$S$431</f>
        <v>0</v>
      </c>
      <c r="BO24" s="245">
        <f>'Учет 1б'!$S$433</f>
        <v>0</v>
      </c>
      <c r="BP24" s="246">
        <f>'Учет 1б'!$S$435</f>
        <v>0</v>
      </c>
      <c r="BQ24" s="247">
        <f>'Учет 1б'!$S$437</f>
        <v>0</v>
      </c>
      <c r="BR24" s="1239">
        <f>BL25</f>
        <v>0</v>
      </c>
      <c r="BT24" s="257">
        <v>1</v>
      </c>
    </row>
    <row r="25" spans="1:72" ht="13.5" hidden="1" outlineLevel="1" thickBot="1">
      <c r="A25" s="1238"/>
      <c r="B25" s="1238"/>
      <c r="C25" s="1228"/>
      <c r="D25" s="248">
        <f>'Учет 1б'!$G$430</f>
        <v>0</v>
      </c>
      <c r="E25" s="249">
        <f>'Учет 1б'!$G$432</f>
        <v>0</v>
      </c>
      <c r="F25" s="249">
        <f>'Учет 1б'!$G$434</f>
        <v>0</v>
      </c>
      <c r="G25" s="250">
        <f>'Учет 1б'!$G$436</f>
        <v>0</v>
      </c>
      <c r="H25" s="251">
        <f>'Учет 1б'!$G$438</f>
        <v>0</v>
      </c>
      <c r="I25" s="248">
        <f>'Учет 1б'!$H$430</f>
        <v>0</v>
      </c>
      <c r="J25" s="249">
        <f>'Учет 1б'!$H$432</f>
        <v>0</v>
      </c>
      <c r="K25" s="249">
        <f>'Учет 1б'!$H$434</f>
        <v>0</v>
      </c>
      <c r="L25" s="250">
        <f>'Учет 1б'!$H$436</f>
        <v>0</v>
      </c>
      <c r="M25" s="251">
        <f>'Учет 1б'!$H$438</f>
        <v>0</v>
      </c>
      <c r="N25" s="248">
        <f>'Учет 1б'!$I$430</f>
        <v>0</v>
      </c>
      <c r="O25" s="249">
        <f>'Учет 1б'!$I$432</f>
        <v>0</v>
      </c>
      <c r="P25" s="249">
        <f>'Учет 1б'!$I$434</f>
        <v>0</v>
      </c>
      <c r="Q25" s="250">
        <f>'Учет 1б'!$I$436</f>
        <v>0</v>
      </c>
      <c r="R25" s="251">
        <f>'Учет 1б'!$I$438</f>
        <v>0</v>
      </c>
      <c r="S25" s="1248"/>
      <c r="T25" s="248">
        <f>'Учет 1б'!$J$430</f>
        <v>0</v>
      </c>
      <c r="U25" s="249">
        <f>'Учет 1б'!$J$432</f>
        <v>0</v>
      </c>
      <c r="V25" s="249">
        <f>'Учет 1б'!$J$434</f>
        <v>0</v>
      </c>
      <c r="W25" s="250">
        <f>'Учет 1б'!$J$436</f>
        <v>0</v>
      </c>
      <c r="X25" s="251">
        <f>'Учет 1б'!$J$438</f>
        <v>0</v>
      </c>
      <c r="Y25" s="248">
        <f>'Учет 1б'!$K$430</f>
        <v>0</v>
      </c>
      <c r="Z25" s="249">
        <f>'Учет 1б'!$K$432</f>
        <v>0</v>
      </c>
      <c r="AA25" s="249">
        <f>'Учет 1б'!$K$434</f>
        <v>0</v>
      </c>
      <c r="AB25" s="250">
        <f>'Учет 1б'!$K$436</f>
        <v>0</v>
      </c>
      <c r="AC25" s="251">
        <f>'Учет 1б'!$K$438</f>
        <v>0</v>
      </c>
      <c r="AD25" s="248">
        <f>'Учет 1б'!$L$430</f>
        <v>0</v>
      </c>
      <c r="AE25" s="249">
        <f>'Учет 1б'!$L$432</f>
        <v>0</v>
      </c>
      <c r="AF25" s="249">
        <f>'Учет 1б'!$L$434</f>
        <v>0</v>
      </c>
      <c r="AG25" s="250">
        <f>'Учет 1б'!$L$436</f>
        <v>0</v>
      </c>
      <c r="AH25" s="251">
        <f>'Учет 1б'!$L$438</f>
        <v>0</v>
      </c>
      <c r="AI25" s="248">
        <f>'Учет 1б'!$M$430</f>
        <v>0</v>
      </c>
      <c r="AJ25" s="249">
        <f>'Учет 1б'!$M$432</f>
        <v>0</v>
      </c>
      <c r="AK25" s="249">
        <f>'Учет 1б'!$M$434</f>
        <v>0</v>
      </c>
      <c r="AL25" s="250">
        <f>'Учет 1б'!$M$436</f>
        <v>0</v>
      </c>
      <c r="AM25" s="251">
        <f>'Учет 1б'!$M$438</f>
        <v>0</v>
      </c>
      <c r="AN25" s="248">
        <f>'Учет 1б'!$N$430</f>
        <v>0</v>
      </c>
      <c r="AO25" s="249">
        <f>'Учет 1б'!$N$432</f>
        <v>0</v>
      </c>
      <c r="AP25" s="249">
        <f>'Учет 1б'!$N$434</f>
        <v>0</v>
      </c>
      <c r="AQ25" s="250">
        <f>'Учет 1б'!$N$436</f>
        <v>0</v>
      </c>
      <c r="AR25" s="251">
        <f>'Учет 1б'!$N$438</f>
        <v>0</v>
      </c>
      <c r="AS25" s="248">
        <f>'Учет 1б'!$O$430</f>
        <v>0</v>
      </c>
      <c r="AT25" s="249">
        <f>'Учет 1б'!$O$432</f>
        <v>0</v>
      </c>
      <c r="AU25" s="249">
        <f>'Учет 1б'!$O$434</f>
        <v>0</v>
      </c>
      <c r="AV25" s="250">
        <f>'Учет 1б'!$O$436</f>
        <v>0</v>
      </c>
      <c r="AW25" s="251">
        <f>'Учет 1б'!$O$438</f>
        <v>0</v>
      </c>
      <c r="AX25" s="248">
        <f>'Учет 1б'!$P$430</f>
        <v>0</v>
      </c>
      <c r="AY25" s="249">
        <f>'Учет 1б'!$P$432</f>
        <v>0</v>
      </c>
      <c r="AZ25" s="249">
        <f>'Учет 1б'!$P$434</f>
        <v>0</v>
      </c>
      <c r="BA25" s="250">
        <f>'Учет 1б'!$P$436</f>
        <v>0</v>
      </c>
      <c r="BB25" s="251">
        <f>'Учет 1б'!$P$438</f>
        <v>0</v>
      </c>
      <c r="BC25" s="248">
        <f>'Учет 1б'!$Q$430</f>
        <v>0</v>
      </c>
      <c r="BD25" s="249">
        <f>'Учет 1б'!$Q$432</f>
        <v>0</v>
      </c>
      <c r="BE25" s="249">
        <f>'Учет 1б'!$Q$434</f>
        <v>0</v>
      </c>
      <c r="BF25" s="250">
        <f>'Учет 1б'!$Q$436</f>
        <v>0</v>
      </c>
      <c r="BG25" s="251">
        <f>'Учет 1б'!$Q$438</f>
        <v>0</v>
      </c>
      <c r="BH25" s="248">
        <f>'Учет 1б'!$R$430</f>
        <v>0</v>
      </c>
      <c r="BI25" s="249">
        <f>'Учет 1б'!$R$432</f>
        <v>0</v>
      </c>
      <c r="BJ25" s="249">
        <f>'Учет 1б'!$R$434</f>
        <v>0</v>
      </c>
      <c r="BK25" s="250">
        <f>'Учет 1б'!$R$436</f>
        <v>0</v>
      </c>
      <c r="BL25" s="251">
        <f>'Учет 1б'!$R$438</f>
        <v>0</v>
      </c>
      <c r="BM25" s="248">
        <f>'Учет 1б'!$S$430</f>
        <v>0</v>
      </c>
      <c r="BN25" s="249">
        <f>'Учет 1б'!$S$432</f>
        <v>0</v>
      </c>
      <c r="BO25" s="249">
        <f>'Учет 1б'!$S$434</f>
        <v>0</v>
      </c>
      <c r="BP25" s="250">
        <f>'Учет 1б'!$S$436</f>
        <v>0</v>
      </c>
      <c r="BQ25" s="251">
        <f>'Учет 1б'!$S$438</f>
        <v>0</v>
      </c>
      <c r="BR25" s="1240"/>
      <c r="BT25" s="257"/>
    </row>
    <row r="26" spans="1:72" hidden="1" outlineLevel="1">
      <c r="A26" s="1236">
        <f>'Учет 1б'!$D$440</f>
        <v>425</v>
      </c>
      <c r="B26" s="1236">
        <f>'Учет 1б'!$C$440</f>
        <v>124</v>
      </c>
      <c r="C26" s="1227">
        <f>IF(SUM(D26:G26)&gt;0,SUM(D26:G26),IF(SUM(I26:L26)&gt;0,SUM(I26:L26),IF(SUM(N26:Q26)&gt;0,SUM(N26:Q26),0)))</f>
        <v>0</v>
      </c>
      <c r="D26" s="244">
        <f>'Учет 1б'!$G$489</f>
        <v>0</v>
      </c>
      <c r="E26" s="245">
        <f>'Учет 1б'!$G$491</f>
        <v>0</v>
      </c>
      <c r="F26" s="245">
        <f>'Учет 1б'!$G$493</f>
        <v>0</v>
      </c>
      <c r="G26" s="246">
        <f>'Учет 1б'!$G$495</f>
        <v>0</v>
      </c>
      <c r="H26" s="247">
        <f>'Учет 1б'!$G$497</f>
        <v>0</v>
      </c>
      <c r="I26" s="244">
        <f>'Учет 1б'!$H$489</f>
        <v>0</v>
      </c>
      <c r="J26" s="245">
        <f>'Учет 1б'!$H$491</f>
        <v>0</v>
      </c>
      <c r="K26" s="245">
        <f>'Учет 1б'!$H$493</f>
        <v>0</v>
      </c>
      <c r="L26" s="246">
        <f>'Учет 1б'!$H$495</f>
        <v>0</v>
      </c>
      <c r="M26" s="247">
        <f>'Учет 1б'!$H$497</f>
        <v>0</v>
      </c>
      <c r="N26" s="244">
        <f>'Учет 1б'!$I$489</f>
        <v>0</v>
      </c>
      <c r="O26" s="245">
        <f>'Учет 1б'!$I$491</f>
        <v>0</v>
      </c>
      <c r="P26" s="245">
        <f>'Учет 1б'!$I$493</f>
        <v>0</v>
      </c>
      <c r="Q26" s="246">
        <f>'Учет 1б'!$I$495</f>
        <v>0</v>
      </c>
      <c r="R26" s="247">
        <f>'Учет 1б'!$I$497</f>
        <v>0</v>
      </c>
      <c r="S26" s="1247">
        <f>(H27+R27)/2</f>
        <v>0</v>
      </c>
      <c r="T26" s="244">
        <f>'Учет 1б'!$J$489</f>
        <v>0</v>
      </c>
      <c r="U26" s="245">
        <f>'Учет 1б'!$J$491</f>
        <v>0</v>
      </c>
      <c r="V26" s="245">
        <f>'Учет 1б'!$J$493</f>
        <v>0</v>
      </c>
      <c r="W26" s="246">
        <f>'Учет 1б'!$J$495</f>
        <v>0</v>
      </c>
      <c r="X26" s="247">
        <f>'Учет 1б'!$J$497</f>
        <v>0</v>
      </c>
      <c r="Y26" s="244">
        <f>'Учет 1б'!$K$489</f>
        <v>0</v>
      </c>
      <c r="Z26" s="245">
        <f>'Учет 1б'!$K$491</f>
        <v>0</v>
      </c>
      <c r="AA26" s="245">
        <f>'Учет 1б'!$K$493</f>
        <v>0</v>
      </c>
      <c r="AB26" s="246">
        <f>'Учет 1б'!$K$495</f>
        <v>0</v>
      </c>
      <c r="AC26" s="247">
        <f>'Учет 1б'!$K$497</f>
        <v>0</v>
      </c>
      <c r="AD26" s="244">
        <f>'Учет 1б'!$L$489</f>
        <v>0</v>
      </c>
      <c r="AE26" s="245">
        <f>'Учет 1б'!$L$491</f>
        <v>0</v>
      </c>
      <c r="AF26" s="245">
        <f>'Учет 1б'!$L$493</f>
        <v>0</v>
      </c>
      <c r="AG26" s="246">
        <f>'Учет 1б'!$L$495</f>
        <v>0</v>
      </c>
      <c r="AH26" s="247">
        <f>'Учет 1б'!$L$497</f>
        <v>0</v>
      </c>
      <c r="AI26" s="244">
        <f>'Учет 1б'!$M$489</f>
        <v>0</v>
      </c>
      <c r="AJ26" s="245">
        <f>'Учет 1б'!$M$491</f>
        <v>0</v>
      </c>
      <c r="AK26" s="245">
        <f>'Учет 1б'!$M$493</f>
        <v>0</v>
      </c>
      <c r="AL26" s="246">
        <f>'Учет 1б'!$M$495</f>
        <v>0</v>
      </c>
      <c r="AM26" s="247">
        <f>'Учет 1б'!$M$497</f>
        <v>0</v>
      </c>
      <c r="AN26" s="244">
        <f>'Учет 1б'!$N$489</f>
        <v>0</v>
      </c>
      <c r="AO26" s="245">
        <f>'Учет 1б'!$N$491</f>
        <v>0</v>
      </c>
      <c r="AP26" s="245">
        <f>'Учет 1б'!$N$493</f>
        <v>0</v>
      </c>
      <c r="AQ26" s="246">
        <f>'Учет 1б'!$N$495</f>
        <v>0</v>
      </c>
      <c r="AR26" s="247">
        <f>'Учет 1б'!$N$497</f>
        <v>0</v>
      </c>
      <c r="AS26" s="244">
        <f>'Учет 1б'!$O$489</f>
        <v>0</v>
      </c>
      <c r="AT26" s="245">
        <f>'Учет 1б'!$O$491</f>
        <v>0</v>
      </c>
      <c r="AU26" s="245">
        <f>'Учет 1б'!$O$493</f>
        <v>0</v>
      </c>
      <c r="AV26" s="246">
        <f>'Учет 1б'!$O$495</f>
        <v>0</v>
      </c>
      <c r="AW26" s="247">
        <f>'Учет 1б'!$O$497</f>
        <v>0</v>
      </c>
      <c r="AX26" s="244">
        <f>'Учет 1б'!$P$489</f>
        <v>0</v>
      </c>
      <c r="AY26" s="245">
        <f>'Учет 1б'!$P$491</f>
        <v>0</v>
      </c>
      <c r="AZ26" s="245">
        <f>'Учет 1б'!$P$493</f>
        <v>0</v>
      </c>
      <c r="BA26" s="246">
        <f>'Учет 1б'!$P$495</f>
        <v>0</v>
      </c>
      <c r="BB26" s="247">
        <f>'Учет 1б'!$P$497</f>
        <v>0</v>
      </c>
      <c r="BC26" s="244">
        <f>'Учет 1б'!$Q$489</f>
        <v>0</v>
      </c>
      <c r="BD26" s="245">
        <f>'Учет 1б'!$Q$491</f>
        <v>0</v>
      </c>
      <c r="BE26" s="245">
        <f>'Учет 1б'!$Q$493</f>
        <v>0</v>
      </c>
      <c r="BF26" s="246">
        <f>'Учет 1б'!$Q$495</f>
        <v>0</v>
      </c>
      <c r="BG26" s="247">
        <f>'Учет 1б'!$Q$497</f>
        <v>0</v>
      </c>
      <c r="BH26" s="244">
        <f>'Учет 1б'!$R$489</f>
        <v>0</v>
      </c>
      <c r="BI26" s="245">
        <f>'Учет 1б'!$R$491</f>
        <v>0</v>
      </c>
      <c r="BJ26" s="245">
        <f>'Учет 1б'!$R$493</f>
        <v>0</v>
      </c>
      <c r="BK26" s="246">
        <f>'Учет 1б'!$R$495</f>
        <v>0</v>
      </c>
      <c r="BL26" s="247">
        <f>'Учет 1б'!$R$497</f>
        <v>0</v>
      </c>
      <c r="BM26" s="244">
        <f>'Учет 1б'!$S$489</f>
        <v>0</v>
      </c>
      <c r="BN26" s="245">
        <f>'Учет 1б'!$S$491</f>
        <v>0</v>
      </c>
      <c r="BO26" s="245">
        <f>'Учет 1б'!$S$493</f>
        <v>0</v>
      </c>
      <c r="BP26" s="246">
        <f>'Учет 1б'!$S$495</f>
        <v>0</v>
      </c>
      <c r="BQ26" s="247">
        <f>'Учет 1б'!$S$497</f>
        <v>0</v>
      </c>
      <c r="BR26" s="1239">
        <f>BL27</f>
        <v>0</v>
      </c>
      <c r="BT26" s="257">
        <v>1</v>
      </c>
    </row>
    <row r="27" spans="1:72" ht="13.5" hidden="1" outlineLevel="1" thickBot="1">
      <c r="A27" s="1238"/>
      <c r="B27" s="1238"/>
      <c r="C27" s="1228"/>
      <c r="D27" s="248">
        <f>'Учет 1б'!$G$490</f>
        <v>0</v>
      </c>
      <c r="E27" s="249">
        <f>'Учет 1б'!$G$492</f>
        <v>0</v>
      </c>
      <c r="F27" s="249">
        <f>'Учет 1б'!$G$494</f>
        <v>0</v>
      </c>
      <c r="G27" s="250">
        <f>'Учет 1б'!$G$496</f>
        <v>0</v>
      </c>
      <c r="H27" s="251">
        <f>'Учет 1б'!$G$498</f>
        <v>0</v>
      </c>
      <c r="I27" s="248">
        <f>'Учет 1б'!$H$490</f>
        <v>0</v>
      </c>
      <c r="J27" s="249">
        <f>'Учет 1б'!$H$492</f>
        <v>0</v>
      </c>
      <c r="K27" s="249">
        <f>'Учет 1б'!$H$494</f>
        <v>0</v>
      </c>
      <c r="L27" s="250">
        <f>'Учет 1б'!$H$496</f>
        <v>0</v>
      </c>
      <c r="M27" s="251">
        <f>'Учет 1б'!$H$498</f>
        <v>0</v>
      </c>
      <c r="N27" s="248">
        <f>'Учет 1б'!$I$490</f>
        <v>0</v>
      </c>
      <c r="O27" s="249">
        <f>'Учет 1б'!$I$492</f>
        <v>0</v>
      </c>
      <c r="P27" s="249">
        <f>'Учет 1б'!$I$494</f>
        <v>0</v>
      </c>
      <c r="Q27" s="250">
        <f>'Учет 1б'!$I$496</f>
        <v>0</v>
      </c>
      <c r="R27" s="251">
        <f>'Учет 1б'!$I$498</f>
        <v>0</v>
      </c>
      <c r="S27" s="1248"/>
      <c r="T27" s="248">
        <f>'Учет 1б'!$J$490</f>
        <v>0</v>
      </c>
      <c r="U27" s="249">
        <f>'Учет 1б'!$J$492</f>
        <v>0</v>
      </c>
      <c r="V27" s="249">
        <f>'Учет 1б'!$J$494</f>
        <v>0</v>
      </c>
      <c r="W27" s="250">
        <f>'Учет 1б'!$J$496</f>
        <v>0</v>
      </c>
      <c r="X27" s="251">
        <f>'Учет 1б'!$J$498</f>
        <v>0</v>
      </c>
      <c r="Y27" s="248">
        <f>'Учет 1б'!$K$490</f>
        <v>0</v>
      </c>
      <c r="Z27" s="249">
        <f>'Учет 1б'!$K$492</f>
        <v>0</v>
      </c>
      <c r="AA27" s="249">
        <f>'Учет 1б'!$K$494</f>
        <v>0</v>
      </c>
      <c r="AB27" s="250">
        <f>'Учет 1б'!$K$496</f>
        <v>0</v>
      </c>
      <c r="AC27" s="251">
        <f>'Учет 1б'!$K$498</f>
        <v>0</v>
      </c>
      <c r="AD27" s="248">
        <f>'Учет 1б'!$L$490</f>
        <v>0</v>
      </c>
      <c r="AE27" s="249">
        <f>'Учет 1б'!$L$492</f>
        <v>0</v>
      </c>
      <c r="AF27" s="249">
        <f>'Учет 1б'!$L$494</f>
        <v>0</v>
      </c>
      <c r="AG27" s="250">
        <f>'Учет 1б'!$L$496</f>
        <v>0</v>
      </c>
      <c r="AH27" s="251">
        <f>'Учет 1б'!$L$498</f>
        <v>0</v>
      </c>
      <c r="AI27" s="248">
        <f>'Учет 1б'!$M$490</f>
        <v>0</v>
      </c>
      <c r="AJ27" s="249">
        <f>'Учет 1б'!$M$492</f>
        <v>0</v>
      </c>
      <c r="AK27" s="249">
        <f>'Учет 1б'!$M$494</f>
        <v>0</v>
      </c>
      <c r="AL27" s="250">
        <f>'Учет 1б'!$M$496</f>
        <v>0</v>
      </c>
      <c r="AM27" s="251">
        <f>'Учет 1б'!$M$498</f>
        <v>0</v>
      </c>
      <c r="AN27" s="248">
        <f>'Учет 1б'!$N$490</f>
        <v>0</v>
      </c>
      <c r="AO27" s="249">
        <f>'Учет 1б'!$N$492</f>
        <v>0</v>
      </c>
      <c r="AP27" s="249">
        <f>'Учет 1б'!$N$494</f>
        <v>0</v>
      </c>
      <c r="AQ27" s="250">
        <f>'Учет 1б'!$N$496</f>
        <v>0</v>
      </c>
      <c r="AR27" s="251">
        <f>'Учет 1б'!$N$498</f>
        <v>0</v>
      </c>
      <c r="AS27" s="248">
        <f>'Учет 1б'!$O$490</f>
        <v>0</v>
      </c>
      <c r="AT27" s="249">
        <f>'Учет 1б'!$O$492</f>
        <v>0</v>
      </c>
      <c r="AU27" s="249">
        <f>'Учет 1б'!$O$494</f>
        <v>0</v>
      </c>
      <c r="AV27" s="250">
        <f>'Учет 1б'!$O$496</f>
        <v>0</v>
      </c>
      <c r="AW27" s="251">
        <f>'Учет 1б'!$O$498</f>
        <v>0</v>
      </c>
      <c r="AX27" s="248">
        <f>'Учет 1б'!$P$490</f>
        <v>0</v>
      </c>
      <c r="AY27" s="249">
        <f>'Учет 1б'!$P$492</f>
        <v>0</v>
      </c>
      <c r="AZ27" s="249">
        <f>'Учет 1б'!$P$494</f>
        <v>0</v>
      </c>
      <c r="BA27" s="250">
        <f>'Учет 1б'!$P$496</f>
        <v>0</v>
      </c>
      <c r="BB27" s="251">
        <f>'Учет 1б'!$P$498</f>
        <v>0</v>
      </c>
      <c r="BC27" s="248">
        <f>'Учет 1б'!$Q$490</f>
        <v>0</v>
      </c>
      <c r="BD27" s="249">
        <f>'Учет 1б'!$Q$492</f>
        <v>0</v>
      </c>
      <c r="BE27" s="249">
        <f>'Учет 1б'!$Q$494</f>
        <v>0</v>
      </c>
      <c r="BF27" s="250">
        <f>'Учет 1б'!$Q$496</f>
        <v>0</v>
      </c>
      <c r="BG27" s="251">
        <f>'Учет 1б'!$Q$498</f>
        <v>0</v>
      </c>
      <c r="BH27" s="248">
        <f>'Учет 1б'!$R$490</f>
        <v>0</v>
      </c>
      <c r="BI27" s="249">
        <f>'Учет 1б'!$R$492</f>
        <v>0</v>
      </c>
      <c r="BJ27" s="249">
        <f>'Учет 1б'!$R$494</f>
        <v>0</v>
      </c>
      <c r="BK27" s="250">
        <f>'Учет 1б'!$R$496</f>
        <v>0</v>
      </c>
      <c r="BL27" s="251">
        <f>'Учет 1б'!$R$498</f>
        <v>0</v>
      </c>
      <c r="BM27" s="248">
        <f>'Учет 1б'!$S$490</f>
        <v>0</v>
      </c>
      <c r="BN27" s="249">
        <f>'Учет 1б'!$S$492</f>
        <v>0</v>
      </c>
      <c r="BO27" s="249">
        <f>'Учет 1б'!$S$494</f>
        <v>0</v>
      </c>
      <c r="BP27" s="250">
        <f>'Учет 1б'!$S$496</f>
        <v>0</v>
      </c>
      <c r="BQ27" s="251">
        <f>'Учет 1б'!$S$498</f>
        <v>0</v>
      </c>
      <c r="BR27" s="1240"/>
      <c r="BT27" s="257"/>
    </row>
    <row r="28" spans="1:72" hidden="1" outlineLevel="1">
      <c r="A28" s="1236">
        <f>'Учет 1б'!$D$500</f>
        <v>0</v>
      </c>
      <c r="B28" s="1236">
        <f>'Учет 1б'!$C$500</f>
        <v>125</v>
      </c>
      <c r="C28" s="1227">
        <f>IF(SUM(D28:G28)&gt;0,SUM(D28:G28),IF(SUM(I28:L28)&gt;0,SUM(I28:L28),IF(SUM(N28:Q28)&gt;0,SUM(N28:Q28),0)))</f>
        <v>0</v>
      </c>
      <c r="D28" s="244">
        <f>'Учет 1б'!$G$549</f>
        <v>0</v>
      </c>
      <c r="E28" s="245">
        <f>'Учет 1б'!$G$551</f>
        <v>0</v>
      </c>
      <c r="F28" s="245">
        <f>'Учет 1б'!$G$553</f>
        <v>0</v>
      </c>
      <c r="G28" s="246">
        <f>'Учет 1б'!$G$555</f>
        <v>0</v>
      </c>
      <c r="H28" s="247">
        <f>'Учет 1б'!$G$557</f>
        <v>0</v>
      </c>
      <c r="I28" s="244">
        <f>'Учет 1б'!$H$549</f>
        <v>0</v>
      </c>
      <c r="J28" s="245">
        <f>'Учет 1б'!$H$551</f>
        <v>0</v>
      </c>
      <c r="K28" s="245">
        <f>'Учет 1б'!$H$553</f>
        <v>0</v>
      </c>
      <c r="L28" s="246">
        <f>'Учет 1б'!$H$555</f>
        <v>0</v>
      </c>
      <c r="M28" s="247">
        <f>'Учет 1б'!$H$557</f>
        <v>0</v>
      </c>
      <c r="N28" s="244">
        <f>'Учет 1б'!$I$549</f>
        <v>0</v>
      </c>
      <c r="O28" s="245">
        <f>'Учет 1б'!$I$551</f>
        <v>0</v>
      </c>
      <c r="P28" s="245">
        <f>'Учет 1б'!$I$553</f>
        <v>0</v>
      </c>
      <c r="Q28" s="246">
        <f>'Учет 1б'!$I$555</f>
        <v>0</v>
      </c>
      <c r="R28" s="247">
        <f>'Учет 1б'!$I$557</f>
        <v>0</v>
      </c>
      <c r="S28" s="1247">
        <f>(H29+R29)/2</f>
        <v>0</v>
      </c>
      <c r="T28" s="244">
        <f>'Учет 1б'!$J$549</f>
        <v>0</v>
      </c>
      <c r="U28" s="245">
        <f>'Учет 1б'!$J$551</f>
        <v>0</v>
      </c>
      <c r="V28" s="245">
        <f>'Учет 1б'!$J$553</f>
        <v>0</v>
      </c>
      <c r="W28" s="246">
        <f>'Учет 1б'!$J$555</f>
        <v>0</v>
      </c>
      <c r="X28" s="247">
        <f>'Учет 1б'!$J$557</f>
        <v>0</v>
      </c>
      <c r="Y28" s="244">
        <f>'Учет 1б'!$K$549</f>
        <v>0</v>
      </c>
      <c r="Z28" s="245">
        <f>'Учет 1б'!$K$551</f>
        <v>0</v>
      </c>
      <c r="AA28" s="245">
        <f>'Учет 1б'!$K$553</f>
        <v>0</v>
      </c>
      <c r="AB28" s="246">
        <f>'Учет 1б'!$K$555</f>
        <v>0</v>
      </c>
      <c r="AC28" s="247">
        <f>'Учет 1б'!$K$557</f>
        <v>0</v>
      </c>
      <c r="AD28" s="244">
        <f>'Учет 1б'!$L$549</f>
        <v>0</v>
      </c>
      <c r="AE28" s="245">
        <f>'Учет 1б'!$L$551</f>
        <v>0</v>
      </c>
      <c r="AF28" s="245">
        <f>'Учет 1б'!$L$553</f>
        <v>0</v>
      </c>
      <c r="AG28" s="246">
        <f>'Учет 1б'!$L$555</f>
        <v>0</v>
      </c>
      <c r="AH28" s="247">
        <f>'Учет 1б'!$L$557</f>
        <v>0</v>
      </c>
      <c r="AI28" s="244">
        <f>'Учет 1б'!$M$549</f>
        <v>0</v>
      </c>
      <c r="AJ28" s="245">
        <f>'Учет 1б'!$M$551</f>
        <v>0</v>
      </c>
      <c r="AK28" s="245">
        <f>'Учет 1б'!$M$553</f>
        <v>0</v>
      </c>
      <c r="AL28" s="246">
        <f>'Учет 1б'!$M$555</f>
        <v>0</v>
      </c>
      <c r="AM28" s="247">
        <f>'Учет 1б'!$M$557</f>
        <v>0</v>
      </c>
      <c r="AN28" s="244">
        <f>'Учет 1б'!$N$549</f>
        <v>0</v>
      </c>
      <c r="AO28" s="245">
        <f>'Учет 1б'!$N$551</f>
        <v>0</v>
      </c>
      <c r="AP28" s="245">
        <f>'Учет 1б'!$N$553</f>
        <v>0</v>
      </c>
      <c r="AQ28" s="246">
        <f>'Учет 1б'!$N$555</f>
        <v>0</v>
      </c>
      <c r="AR28" s="247">
        <f>'Учет 1б'!$N$557</f>
        <v>0</v>
      </c>
      <c r="AS28" s="244">
        <f>'Учет 1б'!$O$549</f>
        <v>0</v>
      </c>
      <c r="AT28" s="245">
        <f>'Учет 1б'!$O$551</f>
        <v>0</v>
      </c>
      <c r="AU28" s="245">
        <f>'Учет 1б'!$O$553</f>
        <v>0</v>
      </c>
      <c r="AV28" s="246">
        <f>'Учет 1б'!$O$555</f>
        <v>0</v>
      </c>
      <c r="AW28" s="247">
        <f>'Учет 1б'!$O$557</f>
        <v>0</v>
      </c>
      <c r="AX28" s="244">
        <f>'Учет 1б'!$P$549</f>
        <v>0</v>
      </c>
      <c r="AY28" s="245">
        <f>'Учет 1б'!$P$551</f>
        <v>0</v>
      </c>
      <c r="AZ28" s="245">
        <f>'Учет 1б'!$P$553</f>
        <v>0</v>
      </c>
      <c r="BA28" s="246">
        <f>'Учет 1б'!$P$555</f>
        <v>0</v>
      </c>
      <c r="BB28" s="247">
        <f>'Учет 1б'!$P$557</f>
        <v>0</v>
      </c>
      <c r="BC28" s="244">
        <f>'Учет 1б'!$Q$549</f>
        <v>0</v>
      </c>
      <c r="BD28" s="245">
        <f>'Учет 1б'!$Q$551</f>
        <v>0</v>
      </c>
      <c r="BE28" s="245">
        <f>'Учет 1б'!$Q$553</f>
        <v>0</v>
      </c>
      <c r="BF28" s="246">
        <f>'Учет 1б'!$Q$555</f>
        <v>0</v>
      </c>
      <c r="BG28" s="247">
        <f>'Учет 1б'!$Q$557</f>
        <v>0</v>
      </c>
      <c r="BH28" s="244">
        <f>'Учет 1б'!$R$549</f>
        <v>0</v>
      </c>
      <c r="BI28" s="245">
        <f>'Учет 1б'!$R$551</f>
        <v>0</v>
      </c>
      <c r="BJ28" s="245">
        <f>'Учет 1б'!$R$553</f>
        <v>0</v>
      </c>
      <c r="BK28" s="246">
        <f>'Учет 1б'!$R$555</f>
        <v>0</v>
      </c>
      <c r="BL28" s="247">
        <f>'Учет 1б'!$R$557</f>
        <v>0</v>
      </c>
      <c r="BM28" s="244">
        <f>'Учет 1б'!$S$549</f>
        <v>0</v>
      </c>
      <c r="BN28" s="245">
        <f>'Учет 1б'!$S$551</f>
        <v>0</v>
      </c>
      <c r="BO28" s="245">
        <f>'Учет 1б'!$S$553</f>
        <v>0</v>
      </c>
      <c r="BP28" s="246">
        <f>'Учет 1б'!$S$555</f>
        <v>0</v>
      </c>
      <c r="BQ28" s="247">
        <f>'Учет 1б'!$S$557</f>
        <v>0</v>
      </c>
      <c r="BR28" s="1239">
        <f>BL29</f>
        <v>0</v>
      </c>
      <c r="BT28" s="257">
        <v>1</v>
      </c>
    </row>
    <row r="29" spans="1:72" ht="13.5" hidden="1" outlineLevel="1" thickBot="1">
      <c r="A29" s="1238"/>
      <c r="B29" s="1238"/>
      <c r="C29" s="1228"/>
      <c r="D29" s="248">
        <f>'Учет 1б'!$G$550</f>
        <v>0</v>
      </c>
      <c r="E29" s="249">
        <f>'Учет 1б'!$G$552</f>
        <v>0</v>
      </c>
      <c r="F29" s="249">
        <f>'Учет 1б'!$G$554</f>
        <v>0</v>
      </c>
      <c r="G29" s="250">
        <f>'Учет 1б'!$G$556</f>
        <v>0</v>
      </c>
      <c r="H29" s="251">
        <f>'Учет 1б'!$G$558</f>
        <v>0</v>
      </c>
      <c r="I29" s="248">
        <f>'Учет 1б'!$H$550</f>
        <v>0</v>
      </c>
      <c r="J29" s="249">
        <f>'Учет 1б'!$H$552</f>
        <v>0</v>
      </c>
      <c r="K29" s="249">
        <f>'Учет 1б'!$H$554</f>
        <v>0</v>
      </c>
      <c r="L29" s="250">
        <f>'Учет 1б'!$H$556</f>
        <v>0</v>
      </c>
      <c r="M29" s="251">
        <f>'Учет 1б'!$H$558</f>
        <v>0</v>
      </c>
      <c r="N29" s="248">
        <f>'Учет 1б'!$I$550</f>
        <v>0</v>
      </c>
      <c r="O29" s="249">
        <f>'Учет 1б'!$I$552</f>
        <v>0</v>
      </c>
      <c r="P29" s="249">
        <f>'Учет 1б'!$I$554</f>
        <v>0</v>
      </c>
      <c r="Q29" s="250">
        <f>'Учет 1б'!$I$556</f>
        <v>0</v>
      </c>
      <c r="R29" s="251">
        <f>'Учет 1б'!$I$558</f>
        <v>0</v>
      </c>
      <c r="S29" s="1248"/>
      <c r="T29" s="248">
        <f>'Учет 1б'!$J$550</f>
        <v>0</v>
      </c>
      <c r="U29" s="249">
        <f>'Учет 1б'!$J$552</f>
        <v>0</v>
      </c>
      <c r="V29" s="249">
        <f>'Учет 1б'!$J$554</f>
        <v>0</v>
      </c>
      <c r="W29" s="250">
        <f>'Учет 1б'!$J$556</f>
        <v>0</v>
      </c>
      <c r="X29" s="251">
        <f>'Учет 1б'!$J$558</f>
        <v>0</v>
      </c>
      <c r="Y29" s="248">
        <f>'Учет 1б'!$K$550</f>
        <v>0</v>
      </c>
      <c r="Z29" s="249">
        <f>'Учет 1б'!$K$552</f>
        <v>0</v>
      </c>
      <c r="AA29" s="249">
        <f>'Учет 1б'!$K$554</f>
        <v>0</v>
      </c>
      <c r="AB29" s="250">
        <f>'Учет 1б'!$K$556</f>
        <v>0</v>
      </c>
      <c r="AC29" s="251">
        <f>'Учет 1б'!$K$558</f>
        <v>0</v>
      </c>
      <c r="AD29" s="248">
        <f>'Учет 1б'!$L$550</f>
        <v>0</v>
      </c>
      <c r="AE29" s="249">
        <f>'Учет 1б'!$L$552</f>
        <v>0</v>
      </c>
      <c r="AF29" s="249">
        <f>'Учет 1б'!$L$554</f>
        <v>0</v>
      </c>
      <c r="AG29" s="250">
        <f>'Учет 1б'!$L$556</f>
        <v>0</v>
      </c>
      <c r="AH29" s="251">
        <f>'Учет 1б'!$L$558</f>
        <v>0</v>
      </c>
      <c r="AI29" s="248">
        <f>'Учет 1б'!$M$550</f>
        <v>0</v>
      </c>
      <c r="AJ29" s="249">
        <f>'Учет 1б'!$M$552</f>
        <v>0</v>
      </c>
      <c r="AK29" s="249">
        <f>'Учет 1б'!$M$554</f>
        <v>0</v>
      </c>
      <c r="AL29" s="250">
        <f>'Учет 1б'!$M$556</f>
        <v>0</v>
      </c>
      <c r="AM29" s="251">
        <f>'Учет 1б'!$M$558</f>
        <v>0</v>
      </c>
      <c r="AN29" s="248">
        <f>'Учет 1б'!$N$550</f>
        <v>0</v>
      </c>
      <c r="AO29" s="249">
        <f>'Учет 1б'!$N$552</f>
        <v>0</v>
      </c>
      <c r="AP29" s="249">
        <f>'Учет 1б'!$N$554</f>
        <v>0</v>
      </c>
      <c r="AQ29" s="250">
        <f>'Учет 1б'!$N$556</f>
        <v>0</v>
      </c>
      <c r="AR29" s="251">
        <f>'Учет 1б'!$N$558</f>
        <v>0</v>
      </c>
      <c r="AS29" s="248">
        <f>'Учет 1б'!$O$550</f>
        <v>0</v>
      </c>
      <c r="AT29" s="249">
        <f>'Учет 1б'!$O$552</f>
        <v>0</v>
      </c>
      <c r="AU29" s="249">
        <f>'Учет 1б'!$O$554</f>
        <v>0</v>
      </c>
      <c r="AV29" s="250">
        <f>'Учет 1б'!$O$556</f>
        <v>0</v>
      </c>
      <c r="AW29" s="251">
        <f>'Учет 1б'!$O$558</f>
        <v>0</v>
      </c>
      <c r="AX29" s="248">
        <f>'Учет 1б'!$P$550</f>
        <v>0</v>
      </c>
      <c r="AY29" s="249">
        <f>'Учет 1б'!$P$552</f>
        <v>0</v>
      </c>
      <c r="AZ29" s="249">
        <f>'Учет 1б'!$P$554</f>
        <v>0</v>
      </c>
      <c r="BA29" s="250">
        <f>'Учет 1б'!$P$556</f>
        <v>0</v>
      </c>
      <c r="BB29" s="251">
        <f>'Учет 1б'!$P$558</f>
        <v>0</v>
      </c>
      <c r="BC29" s="248">
        <f>'Учет 1б'!$Q$550</f>
        <v>0</v>
      </c>
      <c r="BD29" s="249">
        <f>'Учет 1б'!$Q$552</f>
        <v>0</v>
      </c>
      <c r="BE29" s="249">
        <f>'Учет 1б'!$Q$554</f>
        <v>0</v>
      </c>
      <c r="BF29" s="250">
        <f>'Учет 1б'!$Q$556</f>
        <v>0</v>
      </c>
      <c r="BG29" s="251">
        <f>'Учет 1б'!$Q$558</f>
        <v>0</v>
      </c>
      <c r="BH29" s="248">
        <f>'Учет 1б'!$R$550</f>
        <v>0</v>
      </c>
      <c r="BI29" s="249">
        <f>'Учет 1б'!$R$552</f>
        <v>0</v>
      </c>
      <c r="BJ29" s="249">
        <f>'Учет 1б'!$R$554</f>
        <v>0</v>
      </c>
      <c r="BK29" s="250">
        <f>'Учет 1б'!$R$556</f>
        <v>0</v>
      </c>
      <c r="BL29" s="251">
        <f>'Учет 1б'!$R$558</f>
        <v>0</v>
      </c>
      <c r="BM29" s="248">
        <f>'Учет 1б'!$S$550</f>
        <v>0</v>
      </c>
      <c r="BN29" s="249">
        <f>'Учет 1б'!$S$552</f>
        <v>0</v>
      </c>
      <c r="BO29" s="249">
        <f>'Учет 1б'!$S$554</f>
        <v>0</v>
      </c>
      <c r="BP29" s="250">
        <f>'Учет 1б'!$S$556</f>
        <v>0</v>
      </c>
      <c r="BQ29" s="251">
        <f>'Учет 1б'!$S$558</f>
        <v>0</v>
      </c>
      <c r="BR29" s="1240"/>
      <c r="BT29" s="257"/>
    </row>
    <row r="30" spans="1:72" hidden="1" outlineLevel="1">
      <c r="A30" s="1236">
        <f>'Учет 1б'!$D$560</f>
        <v>0</v>
      </c>
      <c r="B30" s="1236">
        <f>'Учет 1б'!$C$560</f>
        <v>126</v>
      </c>
      <c r="C30" s="1227">
        <f>IF(SUM(D30:G30)&gt;0,SUM(D30:G30),IF(SUM(I30:L30)&gt;0,SUM(I30:L30),IF(SUM(N30:Q30)&gt;0,SUM(N30:Q30),0)))</f>
        <v>0</v>
      </c>
      <c r="D30" s="244">
        <f>'Учет 1б'!$G$609</f>
        <v>0</v>
      </c>
      <c r="E30" s="245">
        <f>'Учет 1б'!$G$611</f>
        <v>0</v>
      </c>
      <c r="F30" s="245">
        <f>'Учет 1б'!$G$613</f>
        <v>0</v>
      </c>
      <c r="G30" s="246">
        <f>'Учет 1б'!$G$615</f>
        <v>0</v>
      </c>
      <c r="H30" s="247">
        <f>'Учет 1б'!$G$617</f>
        <v>0</v>
      </c>
      <c r="I30" s="244">
        <f>'Учет 1б'!$H$609</f>
        <v>0</v>
      </c>
      <c r="J30" s="245">
        <f>'Учет 1б'!$H$611</f>
        <v>0</v>
      </c>
      <c r="K30" s="245">
        <f>'Учет 1б'!$H$613</f>
        <v>0</v>
      </c>
      <c r="L30" s="246">
        <f>'Учет 1б'!$H$615</f>
        <v>0</v>
      </c>
      <c r="M30" s="247">
        <f>'Учет 1б'!$H$617</f>
        <v>0</v>
      </c>
      <c r="N30" s="244">
        <f>'Учет 1б'!$I$609</f>
        <v>0</v>
      </c>
      <c r="O30" s="245">
        <f>'Учет 1б'!$I$611</f>
        <v>0</v>
      </c>
      <c r="P30" s="245">
        <f>'Учет 1б'!$I$613</f>
        <v>0</v>
      </c>
      <c r="Q30" s="246">
        <f>'Учет 1б'!$I$615</f>
        <v>0</v>
      </c>
      <c r="R30" s="247">
        <f>'Учет 1б'!$I$617</f>
        <v>0</v>
      </c>
      <c r="S30" s="1247">
        <f>(H31+R31)/2</f>
        <v>0</v>
      </c>
      <c r="T30" s="244">
        <f>'Учет 1б'!$J$609</f>
        <v>0</v>
      </c>
      <c r="U30" s="245">
        <f>'Учет 1б'!$J$611</f>
        <v>0</v>
      </c>
      <c r="V30" s="245">
        <f>'Учет 1б'!$J$613</f>
        <v>0</v>
      </c>
      <c r="W30" s="246">
        <f>'Учет 1б'!$J$615</f>
        <v>0</v>
      </c>
      <c r="X30" s="247">
        <f>'Учет 1б'!$J$617</f>
        <v>0</v>
      </c>
      <c r="Y30" s="244">
        <f>'Учет 1б'!$K$609</f>
        <v>0</v>
      </c>
      <c r="Z30" s="245">
        <f>'Учет 1б'!$K$611</f>
        <v>0</v>
      </c>
      <c r="AA30" s="245">
        <f>'Учет 1б'!$K$613</f>
        <v>0</v>
      </c>
      <c r="AB30" s="246">
        <f>'Учет 1б'!$K$615</f>
        <v>0</v>
      </c>
      <c r="AC30" s="247">
        <f>'Учет 1б'!$K$617</f>
        <v>0</v>
      </c>
      <c r="AD30" s="244">
        <f>'Учет 1б'!$L$609</f>
        <v>0</v>
      </c>
      <c r="AE30" s="245">
        <f>'Учет 1б'!$L$611</f>
        <v>0</v>
      </c>
      <c r="AF30" s="245">
        <f>'Учет 1б'!$L$613</f>
        <v>0</v>
      </c>
      <c r="AG30" s="246">
        <f>'Учет 1б'!$L$615</f>
        <v>0</v>
      </c>
      <c r="AH30" s="247">
        <f>'Учет 1б'!$L$617</f>
        <v>0</v>
      </c>
      <c r="AI30" s="244">
        <f>'Учет 1б'!$M$609</f>
        <v>0</v>
      </c>
      <c r="AJ30" s="245">
        <f>'Учет 1б'!$M$611</f>
        <v>0</v>
      </c>
      <c r="AK30" s="245">
        <f>'Учет 1б'!$M$613</f>
        <v>0</v>
      </c>
      <c r="AL30" s="246">
        <f>'Учет 1б'!$M$615</f>
        <v>0</v>
      </c>
      <c r="AM30" s="247">
        <f>'Учет 1б'!$M$617</f>
        <v>0</v>
      </c>
      <c r="AN30" s="244">
        <f>'Учет 1б'!$N$609</f>
        <v>0</v>
      </c>
      <c r="AO30" s="245">
        <f>'Учет 1б'!$N$611</f>
        <v>0</v>
      </c>
      <c r="AP30" s="245">
        <f>'Учет 1б'!$N$613</f>
        <v>0</v>
      </c>
      <c r="AQ30" s="246">
        <f>'Учет 1б'!$N$615</f>
        <v>0</v>
      </c>
      <c r="AR30" s="247">
        <f>'Учет 1б'!$N$617</f>
        <v>0</v>
      </c>
      <c r="AS30" s="244">
        <f>'Учет 1б'!$O$609</f>
        <v>0</v>
      </c>
      <c r="AT30" s="245">
        <f>'Учет 1б'!$O$611</f>
        <v>0</v>
      </c>
      <c r="AU30" s="245">
        <f>'Учет 1б'!$O$613</f>
        <v>0</v>
      </c>
      <c r="AV30" s="246">
        <f>'Учет 1б'!$O$615</f>
        <v>0</v>
      </c>
      <c r="AW30" s="247">
        <f>'Учет 1б'!$O$617</f>
        <v>0</v>
      </c>
      <c r="AX30" s="244">
        <f>'Учет 1б'!$P$609</f>
        <v>0</v>
      </c>
      <c r="AY30" s="245">
        <f>'Учет 1б'!$P$611</f>
        <v>0</v>
      </c>
      <c r="AZ30" s="245">
        <f>'Учет 1б'!$P$613</f>
        <v>0</v>
      </c>
      <c r="BA30" s="246">
        <f>'Учет 1б'!$P$615</f>
        <v>0</v>
      </c>
      <c r="BB30" s="247">
        <f>'Учет 1б'!$P$617</f>
        <v>0</v>
      </c>
      <c r="BC30" s="244">
        <f>'Учет 1б'!$Q$609</f>
        <v>0</v>
      </c>
      <c r="BD30" s="245">
        <f>'Учет 1б'!$Q$611</f>
        <v>0</v>
      </c>
      <c r="BE30" s="245">
        <f>'Учет 1б'!$Q$613</f>
        <v>0</v>
      </c>
      <c r="BF30" s="246">
        <f>'Учет 1б'!$Q$615</f>
        <v>0</v>
      </c>
      <c r="BG30" s="247">
        <f>'Учет 1б'!$Q$617</f>
        <v>0</v>
      </c>
      <c r="BH30" s="244">
        <f>'Учет 1б'!$R$609</f>
        <v>0</v>
      </c>
      <c r="BI30" s="245">
        <f>'Учет 1б'!$R$611</f>
        <v>0</v>
      </c>
      <c r="BJ30" s="245">
        <f>'Учет 1б'!$R$613</f>
        <v>0</v>
      </c>
      <c r="BK30" s="246">
        <f>'Учет 1б'!$R$615</f>
        <v>0</v>
      </c>
      <c r="BL30" s="247">
        <f>'Учет 1б'!$R$617</f>
        <v>0</v>
      </c>
      <c r="BM30" s="244">
        <f>'Учет 1б'!$S$609</f>
        <v>0</v>
      </c>
      <c r="BN30" s="245">
        <f>'Учет 1б'!$S$611</f>
        <v>0</v>
      </c>
      <c r="BO30" s="245">
        <f>'Учет 1б'!$S$613</f>
        <v>0</v>
      </c>
      <c r="BP30" s="246">
        <f>'Учет 1б'!$S$615</f>
        <v>0</v>
      </c>
      <c r="BQ30" s="247">
        <f>'Учет 1б'!$S$617</f>
        <v>0</v>
      </c>
      <c r="BR30" s="1239">
        <f>BL31</f>
        <v>0</v>
      </c>
      <c r="BT30" s="257">
        <v>1</v>
      </c>
    </row>
    <row r="31" spans="1:72" ht="13.5" hidden="1" outlineLevel="1" thickBot="1">
      <c r="A31" s="1238"/>
      <c r="B31" s="1238"/>
      <c r="C31" s="1228"/>
      <c r="D31" s="248">
        <f>'Учет 1б'!$G$610</f>
        <v>0</v>
      </c>
      <c r="E31" s="249">
        <f>'Учет 1б'!$G$612</f>
        <v>0</v>
      </c>
      <c r="F31" s="249">
        <f>'Учет 1б'!$G$614</f>
        <v>0</v>
      </c>
      <c r="G31" s="250">
        <f>'Учет 1б'!$G$616</f>
        <v>0</v>
      </c>
      <c r="H31" s="251">
        <f>'Учет 1б'!$G$618</f>
        <v>0</v>
      </c>
      <c r="I31" s="248">
        <f>'Учет 1б'!$H$610</f>
        <v>0</v>
      </c>
      <c r="J31" s="249">
        <f>'Учет 1б'!$H$612</f>
        <v>0</v>
      </c>
      <c r="K31" s="249">
        <f>'Учет 1б'!$H$614</f>
        <v>0</v>
      </c>
      <c r="L31" s="250">
        <f>'Учет 1б'!$H$616</f>
        <v>0</v>
      </c>
      <c r="M31" s="251">
        <f>'Учет 1б'!$H$618</f>
        <v>0</v>
      </c>
      <c r="N31" s="248">
        <f>'Учет 1б'!$I$610</f>
        <v>0</v>
      </c>
      <c r="O31" s="249">
        <f>'Учет 1б'!$I$612</f>
        <v>0</v>
      </c>
      <c r="P31" s="249">
        <f>'Учет 1б'!$I$614</f>
        <v>0</v>
      </c>
      <c r="Q31" s="250">
        <f>'Учет 1б'!$I$616</f>
        <v>0</v>
      </c>
      <c r="R31" s="251">
        <f>'Учет 1б'!$I$618</f>
        <v>0</v>
      </c>
      <c r="S31" s="1248"/>
      <c r="T31" s="248">
        <f>'Учет 1б'!$J$610</f>
        <v>0</v>
      </c>
      <c r="U31" s="249">
        <f>'Учет 1б'!$J$612</f>
        <v>0</v>
      </c>
      <c r="V31" s="249">
        <f>'Учет 1б'!$J$614</f>
        <v>0</v>
      </c>
      <c r="W31" s="250">
        <f>'Учет 1б'!$J$616</f>
        <v>0</v>
      </c>
      <c r="X31" s="251">
        <f>'Учет 1б'!$J$618</f>
        <v>0</v>
      </c>
      <c r="Y31" s="248">
        <f>'Учет 1б'!$K$610</f>
        <v>0</v>
      </c>
      <c r="Z31" s="249">
        <f>'Учет 1б'!$K$612</f>
        <v>0</v>
      </c>
      <c r="AA31" s="249">
        <f>'Учет 1б'!$K$614</f>
        <v>0</v>
      </c>
      <c r="AB31" s="250">
        <f>'Учет 1б'!$K$616</f>
        <v>0</v>
      </c>
      <c r="AC31" s="251">
        <f>'Учет 1б'!$K$618</f>
        <v>0</v>
      </c>
      <c r="AD31" s="248">
        <f>'Учет 1б'!$L$610</f>
        <v>0</v>
      </c>
      <c r="AE31" s="249">
        <f>'Учет 1б'!$L$612</f>
        <v>0</v>
      </c>
      <c r="AF31" s="249">
        <f>'Учет 1б'!$L$614</f>
        <v>0</v>
      </c>
      <c r="AG31" s="250">
        <f>'Учет 1б'!$L$616</f>
        <v>0</v>
      </c>
      <c r="AH31" s="251">
        <f>'Учет 1б'!$L$618</f>
        <v>0</v>
      </c>
      <c r="AI31" s="248">
        <f>'Учет 1б'!$M$610</f>
        <v>0</v>
      </c>
      <c r="AJ31" s="249">
        <f>'Учет 1б'!$M$612</f>
        <v>0</v>
      </c>
      <c r="AK31" s="249">
        <f>'Учет 1б'!$M$614</f>
        <v>0</v>
      </c>
      <c r="AL31" s="250">
        <f>'Учет 1б'!$M$616</f>
        <v>0</v>
      </c>
      <c r="AM31" s="251">
        <f>'Учет 1б'!$M$618</f>
        <v>0</v>
      </c>
      <c r="AN31" s="248">
        <f>'Учет 1б'!$N$610</f>
        <v>0</v>
      </c>
      <c r="AO31" s="249">
        <f>'Учет 1б'!$N$612</f>
        <v>0</v>
      </c>
      <c r="AP31" s="249">
        <f>'Учет 1б'!$N$614</f>
        <v>0</v>
      </c>
      <c r="AQ31" s="250">
        <f>'Учет 1б'!$N$616</f>
        <v>0</v>
      </c>
      <c r="AR31" s="251">
        <f>'Учет 1б'!$N$618</f>
        <v>0</v>
      </c>
      <c r="AS31" s="248">
        <f>'Учет 1б'!$O$610</f>
        <v>0</v>
      </c>
      <c r="AT31" s="249">
        <f>'Учет 1б'!$O$612</f>
        <v>0</v>
      </c>
      <c r="AU31" s="249">
        <f>'Учет 1б'!$O$614</f>
        <v>0</v>
      </c>
      <c r="AV31" s="250">
        <f>'Учет 1б'!$O$616</f>
        <v>0</v>
      </c>
      <c r="AW31" s="251">
        <f>'Учет 1б'!$O$618</f>
        <v>0</v>
      </c>
      <c r="AX31" s="248">
        <f>'Учет 1б'!$P$610</f>
        <v>0</v>
      </c>
      <c r="AY31" s="249">
        <f>'Учет 1б'!$P$612</f>
        <v>0</v>
      </c>
      <c r="AZ31" s="249">
        <f>'Учет 1б'!$P$614</f>
        <v>0</v>
      </c>
      <c r="BA31" s="250">
        <f>'Учет 1б'!$P$616</f>
        <v>0</v>
      </c>
      <c r="BB31" s="251">
        <f>'Учет 1б'!$P$618</f>
        <v>0</v>
      </c>
      <c r="BC31" s="248">
        <f>'Учет 1б'!$Q$610</f>
        <v>0</v>
      </c>
      <c r="BD31" s="249">
        <f>'Учет 1б'!$Q$612</f>
        <v>0</v>
      </c>
      <c r="BE31" s="249">
        <f>'Учет 1б'!$Q$614</f>
        <v>0</v>
      </c>
      <c r="BF31" s="250">
        <f>'Учет 1б'!$Q$616</f>
        <v>0</v>
      </c>
      <c r="BG31" s="251">
        <f>'Учет 1б'!$Q$618</f>
        <v>0</v>
      </c>
      <c r="BH31" s="248">
        <f>'Учет 1б'!$R$610</f>
        <v>0</v>
      </c>
      <c r="BI31" s="249">
        <f>'Учет 1б'!$R$612</f>
        <v>0</v>
      </c>
      <c r="BJ31" s="249">
        <f>'Учет 1б'!$R$614</f>
        <v>0</v>
      </c>
      <c r="BK31" s="250">
        <f>'Учет 1б'!$R$616</f>
        <v>0</v>
      </c>
      <c r="BL31" s="251">
        <f>'Учет 1б'!$R$618</f>
        <v>0</v>
      </c>
      <c r="BM31" s="248">
        <f>'Учет 1б'!$S$610</f>
        <v>0</v>
      </c>
      <c r="BN31" s="249">
        <f>'Учет 1б'!$S$612</f>
        <v>0</v>
      </c>
      <c r="BO31" s="249">
        <f>'Учет 1б'!$S$614</f>
        <v>0</v>
      </c>
      <c r="BP31" s="250">
        <f>'Учет 1б'!$S$616</f>
        <v>0</v>
      </c>
      <c r="BQ31" s="251">
        <f>'Учет 1б'!$S$618</f>
        <v>0</v>
      </c>
      <c r="BR31" s="1240"/>
      <c r="BT31" s="257"/>
    </row>
    <row r="32" spans="1:72" hidden="1" outlineLevel="1">
      <c r="A32" s="1236">
        <f>'Учет 1б'!$D$634</f>
        <v>477</v>
      </c>
      <c r="B32" s="1236">
        <f>'Учет 1б'!$C$634</f>
        <v>131</v>
      </c>
      <c r="C32" s="1227">
        <f>IF(SUM(D32:G32)&gt;0,SUM(D32:G32),IF(SUM(I32:L32)&gt;0,SUM(I32:L32),IF(SUM(N32:Q32)&gt;0,SUM(N32:Q32),0)))</f>
        <v>0</v>
      </c>
      <c r="D32" s="244">
        <f>'Учет 1б'!$G$683</f>
        <v>0</v>
      </c>
      <c r="E32" s="245">
        <f>'Учет 1б'!$G$685</f>
        <v>0</v>
      </c>
      <c r="F32" s="245">
        <f>'Учет 1б'!$G$687</f>
        <v>0</v>
      </c>
      <c r="G32" s="246">
        <f>'Учет 1б'!$G$689</f>
        <v>0</v>
      </c>
      <c r="H32" s="247">
        <f>'Учет 1б'!$G$691</f>
        <v>0</v>
      </c>
      <c r="I32" s="244">
        <f>'Учет 1б'!$H$683</f>
        <v>0</v>
      </c>
      <c r="J32" s="245">
        <f>'Учет 1б'!$H$685</f>
        <v>0</v>
      </c>
      <c r="K32" s="245">
        <f>'Учет 1б'!$H$687</f>
        <v>0</v>
      </c>
      <c r="L32" s="246">
        <f>'Учет 1б'!$H$689</f>
        <v>0</v>
      </c>
      <c r="M32" s="247">
        <f>'Учет 1б'!$H$691</f>
        <v>0</v>
      </c>
      <c r="N32" s="244">
        <f>'Учет 1б'!$I$683</f>
        <v>0</v>
      </c>
      <c r="O32" s="245">
        <f>'Учет 1б'!$I$685</f>
        <v>0</v>
      </c>
      <c r="P32" s="245">
        <f>'Учет 1б'!$I$687</f>
        <v>0</v>
      </c>
      <c r="Q32" s="246">
        <f>'Учет 1б'!$I$689</f>
        <v>0</v>
      </c>
      <c r="R32" s="247">
        <f>'Учет 1б'!$I$691</f>
        <v>0</v>
      </c>
      <c r="S32" s="1247">
        <f>(H33+R33)/2</f>
        <v>0</v>
      </c>
      <c r="T32" s="244">
        <f>'Учет 1б'!$J$683</f>
        <v>0</v>
      </c>
      <c r="U32" s="245">
        <f>'Учет 1б'!$J$685</f>
        <v>0</v>
      </c>
      <c r="V32" s="245">
        <f>'Учет 1б'!$J$687</f>
        <v>0</v>
      </c>
      <c r="W32" s="246">
        <f>'Учет 1б'!$J$689</f>
        <v>0</v>
      </c>
      <c r="X32" s="247">
        <f>'Учет 1б'!$J$691</f>
        <v>0</v>
      </c>
      <c r="Y32" s="244">
        <f>'Учет 1б'!$K$683</f>
        <v>0</v>
      </c>
      <c r="Z32" s="245">
        <f>'Учет 1б'!$K$685</f>
        <v>0</v>
      </c>
      <c r="AA32" s="245">
        <f>'Учет 1б'!$K$687</f>
        <v>0</v>
      </c>
      <c r="AB32" s="246">
        <f>'Учет 1б'!$K$689</f>
        <v>0</v>
      </c>
      <c r="AC32" s="247">
        <f>'Учет 1б'!$K$691</f>
        <v>0</v>
      </c>
      <c r="AD32" s="244">
        <f>'Учет 1б'!$L$683</f>
        <v>0</v>
      </c>
      <c r="AE32" s="245">
        <f>'Учет 1б'!$L$685</f>
        <v>0</v>
      </c>
      <c r="AF32" s="245">
        <f>'Учет 1б'!$L$687</f>
        <v>0</v>
      </c>
      <c r="AG32" s="246">
        <f>'Учет 1б'!$L$689</f>
        <v>0</v>
      </c>
      <c r="AH32" s="247">
        <f>'Учет 1б'!$L$691</f>
        <v>0</v>
      </c>
      <c r="AI32" s="244">
        <f>'Учет 1б'!$M$683</f>
        <v>0</v>
      </c>
      <c r="AJ32" s="245">
        <f>'Учет 1б'!$M$685</f>
        <v>0</v>
      </c>
      <c r="AK32" s="245">
        <f>'Учет 1б'!$M$687</f>
        <v>0</v>
      </c>
      <c r="AL32" s="246">
        <f>'Учет 1б'!$M$689</f>
        <v>0</v>
      </c>
      <c r="AM32" s="247">
        <f>'Учет 1б'!$M$691</f>
        <v>0</v>
      </c>
      <c r="AN32" s="244">
        <f>'Учет 1б'!$N$683</f>
        <v>0</v>
      </c>
      <c r="AO32" s="245">
        <f>'Учет 1б'!$N$685</f>
        <v>0</v>
      </c>
      <c r="AP32" s="245">
        <f>'Учет 1б'!$N$687</f>
        <v>0</v>
      </c>
      <c r="AQ32" s="246">
        <f>'Учет 1б'!$N$689</f>
        <v>0</v>
      </c>
      <c r="AR32" s="247">
        <f>'Учет 1б'!$N$691</f>
        <v>0</v>
      </c>
      <c r="AS32" s="244">
        <f>'Учет 1б'!$O$683</f>
        <v>0</v>
      </c>
      <c r="AT32" s="245">
        <f>'Учет 1б'!$O$685</f>
        <v>0</v>
      </c>
      <c r="AU32" s="245">
        <f>'Учет 1б'!$O$687</f>
        <v>0</v>
      </c>
      <c r="AV32" s="246">
        <f>'Учет 1б'!$O$689</f>
        <v>0</v>
      </c>
      <c r="AW32" s="247">
        <f>'Учет 1б'!$O$691</f>
        <v>0</v>
      </c>
      <c r="AX32" s="244">
        <f>'Учет 1б'!$P$683</f>
        <v>0</v>
      </c>
      <c r="AY32" s="245">
        <f>'Учет 1б'!$P$685</f>
        <v>0</v>
      </c>
      <c r="AZ32" s="245">
        <f>'Учет 1б'!$P$687</f>
        <v>0</v>
      </c>
      <c r="BA32" s="246">
        <f>'Учет 1б'!$P$689</f>
        <v>0</v>
      </c>
      <c r="BB32" s="247">
        <f>'Учет 1б'!$P$691</f>
        <v>0</v>
      </c>
      <c r="BC32" s="244">
        <f>'Учет 1б'!$Q$683</f>
        <v>0</v>
      </c>
      <c r="BD32" s="245">
        <f>'Учет 1б'!$Q$685</f>
        <v>0</v>
      </c>
      <c r="BE32" s="245">
        <f>'Учет 1б'!$Q$687</f>
        <v>0</v>
      </c>
      <c r="BF32" s="246">
        <f>'Учет 1б'!$Q$689</f>
        <v>0</v>
      </c>
      <c r="BG32" s="247">
        <f>'Учет 1б'!$Q$691</f>
        <v>0</v>
      </c>
      <c r="BH32" s="244">
        <f>'Учет 1б'!$R$683</f>
        <v>0</v>
      </c>
      <c r="BI32" s="245">
        <f>'Учет 1б'!$R$685</f>
        <v>0</v>
      </c>
      <c r="BJ32" s="245">
        <f>'Учет 1б'!$R$687</f>
        <v>0</v>
      </c>
      <c r="BK32" s="246">
        <f>'Учет 1б'!$R$689</f>
        <v>0</v>
      </c>
      <c r="BL32" s="247">
        <f>'Учет 1б'!$R$691</f>
        <v>0</v>
      </c>
      <c r="BM32" s="244">
        <f>'Учет 1б'!$S$683</f>
        <v>0</v>
      </c>
      <c r="BN32" s="245">
        <f>'Учет 1б'!$S$685</f>
        <v>0</v>
      </c>
      <c r="BO32" s="245">
        <f>'Учет 1б'!$S$687</f>
        <v>0</v>
      </c>
      <c r="BP32" s="246">
        <f>'Учет 1б'!$S$689</f>
        <v>0</v>
      </c>
      <c r="BQ32" s="247">
        <f>'Учет 1б'!$S$691</f>
        <v>0</v>
      </c>
      <c r="BR32" s="1239">
        <f>BL33</f>
        <v>0</v>
      </c>
      <c r="BT32" s="257">
        <v>1</v>
      </c>
    </row>
    <row r="33" spans="1:72" ht="13.5" hidden="1" outlineLevel="1" thickBot="1">
      <c r="A33" s="1238"/>
      <c r="B33" s="1238"/>
      <c r="C33" s="1228"/>
      <c r="D33" s="248">
        <f>'Учет 1б'!$G$684</f>
        <v>0</v>
      </c>
      <c r="E33" s="249">
        <f>'Учет 1б'!$G$686</f>
        <v>0</v>
      </c>
      <c r="F33" s="249">
        <f>'Учет 1б'!$G$688</f>
        <v>0</v>
      </c>
      <c r="G33" s="250">
        <f>'Учет 1б'!$G$690</f>
        <v>0</v>
      </c>
      <c r="H33" s="251">
        <f>'Учет 1б'!$G$692</f>
        <v>0</v>
      </c>
      <c r="I33" s="248">
        <f>'Учет 1б'!$H$684</f>
        <v>0</v>
      </c>
      <c r="J33" s="249">
        <f>'Учет 1б'!$H$686</f>
        <v>0</v>
      </c>
      <c r="K33" s="249">
        <f>'Учет 1б'!$H$688</f>
        <v>0</v>
      </c>
      <c r="L33" s="250">
        <f>'Учет 1б'!$H$690</f>
        <v>0</v>
      </c>
      <c r="M33" s="251">
        <f>'Учет 1б'!$H$692</f>
        <v>0</v>
      </c>
      <c r="N33" s="248">
        <f>'Учет 1б'!$I$684</f>
        <v>0</v>
      </c>
      <c r="O33" s="249">
        <f>'Учет 1б'!$I$686</f>
        <v>0</v>
      </c>
      <c r="P33" s="249">
        <f>'Учет 1б'!$I$688</f>
        <v>0</v>
      </c>
      <c r="Q33" s="250">
        <f>'Учет 1б'!$I$690</f>
        <v>0</v>
      </c>
      <c r="R33" s="251">
        <f>'Учет 1б'!$I$692</f>
        <v>0</v>
      </c>
      <c r="S33" s="1248"/>
      <c r="T33" s="248">
        <f>'Учет 1б'!$J$684</f>
        <v>0</v>
      </c>
      <c r="U33" s="249">
        <f>'Учет 1б'!$J$686</f>
        <v>0</v>
      </c>
      <c r="V33" s="249">
        <f>'Учет 1б'!$J$688</f>
        <v>0</v>
      </c>
      <c r="W33" s="250">
        <f>'Учет 1б'!$J$690</f>
        <v>0</v>
      </c>
      <c r="X33" s="251">
        <f>'Учет 1б'!$J$692</f>
        <v>0</v>
      </c>
      <c r="Y33" s="248">
        <f>'Учет 1б'!$K$684</f>
        <v>0</v>
      </c>
      <c r="Z33" s="249">
        <f>'Учет 1б'!$K$686</f>
        <v>0</v>
      </c>
      <c r="AA33" s="249">
        <f>'Учет 1б'!$K$688</f>
        <v>0</v>
      </c>
      <c r="AB33" s="250">
        <f>'Учет 1б'!$K$690</f>
        <v>0</v>
      </c>
      <c r="AC33" s="251">
        <f>'Учет 1б'!$K$692</f>
        <v>0</v>
      </c>
      <c r="AD33" s="248">
        <f>'Учет 1б'!$L$684</f>
        <v>0</v>
      </c>
      <c r="AE33" s="249">
        <f>'Учет 1б'!$L$686</f>
        <v>0</v>
      </c>
      <c r="AF33" s="249">
        <f>'Учет 1б'!$L$688</f>
        <v>0</v>
      </c>
      <c r="AG33" s="250">
        <f>'Учет 1б'!$L$690</f>
        <v>0</v>
      </c>
      <c r="AH33" s="251">
        <f>'Учет 1б'!$L$692</f>
        <v>0</v>
      </c>
      <c r="AI33" s="248">
        <f>'Учет 1б'!$M$684</f>
        <v>0</v>
      </c>
      <c r="AJ33" s="249">
        <f>'Учет 1б'!$M$686</f>
        <v>0</v>
      </c>
      <c r="AK33" s="249">
        <f>'Учет 1б'!$M$688</f>
        <v>0</v>
      </c>
      <c r="AL33" s="250">
        <f>'Учет 1б'!$M$690</f>
        <v>0</v>
      </c>
      <c r="AM33" s="251">
        <f>'Учет 1б'!$M$692</f>
        <v>0</v>
      </c>
      <c r="AN33" s="248">
        <f>'Учет 1б'!$N$684</f>
        <v>0</v>
      </c>
      <c r="AO33" s="249">
        <f>'Учет 1б'!$N$686</f>
        <v>0</v>
      </c>
      <c r="AP33" s="249">
        <f>'Учет 1б'!$N$688</f>
        <v>0</v>
      </c>
      <c r="AQ33" s="250">
        <f>'Учет 1б'!$N$690</f>
        <v>0</v>
      </c>
      <c r="AR33" s="251">
        <f>'Учет 1б'!$N$692</f>
        <v>0</v>
      </c>
      <c r="AS33" s="248">
        <f>'Учет 1б'!$O$684</f>
        <v>0</v>
      </c>
      <c r="AT33" s="249">
        <f>'Учет 1б'!$O$686</f>
        <v>0</v>
      </c>
      <c r="AU33" s="249">
        <f>'Учет 1б'!$O$688</f>
        <v>0</v>
      </c>
      <c r="AV33" s="250">
        <f>'Учет 1б'!$O$690</f>
        <v>0</v>
      </c>
      <c r="AW33" s="251">
        <f>'Учет 1б'!$O$692</f>
        <v>0</v>
      </c>
      <c r="AX33" s="248">
        <f>'Учет 1б'!$P$684</f>
        <v>0</v>
      </c>
      <c r="AY33" s="249">
        <f>'Учет 1б'!$P$686</f>
        <v>0</v>
      </c>
      <c r="AZ33" s="249">
        <f>'Учет 1б'!$P$688</f>
        <v>0</v>
      </c>
      <c r="BA33" s="250">
        <f>'Учет 1б'!$P$690</f>
        <v>0</v>
      </c>
      <c r="BB33" s="251">
        <f>'Учет 1б'!$P$692</f>
        <v>0</v>
      </c>
      <c r="BC33" s="248">
        <f>'Учет 1б'!$Q$684</f>
        <v>0</v>
      </c>
      <c r="BD33" s="249">
        <f>'Учет 1б'!$Q$686</f>
        <v>0</v>
      </c>
      <c r="BE33" s="249">
        <f>'Учет 1б'!$Q$688</f>
        <v>0</v>
      </c>
      <c r="BF33" s="250">
        <f>'Учет 1б'!$Q$690</f>
        <v>0</v>
      </c>
      <c r="BG33" s="251">
        <f>'Учет 1б'!$Q$692</f>
        <v>0</v>
      </c>
      <c r="BH33" s="248">
        <f>'Учет 1б'!$R$684</f>
        <v>0</v>
      </c>
      <c r="BI33" s="249">
        <f>'Учет 1б'!$R$686</f>
        <v>0</v>
      </c>
      <c r="BJ33" s="249">
        <f>'Учет 1б'!$R$688</f>
        <v>0</v>
      </c>
      <c r="BK33" s="250">
        <f>'Учет 1б'!$R$690</f>
        <v>0</v>
      </c>
      <c r="BL33" s="251">
        <f>'Учет 1б'!$R$692</f>
        <v>0</v>
      </c>
      <c r="BM33" s="248">
        <f>'Учет 1б'!$S$684</f>
        <v>0</v>
      </c>
      <c r="BN33" s="249">
        <f>'Учет 1б'!$S$686</f>
        <v>0</v>
      </c>
      <c r="BO33" s="249">
        <f>'Учет 1б'!$S$688</f>
        <v>0</v>
      </c>
      <c r="BP33" s="250">
        <f>'Учет 1б'!$S$690</f>
        <v>0</v>
      </c>
      <c r="BQ33" s="251">
        <f>'Учет 1б'!$S$692</f>
        <v>0</v>
      </c>
      <c r="BR33" s="1240"/>
      <c r="BT33" s="257"/>
    </row>
    <row r="34" spans="1:72" hidden="1" outlineLevel="1">
      <c r="A34" s="1236">
        <f>'Учет 1б'!$D$694</f>
        <v>477</v>
      </c>
      <c r="B34" s="1236">
        <f>'Учет 1б'!$C$694</f>
        <v>132</v>
      </c>
      <c r="C34" s="1227">
        <f>IF(SUM(D34:G34)&gt;0,SUM(D34:G34),IF(SUM(I34:L34)&gt;0,SUM(I34:L34),IF(SUM(N34:Q34)&gt;0,SUM(N34:Q34),0)))</f>
        <v>0</v>
      </c>
      <c r="D34" s="244">
        <f>'Учет 1б'!$G$743</f>
        <v>0</v>
      </c>
      <c r="E34" s="245">
        <f>'Учет 1б'!$G$745</f>
        <v>0</v>
      </c>
      <c r="F34" s="245">
        <f>'Учет 1б'!$G$747</f>
        <v>0</v>
      </c>
      <c r="G34" s="246">
        <f>'Учет 1б'!$G$749</f>
        <v>0</v>
      </c>
      <c r="H34" s="247">
        <f>'Учет 1б'!$G$751</f>
        <v>0</v>
      </c>
      <c r="I34" s="244">
        <f>'Учет 1б'!$H$743</f>
        <v>0</v>
      </c>
      <c r="J34" s="245">
        <f>'Учет 1б'!$H$745</f>
        <v>0</v>
      </c>
      <c r="K34" s="245">
        <f>'Учет 1б'!$H$747</f>
        <v>0</v>
      </c>
      <c r="L34" s="246">
        <f>'Учет 1б'!$H$749</f>
        <v>0</v>
      </c>
      <c r="M34" s="247">
        <f>'Учет 1б'!$H$751</f>
        <v>0</v>
      </c>
      <c r="N34" s="244">
        <f>'Учет 1б'!$I$743</f>
        <v>0</v>
      </c>
      <c r="O34" s="245">
        <f>'Учет 1б'!$I$745</f>
        <v>0</v>
      </c>
      <c r="P34" s="245">
        <f>'Учет 1б'!$I$747</f>
        <v>0</v>
      </c>
      <c r="Q34" s="246">
        <f>'Учет 1б'!$I$749</f>
        <v>0</v>
      </c>
      <c r="R34" s="247">
        <f>'Учет 1б'!$I$751</f>
        <v>0</v>
      </c>
      <c r="S34" s="1247">
        <f>(H35+R35)/2</f>
        <v>0</v>
      </c>
      <c r="T34" s="244">
        <f>'Учет 1б'!$J$743</f>
        <v>0</v>
      </c>
      <c r="U34" s="245">
        <f>'Учет 1б'!$J$745</f>
        <v>0</v>
      </c>
      <c r="V34" s="245">
        <f>'Учет 1б'!$J$747</f>
        <v>0</v>
      </c>
      <c r="W34" s="246">
        <f>'Учет 1б'!$J$749</f>
        <v>0</v>
      </c>
      <c r="X34" s="247">
        <f>'Учет 1б'!$J$751</f>
        <v>0</v>
      </c>
      <c r="Y34" s="244">
        <f>'Учет 1б'!$K$743</f>
        <v>0</v>
      </c>
      <c r="Z34" s="245">
        <f>'Учет 1б'!$K$745</f>
        <v>0</v>
      </c>
      <c r="AA34" s="245">
        <f>'Учет 1б'!$K$747</f>
        <v>0</v>
      </c>
      <c r="AB34" s="246">
        <f>'Учет 1б'!$K$749</f>
        <v>0</v>
      </c>
      <c r="AC34" s="247">
        <f>'Учет 1б'!$K$751</f>
        <v>0</v>
      </c>
      <c r="AD34" s="244">
        <f>'Учет 1б'!$L$743</f>
        <v>0</v>
      </c>
      <c r="AE34" s="245">
        <f>'Учет 1б'!$L$745</f>
        <v>0</v>
      </c>
      <c r="AF34" s="245">
        <f>'Учет 1б'!$L$747</f>
        <v>0</v>
      </c>
      <c r="AG34" s="246">
        <f>'Учет 1б'!$L$749</f>
        <v>0</v>
      </c>
      <c r="AH34" s="247">
        <f>'Учет 1б'!$L$751</f>
        <v>0</v>
      </c>
      <c r="AI34" s="244">
        <f>'Учет 1б'!$M$743</f>
        <v>0</v>
      </c>
      <c r="AJ34" s="245">
        <f>'Учет 1б'!$M$745</f>
        <v>0</v>
      </c>
      <c r="AK34" s="245">
        <f>'Учет 1б'!$M$747</f>
        <v>0</v>
      </c>
      <c r="AL34" s="246">
        <f>'Учет 1б'!$M$749</f>
        <v>0</v>
      </c>
      <c r="AM34" s="247">
        <f>'Учет 1б'!$M$751</f>
        <v>0</v>
      </c>
      <c r="AN34" s="244">
        <f>'Учет 1б'!$N$743</f>
        <v>0</v>
      </c>
      <c r="AO34" s="245">
        <f>'Учет 1б'!$N$745</f>
        <v>0</v>
      </c>
      <c r="AP34" s="245">
        <f>'Учет 1б'!$N$747</f>
        <v>0</v>
      </c>
      <c r="AQ34" s="246">
        <f>'Учет 1б'!$N$749</f>
        <v>0</v>
      </c>
      <c r="AR34" s="247">
        <f>'Учет 1б'!$N$751</f>
        <v>0</v>
      </c>
      <c r="AS34" s="244">
        <f>'Учет 1б'!$O$743</f>
        <v>0</v>
      </c>
      <c r="AT34" s="245">
        <f>'Учет 1б'!$O$745</f>
        <v>0</v>
      </c>
      <c r="AU34" s="245">
        <f>'Учет 1б'!$O$747</f>
        <v>0</v>
      </c>
      <c r="AV34" s="246">
        <f>'Учет 1б'!$O$749</f>
        <v>0</v>
      </c>
      <c r="AW34" s="247">
        <f>'Учет 1б'!$O$751</f>
        <v>0</v>
      </c>
      <c r="AX34" s="244">
        <f>'Учет 1б'!$P$743</f>
        <v>0</v>
      </c>
      <c r="AY34" s="245">
        <f>'Учет 1б'!$P$745</f>
        <v>0</v>
      </c>
      <c r="AZ34" s="245">
        <f>'Учет 1б'!$P$747</f>
        <v>0</v>
      </c>
      <c r="BA34" s="246">
        <f>'Учет 1б'!$P$749</f>
        <v>0</v>
      </c>
      <c r="BB34" s="247">
        <f>'Учет 1б'!$P$751</f>
        <v>0</v>
      </c>
      <c r="BC34" s="244">
        <f>'Учет 1б'!$Q$743</f>
        <v>0</v>
      </c>
      <c r="BD34" s="245">
        <f>'Учет 1б'!$Q$745</f>
        <v>0</v>
      </c>
      <c r="BE34" s="245">
        <f>'Учет 1б'!$Q$747</f>
        <v>0</v>
      </c>
      <c r="BF34" s="246">
        <f>'Учет 1б'!$Q$749</f>
        <v>0</v>
      </c>
      <c r="BG34" s="247">
        <f>'Учет 1б'!$Q$751</f>
        <v>0</v>
      </c>
      <c r="BH34" s="244">
        <f>'Учет 1б'!$R$743</f>
        <v>0</v>
      </c>
      <c r="BI34" s="245">
        <f>'Учет 1б'!$R$745</f>
        <v>0</v>
      </c>
      <c r="BJ34" s="245">
        <f>'Учет 1б'!$R$747</f>
        <v>0</v>
      </c>
      <c r="BK34" s="246">
        <f>'Учет 1б'!$R$749</f>
        <v>0</v>
      </c>
      <c r="BL34" s="247">
        <f>'Учет 1б'!$R$751</f>
        <v>0</v>
      </c>
      <c r="BM34" s="244">
        <f>'Учет 1б'!$S$743</f>
        <v>0</v>
      </c>
      <c r="BN34" s="245">
        <f>'Учет 1б'!$S$745</f>
        <v>0</v>
      </c>
      <c r="BO34" s="245">
        <f>'Учет 1б'!$S$747</f>
        <v>0</v>
      </c>
      <c r="BP34" s="246">
        <f>'Учет 1б'!$S$749</f>
        <v>0</v>
      </c>
      <c r="BQ34" s="247">
        <f>'Учет 1б'!$S$751</f>
        <v>0</v>
      </c>
      <c r="BR34" s="1239">
        <f>BL35</f>
        <v>0</v>
      </c>
      <c r="BT34" s="257">
        <v>1</v>
      </c>
    </row>
    <row r="35" spans="1:72" ht="13.5" hidden="1" outlineLevel="1" thickBot="1">
      <c r="A35" s="1238"/>
      <c r="B35" s="1238"/>
      <c r="C35" s="1228"/>
      <c r="D35" s="248">
        <f>'Учет 1б'!$G$744</f>
        <v>0</v>
      </c>
      <c r="E35" s="249">
        <f>'Учет 1б'!$G$746</f>
        <v>0</v>
      </c>
      <c r="F35" s="249">
        <f>'Учет 1б'!$G$748</f>
        <v>0</v>
      </c>
      <c r="G35" s="250">
        <f>'Учет 1б'!$G$750</f>
        <v>0</v>
      </c>
      <c r="H35" s="251">
        <f>'Учет 1б'!$G$752</f>
        <v>0</v>
      </c>
      <c r="I35" s="248">
        <f>'Учет 1б'!$H$744</f>
        <v>0</v>
      </c>
      <c r="J35" s="249">
        <f>'Учет 1б'!$H$746</f>
        <v>0</v>
      </c>
      <c r="K35" s="249">
        <f>'Учет 1б'!$H$748</f>
        <v>0</v>
      </c>
      <c r="L35" s="250">
        <f>'Учет 1б'!$H$750</f>
        <v>0</v>
      </c>
      <c r="M35" s="251">
        <f>'Учет 1б'!$H$752</f>
        <v>0</v>
      </c>
      <c r="N35" s="248">
        <f>'Учет 1б'!$I$744</f>
        <v>0</v>
      </c>
      <c r="O35" s="249">
        <f>'Учет 1б'!$I$746</f>
        <v>0</v>
      </c>
      <c r="P35" s="249">
        <f>'Учет 1б'!$I$748</f>
        <v>0</v>
      </c>
      <c r="Q35" s="250">
        <f>'Учет 1б'!$I$750</f>
        <v>0</v>
      </c>
      <c r="R35" s="251">
        <f>'Учет 1б'!$I$752</f>
        <v>0</v>
      </c>
      <c r="S35" s="1248"/>
      <c r="T35" s="248">
        <f>'Учет 1б'!$J$744</f>
        <v>0</v>
      </c>
      <c r="U35" s="249">
        <f>'Учет 1б'!$J$746</f>
        <v>0</v>
      </c>
      <c r="V35" s="249">
        <f>'Учет 1б'!$J$748</f>
        <v>0</v>
      </c>
      <c r="W35" s="250">
        <f>'Учет 1б'!$J$750</f>
        <v>0</v>
      </c>
      <c r="X35" s="251">
        <f>'Учет 1б'!$J$752</f>
        <v>0</v>
      </c>
      <c r="Y35" s="248">
        <f>'Учет 1б'!$K$744</f>
        <v>0</v>
      </c>
      <c r="Z35" s="249">
        <f>'Учет 1б'!$K$746</f>
        <v>0</v>
      </c>
      <c r="AA35" s="249">
        <f>'Учет 1б'!$K$748</f>
        <v>0</v>
      </c>
      <c r="AB35" s="250">
        <f>'Учет 1б'!$K$750</f>
        <v>0</v>
      </c>
      <c r="AC35" s="251">
        <f>'Учет 1б'!$K$752</f>
        <v>0</v>
      </c>
      <c r="AD35" s="248">
        <f>'Учет 1б'!$L$744</f>
        <v>0</v>
      </c>
      <c r="AE35" s="249">
        <f>'Учет 1б'!$L$746</f>
        <v>0</v>
      </c>
      <c r="AF35" s="249">
        <f>'Учет 1б'!$L$748</f>
        <v>0</v>
      </c>
      <c r="AG35" s="250">
        <f>'Учет 1б'!$L$750</f>
        <v>0</v>
      </c>
      <c r="AH35" s="251">
        <f>'Учет 1б'!$L$752</f>
        <v>0</v>
      </c>
      <c r="AI35" s="248">
        <f>'Учет 1б'!$M$744</f>
        <v>0</v>
      </c>
      <c r="AJ35" s="249">
        <f>'Учет 1б'!$M$746</f>
        <v>0</v>
      </c>
      <c r="AK35" s="249">
        <f>'Учет 1б'!$M$748</f>
        <v>0</v>
      </c>
      <c r="AL35" s="250">
        <f>'Учет 1б'!$M$750</f>
        <v>0</v>
      </c>
      <c r="AM35" s="251">
        <f>'Учет 1б'!$M$752</f>
        <v>0</v>
      </c>
      <c r="AN35" s="248">
        <f>'Учет 1б'!$N$744</f>
        <v>0</v>
      </c>
      <c r="AO35" s="249">
        <f>'Учет 1б'!$N$746</f>
        <v>0</v>
      </c>
      <c r="AP35" s="249">
        <f>'Учет 1б'!$N$748</f>
        <v>0</v>
      </c>
      <c r="AQ35" s="250">
        <f>'Учет 1б'!$N$750</f>
        <v>0</v>
      </c>
      <c r="AR35" s="251">
        <f>'Учет 1б'!$N$752</f>
        <v>0</v>
      </c>
      <c r="AS35" s="248">
        <f>'Учет 1б'!$O$744</f>
        <v>0</v>
      </c>
      <c r="AT35" s="249">
        <f>'Учет 1б'!$O$746</f>
        <v>0</v>
      </c>
      <c r="AU35" s="249">
        <f>'Учет 1б'!$O$748</f>
        <v>0</v>
      </c>
      <c r="AV35" s="250">
        <f>'Учет 1б'!$O$750</f>
        <v>0</v>
      </c>
      <c r="AW35" s="251">
        <f>'Учет 1б'!$O$752</f>
        <v>0</v>
      </c>
      <c r="AX35" s="248">
        <f>'Учет 1б'!$P$744</f>
        <v>0</v>
      </c>
      <c r="AY35" s="249">
        <f>'Учет 1б'!$P$746</f>
        <v>0</v>
      </c>
      <c r="AZ35" s="249">
        <f>'Учет 1б'!$P$748</f>
        <v>0</v>
      </c>
      <c r="BA35" s="250">
        <f>'Учет 1б'!$P$750</f>
        <v>0</v>
      </c>
      <c r="BB35" s="251">
        <f>'Учет 1б'!$P$752</f>
        <v>0</v>
      </c>
      <c r="BC35" s="248">
        <f>'Учет 1б'!$Q$744</f>
        <v>0</v>
      </c>
      <c r="BD35" s="249">
        <f>'Учет 1б'!$Q$746</f>
        <v>0</v>
      </c>
      <c r="BE35" s="249">
        <f>'Учет 1б'!$Q$748</f>
        <v>0</v>
      </c>
      <c r="BF35" s="250">
        <f>'Учет 1б'!$Q$750</f>
        <v>0</v>
      </c>
      <c r="BG35" s="251">
        <f>'Учет 1б'!$Q$752</f>
        <v>0</v>
      </c>
      <c r="BH35" s="248">
        <f>'Учет 1б'!$R$744</f>
        <v>0</v>
      </c>
      <c r="BI35" s="249">
        <f>'Учет 1б'!$R$746</f>
        <v>0</v>
      </c>
      <c r="BJ35" s="249">
        <f>'Учет 1б'!$R$748</f>
        <v>0</v>
      </c>
      <c r="BK35" s="250">
        <f>'Учет 1б'!$R$750</f>
        <v>0</v>
      </c>
      <c r="BL35" s="251">
        <f>'Учет 1б'!$R$752</f>
        <v>0</v>
      </c>
      <c r="BM35" s="248">
        <f>'Учет 1б'!$S$744</f>
        <v>0</v>
      </c>
      <c r="BN35" s="249">
        <f>'Учет 1б'!$S$746</f>
        <v>0</v>
      </c>
      <c r="BO35" s="249">
        <f>'Учет 1б'!$S$748</f>
        <v>0</v>
      </c>
      <c r="BP35" s="250">
        <f>'Учет 1б'!$S$750</f>
        <v>0</v>
      </c>
      <c r="BQ35" s="251">
        <f>'Учет 1б'!$S$752</f>
        <v>0</v>
      </c>
      <c r="BR35" s="1240"/>
      <c r="BT35" s="257"/>
    </row>
    <row r="36" spans="1:72" hidden="1" outlineLevel="1">
      <c r="A36" s="1236">
        <f>'Учет 1б'!$D$754</f>
        <v>477</v>
      </c>
      <c r="B36" s="1236">
        <f>'Учет 1б'!$C$754</f>
        <v>133</v>
      </c>
      <c r="C36" s="1227">
        <f>IF(SUM(D36:G36)&gt;0,SUM(D36:G36),IF(SUM(I36:L36)&gt;0,SUM(I36:L36),IF(SUM(N36:Q36)&gt;0,SUM(N36:Q36),0)))</f>
        <v>0</v>
      </c>
      <c r="D36" s="244">
        <f>'Учет 1б'!$G$803</f>
        <v>0</v>
      </c>
      <c r="E36" s="245">
        <f>'Учет 1б'!$G$805</f>
        <v>0</v>
      </c>
      <c r="F36" s="245">
        <f>'Учет 1б'!$G$807</f>
        <v>0</v>
      </c>
      <c r="G36" s="246">
        <f>'Учет 1б'!$G$809</f>
        <v>0</v>
      </c>
      <c r="H36" s="247">
        <f>'Учет 1б'!$G$811</f>
        <v>0</v>
      </c>
      <c r="I36" s="244">
        <f>'Учет 1б'!$H$803</f>
        <v>0</v>
      </c>
      <c r="J36" s="245">
        <f>'Учет 1б'!$H$805</f>
        <v>0</v>
      </c>
      <c r="K36" s="245">
        <f>'Учет 1б'!$H$807</f>
        <v>0</v>
      </c>
      <c r="L36" s="246">
        <f>'Учет 1б'!$H$809</f>
        <v>0</v>
      </c>
      <c r="M36" s="247">
        <f>'Учет 1б'!$H$811</f>
        <v>0</v>
      </c>
      <c r="N36" s="244">
        <f>'Учет 1б'!$I$803</f>
        <v>0</v>
      </c>
      <c r="O36" s="245">
        <f>'Учет 1б'!$I$805</f>
        <v>0</v>
      </c>
      <c r="P36" s="245">
        <f>'Учет 1б'!$I$807</f>
        <v>0</v>
      </c>
      <c r="Q36" s="246">
        <f>'Учет 1б'!$I$809</f>
        <v>0</v>
      </c>
      <c r="R36" s="247">
        <f>'Учет 1б'!$I$811</f>
        <v>0</v>
      </c>
      <c r="S36" s="1247">
        <f>(H37+R37)/2</f>
        <v>0</v>
      </c>
      <c r="T36" s="244">
        <f>'Учет 1б'!$J$803</f>
        <v>0</v>
      </c>
      <c r="U36" s="245">
        <f>'Учет 1б'!$J$805</f>
        <v>0</v>
      </c>
      <c r="V36" s="245">
        <f>'Учет 1б'!$J$807</f>
        <v>0</v>
      </c>
      <c r="W36" s="246">
        <f>'Учет 1б'!$J$809</f>
        <v>0</v>
      </c>
      <c r="X36" s="247">
        <f>'Учет 1б'!$J$811</f>
        <v>0</v>
      </c>
      <c r="Y36" s="244">
        <f>'Учет 1б'!$K$803</f>
        <v>0</v>
      </c>
      <c r="Z36" s="245">
        <f>'Учет 1б'!$K$805</f>
        <v>0</v>
      </c>
      <c r="AA36" s="245">
        <f>'Учет 1б'!$K$807</f>
        <v>0</v>
      </c>
      <c r="AB36" s="246">
        <f>'Учет 1б'!$K$809</f>
        <v>0</v>
      </c>
      <c r="AC36" s="247">
        <f>'Учет 1б'!$K$811</f>
        <v>0</v>
      </c>
      <c r="AD36" s="244">
        <f>'Учет 1б'!$L$803</f>
        <v>0</v>
      </c>
      <c r="AE36" s="245">
        <f>'Учет 1б'!$L$805</f>
        <v>0</v>
      </c>
      <c r="AF36" s="245">
        <f>'Учет 1б'!$L$807</f>
        <v>0</v>
      </c>
      <c r="AG36" s="246">
        <f>'Учет 1б'!$L$809</f>
        <v>0</v>
      </c>
      <c r="AH36" s="247">
        <f>'Учет 1б'!$L$811</f>
        <v>0</v>
      </c>
      <c r="AI36" s="244">
        <f>'Учет 1б'!$M$803</f>
        <v>0</v>
      </c>
      <c r="AJ36" s="245">
        <f>'Учет 1б'!$M$805</f>
        <v>0</v>
      </c>
      <c r="AK36" s="245">
        <f>'Учет 1б'!$M$807</f>
        <v>0</v>
      </c>
      <c r="AL36" s="246">
        <f>'Учет 1б'!$M$809</f>
        <v>0</v>
      </c>
      <c r="AM36" s="247">
        <f>'Учет 1б'!$M$811</f>
        <v>0</v>
      </c>
      <c r="AN36" s="244">
        <f>'Учет 1б'!$N$803</f>
        <v>0</v>
      </c>
      <c r="AO36" s="245">
        <f>'Учет 1б'!$N$805</f>
        <v>0</v>
      </c>
      <c r="AP36" s="245">
        <f>'Учет 1б'!$N$807</f>
        <v>0</v>
      </c>
      <c r="AQ36" s="246">
        <f>'Учет 1б'!$N$809</f>
        <v>0</v>
      </c>
      <c r="AR36" s="247">
        <f>'Учет 1б'!$N$811</f>
        <v>0</v>
      </c>
      <c r="AS36" s="244">
        <f>'Учет 1б'!$O$803</f>
        <v>0</v>
      </c>
      <c r="AT36" s="245">
        <f>'Учет 1б'!$O$805</f>
        <v>0</v>
      </c>
      <c r="AU36" s="245">
        <f>'Учет 1б'!$O$807</f>
        <v>0</v>
      </c>
      <c r="AV36" s="246">
        <f>'Учет 1б'!$O$809</f>
        <v>0</v>
      </c>
      <c r="AW36" s="247">
        <f>'Учет 1б'!$O$811</f>
        <v>0</v>
      </c>
      <c r="AX36" s="244">
        <f>'Учет 1б'!$P$803</f>
        <v>0</v>
      </c>
      <c r="AY36" s="245">
        <f>'Учет 1б'!$P$805</f>
        <v>0</v>
      </c>
      <c r="AZ36" s="245">
        <f>'Учет 1б'!$P$807</f>
        <v>0</v>
      </c>
      <c r="BA36" s="246">
        <f>'Учет 1б'!$P$809</f>
        <v>0</v>
      </c>
      <c r="BB36" s="247">
        <f>'Учет 1б'!$P$811</f>
        <v>0</v>
      </c>
      <c r="BC36" s="244">
        <f>'Учет 1б'!$Q$803</f>
        <v>0</v>
      </c>
      <c r="BD36" s="245">
        <f>'Учет 1б'!$Q$805</f>
        <v>0</v>
      </c>
      <c r="BE36" s="245">
        <f>'Учет 1б'!$Q$807</f>
        <v>0</v>
      </c>
      <c r="BF36" s="246">
        <f>'Учет 1б'!$Q$809</f>
        <v>0</v>
      </c>
      <c r="BG36" s="247">
        <f>'Учет 1б'!$Q$811</f>
        <v>0</v>
      </c>
      <c r="BH36" s="244">
        <f>'Учет 1б'!$R$803</f>
        <v>0</v>
      </c>
      <c r="BI36" s="245">
        <f>'Учет 1б'!$R$805</f>
        <v>0</v>
      </c>
      <c r="BJ36" s="245">
        <f>'Учет 1б'!$R$807</f>
        <v>0</v>
      </c>
      <c r="BK36" s="246">
        <f>'Учет 1б'!$R$809</f>
        <v>0</v>
      </c>
      <c r="BL36" s="247">
        <f>'Учет 1б'!$R$811</f>
        <v>0</v>
      </c>
      <c r="BM36" s="244">
        <f>'Учет 1б'!$S$803</f>
        <v>0</v>
      </c>
      <c r="BN36" s="245">
        <f>'Учет 1б'!$S$805</f>
        <v>0</v>
      </c>
      <c r="BO36" s="245">
        <f>'Учет 1б'!$S$807</f>
        <v>0</v>
      </c>
      <c r="BP36" s="246">
        <f>'Учет 1б'!$S$809</f>
        <v>0</v>
      </c>
      <c r="BQ36" s="247">
        <f>'Учет 1б'!$S$811</f>
        <v>0</v>
      </c>
      <c r="BR36" s="1239">
        <f>BL37</f>
        <v>0</v>
      </c>
      <c r="BT36" s="257">
        <v>1</v>
      </c>
    </row>
    <row r="37" spans="1:72" ht="13.5" hidden="1" outlineLevel="1" thickBot="1">
      <c r="A37" s="1238"/>
      <c r="B37" s="1238"/>
      <c r="C37" s="1228"/>
      <c r="D37" s="248">
        <f>'Учет 1б'!$G$804</f>
        <v>0</v>
      </c>
      <c r="E37" s="249">
        <f>'Учет 1б'!$G$806</f>
        <v>0</v>
      </c>
      <c r="F37" s="249">
        <f>'Учет 1б'!$G$808</f>
        <v>0</v>
      </c>
      <c r="G37" s="250">
        <f>'Учет 1б'!$G$810</f>
        <v>0</v>
      </c>
      <c r="H37" s="251">
        <f>'Учет 1б'!$G$812</f>
        <v>0</v>
      </c>
      <c r="I37" s="248">
        <f>'Учет 1б'!$H$804</f>
        <v>0</v>
      </c>
      <c r="J37" s="249">
        <f>'Учет 1б'!$H$806</f>
        <v>0</v>
      </c>
      <c r="K37" s="249">
        <f>'Учет 1б'!$H$808</f>
        <v>0</v>
      </c>
      <c r="L37" s="250">
        <f>'Учет 1б'!$H$810</f>
        <v>0</v>
      </c>
      <c r="M37" s="251">
        <f>'Учет 1б'!$H$812</f>
        <v>0</v>
      </c>
      <c r="N37" s="248">
        <f>'Учет 1б'!$I$804</f>
        <v>0</v>
      </c>
      <c r="O37" s="249">
        <f>'Учет 1б'!$I$806</f>
        <v>0</v>
      </c>
      <c r="P37" s="249">
        <f>'Учет 1б'!$I$808</f>
        <v>0</v>
      </c>
      <c r="Q37" s="250">
        <f>'Учет 1б'!$I$810</f>
        <v>0</v>
      </c>
      <c r="R37" s="251">
        <f>'Учет 1б'!$I$812</f>
        <v>0</v>
      </c>
      <c r="S37" s="1248"/>
      <c r="T37" s="248">
        <f>'Учет 1б'!$J$804</f>
        <v>0</v>
      </c>
      <c r="U37" s="249">
        <f>'Учет 1б'!$J$806</f>
        <v>0</v>
      </c>
      <c r="V37" s="249">
        <f>'Учет 1б'!$J$808</f>
        <v>0</v>
      </c>
      <c r="W37" s="250">
        <f>'Учет 1б'!$J$810</f>
        <v>0</v>
      </c>
      <c r="X37" s="251">
        <f>'Учет 1б'!$J$812</f>
        <v>0</v>
      </c>
      <c r="Y37" s="248">
        <f>'Учет 1б'!$K$804</f>
        <v>0</v>
      </c>
      <c r="Z37" s="249">
        <f>'Учет 1б'!$K$806</f>
        <v>0</v>
      </c>
      <c r="AA37" s="249">
        <f>'Учет 1б'!$K$808</f>
        <v>0</v>
      </c>
      <c r="AB37" s="250">
        <f>'Учет 1б'!$K$810</f>
        <v>0</v>
      </c>
      <c r="AC37" s="251">
        <f>'Учет 1б'!$K$812</f>
        <v>0</v>
      </c>
      <c r="AD37" s="248">
        <f>'Учет 1б'!$L$804</f>
        <v>0</v>
      </c>
      <c r="AE37" s="249">
        <f>'Учет 1б'!$L$806</f>
        <v>0</v>
      </c>
      <c r="AF37" s="249">
        <f>'Учет 1б'!$L$808</f>
        <v>0</v>
      </c>
      <c r="AG37" s="250">
        <f>'Учет 1б'!$L$810</f>
        <v>0</v>
      </c>
      <c r="AH37" s="251">
        <f>'Учет 1б'!$L$812</f>
        <v>0</v>
      </c>
      <c r="AI37" s="248">
        <f>'Учет 1б'!$M$804</f>
        <v>0</v>
      </c>
      <c r="AJ37" s="249">
        <f>'Учет 1б'!$M$806</f>
        <v>0</v>
      </c>
      <c r="AK37" s="249">
        <f>'Учет 1б'!$M$808</f>
        <v>0</v>
      </c>
      <c r="AL37" s="250">
        <f>'Учет 1б'!$M$810</f>
        <v>0</v>
      </c>
      <c r="AM37" s="251">
        <f>'Учет 1б'!$M$812</f>
        <v>0</v>
      </c>
      <c r="AN37" s="248">
        <f>'Учет 1б'!$N$804</f>
        <v>0</v>
      </c>
      <c r="AO37" s="249">
        <f>'Учет 1б'!$N$806</f>
        <v>0</v>
      </c>
      <c r="AP37" s="249">
        <f>'Учет 1б'!$N$808</f>
        <v>0</v>
      </c>
      <c r="AQ37" s="250">
        <f>'Учет 1б'!$N$810</f>
        <v>0</v>
      </c>
      <c r="AR37" s="251">
        <f>'Учет 1б'!$N$812</f>
        <v>0</v>
      </c>
      <c r="AS37" s="248">
        <f>'Учет 1б'!$O$804</f>
        <v>0</v>
      </c>
      <c r="AT37" s="249">
        <f>'Учет 1б'!$O$806</f>
        <v>0</v>
      </c>
      <c r="AU37" s="249">
        <f>'Учет 1б'!$O$808</f>
        <v>0</v>
      </c>
      <c r="AV37" s="250">
        <f>'Учет 1б'!$O$810</f>
        <v>0</v>
      </c>
      <c r="AW37" s="251">
        <f>'Учет 1б'!$O$812</f>
        <v>0</v>
      </c>
      <c r="AX37" s="248">
        <f>'Учет 1б'!$P$804</f>
        <v>0</v>
      </c>
      <c r="AY37" s="249">
        <f>'Учет 1б'!$P$806</f>
        <v>0</v>
      </c>
      <c r="AZ37" s="249">
        <f>'Учет 1б'!$P$808</f>
        <v>0</v>
      </c>
      <c r="BA37" s="250">
        <f>'Учет 1б'!$P$810</f>
        <v>0</v>
      </c>
      <c r="BB37" s="251">
        <f>'Учет 1б'!$P$812</f>
        <v>0</v>
      </c>
      <c r="BC37" s="248">
        <f>'Учет 1б'!$Q$804</f>
        <v>0</v>
      </c>
      <c r="BD37" s="249">
        <f>'Учет 1б'!$Q$806</f>
        <v>0</v>
      </c>
      <c r="BE37" s="249">
        <f>'Учет 1б'!$Q$808</f>
        <v>0</v>
      </c>
      <c r="BF37" s="250">
        <f>'Учет 1б'!$Q$810</f>
        <v>0</v>
      </c>
      <c r="BG37" s="251">
        <f>'Учет 1б'!$Q$812</f>
        <v>0</v>
      </c>
      <c r="BH37" s="248">
        <f>'Учет 1б'!$R$804</f>
        <v>0</v>
      </c>
      <c r="BI37" s="249">
        <f>'Учет 1б'!$R$806</f>
        <v>0</v>
      </c>
      <c r="BJ37" s="249">
        <f>'Учет 1б'!$R$808</f>
        <v>0</v>
      </c>
      <c r="BK37" s="250">
        <f>'Учет 1б'!$R$810</f>
        <v>0</v>
      </c>
      <c r="BL37" s="251">
        <f>'Учет 1б'!$R$812</f>
        <v>0</v>
      </c>
      <c r="BM37" s="248">
        <f>'Учет 1б'!$S$804</f>
        <v>0</v>
      </c>
      <c r="BN37" s="249">
        <f>'Учет 1б'!$S$806</f>
        <v>0</v>
      </c>
      <c r="BO37" s="249">
        <f>'Учет 1б'!$S$808</f>
        <v>0</v>
      </c>
      <c r="BP37" s="250">
        <f>'Учет 1б'!$S$810</f>
        <v>0</v>
      </c>
      <c r="BQ37" s="251">
        <f>'Учет 1б'!$S$812</f>
        <v>0</v>
      </c>
      <c r="BR37" s="1240"/>
      <c r="BT37" s="257"/>
    </row>
    <row r="38" spans="1:72" hidden="1" outlineLevel="1">
      <c r="A38" s="1236">
        <f>'Учет 1б'!$D$814</f>
        <v>428</v>
      </c>
      <c r="B38" s="1236">
        <f>'Учет 1б'!$C$814</f>
        <v>134</v>
      </c>
      <c r="C38" s="1227">
        <f>IF(SUM(D38:G38)&gt;0,SUM(D38:G38),IF(SUM(I38:L38)&gt;0,SUM(I38:L38),IF(SUM(N38:Q38)&gt;0,SUM(N38:Q38),0)))</f>
        <v>0</v>
      </c>
      <c r="D38" s="244">
        <f>'Учет 1б'!$G$863</f>
        <v>0</v>
      </c>
      <c r="E38" s="245">
        <f>'Учет 1б'!$G$865</f>
        <v>0</v>
      </c>
      <c r="F38" s="245">
        <f>'Учет 1б'!$G$867</f>
        <v>0</v>
      </c>
      <c r="G38" s="246">
        <f>'Учет 1б'!$G$869</f>
        <v>0</v>
      </c>
      <c r="H38" s="247">
        <f>'Учет 1б'!$G$871</f>
        <v>0</v>
      </c>
      <c r="I38" s="244">
        <f>'Учет 1б'!$H$863</f>
        <v>0</v>
      </c>
      <c r="J38" s="245">
        <f>'Учет 1б'!$H$865</f>
        <v>0</v>
      </c>
      <c r="K38" s="245">
        <f>'Учет 1б'!$H$867</f>
        <v>0</v>
      </c>
      <c r="L38" s="246">
        <f>'Учет 1б'!$H$869</f>
        <v>0</v>
      </c>
      <c r="M38" s="247">
        <f>'Учет 1б'!$H$871</f>
        <v>0</v>
      </c>
      <c r="N38" s="244">
        <f>'Учет 1б'!$I$863</f>
        <v>0</v>
      </c>
      <c r="O38" s="245">
        <f>'Учет 1б'!$I$865</f>
        <v>0</v>
      </c>
      <c r="P38" s="245">
        <f>'Учет 1б'!$I$867</f>
        <v>0</v>
      </c>
      <c r="Q38" s="246">
        <f>'Учет 1б'!$I$869</f>
        <v>0</v>
      </c>
      <c r="R38" s="247">
        <f>'Учет 1б'!$I$871</f>
        <v>0</v>
      </c>
      <c r="S38" s="1247">
        <f>(H39+R39)/2</f>
        <v>0</v>
      </c>
      <c r="T38" s="244">
        <f>'Учет 1б'!$J$863</f>
        <v>0</v>
      </c>
      <c r="U38" s="245">
        <f>'Учет 1б'!$J$865</f>
        <v>0</v>
      </c>
      <c r="V38" s="245">
        <f>'Учет 1б'!$J$867</f>
        <v>0</v>
      </c>
      <c r="W38" s="246">
        <f>'Учет 1б'!$J$869</f>
        <v>0</v>
      </c>
      <c r="X38" s="247">
        <f>'Учет 1б'!$J$871</f>
        <v>0</v>
      </c>
      <c r="Y38" s="244">
        <f>'Учет 1б'!$K$863</f>
        <v>0</v>
      </c>
      <c r="Z38" s="245">
        <f>'Учет 1б'!$K$865</f>
        <v>0</v>
      </c>
      <c r="AA38" s="245">
        <f>'Учет 1б'!$K$867</f>
        <v>0</v>
      </c>
      <c r="AB38" s="246">
        <f>'Учет 1б'!$K$869</f>
        <v>0</v>
      </c>
      <c r="AC38" s="247">
        <f>'Учет 1б'!$K$871</f>
        <v>0</v>
      </c>
      <c r="AD38" s="244">
        <f>'Учет 1б'!$L$863</f>
        <v>0</v>
      </c>
      <c r="AE38" s="245">
        <f>'Учет 1б'!$L$865</f>
        <v>0</v>
      </c>
      <c r="AF38" s="245">
        <f>'Учет 1б'!$L$867</f>
        <v>0</v>
      </c>
      <c r="AG38" s="246">
        <f>'Учет 1б'!$L$869</f>
        <v>0</v>
      </c>
      <c r="AH38" s="247">
        <f>'Учет 1б'!$L$871</f>
        <v>0</v>
      </c>
      <c r="AI38" s="244">
        <f>'Учет 1б'!$M$863</f>
        <v>0</v>
      </c>
      <c r="AJ38" s="245">
        <f>'Учет 1б'!$M$865</f>
        <v>0</v>
      </c>
      <c r="AK38" s="245">
        <f>'Учет 1б'!$M$867</f>
        <v>0</v>
      </c>
      <c r="AL38" s="246">
        <f>'Учет 1б'!$M$869</f>
        <v>0</v>
      </c>
      <c r="AM38" s="247">
        <f>'Учет 1б'!$M$871</f>
        <v>0</v>
      </c>
      <c r="AN38" s="244">
        <f>'Учет 1б'!$N$863</f>
        <v>0</v>
      </c>
      <c r="AO38" s="245">
        <f>'Учет 1б'!$N$865</f>
        <v>0</v>
      </c>
      <c r="AP38" s="245">
        <f>'Учет 1б'!$N$867</f>
        <v>0</v>
      </c>
      <c r="AQ38" s="246">
        <f>'Учет 1б'!$N$869</f>
        <v>0</v>
      </c>
      <c r="AR38" s="247">
        <f>'Учет 1б'!$N$871</f>
        <v>0</v>
      </c>
      <c r="AS38" s="244">
        <f>'Учет 1б'!$O$863</f>
        <v>0</v>
      </c>
      <c r="AT38" s="245">
        <f>'Учет 1б'!$O$865</f>
        <v>0</v>
      </c>
      <c r="AU38" s="245">
        <f>'Учет 1б'!$O$867</f>
        <v>0</v>
      </c>
      <c r="AV38" s="246">
        <f>'Учет 1б'!$O$869</f>
        <v>0</v>
      </c>
      <c r="AW38" s="247">
        <f>'Учет 1б'!$O$871</f>
        <v>0</v>
      </c>
      <c r="AX38" s="244">
        <f>'Учет 1б'!$P$863</f>
        <v>0</v>
      </c>
      <c r="AY38" s="245">
        <f>'Учет 1б'!$P$865</f>
        <v>0</v>
      </c>
      <c r="AZ38" s="245">
        <f>'Учет 1б'!$P$867</f>
        <v>0</v>
      </c>
      <c r="BA38" s="246">
        <f>'Учет 1б'!$P$869</f>
        <v>0</v>
      </c>
      <c r="BB38" s="247">
        <f>'Учет 1б'!$P$871</f>
        <v>0</v>
      </c>
      <c r="BC38" s="244">
        <f>'Учет 1б'!$Q$863</f>
        <v>0</v>
      </c>
      <c r="BD38" s="245">
        <f>'Учет 1б'!$Q$865</f>
        <v>0</v>
      </c>
      <c r="BE38" s="245">
        <f>'Учет 1б'!$Q$867</f>
        <v>0</v>
      </c>
      <c r="BF38" s="246">
        <f>'Учет 1б'!$Q$869</f>
        <v>0</v>
      </c>
      <c r="BG38" s="247">
        <f>'Учет 1б'!$Q$871</f>
        <v>0</v>
      </c>
      <c r="BH38" s="244">
        <f>'Учет 1б'!$R$863</f>
        <v>0</v>
      </c>
      <c r="BI38" s="245">
        <f>'Учет 1б'!$R$865</f>
        <v>0</v>
      </c>
      <c r="BJ38" s="245">
        <f>'Учет 1б'!$R$867</f>
        <v>0</v>
      </c>
      <c r="BK38" s="246">
        <f>'Учет 1б'!$R$869</f>
        <v>0</v>
      </c>
      <c r="BL38" s="247">
        <f>'Учет 1б'!$R$871</f>
        <v>0</v>
      </c>
      <c r="BM38" s="244">
        <f>'Учет 1б'!$S$863</f>
        <v>0</v>
      </c>
      <c r="BN38" s="245">
        <f>'Учет 1б'!$S$865</f>
        <v>0</v>
      </c>
      <c r="BO38" s="245">
        <f>'Учет 1б'!$S$867</f>
        <v>0</v>
      </c>
      <c r="BP38" s="246">
        <f>'Учет 1б'!$S$869</f>
        <v>0</v>
      </c>
      <c r="BQ38" s="247">
        <f>'Учет 1б'!$S$871</f>
        <v>0</v>
      </c>
      <c r="BR38" s="1239">
        <f>BL39</f>
        <v>0</v>
      </c>
      <c r="BT38" s="257">
        <v>1</v>
      </c>
    </row>
    <row r="39" spans="1:72" ht="13.5" hidden="1" outlineLevel="1" thickBot="1">
      <c r="A39" s="1238"/>
      <c r="B39" s="1238"/>
      <c r="C39" s="1228"/>
      <c r="D39" s="248">
        <f>'Учет 1б'!$G$864</f>
        <v>0</v>
      </c>
      <c r="E39" s="249">
        <f>'Учет 1б'!$G$866</f>
        <v>0</v>
      </c>
      <c r="F39" s="249">
        <f>'Учет 1б'!$G$868</f>
        <v>0</v>
      </c>
      <c r="G39" s="250">
        <f>'Учет 1б'!$G$870</f>
        <v>0</v>
      </c>
      <c r="H39" s="251">
        <f>'Учет 1б'!$G$872</f>
        <v>0</v>
      </c>
      <c r="I39" s="248">
        <f>'Учет 1б'!$H$864</f>
        <v>0</v>
      </c>
      <c r="J39" s="249">
        <f>'Учет 1б'!$H$866</f>
        <v>0</v>
      </c>
      <c r="K39" s="249">
        <f>'Учет 1б'!$H$868</f>
        <v>0</v>
      </c>
      <c r="L39" s="250">
        <f>'Учет 1б'!$H$870</f>
        <v>0</v>
      </c>
      <c r="M39" s="251">
        <f>'Учет 1б'!$H$872</f>
        <v>0</v>
      </c>
      <c r="N39" s="248">
        <f>'Учет 1б'!$I$864</f>
        <v>0</v>
      </c>
      <c r="O39" s="249">
        <f>'Учет 1б'!$I$866</f>
        <v>0</v>
      </c>
      <c r="P39" s="249">
        <f>'Учет 1б'!$I$868</f>
        <v>0</v>
      </c>
      <c r="Q39" s="250">
        <f>'Учет 1б'!$I$870</f>
        <v>0</v>
      </c>
      <c r="R39" s="251">
        <f>'Учет 1б'!$I$872</f>
        <v>0</v>
      </c>
      <c r="S39" s="1248"/>
      <c r="T39" s="248">
        <f>'Учет 1б'!$J$864</f>
        <v>0</v>
      </c>
      <c r="U39" s="249">
        <f>'Учет 1б'!$J$866</f>
        <v>0</v>
      </c>
      <c r="V39" s="249">
        <f>'Учет 1б'!$J$868</f>
        <v>0</v>
      </c>
      <c r="W39" s="250">
        <f>'Учет 1б'!$J$870</f>
        <v>0</v>
      </c>
      <c r="X39" s="251">
        <f>'Учет 1б'!$J$872</f>
        <v>0</v>
      </c>
      <c r="Y39" s="248">
        <f>'Учет 1б'!$K$864</f>
        <v>0</v>
      </c>
      <c r="Z39" s="249">
        <f>'Учет 1б'!$K$866</f>
        <v>0</v>
      </c>
      <c r="AA39" s="249">
        <f>'Учет 1б'!$K$868</f>
        <v>0</v>
      </c>
      <c r="AB39" s="250">
        <f>'Учет 1б'!$K$870</f>
        <v>0</v>
      </c>
      <c r="AC39" s="251">
        <f>'Учет 1б'!$K$872</f>
        <v>0</v>
      </c>
      <c r="AD39" s="248">
        <f>'Учет 1б'!$L$864</f>
        <v>0</v>
      </c>
      <c r="AE39" s="249">
        <f>'Учет 1б'!$L$866</f>
        <v>0</v>
      </c>
      <c r="AF39" s="249">
        <f>'Учет 1б'!$L$868</f>
        <v>0</v>
      </c>
      <c r="AG39" s="250">
        <f>'Учет 1б'!$L$870</f>
        <v>0</v>
      </c>
      <c r="AH39" s="251">
        <f>'Учет 1б'!$L$872</f>
        <v>0</v>
      </c>
      <c r="AI39" s="248">
        <f>'Учет 1б'!$M$864</f>
        <v>0</v>
      </c>
      <c r="AJ39" s="249">
        <f>'Учет 1б'!$M$866</f>
        <v>0</v>
      </c>
      <c r="AK39" s="249">
        <f>'Учет 1б'!$M$868</f>
        <v>0</v>
      </c>
      <c r="AL39" s="250">
        <f>'Учет 1б'!$M$870</f>
        <v>0</v>
      </c>
      <c r="AM39" s="251">
        <f>'Учет 1б'!$M$872</f>
        <v>0</v>
      </c>
      <c r="AN39" s="248">
        <f>'Учет 1б'!$N$864</f>
        <v>0</v>
      </c>
      <c r="AO39" s="249">
        <f>'Учет 1б'!$N$866</f>
        <v>0</v>
      </c>
      <c r="AP39" s="249">
        <f>'Учет 1б'!$N$868</f>
        <v>0</v>
      </c>
      <c r="AQ39" s="250">
        <f>'Учет 1б'!$N$870</f>
        <v>0</v>
      </c>
      <c r="AR39" s="251">
        <f>'Учет 1б'!$N$872</f>
        <v>0</v>
      </c>
      <c r="AS39" s="248">
        <f>'Учет 1б'!$O$864</f>
        <v>0</v>
      </c>
      <c r="AT39" s="249">
        <f>'Учет 1б'!$O$866</f>
        <v>0</v>
      </c>
      <c r="AU39" s="249">
        <f>'Учет 1б'!$O$868</f>
        <v>0</v>
      </c>
      <c r="AV39" s="250">
        <f>'Учет 1б'!$O$870</f>
        <v>0</v>
      </c>
      <c r="AW39" s="251">
        <f>'Учет 1б'!$O$872</f>
        <v>0</v>
      </c>
      <c r="AX39" s="248">
        <f>'Учет 1б'!$P$864</f>
        <v>0</v>
      </c>
      <c r="AY39" s="249">
        <f>'Учет 1б'!$P$866</f>
        <v>0</v>
      </c>
      <c r="AZ39" s="249">
        <f>'Учет 1б'!$P$868</f>
        <v>0</v>
      </c>
      <c r="BA39" s="250">
        <f>'Учет 1б'!$P$870</f>
        <v>0</v>
      </c>
      <c r="BB39" s="251">
        <f>'Учет 1б'!$P$872</f>
        <v>0</v>
      </c>
      <c r="BC39" s="248">
        <f>'Учет 1б'!$Q$864</f>
        <v>0</v>
      </c>
      <c r="BD39" s="249">
        <f>'Учет 1б'!$Q$866</f>
        <v>0</v>
      </c>
      <c r="BE39" s="249">
        <f>'Учет 1б'!$Q$868</f>
        <v>0</v>
      </c>
      <c r="BF39" s="250">
        <f>'Учет 1б'!$Q$870</f>
        <v>0</v>
      </c>
      <c r="BG39" s="251">
        <f>'Учет 1б'!$Q$872</f>
        <v>0</v>
      </c>
      <c r="BH39" s="248">
        <f>'Учет 1б'!$R$864</f>
        <v>0</v>
      </c>
      <c r="BI39" s="249">
        <f>'Учет 1б'!$R$866</f>
        <v>0</v>
      </c>
      <c r="BJ39" s="249">
        <f>'Учет 1б'!$R$868</f>
        <v>0</v>
      </c>
      <c r="BK39" s="250">
        <f>'Учет 1б'!$R$870</f>
        <v>0</v>
      </c>
      <c r="BL39" s="251">
        <f>'Учет 1б'!$R$872</f>
        <v>0</v>
      </c>
      <c r="BM39" s="248">
        <f>'Учет 1б'!$S$864</f>
        <v>0</v>
      </c>
      <c r="BN39" s="249">
        <f>'Учет 1б'!$S$866</f>
        <v>0</v>
      </c>
      <c r="BO39" s="249">
        <f>'Учет 1б'!$S$868</f>
        <v>0</v>
      </c>
      <c r="BP39" s="250">
        <f>'Учет 1б'!$S$870</f>
        <v>0</v>
      </c>
      <c r="BQ39" s="251">
        <f>'Учет 1б'!$S$872</f>
        <v>0</v>
      </c>
      <c r="BR39" s="1240"/>
      <c r="BT39" s="257"/>
    </row>
    <row r="40" spans="1:72" hidden="1" outlineLevel="1">
      <c r="A40" s="1236">
        <f>'Учет 1б'!$D$874</f>
        <v>0</v>
      </c>
      <c r="B40" s="1236">
        <f>'Учет 1б'!$C$874</f>
        <v>135</v>
      </c>
      <c r="C40" s="1227">
        <f>IF(SUM(D40:G40)&gt;0,SUM(D40:G40),IF(SUM(I40:L40)&gt;0,SUM(I40:L40),IF(SUM(N40:Q40)&gt;0,SUM(N40:Q40),0)))</f>
        <v>0</v>
      </c>
      <c r="D40" s="244">
        <f>'Учет 1б'!$G$923</f>
        <v>0</v>
      </c>
      <c r="E40" s="245">
        <f>'Учет 1б'!$G$925</f>
        <v>0</v>
      </c>
      <c r="F40" s="245">
        <f>'Учет 1б'!$G$927</f>
        <v>0</v>
      </c>
      <c r="G40" s="246">
        <f>'Учет 1б'!$G$929</f>
        <v>0</v>
      </c>
      <c r="H40" s="247">
        <f>'Учет 1б'!$G$931</f>
        <v>0</v>
      </c>
      <c r="I40" s="244">
        <f>'Учет 1б'!$H$923</f>
        <v>0</v>
      </c>
      <c r="J40" s="245">
        <f>'Учет 1б'!$H$925</f>
        <v>0</v>
      </c>
      <c r="K40" s="245">
        <f>'Учет 1б'!$H$927</f>
        <v>0</v>
      </c>
      <c r="L40" s="246">
        <f>'Учет 1б'!$H$929</f>
        <v>0</v>
      </c>
      <c r="M40" s="247">
        <f>'Учет 1б'!$H$931</f>
        <v>0</v>
      </c>
      <c r="N40" s="244">
        <f>'Учет 1б'!$I$923</f>
        <v>0</v>
      </c>
      <c r="O40" s="245">
        <f>'Учет 1б'!$I$925</f>
        <v>0</v>
      </c>
      <c r="P40" s="245">
        <f>'Учет 1б'!$I$927</f>
        <v>0</v>
      </c>
      <c r="Q40" s="246">
        <f>'Учет 1б'!$I$929</f>
        <v>0</v>
      </c>
      <c r="R40" s="247">
        <f>'Учет 1б'!$I$931</f>
        <v>0</v>
      </c>
      <c r="S40" s="1247">
        <f>(H41+R41)/2</f>
        <v>0</v>
      </c>
      <c r="T40" s="244">
        <f>'Учет 1б'!$J$923</f>
        <v>0</v>
      </c>
      <c r="U40" s="245">
        <f>'Учет 1б'!$J$925</f>
        <v>0</v>
      </c>
      <c r="V40" s="245">
        <f>'Учет 1б'!$J$927</f>
        <v>0</v>
      </c>
      <c r="W40" s="246">
        <f>'Учет 1б'!$J$929</f>
        <v>0</v>
      </c>
      <c r="X40" s="247">
        <f>'Учет 1б'!$J$931</f>
        <v>0</v>
      </c>
      <c r="Y40" s="244">
        <f>'Учет 1б'!$K$923</f>
        <v>0</v>
      </c>
      <c r="Z40" s="245">
        <f>'Учет 1б'!$K$925</f>
        <v>0</v>
      </c>
      <c r="AA40" s="245">
        <f>'Учет 1б'!$K$927</f>
        <v>0</v>
      </c>
      <c r="AB40" s="246">
        <f>'Учет 1б'!$K$929</f>
        <v>0</v>
      </c>
      <c r="AC40" s="247">
        <f>'Учет 1б'!$K$931</f>
        <v>0</v>
      </c>
      <c r="AD40" s="244">
        <f>'Учет 1б'!$L$923</f>
        <v>0</v>
      </c>
      <c r="AE40" s="245">
        <f>'Учет 1б'!$L$925</f>
        <v>0</v>
      </c>
      <c r="AF40" s="245">
        <f>'Учет 1б'!$L$927</f>
        <v>0</v>
      </c>
      <c r="AG40" s="246">
        <f>'Учет 1б'!$L$929</f>
        <v>0</v>
      </c>
      <c r="AH40" s="247">
        <f>'Учет 1б'!$L$931</f>
        <v>0</v>
      </c>
      <c r="AI40" s="244">
        <f>'Учет 1б'!$M$923</f>
        <v>0</v>
      </c>
      <c r="AJ40" s="245">
        <f>'Учет 1б'!$M$925</f>
        <v>0</v>
      </c>
      <c r="AK40" s="245">
        <f>'Учет 1б'!$M$927</f>
        <v>0</v>
      </c>
      <c r="AL40" s="246">
        <f>'Учет 1б'!$M$929</f>
        <v>0</v>
      </c>
      <c r="AM40" s="247">
        <f>'Учет 1б'!$M$931</f>
        <v>0</v>
      </c>
      <c r="AN40" s="244">
        <f>'Учет 1б'!$N$923</f>
        <v>0</v>
      </c>
      <c r="AO40" s="245">
        <f>'Учет 1б'!$N$925</f>
        <v>0</v>
      </c>
      <c r="AP40" s="245">
        <f>'Учет 1б'!$N$927</f>
        <v>0</v>
      </c>
      <c r="AQ40" s="246">
        <f>'Учет 1б'!$N$929</f>
        <v>0</v>
      </c>
      <c r="AR40" s="247">
        <f>'Учет 1б'!$N$931</f>
        <v>0</v>
      </c>
      <c r="AS40" s="244">
        <f>'Учет 1б'!$O$923</f>
        <v>0</v>
      </c>
      <c r="AT40" s="245">
        <f>'Учет 1б'!$O$925</f>
        <v>0</v>
      </c>
      <c r="AU40" s="245">
        <f>'Учет 1б'!$O$927</f>
        <v>0</v>
      </c>
      <c r="AV40" s="246">
        <f>'Учет 1б'!$O$929</f>
        <v>0</v>
      </c>
      <c r="AW40" s="247">
        <f>'Учет 1б'!$O$931</f>
        <v>0</v>
      </c>
      <c r="AX40" s="244">
        <f>'Учет 1б'!$P$923</f>
        <v>0</v>
      </c>
      <c r="AY40" s="245">
        <f>'Учет 1б'!$P$925</f>
        <v>0</v>
      </c>
      <c r="AZ40" s="245">
        <f>'Учет 1б'!$P$927</f>
        <v>0</v>
      </c>
      <c r="BA40" s="246">
        <f>'Учет 1б'!$P$929</f>
        <v>0</v>
      </c>
      <c r="BB40" s="247">
        <f>'Учет 1б'!$P$931</f>
        <v>0</v>
      </c>
      <c r="BC40" s="244">
        <f>'Учет 1б'!$Q$923</f>
        <v>0</v>
      </c>
      <c r="BD40" s="245">
        <f>'Учет 1б'!$Q$925</f>
        <v>0</v>
      </c>
      <c r="BE40" s="245">
        <f>'Учет 1б'!$Q$927</f>
        <v>0</v>
      </c>
      <c r="BF40" s="246">
        <f>'Учет 1б'!$Q$929</f>
        <v>0</v>
      </c>
      <c r="BG40" s="247">
        <f>'Учет 1б'!$Q$931</f>
        <v>0</v>
      </c>
      <c r="BH40" s="244">
        <f>'Учет 1б'!$R$923</f>
        <v>0</v>
      </c>
      <c r="BI40" s="245">
        <f>'Учет 1б'!$R$925</f>
        <v>0</v>
      </c>
      <c r="BJ40" s="245">
        <f>'Учет 1б'!$R$927</f>
        <v>0</v>
      </c>
      <c r="BK40" s="246">
        <f>'Учет 1б'!$R$929</f>
        <v>0</v>
      </c>
      <c r="BL40" s="247">
        <f>'Учет 1б'!$R$931</f>
        <v>0</v>
      </c>
      <c r="BM40" s="244">
        <f>'Учет 1б'!$S$923</f>
        <v>0</v>
      </c>
      <c r="BN40" s="245">
        <f>'Учет 1б'!$S$925</f>
        <v>0</v>
      </c>
      <c r="BO40" s="245">
        <f>'Учет 1б'!$S$927</f>
        <v>0</v>
      </c>
      <c r="BP40" s="246">
        <f>'Учет 1б'!$S$929</f>
        <v>0</v>
      </c>
      <c r="BQ40" s="247">
        <f>'Учет 1б'!$S$931</f>
        <v>0</v>
      </c>
      <c r="BR40" s="1239">
        <f>BL41</f>
        <v>0</v>
      </c>
      <c r="BT40" s="257">
        <v>1</v>
      </c>
    </row>
    <row r="41" spans="1:72" ht="13.5" hidden="1" outlineLevel="1" thickBot="1">
      <c r="A41" s="1238"/>
      <c r="B41" s="1238"/>
      <c r="C41" s="1228"/>
      <c r="D41" s="248">
        <f>'Учет 1б'!$G$924</f>
        <v>0</v>
      </c>
      <c r="E41" s="249">
        <f>'Учет 1б'!$G$926</f>
        <v>0</v>
      </c>
      <c r="F41" s="249">
        <f>'Учет 1б'!$G$928</f>
        <v>0</v>
      </c>
      <c r="G41" s="250">
        <f>'Учет 1б'!$G$930</f>
        <v>0</v>
      </c>
      <c r="H41" s="251">
        <f>'Учет 1б'!$G$932</f>
        <v>0</v>
      </c>
      <c r="I41" s="248">
        <f>'Учет 1б'!$H$924</f>
        <v>0</v>
      </c>
      <c r="J41" s="249">
        <f>'Учет 1б'!$H$926</f>
        <v>0</v>
      </c>
      <c r="K41" s="249">
        <f>'Учет 1б'!$H$928</f>
        <v>0</v>
      </c>
      <c r="L41" s="250">
        <f>'Учет 1б'!$H$930</f>
        <v>0</v>
      </c>
      <c r="M41" s="251">
        <f>'Учет 1б'!$H$932</f>
        <v>0</v>
      </c>
      <c r="N41" s="248">
        <f>'Учет 1б'!$I$924</f>
        <v>0</v>
      </c>
      <c r="O41" s="249">
        <f>'Учет 1б'!$I$926</f>
        <v>0</v>
      </c>
      <c r="P41" s="249">
        <f>'Учет 1б'!$I$928</f>
        <v>0</v>
      </c>
      <c r="Q41" s="250">
        <f>'Учет 1б'!$I$930</f>
        <v>0</v>
      </c>
      <c r="R41" s="251">
        <f>'Учет 1б'!$I$932</f>
        <v>0</v>
      </c>
      <c r="S41" s="1248"/>
      <c r="T41" s="248">
        <f>'Учет 1б'!$J$924</f>
        <v>0</v>
      </c>
      <c r="U41" s="249">
        <f>'Учет 1б'!$J$926</f>
        <v>0</v>
      </c>
      <c r="V41" s="249">
        <f>'Учет 1б'!$J$928</f>
        <v>0</v>
      </c>
      <c r="W41" s="250">
        <f>'Учет 1б'!$J$930</f>
        <v>0</v>
      </c>
      <c r="X41" s="251">
        <f>'Учет 1б'!$J$932</f>
        <v>0</v>
      </c>
      <c r="Y41" s="248">
        <f>'Учет 1б'!$K$924</f>
        <v>0</v>
      </c>
      <c r="Z41" s="249">
        <f>'Учет 1б'!$K$926</f>
        <v>0</v>
      </c>
      <c r="AA41" s="249">
        <f>'Учет 1б'!$K$928</f>
        <v>0</v>
      </c>
      <c r="AB41" s="250">
        <f>'Учет 1б'!$K$930</f>
        <v>0</v>
      </c>
      <c r="AC41" s="251">
        <f>'Учет 1б'!$K$932</f>
        <v>0</v>
      </c>
      <c r="AD41" s="248">
        <f>'Учет 1б'!$L$924</f>
        <v>0</v>
      </c>
      <c r="AE41" s="249">
        <f>'Учет 1б'!$L$926</f>
        <v>0</v>
      </c>
      <c r="AF41" s="249">
        <f>'Учет 1б'!$L$928</f>
        <v>0</v>
      </c>
      <c r="AG41" s="250">
        <f>'Учет 1б'!$L$930</f>
        <v>0</v>
      </c>
      <c r="AH41" s="251">
        <f>'Учет 1б'!$L$932</f>
        <v>0</v>
      </c>
      <c r="AI41" s="248">
        <f>'Учет 1б'!$M$924</f>
        <v>0</v>
      </c>
      <c r="AJ41" s="249">
        <f>'Учет 1б'!$M$926</f>
        <v>0</v>
      </c>
      <c r="AK41" s="249">
        <f>'Учет 1б'!$M$928</f>
        <v>0</v>
      </c>
      <c r="AL41" s="250">
        <f>'Учет 1б'!$M$930</f>
        <v>0</v>
      </c>
      <c r="AM41" s="251">
        <f>'Учет 1б'!$M$932</f>
        <v>0</v>
      </c>
      <c r="AN41" s="248">
        <f>'Учет 1б'!$N$924</f>
        <v>0</v>
      </c>
      <c r="AO41" s="249">
        <f>'Учет 1б'!$N$926</f>
        <v>0</v>
      </c>
      <c r="AP41" s="249">
        <f>'Учет 1б'!$N$928</f>
        <v>0</v>
      </c>
      <c r="AQ41" s="250">
        <f>'Учет 1б'!$N$930</f>
        <v>0</v>
      </c>
      <c r="AR41" s="251">
        <f>'Учет 1б'!$N$932</f>
        <v>0</v>
      </c>
      <c r="AS41" s="248">
        <f>'Учет 1б'!$O$924</f>
        <v>0</v>
      </c>
      <c r="AT41" s="249">
        <f>'Учет 1б'!$O$926</f>
        <v>0</v>
      </c>
      <c r="AU41" s="249">
        <f>'Учет 1б'!$O$928</f>
        <v>0</v>
      </c>
      <c r="AV41" s="250">
        <f>'Учет 1б'!$O$930</f>
        <v>0</v>
      </c>
      <c r="AW41" s="251">
        <f>'Учет 1б'!$O$932</f>
        <v>0</v>
      </c>
      <c r="AX41" s="248">
        <f>'Учет 1б'!$P$924</f>
        <v>0</v>
      </c>
      <c r="AY41" s="249">
        <f>'Учет 1б'!$P$926</f>
        <v>0</v>
      </c>
      <c r="AZ41" s="249">
        <f>'Учет 1б'!$P$928</f>
        <v>0</v>
      </c>
      <c r="BA41" s="250">
        <f>'Учет 1б'!$P$930</f>
        <v>0</v>
      </c>
      <c r="BB41" s="251">
        <f>'Учет 1б'!$P$932</f>
        <v>0</v>
      </c>
      <c r="BC41" s="248">
        <f>'Учет 1б'!$Q$924</f>
        <v>0</v>
      </c>
      <c r="BD41" s="249">
        <f>'Учет 1б'!$Q$926</f>
        <v>0</v>
      </c>
      <c r="BE41" s="249">
        <f>'Учет 1б'!$Q$928</f>
        <v>0</v>
      </c>
      <c r="BF41" s="250">
        <f>'Учет 1б'!$Q$930</f>
        <v>0</v>
      </c>
      <c r="BG41" s="251">
        <f>'Учет 1б'!$Q$932</f>
        <v>0</v>
      </c>
      <c r="BH41" s="248">
        <f>'Учет 1б'!$R$924</f>
        <v>0</v>
      </c>
      <c r="BI41" s="249">
        <f>'Учет 1б'!$R$926</f>
        <v>0</v>
      </c>
      <c r="BJ41" s="249">
        <f>'Учет 1б'!$R$928</f>
        <v>0</v>
      </c>
      <c r="BK41" s="250">
        <f>'Учет 1б'!$R$930</f>
        <v>0</v>
      </c>
      <c r="BL41" s="251">
        <f>'Учет 1б'!$R$932</f>
        <v>0</v>
      </c>
      <c r="BM41" s="248">
        <f>'Учет 1б'!$S$924</f>
        <v>0</v>
      </c>
      <c r="BN41" s="249">
        <f>'Учет 1б'!$S$926</f>
        <v>0</v>
      </c>
      <c r="BO41" s="249">
        <f>'Учет 1б'!$S$928</f>
        <v>0</v>
      </c>
      <c r="BP41" s="250">
        <f>'Учет 1б'!$S$930</f>
        <v>0</v>
      </c>
      <c r="BQ41" s="251">
        <f>'Учет 1б'!$S$932</f>
        <v>0</v>
      </c>
      <c r="BR41" s="1240"/>
      <c r="BT41" s="257"/>
    </row>
    <row r="42" spans="1:72" hidden="1" outlineLevel="1">
      <c r="A42" s="1236">
        <f>'Учет 1б'!$D$934</f>
        <v>0</v>
      </c>
      <c r="B42" s="1236">
        <f>'Учет 1б'!$C$934</f>
        <v>136</v>
      </c>
      <c r="C42" s="1227">
        <f>IF(SUM(D42:G42)&gt;0,SUM(D42:G42),IF(SUM(I42:L42)&gt;0,SUM(I42:L42),IF(SUM(N42:Q42)&gt;0,SUM(N42:Q42),0)))</f>
        <v>0</v>
      </c>
      <c r="D42" s="244">
        <f>'Учет 1б'!$G$983</f>
        <v>0</v>
      </c>
      <c r="E42" s="245">
        <f>'Учет 1б'!$G$985</f>
        <v>0</v>
      </c>
      <c r="F42" s="245">
        <f>'Учет 1б'!$G$987</f>
        <v>0</v>
      </c>
      <c r="G42" s="246">
        <f>'Учет 1б'!$G$989</f>
        <v>0</v>
      </c>
      <c r="H42" s="247">
        <f>'Учет 1б'!$G$991</f>
        <v>0</v>
      </c>
      <c r="I42" s="244">
        <f>'Учет 1б'!$H$983</f>
        <v>0</v>
      </c>
      <c r="J42" s="245">
        <f>'Учет 1б'!$H$985</f>
        <v>0</v>
      </c>
      <c r="K42" s="245">
        <f>'Учет 1б'!$H$987</f>
        <v>0</v>
      </c>
      <c r="L42" s="246">
        <f>'Учет 1б'!$H$989</f>
        <v>0</v>
      </c>
      <c r="M42" s="247">
        <f>'Учет 1б'!$H$991</f>
        <v>0</v>
      </c>
      <c r="N42" s="244">
        <f>'Учет 1б'!$I$983</f>
        <v>0</v>
      </c>
      <c r="O42" s="245">
        <f>'Учет 1б'!$I$985</f>
        <v>0</v>
      </c>
      <c r="P42" s="245">
        <f>'Учет 1б'!$I$987</f>
        <v>0</v>
      </c>
      <c r="Q42" s="246">
        <f>'Учет 1б'!$I$989</f>
        <v>0</v>
      </c>
      <c r="R42" s="247">
        <f>'Учет 1б'!$I$991</f>
        <v>0</v>
      </c>
      <c r="S42" s="1247">
        <f>(H43+R43)/2</f>
        <v>0</v>
      </c>
      <c r="T42" s="244">
        <f>'Учет 1б'!$J$983</f>
        <v>0</v>
      </c>
      <c r="U42" s="245">
        <f>'Учет 1б'!$J$985</f>
        <v>0</v>
      </c>
      <c r="V42" s="245">
        <f>'Учет 1б'!$J$987</f>
        <v>0</v>
      </c>
      <c r="W42" s="246">
        <f>'Учет 1б'!$J$989</f>
        <v>0</v>
      </c>
      <c r="X42" s="247">
        <f>'Учет 1б'!$J$991</f>
        <v>0</v>
      </c>
      <c r="Y42" s="244">
        <f>'Учет 1б'!$K$983</f>
        <v>0</v>
      </c>
      <c r="Z42" s="245">
        <f>'Учет 1б'!$K$985</f>
        <v>0</v>
      </c>
      <c r="AA42" s="245">
        <f>'Учет 1б'!$K$987</f>
        <v>0</v>
      </c>
      <c r="AB42" s="246">
        <f>'Учет 1б'!$K$989</f>
        <v>0</v>
      </c>
      <c r="AC42" s="247">
        <f>'Учет 1б'!$K$991</f>
        <v>0</v>
      </c>
      <c r="AD42" s="244">
        <f>'Учет 1б'!$L$983</f>
        <v>0</v>
      </c>
      <c r="AE42" s="245">
        <f>'Учет 1б'!$L$985</f>
        <v>0</v>
      </c>
      <c r="AF42" s="245">
        <f>'Учет 1б'!$L$987</f>
        <v>0</v>
      </c>
      <c r="AG42" s="246">
        <f>'Учет 1б'!$L$989</f>
        <v>0</v>
      </c>
      <c r="AH42" s="247">
        <f>'Учет 1б'!$L$991</f>
        <v>0</v>
      </c>
      <c r="AI42" s="244">
        <f>'Учет 1б'!$M$983</f>
        <v>0</v>
      </c>
      <c r="AJ42" s="245">
        <f>'Учет 1б'!$M$985</f>
        <v>0</v>
      </c>
      <c r="AK42" s="245">
        <f>'Учет 1б'!$M$987</f>
        <v>0</v>
      </c>
      <c r="AL42" s="246">
        <f>'Учет 1б'!$M$989</f>
        <v>0</v>
      </c>
      <c r="AM42" s="247">
        <f>'Учет 1б'!$M$991</f>
        <v>0</v>
      </c>
      <c r="AN42" s="244">
        <f>'Учет 1б'!$N$983</f>
        <v>0</v>
      </c>
      <c r="AO42" s="245">
        <f>'Учет 1б'!$N$985</f>
        <v>0</v>
      </c>
      <c r="AP42" s="245">
        <f>'Учет 1б'!$N$987</f>
        <v>0</v>
      </c>
      <c r="AQ42" s="246">
        <f>'Учет 1б'!$N$989</f>
        <v>0</v>
      </c>
      <c r="AR42" s="247">
        <f>'Учет 1б'!$N$991</f>
        <v>0</v>
      </c>
      <c r="AS42" s="244">
        <f>'Учет 1б'!$O$983</f>
        <v>0</v>
      </c>
      <c r="AT42" s="245">
        <f>'Учет 1б'!$O$985</f>
        <v>0</v>
      </c>
      <c r="AU42" s="245">
        <f>'Учет 1б'!$O$987</f>
        <v>0</v>
      </c>
      <c r="AV42" s="246">
        <f>'Учет 1б'!$O$989</f>
        <v>0</v>
      </c>
      <c r="AW42" s="247">
        <f>'Учет 1б'!$O$991</f>
        <v>0</v>
      </c>
      <c r="AX42" s="244">
        <f>'Учет 1б'!$P$983</f>
        <v>0</v>
      </c>
      <c r="AY42" s="245">
        <f>'Учет 1б'!$P$985</f>
        <v>0</v>
      </c>
      <c r="AZ42" s="245">
        <f>'Учет 1б'!$P$987</f>
        <v>0</v>
      </c>
      <c r="BA42" s="246">
        <f>'Учет 1б'!$P$989</f>
        <v>0</v>
      </c>
      <c r="BB42" s="247">
        <f>'Учет 1б'!$P$991</f>
        <v>0</v>
      </c>
      <c r="BC42" s="244">
        <f>'Учет 1б'!$Q$983</f>
        <v>0</v>
      </c>
      <c r="BD42" s="245">
        <f>'Учет 1б'!$Q$985</f>
        <v>0</v>
      </c>
      <c r="BE42" s="245">
        <f>'Учет 1б'!$Q$987</f>
        <v>0</v>
      </c>
      <c r="BF42" s="246">
        <f>'Учет 1б'!$Q$989</f>
        <v>0</v>
      </c>
      <c r="BG42" s="247">
        <f>'Учет 1б'!$Q$991</f>
        <v>0</v>
      </c>
      <c r="BH42" s="244">
        <f>'Учет 1б'!$R$983</f>
        <v>0</v>
      </c>
      <c r="BI42" s="245">
        <f>'Учет 1б'!$R$985</f>
        <v>0</v>
      </c>
      <c r="BJ42" s="245">
        <f>'Учет 1б'!$R$987</f>
        <v>0</v>
      </c>
      <c r="BK42" s="246">
        <f>'Учет 1б'!$R$989</f>
        <v>0</v>
      </c>
      <c r="BL42" s="247">
        <f>'Учет 1б'!$R$991</f>
        <v>0</v>
      </c>
      <c r="BM42" s="244">
        <f>'Учет 1б'!$S$983</f>
        <v>0</v>
      </c>
      <c r="BN42" s="245">
        <f>'Учет 1б'!$S$985</f>
        <v>0</v>
      </c>
      <c r="BO42" s="245">
        <f>'Учет 1б'!$S$987</f>
        <v>0</v>
      </c>
      <c r="BP42" s="246">
        <f>'Учет 1б'!$S$989</f>
        <v>0</v>
      </c>
      <c r="BQ42" s="247">
        <f>'Учет 1б'!$S$991</f>
        <v>0</v>
      </c>
      <c r="BR42" s="1239">
        <f>BL43</f>
        <v>0</v>
      </c>
      <c r="BT42" s="257">
        <v>1</v>
      </c>
    </row>
    <row r="43" spans="1:72" ht="13.5" hidden="1" outlineLevel="1" thickBot="1">
      <c r="A43" s="1238"/>
      <c r="B43" s="1238"/>
      <c r="C43" s="1228"/>
      <c r="D43" s="248">
        <f>'Учет 1б'!$G$984</f>
        <v>0</v>
      </c>
      <c r="E43" s="249">
        <f>'Учет 1б'!$G$986</f>
        <v>0</v>
      </c>
      <c r="F43" s="249">
        <f>'Учет 1б'!$G$988</f>
        <v>0</v>
      </c>
      <c r="G43" s="250">
        <f>'Учет 1б'!$G$990</f>
        <v>0</v>
      </c>
      <c r="H43" s="251">
        <f>'Учет 1б'!$G$992</f>
        <v>0</v>
      </c>
      <c r="I43" s="248">
        <f>'Учет 1б'!$H$984</f>
        <v>0</v>
      </c>
      <c r="J43" s="249">
        <f>'Учет 1б'!$H$986</f>
        <v>0</v>
      </c>
      <c r="K43" s="249">
        <f>'Учет 1б'!$H$988</f>
        <v>0</v>
      </c>
      <c r="L43" s="250">
        <f>'Учет 1б'!$H$990</f>
        <v>0</v>
      </c>
      <c r="M43" s="251">
        <f>'Учет 1б'!$H$992</f>
        <v>0</v>
      </c>
      <c r="N43" s="248">
        <f>'Учет 1б'!$I$984</f>
        <v>0</v>
      </c>
      <c r="O43" s="249">
        <f>'Учет 1б'!$I$986</f>
        <v>0</v>
      </c>
      <c r="P43" s="249">
        <f>'Учет 1б'!$I$988</f>
        <v>0</v>
      </c>
      <c r="Q43" s="250">
        <f>'Учет 1б'!$I$990</f>
        <v>0</v>
      </c>
      <c r="R43" s="251">
        <f>'Учет 1б'!$I$992</f>
        <v>0</v>
      </c>
      <c r="S43" s="1248"/>
      <c r="T43" s="248">
        <f>'Учет 1б'!$J$984</f>
        <v>0</v>
      </c>
      <c r="U43" s="249">
        <f>'Учет 1б'!$J$986</f>
        <v>0</v>
      </c>
      <c r="V43" s="249">
        <f>'Учет 1б'!$J$988</f>
        <v>0</v>
      </c>
      <c r="W43" s="250">
        <f>'Учет 1б'!$J$990</f>
        <v>0</v>
      </c>
      <c r="X43" s="251">
        <f>'Учет 1б'!$J$992</f>
        <v>0</v>
      </c>
      <c r="Y43" s="248">
        <f>'Учет 1б'!$K$984</f>
        <v>0</v>
      </c>
      <c r="Z43" s="249">
        <f>'Учет 1б'!$K$986</f>
        <v>0</v>
      </c>
      <c r="AA43" s="249">
        <f>'Учет 1б'!$K$988</f>
        <v>0</v>
      </c>
      <c r="AB43" s="250">
        <f>'Учет 1б'!$K$990</f>
        <v>0</v>
      </c>
      <c r="AC43" s="251">
        <f>'Учет 1б'!$K$992</f>
        <v>0</v>
      </c>
      <c r="AD43" s="248">
        <f>'Учет 1б'!$L$984</f>
        <v>0</v>
      </c>
      <c r="AE43" s="249">
        <f>'Учет 1б'!$L$986</f>
        <v>0</v>
      </c>
      <c r="AF43" s="249">
        <f>'Учет 1б'!$L$988</f>
        <v>0</v>
      </c>
      <c r="AG43" s="250">
        <f>'Учет 1б'!$L$990</f>
        <v>0</v>
      </c>
      <c r="AH43" s="251">
        <f>'Учет 1б'!$L$992</f>
        <v>0</v>
      </c>
      <c r="AI43" s="248">
        <f>'Учет 1б'!$M$984</f>
        <v>0</v>
      </c>
      <c r="AJ43" s="249">
        <f>'Учет 1б'!$M$986</f>
        <v>0</v>
      </c>
      <c r="AK43" s="249">
        <f>'Учет 1б'!$M$988</f>
        <v>0</v>
      </c>
      <c r="AL43" s="250">
        <f>'Учет 1б'!$M$990</f>
        <v>0</v>
      </c>
      <c r="AM43" s="251">
        <f>'Учет 1б'!$M$992</f>
        <v>0</v>
      </c>
      <c r="AN43" s="248">
        <f>'Учет 1б'!$N$984</f>
        <v>0</v>
      </c>
      <c r="AO43" s="249">
        <f>'Учет 1б'!$N$986</f>
        <v>0</v>
      </c>
      <c r="AP43" s="249">
        <f>'Учет 1б'!$N$988</f>
        <v>0</v>
      </c>
      <c r="AQ43" s="250">
        <f>'Учет 1б'!$N$990</f>
        <v>0</v>
      </c>
      <c r="AR43" s="251">
        <f>'Учет 1б'!$N$992</f>
        <v>0</v>
      </c>
      <c r="AS43" s="248">
        <f>'Учет 1б'!$O$984</f>
        <v>0</v>
      </c>
      <c r="AT43" s="249">
        <f>'Учет 1б'!$O$986</f>
        <v>0</v>
      </c>
      <c r="AU43" s="249">
        <f>'Учет 1б'!$O$988</f>
        <v>0</v>
      </c>
      <c r="AV43" s="250">
        <f>'Учет 1б'!$O$990</f>
        <v>0</v>
      </c>
      <c r="AW43" s="251">
        <f>'Учет 1б'!$O$992</f>
        <v>0</v>
      </c>
      <c r="AX43" s="248">
        <f>'Учет 1б'!$P$984</f>
        <v>0</v>
      </c>
      <c r="AY43" s="249">
        <f>'Учет 1б'!$P$986</f>
        <v>0</v>
      </c>
      <c r="AZ43" s="249">
        <f>'Учет 1б'!$P$988</f>
        <v>0</v>
      </c>
      <c r="BA43" s="250">
        <f>'Учет 1б'!$P$990</f>
        <v>0</v>
      </c>
      <c r="BB43" s="251">
        <f>'Учет 1б'!$P$992</f>
        <v>0</v>
      </c>
      <c r="BC43" s="248">
        <f>'Учет 1б'!$Q$984</f>
        <v>0</v>
      </c>
      <c r="BD43" s="249">
        <f>'Учет 1б'!$Q$986</f>
        <v>0</v>
      </c>
      <c r="BE43" s="249">
        <f>'Учет 1б'!$Q$988</f>
        <v>0</v>
      </c>
      <c r="BF43" s="250">
        <f>'Учет 1б'!$Q$990</f>
        <v>0</v>
      </c>
      <c r="BG43" s="251">
        <f>'Учет 1б'!$Q$992</f>
        <v>0</v>
      </c>
      <c r="BH43" s="248">
        <f>'Учет 1б'!$R$984</f>
        <v>0</v>
      </c>
      <c r="BI43" s="249">
        <f>'Учет 1б'!$R$986</f>
        <v>0</v>
      </c>
      <c r="BJ43" s="249">
        <f>'Учет 1б'!$R$988</f>
        <v>0</v>
      </c>
      <c r="BK43" s="250">
        <f>'Учет 1б'!$R$990</f>
        <v>0</v>
      </c>
      <c r="BL43" s="251">
        <f>'Учет 1б'!$R$992</f>
        <v>0</v>
      </c>
      <c r="BM43" s="248">
        <f>'Учет 1б'!$S$984</f>
        <v>0</v>
      </c>
      <c r="BN43" s="249">
        <f>'Учет 1б'!$S$986</f>
        <v>0</v>
      </c>
      <c r="BO43" s="249">
        <f>'Учет 1б'!$S$988</f>
        <v>0</v>
      </c>
      <c r="BP43" s="250">
        <f>'Учет 1б'!$S$990</f>
        <v>0</v>
      </c>
      <c r="BQ43" s="251">
        <f>'Учет 1б'!$S$992</f>
        <v>0</v>
      </c>
      <c r="BR43" s="1240"/>
      <c r="BT43" s="257"/>
    </row>
    <row r="44" spans="1:72" hidden="1" outlineLevel="1">
      <c r="A44" s="1236">
        <f>'Учет 2б'!$D$5</f>
        <v>476</v>
      </c>
      <c r="B44" s="1236">
        <f>'Учет 2б'!$C$5</f>
        <v>211</v>
      </c>
      <c r="C44" s="1227">
        <f>IF(SUM(D44:G44)&gt;0,SUM(D44:G44),IF(SUM(I44:L44)&gt;0,SUM(I44:L44),IF(SUM(N44:Q44)&gt;0,SUM(N44:Q44),0)))</f>
        <v>0</v>
      </c>
      <c r="D44" s="244">
        <f>'Учет 2б'!$G$54</f>
        <v>0</v>
      </c>
      <c r="E44" s="245">
        <f>'Учет 2б'!$G$56</f>
        <v>0</v>
      </c>
      <c r="F44" s="245">
        <f>'Учет 2б'!$G$58</f>
        <v>0</v>
      </c>
      <c r="G44" s="246">
        <f>'Учет 2б'!$G$60</f>
        <v>0</v>
      </c>
      <c r="H44" s="247">
        <f>'Учет 2б'!$G$62</f>
        <v>0</v>
      </c>
      <c r="I44" s="244">
        <f>'Учет 2б'!$H$54</f>
        <v>0</v>
      </c>
      <c r="J44" s="245">
        <f>'Учет 2б'!$H$56</f>
        <v>0</v>
      </c>
      <c r="K44" s="245">
        <f>'Учет 2б'!$H$58</f>
        <v>0</v>
      </c>
      <c r="L44" s="246">
        <f>'Учет 2б'!$H$60</f>
        <v>0</v>
      </c>
      <c r="M44" s="247">
        <f>'Учет 2б'!$H$62</f>
        <v>0</v>
      </c>
      <c r="N44" s="244">
        <f>'Учет 2б'!$I$54</f>
        <v>0</v>
      </c>
      <c r="O44" s="245">
        <f>'Учет 2б'!$I$56</f>
        <v>0</v>
      </c>
      <c r="P44" s="245">
        <f>'Учет 2б'!$I$58</f>
        <v>0</v>
      </c>
      <c r="Q44" s="246">
        <f>'Учет 2б'!$I$60</f>
        <v>0</v>
      </c>
      <c r="R44" s="247">
        <f>'Учет 2б'!$I$62</f>
        <v>0</v>
      </c>
      <c r="S44" s="1247">
        <f>(H45+R45)/2</f>
        <v>0</v>
      </c>
      <c r="T44" s="244">
        <f>'Учет 2б'!$J$54</f>
        <v>0</v>
      </c>
      <c r="U44" s="245">
        <f>'Учет 2б'!$J$56</f>
        <v>0</v>
      </c>
      <c r="V44" s="245">
        <f>'Учет 2б'!$J$58</f>
        <v>0</v>
      </c>
      <c r="W44" s="246">
        <f>'Учет 2б'!$J$60</f>
        <v>0</v>
      </c>
      <c r="X44" s="247">
        <f>'Учет 2б'!$J$62</f>
        <v>0</v>
      </c>
      <c r="Y44" s="244">
        <f>'Учет 2б'!$K$54</f>
        <v>0</v>
      </c>
      <c r="Z44" s="245">
        <f>'Учет 2б'!$K$56</f>
        <v>0</v>
      </c>
      <c r="AA44" s="245">
        <f>'Учет 2б'!$K$58</f>
        <v>0</v>
      </c>
      <c r="AB44" s="246">
        <f>'Учет 2б'!$K$60</f>
        <v>0</v>
      </c>
      <c r="AC44" s="247">
        <f>'Учет 2б'!$K$62</f>
        <v>0</v>
      </c>
      <c r="AD44" s="244">
        <f>'Учет 2б'!$L$54</f>
        <v>0</v>
      </c>
      <c r="AE44" s="245">
        <f>'Учет 2б'!$L$56</f>
        <v>0</v>
      </c>
      <c r="AF44" s="245">
        <f>'Учет 2б'!$L$58</f>
        <v>0</v>
      </c>
      <c r="AG44" s="246">
        <f>'Учет 2б'!$L$60</f>
        <v>0</v>
      </c>
      <c r="AH44" s="247">
        <f>'Учет 2б'!$L$62</f>
        <v>0</v>
      </c>
      <c r="AI44" s="244">
        <f>'Учет 2б'!$M$54</f>
        <v>0</v>
      </c>
      <c r="AJ44" s="245">
        <f>'Учет 2б'!$M$56</f>
        <v>0</v>
      </c>
      <c r="AK44" s="245">
        <f>'Учет 2б'!$M$58</f>
        <v>0</v>
      </c>
      <c r="AL44" s="246">
        <f>'Учет 2б'!$M$60</f>
        <v>0</v>
      </c>
      <c r="AM44" s="247">
        <f>'Учет 2б'!$M$62</f>
        <v>0</v>
      </c>
      <c r="AN44" s="244">
        <f>'Учет 2б'!$N$54</f>
        <v>0</v>
      </c>
      <c r="AO44" s="245">
        <f>'Учет 2б'!$N$56</f>
        <v>0</v>
      </c>
      <c r="AP44" s="245">
        <f>'Учет 2б'!$N$58</f>
        <v>0</v>
      </c>
      <c r="AQ44" s="246">
        <f>'Учет 2б'!$N$60</f>
        <v>0</v>
      </c>
      <c r="AR44" s="247">
        <f>'Учет 2б'!$N$62</f>
        <v>0</v>
      </c>
      <c r="AS44" s="244">
        <f>'Учет 2б'!$O$54</f>
        <v>0</v>
      </c>
      <c r="AT44" s="245">
        <f>'Учет 2б'!$O$56</f>
        <v>0</v>
      </c>
      <c r="AU44" s="245">
        <f>'Учет 2б'!$O$58</f>
        <v>0</v>
      </c>
      <c r="AV44" s="246">
        <f>'Учет 2б'!$O$60</f>
        <v>0</v>
      </c>
      <c r="AW44" s="247">
        <f>'Учет 2б'!$O$62</f>
        <v>0</v>
      </c>
      <c r="AX44" s="244">
        <f>'Учет 2б'!$P$54</f>
        <v>0</v>
      </c>
      <c r="AY44" s="245">
        <f>'Учет 2б'!$P$56</f>
        <v>0</v>
      </c>
      <c r="AZ44" s="245">
        <f>'Учет 2б'!$P$58</f>
        <v>0</v>
      </c>
      <c r="BA44" s="246">
        <f>'Учет 2б'!$P$60</f>
        <v>0</v>
      </c>
      <c r="BB44" s="247">
        <f>'Учет 2б'!$P$62</f>
        <v>0</v>
      </c>
      <c r="BC44" s="244">
        <f>'Учет 2б'!$Q$54</f>
        <v>0</v>
      </c>
      <c r="BD44" s="245">
        <f>'Учет 2б'!$Q$56</f>
        <v>0</v>
      </c>
      <c r="BE44" s="245">
        <f>'Учет 2б'!$Q$58</f>
        <v>0</v>
      </c>
      <c r="BF44" s="246">
        <f>'Учет 2б'!$Q$60</f>
        <v>0</v>
      </c>
      <c r="BG44" s="247">
        <f>'Учет 2б'!$Q$62</f>
        <v>0</v>
      </c>
      <c r="BH44" s="244">
        <f>'Учет 2б'!$R$54</f>
        <v>0</v>
      </c>
      <c r="BI44" s="245">
        <f>'Учет 2б'!$R$56</f>
        <v>0</v>
      </c>
      <c r="BJ44" s="245">
        <f>'Учет 2б'!$R$58</f>
        <v>0</v>
      </c>
      <c r="BK44" s="246">
        <f>'Учет 2б'!$R$60</f>
        <v>0</v>
      </c>
      <c r="BL44" s="247">
        <f>'Учет 2б'!$R$62</f>
        <v>0</v>
      </c>
      <c r="BM44" s="244">
        <f>'Учет 2б'!$S$54</f>
        <v>0</v>
      </c>
      <c r="BN44" s="245">
        <f>'Учет 2б'!$S$56</f>
        <v>0</v>
      </c>
      <c r="BO44" s="245">
        <f>'Учет 2б'!$S$58</f>
        <v>0</v>
      </c>
      <c r="BP44" s="246">
        <f>'Учет 2б'!$S$60</f>
        <v>0</v>
      </c>
      <c r="BQ44" s="247">
        <f>'Учет 2б'!$S$62</f>
        <v>0</v>
      </c>
      <c r="BR44" s="1239">
        <f>BL45</f>
        <v>0</v>
      </c>
      <c r="BT44" s="257">
        <v>1</v>
      </c>
    </row>
    <row r="45" spans="1:72" ht="13.5" hidden="1" outlineLevel="1" thickBot="1">
      <c r="A45" s="1238"/>
      <c r="B45" s="1238"/>
      <c r="C45" s="1228"/>
      <c r="D45" s="248">
        <f>'Учет 2б'!$G$55</f>
        <v>0</v>
      </c>
      <c r="E45" s="249">
        <f>'Учет 2б'!$G$57</f>
        <v>0</v>
      </c>
      <c r="F45" s="249">
        <f>'Учет 2б'!$G$59</f>
        <v>0</v>
      </c>
      <c r="G45" s="250">
        <f>'Учет 2б'!$G$61</f>
        <v>0</v>
      </c>
      <c r="H45" s="251">
        <f>'Учет 2б'!$G$63</f>
        <v>0</v>
      </c>
      <c r="I45" s="248">
        <f>'Учет 2б'!$H$55</f>
        <v>0</v>
      </c>
      <c r="J45" s="249">
        <f>'Учет 2б'!$H$57</f>
        <v>0</v>
      </c>
      <c r="K45" s="249">
        <f>'Учет 2б'!$H$59</f>
        <v>0</v>
      </c>
      <c r="L45" s="250">
        <f>'Учет 2б'!$H$61</f>
        <v>0</v>
      </c>
      <c r="M45" s="251">
        <f>'Учет 2б'!$H$63</f>
        <v>0</v>
      </c>
      <c r="N45" s="248">
        <f>'Учет 2б'!$I$55</f>
        <v>0</v>
      </c>
      <c r="O45" s="249">
        <f>'Учет 2б'!$I$57</f>
        <v>0</v>
      </c>
      <c r="P45" s="249">
        <f>'Учет 2б'!$I$59</f>
        <v>0</v>
      </c>
      <c r="Q45" s="250">
        <f>'Учет 2б'!$I$61</f>
        <v>0</v>
      </c>
      <c r="R45" s="251">
        <f>'Учет 2б'!$I$63</f>
        <v>0</v>
      </c>
      <c r="S45" s="1248"/>
      <c r="T45" s="248">
        <f>'Учет 2б'!$J$55</f>
        <v>0</v>
      </c>
      <c r="U45" s="249">
        <f>'Учет 2б'!$J$57</f>
        <v>0</v>
      </c>
      <c r="V45" s="249">
        <f>'Учет 2б'!$J$59</f>
        <v>0</v>
      </c>
      <c r="W45" s="250">
        <f>'Учет 2б'!$J$61</f>
        <v>0</v>
      </c>
      <c r="X45" s="251">
        <f>'Учет 2б'!$J$63</f>
        <v>0</v>
      </c>
      <c r="Y45" s="248">
        <f>'Учет 2б'!$K$55</f>
        <v>0</v>
      </c>
      <c r="Z45" s="249">
        <f>'Учет 2б'!$K$57</f>
        <v>0</v>
      </c>
      <c r="AA45" s="249">
        <f>'Учет 2б'!$K$59</f>
        <v>0</v>
      </c>
      <c r="AB45" s="250">
        <f>'Учет 2б'!$K$61</f>
        <v>0</v>
      </c>
      <c r="AC45" s="251">
        <f>'Учет 2б'!$K$63</f>
        <v>0</v>
      </c>
      <c r="AD45" s="248">
        <f>'Учет 2б'!$L$55</f>
        <v>0</v>
      </c>
      <c r="AE45" s="249">
        <f>'Учет 2б'!$L$57</f>
        <v>0</v>
      </c>
      <c r="AF45" s="249">
        <f>'Учет 2б'!$L$59</f>
        <v>0</v>
      </c>
      <c r="AG45" s="250">
        <f>'Учет 2б'!$L$61</f>
        <v>0</v>
      </c>
      <c r="AH45" s="251">
        <f>'Учет 2б'!$L$63</f>
        <v>0</v>
      </c>
      <c r="AI45" s="248">
        <f>'Учет 2б'!$M$55</f>
        <v>0</v>
      </c>
      <c r="AJ45" s="249">
        <f>'Учет 2б'!$M$57</f>
        <v>0</v>
      </c>
      <c r="AK45" s="249">
        <f>'Учет 2б'!$M$59</f>
        <v>0</v>
      </c>
      <c r="AL45" s="250">
        <f>'Учет 2б'!$M$61</f>
        <v>0</v>
      </c>
      <c r="AM45" s="251">
        <f>'Учет 2б'!$M$63</f>
        <v>0</v>
      </c>
      <c r="AN45" s="248">
        <f>'Учет 2б'!$N$55</f>
        <v>0</v>
      </c>
      <c r="AO45" s="249">
        <f>'Учет 2б'!$N$57</f>
        <v>0</v>
      </c>
      <c r="AP45" s="249">
        <f>'Учет 2б'!$N$59</f>
        <v>0</v>
      </c>
      <c r="AQ45" s="250">
        <f>'Учет 2б'!$N$61</f>
        <v>0</v>
      </c>
      <c r="AR45" s="251">
        <f>'Учет 2б'!$N$63</f>
        <v>0</v>
      </c>
      <c r="AS45" s="248">
        <f>'Учет 2б'!$O$55</f>
        <v>0</v>
      </c>
      <c r="AT45" s="249">
        <f>'Учет 2б'!$O$57</f>
        <v>0</v>
      </c>
      <c r="AU45" s="249">
        <f>'Учет 2б'!$O$59</f>
        <v>0</v>
      </c>
      <c r="AV45" s="250">
        <f>'Учет 2б'!$O$61</f>
        <v>0</v>
      </c>
      <c r="AW45" s="251">
        <f>'Учет 2б'!$O$63</f>
        <v>0</v>
      </c>
      <c r="AX45" s="248">
        <f>'Учет 2б'!$P$55</f>
        <v>0</v>
      </c>
      <c r="AY45" s="249">
        <f>'Учет 2б'!$P$57</f>
        <v>0</v>
      </c>
      <c r="AZ45" s="249">
        <f>'Учет 2б'!$P$59</f>
        <v>0</v>
      </c>
      <c r="BA45" s="250">
        <f>'Учет 2б'!$P$61</f>
        <v>0</v>
      </c>
      <c r="BB45" s="251">
        <f>'Учет 2б'!$P$63</f>
        <v>0</v>
      </c>
      <c r="BC45" s="248">
        <f>'Учет 2б'!$Q$55</f>
        <v>0</v>
      </c>
      <c r="BD45" s="249">
        <f>'Учет 2б'!$Q$57</f>
        <v>0</v>
      </c>
      <c r="BE45" s="249">
        <f>'Учет 2б'!$Q$59</f>
        <v>0</v>
      </c>
      <c r="BF45" s="250">
        <f>'Учет 2б'!$Q$61</f>
        <v>0</v>
      </c>
      <c r="BG45" s="251">
        <f>'Учет 2б'!$Q$63</f>
        <v>0</v>
      </c>
      <c r="BH45" s="248">
        <f>'Учет 2б'!$R$55</f>
        <v>0</v>
      </c>
      <c r="BI45" s="249">
        <f>'Учет 2б'!$R$57</f>
        <v>0</v>
      </c>
      <c r="BJ45" s="249">
        <f>'Учет 2б'!$R$59</f>
        <v>0</v>
      </c>
      <c r="BK45" s="250">
        <f>'Учет 2б'!$R$61</f>
        <v>0</v>
      </c>
      <c r="BL45" s="251">
        <f>'Учет 2б'!$R$63</f>
        <v>0</v>
      </c>
      <c r="BM45" s="248">
        <f>'Учет 2б'!$S$55</f>
        <v>0</v>
      </c>
      <c r="BN45" s="249">
        <f>'Учет 2б'!$S$57</f>
        <v>0</v>
      </c>
      <c r="BO45" s="249">
        <f>'Учет 2б'!$S$59</f>
        <v>0</v>
      </c>
      <c r="BP45" s="250">
        <f>'Учет 2б'!$S$61</f>
        <v>0</v>
      </c>
      <c r="BQ45" s="251">
        <f>'Учет 2б'!$S$63</f>
        <v>0</v>
      </c>
      <c r="BR45" s="1240"/>
      <c r="BT45" s="257"/>
    </row>
    <row r="46" spans="1:72" hidden="1" outlineLevel="1">
      <c r="A46" s="1236">
        <f>'Учет 2б'!$D$65</f>
        <v>476</v>
      </c>
      <c r="B46" s="1236">
        <f>'Учет 2б'!$C$65</f>
        <v>212</v>
      </c>
      <c r="C46" s="1227">
        <f>IF(SUM(D46:G46)&gt;0,SUM(D46:G46),IF(SUM(I46:L46)&gt;0,SUM(I46:L46),IF(SUM(N46:Q46)&gt;0,SUM(N46:Q46),0)))</f>
        <v>0</v>
      </c>
      <c r="D46" s="244">
        <f>'Учет 2б'!$G$114</f>
        <v>0</v>
      </c>
      <c r="E46" s="245">
        <f>'Учет 2б'!$G$116</f>
        <v>0</v>
      </c>
      <c r="F46" s="245">
        <f>'Учет 2б'!$G$118</f>
        <v>0</v>
      </c>
      <c r="G46" s="246">
        <f>'Учет 2б'!$G$120</f>
        <v>0</v>
      </c>
      <c r="H46" s="247">
        <f>'Учет 2б'!$G$122</f>
        <v>0</v>
      </c>
      <c r="I46" s="244">
        <f>'Учет 2б'!$H$114</f>
        <v>0</v>
      </c>
      <c r="J46" s="245">
        <f>'Учет 2б'!$H$116</f>
        <v>0</v>
      </c>
      <c r="K46" s="245">
        <f>'Учет 2б'!$H$118</f>
        <v>0</v>
      </c>
      <c r="L46" s="246">
        <f>'Учет 2б'!$H$120</f>
        <v>0</v>
      </c>
      <c r="M46" s="247">
        <f>'Учет 2б'!$H$122</f>
        <v>0</v>
      </c>
      <c r="N46" s="244">
        <f>'Учет 2б'!$I$114</f>
        <v>0</v>
      </c>
      <c r="O46" s="245">
        <f>'Учет 2б'!$I$116</f>
        <v>0</v>
      </c>
      <c r="P46" s="245">
        <f>'Учет 2б'!$I$118</f>
        <v>0</v>
      </c>
      <c r="Q46" s="246">
        <f>'Учет 2б'!$I$120</f>
        <v>0</v>
      </c>
      <c r="R46" s="247">
        <f>'Учет 2б'!$I$122</f>
        <v>0</v>
      </c>
      <c r="S46" s="1247">
        <f>(H47+R47)/2</f>
        <v>0</v>
      </c>
      <c r="T46" s="244">
        <f>'Учет 2б'!$J$114</f>
        <v>0</v>
      </c>
      <c r="U46" s="245">
        <f>'Учет 2б'!$J$116</f>
        <v>0</v>
      </c>
      <c r="V46" s="245">
        <f>'Учет 2б'!$J$118</f>
        <v>0</v>
      </c>
      <c r="W46" s="246">
        <f>'Учет 2б'!$J$120</f>
        <v>0</v>
      </c>
      <c r="X46" s="247">
        <f>'Учет 2б'!$J$122</f>
        <v>0</v>
      </c>
      <c r="Y46" s="244">
        <f>'Учет 2б'!$K$114</f>
        <v>0</v>
      </c>
      <c r="Z46" s="245">
        <f>'Учет 2б'!$K$116</f>
        <v>0</v>
      </c>
      <c r="AA46" s="245">
        <f>'Учет 2б'!$K$118</f>
        <v>0</v>
      </c>
      <c r="AB46" s="246">
        <f>'Учет 2б'!$K$120</f>
        <v>0</v>
      </c>
      <c r="AC46" s="247">
        <f>'Учет 2б'!$K$122</f>
        <v>0</v>
      </c>
      <c r="AD46" s="244">
        <f>'Учет 2б'!$L$114</f>
        <v>0</v>
      </c>
      <c r="AE46" s="245">
        <f>'Учет 2б'!$L$116</f>
        <v>0</v>
      </c>
      <c r="AF46" s="245">
        <f>'Учет 2б'!$L$118</f>
        <v>0</v>
      </c>
      <c r="AG46" s="246">
        <f>'Учет 2б'!$L$120</f>
        <v>0</v>
      </c>
      <c r="AH46" s="247">
        <f>'Учет 2б'!$L$122</f>
        <v>0</v>
      </c>
      <c r="AI46" s="244">
        <f>'Учет 2б'!$M$114</f>
        <v>0</v>
      </c>
      <c r="AJ46" s="245">
        <f>'Учет 2б'!$M$116</f>
        <v>0</v>
      </c>
      <c r="AK46" s="245">
        <f>'Учет 2б'!$M$118</f>
        <v>0</v>
      </c>
      <c r="AL46" s="246">
        <f>'Учет 2б'!$M$120</f>
        <v>0</v>
      </c>
      <c r="AM46" s="247">
        <f>'Учет 2б'!$M$122</f>
        <v>0</v>
      </c>
      <c r="AN46" s="244">
        <f>'Учет 2б'!$N$114</f>
        <v>0</v>
      </c>
      <c r="AO46" s="245">
        <f>'Учет 2б'!$N$116</f>
        <v>0</v>
      </c>
      <c r="AP46" s="245">
        <f>'Учет 2б'!$N$118</f>
        <v>0</v>
      </c>
      <c r="AQ46" s="246">
        <f>'Учет 2б'!$N$120</f>
        <v>0</v>
      </c>
      <c r="AR46" s="247">
        <f>'Учет 2б'!$N$122</f>
        <v>0</v>
      </c>
      <c r="AS46" s="244">
        <f>'Учет 2б'!$O$114</f>
        <v>0</v>
      </c>
      <c r="AT46" s="245">
        <f>'Учет 2б'!$O$116</f>
        <v>0</v>
      </c>
      <c r="AU46" s="245">
        <f>'Учет 2б'!$O$118</f>
        <v>0</v>
      </c>
      <c r="AV46" s="246">
        <f>'Учет 2б'!$O$120</f>
        <v>0</v>
      </c>
      <c r="AW46" s="247">
        <f>'Учет 2б'!$O$122</f>
        <v>0</v>
      </c>
      <c r="AX46" s="244">
        <f>'Учет 2б'!$P$114</f>
        <v>0</v>
      </c>
      <c r="AY46" s="245">
        <f>'Учет 2б'!$P$116</f>
        <v>0</v>
      </c>
      <c r="AZ46" s="245">
        <f>'Учет 2б'!$P$118</f>
        <v>0</v>
      </c>
      <c r="BA46" s="246">
        <f>'Учет 2б'!$P$120</f>
        <v>0</v>
      </c>
      <c r="BB46" s="247">
        <f>'Учет 2б'!$P$122</f>
        <v>0</v>
      </c>
      <c r="BC46" s="244">
        <f>'Учет 2б'!$Q$114</f>
        <v>0</v>
      </c>
      <c r="BD46" s="245">
        <f>'Учет 2б'!$Q$116</f>
        <v>0</v>
      </c>
      <c r="BE46" s="245">
        <f>'Учет 2б'!$Q$118</f>
        <v>0</v>
      </c>
      <c r="BF46" s="246">
        <f>'Учет 2б'!$Q$120</f>
        <v>0</v>
      </c>
      <c r="BG46" s="247">
        <f>'Учет 2б'!$Q$122</f>
        <v>0</v>
      </c>
      <c r="BH46" s="244">
        <f>'Учет 2б'!$R$114</f>
        <v>0</v>
      </c>
      <c r="BI46" s="245">
        <f>'Учет 2б'!$R$116</f>
        <v>0</v>
      </c>
      <c r="BJ46" s="245">
        <f>'Учет 2б'!$R$118</f>
        <v>0</v>
      </c>
      <c r="BK46" s="246">
        <f>'Учет 2б'!$R$120</f>
        <v>0</v>
      </c>
      <c r="BL46" s="247">
        <f>'Учет 2б'!$R$122</f>
        <v>0</v>
      </c>
      <c r="BM46" s="244">
        <f>'Учет 2б'!$S$114</f>
        <v>0</v>
      </c>
      <c r="BN46" s="245">
        <f>'Учет 2б'!$S$116</f>
        <v>0</v>
      </c>
      <c r="BO46" s="245">
        <f>'Учет 2б'!$S$118</f>
        <v>0</v>
      </c>
      <c r="BP46" s="246">
        <f>'Учет 2б'!$S$120</f>
        <v>0</v>
      </c>
      <c r="BQ46" s="247">
        <f>'Учет 2б'!$S$122</f>
        <v>0</v>
      </c>
      <c r="BR46" s="1239">
        <f>BL47</f>
        <v>0</v>
      </c>
      <c r="BT46" s="257">
        <v>1</v>
      </c>
    </row>
    <row r="47" spans="1:72" ht="13.5" hidden="1" outlineLevel="1" thickBot="1">
      <c r="A47" s="1238"/>
      <c r="B47" s="1238"/>
      <c r="C47" s="1228"/>
      <c r="D47" s="248">
        <f>'Учет 2б'!$G$115</f>
        <v>0</v>
      </c>
      <c r="E47" s="249">
        <f>'Учет 2б'!$G$117</f>
        <v>0</v>
      </c>
      <c r="F47" s="249">
        <f>'Учет 2б'!$G$119</f>
        <v>0</v>
      </c>
      <c r="G47" s="250">
        <f>'Учет 2б'!$G$121</f>
        <v>0</v>
      </c>
      <c r="H47" s="251">
        <f>'Учет 2б'!$G$123</f>
        <v>0</v>
      </c>
      <c r="I47" s="248">
        <f>'Учет 2б'!$H$115</f>
        <v>0</v>
      </c>
      <c r="J47" s="249">
        <f>'Учет 2б'!$H$117</f>
        <v>0</v>
      </c>
      <c r="K47" s="249">
        <f>'Учет 2б'!$H$119</f>
        <v>0</v>
      </c>
      <c r="L47" s="250">
        <f>'Учет 2б'!$H$121</f>
        <v>0</v>
      </c>
      <c r="M47" s="251">
        <f>'Учет 2б'!$H$123</f>
        <v>0</v>
      </c>
      <c r="N47" s="248">
        <f>'Учет 2б'!$I$115</f>
        <v>0</v>
      </c>
      <c r="O47" s="249">
        <f>'Учет 2б'!$I$117</f>
        <v>0</v>
      </c>
      <c r="P47" s="249">
        <f>'Учет 2б'!$I$119</f>
        <v>0</v>
      </c>
      <c r="Q47" s="250">
        <f>'Учет 2б'!$I$121</f>
        <v>0</v>
      </c>
      <c r="R47" s="251">
        <f>'Учет 2б'!$I$123</f>
        <v>0</v>
      </c>
      <c r="S47" s="1248"/>
      <c r="T47" s="248">
        <f>'Учет 2б'!$J$115</f>
        <v>0</v>
      </c>
      <c r="U47" s="249">
        <f>'Учет 2б'!$J$117</f>
        <v>0</v>
      </c>
      <c r="V47" s="249">
        <f>'Учет 2б'!$J$119</f>
        <v>0</v>
      </c>
      <c r="W47" s="250">
        <f>'Учет 2б'!$J$121</f>
        <v>0</v>
      </c>
      <c r="X47" s="251">
        <f>'Учет 2б'!$J$123</f>
        <v>0</v>
      </c>
      <c r="Y47" s="248">
        <f>'Учет 2б'!$K$115</f>
        <v>0</v>
      </c>
      <c r="Z47" s="249">
        <f>'Учет 2б'!$K$117</f>
        <v>0</v>
      </c>
      <c r="AA47" s="249">
        <f>'Учет 2б'!$K$119</f>
        <v>0</v>
      </c>
      <c r="AB47" s="250">
        <f>'Учет 2б'!$K$121</f>
        <v>0</v>
      </c>
      <c r="AC47" s="251">
        <f>'Учет 2б'!$K$123</f>
        <v>0</v>
      </c>
      <c r="AD47" s="248">
        <f>'Учет 2б'!$L$115</f>
        <v>0</v>
      </c>
      <c r="AE47" s="249">
        <f>'Учет 2б'!$L$117</f>
        <v>0</v>
      </c>
      <c r="AF47" s="249">
        <f>'Учет 2б'!$L$119</f>
        <v>0</v>
      </c>
      <c r="AG47" s="250">
        <f>'Учет 2б'!$L$121</f>
        <v>0</v>
      </c>
      <c r="AH47" s="251">
        <f>'Учет 2б'!$L$123</f>
        <v>0</v>
      </c>
      <c r="AI47" s="248">
        <f>'Учет 2б'!$M$115</f>
        <v>0</v>
      </c>
      <c r="AJ47" s="249">
        <f>'Учет 2б'!$M$117</f>
        <v>0</v>
      </c>
      <c r="AK47" s="249">
        <f>'Учет 2б'!$M$119</f>
        <v>0</v>
      </c>
      <c r="AL47" s="250">
        <f>'Учет 2б'!$M$121</f>
        <v>0</v>
      </c>
      <c r="AM47" s="251">
        <f>'Учет 2б'!$M$123</f>
        <v>0</v>
      </c>
      <c r="AN47" s="248">
        <f>'Учет 2б'!$N$115</f>
        <v>0</v>
      </c>
      <c r="AO47" s="249">
        <f>'Учет 2б'!$N$117</f>
        <v>0</v>
      </c>
      <c r="AP47" s="249">
        <f>'Учет 2б'!$N$119</f>
        <v>0</v>
      </c>
      <c r="AQ47" s="250">
        <f>'Учет 2б'!$N$121</f>
        <v>0</v>
      </c>
      <c r="AR47" s="251">
        <f>'Учет 2б'!$N$123</f>
        <v>0</v>
      </c>
      <c r="AS47" s="248">
        <f>'Учет 2б'!$O$115</f>
        <v>0</v>
      </c>
      <c r="AT47" s="249">
        <f>'Учет 2б'!$O$117</f>
        <v>0</v>
      </c>
      <c r="AU47" s="249">
        <f>'Учет 2б'!$O$119</f>
        <v>0</v>
      </c>
      <c r="AV47" s="250">
        <f>'Учет 2б'!$O$121</f>
        <v>0</v>
      </c>
      <c r="AW47" s="251">
        <f>'Учет 2б'!$O$123</f>
        <v>0</v>
      </c>
      <c r="AX47" s="248">
        <f>'Учет 2б'!$P$115</f>
        <v>0</v>
      </c>
      <c r="AY47" s="249">
        <f>'Учет 2б'!$P$117</f>
        <v>0</v>
      </c>
      <c r="AZ47" s="249">
        <f>'Учет 2б'!$P$119</f>
        <v>0</v>
      </c>
      <c r="BA47" s="250">
        <f>'Учет 2б'!$P$121</f>
        <v>0</v>
      </c>
      <c r="BB47" s="251">
        <f>'Учет 2б'!$P$123</f>
        <v>0</v>
      </c>
      <c r="BC47" s="248">
        <f>'Учет 2б'!$Q$115</f>
        <v>0</v>
      </c>
      <c r="BD47" s="249">
        <f>'Учет 2б'!$Q$117</f>
        <v>0</v>
      </c>
      <c r="BE47" s="249">
        <f>'Учет 2б'!$Q$119</f>
        <v>0</v>
      </c>
      <c r="BF47" s="250">
        <f>'Учет 2б'!$Q$121</f>
        <v>0</v>
      </c>
      <c r="BG47" s="251">
        <f>'Учет 2б'!$Q$123</f>
        <v>0</v>
      </c>
      <c r="BH47" s="248">
        <f>'Учет 2б'!$R$115</f>
        <v>0</v>
      </c>
      <c r="BI47" s="249">
        <f>'Учет 2б'!$R$117</f>
        <v>0</v>
      </c>
      <c r="BJ47" s="249">
        <f>'Учет 2б'!$R$119</f>
        <v>0</v>
      </c>
      <c r="BK47" s="250">
        <f>'Учет 2б'!$R$121</f>
        <v>0</v>
      </c>
      <c r="BL47" s="251">
        <f>'Учет 2б'!$R$123</f>
        <v>0</v>
      </c>
      <c r="BM47" s="248">
        <f>'Учет 2б'!$S$115</f>
        <v>0</v>
      </c>
      <c r="BN47" s="249">
        <f>'Учет 2б'!$S$117</f>
        <v>0</v>
      </c>
      <c r="BO47" s="249">
        <f>'Учет 2б'!$S$119</f>
        <v>0</v>
      </c>
      <c r="BP47" s="250">
        <f>'Учет 2б'!$S$121</f>
        <v>0</v>
      </c>
      <c r="BQ47" s="251">
        <f>'Учет 2б'!$S$123</f>
        <v>0</v>
      </c>
      <c r="BR47" s="1240"/>
      <c r="BT47" s="257"/>
    </row>
    <row r="48" spans="1:72" hidden="1" outlineLevel="1">
      <c r="A48" s="1236">
        <f>'Учет 2б'!$D$125</f>
        <v>476</v>
      </c>
      <c r="B48" s="1236">
        <f>'Учет 2б'!$C$125</f>
        <v>213</v>
      </c>
      <c r="C48" s="1227">
        <f>IF(SUM(D48:G48)&gt;0,SUM(D48:G48),IF(SUM(I48:L48)&gt;0,SUM(I48:L48),IF(SUM(N48:Q48)&gt;0,SUM(N48:Q48),0)))</f>
        <v>0</v>
      </c>
      <c r="D48" s="244">
        <f>'Учет 2б'!$G$174</f>
        <v>0</v>
      </c>
      <c r="E48" s="245">
        <f>'Учет 2б'!$G$176</f>
        <v>0</v>
      </c>
      <c r="F48" s="245">
        <f>'Учет 2б'!$G$178</f>
        <v>0</v>
      </c>
      <c r="G48" s="246">
        <f>'Учет 2б'!$G$180</f>
        <v>0</v>
      </c>
      <c r="H48" s="247">
        <f>'Учет 2б'!$G$182</f>
        <v>0</v>
      </c>
      <c r="I48" s="244">
        <f>'Учет 2б'!$H$174</f>
        <v>0</v>
      </c>
      <c r="J48" s="245">
        <f>'Учет 2б'!$H$176</f>
        <v>0</v>
      </c>
      <c r="K48" s="245">
        <f>'Учет 2б'!$H$178</f>
        <v>0</v>
      </c>
      <c r="L48" s="246">
        <f>'Учет 2б'!$H$180</f>
        <v>0</v>
      </c>
      <c r="M48" s="247">
        <f>'Учет 2б'!$H$182</f>
        <v>0</v>
      </c>
      <c r="N48" s="244">
        <f>'Учет 2б'!$I$174</f>
        <v>0</v>
      </c>
      <c r="O48" s="245">
        <f>'Учет 2б'!$I$176</f>
        <v>0</v>
      </c>
      <c r="P48" s="245">
        <f>'Учет 2б'!$I$178</f>
        <v>0</v>
      </c>
      <c r="Q48" s="246">
        <f>'Учет 2б'!$I$180</f>
        <v>0</v>
      </c>
      <c r="R48" s="247">
        <f>'Учет 2б'!$I$182</f>
        <v>0</v>
      </c>
      <c r="S48" s="1247">
        <f>(H49+R49)/2</f>
        <v>0</v>
      </c>
      <c r="T48" s="244">
        <f>'Учет 2б'!$J$174</f>
        <v>0</v>
      </c>
      <c r="U48" s="245">
        <f>'Учет 2б'!$J$176</f>
        <v>0</v>
      </c>
      <c r="V48" s="245">
        <f>'Учет 2б'!$J$178</f>
        <v>0</v>
      </c>
      <c r="W48" s="246">
        <f>'Учет 2б'!$J$180</f>
        <v>0</v>
      </c>
      <c r="X48" s="247">
        <f>'Учет 2б'!$J$182</f>
        <v>0</v>
      </c>
      <c r="Y48" s="244">
        <f>'Учет 2б'!$K$174</f>
        <v>0</v>
      </c>
      <c r="Z48" s="245">
        <f>'Учет 2б'!$K$176</f>
        <v>0</v>
      </c>
      <c r="AA48" s="245">
        <f>'Учет 2б'!$K$178</f>
        <v>0</v>
      </c>
      <c r="AB48" s="246">
        <f>'Учет 2б'!$K$180</f>
        <v>0</v>
      </c>
      <c r="AC48" s="247">
        <f>'Учет 2б'!$K$182</f>
        <v>0</v>
      </c>
      <c r="AD48" s="244">
        <f>'Учет 2б'!$L$174</f>
        <v>0</v>
      </c>
      <c r="AE48" s="245">
        <f>'Учет 2б'!$L$176</f>
        <v>0</v>
      </c>
      <c r="AF48" s="245">
        <f>'Учет 2б'!$L$178</f>
        <v>0</v>
      </c>
      <c r="AG48" s="246">
        <f>'Учет 2б'!$L$180</f>
        <v>0</v>
      </c>
      <c r="AH48" s="247">
        <f>'Учет 2б'!$L$182</f>
        <v>0</v>
      </c>
      <c r="AI48" s="244">
        <f>'Учет 2б'!$M$174</f>
        <v>0</v>
      </c>
      <c r="AJ48" s="245">
        <f>'Учет 2б'!$M$176</f>
        <v>0</v>
      </c>
      <c r="AK48" s="245">
        <f>'Учет 2б'!$M$178</f>
        <v>0</v>
      </c>
      <c r="AL48" s="246">
        <f>'Учет 2б'!$M$180</f>
        <v>0</v>
      </c>
      <c r="AM48" s="247">
        <f>'Учет 2б'!$M$182</f>
        <v>0</v>
      </c>
      <c r="AN48" s="244">
        <f>'Учет 2б'!$N$174</f>
        <v>0</v>
      </c>
      <c r="AO48" s="245">
        <f>'Учет 2б'!$N$176</f>
        <v>0</v>
      </c>
      <c r="AP48" s="245">
        <f>'Учет 2б'!$N$178</f>
        <v>0</v>
      </c>
      <c r="AQ48" s="246">
        <f>'Учет 2б'!$N$180</f>
        <v>0</v>
      </c>
      <c r="AR48" s="247">
        <f>'Учет 2б'!$N$182</f>
        <v>0</v>
      </c>
      <c r="AS48" s="244">
        <f>'Учет 2б'!$O$174</f>
        <v>0</v>
      </c>
      <c r="AT48" s="245">
        <f>'Учет 2б'!$O$176</f>
        <v>0</v>
      </c>
      <c r="AU48" s="245">
        <f>'Учет 2б'!$O$178</f>
        <v>0</v>
      </c>
      <c r="AV48" s="246">
        <f>'Учет 2б'!$O$180</f>
        <v>0</v>
      </c>
      <c r="AW48" s="247">
        <f>'Учет 2б'!$O$182</f>
        <v>0</v>
      </c>
      <c r="AX48" s="244">
        <f>'Учет 2б'!$P$174</f>
        <v>0</v>
      </c>
      <c r="AY48" s="245">
        <f>'Учет 2б'!$P$176</f>
        <v>0</v>
      </c>
      <c r="AZ48" s="245">
        <f>'Учет 2б'!$P$178</f>
        <v>0</v>
      </c>
      <c r="BA48" s="246">
        <f>'Учет 2б'!$P$180</f>
        <v>0</v>
      </c>
      <c r="BB48" s="247">
        <f>'Учет 2б'!$P$182</f>
        <v>0</v>
      </c>
      <c r="BC48" s="244">
        <f>'Учет 2б'!$Q$174</f>
        <v>0</v>
      </c>
      <c r="BD48" s="245">
        <f>'Учет 2б'!$Q$176</f>
        <v>0</v>
      </c>
      <c r="BE48" s="245">
        <f>'Учет 2б'!$Q$178</f>
        <v>0</v>
      </c>
      <c r="BF48" s="246">
        <f>'Учет 2б'!$Q$180</f>
        <v>0</v>
      </c>
      <c r="BG48" s="247">
        <f>'Учет 2б'!$Q$182</f>
        <v>0</v>
      </c>
      <c r="BH48" s="244">
        <f>'Учет 2б'!$R$174</f>
        <v>0</v>
      </c>
      <c r="BI48" s="245">
        <f>'Учет 2б'!$R$176</f>
        <v>0</v>
      </c>
      <c r="BJ48" s="245">
        <f>'Учет 2б'!$R$178</f>
        <v>0</v>
      </c>
      <c r="BK48" s="246">
        <f>'Учет 2б'!$R$180</f>
        <v>0</v>
      </c>
      <c r="BL48" s="247">
        <f>'Учет 2б'!$R$182</f>
        <v>0</v>
      </c>
      <c r="BM48" s="244">
        <f>'Учет 2б'!$S$174</f>
        <v>0</v>
      </c>
      <c r="BN48" s="245">
        <f>'Учет 2б'!$S$176</f>
        <v>0</v>
      </c>
      <c r="BO48" s="245">
        <f>'Учет 2б'!$S$178</f>
        <v>0</v>
      </c>
      <c r="BP48" s="246">
        <f>'Учет 2б'!$S$180</f>
        <v>0</v>
      </c>
      <c r="BQ48" s="247">
        <f>'Учет 2б'!$S$182</f>
        <v>0</v>
      </c>
      <c r="BR48" s="1239">
        <f>BL49</f>
        <v>0</v>
      </c>
      <c r="BT48" s="257">
        <v>1</v>
      </c>
    </row>
    <row r="49" spans="1:72" ht="13.5" hidden="1" outlineLevel="1" thickBot="1">
      <c r="A49" s="1238"/>
      <c r="B49" s="1238"/>
      <c r="C49" s="1228"/>
      <c r="D49" s="248">
        <f>'Учет 2б'!$G$175</f>
        <v>0</v>
      </c>
      <c r="E49" s="249">
        <f>'Учет 2б'!$G$177</f>
        <v>0</v>
      </c>
      <c r="F49" s="249">
        <f>'Учет 2б'!$G$179</f>
        <v>0</v>
      </c>
      <c r="G49" s="250">
        <f>'Учет 2б'!$G$181</f>
        <v>0</v>
      </c>
      <c r="H49" s="251">
        <f>'Учет 2б'!$G$183</f>
        <v>0</v>
      </c>
      <c r="I49" s="248">
        <f>'Учет 2б'!$H$175</f>
        <v>0</v>
      </c>
      <c r="J49" s="249">
        <f>'Учет 2б'!$H$177</f>
        <v>0</v>
      </c>
      <c r="K49" s="249">
        <f>'Учет 2б'!$H$179</f>
        <v>0</v>
      </c>
      <c r="L49" s="250">
        <f>'Учет 2б'!$H$181</f>
        <v>0</v>
      </c>
      <c r="M49" s="251">
        <f>'Учет 2б'!$H$183</f>
        <v>0</v>
      </c>
      <c r="N49" s="248">
        <f>'Учет 2б'!$I$175</f>
        <v>0</v>
      </c>
      <c r="O49" s="249">
        <f>'Учет 2б'!$I$177</f>
        <v>0</v>
      </c>
      <c r="P49" s="249">
        <f>'Учет 2б'!$I$179</f>
        <v>0</v>
      </c>
      <c r="Q49" s="250">
        <f>'Учет 2б'!$I$181</f>
        <v>0</v>
      </c>
      <c r="R49" s="251">
        <f>'Учет 2б'!$I$183</f>
        <v>0</v>
      </c>
      <c r="S49" s="1248"/>
      <c r="T49" s="248">
        <f>'Учет 2б'!$J$175</f>
        <v>0</v>
      </c>
      <c r="U49" s="249">
        <f>'Учет 2б'!$J$177</f>
        <v>0</v>
      </c>
      <c r="V49" s="249">
        <f>'Учет 2б'!$J$179</f>
        <v>0</v>
      </c>
      <c r="W49" s="250">
        <f>'Учет 2б'!$J$181</f>
        <v>0</v>
      </c>
      <c r="X49" s="251">
        <f>'Учет 2б'!$J$183</f>
        <v>0</v>
      </c>
      <c r="Y49" s="248">
        <f>'Учет 2б'!$K$175</f>
        <v>0</v>
      </c>
      <c r="Z49" s="249">
        <f>'Учет 2б'!$K$177</f>
        <v>0</v>
      </c>
      <c r="AA49" s="249">
        <f>'Учет 2б'!$K$179</f>
        <v>0</v>
      </c>
      <c r="AB49" s="250">
        <f>'Учет 2б'!$K$181</f>
        <v>0</v>
      </c>
      <c r="AC49" s="251">
        <f>'Учет 2б'!$K$183</f>
        <v>0</v>
      </c>
      <c r="AD49" s="248">
        <f>'Учет 2б'!$L$175</f>
        <v>0</v>
      </c>
      <c r="AE49" s="249">
        <f>'Учет 2б'!$L$177</f>
        <v>0</v>
      </c>
      <c r="AF49" s="249">
        <f>'Учет 2б'!$L$179</f>
        <v>0</v>
      </c>
      <c r="AG49" s="250">
        <f>'Учет 2б'!$L$181</f>
        <v>0</v>
      </c>
      <c r="AH49" s="251">
        <f>'Учет 2б'!$L$183</f>
        <v>0</v>
      </c>
      <c r="AI49" s="248">
        <f>'Учет 2б'!$M$175</f>
        <v>0</v>
      </c>
      <c r="AJ49" s="249">
        <f>'Учет 2б'!$M$177</f>
        <v>0</v>
      </c>
      <c r="AK49" s="249">
        <f>'Учет 2б'!$M$179</f>
        <v>0</v>
      </c>
      <c r="AL49" s="250">
        <f>'Учет 2б'!$M$181</f>
        <v>0</v>
      </c>
      <c r="AM49" s="251">
        <f>'Учет 2б'!$M$183</f>
        <v>0</v>
      </c>
      <c r="AN49" s="248">
        <f>'Учет 2б'!$N$175</f>
        <v>0</v>
      </c>
      <c r="AO49" s="249">
        <f>'Учет 2б'!$N$177</f>
        <v>0</v>
      </c>
      <c r="AP49" s="249">
        <f>'Учет 2б'!$N$179</f>
        <v>0</v>
      </c>
      <c r="AQ49" s="250">
        <f>'Учет 2б'!$N$181</f>
        <v>0</v>
      </c>
      <c r="AR49" s="251">
        <f>'Учет 2б'!$N$183</f>
        <v>0</v>
      </c>
      <c r="AS49" s="248">
        <f>'Учет 2б'!$O$175</f>
        <v>0</v>
      </c>
      <c r="AT49" s="249">
        <f>'Учет 2б'!$O$177</f>
        <v>0</v>
      </c>
      <c r="AU49" s="249">
        <f>'Учет 2б'!$O$179</f>
        <v>0</v>
      </c>
      <c r="AV49" s="250">
        <f>'Учет 2б'!$O$181</f>
        <v>0</v>
      </c>
      <c r="AW49" s="251">
        <f>'Учет 2б'!$O$183</f>
        <v>0</v>
      </c>
      <c r="AX49" s="248">
        <f>'Учет 2б'!$P$175</f>
        <v>0</v>
      </c>
      <c r="AY49" s="249">
        <f>'Учет 2б'!$P$177</f>
        <v>0</v>
      </c>
      <c r="AZ49" s="249">
        <f>'Учет 2б'!$P$179</f>
        <v>0</v>
      </c>
      <c r="BA49" s="250">
        <f>'Учет 2б'!$P$181</f>
        <v>0</v>
      </c>
      <c r="BB49" s="251">
        <f>'Учет 2б'!$P$183</f>
        <v>0</v>
      </c>
      <c r="BC49" s="248">
        <f>'Учет 2б'!$Q$175</f>
        <v>0</v>
      </c>
      <c r="BD49" s="249">
        <f>'Учет 2б'!$Q$177</f>
        <v>0</v>
      </c>
      <c r="BE49" s="249">
        <f>'Учет 2б'!$Q$179</f>
        <v>0</v>
      </c>
      <c r="BF49" s="250">
        <f>'Учет 2б'!$Q$181</f>
        <v>0</v>
      </c>
      <c r="BG49" s="251">
        <f>'Учет 2б'!$Q$183</f>
        <v>0</v>
      </c>
      <c r="BH49" s="248">
        <f>'Учет 2б'!$R$175</f>
        <v>0</v>
      </c>
      <c r="BI49" s="249">
        <f>'Учет 2б'!$R$177</f>
        <v>0</v>
      </c>
      <c r="BJ49" s="249">
        <f>'Учет 2б'!$R$179</f>
        <v>0</v>
      </c>
      <c r="BK49" s="250">
        <f>'Учет 2б'!$R$181</f>
        <v>0</v>
      </c>
      <c r="BL49" s="251">
        <f>'Учет 2б'!$R$183</f>
        <v>0</v>
      </c>
      <c r="BM49" s="248">
        <f>'Учет 2б'!$S$175</f>
        <v>0</v>
      </c>
      <c r="BN49" s="249">
        <f>'Учет 2б'!$S$177</f>
        <v>0</v>
      </c>
      <c r="BO49" s="249">
        <f>'Учет 2б'!$S$179</f>
        <v>0</v>
      </c>
      <c r="BP49" s="250">
        <f>'Учет 2б'!$S$181</f>
        <v>0</v>
      </c>
      <c r="BQ49" s="251">
        <f>'Учет 2б'!$S$183</f>
        <v>0</v>
      </c>
      <c r="BR49" s="1240"/>
      <c r="BT49" s="257"/>
    </row>
    <row r="50" spans="1:72" hidden="1" outlineLevel="1">
      <c r="A50" s="1236">
        <f>'Учет 2б'!$D$185</f>
        <v>611</v>
      </c>
      <c r="B50" s="1236">
        <f>'Учет 2б'!$C$185</f>
        <v>214</v>
      </c>
      <c r="C50" s="1227">
        <f>IF(SUM(D50:G50)&gt;0,SUM(D50:G50),IF(SUM(I50:L50)&gt;0,SUM(I50:L50),IF(SUM(N50:Q50)&gt;0,SUM(N50:Q50),0)))</f>
        <v>0</v>
      </c>
      <c r="D50" s="244">
        <f>'Учет 2б'!$G$234</f>
        <v>0</v>
      </c>
      <c r="E50" s="245">
        <f>'Учет 2б'!$G$236</f>
        <v>0</v>
      </c>
      <c r="F50" s="245">
        <f>'Учет 2б'!$G$238</f>
        <v>0</v>
      </c>
      <c r="G50" s="246">
        <f>'Учет 2б'!$G$240</f>
        <v>0</v>
      </c>
      <c r="H50" s="247">
        <f>'Учет 2б'!$G$242</f>
        <v>0</v>
      </c>
      <c r="I50" s="244">
        <f>'Учет 2б'!$H$234</f>
        <v>0</v>
      </c>
      <c r="J50" s="245">
        <f>'Учет 2б'!$H$236</f>
        <v>0</v>
      </c>
      <c r="K50" s="245">
        <f>'Учет 2б'!$H$238</f>
        <v>0</v>
      </c>
      <c r="L50" s="246">
        <f>'Учет 2б'!$H$240</f>
        <v>0</v>
      </c>
      <c r="M50" s="247">
        <f>'Учет 2б'!$H$242</f>
        <v>0</v>
      </c>
      <c r="N50" s="244">
        <f>'Учет 2б'!$I$234</f>
        <v>0</v>
      </c>
      <c r="O50" s="245">
        <f>'Учет 2б'!$I$236</f>
        <v>0</v>
      </c>
      <c r="P50" s="245">
        <f>'Учет 2б'!$I$238</f>
        <v>0</v>
      </c>
      <c r="Q50" s="246">
        <f>'Учет 2б'!$I$240</f>
        <v>0</v>
      </c>
      <c r="R50" s="247">
        <f>'Учет 2б'!$I$242</f>
        <v>0</v>
      </c>
      <c r="S50" s="1247">
        <f>(H51+R51)/2</f>
        <v>0</v>
      </c>
      <c r="T50" s="244">
        <f>'Учет 2б'!$J$234</f>
        <v>0</v>
      </c>
      <c r="U50" s="245">
        <f>'Учет 2б'!$J$236</f>
        <v>0</v>
      </c>
      <c r="V50" s="245">
        <f>'Учет 2б'!$J$238</f>
        <v>0</v>
      </c>
      <c r="W50" s="246">
        <f>'Учет 2б'!$J$240</f>
        <v>0</v>
      </c>
      <c r="X50" s="247">
        <f>'Учет 2б'!$J$242</f>
        <v>0</v>
      </c>
      <c r="Y50" s="244">
        <f>'Учет 2б'!$K$234</f>
        <v>0</v>
      </c>
      <c r="Z50" s="245">
        <f>'Учет 2б'!$K$236</f>
        <v>0</v>
      </c>
      <c r="AA50" s="245">
        <f>'Учет 2б'!$K$238</f>
        <v>0</v>
      </c>
      <c r="AB50" s="246">
        <f>'Учет 2б'!$K$240</f>
        <v>0</v>
      </c>
      <c r="AC50" s="247">
        <f>'Учет 2б'!$K$242</f>
        <v>0</v>
      </c>
      <c r="AD50" s="244">
        <f>'Учет 2б'!$L$234</f>
        <v>0</v>
      </c>
      <c r="AE50" s="245">
        <f>'Учет 2б'!$L$236</f>
        <v>0</v>
      </c>
      <c r="AF50" s="245">
        <f>'Учет 2б'!$L$238</f>
        <v>0</v>
      </c>
      <c r="AG50" s="246">
        <f>'Учет 2б'!$L$240</f>
        <v>0</v>
      </c>
      <c r="AH50" s="247">
        <f>'Учет 2б'!$L$242</f>
        <v>0</v>
      </c>
      <c r="AI50" s="244">
        <f>'Учет 2б'!$M$234</f>
        <v>0</v>
      </c>
      <c r="AJ50" s="245">
        <f>'Учет 2б'!$M$236</f>
        <v>0</v>
      </c>
      <c r="AK50" s="245">
        <f>'Учет 2б'!$M$238</f>
        <v>0</v>
      </c>
      <c r="AL50" s="246">
        <f>'Учет 2б'!$M$240</f>
        <v>0</v>
      </c>
      <c r="AM50" s="247">
        <f>'Учет 2б'!$M$242</f>
        <v>0</v>
      </c>
      <c r="AN50" s="244">
        <f>'Учет 2б'!$N$234</f>
        <v>0</v>
      </c>
      <c r="AO50" s="245">
        <f>'Учет 2б'!$N$236</f>
        <v>0</v>
      </c>
      <c r="AP50" s="245">
        <f>'Учет 2б'!$N$238</f>
        <v>0</v>
      </c>
      <c r="AQ50" s="246">
        <f>'Учет 2б'!$N$240</f>
        <v>0</v>
      </c>
      <c r="AR50" s="247">
        <f>'Учет 2б'!$N$242</f>
        <v>0</v>
      </c>
      <c r="AS50" s="244">
        <f>'Учет 2б'!$O$234</f>
        <v>0</v>
      </c>
      <c r="AT50" s="245">
        <f>'Учет 2б'!$O$236</f>
        <v>0</v>
      </c>
      <c r="AU50" s="245">
        <f>'Учет 2б'!$O$238</f>
        <v>0</v>
      </c>
      <c r="AV50" s="246">
        <f>'Учет 2б'!$O$240</f>
        <v>0</v>
      </c>
      <c r="AW50" s="247">
        <f>'Учет 2б'!$O$242</f>
        <v>0</v>
      </c>
      <c r="AX50" s="244">
        <f>'Учет 2б'!$P$234</f>
        <v>0</v>
      </c>
      <c r="AY50" s="245">
        <f>'Учет 2б'!$P$236</f>
        <v>0</v>
      </c>
      <c r="AZ50" s="245">
        <f>'Учет 2б'!$P$238</f>
        <v>0</v>
      </c>
      <c r="BA50" s="246">
        <f>'Учет 2б'!$P$240</f>
        <v>0</v>
      </c>
      <c r="BB50" s="247">
        <f>'Учет 2б'!$P$242</f>
        <v>0</v>
      </c>
      <c r="BC50" s="244">
        <f>'Учет 2б'!$Q$234</f>
        <v>0</v>
      </c>
      <c r="BD50" s="245">
        <f>'Учет 2б'!$Q$236</f>
        <v>0</v>
      </c>
      <c r="BE50" s="245">
        <f>'Учет 2б'!$Q$238</f>
        <v>0</v>
      </c>
      <c r="BF50" s="246">
        <f>'Учет 2б'!$Q$240</f>
        <v>0</v>
      </c>
      <c r="BG50" s="247">
        <f>'Учет 2б'!$Q$242</f>
        <v>0</v>
      </c>
      <c r="BH50" s="244">
        <f>'Учет 2б'!$R$234</f>
        <v>0</v>
      </c>
      <c r="BI50" s="245">
        <f>'Учет 2б'!$R$236</f>
        <v>0</v>
      </c>
      <c r="BJ50" s="245">
        <f>'Учет 2б'!$R$238</f>
        <v>0</v>
      </c>
      <c r="BK50" s="246">
        <f>'Учет 2б'!$R$240</f>
        <v>0</v>
      </c>
      <c r="BL50" s="247">
        <f>'Учет 2б'!$R$242</f>
        <v>0</v>
      </c>
      <c r="BM50" s="244">
        <f>'Учет 2б'!$S$234</f>
        <v>0</v>
      </c>
      <c r="BN50" s="245">
        <f>'Учет 2б'!$S$236</f>
        <v>0</v>
      </c>
      <c r="BO50" s="245">
        <f>'Учет 2б'!$S$238</f>
        <v>0</v>
      </c>
      <c r="BP50" s="246">
        <f>'Учет 2б'!$S$240</f>
        <v>0</v>
      </c>
      <c r="BQ50" s="247">
        <f>'Учет 2б'!$S$242</f>
        <v>0</v>
      </c>
      <c r="BR50" s="1239">
        <f>BL51</f>
        <v>0</v>
      </c>
      <c r="BT50" s="257">
        <v>1</v>
      </c>
    </row>
    <row r="51" spans="1:72" ht="13.5" hidden="1" outlineLevel="1" thickBot="1">
      <c r="A51" s="1238"/>
      <c r="B51" s="1238"/>
      <c r="C51" s="1228"/>
      <c r="D51" s="248">
        <f>'Учет 2б'!$G$235</f>
        <v>0</v>
      </c>
      <c r="E51" s="249">
        <f>'Учет 2б'!$G$237</f>
        <v>0</v>
      </c>
      <c r="F51" s="249">
        <f>'Учет 2б'!$G$239</f>
        <v>0</v>
      </c>
      <c r="G51" s="250">
        <f>'Учет 2б'!$G$241</f>
        <v>0</v>
      </c>
      <c r="H51" s="251">
        <f>'Учет 2б'!$G$243</f>
        <v>0</v>
      </c>
      <c r="I51" s="248">
        <f>'Учет 2б'!$H$235</f>
        <v>0</v>
      </c>
      <c r="J51" s="249">
        <f>'Учет 2б'!$H$237</f>
        <v>0</v>
      </c>
      <c r="K51" s="249">
        <f>'Учет 2б'!$H$239</f>
        <v>0</v>
      </c>
      <c r="L51" s="250">
        <f>'Учет 2б'!$H$241</f>
        <v>0</v>
      </c>
      <c r="M51" s="251">
        <f>'Учет 2б'!$H$243</f>
        <v>0</v>
      </c>
      <c r="N51" s="248">
        <f>'Учет 2б'!$I$235</f>
        <v>0</v>
      </c>
      <c r="O51" s="249">
        <f>'Учет 2б'!$I$237</f>
        <v>0</v>
      </c>
      <c r="P51" s="249">
        <f>'Учет 2б'!$I$239</f>
        <v>0</v>
      </c>
      <c r="Q51" s="250">
        <f>'Учет 2б'!$I$241</f>
        <v>0</v>
      </c>
      <c r="R51" s="251">
        <f>'Учет 2б'!$I$243</f>
        <v>0</v>
      </c>
      <c r="S51" s="1248"/>
      <c r="T51" s="248">
        <f>'Учет 2б'!$J$235</f>
        <v>0</v>
      </c>
      <c r="U51" s="249">
        <f>'Учет 2б'!$J$237</f>
        <v>0</v>
      </c>
      <c r="V51" s="249">
        <f>'Учет 2б'!$J$239</f>
        <v>0</v>
      </c>
      <c r="W51" s="250">
        <f>'Учет 2б'!$J$241</f>
        <v>0</v>
      </c>
      <c r="X51" s="251">
        <f>'Учет 2б'!$J$243</f>
        <v>0</v>
      </c>
      <c r="Y51" s="248">
        <f>'Учет 2б'!$K$235</f>
        <v>0</v>
      </c>
      <c r="Z51" s="249">
        <f>'Учет 2б'!$K$237</f>
        <v>0</v>
      </c>
      <c r="AA51" s="249">
        <f>'Учет 2б'!$K$239</f>
        <v>0</v>
      </c>
      <c r="AB51" s="250">
        <f>'Учет 2б'!$K$241</f>
        <v>0</v>
      </c>
      <c r="AC51" s="251">
        <f>'Учет 2б'!$K$243</f>
        <v>0</v>
      </c>
      <c r="AD51" s="248">
        <f>'Учет 2б'!$L$235</f>
        <v>0</v>
      </c>
      <c r="AE51" s="249">
        <f>'Учет 2б'!$L$237</f>
        <v>0</v>
      </c>
      <c r="AF51" s="249">
        <f>'Учет 2б'!$L$239</f>
        <v>0</v>
      </c>
      <c r="AG51" s="250">
        <f>'Учет 2б'!$L$241</f>
        <v>0</v>
      </c>
      <c r="AH51" s="251">
        <f>'Учет 2б'!$L$243</f>
        <v>0</v>
      </c>
      <c r="AI51" s="248">
        <f>'Учет 2б'!$M$235</f>
        <v>0</v>
      </c>
      <c r="AJ51" s="249">
        <f>'Учет 2б'!$M$237</f>
        <v>0</v>
      </c>
      <c r="AK51" s="249">
        <f>'Учет 2б'!$M$239</f>
        <v>0</v>
      </c>
      <c r="AL51" s="250">
        <f>'Учет 2б'!$M$241</f>
        <v>0</v>
      </c>
      <c r="AM51" s="251">
        <f>'Учет 2б'!$M$243</f>
        <v>0</v>
      </c>
      <c r="AN51" s="248">
        <f>'Учет 2б'!$N$235</f>
        <v>0</v>
      </c>
      <c r="AO51" s="249">
        <f>'Учет 2б'!$N$237</f>
        <v>0</v>
      </c>
      <c r="AP51" s="249">
        <f>'Учет 2б'!$N$239</f>
        <v>0</v>
      </c>
      <c r="AQ51" s="250">
        <f>'Учет 2б'!$N$241</f>
        <v>0</v>
      </c>
      <c r="AR51" s="251">
        <f>'Учет 2б'!$N$243</f>
        <v>0</v>
      </c>
      <c r="AS51" s="248">
        <f>'Учет 2б'!$O$235</f>
        <v>0</v>
      </c>
      <c r="AT51" s="249">
        <f>'Учет 2б'!$O$237</f>
        <v>0</v>
      </c>
      <c r="AU51" s="249">
        <f>'Учет 2б'!$O$239</f>
        <v>0</v>
      </c>
      <c r="AV51" s="250">
        <f>'Учет 2б'!$O$241</f>
        <v>0</v>
      </c>
      <c r="AW51" s="251">
        <f>'Учет 2б'!$O$243</f>
        <v>0</v>
      </c>
      <c r="AX51" s="248">
        <f>'Учет 2б'!$P$235</f>
        <v>0</v>
      </c>
      <c r="AY51" s="249">
        <f>'Учет 2б'!$P$237</f>
        <v>0</v>
      </c>
      <c r="AZ51" s="249">
        <f>'Учет 2б'!$P$239</f>
        <v>0</v>
      </c>
      <c r="BA51" s="250">
        <f>'Учет 2б'!$P$241</f>
        <v>0</v>
      </c>
      <c r="BB51" s="251">
        <f>'Учет 2б'!$P$243</f>
        <v>0</v>
      </c>
      <c r="BC51" s="248">
        <f>'Учет 2б'!$Q$235</f>
        <v>0</v>
      </c>
      <c r="BD51" s="249">
        <f>'Учет 2б'!$Q$237</f>
        <v>0</v>
      </c>
      <c r="BE51" s="249">
        <f>'Учет 2б'!$Q$239</f>
        <v>0</v>
      </c>
      <c r="BF51" s="250">
        <f>'Учет 2б'!$Q$241</f>
        <v>0</v>
      </c>
      <c r="BG51" s="251">
        <f>'Учет 2б'!$Q$243</f>
        <v>0</v>
      </c>
      <c r="BH51" s="248">
        <f>'Учет 2б'!$R$235</f>
        <v>0</v>
      </c>
      <c r="BI51" s="249">
        <f>'Учет 2б'!$R$237</f>
        <v>0</v>
      </c>
      <c r="BJ51" s="249">
        <f>'Учет 2б'!$R$239</f>
        <v>0</v>
      </c>
      <c r="BK51" s="250">
        <f>'Учет 2б'!$R$241</f>
        <v>0</v>
      </c>
      <c r="BL51" s="251">
        <f>'Учет 2б'!$R$243</f>
        <v>0</v>
      </c>
      <c r="BM51" s="248">
        <f>'Учет 2б'!$S$235</f>
        <v>0</v>
      </c>
      <c r="BN51" s="249">
        <f>'Учет 2б'!$S$237</f>
        <v>0</v>
      </c>
      <c r="BO51" s="249">
        <f>'Учет 2б'!$S$239</f>
        <v>0</v>
      </c>
      <c r="BP51" s="250">
        <f>'Учет 2б'!$S$241</f>
        <v>0</v>
      </c>
      <c r="BQ51" s="251">
        <f>'Учет 2б'!$S$243</f>
        <v>0</v>
      </c>
      <c r="BR51" s="1240"/>
      <c r="BT51" s="257"/>
    </row>
    <row r="52" spans="1:72" hidden="1" outlineLevel="1">
      <c r="A52" s="1236">
        <f>'Учет 2б'!$D$245</f>
        <v>0</v>
      </c>
      <c r="B52" s="1236">
        <f>'Учет 2б'!$C$245</f>
        <v>215</v>
      </c>
      <c r="C52" s="1227">
        <f>IF(SUM(D52:G52)&gt;0,SUM(D52:G52),IF(SUM(I52:L52)&gt;0,SUM(I52:L52),IF(SUM(N52:Q52)&gt;0,SUM(N52:Q52),0)))</f>
        <v>0</v>
      </c>
      <c r="D52" s="244">
        <f>'Учет 2б'!$G$294</f>
        <v>0</v>
      </c>
      <c r="E52" s="245">
        <f>'Учет 2б'!$G$296</f>
        <v>0</v>
      </c>
      <c r="F52" s="245">
        <f>'Учет 2б'!$G$298</f>
        <v>0</v>
      </c>
      <c r="G52" s="246">
        <f>'Учет 2б'!$G$300</f>
        <v>0</v>
      </c>
      <c r="H52" s="247">
        <f>'Учет 2б'!$G$302</f>
        <v>0</v>
      </c>
      <c r="I52" s="244">
        <f>'Учет 2б'!$H$294</f>
        <v>0</v>
      </c>
      <c r="J52" s="245">
        <f>'Учет 2б'!$H$296</f>
        <v>0</v>
      </c>
      <c r="K52" s="245">
        <f>'Учет 2б'!$H$298</f>
        <v>0</v>
      </c>
      <c r="L52" s="246">
        <f>'Учет 2б'!$H$300</f>
        <v>0</v>
      </c>
      <c r="M52" s="247">
        <f>'Учет 2б'!$H$302</f>
        <v>0</v>
      </c>
      <c r="N52" s="244">
        <f>'Учет 2б'!$I$294</f>
        <v>0</v>
      </c>
      <c r="O52" s="245">
        <f>'Учет 2б'!$I$296</f>
        <v>0</v>
      </c>
      <c r="P52" s="245">
        <f>'Учет 2б'!$I$298</f>
        <v>0</v>
      </c>
      <c r="Q52" s="246">
        <f>'Учет 2б'!$I$300</f>
        <v>0</v>
      </c>
      <c r="R52" s="247">
        <f>'Учет 2б'!$I$302</f>
        <v>0</v>
      </c>
      <c r="S52" s="1247">
        <f>(H53+R53)/2</f>
        <v>0</v>
      </c>
      <c r="T52" s="244">
        <f>'Учет 2б'!$J$294</f>
        <v>0</v>
      </c>
      <c r="U52" s="245">
        <f>'Учет 2б'!$J$296</f>
        <v>0</v>
      </c>
      <c r="V52" s="245">
        <f>'Учет 2б'!$J$298</f>
        <v>0</v>
      </c>
      <c r="W52" s="246">
        <f>'Учет 2б'!$J$300</f>
        <v>0</v>
      </c>
      <c r="X52" s="247">
        <f>'Учет 2б'!$J$302</f>
        <v>0</v>
      </c>
      <c r="Y52" s="244">
        <f>'Учет 2б'!$K$294</f>
        <v>0</v>
      </c>
      <c r="Z52" s="245">
        <f>'Учет 2б'!$K$296</f>
        <v>0</v>
      </c>
      <c r="AA52" s="245">
        <f>'Учет 2б'!$K$298</f>
        <v>0</v>
      </c>
      <c r="AB52" s="246">
        <f>'Учет 2б'!$K$300</f>
        <v>0</v>
      </c>
      <c r="AC52" s="247">
        <f>'Учет 2б'!$K$302</f>
        <v>0</v>
      </c>
      <c r="AD52" s="244">
        <f>'Учет 2б'!$L$294</f>
        <v>0</v>
      </c>
      <c r="AE52" s="245">
        <f>'Учет 2б'!$L$296</f>
        <v>0</v>
      </c>
      <c r="AF52" s="245">
        <f>'Учет 2б'!$L$298</f>
        <v>0</v>
      </c>
      <c r="AG52" s="246">
        <f>'Учет 2б'!$L$300</f>
        <v>0</v>
      </c>
      <c r="AH52" s="247">
        <f>'Учет 2б'!$L$302</f>
        <v>0</v>
      </c>
      <c r="AI52" s="244">
        <f>'Учет 2б'!$M$294</f>
        <v>0</v>
      </c>
      <c r="AJ52" s="245">
        <f>'Учет 2б'!$M$296</f>
        <v>0</v>
      </c>
      <c r="AK52" s="245">
        <f>'Учет 2б'!$M$298</f>
        <v>0</v>
      </c>
      <c r="AL52" s="246">
        <f>'Учет 2б'!$M$300</f>
        <v>0</v>
      </c>
      <c r="AM52" s="247">
        <f>'Учет 2б'!$M$302</f>
        <v>0</v>
      </c>
      <c r="AN52" s="244">
        <f>'Учет 2б'!$N$294</f>
        <v>0</v>
      </c>
      <c r="AO52" s="245">
        <f>'Учет 2б'!$N$296</f>
        <v>0</v>
      </c>
      <c r="AP52" s="245">
        <f>'Учет 2б'!$N$298</f>
        <v>0</v>
      </c>
      <c r="AQ52" s="246">
        <f>'Учет 2б'!$N$300</f>
        <v>0</v>
      </c>
      <c r="AR52" s="247">
        <f>'Учет 2б'!$N$302</f>
        <v>0</v>
      </c>
      <c r="AS52" s="244">
        <f>'Учет 2б'!$O$294</f>
        <v>0</v>
      </c>
      <c r="AT52" s="245">
        <f>'Учет 2б'!$O$296</f>
        <v>0</v>
      </c>
      <c r="AU52" s="245">
        <f>'Учет 2б'!$O$298</f>
        <v>0</v>
      </c>
      <c r="AV52" s="246">
        <f>'Учет 2б'!$O$300</f>
        <v>0</v>
      </c>
      <c r="AW52" s="247">
        <f>'Учет 2б'!$O$302</f>
        <v>0</v>
      </c>
      <c r="AX52" s="244">
        <f>'Учет 2б'!$P$294</f>
        <v>0</v>
      </c>
      <c r="AY52" s="245">
        <f>'Учет 2б'!$P$296</f>
        <v>0</v>
      </c>
      <c r="AZ52" s="245">
        <f>'Учет 2б'!$P$298</f>
        <v>0</v>
      </c>
      <c r="BA52" s="246">
        <f>'Учет 2б'!$P$300</f>
        <v>0</v>
      </c>
      <c r="BB52" s="247">
        <f>'Учет 2б'!$P$302</f>
        <v>0</v>
      </c>
      <c r="BC52" s="244">
        <f>'Учет 2б'!$Q$294</f>
        <v>0</v>
      </c>
      <c r="BD52" s="245">
        <f>'Учет 2б'!$Q$296</f>
        <v>0</v>
      </c>
      <c r="BE52" s="245">
        <f>'Учет 2б'!$Q$298</f>
        <v>0</v>
      </c>
      <c r="BF52" s="246">
        <f>'Учет 2б'!$Q$300</f>
        <v>0</v>
      </c>
      <c r="BG52" s="247">
        <f>'Учет 2б'!$Q$302</f>
        <v>0</v>
      </c>
      <c r="BH52" s="244">
        <f>'Учет 2б'!$R$294</f>
        <v>0</v>
      </c>
      <c r="BI52" s="245">
        <f>'Учет 2б'!$R$296</f>
        <v>0</v>
      </c>
      <c r="BJ52" s="245">
        <f>'Учет 2б'!$R$298</f>
        <v>0</v>
      </c>
      <c r="BK52" s="246">
        <f>'Учет 2б'!$R$300</f>
        <v>0</v>
      </c>
      <c r="BL52" s="247">
        <f>'Учет 2б'!$R$302</f>
        <v>0</v>
      </c>
      <c r="BM52" s="244">
        <f>'Учет 2б'!$S$294</f>
        <v>0</v>
      </c>
      <c r="BN52" s="245">
        <f>'Учет 2б'!$S$296</f>
        <v>0</v>
      </c>
      <c r="BO52" s="245">
        <f>'Учет 2б'!$S$298</f>
        <v>0</v>
      </c>
      <c r="BP52" s="246">
        <f>'Учет 2б'!$S$300</f>
        <v>0</v>
      </c>
      <c r="BQ52" s="247">
        <f>'Учет 2б'!$S$302</f>
        <v>0</v>
      </c>
      <c r="BR52" s="1239">
        <f>BL53</f>
        <v>0</v>
      </c>
      <c r="BT52" s="257">
        <v>1</v>
      </c>
    </row>
    <row r="53" spans="1:72" ht="13.5" hidden="1" outlineLevel="1" thickBot="1">
      <c r="A53" s="1238"/>
      <c r="B53" s="1238"/>
      <c r="C53" s="1228"/>
      <c r="D53" s="248">
        <f>'Учет 2б'!$G$295</f>
        <v>0</v>
      </c>
      <c r="E53" s="249">
        <f>'Учет 2б'!$G$297</f>
        <v>0</v>
      </c>
      <c r="F53" s="249">
        <f>'Учет 2б'!$G$299</f>
        <v>0</v>
      </c>
      <c r="G53" s="250">
        <f>'Учет 2б'!$G$301</f>
        <v>0</v>
      </c>
      <c r="H53" s="251">
        <f>'Учет 2б'!$G$303</f>
        <v>0</v>
      </c>
      <c r="I53" s="248">
        <f>'Учет 2б'!$H$295</f>
        <v>0</v>
      </c>
      <c r="J53" s="249">
        <f>'Учет 2б'!$H$297</f>
        <v>0</v>
      </c>
      <c r="K53" s="249">
        <f>'Учет 2б'!$H$299</f>
        <v>0</v>
      </c>
      <c r="L53" s="250">
        <f>'Учет 2б'!$H$301</f>
        <v>0</v>
      </c>
      <c r="M53" s="251">
        <f>'Учет 2б'!$H$303</f>
        <v>0</v>
      </c>
      <c r="N53" s="248">
        <f>'Учет 2б'!$I$295</f>
        <v>0</v>
      </c>
      <c r="O53" s="249">
        <f>'Учет 2б'!$I$297</f>
        <v>0</v>
      </c>
      <c r="P53" s="249">
        <f>'Учет 2б'!$I$299</f>
        <v>0</v>
      </c>
      <c r="Q53" s="250">
        <f>'Учет 2б'!$I$301</f>
        <v>0</v>
      </c>
      <c r="R53" s="251">
        <f>'Учет 2б'!$I$303</f>
        <v>0</v>
      </c>
      <c r="S53" s="1248"/>
      <c r="T53" s="248">
        <f>'Учет 2б'!$J$295</f>
        <v>0</v>
      </c>
      <c r="U53" s="249">
        <f>'Учет 2б'!$J$297</f>
        <v>0</v>
      </c>
      <c r="V53" s="249">
        <f>'Учет 2б'!$J$299</f>
        <v>0</v>
      </c>
      <c r="W53" s="250">
        <f>'Учет 2б'!$J$301</f>
        <v>0</v>
      </c>
      <c r="X53" s="251">
        <f>'Учет 2б'!$J$303</f>
        <v>0</v>
      </c>
      <c r="Y53" s="248">
        <f>'Учет 2б'!$K$295</f>
        <v>0</v>
      </c>
      <c r="Z53" s="249">
        <f>'Учет 2б'!$K$297</f>
        <v>0</v>
      </c>
      <c r="AA53" s="249">
        <f>'Учет 2б'!$K$299</f>
        <v>0</v>
      </c>
      <c r="AB53" s="250">
        <f>'Учет 2б'!$K$301</f>
        <v>0</v>
      </c>
      <c r="AC53" s="251">
        <f>'Учет 2б'!$K$303</f>
        <v>0</v>
      </c>
      <c r="AD53" s="248">
        <f>'Учет 2б'!$L$295</f>
        <v>0</v>
      </c>
      <c r="AE53" s="249">
        <f>'Учет 2б'!$L$297</f>
        <v>0</v>
      </c>
      <c r="AF53" s="249">
        <f>'Учет 2б'!$L$299</f>
        <v>0</v>
      </c>
      <c r="AG53" s="250">
        <f>'Учет 2б'!$L$301</f>
        <v>0</v>
      </c>
      <c r="AH53" s="251">
        <f>'Учет 2б'!$L$303</f>
        <v>0</v>
      </c>
      <c r="AI53" s="248">
        <f>'Учет 2б'!$M$295</f>
        <v>0</v>
      </c>
      <c r="AJ53" s="249">
        <f>'Учет 2б'!$M$297</f>
        <v>0</v>
      </c>
      <c r="AK53" s="249">
        <f>'Учет 2б'!$M$299</f>
        <v>0</v>
      </c>
      <c r="AL53" s="250">
        <f>'Учет 2б'!$M$301</f>
        <v>0</v>
      </c>
      <c r="AM53" s="251">
        <f>'Учет 2б'!$M$303</f>
        <v>0</v>
      </c>
      <c r="AN53" s="248">
        <f>'Учет 2б'!$N$295</f>
        <v>0</v>
      </c>
      <c r="AO53" s="249">
        <f>'Учет 2б'!$N$297</f>
        <v>0</v>
      </c>
      <c r="AP53" s="249">
        <f>'Учет 2б'!$N$299</f>
        <v>0</v>
      </c>
      <c r="AQ53" s="250">
        <f>'Учет 2б'!$N$301</f>
        <v>0</v>
      </c>
      <c r="AR53" s="251">
        <f>'Учет 2б'!$N$303</f>
        <v>0</v>
      </c>
      <c r="AS53" s="248">
        <f>'Учет 2б'!$O$295</f>
        <v>0</v>
      </c>
      <c r="AT53" s="249">
        <f>'Учет 2б'!$O$297</f>
        <v>0</v>
      </c>
      <c r="AU53" s="249">
        <f>'Учет 2б'!$O$299</f>
        <v>0</v>
      </c>
      <c r="AV53" s="250">
        <f>'Учет 2б'!$O$301</f>
        <v>0</v>
      </c>
      <c r="AW53" s="251">
        <f>'Учет 2б'!$O$303</f>
        <v>0</v>
      </c>
      <c r="AX53" s="248">
        <f>'Учет 2б'!$P$295</f>
        <v>0</v>
      </c>
      <c r="AY53" s="249">
        <f>'Учет 2б'!$P$297</f>
        <v>0</v>
      </c>
      <c r="AZ53" s="249">
        <f>'Учет 2б'!$P$299</f>
        <v>0</v>
      </c>
      <c r="BA53" s="250">
        <f>'Учет 2б'!$P$301</f>
        <v>0</v>
      </c>
      <c r="BB53" s="251">
        <f>'Учет 2б'!$P$303</f>
        <v>0</v>
      </c>
      <c r="BC53" s="248">
        <f>'Учет 2б'!$Q$295</f>
        <v>0</v>
      </c>
      <c r="BD53" s="249">
        <f>'Учет 2б'!$Q$297</f>
        <v>0</v>
      </c>
      <c r="BE53" s="249">
        <f>'Учет 2б'!$Q$299</f>
        <v>0</v>
      </c>
      <c r="BF53" s="250">
        <f>'Учет 2б'!$Q$301</f>
        <v>0</v>
      </c>
      <c r="BG53" s="251">
        <f>'Учет 2б'!$Q$303</f>
        <v>0</v>
      </c>
      <c r="BH53" s="248">
        <f>'Учет 2б'!$R$295</f>
        <v>0</v>
      </c>
      <c r="BI53" s="249">
        <f>'Учет 2б'!$R$297</f>
        <v>0</v>
      </c>
      <c r="BJ53" s="249">
        <f>'Учет 2б'!$R$299</f>
        <v>0</v>
      </c>
      <c r="BK53" s="250">
        <f>'Учет 2б'!$R$301</f>
        <v>0</v>
      </c>
      <c r="BL53" s="251">
        <f>'Учет 2б'!$R$303</f>
        <v>0</v>
      </c>
      <c r="BM53" s="248">
        <f>'Учет 2б'!$S$295</f>
        <v>0</v>
      </c>
      <c r="BN53" s="249">
        <f>'Учет 2б'!$S$297</f>
        <v>0</v>
      </c>
      <c r="BO53" s="249">
        <f>'Учет 2б'!$S$299</f>
        <v>0</v>
      </c>
      <c r="BP53" s="250">
        <f>'Учет 2б'!$S$301</f>
        <v>0</v>
      </c>
      <c r="BQ53" s="251">
        <f>'Учет 2б'!$S$303</f>
        <v>0</v>
      </c>
      <c r="BR53" s="1240"/>
      <c r="BT53" s="257"/>
    </row>
    <row r="54" spans="1:72" hidden="1" outlineLevel="1">
      <c r="A54" s="1236">
        <f>'Учет 2б'!$D$305</f>
        <v>0</v>
      </c>
      <c r="B54" s="1236">
        <f>'Учет 2б'!$C$305</f>
        <v>216</v>
      </c>
      <c r="C54" s="1227">
        <f>IF(SUM(D54:G54)&gt;0,SUM(D54:G54),IF(SUM(I54:L54)&gt;0,SUM(I54:L54),IF(SUM(N54:Q54)&gt;0,SUM(N54:Q54),0)))</f>
        <v>0</v>
      </c>
      <c r="D54" s="244">
        <f>'Учет 2б'!$G$354</f>
        <v>0</v>
      </c>
      <c r="E54" s="245">
        <f>'Учет 2б'!$G$356</f>
        <v>0</v>
      </c>
      <c r="F54" s="245">
        <f>'Учет 2б'!$G$358</f>
        <v>0</v>
      </c>
      <c r="G54" s="246">
        <f>'Учет 2б'!$G$360</f>
        <v>0</v>
      </c>
      <c r="H54" s="247">
        <f>'Учет 2б'!$G$362</f>
        <v>0</v>
      </c>
      <c r="I54" s="244">
        <f>'Учет 2б'!$H$354</f>
        <v>0</v>
      </c>
      <c r="J54" s="245">
        <f>'Учет 2б'!$H$356</f>
        <v>0</v>
      </c>
      <c r="K54" s="245">
        <f>'Учет 2б'!$H$358</f>
        <v>0</v>
      </c>
      <c r="L54" s="246">
        <f>'Учет 2б'!$H$360</f>
        <v>0</v>
      </c>
      <c r="M54" s="247">
        <f>'Учет 2б'!$H$362</f>
        <v>0</v>
      </c>
      <c r="N54" s="244">
        <f>'Учет 2б'!$I$354</f>
        <v>0</v>
      </c>
      <c r="O54" s="245">
        <f>'Учет 2б'!$I$356</f>
        <v>0</v>
      </c>
      <c r="P54" s="245">
        <f>'Учет 2б'!$I$358</f>
        <v>0</v>
      </c>
      <c r="Q54" s="246">
        <f>'Учет 2б'!$I$360</f>
        <v>0</v>
      </c>
      <c r="R54" s="247">
        <f>'Учет 2б'!$I$362</f>
        <v>0</v>
      </c>
      <c r="S54" s="1247">
        <f>(H55+R55)/2</f>
        <v>0</v>
      </c>
      <c r="T54" s="244">
        <f>'Учет 2б'!$J$354</f>
        <v>0</v>
      </c>
      <c r="U54" s="245">
        <f>'Учет 2б'!$J$356</f>
        <v>0</v>
      </c>
      <c r="V54" s="245">
        <f>'Учет 2б'!$J$358</f>
        <v>0</v>
      </c>
      <c r="W54" s="246">
        <f>'Учет 2б'!$J$360</f>
        <v>0</v>
      </c>
      <c r="X54" s="247">
        <f>'Учет 2б'!$J$362</f>
        <v>0</v>
      </c>
      <c r="Y54" s="244">
        <f>'Учет 2б'!$K$354</f>
        <v>0</v>
      </c>
      <c r="Z54" s="245">
        <f>'Учет 2б'!$K$356</f>
        <v>0</v>
      </c>
      <c r="AA54" s="245">
        <f>'Учет 2б'!$K$358</f>
        <v>0</v>
      </c>
      <c r="AB54" s="246">
        <f>'Учет 2б'!$K$360</f>
        <v>0</v>
      </c>
      <c r="AC54" s="247">
        <f>'Учет 2б'!$K$362</f>
        <v>0</v>
      </c>
      <c r="AD54" s="244">
        <f>'Учет 2б'!$L$354</f>
        <v>0</v>
      </c>
      <c r="AE54" s="245">
        <f>'Учет 2б'!$L$356</f>
        <v>0</v>
      </c>
      <c r="AF54" s="245">
        <f>'Учет 2б'!$L$358</f>
        <v>0</v>
      </c>
      <c r="AG54" s="246">
        <f>'Учет 2б'!$L$360</f>
        <v>0</v>
      </c>
      <c r="AH54" s="247">
        <f>'Учет 2б'!$L$362</f>
        <v>0</v>
      </c>
      <c r="AI54" s="244">
        <f>'Учет 2б'!$M$354</f>
        <v>0</v>
      </c>
      <c r="AJ54" s="245">
        <f>'Учет 2б'!$M$356</f>
        <v>0</v>
      </c>
      <c r="AK54" s="245">
        <f>'Учет 2б'!$M$358</f>
        <v>0</v>
      </c>
      <c r="AL54" s="246">
        <f>'Учет 2б'!$M$360</f>
        <v>0</v>
      </c>
      <c r="AM54" s="247">
        <f>'Учет 2б'!$M$362</f>
        <v>0</v>
      </c>
      <c r="AN54" s="244">
        <f>'Учет 2б'!$N$354</f>
        <v>0</v>
      </c>
      <c r="AO54" s="245">
        <f>'Учет 2б'!$N$356</f>
        <v>0</v>
      </c>
      <c r="AP54" s="245">
        <f>'Учет 2б'!$N$358</f>
        <v>0</v>
      </c>
      <c r="AQ54" s="246">
        <f>'Учет 2б'!$N$360</f>
        <v>0</v>
      </c>
      <c r="AR54" s="247">
        <f>'Учет 2б'!$N$362</f>
        <v>0</v>
      </c>
      <c r="AS54" s="244">
        <f>'Учет 2б'!$O$354</f>
        <v>0</v>
      </c>
      <c r="AT54" s="245">
        <f>'Учет 2б'!$O$356</f>
        <v>0</v>
      </c>
      <c r="AU54" s="245">
        <f>'Учет 2б'!$O$358</f>
        <v>0</v>
      </c>
      <c r="AV54" s="246">
        <f>'Учет 2б'!$O$360</f>
        <v>0</v>
      </c>
      <c r="AW54" s="247">
        <f>'Учет 2б'!$O$362</f>
        <v>0</v>
      </c>
      <c r="AX54" s="244">
        <f>'Учет 2б'!$P$354</f>
        <v>0</v>
      </c>
      <c r="AY54" s="245">
        <f>'Учет 2б'!$P$356</f>
        <v>0</v>
      </c>
      <c r="AZ54" s="245">
        <f>'Учет 2б'!$P$358</f>
        <v>0</v>
      </c>
      <c r="BA54" s="246">
        <f>'Учет 2б'!$P$360</f>
        <v>0</v>
      </c>
      <c r="BB54" s="247">
        <f>'Учет 2б'!$P$362</f>
        <v>0</v>
      </c>
      <c r="BC54" s="244">
        <f>'Учет 2б'!$Q$354</f>
        <v>0</v>
      </c>
      <c r="BD54" s="245">
        <f>'Учет 2б'!$Q$356</f>
        <v>0</v>
      </c>
      <c r="BE54" s="245">
        <f>'Учет 2б'!$Q$358</f>
        <v>0</v>
      </c>
      <c r="BF54" s="246">
        <f>'Учет 2б'!$Q$360</f>
        <v>0</v>
      </c>
      <c r="BG54" s="247">
        <f>'Учет 2б'!$Q$362</f>
        <v>0</v>
      </c>
      <c r="BH54" s="244">
        <f>'Учет 2б'!$R$354</f>
        <v>0</v>
      </c>
      <c r="BI54" s="245">
        <f>'Учет 2б'!$R$356</f>
        <v>0</v>
      </c>
      <c r="BJ54" s="245">
        <f>'Учет 2б'!$R$358</f>
        <v>0</v>
      </c>
      <c r="BK54" s="246">
        <f>'Учет 2б'!$R$360</f>
        <v>0</v>
      </c>
      <c r="BL54" s="247">
        <f>'Учет 2б'!$R$362</f>
        <v>0</v>
      </c>
      <c r="BM54" s="244">
        <f>'Учет 2б'!$S$354</f>
        <v>0</v>
      </c>
      <c r="BN54" s="245">
        <f>'Учет 2б'!$S$356</f>
        <v>0</v>
      </c>
      <c r="BO54" s="245">
        <f>'Учет 2б'!$S$358</f>
        <v>0</v>
      </c>
      <c r="BP54" s="246">
        <f>'Учет 2б'!$S$360</f>
        <v>0</v>
      </c>
      <c r="BQ54" s="247">
        <f>'Учет 2б'!$S$362</f>
        <v>0</v>
      </c>
      <c r="BR54" s="1239">
        <f>BL55</f>
        <v>0</v>
      </c>
      <c r="BT54" s="257">
        <v>1</v>
      </c>
    </row>
    <row r="55" spans="1:72" ht="13.5" hidden="1" outlineLevel="1" thickBot="1">
      <c r="A55" s="1238"/>
      <c r="B55" s="1238"/>
      <c r="C55" s="1228"/>
      <c r="D55" s="248">
        <f>'Учет 2б'!$G$355</f>
        <v>0</v>
      </c>
      <c r="E55" s="249">
        <f>'Учет 2б'!$G$357</f>
        <v>0</v>
      </c>
      <c r="F55" s="249">
        <f>'Учет 2б'!$G$359</f>
        <v>0</v>
      </c>
      <c r="G55" s="250">
        <f>'Учет 2б'!$G$361</f>
        <v>0</v>
      </c>
      <c r="H55" s="251">
        <f>'Учет 2б'!$G$363</f>
        <v>0</v>
      </c>
      <c r="I55" s="248">
        <f>'Учет 2б'!$H$355</f>
        <v>0</v>
      </c>
      <c r="J55" s="249">
        <f>'Учет 2б'!$H$357</f>
        <v>0</v>
      </c>
      <c r="K55" s="249">
        <f>'Учет 2б'!$H$359</f>
        <v>0</v>
      </c>
      <c r="L55" s="250">
        <f>'Учет 2б'!$H$361</f>
        <v>0</v>
      </c>
      <c r="M55" s="251">
        <f>'Учет 2б'!$H$363</f>
        <v>0</v>
      </c>
      <c r="N55" s="248">
        <f>'Учет 2б'!$I$355</f>
        <v>0</v>
      </c>
      <c r="O55" s="249">
        <f>'Учет 2б'!$I$357</f>
        <v>0</v>
      </c>
      <c r="P55" s="249">
        <f>'Учет 2б'!$I$359</f>
        <v>0</v>
      </c>
      <c r="Q55" s="250">
        <f>'Учет 2б'!$I$361</f>
        <v>0</v>
      </c>
      <c r="R55" s="251">
        <f>'Учет 2б'!$I$363</f>
        <v>0</v>
      </c>
      <c r="S55" s="1248"/>
      <c r="T55" s="248">
        <f>'Учет 2б'!$J$355</f>
        <v>0</v>
      </c>
      <c r="U55" s="249">
        <f>'Учет 2б'!$J$357</f>
        <v>0</v>
      </c>
      <c r="V55" s="249">
        <f>'Учет 2б'!$J$359</f>
        <v>0</v>
      </c>
      <c r="W55" s="250">
        <f>'Учет 2б'!$J$361</f>
        <v>0</v>
      </c>
      <c r="X55" s="251">
        <f>'Учет 2б'!$J$363</f>
        <v>0</v>
      </c>
      <c r="Y55" s="248">
        <f>'Учет 2б'!$K$355</f>
        <v>0</v>
      </c>
      <c r="Z55" s="249">
        <f>'Учет 2б'!$K$357</f>
        <v>0</v>
      </c>
      <c r="AA55" s="249">
        <f>'Учет 2б'!$K$359</f>
        <v>0</v>
      </c>
      <c r="AB55" s="250">
        <f>'Учет 2б'!$K$361</f>
        <v>0</v>
      </c>
      <c r="AC55" s="251">
        <f>'Учет 2б'!$K$363</f>
        <v>0</v>
      </c>
      <c r="AD55" s="248">
        <f>'Учет 2б'!$L$355</f>
        <v>0</v>
      </c>
      <c r="AE55" s="249">
        <f>'Учет 2б'!$L$357</f>
        <v>0</v>
      </c>
      <c r="AF55" s="249">
        <f>'Учет 2б'!$L$359</f>
        <v>0</v>
      </c>
      <c r="AG55" s="250">
        <f>'Учет 2б'!$L$361</f>
        <v>0</v>
      </c>
      <c r="AH55" s="251">
        <f>'Учет 2б'!$L$363</f>
        <v>0</v>
      </c>
      <c r="AI55" s="248">
        <f>'Учет 2б'!$M$355</f>
        <v>0</v>
      </c>
      <c r="AJ55" s="249">
        <f>'Учет 2б'!$M$357</f>
        <v>0</v>
      </c>
      <c r="AK55" s="249">
        <f>'Учет 2б'!$M$359</f>
        <v>0</v>
      </c>
      <c r="AL55" s="250">
        <f>'Учет 2б'!$M$361</f>
        <v>0</v>
      </c>
      <c r="AM55" s="251">
        <f>'Учет 2б'!$M$363</f>
        <v>0</v>
      </c>
      <c r="AN55" s="248">
        <f>'Учет 2б'!$N$355</f>
        <v>0</v>
      </c>
      <c r="AO55" s="249">
        <f>'Учет 2б'!$N$357</f>
        <v>0</v>
      </c>
      <c r="AP55" s="249">
        <f>'Учет 2б'!$N$359</f>
        <v>0</v>
      </c>
      <c r="AQ55" s="250">
        <f>'Учет 2б'!$N$361</f>
        <v>0</v>
      </c>
      <c r="AR55" s="251">
        <f>'Учет 2б'!$N$363</f>
        <v>0</v>
      </c>
      <c r="AS55" s="248">
        <f>'Учет 2б'!$O$355</f>
        <v>0</v>
      </c>
      <c r="AT55" s="249">
        <f>'Учет 2б'!$O$357</f>
        <v>0</v>
      </c>
      <c r="AU55" s="249">
        <f>'Учет 2б'!$O$359</f>
        <v>0</v>
      </c>
      <c r="AV55" s="250">
        <f>'Учет 2б'!$O$361</f>
        <v>0</v>
      </c>
      <c r="AW55" s="251">
        <f>'Учет 2б'!$O$363</f>
        <v>0</v>
      </c>
      <c r="AX55" s="248">
        <f>'Учет 2б'!$P$355</f>
        <v>0</v>
      </c>
      <c r="AY55" s="249">
        <f>'Учет 2б'!$P$357</f>
        <v>0</v>
      </c>
      <c r="AZ55" s="249">
        <f>'Учет 2б'!$P$359</f>
        <v>0</v>
      </c>
      <c r="BA55" s="250">
        <f>'Учет 2б'!$P$361</f>
        <v>0</v>
      </c>
      <c r="BB55" s="251">
        <f>'Учет 2б'!$P$363</f>
        <v>0</v>
      </c>
      <c r="BC55" s="248">
        <f>'Учет 2б'!$Q$355</f>
        <v>0</v>
      </c>
      <c r="BD55" s="249">
        <f>'Учет 2б'!$Q$357</f>
        <v>0</v>
      </c>
      <c r="BE55" s="249">
        <f>'Учет 2б'!$Q$359</f>
        <v>0</v>
      </c>
      <c r="BF55" s="250">
        <f>'Учет 2б'!$Q$361</f>
        <v>0</v>
      </c>
      <c r="BG55" s="251">
        <f>'Учет 2б'!$Q$363</f>
        <v>0</v>
      </c>
      <c r="BH55" s="248">
        <f>'Учет 2б'!$R$355</f>
        <v>0</v>
      </c>
      <c r="BI55" s="249">
        <f>'Учет 2б'!$R$357</f>
        <v>0</v>
      </c>
      <c r="BJ55" s="249">
        <f>'Учет 2б'!$R$359</f>
        <v>0</v>
      </c>
      <c r="BK55" s="250">
        <f>'Учет 2б'!$R$361</f>
        <v>0</v>
      </c>
      <c r="BL55" s="251">
        <f>'Учет 2б'!$R$363</f>
        <v>0</v>
      </c>
      <c r="BM55" s="248">
        <f>'Учет 2б'!$S$355</f>
        <v>0</v>
      </c>
      <c r="BN55" s="249">
        <f>'Учет 2б'!$S$357</f>
        <v>0</v>
      </c>
      <c r="BO55" s="249">
        <f>'Учет 2б'!$S$359</f>
        <v>0</v>
      </c>
      <c r="BP55" s="250">
        <f>'Учет 2б'!$S$361</f>
        <v>0</v>
      </c>
      <c r="BQ55" s="251">
        <f>'Учет 2б'!$S$363</f>
        <v>0</v>
      </c>
      <c r="BR55" s="1240"/>
      <c r="BT55" s="257"/>
    </row>
    <row r="56" spans="1:72" hidden="1" outlineLevel="1">
      <c r="A56" s="1236">
        <f>'Учет 2б'!$D$379</f>
        <v>465</v>
      </c>
      <c r="B56" s="1236">
        <f>'Учет 2б'!$C$379</f>
        <v>221</v>
      </c>
      <c r="C56" s="1227">
        <f>IF(SUM(D56:G56)&gt;0,SUM(D56:G56),IF(SUM(I56:L56)&gt;0,SUM(I56:L56),IF(SUM(N56:Q56)&gt;0,SUM(N56:Q56),0)))</f>
        <v>0</v>
      </c>
      <c r="D56" s="244">
        <f>'Учет 2б'!$G$428</f>
        <v>0</v>
      </c>
      <c r="E56" s="245">
        <f>'Учет 2б'!$G$430</f>
        <v>0</v>
      </c>
      <c r="F56" s="245">
        <f>'Учет 2б'!$G$432</f>
        <v>0</v>
      </c>
      <c r="G56" s="246">
        <f>'Учет 2б'!$G$434</f>
        <v>0</v>
      </c>
      <c r="H56" s="247">
        <f>'Учет 2б'!$G$436</f>
        <v>0</v>
      </c>
      <c r="I56" s="244">
        <f>'Учет 2б'!$H$428</f>
        <v>0</v>
      </c>
      <c r="J56" s="245">
        <f>'Учет 2б'!$H$430</f>
        <v>0</v>
      </c>
      <c r="K56" s="245">
        <f>'Учет 2б'!$H$432</f>
        <v>0</v>
      </c>
      <c r="L56" s="246">
        <f>'Учет 2б'!$H$434</f>
        <v>0</v>
      </c>
      <c r="M56" s="247">
        <f>'Учет 2б'!$H$436</f>
        <v>0</v>
      </c>
      <c r="N56" s="244">
        <f>'Учет 2б'!$I$428</f>
        <v>0</v>
      </c>
      <c r="O56" s="245">
        <f>'Учет 2б'!$I$430</f>
        <v>0</v>
      </c>
      <c r="P56" s="245">
        <f>'Учет 2б'!$I$432</f>
        <v>0</v>
      </c>
      <c r="Q56" s="246">
        <f>'Учет 2б'!$I$434</f>
        <v>0</v>
      </c>
      <c r="R56" s="247">
        <f>'Учет 2б'!$I$436</f>
        <v>0</v>
      </c>
      <c r="S56" s="1247">
        <f>(H57+R57)/2</f>
        <v>0</v>
      </c>
      <c r="T56" s="244">
        <f>'Учет 2б'!$J$428</f>
        <v>0</v>
      </c>
      <c r="U56" s="245">
        <f>'Учет 2б'!$J$430</f>
        <v>0</v>
      </c>
      <c r="V56" s="245">
        <f>'Учет 2б'!$J$432</f>
        <v>0</v>
      </c>
      <c r="W56" s="246">
        <f>'Учет 2б'!$J$434</f>
        <v>0</v>
      </c>
      <c r="X56" s="247">
        <f>'Учет 2б'!$J$436</f>
        <v>0</v>
      </c>
      <c r="Y56" s="244">
        <f>'Учет 2б'!$K$428</f>
        <v>0</v>
      </c>
      <c r="Z56" s="245">
        <f>'Учет 2б'!$K$430</f>
        <v>0</v>
      </c>
      <c r="AA56" s="245">
        <f>'Учет 2б'!$K$432</f>
        <v>0</v>
      </c>
      <c r="AB56" s="246">
        <f>'Учет 2б'!$K$434</f>
        <v>0</v>
      </c>
      <c r="AC56" s="247">
        <f>'Учет 2б'!$K$436</f>
        <v>0</v>
      </c>
      <c r="AD56" s="244">
        <f>'Учет 2б'!$L$428</f>
        <v>0</v>
      </c>
      <c r="AE56" s="245">
        <f>'Учет 2б'!$L$430</f>
        <v>0</v>
      </c>
      <c r="AF56" s="245">
        <f>'Учет 2б'!$L$432</f>
        <v>0</v>
      </c>
      <c r="AG56" s="246">
        <f>'Учет 2б'!$L$434</f>
        <v>0</v>
      </c>
      <c r="AH56" s="247">
        <f>'Учет 2б'!$L$436</f>
        <v>0</v>
      </c>
      <c r="AI56" s="244">
        <f>'Учет 2б'!$M$428</f>
        <v>0</v>
      </c>
      <c r="AJ56" s="245">
        <f>'Учет 2б'!$M$430</f>
        <v>0</v>
      </c>
      <c r="AK56" s="245">
        <f>'Учет 2б'!$M$432</f>
        <v>0</v>
      </c>
      <c r="AL56" s="246">
        <f>'Учет 2б'!$M$434</f>
        <v>0</v>
      </c>
      <c r="AM56" s="247">
        <f>'Учет 2б'!$M$436</f>
        <v>0</v>
      </c>
      <c r="AN56" s="244">
        <f>'Учет 2б'!$N$428</f>
        <v>0</v>
      </c>
      <c r="AO56" s="245">
        <f>'Учет 2б'!$N$430</f>
        <v>0</v>
      </c>
      <c r="AP56" s="245">
        <f>'Учет 2б'!$N$432</f>
        <v>0</v>
      </c>
      <c r="AQ56" s="246">
        <f>'Учет 2б'!$N$434</f>
        <v>0</v>
      </c>
      <c r="AR56" s="247">
        <f>'Учет 2б'!$N$436</f>
        <v>0</v>
      </c>
      <c r="AS56" s="244">
        <f>'Учет 2б'!$O$428</f>
        <v>0</v>
      </c>
      <c r="AT56" s="245">
        <f>'Учет 2б'!$O$430</f>
        <v>0</v>
      </c>
      <c r="AU56" s="245">
        <f>'Учет 2б'!$O$432</f>
        <v>0</v>
      </c>
      <c r="AV56" s="246">
        <f>'Учет 2б'!$O$434</f>
        <v>0</v>
      </c>
      <c r="AW56" s="247">
        <f>'Учет 2б'!$O$436</f>
        <v>0</v>
      </c>
      <c r="AX56" s="244">
        <f>'Учет 2б'!$P$428</f>
        <v>0</v>
      </c>
      <c r="AY56" s="245">
        <f>'Учет 2б'!$P$430</f>
        <v>0</v>
      </c>
      <c r="AZ56" s="245">
        <f>'Учет 2б'!$P$432</f>
        <v>0</v>
      </c>
      <c r="BA56" s="246">
        <f>'Учет 2б'!$P$434</f>
        <v>0</v>
      </c>
      <c r="BB56" s="247">
        <f>'Учет 2б'!$P$436</f>
        <v>0</v>
      </c>
      <c r="BC56" s="244">
        <f>'Учет 2б'!$Q$428</f>
        <v>0</v>
      </c>
      <c r="BD56" s="245">
        <f>'Учет 2б'!$Q$430</f>
        <v>0</v>
      </c>
      <c r="BE56" s="245">
        <f>'Учет 2б'!$Q$432</f>
        <v>0</v>
      </c>
      <c r="BF56" s="246">
        <f>'Учет 2б'!$Q$434</f>
        <v>0</v>
      </c>
      <c r="BG56" s="247">
        <f>'Учет 2б'!$Q$436</f>
        <v>0</v>
      </c>
      <c r="BH56" s="244">
        <f>'Учет 2б'!$R$428</f>
        <v>0</v>
      </c>
      <c r="BI56" s="245">
        <f>'Учет 2б'!$R$430</f>
        <v>0</v>
      </c>
      <c r="BJ56" s="245">
        <f>'Учет 2б'!$R$432</f>
        <v>0</v>
      </c>
      <c r="BK56" s="246">
        <f>'Учет 2б'!$R$434</f>
        <v>0</v>
      </c>
      <c r="BL56" s="247">
        <f>'Учет 2б'!$R$436</f>
        <v>0</v>
      </c>
      <c r="BM56" s="244">
        <f>'Учет 2б'!$S$428</f>
        <v>0</v>
      </c>
      <c r="BN56" s="245">
        <f>'Учет 2б'!$S$430</f>
        <v>0</v>
      </c>
      <c r="BO56" s="245">
        <f>'Учет 2б'!$S$432</f>
        <v>0</v>
      </c>
      <c r="BP56" s="246">
        <f>'Учет 2б'!$S$434</f>
        <v>0</v>
      </c>
      <c r="BQ56" s="247">
        <f>'Учет 2б'!$S$436</f>
        <v>0</v>
      </c>
      <c r="BR56" s="1239">
        <f>BL57</f>
        <v>0</v>
      </c>
      <c r="BT56" s="257">
        <v>1</v>
      </c>
    </row>
    <row r="57" spans="1:72" ht="13.5" hidden="1" outlineLevel="1" thickBot="1">
      <c r="A57" s="1238"/>
      <c r="B57" s="1238"/>
      <c r="C57" s="1228"/>
      <c r="D57" s="248">
        <f>'Учет 2б'!$G$429</f>
        <v>0</v>
      </c>
      <c r="E57" s="249">
        <f>'Учет 2б'!$G$431</f>
        <v>0</v>
      </c>
      <c r="F57" s="249">
        <f>'Учет 2б'!$G$433</f>
        <v>0</v>
      </c>
      <c r="G57" s="250">
        <f>'Учет 2б'!$G$435</f>
        <v>0</v>
      </c>
      <c r="H57" s="251">
        <f>'Учет 2б'!$G$437</f>
        <v>0</v>
      </c>
      <c r="I57" s="248">
        <f>'Учет 2б'!$H$429</f>
        <v>0</v>
      </c>
      <c r="J57" s="249">
        <f>'Учет 2б'!$H$431</f>
        <v>0</v>
      </c>
      <c r="K57" s="249">
        <f>'Учет 2б'!$H$433</f>
        <v>0</v>
      </c>
      <c r="L57" s="250">
        <f>'Учет 2б'!$H$435</f>
        <v>0</v>
      </c>
      <c r="M57" s="251">
        <f>'Учет 2б'!$H$437</f>
        <v>0</v>
      </c>
      <c r="N57" s="248">
        <f>'Учет 2б'!$I$429</f>
        <v>0</v>
      </c>
      <c r="O57" s="249">
        <f>'Учет 2б'!$I$431</f>
        <v>0</v>
      </c>
      <c r="P57" s="249">
        <f>'Учет 2б'!$I$433</f>
        <v>0</v>
      </c>
      <c r="Q57" s="250">
        <f>'Учет 2б'!$I$435</f>
        <v>0</v>
      </c>
      <c r="R57" s="251">
        <f>'Учет 2б'!$I$437</f>
        <v>0</v>
      </c>
      <c r="S57" s="1248"/>
      <c r="T57" s="248">
        <f>'Учет 2б'!$J$429</f>
        <v>0</v>
      </c>
      <c r="U57" s="249">
        <f>'Учет 2б'!$J$431</f>
        <v>0</v>
      </c>
      <c r="V57" s="249">
        <f>'Учет 2б'!$J$433</f>
        <v>0</v>
      </c>
      <c r="W57" s="250">
        <f>'Учет 2б'!$J$435</f>
        <v>0</v>
      </c>
      <c r="X57" s="251">
        <f>'Учет 2б'!$J$437</f>
        <v>0</v>
      </c>
      <c r="Y57" s="248">
        <f>'Учет 2б'!$K$429</f>
        <v>0</v>
      </c>
      <c r="Z57" s="249">
        <f>'Учет 2б'!$K$431</f>
        <v>0</v>
      </c>
      <c r="AA57" s="249">
        <f>'Учет 2б'!$K$433</f>
        <v>0</v>
      </c>
      <c r="AB57" s="250">
        <f>'Учет 2б'!$K$435</f>
        <v>0</v>
      </c>
      <c r="AC57" s="251">
        <f>'Учет 2б'!$K$437</f>
        <v>0</v>
      </c>
      <c r="AD57" s="248">
        <f>'Учет 2б'!$L$429</f>
        <v>0</v>
      </c>
      <c r="AE57" s="249">
        <f>'Учет 2б'!$L$431</f>
        <v>0</v>
      </c>
      <c r="AF57" s="249">
        <f>'Учет 2б'!$L$433</f>
        <v>0</v>
      </c>
      <c r="AG57" s="250">
        <f>'Учет 2б'!$L$435</f>
        <v>0</v>
      </c>
      <c r="AH57" s="251">
        <f>'Учет 2б'!$L$437</f>
        <v>0</v>
      </c>
      <c r="AI57" s="248">
        <f>'Учет 2б'!$M$429</f>
        <v>0</v>
      </c>
      <c r="AJ57" s="249">
        <f>'Учет 2б'!$M$431</f>
        <v>0</v>
      </c>
      <c r="AK57" s="249">
        <f>'Учет 2б'!$M$433</f>
        <v>0</v>
      </c>
      <c r="AL57" s="250">
        <f>'Учет 2б'!$M$435</f>
        <v>0</v>
      </c>
      <c r="AM57" s="251">
        <f>'Учет 2б'!$M$437</f>
        <v>0</v>
      </c>
      <c r="AN57" s="248">
        <f>'Учет 2б'!$N$429</f>
        <v>0</v>
      </c>
      <c r="AO57" s="249">
        <f>'Учет 2б'!$N$431</f>
        <v>0</v>
      </c>
      <c r="AP57" s="249">
        <f>'Учет 2б'!$N$433</f>
        <v>0</v>
      </c>
      <c r="AQ57" s="250">
        <f>'Учет 2б'!$N$435</f>
        <v>0</v>
      </c>
      <c r="AR57" s="251">
        <f>'Учет 2б'!$N$437</f>
        <v>0</v>
      </c>
      <c r="AS57" s="248">
        <f>'Учет 2б'!$O$429</f>
        <v>0</v>
      </c>
      <c r="AT57" s="249">
        <f>'Учет 2б'!$O$431</f>
        <v>0</v>
      </c>
      <c r="AU57" s="249">
        <f>'Учет 2б'!$O$433</f>
        <v>0</v>
      </c>
      <c r="AV57" s="250">
        <f>'Учет 2б'!$O$435</f>
        <v>0</v>
      </c>
      <c r="AW57" s="251">
        <f>'Учет 2б'!$O$437</f>
        <v>0</v>
      </c>
      <c r="AX57" s="248">
        <f>'Учет 2б'!$P$429</f>
        <v>0</v>
      </c>
      <c r="AY57" s="249">
        <f>'Учет 2б'!$P$431</f>
        <v>0</v>
      </c>
      <c r="AZ57" s="249">
        <f>'Учет 2б'!$P$433</f>
        <v>0</v>
      </c>
      <c r="BA57" s="250">
        <f>'Учет 2б'!$P$435</f>
        <v>0</v>
      </c>
      <c r="BB57" s="251">
        <f>'Учет 2б'!$P$437</f>
        <v>0</v>
      </c>
      <c r="BC57" s="248">
        <f>'Учет 2б'!$Q$429</f>
        <v>0</v>
      </c>
      <c r="BD57" s="249">
        <f>'Учет 2б'!$Q$431</f>
        <v>0</v>
      </c>
      <c r="BE57" s="249">
        <f>'Учет 2б'!$Q$433</f>
        <v>0</v>
      </c>
      <c r="BF57" s="250">
        <f>'Учет 2б'!$Q$435</f>
        <v>0</v>
      </c>
      <c r="BG57" s="251">
        <f>'Учет 2б'!$Q$437</f>
        <v>0</v>
      </c>
      <c r="BH57" s="248">
        <f>'Учет 2б'!$R$429</f>
        <v>0</v>
      </c>
      <c r="BI57" s="249">
        <f>'Учет 2б'!$R$431</f>
        <v>0</v>
      </c>
      <c r="BJ57" s="249">
        <f>'Учет 2б'!$R$433</f>
        <v>0</v>
      </c>
      <c r="BK57" s="250">
        <f>'Учет 2б'!$R$435</f>
        <v>0</v>
      </c>
      <c r="BL57" s="251">
        <f>'Учет 2б'!$R$437</f>
        <v>0</v>
      </c>
      <c r="BM57" s="248">
        <f>'Учет 2б'!$S$429</f>
        <v>0</v>
      </c>
      <c r="BN57" s="249">
        <f>'Учет 2б'!$S$431</f>
        <v>0</v>
      </c>
      <c r="BO57" s="249">
        <f>'Учет 2б'!$S$433</f>
        <v>0</v>
      </c>
      <c r="BP57" s="250">
        <f>'Учет 2б'!$S$435</f>
        <v>0</v>
      </c>
      <c r="BQ57" s="251">
        <f>'Учет 2б'!$S$437</f>
        <v>0</v>
      </c>
      <c r="BR57" s="1240"/>
      <c r="BT57" s="257"/>
    </row>
    <row r="58" spans="1:72" hidden="1" outlineLevel="1">
      <c r="A58" s="1236">
        <f>'Учет 2б'!$D$439</f>
        <v>465</v>
      </c>
      <c r="B58" s="1236">
        <f>'Учет 2б'!$C$439</f>
        <v>222</v>
      </c>
      <c r="C58" s="1227">
        <f>IF(SUM(D58:G58)&gt;0,SUM(D58:G58),IF(SUM(I58:L58)&gt;0,SUM(I58:L58),IF(SUM(N58:Q58)&gt;0,SUM(N58:Q58),0)))</f>
        <v>0</v>
      </c>
      <c r="D58" s="244">
        <f>'Учет 2б'!$G$488</f>
        <v>0</v>
      </c>
      <c r="E58" s="245">
        <f>'Учет 2б'!$G$490</f>
        <v>0</v>
      </c>
      <c r="F58" s="245">
        <f>'Учет 2б'!$G$492</f>
        <v>0</v>
      </c>
      <c r="G58" s="246">
        <f>'Учет 2б'!$G$494</f>
        <v>0</v>
      </c>
      <c r="H58" s="247">
        <f>'Учет 2б'!$G$496</f>
        <v>0</v>
      </c>
      <c r="I58" s="244">
        <f>'Учет 2б'!$H$488</f>
        <v>0</v>
      </c>
      <c r="J58" s="245">
        <f>'Учет 2б'!$H$490</f>
        <v>0</v>
      </c>
      <c r="K58" s="245">
        <f>'Учет 2б'!$H$492</f>
        <v>0</v>
      </c>
      <c r="L58" s="246">
        <f>'Учет 2б'!$H$494</f>
        <v>0</v>
      </c>
      <c r="M58" s="247">
        <f>'Учет 2б'!$H$496</f>
        <v>0</v>
      </c>
      <c r="N58" s="244">
        <f>'Учет 2б'!$I$488</f>
        <v>0</v>
      </c>
      <c r="O58" s="245">
        <f>'Учет 2б'!$I$490</f>
        <v>0</v>
      </c>
      <c r="P58" s="245">
        <f>'Учет 2б'!$I$492</f>
        <v>0</v>
      </c>
      <c r="Q58" s="246">
        <f>'Учет 2б'!$I$494</f>
        <v>0</v>
      </c>
      <c r="R58" s="247">
        <f>'Учет 2б'!$I$496</f>
        <v>0</v>
      </c>
      <c r="S58" s="1247">
        <f>(H59+R59)/2</f>
        <v>0</v>
      </c>
      <c r="T58" s="244">
        <f>'Учет 2б'!$J$488</f>
        <v>0</v>
      </c>
      <c r="U58" s="245">
        <f>'Учет 2б'!$J$490</f>
        <v>0</v>
      </c>
      <c r="V58" s="245">
        <f>'Учет 2б'!$J$492</f>
        <v>0</v>
      </c>
      <c r="W58" s="246">
        <f>'Учет 2б'!$J$494</f>
        <v>0</v>
      </c>
      <c r="X58" s="247">
        <f>'Учет 2б'!$J$496</f>
        <v>0</v>
      </c>
      <c r="Y58" s="244">
        <f>'Учет 2б'!$K$488</f>
        <v>0</v>
      </c>
      <c r="Z58" s="245">
        <f>'Учет 2б'!$K$490</f>
        <v>0</v>
      </c>
      <c r="AA58" s="245">
        <f>'Учет 2б'!$K$492</f>
        <v>0</v>
      </c>
      <c r="AB58" s="246">
        <f>'Учет 2б'!$K$494</f>
        <v>0</v>
      </c>
      <c r="AC58" s="247">
        <f>'Учет 2б'!$K$496</f>
        <v>0</v>
      </c>
      <c r="AD58" s="244">
        <f>'Учет 2б'!$L$488</f>
        <v>0</v>
      </c>
      <c r="AE58" s="245">
        <f>'Учет 2б'!$L$490</f>
        <v>0</v>
      </c>
      <c r="AF58" s="245">
        <f>'Учет 2б'!$L$492</f>
        <v>0</v>
      </c>
      <c r="AG58" s="246">
        <f>'Учет 2б'!$L$494</f>
        <v>0</v>
      </c>
      <c r="AH58" s="247">
        <f>'Учет 2б'!$L$496</f>
        <v>0</v>
      </c>
      <c r="AI58" s="244">
        <f>'Учет 2б'!$M$488</f>
        <v>0</v>
      </c>
      <c r="AJ58" s="245">
        <f>'Учет 2б'!$M$490</f>
        <v>0</v>
      </c>
      <c r="AK58" s="245">
        <f>'Учет 2б'!$M$492</f>
        <v>0</v>
      </c>
      <c r="AL58" s="246">
        <f>'Учет 2б'!$M$494</f>
        <v>0</v>
      </c>
      <c r="AM58" s="247">
        <f>'Учет 2б'!$M$496</f>
        <v>0</v>
      </c>
      <c r="AN58" s="244">
        <f>'Учет 2б'!$N$488</f>
        <v>0</v>
      </c>
      <c r="AO58" s="245">
        <f>'Учет 2б'!$N$490</f>
        <v>0</v>
      </c>
      <c r="AP58" s="245">
        <f>'Учет 2б'!$N$492</f>
        <v>0</v>
      </c>
      <c r="AQ58" s="246">
        <f>'Учет 2б'!$N$494</f>
        <v>0</v>
      </c>
      <c r="AR58" s="247">
        <f>'Учет 2б'!$N$496</f>
        <v>0</v>
      </c>
      <c r="AS58" s="244">
        <f>'Учет 2б'!$O$488</f>
        <v>0</v>
      </c>
      <c r="AT58" s="245">
        <f>'Учет 2б'!$O$490</f>
        <v>0</v>
      </c>
      <c r="AU58" s="245">
        <f>'Учет 2б'!$O$492</f>
        <v>0</v>
      </c>
      <c r="AV58" s="246">
        <f>'Учет 2б'!$O$494</f>
        <v>0</v>
      </c>
      <c r="AW58" s="247">
        <f>'Учет 2б'!$O$496</f>
        <v>0</v>
      </c>
      <c r="AX58" s="244">
        <f>'Учет 2б'!$P$488</f>
        <v>0</v>
      </c>
      <c r="AY58" s="245">
        <f>'Учет 2б'!$P$490</f>
        <v>0</v>
      </c>
      <c r="AZ58" s="245">
        <f>'Учет 2б'!$P$492</f>
        <v>0</v>
      </c>
      <c r="BA58" s="246">
        <f>'Учет 2б'!$P$494</f>
        <v>0</v>
      </c>
      <c r="BB58" s="247">
        <f>'Учет 2б'!$P$496</f>
        <v>0</v>
      </c>
      <c r="BC58" s="244">
        <f>'Учет 2б'!$Q$488</f>
        <v>0</v>
      </c>
      <c r="BD58" s="245">
        <f>'Учет 2б'!$Q$490</f>
        <v>0</v>
      </c>
      <c r="BE58" s="245">
        <f>'Учет 2б'!$Q$492</f>
        <v>0</v>
      </c>
      <c r="BF58" s="246">
        <f>'Учет 2б'!$Q$494</f>
        <v>0</v>
      </c>
      <c r="BG58" s="247">
        <f>'Учет 2б'!$Q$496</f>
        <v>0</v>
      </c>
      <c r="BH58" s="244">
        <f>'Учет 2б'!$R$488</f>
        <v>0</v>
      </c>
      <c r="BI58" s="245">
        <f>'Учет 2б'!$R$490</f>
        <v>0</v>
      </c>
      <c r="BJ58" s="245">
        <f>'Учет 2б'!$R$492</f>
        <v>0</v>
      </c>
      <c r="BK58" s="246">
        <f>'Учет 2б'!$R$494</f>
        <v>0</v>
      </c>
      <c r="BL58" s="247">
        <f>'Учет 2б'!$R$496</f>
        <v>0</v>
      </c>
      <c r="BM58" s="244">
        <f>'Учет 2б'!$S$488</f>
        <v>0</v>
      </c>
      <c r="BN58" s="245">
        <f>'Учет 2б'!$S$490</f>
        <v>0</v>
      </c>
      <c r="BO58" s="245">
        <f>'Учет 2б'!$S$492</f>
        <v>0</v>
      </c>
      <c r="BP58" s="246">
        <f>'Учет 2б'!$S$494</f>
        <v>0</v>
      </c>
      <c r="BQ58" s="247">
        <f>'Учет 2б'!$S$496</f>
        <v>0</v>
      </c>
      <c r="BR58" s="1239">
        <f>BL59</f>
        <v>0</v>
      </c>
      <c r="BT58" s="257">
        <v>1</v>
      </c>
    </row>
    <row r="59" spans="1:72" ht="13.5" hidden="1" outlineLevel="1" thickBot="1">
      <c r="A59" s="1238"/>
      <c r="B59" s="1238"/>
      <c r="C59" s="1228"/>
      <c r="D59" s="248">
        <f>'Учет 2б'!$G$489</f>
        <v>0</v>
      </c>
      <c r="E59" s="249">
        <f>'Учет 2б'!$G$491</f>
        <v>0</v>
      </c>
      <c r="F59" s="249">
        <f>'Учет 2б'!$G$493</f>
        <v>0</v>
      </c>
      <c r="G59" s="250">
        <f>'Учет 2б'!$G$495</f>
        <v>0</v>
      </c>
      <c r="H59" s="251">
        <f>'Учет 2б'!$G$497</f>
        <v>0</v>
      </c>
      <c r="I59" s="248">
        <f>'Учет 2б'!$H$489</f>
        <v>0</v>
      </c>
      <c r="J59" s="249">
        <f>'Учет 2б'!$H$491</f>
        <v>0</v>
      </c>
      <c r="K59" s="249">
        <f>'Учет 2б'!$H$493</f>
        <v>0</v>
      </c>
      <c r="L59" s="250">
        <f>'Учет 2б'!$H$495</f>
        <v>0</v>
      </c>
      <c r="M59" s="251">
        <f>'Учет 2б'!$H$497</f>
        <v>0</v>
      </c>
      <c r="N59" s="248">
        <f>'Учет 2б'!$I$489</f>
        <v>0</v>
      </c>
      <c r="O59" s="249">
        <f>'Учет 2б'!$I$491</f>
        <v>0</v>
      </c>
      <c r="P59" s="249">
        <f>'Учет 2б'!$I$493</f>
        <v>0</v>
      </c>
      <c r="Q59" s="250">
        <f>'Учет 2б'!$I$495</f>
        <v>0</v>
      </c>
      <c r="R59" s="251">
        <f>'Учет 2б'!$I$497</f>
        <v>0</v>
      </c>
      <c r="S59" s="1248"/>
      <c r="T59" s="248">
        <f>'Учет 2б'!$J$489</f>
        <v>0</v>
      </c>
      <c r="U59" s="249">
        <f>'Учет 2б'!$J$491</f>
        <v>0</v>
      </c>
      <c r="V59" s="249">
        <f>'Учет 2б'!$J$493</f>
        <v>0</v>
      </c>
      <c r="W59" s="250">
        <f>'Учет 2б'!$J$495</f>
        <v>0</v>
      </c>
      <c r="X59" s="251">
        <f>'Учет 2б'!$J$497</f>
        <v>0</v>
      </c>
      <c r="Y59" s="248">
        <f>'Учет 2б'!$K$489</f>
        <v>0</v>
      </c>
      <c r="Z59" s="249">
        <f>'Учет 2б'!$K$491</f>
        <v>0</v>
      </c>
      <c r="AA59" s="249">
        <f>'Учет 2б'!$K$493</f>
        <v>0</v>
      </c>
      <c r="AB59" s="250">
        <f>'Учет 2б'!$K$495</f>
        <v>0</v>
      </c>
      <c r="AC59" s="251">
        <f>'Учет 2б'!$K$497</f>
        <v>0</v>
      </c>
      <c r="AD59" s="248">
        <f>'Учет 2б'!$L$489</f>
        <v>0</v>
      </c>
      <c r="AE59" s="249">
        <f>'Учет 2б'!$L$491</f>
        <v>0</v>
      </c>
      <c r="AF59" s="249">
        <f>'Учет 2б'!$L$493</f>
        <v>0</v>
      </c>
      <c r="AG59" s="250">
        <f>'Учет 2б'!$L$495</f>
        <v>0</v>
      </c>
      <c r="AH59" s="251">
        <f>'Учет 2б'!$L$497</f>
        <v>0</v>
      </c>
      <c r="AI59" s="248">
        <f>'Учет 2б'!$M$489</f>
        <v>0</v>
      </c>
      <c r="AJ59" s="249">
        <f>'Учет 2б'!$M$491</f>
        <v>0</v>
      </c>
      <c r="AK59" s="249">
        <f>'Учет 2б'!$M$493</f>
        <v>0</v>
      </c>
      <c r="AL59" s="250">
        <f>'Учет 2б'!$M$495</f>
        <v>0</v>
      </c>
      <c r="AM59" s="251">
        <f>'Учет 2б'!$M$497</f>
        <v>0</v>
      </c>
      <c r="AN59" s="248">
        <f>'Учет 2б'!$N$489</f>
        <v>0</v>
      </c>
      <c r="AO59" s="249">
        <f>'Учет 2б'!$N$491</f>
        <v>0</v>
      </c>
      <c r="AP59" s="249">
        <f>'Учет 2б'!$N$493</f>
        <v>0</v>
      </c>
      <c r="AQ59" s="250">
        <f>'Учет 2б'!$N$495</f>
        <v>0</v>
      </c>
      <c r="AR59" s="251">
        <f>'Учет 2б'!$N$497</f>
        <v>0</v>
      </c>
      <c r="AS59" s="248">
        <f>'Учет 2б'!$O$489</f>
        <v>0</v>
      </c>
      <c r="AT59" s="249">
        <f>'Учет 2б'!$O$491</f>
        <v>0</v>
      </c>
      <c r="AU59" s="249">
        <f>'Учет 2б'!$O$493</f>
        <v>0</v>
      </c>
      <c r="AV59" s="250">
        <f>'Учет 2б'!$O$495</f>
        <v>0</v>
      </c>
      <c r="AW59" s="251">
        <f>'Учет 2б'!$O$497</f>
        <v>0</v>
      </c>
      <c r="AX59" s="248">
        <f>'Учет 2б'!$P$489</f>
        <v>0</v>
      </c>
      <c r="AY59" s="249">
        <f>'Учет 2б'!$P$491</f>
        <v>0</v>
      </c>
      <c r="AZ59" s="249">
        <f>'Учет 2б'!$P$493</f>
        <v>0</v>
      </c>
      <c r="BA59" s="250">
        <f>'Учет 2б'!$P$495</f>
        <v>0</v>
      </c>
      <c r="BB59" s="251">
        <f>'Учет 2б'!$P$497</f>
        <v>0</v>
      </c>
      <c r="BC59" s="248">
        <f>'Учет 2б'!$Q$489</f>
        <v>0</v>
      </c>
      <c r="BD59" s="249">
        <f>'Учет 2б'!$Q$491</f>
        <v>0</v>
      </c>
      <c r="BE59" s="249">
        <f>'Учет 2б'!$Q$493</f>
        <v>0</v>
      </c>
      <c r="BF59" s="250">
        <f>'Учет 2б'!$Q$495</f>
        <v>0</v>
      </c>
      <c r="BG59" s="251">
        <f>'Учет 2б'!$Q$497</f>
        <v>0</v>
      </c>
      <c r="BH59" s="248">
        <f>'Учет 2б'!$R$489</f>
        <v>0</v>
      </c>
      <c r="BI59" s="249">
        <f>'Учет 2б'!$R$491</f>
        <v>0</v>
      </c>
      <c r="BJ59" s="249">
        <f>'Учет 2б'!$R$493</f>
        <v>0</v>
      </c>
      <c r="BK59" s="250">
        <f>'Учет 2б'!$R$495</f>
        <v>0</v>
      </c>
      <c r="BL59" s="251">
        <f>'Учет 2б'!$R$497</f>
        <v>0</v>
      </c>
      <c r="BM59" s="248">
        <f>'Учет 2б'!$S$489</f>
        <v>0</v>
      </c>
      <c r="BN59" s="249">
        <f>'Учет 2б'!$S$491</f>
        <v>0</v>
      </c>
      <c r="BO59" s="249">
        <f>'Учет 2б'!$S$493</f>
        <v>0</v>
      </c>
      <c r="BP59" s="250">
        <f>'Учет 2б'!$S$495</f>
        <v>0</v>
      </c>
      <c r="BQ59" s="251">
        <f>'Учет 2б'!$S$497</f>
        <v>0</v>
      </c>
      <c r="BR59" s="1240"/>
      <c r="BT59" s="257"/>
    </row>
    <row r="60" spans="1:72" hidden="1" outlineLevel="1">
      <c r="A60" s="1236">
        <f>'Учет 2б'!$D$499</f>
        <v>465</v>
      </c>
      <c r="B60" s="1236">
        <f>'Учет 2б'!$C$499</f>
        <v>223</v>
      </c>
      <c r="C60" s="1227">
        <f>IF(SUM(D60:G60)&gt;0,SUM(D60:G60),IF(SUM(I60:L60)&gt;0,SUM(I60:L60),IF(SUM(N60:Q60)&gt;0,SUM(N60:Q60),0)))</f>
        <v>0</v>
      </c>
      <c r="D60" s="244">
        <f>'Учет 2б'!$G$548</f>
        <v>0</v>
      </c>
      <c r="E60" s="245">
        <f>'Учет 2б'!$G$550</f>
        <v>0</v>
      </c>
      <c r="F60" s="245">
        <f>'Учет 2б'!$G$552</f>
        <v>0</v>
      </c>
      <c r="G60" s="246">
        <f>'Учет 2б'!$G$554</f>
        <v>0</v>
      </c>
      <c r="H60" s="247">
        <f>'Учет 2б'!$G$556</f>
        <v>0</v>
      </c>
      <c r="I60" s="244">
        <f>'Учет 2б'!$H$548</f>
        <v>0</v>
      </c>
      <c r="J60" s="245">
        <f>'Учет 2б'!$H$550</f>
        <v>0</v>
      </c>
      <c r="K60" s="245">
        <f>'Учет 2б'!$H$552</f>
        <v>0</v>
      </c>
      <c r="L60" s="246">
        <f>'Учет 2б'!$H$554</f>
        <v>0</v>
      </c>
      <c r="M60" s="247">
        <f>'Учет 2б'!$H$556</f>
        <v>0</v>
      </c>
      <c r="N60" s="244">
        <f>'Учет 2б'!$I$548</f>
        <v>0</v>
      </c>
      <c r="O60" s="245">
        <f>'Учет 2б'!$I$550</f>
        <v>0</v>
      </c>
      <c r="P60" s="245">
        <f>'Учет 2б'!$I$552</f>
        <v>0</v>
      </c>
      <c r="Q60" s="246">
        <f>'Учет 2б'!$I$554</f>
        <v>0</v>
      </c>
      <c r="R60" s="247">
        <f>'Учет 2б'!$I$556</f>
        <v>0</v>
      </c>
      <c r="S60" s="1247">
        <f>(H61+R61)/2</f>
        <v>0</v>
      </c>
      <c r="T60" s="244">
        <f>'Учет 2б'!$J$548</f>
        <v>0</v>
      </c>
      <c r="U60" s="245">
        <f>'Учет 2б'!$J$550</f>
        <v>0</v>
      </c>
      <c r="V60" s="245">
        <f>'Учет 2б'!$J$552</f>
        <v>0</v>
      </c>
      <c r="W60" s="246">
        <f>'Учет 2б'!$J$554</f>
        <v>0</v>
      </c>
      <c r="X60" s="247">
        <f>'Учет 2б'!$J$556</f>
        <v>0</v>
      </c>
      <c r="Y60" s="244">
        <f>'Учет 2б'!$K$548</f>
        <v>0</v>
      </c>
      <c r="Z60" s="245">
        <f>'Учет 2б'!$K$550</f>
        <v>0</v>
      </c>
      <c r="AA60" s="245">
        <f>'Учет 2б'!$K$552</f>
        <v>0</v>
      </c>
      <c r="AB60" s="246">
        <f>'Учет 2б'!$K$554</f>
        <v>0</v>
      </c>
      <c r="AC60" s="247">
        <f>'Учет 2б'!$K$556</f>
        <v>0</v>
      </c>
      <c r="AD60" s="244">
        <f>'Учет 2б'!$L$548</f>
        <v>0</v>
      </c>
      <c r="AE60" s="245">
        <f>'Учет 2б'!$L$550</f>
        <v>0</v>
      </c>
      <c r="AF60" s="245">
        <f>'Учет 2б'!$L$552</f>
        <v>0</v>
      </c>
      <c r="AG60" s="246">
        <f>'Учет 2б'!$L$554</f>
        <v>0</v>
      </c>
      <c r="AH60" s="247">
        <f>'Учет 2б'!$L$556</f>
        <v>0</v>
      </c>
      <c r="AI60" s="244">
        <f>'Учет 2б'!$M$548</f>
        <v>0</v>
      </c>
      <c r="AJ60" s="245">
        <f>'Учет 2б'!$M$550</f>
        <v>0</v>
      </c>
      <c r="AK60" s="245">
        <f>'Учет 2б'!$M$552</f>
        <v>0</v>
      </c>
      <c r="AL60" s="246">
        <f>'Учет 2б'!$M$554</f>
        <v>0</v>
      </c>
      <c r="AM60" s="247">
        <f>'Учет 2б'!$M$556</f>
        <v>0</v>
      </c>
      <c r="AN60" s="244">
        <f>'Учет 2б'!$N$548</f>
        <v>0</v>
      </c>
      <c r="AO60" s="245">
        <f>'Учет 2б'!$N$550</f>
        <v>0</v>
      </c>
      <c r="AP60" s="245">
        <f>'Учет 2б'!$N$552</f>
        <v>0</v>
      </c>
      <c r="AQ60" s="246">
        <f>'Учет 2б'!$N$554</f>
        <v>0</v>
      </c>
      <c r="AR60" s="247">
        <f>'Учет 2б'!$N$556</f>
        <v>0</v>
      </c>
      <c r="AS60" s="244">
        <f>'Учет 2б'!$O$548</f>
        <v>0</v>
      </c>
      <c r="AT60" s="245">
        <f>'Учет 2б'!$O$550</f>
        <v>0</v>
      </c>
      <c r="AU60" s="245">
        <f>'Учет 2б'!$O$552</f>
        <v>0</v>
      </c>
      <c r="AV60" s="246">
        <f>'Учет 2б'!$O$554</f>
        <v>0</v>
      </c>
      <c r="AW60" s="247">
        <f>'Учет 2б'!$O$556</f>
        <v>0</v>
      </c>
      <c r="AX60" s="244">
        <f>'Учет 2б'!$P$548</f>
        <v>0</v>
      </c>
      <c r="AY60" s="245">
        <f>'Учет 2б'!$P$550</f>
        <v>0</v>
      </c>
      <c r="AZ60" s="245">
        <f>'Учет 2б'!$P$552</f>
        <v>0</v>
      </c>
      <c r="BA60" s="246">
        <f>'Учет 2б'!$P$554</f>
        <v>0</v>
      </c>
      <c r="BB60" s="247">
        <f>'Учет 2б'!$P$556</f>
        <v>0</v>
      </c>
      <c r="BC60" s="244">
        <f>'Учет 2б'!$Q$548</f>
        <v>0</v>
      </c>
      <c r="BD60" s="245">
        <f>'Учет 2б'!$Q$550</f>
        <v>0</v>
      </c>
      <c r="BE60" s="245">
        <f>'Учет 2б'!$Q$552</f>
        <v>0</v>
      </c>
      <c r="BF60" s="246">
        <f>'Учет 2б'!$Q$554</f>
        <v>0</v>
      </c>
      <c r="BG60" s="247">
        <f>'Учет 2б'!$Q$556</f>
        <v>0</v>
      </c>
      <c r="BH60" s="244">
        <f>'Учет 2б'!$R$548</f>
        <v>0</v>
      </c>
      <c r="BI60" s="245">
        <f>'Учет 2б'!$R$550</f>
        <v>0</v>
      </c>
      <c r="BJ60" s="245">
        <f>'Учет 2б'!$R$552</f>
        <v>0</v>
      </c>
      <c r="BK60" s="246">
        <f>'Учет 2б'!$R$554</f>
        <v>0</v>
      </c>
      <c r="BL60" s="247">
        <f>'Учет 2б'!$R$556</f>
        <v>0</v>
      </c>
      <c r="BM60" s="244">
        <f>'Учет 2б'!$S$548</f>
        <v>0</v>
      </c>
      <c r="BN60" s="245">
        <f>'Учет 2б'!$S$550</f>
        <v>0</v>
      </c>
      <c r="BO60" s="245">
        <f>'Учет 2б'!$S$552</f>
        <v>0</v>
      </c>
      <c r="BP60" s="246">
        <f>'Учет 2б'!$S$554</f>
        <v>0</v>
      </c>
      <c r="BQ60" s="247">
        <f>'Учет 2б'!$S$556</f>
        <v>0</v>
      </c>
      <c r="BR60" s="1239">
        <f>BL61</f>
        <v>0</v>
      </c>
      <c r="BT60" s="257">
        <v>1</v>
      </c>
    </row>
    <row r="61" spans="1:72" ht="13.5" hidden="1" outlineLevel="1" thickBot="1">
      <c r="A61" s="1238"/>
      <c r="B61" s="1238"/>
      <c r="C61" s="1228"/>
      <c r="D61" s="248">
        <f>'Учет 2б'!$G$549</f>
        <v>0</v>
      </c>
      <c r="E61" s="249">
        <f>'Учет 2б'!$G$551</f>
        <v>0</v>
      </c>
      <c r="F61" s="249">
        <f>'Учет 2б'!$G$553</f>
        <v>0</v>
      </c>
      <c r="G61" s="250">
        <f>'Учет 2б'!$G$555</f>
        <v>0</v>
      </c>
      <c r="H61" s="251">
        <f>'Учет 2б'!$G$557</f>
        <v>0</v>
      </c>
      <c r="I61" s="248">
        <f>'Учет 2б'!$H$549</f>
        <v>0</v>
      </c>
      <c r="J61" s="249">
        <f>'Учет 2б'!$H$551</f>
        <v>0</v>
      </c>
      <c r="K61" s="249">
        <f>'Учет 2б'!$H$553</f>
        <v>0</v>
      </c>
      <c r="L61" s="250">
        <f>'Учет 2б'!$H$555</f>
        <v>0</v>
      </c>
      <c r="M61" s="251">
        <f>'Учет 2б'!$H$557</f>
        <v>0</v>
      </c>
      <c r="N61" s="248">
        <f>'Учет 2б'!$I$549</f>
        <v>0</v>
      </c>
      <c r="O61" s="249">
        <f>'Учет 2б'!$I$551</f>
        <v>0</v>
      </c>
      <c r="P61" s="249">
        <f>'Учет 2б'!$I$553</f>
        <v>0</v>
      </c>
      <c r="Q61" s="250">
        <f>'Учет 2б'!$I$555</f>
        <v>0</v>
      </c>
      <c r="R61" s="251">
        <f>'Учет 2б'!$I$557</f>
        <v>0</v>
      </c>
      <c r="S61" s="1248"/>
      <c r="T61" s="248">
        <f>'Учет 2б'!$J$549</f>
        <v>0</v>
      </c>
      <c r="U61" s="249">
        <f>'Учет 2б'!$J$551</f>
        <v>0</v>
      </c>
      <c r="V61" s="249">
        <f>'Учет 2б'!$J$553</f>
        <v>0</v>
      </c>
      <c r="W61" s="250">
        <f>'Учет 2б'!$J$555</f>
        <v>0</v>
      </c>
      <c r="X61" s="251">
        <f>'Учет 2б'!$J$557</f>
        <v>0</v>
      </c>
      <c r="Y61" s="248">
        <f>'Учет 2б'!$K$549</f>
        <v>0</v>
      </c>
      <c r="Z61" s="249">
        <f>'Учет 2б'!$K$551</f>
        <v>0</v>
      </c>
      <c r="AA61" s="249">
        <f>'Учет 2б'!$K$553</f>
        <v>0</v>
      </c>
      <c r="AB61" s="250">
        <f>'Учет 2б'!$K$555</f>
        <v>0</v>
      </c>
      <c r="AC61" s="251">
        <f>'Учет 2б'!$K$557</f>
        <v>0</v>
      </c>
      <c r="AD61" s="248">
        <f>'Учет 2б'!$L$549</f>
        <v>0</v>
      </c>
      <c r="AE61" s="249">
        <f>'Учет 2б'!$L$551</f>
        <v>0</v>
      </c>
      <c r="AF61" s="249">
        <f>'Учет 2б'!$L$553</f>
        <v>0</v>
      </c>
      <c r="AG61" s="250">
        <f>'Учет 2б'!$L$555</f>
        <v>0</v>
      </c>
      <c r="AH61" s="251">
        <f>'Учет 2б'!$L$557</f>
        <v>0</v>
      </c>
      <c r="AI61" s="248">
        <f>'Учет 2б'!$M$549</f>
        <v>0</v>
      </c>
      <c r="AJ61" s="249">
        <f>'Учет 2б'!$M$551</f>
        <v>0</v>
      </c>
      <c r="AK61" s="249">
        <f>'Учет 2б'!$M$553</f>
        <v>0</v>
      </c>
      <c r="AL61" s="250">
        <f>'Учет 2б'!$M$555</f>
        <v>0</v>
      </c>
      <c r="AM61" s="251">
        <f>'Учет 2б'!$M$557</f>
        <v>0</v>
      </c>
      <c r="AN61" s="248">
        <f>'Учет 2б'!$N$549</f>
        <v>0</v>
      </c>
      <c r="AO61" s="249">
        <f>'Учет 2б'!$N$551</f>
        <v>0</v>
      </c>
      <c r="AP61" s="249">
        <f>'Учет 2б'!$N$553</f>
        <v>0</v>
      </c>
      <c r="AQ61" s="250">
        <f>'Учет 2б'!$N$555</f>
        <v>0</v>
      </c>
      <c r="AR61" s="251">
        <f>'Учет 2б'!$N$557</f>
        <v>0</v>
      </c>
      <c r="AS61" s="248">
        <f>'Учет 2б'!$O$549</f>
        <v>0</v>
      </c>
      <c r="AT61" s="249">
        <f>'Учет 2б'!$O$551</f>
        <v>0</v>
      </c>
      <c r="AU61" s="249">
        <f>'Учет 2б'!$O$553</f>
        <v>0</v>
      </c>
      <c r="AV61" s="250">
        <f>'Учет 2б'!$O$555</f>
        <v>0</v>
      </c>
      <c r="AW61" s="251">
        <f>'Учет 2б'!$O$557</f>
        <v>0</v>
      </c>
      <c r="AX61" s="248">
        <f>'Учет 2б'!$P$549</f>
        <v>0</v>
      </c>
      <c r="AY61" s="249">
        <f>'Учет 2б'!$P$551</f>
        <v>0</v>
      </c>
      <c r="AZ61" s="249">
        <f>'Учет 2б'!$P$553</f>
        <v>0</v>
      </c>
      <c r="BA61" s="250">
        <f>'Учет 2б'!$P$555</f>
        <v>0</v>
      </c>
      <c r="BB61" s="251">
        <f>'Учет 2б'!$P$557</f>
        <v>0</v>
      </c>
      <c r="BC61" s="248">
        <f>'Учет 2б'!$Q$549</f>
        <v>0</v>
      </c>
      <c r="BD61" s="249">
        <f>'Учет 2б'!$Q$551</f>
        <v>0</v>
      </c>
      <c r="BE61" s="249">
        <f>'Учет 2б'!$Q$553</f>
        <v>0</v>
      </c>
      <c r="BF61" s="250">
        <f>'Учет 2б'!$Q$555</f>
        <v>0</v>
      </c>
      <c r="BG61" s="251">
        <f>'Учет 2б'!$Q$557</f>
        <v>0</v>
      </c>
      <c r="BH61" s="248">
        <f>'Учет 2б'!$R$549</f>
        <v>0</v>
      </c>
      <c r="BI61" s="249">
        <f>'Учет 2б'!$R$551</f>
        <v>0</v>
      </c>
      <c r="BJ61" s="249">
        <f>'Учет 2б'!$R$553</f>
        <v>0</v>
      </c>
      <c r="BK61" s="250">
        <f>'Учет 2б'!$R$555</f>
        <v>0</v>
      </c>
      <c r="BL61" s="251">
        <f>'Учет 2б'!$R$557</f>
        <v>0</v>
      </c>
      <c r="BM61" s="248">
        <f>'Учет 2б'!$S$549</f>
        <v>0</v>
      </c>
      <c r="BN61" s="249">
        <f>'Учет 2б'!$S$551</f>
        <v>0</v>
      </c>
      <c r="BO61" s="249">
        <f>'Учет 2б'!$S$553</f>
        <v>0</v>
      </c>
      <c r="BP61" s="250">
        <f>'Учет 2б'!$S$555</f>
        <v>0</v>
      </c>
      <c r="BQ61" s="251">
        <f>'Учет 2б'!$S$557</f>
        <v>0</v>
      </c>
      <c r="BR61" s="1240"/>
      <c r="BT61" s="257"/>
    </row>
    <row r="62" spans="1:72" hidden="1" outlineLevel="1">
      <c r="A62" s="1236" t="str">
        <f>'Учет 2б'!$D$559</f>
        <v>428</v>
      </c>
      <c r="B62" s="1236">
        <f>'Учет 2б'!$C$559</f>
        <v>224</v>
      </c>
      <c r="C62" s="1227">
        <f>IF(SUM(D62:G62)&gt;0,SUM(D62:G62),IF(SUM(I62:L62)&gt;0,SUM(I62:L62),IF(SUM(N62:Q62)&gt;0,SUM(N62:Q62),0)))</f>
        <v>0</v>
      </c>
      <c r="D62" s="244">
        <f>'Учет 2б'!$G$608</f>
        <v>0</v>
      </c>
      <c r="E62" s="245">
        <f>'Учет 2б'!$G$610</f>
        <v>0</v>
      </c>
      <c r="F62" s="245">
        <f>'Учет 2б'!$G$612</f>
        <v>0</v>
      </c>
      <c r="G62" s="246">
        <f>'Учет 2б'!$G$614</f>
        <v>0</v>
      </c>
      <c r="H62" s="247">
        <f>'Учет 2б'!$G$616</f>
        <v>0</v>
      </c>
      <c r="I62" s="244">
        <f>'Учет 2б'!$H$608</f>
        <v>0</v>
      </c>
      <c r="J62" s="245">
        <f>'Учет 2б'!$H$610</f>
        <v>0</v>
      </c>
      <c r="K62" s="245">
        <f>'Учет 2б'!$H$612</f>
        <v>0</v>
      </c>
      <c r="L62" s="246">
        <f>'Учет 2б'!$H$614</f>
        <v>0</v>
      </c>
      <c r="M62" s="247">
        <f>'Учет 2б'!$H$616</f>
        <v>0</v>
      </c>
      <c r="N62" s="244">
        <f>'Учет 2б'!$I$608</f>
        <v>0</v>
      </c>
      <c r="O62" s="245">
        <f>'Учет 2б'!$I$610</f>
        <v>0</v>
      </c>
      <c r="P62" s="245">
        <f>'Учет 2б'!$I$612</f>
        <v>0</v>
      </c>
      <c r="Q62" s="246">
        <f>'Учет 2б'!$I$614</f>
        <v>0</v>
      </c>
      <c r="R62" s="247">
        <f>'Учет 2б'!$I$616</f>
        <v>0</v>
      </c>
      <c r="S62" s="1247">
        <f>(H63+R63)/2</f>
        <v>0</v>
      </c>
      <c r="T62" s="244">
        <f>'Учет 2б'!$J$608</f>
        <v>0</v>
      </c>
      <c r="U62" s="245">
        <f>'Учет 2б'!$J$610</f>
        <v>0</v>
      </c>
      <c r="V62" s="245">
        <f>'Учет 2б'!$J$612</f>
        <v>0</v>
      </c>
      <c r="W62" s="246">
        <f>'Учет 2б'!$J$614</f>
        <v>0</v>
      </c>
      <c r="X62" s="247">
        <f>'Учет 2б'!$J$616</f>
        <v>0</v>
      </c>
      <c r="Y62" s="244">
        <f>'Учет 2б'!$K$608</f>
        <v>0</v>
      </c>
      <c r="Z62" s="245">
        <f>'Учет 2б'!$K$610</f>
        <v>0</v>
      </c>
      <c r="AA62" s="245">
        <f>'Учет 2б'!$K$612</f>
        <v>0</v>
      </c>
      <c r="AB62" s="246">
        <f>'Учет 2б'!$K$614</f>
        <v>0</v>
      </c>
      <c r="AC62" s="247">
        <f>'Учет 2б'!$K$616</f>
        <v>0</v>
      </c>
      <c r="AD62" s="244">
        <f>'Учет 2б'!$L$608</f>
        <v>0</v>
      </c>
      <c r="AE62" s="245">
        <f>'Учет 2б'!$L$610</f>
        <v>0</v>
      </c>
      <c r="AF62" s="245">
        <f>'Учет 2б'!$L$612</f>
        <v>0</v>
      </c>
      <c r="AG62" s="246">
        <f>'Учет 2б'!$L$614</f>
        <v>0</v>
      </c>
      <c r="AH62" s="247">
        <f>'Учет 2б'!$L$616</f>
        <v>0</v>
      </c>
      <c r="AI62" s="244">
        <f>'Учет 2б'!$M$608</f>
        <v>0</v>
      </c>
      <c r="AJ62" s="245">
        <f>'Учет 2б'!$M$610</f>
        <v>0</v>
      </c>
      <c r="AK62" s="245">
        <f>'Учет 2б'!$M$612</f>
        <v>0</v>
      </c>
      <c r="AL62" s="246">
        <f>'Учет 2б'!$M$614</f>
        <v>0</v>
      </c>
      <c r="AM62" s="247">
        <f>'Учет 2б'!$M$616</f>
        <v>0</v>
      </c>
      <c r="AN62" s="244">
        <f>'Учет 2б'!$N$608</f>
        <v>0</v>
      </c>
      <c r="AO62" s="245">
        <f>'Учет 2б'!$N$610</f>
        <v>0</v>
      </c>
      <c r="AP62" s="245">
        <f>'Учет 2б'!$N$612</f>
        <v>0</v>
      </c>
      <c r="AQ62" s="246">
        <f>'Учет 2б'!$N$614</f>
        <v>0</v>
      </c>
      <c r="AR62" s="247">
        <f>'Учет 2б'!$N$616</f>
        <v>0</v>
      </c>
      <c r="AS62" s="244">
        <f>'Учет 2б'!$O$608</f>
        <v>0</v>
      </c>
      <c r="AT62" s="245">
        <f>'Учет 2б'!$O$610</f>
        <v>0</v>
      </c>
      <c r="AU62" s="245">
        <f>'Учет 2б'!$O$612</f>
        <v>0</v>
      </c>
      <c r="AV62" s="246">
        <f>'Учет 2б'!$O$614</f>
        <v>0</v>
      </c>
      <c r="AW62" s="247">
        <f>'Учет 2б'!$O$616</f>
        <v>0</v>
      </c>
      <c r="AX62" s="244">
        <f>'Учет 2б'!$P$608</f>
        <v>0</v>
      </c>
      <c r="AY62" s="245">
        <f>'Учет 2б'!$P$610</f>
        <v>0</v>
      </c>
      <c r="AZ62" s="245">
        <f>'Учет 2б'!$P$612</f>
        <v>0</v>
      </c>
      <c r="BA62" s="246">
        <f>'Учет 2б'!$P$614</f>
        <v>0</v>
      </c>
      <c r="BB62" s="247">
        <f>'Учет 2б'!$P$616</f>
        <v>0</v>
      </c>
      <c r="BC62" s="244">
        <f>'Учет 2б'!$Q$608</f>
        <v>0</v>
      </c>
      <c r="BD62" s="245">
        <f>'Учет 2б'!$Q$610</f>
        <v>0</v>
      </c>
      <c r="BE62" s="245">
        <f>'Учет 2б'!$Q$612</f>
        <v>0</v>
      </c>
      <c r="BF62" s="246">
        <f>'Учет 2б'!$Q$614</f>
        <v>0</v>
      </c>
      <c r="BG62" s="247">
        <f>'Учет 2б'!$Q$616</f>
        <v>0</v>
      </c>
      <c r="BH62" s="244">
        <f>'Учет 2б'!$R$608</f>
        <v>0</v>
      </c>
      <c r="BI62" s="245">
        <f>'Учет 2б'!$R$610</f>
        <v>0</v>
      </c>
      <c r="BJ62" s="245">
        <f>'Учет 2б'!$R$612</f>
        <v>0</v>
      </c>
      <c r="BK62" s="246">
        <f>'Учет 2б'!$R$614</f>
        <v>0</v>
      </c>
      <c r="BL62" s="247">
        <f>'Учет 2б'!$R$616</f>
        <v>0</v>
      </c>
      <c r="BM62" s="244">
        <f>'Учет 2б'!$S$608</f>
        <v>0</v>
      </c>
      <c r="BN62" s="245">
        <f>'Учет 2б'!$S$610</f>
        <v>0</v>
      </c>
      <c r="BO62" s="245">
        <f>'Учет 2б'!$S$612</f>
        <v>0</v>
      </c>
      <c r="BP62" s="246">
        <f>'Учет 2б'!$S$614</f>
        <v>0</v>
      </c>
      <c r="BQ62" s="247">
        <f>'Учет 2б'!$S$616</f>
        <v>0</v>
      </c>
      <c r="BR62" s="1239">
        <f>BL63</f>
        <v>0</v>
      </c>
      <c r="BT62" s="257">
        <v>1</v>
      </c>
    </row>
    <row r="63" spans="1:72" ht="13.5" hidden="1" outlineLevel="1" thickBot="1">
      <c r="A63" s="1238"/>
      <c r="B63" s="1238"/>
      <c r="C63" s="1228"/>
      <c r="D63" s="248">
        <f>'Учет 2б'!$G$609</f>
        <v>0</v>
      </c>
      <c r="E63" s="249">
        <f>'Учет 2б'!$G$611</f>
        <v>0</v>
      </c>
      <c r="F63" s="249">
        <f>'Учет 2б'!$G$613</f>
        <v>0</v>
      </c>
      <c r="G63" s="250">
        <f>'Учет 2б'!$G$615</f>
        <v>0</v>
      </c>
      <c r="H63" s="251">
        <f>'Учет 2б'!$G$617</f>
        <v>0</v>
      </c>
      <c r="I63" s="248">
        <f>'Учет 2б'!$H$609</f>
        <v>0</v>
      </c>
      <c r="J63" s="249">
        <f>'Учет 2б'!$H$611</f>
        <v>0</v>
      </c>
      <c r="K63" s="249">
        <f>'Учет 2б'!$H$613</f>
        <v>0</v>
      </c>
      <c r="L63" s="250">
        <f>'Учет 2б'!$H$615</f>
        <v>0</v>
      </c>
      <c r="M63" s="251">
        <f>'Учет 2б'!$H$617</f>
        <v>0</v>
      </c>
      <c r="N63" s="248">
        <f>'Учет 2б'!$I$609</f>
        <v>0</v>
      </c>
      <c r="O63" s="249">
        <f>'Учет 2б'!$I$611</f>
        <v>0</v>
      </c>
      <c r="P63" s="249">
        <f>'Учет 2б'!$I$613</f>
        <v>0</v>
      </c>
      <c r="Q63" s="250">
        <f>'Учет 2б'!$I$615</f>
        <v>0</v>
      </c>
      <c r="R63" s="251">
        <f>'Учет 2б'!$I$617</f>
        <v>0</v>
      </c>
      <c r="S63" s="1248"/>
      <c r="T63" s="248">
        <f>'Учет 2б'!$J$609</f>
        <v>0</v>
      </c>
      <c r="U63" s="249">
        <f>'Учет 2б'!$J$611</f>
        <v>0</v>
      </c>
      <c r="V63" s="249">
        <f>'Учет 2б'!$J$613</f>
        <v>0</v>
      </c>
      <c r="W63" s="250">
        <f>'Учет 2б'!$J$615</f>
        <v>0</v>
      </c>
      <c r="X63" s="251">
        <f>'Учет 2б'!$J$617</f>
        <v>0</v>
      </c>
      <c r="Y63" s="248">
        <f>'Учет 2б'!$K$609</f>
        <v>0</v>
      </c>
      <c r="Z63" s="249">
        <f>'Учет 2б'!$K$611</f>
        <v>0</v>
      </c>
      <c r="AA63" s="249">
        <f>'Учет 2б'!$K$613</f>
        <v>0</v>
      </c>
      <c r="AB63" s="250">
        <f>'Учет 2б'!$K$615</f>
        <v>0</v>
      </c>
      <c r="AC63" s="251">
        <f>'Учет 2б'!$K$617</f>
        <v>0</v>
      </c>
      <c r="AD63" s="248">
        <f>'Учет 2б'!$L$609</f>
        <v>0</v>
      </c>
      <c r="AE63" s="249">
        <f>'Учет 2б'!$L$611</f>
        <v>0</v>
      </c>
      <c r="AF63" s="249">
        <f>'Учет 2б'!$L$613</f>
        <v>0</v>
      </c>
      <c r="AG63" s="250">
        <f>'Учет 2б'!$L$615</f>
        <v>0</v>
      </c>
      <c r="AH63" s="251">
        <f>'Учет 2б'!$L$617</f>
        <v>0</v>
      </c>
      <c r="AI63" s="248">
        <f>'Учет 2б'!$M$609</f>
        <v>0</v>
      </c>
      <c r="AJ63" s="249">
        <f>'Учет 2б'!$M$611</f>
        <v>0</v>
      </c>
      <c r="AK63" s="249">
        <f>'Учет 2б'!$M$613</f>
        <v>0</v>
      </c>
      <c r="AL63" s="250">
        <f>'Учет 2б'!$M$615</f>
        <v>0</v>
      </c>
      <c r="AM63" s="251">
        <f>'Учет 2б'!$M$617</f>
        <v>0</v>
      </c>
      <c r="AN63" s="248">
        <f>'Учет 2б'!$N$609</f>
        <v>0</v>
      </c>
      <c r="AO63" s="249">
        <f>'Учет 2б'!$N$611</f>
        <v>0</v>
      </c>
      <c r="AP63" s="249">
        <f>'Учет 2б'!$N$613</f>
        <v>0</v>
      </c>
      <c r="AQ63" s="250">
        <f>'Учет 2б'!$N$615</f>
        <v>0</v>
      </c>
      <c r="AR63" s="251">
        <f>'Учет 2б'!$N$617</f>
        <v>0</v>
      </c>
      <c r="AS63" s="248">
        <f>'Учет 2б'!$O$609</f>
        <v>0</v>
      </c>
      <c r="AT63" s="249">
        <f>'Учет 2б'!$O$611</f>
        <v>0</v>
      </c>
      <c r="AU63" s="249">
        <f>'Учет 2б'!$O$613</f>
        <v>0</v>
      </c>
      <c r="AV63" s="250">
        <f>'Учет 2б'!$O$615</f>
        <v>0</v>
      </c>
      <c r="AW63" s="251">
        <f>'Учет 2б'!$O$617</f>
        <v>0</v>
      </c>
      <c r="AX63" s="248">
        <f>'Учет 2б'!$P$609</f>
        <v>0</v>
      </c>
      <c r="AY63" s="249">
        <f>'Учет 2б'!$P$611</f>
        <v>0</v>
      </c>
      <c r="AZ63" s="249">
        <f>'Учет 2б'!$P$613</f>
        <v>0</v>
      </c>
      <c r="BA63" s="250">
        <f>'Учет 2б'!$P$615</f>
        <v>0</v>
      </c>
      <c r="BB63" s="251">
        <f>'Учет 2б'!$P$617</f>
        <v>0</v>
      </c>
      <c r="BC63" s="248">
        <f>'Учет 2б'!$Q$609</f>
        <v>0</v>
      </c>
      <c r="BD63" s="249">
        <f>'Учет 2б'!$Q$611</f>
        <v>0</v>
      </c>
      <c r="BE63" s="249">
        <f>'Учет 2б'!$Q$613</f>
        <v>0</v>
      </c>
      <c r="BF63" s="250">
        <f>'Учет 2б'!$Q$615</f>
        <v>0</v>
      </c>
      <c r="BG63" s="251">
        <f>'Учет 2б'!$Q$617</f>
        <v>0</v>
      </c>
      <c r="BH63" s="248">
        <f>'Учет 2б'!$R$609</f>
        <v>0</v>
      </c>
      <c r="BI63" s="249">
        <f>'Учет 2б'!$R$611</f>
        <v>0</v>
      </c>
      <c r="BJ63" s="249">
        <f>'Учет 2б'!$R$613</f>
        <v>0</v>
      </c>
      <c r="BK63" s="250">
        <f>'Учет 2б'!$R$615</f>
        <v>0</v>
      </c>
      <c r="BL63" s="251">
        <f>'Учет 2б'!$R$617</f>
        <v>0</v>
      </c>
      <c r="BM63" s="248">
        <f>'Учет 2б'!$S$609</f>
        <v>0</v>
      </c>
      <c r="BN63" s="249">
        <f>'Учет 2б'!$S$611</f>
        <v>0</v>
      </c>
      <c r="BO63" s="249">
        <f>'Учет 2б'!$S$613</f>
        <v>0</v>
      </c>
      <c r="BP63" s="250">
        <f>'Учет 2б'!$S$615</f>
        <v>0</v>
      </c>
      <c r="BQ63" s="251">
        <f>'Учет 2б'!$S$617</f>
        <v>0</v>
      </c>
      <c r="BR63" s="1240"/>
      <c r="BT63" s="257"/>
    </row>
    <row r="64" spans="1:72" hidden="1" outlineLevel="1">
      <c r="A64" s="1236">
        <f>'Учет 2б'!$D$619</f>
        <v>0</v>
      </c>
      <c r="B64" s="1236">
        <f>'Учет 2б'!$C$619</f>
        <v>225</v>
      </c>
      <c r="C64" s="1227">
        <f>IF(SUM(D64:G64)&gt;0,SUM(D64:G64),IF(SUM(I64:L64)&gt;0,SUM(I64:L64),IF(SUM(N64:Q64)&gt;0,SUM(N64:Q64),0)))</f>
        <v>0</v>
      </c>
      <c r="D64" s="244">
        <f>'Учет 2б'!$G$668</f>
        <v>0</v>
      </c>
      <c r="E64" s="245">
        <f>'Учет 2б'!$G$670</f>
        <v>0</v>
      </c>
      <c r="F64" s="245">
        <f>'Учет 2б'!$G$672</f>
        <v>0</v>
      </c>
      <c r="G64" s="246">
        <f>'Учет 2б'!$G$674</f>
        <v>0</v>
      </c>
      <c r="H64" s="247">
        <f>'Учет 2б'!$G$676</f>
        <v>0</v>
      </c>
      <c r="I64" s="244">
        <f>'Учет 2б'!$H$668</f>
        <v>0</v>
      </c>
      <c r="J64" s="245">
        <f>'Учет 2б'!$H$670</f>
        <v>0</v>
      </c>
      <c r="K64" s="245">
        <f>'Учет 2б'!$H$672</f>
        <v>0</v>
      </c>
      <c r="L64" s="246">
        <f>'Учет 2б'!$H$674</f>
        <v>0</v>
      </c>
      <c r="M64" s="247">
        <f>'Учет 2б'!$H$676</f>
        <v>0</v>
      </c>
      <c r="N64" s="244">
        <f>'Учет 2б'!$I$668</f>
        <v>0</v>
      </c>
      <c r="O64" s="245">
        <f>'Учет 2б'!$I$670</f>
        <v>0</v>
      </c>
      <c r="P64" s="245">
        <f>'Учет 2б'!$I$672</f>
        <v>0</v>
      </c>
      <c r="Q64" s="246">
        <f>'Учет 2б'!$I$674</f>
        <v>0</v>
      </c>
      <c r="R64" s="247">
        <f>'Учет 2б'!$I$676</f>
        <v>0</v>
      </c>
      <c r="S64" s="1247">
        <f>(H65+R65)/2</f>
        <v>0</v>
      </c>
      <c r="T64" s="244">
        <f>'Учет 2б'!$J$668</f>
        <v>0</v>
      </c>
      <c r="U64" s="245">
        <f>'Учет 2б'!$J$670</f>
        <v>0</v>
      </c>
      <c r="V64" s="245">
        <f>'Учет 2б'!$J$672</f>
        <v>0</v>
      </c>
      <c r="W64" s="246">
        <f>'Учет 2б'!$J$674</f>
        <v>0</v>
      </c>
      <c r="X64" s="247">
        <f>'Учет 2б'!$J$676</f>
        <v>0</v>
      </c>
      <c r="Y64" s="244">
        <f>'Учет 2б'!$K$668</f>
        <v>0</v>
      </c>
      <c r="Z64" s="245">
        <f>'Учет 2б'!$K$670</f>
        <v>0</v>
      </c>
      <c r="AA64" s="245">
        <f>'Учет 2б'!$K$672</f>
        <v>0</v>
      </c>
      <c r="AB64" s="246">
        <f>'Учет 2б'!$K$674</f>
        <v>0</v>
      </c>
      <c r="AC64" s="247">
        <f>'Учет 2б'!$K$676</f>
        <v>0</v>
      </c>
      <c r="AD64" s="244">
        <f>'Учет 2б'!$L$668</f>
        <v>0</v>
      </c>
      <c r="AE64" s="245">
        <f>'Учет 2б'!$L$670</f>
        <v>0</v>
      </c>
      <c r="AF64" s="245">
        <f>'Учет 2б'!$L$672</f>
        <v>0</v>
      </c>
      <c r="AG64" s="246">
        <f>'Учет 2б'!$L$674</f>
        <v>0</v>
      </c>
      <c r="AH64" s="247">
        <f>'Учет 2б'!$L$676</f>
        <v>0</v>
      </c>
      <c r="AI64" s="244">
        <f>'Учет 2б'!$M$668</f>
        <v>0</v>
      </c>
      <c r="AJ64" s="245">
        <f>'Учет 2б'!$M$670</f>
        <v>0</v>
      </c>
      <c r="AK64" s="245">
        <f>'Учет 2б'!$M$672</f>
        <v>0</v>
      </c>
      <c r="AL64" s="246">
        <f>'Учет 2б'!$M$674</f>
        <v>0</v>
      </c>
      <c r="AM64" s="247">
        <f>'Учет 2б'!$M$676</f>
        <v>0</v>
      </c>
      <c r="AN64" s="244">
        <f>'Учет 2б'!$N$668</f>
        <v>0</v>
      </c>
      <c r="AO64" s="245">
        <f>'Учет 2б'!$N$670</f>
        <v>0</v>
      </c>
      <c r="AP64" s="245">
        <f>'Учет 2б'!$N$672</f>
        <v>0</v>
      </c>
      <c r="AQ64" s="246">
        <f>'Учет 2б'!$N$674</f>
        <v>0</v>
      </c>
      <c r="AR64" s="247">
        <f>'Учет 2б'!$N$676</f>
        <v>0</v>
      </c>
      <c r="AS64" s="244">
        <f>'Учет 2б'!$O$668</f>
        <v>0</v>
      </c>
      <c r="AT64" s="245">
        <f>'Учет 2б'!$O$670</f>
        <v>0</v>
      </c>
      <c r="AU64" s="245">
        <f>'Учет 2б'!$O$672</f>
        <v>0</v>
      </c>
      <c r="AV64" s="246">
        <f>'Учет 2б'!$O$674</f>
        <v>0</v>
      </c>
      <c r="AW64" s="247">
        <f>'Учет 2б'!$O$676</f>
        <v>0</v>
      </c>
      <c r="AX64" s="244">
        <f>'Учет 2б'!$P$668</f>
        <v>0</v>
      </c>
      <c r="AY64" s="245">
        <f>'Учет 2б'!$P$670</f>
        <v>0</v>
      </c>
      <c r="AZ64" s="245">
        <f>'Учет 2б'!$P$672</f>
        <v>0</v>
      </c>
      <c r="BA64" s="246">
        <f>'Учет 2б'!$P$674</f>
        <v>0</v>
      </c>
      <c r="BB64" s="247">
        <f>'Учет 2б'!$P$676</f>
        <v>0</v>
      </c>
      <c r="BC64" s="244">
        <f>'Учет 2б'!$Q$668</f>
        <v>0</v>
      </c>
      <c r="BD64" s="245">
        <f>'Учет 2б'!$Q$670</f>
        <v>0</v>
      </c>
      <c r="BE64" s="245">
        <f>'Учет 2б'!$Q$672</f>
        <v>0</v>
      </c>
      <c r="BF64" s="246">
        <f>'Учет 2б'!$Q$674</f>
        <v>0</v>
      </c>
      <c r="BG64" s="247">
        <f>'Учет 2б'!$Q$676</f>
        <v>0</v>
      </c>
      <c r="BH64" s="244">
        <f>'Учет 2б'!$R$668</f>
        <v>0</v>
      </c>
      <c r="BI64" s="245">
        <f>'Учет 2б'!$R$670</f>
        <v>0</v>
      </c>
      <c r="BJ64" s="245">
        <f>'Учет 2б'!$R$672</f>
        <v>0</v>
      </c>
      <c r="BK64" s="246">
        <f>'Учет 2б'!$R$674</f>
        <v>0</v>
      </c>
      <c r="BL64" s="247">
        <f>'Учет 2б'!$R$676</f>
        <v>0</v>
      </c>
      <c r="BM64" s="244">
        <f>'Учет 2б'!$S$668</f>
        <v>0</v>
      </c>
      <c r="BN64" s="245">
        <f>'Учет 2б'!$S$670</f>
        <v>0</v>
      </c>
      <c r="BO64" s="245">
        <f>'Учет 2б'!$S$672</f>
        <v>0</v>
      </c>
      <c r="BP64" s="246">
        <f>'Учет 2б'!$S$674</f>
        <v>0</v>
      </c>
      <c r="BQ64" s="247">
        <f>'Учет 2б'!$S$676</f>
        <v>0</v>
      </c>
      <c r="BR64" s="1239">
        <f>BL65</f>
        <v>0</v>
      </c>
      <c r="BT64" s="257">
        <v>1</v>
      </c>
    </row>
    <row r="65" spans="1:72" ht="13.5" hidden="1" outlineLevel="1" thickBot="1">
      <c r="A65" s="1238"/>
      <c r="B65" s="1238"/>
      <c r="C65" s="1228"/>
      <c r="D65" s="248">
        <f>'Учет 2б'!$G$669</f>
        <v>0</v>
      </c>
      <c r="E65" s="249">
        <f>'Учет 2б'!$G$671</f>
        <v>0</v>
      </c>
      <c r="F65" s="249">
        <f>'Учет 2б'!$G$673</f>
        <v>0</v>
      </c>
      <c r="G65" s="250">
        <f>'Учет 2б'!$G$675</f>
        <v>0</v>
      </c>
      <c r="H65" s="251">
        <f>'Учет 2б'!$G$677</f>
        <v>0</v>
      </c>
      <c r="I65" s="248">
        <f>'Учет 2б'!$H$669</f>
        <v>0</v>
      </c>
      <c r="J65" s="249">
        <f>'Учет 2б'!$H$671</f>
        <v>0</v>
      </c>
      <c r="K65" s="249">
        <f>'Учет 2б'!$H$673</f>
        <v>0</v>
      </c>
      <c r="L65" s="250">
        <f>'Учет 2б'!$H$675</f>
        <v>0</v>
      </c>
      <c r="M65" s="251">
        <f>'Учет 2б'!$H$677</f>
        <v>0</v>
      </c>
      <c r="N65" s="248">
        <f>'Учет 2б'!$I$669</f>
        <v>0</v>
      </c>
      <c r="O65" s="249">
        <f>'Учет 2б'!$I$671</f>
        <v>0</v>
      </c>
      <c r="P65" s="249">
        <f>'Учет 2б'!$I$673</f>
        <v>0</v>
      </c>
      <c r="Q65" s="250">
        <f>'Учет 2б'!$I$675</f>
        <v>0</v>
      </c>
      <c r="R65" s="251">
        <f>'Учет 2б'!$I$677</f>
        <v>0</v>
      </c>
      <c r="S65" s="1248"/>
      <c r="T65" s="248">
        <f>'Учет 2б'!$J$669</f>
        <v>0</v>
      </c>
      <c r="U65" s="249">
        <f>'Учет 2б'!$J$671</f>
        <v>0</v>
      </c>
      <c r="V65" s="249">
        <f>'Учет 2б'!$J$673</f>
        <v>0</v>
      </c>
      <c r="W65" s="250">
        <f>'Учет 2б'!$J$675</f>
        <v>0</v>
      </c>
      <c r="X65" s="251">
        <f>'Учет 2б'!$J$677</f>
        <v>0</v>
      </c>
      <c r="Y65" s="248">
        <f>'Учет 2б'!$K$669</f>
        <v>0</v>
      </c>
      <c r="Z65" s="249">
        <f>'Учет 2б'!$K$671</f>
        <v>0</v>
      </c>
      <c r="AA65" s="249">
        <f>'Учет 2б'!$K$673</f>
        <v>0</v>
      </c>
      <c r="AB65" s="250">
        <f>'Учет 2б'!$K$675</f>
        <v>0</v>
      </c>
      <c r="AC65" s="251">
        <f>'Учет 2б'!$K$677</f>
        <v>0</v>
      </c>
      <c r="AD65" s="248">
        <f>'Учет 2б'!$L$669</f>
        <v>0</v>
      </c>
      <c r="AE65" s="249">
        <f>'Учет 2б'!$L$671</f>
        <v>0</v>
      </c>
      <c r="AF65" s="249">
        <f>'Учет 2б'!$L$673</f>
        <v>0</v>
      </c>
      <c r="AG65" s="250">
        <f>'Учет 2б'!$L$675</f>
        <v>0</v>
      </c>
      <c r="AH65" s="251">
        <f>'Учет 2б'!$L$677</f>
        <v>0</v>
      </c>
      <c r="AI65" s="248">
        <f>'Учет 2б'!$M$669</f>
        <v>0</v>
      </c>
      <c r="AJ65" s="249">
        <f>'Учет 2б'!$M$671</f>
        <v>0</v>
      </c>
      <c r="AK65" s="249">
        <f>'Учет 2б'!$M$673</f>
        <v>0</v>
      </c>
      <c r="AL65" s="250">
        <f>'Учет 2б'!$M$675</f>
        <v>0</v>
      </c>
      <c r="AM65" s="251">
        <f>'Учет 2б'!$M$677</f>
        <v>0</v>
      </c>
      <c r="AN65" s="248">
        <f>'Учет 2б'!$N$669</f>
        <v>0</v>
      </c>
      <c r="AO65" s="249">
        <f>'Учет 2б'!$N$671</f>
        <v>0</v>
      </c>
      <c r="AP65" s="249">
        <f>'Учет 2б'!$N$673</f>
        <v>0</v>
      </c>
      <c r="AQ65" s="250">
        <f>'Учет 2б'!$N$675</f>
        <v>0</v>
      </c>
      <c r="AR65" s="251">
        <f>'Учет 2б'!$N$677</f>
        <v>0</v>
      </c>
      <c r="AS65" s="248">
        <f>'Учет 2б'!$O$669</f>
        <v>0</v>
      </c>
      <c r="AT65" s="249">
        <f>'Учет 2б'!$O$671</f>
        <v>0</v>
      </c>
      <c r="AU65" s="249">
        <f>'Учет 2б'!$O$673</f>
        <v>0</v>
      </c>
      <c r="AV65" s="250">
        <f>'Учет 2б'!$O$675</f>
        <v>0</v>
      </c>
      <c r="AW65" s="251">
        <f>'Учет 2б'!$O$677</f>
        <v>0</v>
      </c>
      <c r="AX65" s="248">
        <f>'Учет 2б'!$P$669</f>
        <v>0</v>
      </c>
      <c r="AY65" s="249">
        <f>'Учет 2б'!$P$671</f>
        <v>0</v>
      </c>
      <c r="AZ65" s="249">
        <f>'Учет 2б'!$P$673</f>
        <v>0</v>
      </c>
      <c r="BA65" s="250">
        <f>'Учет 2б'!$P$675</f>
        <v>0</v>
      </c>
      <c r="BB65" s="251">
        <f>'Учет 2б'!$P$677</f>
        <v>0</v>
      </c>
      <c r="BC65" s="248">
        <f>'Учет 2б'!$Q$669</f>
        <v>0</v>
      </c>
      <c r="BD65" s="249">
        <f>'Учет 2б'!$Q$671</f>
        <v>0</v>
      </c>
      <c r="BE65" s="249">
        <f>'Учет 2б'!$Q$673</f>
        <v>0</v>
      </c>
      <c r="BF65" s="250">
        <f>'Учет 2б'!$Q$675</f>
        <v>0</v>
      </c>
      <c r="BG65" s="251">
        <f>'Учет 2б'!$Q$677</f>
        <v>0</v>
      </c>
      <c r="BH65" s="248">
        <f>'Учет 2б'!$R$669</f>
        <v>0</v>
      </c>
      <c r="BI65" s="249">
        <f>'Учет 2б'!$R$671</f>
        <v>0</v>
      </c>
      <c r="BJ65" s="249">
        <f>'Учет 2б'!$R$673</f>
        <v>0</v>
      </c>
      <c r="BK65" s="250">
        <f>'Учет 2б'!$R$675</f>
        <v>0</v>
      </c>
      <c r="BL65" s="251">
        <f>'Учет 2б'!$R$677</f>
        <v>0</v>
      </c>
      <c r="BM65" s="248">
        <f>'Учет 2б'!$S$669</f>
        <v>0</v>
      </c>
      <c r="BN65" s="249">
        <f>'Учет 2б'!$S$671</f>
        <v>0</v>
      </c>
      <c r="BO65" s="249">
        <f>'Учет 2б'!$S$673</f>
        <v>0</v>
      </c>
      <c r="BP65" s="250">
        <f>'Учет 2б'!$S$675</f>
        <v>0</v>
      </c>
      <c r="BQ65" s="251">
        <f>'Учет 2б'!$S$677</f>
        <v>0</v>
      </c>
      <c r="BR65" s="1240"/>
      <c r="BT65" s="257"/>
    </row>
    <row r="66" spans="1:72" hidden="1" outlineLevel="1">
      <c r="A66" s="1236">
        <f>'Учет 2б'!$D$679</f>
        <v>0</v>
      </c>
      <c r="B66" s="1236">
        <f>'Учет 2б'!$C$679</f>
        <v>226</v>
      </c>
      <c r="C66" s="1227">
        <f>IF(SUM(D66:G66)&gt;0,SUM(D66:G66),IF(SUM(I66:L66)&gt;0,SUM(I66:L66),IF(SUM(N66:Q66)&gt;0,SUM(N66:Q66),0)))</f>
        <v>0</v>
      </c>
      <c r="D66" s="244">
        <f>'Учет 2б'!$G$728</f>
        <v>0</v>
      </c>
      <c r="E66" s="245">
        <f>'Учет 2б'!$G$730</f>
        <v>0</v>
      </c>
      <c r="F66" s="245">
        <f>'Учет 2б'!$G$732</f>
        <v>0</v>
      </c>
      <c r="G66" s="246">
        <f>'Учет 2б'!$G$734</f>
        <v>0</v>
      </c>
      <c r="H66" s="247">
        <f>'Учет 2б'!$G$736</f>
        <v>0</v>
      </c>
      <c r="I66" s="244">
        <f>'Учет 2б'!$H$728</f>
        <v>0</v>
      </c>
      <c r="J66" s="245">
        <f>'Учет 2б'!$H$730</f>
        <v>0</v>
      </c>
      <c r="K66" s="245">
        <f>'Учет 2б'!$H$732</f>
        <v>0</v>
      </c>
      <c r="L66" s="246">
        <f>'Учет 2б'!$H$734</f>
        <v>0</v>
      </c>
      <c r="M66" s="247">
        <f>'Учет 2б'!$H$736</f>
        <v>0</v>
      </c>
      <c r="N66" s="244">
        <f>'Учет 2б'!$I$728</f>
        <v>0</v>
      </c>
      <c r="O66" s="245">
        <f>'Учет 2б'!$I$730</f>
        <v>0</v>
      </c>
      <c r="P66" s="245">
        <f>'Учет 2б'!$I$732</f>
        <v>0</v>
      </c>
      <c r="Q66" s="246">
        <f>'Учет 2б'!$I$734</f>
        <v>0</v>
      </c>
      <c r="R66" s="247">
        <f>'Учет 2б'!$I$736</f>
        <v>0</v>
      </c>
      <c r="S66" s="1247">
        <f>(H67+R67)/2</f>
        <v>0</v>
      </c>
      <c r="T66" s="244">
        <f>'Учет 2б'!$J$728</f>
        <v>0</v>
      </c>
      <c r="U66" s="245">
        <f>'Учет 2б'!$J$730</f>
        <v>0</v>
      </c>
      <c r="V66" s="245">
        <f>'Учет 2б'!$J$732</f>
        <v>0</v>
      </c>
      <c r="W66" s="246">
        <f>'Учет 2б'!$J$734</f>
        <v>0</v>
      </c>
      <c r="X66" s="247">
        <f>'Учет 2б'!$J$736</f>
        <v>0</v>
      </c>
      <c r="Y66" s="244">
        <f>'Учет 2б'!$K$728</f>
        <v>0</v>
      </c>
      <c r="Z66" s="245">
        <f>'Учет 2б'!$K$730</f>
        <v>0</v>
      </c>
      <c r="AA66" s="245">
        <f>'Учет 2б'!$K$732</f>
        <v>0</v>
      </c>
      <c r="AB66" s="246">
        <f>'Учет 2б'!$K$734</f>
        <v>0</v>
      </c>
      <c r="AC66" s="247">
        <f>'Учет 2б'!$K$736</f>
        <v>0</v>
      </c>
      <c r="AD66" s="244">
        <f>'Учет 2б'!$L$728</f>
        <v>0</v>
      </c>
      <c r="AE66" s="245">
        <f>'Учет 2б'!$L$730</f>
        <v>0</v>
      </c>
      <c r="AF66" s="245">
        <f>'Учет 2б'!$L$732</f>
        <v>0</v>
      </c>
      <c r="AG66" s="246">
        <f>'Учет 2б'!$L$734</f>
        <v>0</v>
      </c>
      <c r="AH66" s="247">
        <f>'Учет 2б'!$L$736</f>
        <v>0</v>
      </c>
      <c r="AI66" s="244">
        <f>'Учет 2б'!$M$728</f>
        <v>0</v>
      </c>
      <c r="AJ66" s="245">
        <f>'Учет 2б'!$M$730</f>
        <v>0</v>
      </c>
      <c r="AK66" s="245">
        <f>'Учет 2б'!$M$732</f>
        <v>0</v>
      </c>
      <c r="AL66" s="246">
        <f>'Учет 2б'!$M$734</f>
        <v>0</v>
      </c>
      <c r="AM66" s="247">
        <f>'Учет 2б'!$M$736</f>
        <v>0</v>
      </c>
      <c r="AN66" s="244">
        <f>'Учет 2б'!$N$728</f>
        <v>0</v>
      </c>
      <c r="AO66" s="245">
        <f>'Учет 2б'!$N$730</f>
        <v>0</v>
      </c>
      <c r="AP66" s="245">
        <f>'Учет 2б'!$N$732</f>
        <v>0</v>
      </c>
      <c r="AQ66" s="246">
        <f>'Учет 2б'!$N$734</f>
        <v>0</v>
      </c>
      <c r="AR66" s="247">
        <f>'Учет 2б'!$N$736</f>
        <v>0</v>
      </c>
      <c r="AS66" s="244">
        <f>'Учет 2б'!$O$728</f>
        <v>0</v>
      </c>
      <c r="AT66" s="245">
        <f>'Учет 2б'!$O$730</f>
        <v>0</v>
      </c>
      <c r="AU66" s="245">
        <f>'Учет 2б'!$O$732</f>
        <v>0</v>
      </c>
      <c r="AV66" s="246">
        <f>'Учет 2б'!$O$734</f>
        <v>0</v>
      </c>
      <c r="AW66" s="247">
        <f>'Учет 2б'!$O$736</f>
        <v>0</v>
      </c>
      <c r="AX66" s="244">
        <f>'Учет 2б'!$P$728</f>
        <v>0</v>
      </c>
      <c r="AY66" s="245">
        <f>'Учет 2б'!$P$730</f>
        <v>0</v>
      </c>
      <c r="AZ66" s="245">
        <f>'Учет 2б'!$P$732</f>
        <v>0</v>
      </c>
      <c r="BA66" s="246">
        <f>'Учет 2б'!$P$734</f>
        <v>0</v>
      </c>
      <c r="BB66" s="247">
        <f>'Учет 2б'!$P$736</f>
        <v>0</v>
      </c>
      <c r="BC66" s="244">
        <f>'Учет 2б'!$Q$728</f>
        <v>0</v>
      </c>
      <c r="BD66" s="245">
        <f>'Учет 2б'!$Q$730</f>
        <v>0</v>
      </c>
      <c r="BE66" s="245">
        <f>'Учет 2б'!$Q$732</f>
        <v>0</v>
      </c>
      <c r="BF66" s="246">
        <f>'Учет 2б'!$Q$734</f>
        <v>0</v>
      </c>
      <c r="BG66" s="247">
        <f>'Учет 2б'!$Q$736</f>
        <v>0</v>
      </c>
      <c r="BH66" s="244">
        <f>'Учет 2б'!$R$728</f>
        <v>0</v>
      </c>
      <c r="BI66" s="245">
        <f>'Учет 2б'!$R$730</f>
        <v>0</v>
      </c>
      <c r="BJ66" s="245">
        <f>'Учет 2б'!$R$732</f>
        <v>0</v>
      </c>
      <c r="BK66" s="246">
        <f>'Учет 2б'!$R$734</f>
        <v>0</v>
      </c>
      <c r="BL66" s="247">
        <f>'Учет 2б'!$R$736</f>
        <v>0</v>
      </c>
      <c r="BM66" s="244">
        <f>'Учет 2б'!$S$728</f>
        <v>0</v>
      </c>
      <c r="BN66" s="245">
        <f>'Учет 2б'!$S$730</f>
        <v>0</v>
      </c>
      <c r="BO66" s="245">
        <f>'Учет 2б'!$S$732</f>
        <v>0</v>
      </c>
      <c r="BP66" s="246">
        <f>'Учет 2б'!$S$734</f>
        <v>0</v>
      </c>
      <c r="BQ66" s="247">
        <f>'Учет 2б'!$S$736</f>
        <v>0</v>
      </c>
      <c r="BR66" s="1239">
        <f>BL67</f>
        <v>0</v>
      </c>
      <c r="BT66" s="257">
        <v>1</v>
      </c>
    </row>
    <row r="67" spans="1:72" ht="13.5" hidden="1" outlineLevel="1" thickBot="1">
      <c r="A67" s="1238"/>
      <c r="B67" s="1238"/>
      <c r="C67" s="1228"/>
      <c r="D67" s="248">
        <f>'Учет 2б'!$G$729</f>
        <v>0</v>
      </c>
      <c r="E67" s="249">
        <f>'Учет 2б'!$G$731</f>
        <v>0</v>
      </c>
      <c r="F67" s="249">
        <f>'Учет 2б'!$G$733</f>
        <v>0</v>
      </c>
      <c r="G67" s="250">
        <f>'Учет 2б'!$G$735</f>
        <v>0</v>
      </c>
      <c r="H67" s="251">
        <f>'Учет 2б'!$G$737</f>
        <v>0</v>
      </c>
      <c r="I67" s="248">
        <f>'Учет 2б'!$H$729</f>
        <v>0</v>
      </c>
      <c r="J67" s="249">
        <f>'Учет 2б'!$H$731</f>
        <v>0</v>
      </c>
      <c r="K67" s="249">
        <f>'Учет 2б'!$H$733</f>
        <v>0</v>
      </c>
      <c r="L67" s="250">
        <f>'Учет 2б'!$H$735</f>
        <v>0</v>
      </c>
      <c r="M67" s="251">
        <f>'Учет 2б'!$H$737</f>
        <v>0</v>
      </c>
      <c r="N67" s="248">
        <f>'Учет 2б'!$I$729</f>
        <v>0</v>
      </c>
      <c r="O67" s="249">
        <f>'Учет 2б'!$I$731</f>
        <v>0</v>
      </c>
      <c r="P67" s="249">
        <f>'Учет 2б'!$I$733</f>
        <v>0</v>
      </c>
      <c r="Q67" s="250">
        <f>'Учет 2б'!$I$735</f>
        <v>0</v>
      </c>
      <c r="R67" s="251">
        <f>'Учет 2б'!$I$737</f>
        <v>0</v>
      </c>
      <c r="S67" s="1248"/>
      <c r="T67" s="248">
        <f>'Учет 2б'!$J$729</f>
        <v>0</v>
      </c>
      <c r="U67" s="249">
        <f>'Учет 2б'!$J$731</f>
        <v>0</v>
      </c>
      <c r="V67" s="249">
        <f>'Учет 2б'!$J$733</f>
        <v>0</v>
      </c>
      <c r="W67" s="250">
        <f>'Учет 2б'!$J$735</f>
        <v>0</v>
      </c>
      <c r="X67" s="251">
        <f>'Учет 2б'!$J$737</f>
        <v>0</v>
      </c>
      <c r="Y67" s="248">
        <f>'Учет 2б'!$K$729</f>
        <v>0</v>
      </c>
      <c r="Z67" s="249">
        <f>'Учет 2б'!$K$731</f>
        <v>0</v>
      </c>
      <c r="AA67" s="249">
        <f>'Учет 2б'!$K$733</f>
        <v>0</v>
      </c>
      <c r="AB67" s="250">
        <f>'Учет 2б'!$K$735</f>
        <v>0</v>
      </c>
      <c r="AC67" s="251">
        <f>'Учет 2б'!$K$737</f>
        <v>0</v>
      </c>
      <c r="AD67" s="248">
        <f>'Учет 2б'!$L$729</f>
        <v>0</v>
      </c>
      <c r="AE67" s="249">
        <f>'Учет 2б'!$L$731</f>
        <v>0</v>
      </c>
      <c r="AF67" s="249">
        <f>'Учет 2б'!$L$733</f>
        <v>0</v>
      </c>
      <c r="AG67" s="250">
        <f>'Учет 2б'!$L$735</f>
        <v>0</v>
      </c>
      <c r="AH67" s="251">
        <f>'Учет 2б'!$L$737</f>
        <v>0</v>
      </c>
      <c r="AI67" s="248">
        <f>'Учет 2б'!$M$729</f>
        <v>0</v>
      </c>
      <c r="AJ67" s="249">
        <f>'Учет 2б'!$M$731</f>
        <v>0</v>
      </c>
      <c r="AK67" s="249">
        <f>'Учет 2б'!$M$733</f>
        <v>0</v>
      </c>
      <c r="AL67" s="250">
        <f>'Учет 2б'!$M$735</f>
        <v>0</v>
      </c>
      <c r="AM67" s="251">
        <f>'Учет 2б'!$M$737</f>
        <v>0</v>
      </c>
      <c r="AN67" s="248">
        <f>'Учет 2б'!$N$729</f>
        <v>0</v>
      </c>
      <c r="AO67" s="249">
        <f>'Учет 2б'!$N$731</f>
        <v>0</v>
      </c>
      <c r="AP67" s="249">
        <f>'Учет 2б'!$N$733</f>
        <v>0</v>
      </c>
      <c r="AQ67" s="250">
        <f>'Учет 2б'!$N$735</f>
        <v>0</v>
      </c>
      <c r="AR67" s="251">
        <f>'Учет 2б'!$N$737</f>
        <v>0</v>
      </c>
      <c r="AS67" s="248">
        <f>'Учет 2б'!$O$729</f>
        <v>0</v>
      </c>
      <c r="AT67" s="249">
        <f>'Учет 2б'!$O$731</f>
        <v>0</v>
      </c>
      <c r="AU67" s="249">
        <f>'Учет 2б'!$O$733</f>
        <v>0</v>
      </c>
      <c r="AV67" s="250">
        <f>'Учет 2б'!$O$735</f>
        <v>0</v>
      </c>
      <c r="AW67" s="251">
        <f>'Учет 2б'!$O$737</f>
        <v>0</v>
      </c>
      <c r="AX67" s="248">
        <f>'Учет 2б'!$P$729</f>
        <v>0</v>
      </c>
      <c r="AY67" s="249">
        <f>'Учет 2б'!$P$731</f>
        <v>0</v>
      </c>
      <c r="AZ67" s="249">
        <f>'Учет 2б'!$P$733</f>
        <v>0</v>
      </c>
      <c r="BA67" s="250">
        <f>'Учет 2б'!$P$735</f>
        <v>0</v>
      </c>
      <c r="BB67" s="251">
        <f>'Учет 2б'!$P$737</f>
        <v>0</v>
      </c>
      <c r="BC67" s="248">
        <f>'Учет 2б'!$Q$729</f>
        <v>0</v>
      </c>
      <c r="BD67" s="249">
        <f>'Учет 2б'!$Q$731</f>
        <v>0</v>
      </c>
      <c r="BE67" s="249">
        <f>'Учет 2б'!$Q$733</f>
        <v>0</v>
      </c>
      <c r="BF67" s="250">
        <f>'Учет 2б'!$Q$735</f>
        <v>0</v>
      </c>
      <c r="BG67" s="251">
        <f>'Учет 2б'!$Q$737</f>
        <v>0</v>
      </c>
      <c r="BH67" s="248">
        <f>'Учет 2б'!$R$729</f>
        <v>0</v>
      </c>
      <c r="BI67" s="249">
        <f>'Учет 2б'!$R$731</f>
        <v>0</v>
      </c>
      <c r="BJ67" s="249">
        <f>'Учет 2б'!$R$733</f>
        <v>0</v>
      </c>
      <c r="BK67" s="250">
        <f>'Учет 2б'!$R$735</f>
        <v>0</v>
      </c>
      <c r="BL67" s="251">
        <f>'Учет 2б'!$R$737</f>
        <v>0</v>
      </c>
      <c r="BM67" s="248">
        <f>'Учет 2б'!$S$729</f>
        <v>0</v>
      </c>
      <c r="BN67" s="249">
        <f>'Учет 2б'!$S$731</f>
        <v>0</v>
      </c>
      <c r="BO67" s="249">
        <f>'Учет 2б'!$S$733</f>
        <v>0</v>
      </c>
      <c r="BP67" s="250">
        <f>'Учет 2б'!$S$735</f>
        <v>0</v>
      </c>
      <c r="BQ67" s="251">
        <f>'Учет 2б'!$S$737</f>
        <v>0</v>
      </c>
      <c r="BR67" s="1240"/>
      <c r="BT67" s="257"/>
    </row>
    <row r="68" spans="1:72" hidden="1" outlineLevel="1">
      <c r="A68" s="1236" t="str">
        <f>'Учет 2б'!$D$753</f>
        <v>424</v>
      </c>
      <c r="B68" s="1236">
        <f>'Учет 2б'!$C$753</f>
        <v>231</v>
      </c>
      <c r="C68" s="1227">
        <f>IF(SUM(D68:G68)&gt;0,SUM(D68:G68),IF(SUM(I68:L68)&gt;0,SUM(I68:L68),IF(SUM(N68:Q68)&gt;0,SUM(N68:Q68),0)))</f>
        <v>0</v>
      </c>
      <c r="D68" s="244">
        <f>'Учет 2б'!$G$802</f>
        <v>0</v>
      </c>
      <c r="E68" s="245">
        <f>'Учет 2б'!$G$804</f>
        <v>0</v>
      </c>
      <c r="F68" s="245">
        <f>'Учет 2б'!$G$806</f>
        <v>0</v>
      </c>
      <c r="G68" s="246">
        <f>'Учет 2б'!$G$808</f>
        <v>0</v>
      </c>
      <c r="H68" s="247">
        <f>'Учет 2б'!$G$810</f>
        <v>0</v>
      </c>
      <c r="I68" s="244">
        <f>'Учет 2б'!$H$802</f>
        <v>0</v>
      </c>
      <c r="J68" s="245">
        <f>'Учет 2б'!$H$804</f>
        <v>0</v>
      </c>
      <c r="K68" s="245">
        <f>'Учет 2б'!$H$806</f>
        <v>0</v>
      </c>
      <c r="L68" s="246">
        <f>'Учет 2б'!$H$808</f>
        <v>0</v>
      </c>
      <c r="M68" s="247">
        <f>'Учет 2б'!$H$810</f>
        <v>0</v>
      </c>
      <c r="N68" s="244">
        <f>'Учет 2б'!$I$802</f>
        <v>0</v>
      </c>
      <c r="O68" s="245">
        <f>'Учет 2б'!$I$804</f>
        <v>0</v>
      </c>
      <c r="P68" s="245">
        <f>'Учет 2б'!$I$806</f>
        <v>0</v>
      </c>
      <c r="Q68" s="246">
        <f>'Учет 2б'!$I$808</f>
        <v>0</v>
      </c>
      <c r="R68" s="247">
        <f>'Учет 2б'!$I$810</f>
        <v>0</v>
      </c>
      <c r="S68" s="1247">
        <f>(H69+R69)/2</f>
        <v>0</v>
      </c>
      <c r="T68" s="244">
        <f>'Учет 2б'!$J$802</f>
        <v>0</v>
      </c>
      <c r="U68" s="245">
        <f>'Учет 2б'!$J$804</f>
        <v>0</v>
      </c>
      <c r="V68" s="245">
        <f>'Учет 2б'!$J$806</f>
        <v>0</v>
      </c>
      <c r="W68" s="246">
        <f>'Учет 2б'!$J$808</f>
        <v>0</v>
      </c>
      <c r="X68" s="247">
        <f>'Учет 2б'!$J$810</f>
        <v>0</v>
      </c>
      <c r="Y68" s="244">
        <f>'Учет 2б'!$K$802</f>
        <v>0</v>
      </c>
      <c r="Z68" s="245">
        <f>'Учет 2б'!$K$804</f>
        <v>0</v>
      </c>
      <c r="AA68" s="245">
        <f>'Учет 2б'!$K$806</f>
        <v>0</v>
      </c>
      <c r="AB68" s="246">
        <f>'Учет 2б'!$K$808</f>
        <v>0</v>
      </c>
      <c r="AC68" s="247">
        <f>'Учет 2б'!$K$810</f>
        <v>0</v>
      </c>
      <c r="AD68" s="244">
        <f>'Учет 2б'!$L$802</f>
        <v>0</v>
      </c>
      <c r="AE68" s="245">
        <f>'Учет 2б'!$L$804</f>
        <v>0</v>
      </c>
      <c r="AF68" s="245">
        <f>'Учет 2б'!$L$806</f>
        <v>0</v>
      </c>
      <c r="AG68" s="246">
        <f>'Учет 2б'!$L$808</f>
        <v>0</v>
      </c>
      <c r="AH68" s="247">
        <f>'Учет 2б'!$L$810</f>
        <v>0</v>
      </c>
      <c r="AI68" s="244">
        <f>'Учет 2б'!$M$802</f>
        <v>0</v>
      </c>
      <c r="AJ68" s="245">
        <f>'Учет 2б'!$M$804</f>
        <v>0</v>
      </c>
      <c r="AK68" s="245">
        <f>'Учет 2б'!$M$806</f>
        <v>0</v>
      </c>
      <c r="AL68" s="246">
        <f>'Учет 2б'!$M$808</f>
        <v>0</v>
      </c>
      <c r="AM68" s="247">
        <f>'Учет 2б'!$M$810</f>
        <v>0</v>
      </c>
      <c r="AN68" s="244">
        <f>'Учет 2б'!$N$802</f>
        <v>0</v>
      </c>
      <c r="AO68" s="245">
        <f>'Учет 2б'!$N$804</f>
        <v>0</v>
      </c>
      <c r="AP68" s="245">
        <f>'Учет 2б'!$N$806</f>
        <v>0</v>
      </c>
      <c r="AQ68" s="246">
        <f>'Учет 2б'!$N$808</f>
        <v>0</v>
      </c>
      <c r="AR68" s="247">
        <f>'Учет 2б'!$N$810</f>
        <v>0</v>
      </c>
      <c r="AS68" s="244">
        <f>'Учет 2б'!$O$802</f>
        <v>0</v>
      </c>
      <c r="AT68" s="245">
        <f>'Учет 2б'!$O$804</f>
        <v>0</v>
      </c>
      <c r="AU68" s="245">
        <f>'Учет 2б'!$O$806</f>
        <v>0</v>
      </c>
      <c r="AV68" s="246">
        <f>'Учет 2б'!$O$808</f>
        <v>0</v>
      </c>
      <c r="AW68" s="247">
        <f>'Учет 2б'!$O$810</f>
        <v>0</v>
      </c>
      <c r="AX68" s="244">
        <f>'Учет 2б'!$P$802</f>
        <v>0</v>
      </c>
      <c r="AY68" s="245">
        <f>'Учет 2б'!$P$804</f>
        <v>0</v>
      </c>
      <c r="AZ68" s="245">
        <f>'Учет 2б'!$P$806</f>
        <v>0</v>
      </c>
      <c r="BA68" s="246">
        <f>'Учет 2б'!$P$808</f>
        <v>0</v>
      </c>
      <c r="BB68" s="247">
        <f>'Учет 2б'!$P$810</f>
        <v>0</v>
      </c>
      <c r="BC68" s="244">
        <f>'Учет 2б'!$Q$802</f>
        <v>0</v>
      </c>
      <c r="BD68" s="245">
        <f>'Учет 2б'!$Q$804</f>
        <v>0</v>
      </c>
      <c r="BE68" s="245">
        <f>'Учет 2б'!$Q$806</f>
        <v>0</v>
      </c>
      <c r="BF68" s="246">
        <f>'Учет 2б'!$Q$808</f>
        <v>0</v>
      </c>
      <c r="BG68" s="247">
        <f>'Учет 2б'!$Q$810</f>
        <v>0</v>
      </c>
      <c r="BH68" s="244">
        <f>'Учет 2б'!$R$802</f>
        <v>0</v>
      </c>
      <c r="BI68" s="245">
        <f>'Учет 2б'!$R$804</f>
        <v>0</v>
      </c>
      <c r="BJ68" s="245">
        <f>'Учет 2б'!$R$806</f>
        <v>0</v>
      </c>
      <c r="BK68" s="246">
        <f>'Учет 2б'!$R$808</f>
        <v>0</v>
      </c>
      <c r="BL68" s="247">
        <f>'Учет 2б'!$R$810</f>
        <v>0</v>
      </c>
      <c r="BM68" s="244">
        <f>'Учет 2б'!$S$802</f>
        <v>0</v>
      </c>
      <c r="BN68" s="245">
        <f>'Учет 2б'!$S$804</f>
        <v>0</v>
      </c>
      <c r="BO68" s="245">
        <f>'Учет 2б'!$S$806</f>
        <v>0</v>
      </c>
      <c r="BP68" s="246">
        <f>'Учет 2б'!$S$808</f>
        <v>0</v>
      </c>
      <c r="BQ68" s="247">
        <f>'Учет 2б'!$S$810</f>
        <v>0</v>
      </c>
      <c r="BR68" s="1239">
        <f>BL69</f>
        <v>0</v>
      </c>
      <c r="BT68" s="257">
        <v>1</v>
      </c>
    </row>
    <row r="69" spans="1:72" ht="13.5" hidden="1" outlineLevel="1" thickBot="1">
      <c r="A69" s="1238"/>
      <c r="B69" s="1238"/>
      <c r="C69" s="1228"/>
      <c r="D69" s="248">
        <f>'Учет 2б'!$G$803</f>
        <v>0</v>
      </c>
      <c r="E69" s="249">
        <f>'Учет 2б'!$G$805</f>
        <v>0</v>
      </c>
      <c r="F69" s="249">
        <f>'Учет 2б'!$G$807</f>
        <v>0</v>
      </c>
      <c r="G69" s="250">
        <f>'Учет 2б'!$G$809</f>
        <v>0</v>
      </c>
      <c r="H69" s="251">
        <f>'Учет 2б'!$G$811</f>
        <v>0</v>
      </c>
      <c r="I69" s="248">
        <f>'Учет 2б'!$H$803</f>
        <v>0</v>
      </c>
      <c r="J69" s="249">
        <f>'Учет 2б'!$H$805</f>
        <v>0</v>
      </c>
      <c r="K69" s="249">
        <f>'Учет 2б'!$H$807</f>
        <v>0</v>
      </c>
      <c r="L69" s="250">
        <f>'Учет 2б'!$H$809</f>
        <v>0</v>
      </c>
      <c r="M69" s="251">
        <f>'Учет 2б'!$H$811</f>
        <v>0</v>
      </c>
      <c r="N69" s="248">
        <f>'Учет 2б'!$I$803</f>
        <v>0</v>
      </c>
      <c r="O69" s="249">
        <f>'Учет 2б'!$I$805</f>
        <v>0</v>
      </c>
      <c r="P69" s="249">
        <f>'Учет 2б'!$I$807</f>
        <v>0</v>
      </c>
      <c r="Q69" s="250">
        <f>'Учет 2б'!$I$809</f>
        <v>0</v>
      </c>
      <c r="R69" s="251">
        <f>'Учет 2б'!$I$811</f>
        <v>0</v>
      </c>
      <c r="S69" s="1248"/>
      <c r="T69" s="248">
        <f>'Учет 2б'!$J$803</f>
        <v>0</v>
      </c>
      <c r="U69" s="249">
        <f>'Учет 2б'!$J$805</f>
        <v>0</v>
      </c>
      <c r="V69" s="249">
        <f>'Учет 2б'!$J$807</f>
        <v>0</v>
      </c>
      <c r="W69" s="250">
        <f>'Учет 2б'!$J$809</f>
        <v>0</v>
      </c>
      <c r="X69" s="251">
        <f>'Учет 2б'!$J$811</f>
        <v>0</v>
      </c>
      <c r="Y69" s="248">
        <f>'Учет 2б'!$K$803</f>
        <v>0</v>
      </c>
      <c r="Z69" s="249">
        <f>'Учет 2б'!$K$805</f>
        <v>0</v>
      </c>
      <c r="AA69" s="249">
        <f>'Учет 2б'!$K$807</f>
        <v>0</v>
      </c>
      <c r="AB69" s="250">
        <f>'Учет 2б'!$K$809</f>
        <v>0</v>
      </c>
      <c r="AC69" s="251">
        <f>'Учет 2б'!$K$811</f>
        <v>0</v>
      </c>
      <c r="AD69" s="248">
        <f>'Учет 2б'!$L$803</f>
        <v>0</v>
      </c>
      <c r="AE69" s="249">
        <f>'Учет 2б'!$L$805</f>
        <v>0</v>
      </c>
      <c r="AF69" s="249">
        <f>'Учет 2б'!$L$807</f>
        <v>0</v>
      </c>
      <c r="AG69" s="250">
        <f>'Учет 2б'!$L$809</f>
        <v>0</v>
      </c>
      <c r="AH69" s="251">
        <f>'Учет 2б'!$L$811</f>
        <v>0</v>
      </c>
      <c r="AI69" s="248">
        <f>'Учет 2б'!$M$803</f>
        <v>0</v>
      </c>
      <c r="AJ69" s="249">
        <f>'Учет 2б'!$M$805</f>
        <v>0</v>
      </c>
      <c r="AK69" s="249">
        <f>'Учет 2б'!$M$807</f>
        <v>0</v>
      </c>
      <c r="AL69" s="250">
        <f>'Учет 2б'!$M$809</f>
        <v>0</v>
      </c>
      <c r="AM69" s="251">
        <f>'Учет 2б'!$M$811</f>
        <v>0</v>
      </c>
      <c r="AN69" s="248">
        <f>'Учет 2б'!$N$803</f>
        <v>0</v>
      </c>
      <c r="AO69" s="249">
        <f>'Учет 2б'!$N$805</f>
        <v>0</v>
      </c>
      <c r="AP69" s="249">
        <f>'Учет 2б'!$N$807</f>
        <v>0</v>
      </c>
      <c r="AQ69" s="250">
        <f>'Учет 2б'!$N$809</f>
        <v>0</v>
      </c>
      <c r="AR69" s="251">
        <f>'Учет 2б'!$N$811</f>
        <v>0</v>
      </c>
      <c r="AS69" s="248">
        <f>'Учет 2б'!$O$803</f>
        <v>0</v>
      </c>
      <c r="AT69" s="249">
        <f>'Учет 2б'!$O$805</f>
        <v>0</v>
      </c>
      <c r="AU69" s="249">
        <f>'Учет 2б'!$O$807</f>
        <v>0</v>
      </c>
      <c r="AV69" s="250">
        <f>'Учет 2б'!$O$809</f>
        <v>0</v>
      </c>
      <c r="AW69" s="251">
        <f>'Учет 2б'!$O$811</f>
        <v>0</v>
      </c>
      <c r="AX69" s="248">
        <f>'Учет 2б'!$P$803</f>
        <v>0</v>
      </c>
      <c r="AY69" s="249">
        <f>'Учет 2б'!$P$805</f>
        <v>0</v>
      </c>
      <c r="AZ69" s="249">
        <f>'Учет 2б'!$P$807</f>
        <v>0</v>
      </c>
      <c r="BA69" s="250">
        <f>'Учет 2б'!$P$809</f>
        <v>0</v>
      </c>
      <c r="BB69" s="251">
        <f>'Учет 2б'!$P$811</f>
        <v>0</v>
      </c>
      <c r="BC69" s="248">
        <f>'Учет 2б'!$Q$803</f>
        <v>0</v>
      </c>
      <c r="BD69" s="249">
        <f>'Учет 2б'!$Q$805</f>
        <v>0</v>
      </c>
      <c r="BE69" s="249">
        <f>'Учет 2б'!$Q$807</f>
        <v>0</v>
      </c>
      <c r="BF69" s="250">
        <f>'Учет 2б'!$Q$809</f>
        <v>0</v>
      </c>
      <c r="BG69" s="251">
        <f>'Учет 2б'!$Q$811</f>
        <v>0</v>
      </c>
      <c r="BH69" s="248">
        <f>'Учет 2б'!$R$803</f>
        <v>0</v>
      </c>
      <c r="BI69" s="249">
        <f>'Учет 2б'!$R$805</f>
        <v>0</v>
      </c>
      <c r="BJ69" s="249">
        <f>'Учет 2б'!$R$807</f>
        <v>0</v>
      </c>
      <c r="BK69" s="250">
        <f>'Учет 2б'!$R$809</f>
        <v>0</v>
      </c>
      <c r="BL69" s="251">
        <f>'Учет 2б'!$R$811</f>
        <v>0</v>
      </c>
      <c r="BM69" s="248">
        <f>'Учет 2б'!$S$803</f>
        <v>0</v>
      </c>
      <c r="BN69" s="249">
        <f>'Учет 2б'!$S$805</f>
        <v>0</v>
      </c>
      <c r="BO69" s="249">
        <f>'Учет 2б'!$S$807</f>
        <v>0</v>
      </c>
      <c r="BP69" s="250">
        <f>'Учет 2б'!$S$809</f>
        <v>0</v>
      </c>
      <c r="BQ69" s="251">
        <f>'Учет 2б'!$S$811</f>
        <v>0</v>
      </c>
      <c r="BR69" s="1240"/>
      <c r="BT69" s="257"/>
    </row>
    <row r="70" spans="1:72" hidden="1" outlineLevel="1">
      <c r="A70" s="1236" t="str">
        <f>'Учет 2б'!$D$813</f>
        <v>424</v>
      </c>
      <c r="B70" s="1236">
        <f>'Учет 2б'!$C$813</f>
        <v>232</v>
      </c>
      <c r="C70" s="1227">
        <f>IF(SUM(D70:G70)&gt;0,SUM(D70:G70),IF(SUM(I70:L70)&gt;0,SUM(I70:L70),IF(SUM(N70:Q70)&gt;0,SUM(N70:Q70),0)))</f>
        <v>0</v>
      </c>
      <c r="D70" s="244">
        <f>'Учет 2б'!$G$862</f>
        <v>0</v>
      </c>
      <c r="E70" s="245">
        <f>'Учет 2б'!$G$864</f>
        <v>0</v>
      </c>
      <c r="F70" s="245">
        <f>'Учет 2б'!$G$866</f>
        <v>0</v>
      </c>
      <c r="G70" s="246">
        <f>'Учет 2б'!$G$868</f>
        <v>0</v>
      </c>
      <c r="H70" s="247">
        <f>'Учет 2б'!$G$870</f>
        <v>0</v>
      </c>
      <c r="I70" s="244">
        <f>'Учет 2б'!$H$862</f>
        <v>0</v>
      </c>
      <c r="J70" s="245">
        <f>'Учет 2б'!$H$864</f>
        <v>0</v>
      </c>
      <c r="K70" s="245">
        <f>'Учет 2б'!$H$866</f>
        <v>0</v>
      </c>
      <c r="L70" s="246">
        <f>'Учет 2б'!$H$868</f>
        <v>0</v>
      </c>
      <c r="M70" s="247">
        <f>'Учет 2б'!$H$870</f>
        <v>0</v>
      </c>
      <c r="N70" s="244">
        <f>'Учет 2б'!$I$862</f>
        <v>0</v>
      </c>
      <c r="O70" s="245">
        <f>'Учет 2б'!$I$864</f>
        <v>0</v>
      </c>
      <c r="P70" s="245">
        <f>'Учет 2б'!$I$866</f>
        <v>0</v>
      </c>
      <c r="Q70" s="246">
        <f>'Учет 2б'!$I$868</f>
        <v>0</v>
      </c>
      <c r="R70" s="247">
        <f>'Учет 2б'!$I$870</f>
        <v>0</v>
      </c>
      <c r="S70" s="1247">
        <f>(H71+R71)/2</f>
        <v>0</v>
      </c>
      <c r="T70" s="244">
        <f>'Учет 2б'!$J$862</f>
        <v>0</v>
      </c>
      <c r="U70" s="245">
        <f>'Учет 2б'!$J$864</f>
        <v>0</v>
      </c>
      <c r="V70" s="245">
        <f>'Учет 2б'!$J$866</f>
        <v>0</v>
      </c>
      <c r="W70" s="246">
        <f>'Учет 2б'!$J$868</f>
        <v>0</v>
      </c>
      <c r="X70" s="247">
        <f>'Учет 2б'!$J$870</f>
        <v>0</v>
      </c>
      <c r="Y70" s="244">
        <f>'Учет 2б'!$K$862</f>
        <v>0</v>
      </c>
      <c r="Z70" s="245">
        <f>'Учет 2б'!$K$864</f>
        <v>0</v>
      </c>
      <c r="AA70" s="245">
        <f>'Учет 2б'!$K$866</f>
        <v>0</v>
      </c>
      <c r="AB70" s="246">
        <f>'Учет 2б'!$K$868</f>
        <v>0</v>
      </c>
      <c r="AC70" s="247">
        <f>'Учет 2б'!$K$870</f>
        <v>0</v>
      </c>
      <c r="AD70" s="244">
        <f>'Учет 2б'!$L$862</f>
        <v>0</v>
      </c>
      <c r="AE70" s="245">
        <f>'Учет 2б'!$L$864</f>
        <v>0</v>
      </c>
      <c r="AF70" s="245">
        <f>'Учет 2б'!$L$866</f>
        <v>0</v>
      </c>
      <c r="AG70" s="246">
        <f>'Учет 2б'!$L$868</f>
        <v>0</v>
      </c>
      <c r="AH70" s="247">
        <f>'Учет 2б'!$L$870</f>
        <v>0</v>
      </c>
      <c r="AI70" s="244">
        <f>'Учет 2б'!$M$862</f>
        <v>0</v>
      </c>
      <c r="AJ70" s="245">
        <f>'Учет 2б'!$M$864</f>
        <v>0</v>
      </c>
      <c r="AK70" s="245">
        <f>'Учет 2б'!$M$866</f>
        <v>0</v>
      </c>
      <c r="AL70" s="246">
        <f>'Учет 2б'!$M$868</f>
        <v>0</v>
      </c>
      <c r="AM70" s="247">
        <f>'Учет 2б'!$M$870</f>
        <v>0</v>
      </c>
      <c r="AN70" s="244">
        <f>'Учет 2б'!$N$862</f>
        <v>0</v>
      </c>
      <c r="AO70" s="245">
        <f>'Учет 2б'!$N$864</f>
        <v>0</v>
      </c>
      <c r="AP70" s="245">
        <f>'Учет 2б'!$N$866</f>
        <v>0</v>
      </c>
      <c r="AQ70" s="246">
        <f>'Учет 2б'!$N$868</f>
        <v>0</v>
      </c>
      <c r="AR70" s="247">
        <f>'Учет 2б'!$N$870</f>
        <v>0</v>
      </c>
      <c r="AS70" s="244">
        <f>'Учет 2б'!$O$862</f>
        <v>0</v>
      </c>
      <c r="AT70" s="245">
        <f>'Учет 2б'!$O$864</f>
        <v>0</v>
      </c>
      <c r="AU70" s="245">
        <f>'Учет 2б'!$O$866</f>
        <v>0</v>
      </c>
      <c r="AV70" s="246">
        <f>'Учет 2б'!$O$868</f>
        <v>0</v>
      </c>
      <c r="AW70" s="247">
        <f>'Учет 2б'!$O$870</f>
        <v>0</v>
      </c>
      <c r="AX70" s="244">
        <f>'Учет 2б'!$P$862</f>
        <v>0</v>
      </c>
      <c r="AY70" s="245">
        <f>'Учет 2б'!$P$864</f>
        <v>0</v>
      </c>
      <c r="AZ70" s="245">
        <f>'Учет 2б'!$P$866</f>
        <v>0</v>
      </c>
      <c r="BA70" s="246">
        <f>'Учет 2б'!$P$868</f>
        <v>0</v>
      </c>
      <c r="BB70" s="247">
        <f>'Учет 2б'!$P$870</f>
        <v>0</v>
      </c>
      <c r="BC70" s="244">
        <f>'Учет 2б'!$Q$862</f>
        <v>0</v>
      </c>
      <c r="BD70" s="245">
        <f>'Учет 2б'!$Q$864</f>
        <v>0</v>
      </c>
      <c r="BE70" s="245">
        <f>'Учет 2б'!$Q$866</f>
        <v>0</v>
      </c>
      <c r="BF70" s="246">
        <f>'Учет 2б'!$Q$868</f>
        <v>0</v>
      </c>
      <c r="BG70" s="247">
        <f>'Учет 2б'!$Q$870</f>
        <v>0</v>
      </c>
      <c r="BH70" s="244">
        <f>'Учет 2б'!$R$862</f>
        <v>0</v>
      </c>
      <c r="BI70" s="245">
        <f>'Учет 2б'!$R$864</f>
        <v>0</v>
      </c>
      <c r="BJ70" s="245">
        <f>'Учет 2б'!$R$866</f>
        <v>0</v>
      </c>
      <c r="BK70" s="246">
        <f>'Учет 2б'!$R$868</f>
        <v>0</v>
      </c>
      <c r="BL70" s="247">
        <f>'Учет 2б'!$R$870</f>
        <v>0</v>
      </c>
      <c r="BM70" s="244">
        <f>'Учет 2б'!$S$862</f>
        <v>0</v>
      </c>
      <c r="BN70" s="245">
        <f>'Учет 2б'!$S$864</f>
        <v>0</v>
      </c>
      <c r="BO70" s="245">
        <f>'Учет 2б'!$S$866</f>
        <v>0</v>
      </c>
      <c r="BP70" s="246">
        <f>'Учет 2б'!$S$868</f>
        <v>0</v>
      </c>
      <c r="BQ70" s="247">
        <f>'Учет 2б'!$S$870</f>
        <v>0</v>
      </c>
      <c r="BR70" s="1239">
        <f>BL71</f>
        <v>0</v>
      </c>
      <c r="BT70" s="257">
        <v>1</v>
      </c>
    </row>
    <row r="71" spans="1:72" ht="13.5" hidden="1" outlineLevel="1" thickBot="1">
      <c r="A71" s="1238"/>
      <c r="B71" s="1238"/>
      <c r="C71" s="1228"/>
      <c r="D71" s="248">
        <f>'Учет 2б'!$G$863</f>
        <v>0</v>
      </c>
      <c r="E71" s="249">
        <f>'Учет 2б'!$G$865</f>
        <v>0</v>
      </c>
      <c r="F71" s="249">
        <f>'Учет 2б'!$G$867</f>
        <v>0</v>
      </c>
      <c r="G71" s="250">
        <f>'Учет 2б'!$G$869</f>
        <v>0</v>
      </c>
      <c r="H71" s="251">
        <f>'Учет 2б'!$G$871</f>
        <v>0</v>
      </c>
      <c r="I71" s="248">
        <f>'Учет 2б'!$H$863</f>
        <v>0</v>
      </c>
      <c r="J71" s="249">
        <f>'Учет 2б'!$H$865</f>
        <v>0</v>
      </c>
      <c r="K71" s="249">
        <f>'Учет 2б'!$H$867</f>
        <v>0</v>
      </c>
      <c r="L71" s="250">
        <f>'Учет 2б'!$H$869</f>
        <v>0</v>
      </c>
      <c r="M71" s="251">
        <f>'Учет 2б'!$H$871</f>
        <v>0</v>
      </c>
      <c r="N71" s="248">
        <f>'Учет 2б'!$I$863</f>
        <v>0</v>
      </c>
      <c r="O71" s="249">
        <f>'Учет 2б'!$I$865</f>
        <v>0</v>
      </c>
      <c r="P71" s="249">
        <f>'Учет 2б'!$I$867</f>
        <v>0</v>
      </c>
      <c r="Q71" s="250">
        <f>'Учет 2б'!$I$869</f>
        <v>0</v>
      </c>
      <c r="R71" s="251">
        <f>'Учет 2б'!$I$871</f>
        <v>0</v>
      </c>
      <c r="S71" s="1248"/>
      <c r="T71" s="248">
        <f>'Учет 2б'!$J$863</f>
        <v>0</v>
      </c>
      <c r="U71" s="249">
        <f>'Учет 2б'!$J$865</f>
        <v>0</v>
      </c>
      <c r="V71" s="249">
        <f>'Учет 2б'!$J$867</f>
        <v>0</v>
      </c>
      <c r="W71" s="250">
        <f>'Учет 2б'!$J$869</f>
        <v>0</v>
      </c>
      <c r="X71" s="251">
        <f>'Учет 2б'!$J$871</f>
        <v>0</v>
      </c>
      <c r="Y71" s="248">
        <f>'Учет 2б'!$K$863</f>
        <v>0</v>
      </c>
      <c r="Z71" s="249">
        <f>'Учет 2б'!$K$865</f>
        <v>0</v>
      </c>
      <c r="AA71" s="249">
        <f>'Учет 2б'!$K$867</f>
        <v>0</v>
      </c>
      <c r="AB71" s="250">
        <f>'Учет 2б'!$K$869</f>
        <v>0</v>
      </c>
      <c r="AC71" s="251">
        <f>'Учет 2б'!$K$871</f>
        <v>0</v>
      </c>
      <c r="AD71" s="248">
        <f>'Учет 2б'!$L$863</f>
        <v>0</v>
      </c>
      <c r="AE71" s="249">
        <f>'Учет 2б'!$L$865</f>
        <v>0</v>
      </c>
      <c r="AF71" s="249">
        <f>'Учет 2б'!$L$867</f>
        <v>0</v>
      </c>
      <c r="AG71" s="250">
        <f>'Учет 2б'!$L$869</f>
        <v>0</v>
      </c>
      <c r="AH71" s="251">
        <f>'Учет 2б'!$L$871</f>
        <v>0</v>
      </c>
      <c r="AI71" s="248">
        <f>'Учет 2б'!$M$863</f>
        <v>0</v>
      </c>
      <c r="AJ71" s="249">
        <f>'Учет 2б'!$M$865</f>
        <v>0</v>
      </c>
      <c r="AK71" s="249">
        <f>'Учет 2б'!$M$867</f>
        <v>0</v>
      </c>
      <c r="AL71" s="250">
        <f>'Учет 2б'!$M$869</f>
        <v>0</v>
      </c>
      <c r="AM71" s="251">
        <f>'Учет 2б'!$M$871</f>
        <v>0</v>
      </c>
      <c r="AN71" s="248">
        <f>'Учет 2б'!$N$863</f>
        <v>0</v>
      </c>
      <c r="AO71" s="249">
        <f>'Учет 2б'!$N$865</f>
        <v>0</v>
      </c>
      <c r="AP71" s="249">
        <f>'Учет 2б'!$N$867</f>
        <v>0</v>
      </c>
      <c r="AQ71" s="250">
        <f>'Учет 2б'!$N$869</f>
        <v>0</v>
      </c>
      <c r="AR71" s="251">
        <f>'Учет 2б'!$N$871</f>
        <v>0</v>
      </c>
      <c r="AS71" s="248">
        <f>'Учет 2б'!$O$863</f>
        <v>0</v>
      </c>
      <c r="AT71" s="249">
        <f>'Учет 2б'!$O$865</f>
        <v>0</v>
      </c>
      <c r="AU71" s="249">
        <f>'Учет 2б'!$O$867</f>
        <v>0</v>
      </c>
      <c r="AV71" s="250">
        <f>'Учет 2б'!$O$869</f>
        <v>0</v>
      </c>
      <c r="AW71" s="251">
        <f>'Учет 2б'!$O$871</f>
        <v>0</v>
      </c>
      <c r="AX71" s="248">
        <f>'Учет 2б'!$P$863</f>
        <v>0</v>
      </c>
      <c r="AY71" s="249">
        <f>'Учет 2б'!$P$865</f>
        <v>0</v>
      </c>
      <c r="AZ71" s="249">
        <f>'Учет 2б'!$P$867</f>
        <v>0</v>
      </c>
      <c r="BA71" s="250">
        <f>'Учет 2б'!$P$869</f>
        <v>0</v>
      </c>
      <c r="BB71" s="251">
        <f>'Учет 2б'!$P$871</f>
        <v>0</v>
      </c>
      <c r="BC71" s="248">
        <f>'Учет 2б'!$Q$863</f>
        <v>0</v>
      </c>
      <c r="BD71" s="249">
        <f>'Учет 2б'!$Q$865</f>
        <v>0</v>
      </c>
      <c r="BE71" s="249">
        <f>'Учет 2б'!$Q$867</f>
        <v>0</v>
      </c>
      <c r="BF71" s="250">
        <f>'Учет 2б'!$Q$869</f>
        <v>0</v>
      </c>
      <c r="BG71" s="251">
        <f>'Учет 2б'!$Q$871</f>
        <v>0</v>
      </c>
      <c r="BH71" s="248">
        <f>'Учет 2б'!$R$863</f>
        <v>0</v>
      </c>
      <c r="BI71" s="249">
        <f>'Учет 2б'!$R$865</f>
        <v>0</v>
      </c>
      <c r="BJ71" s="249">
        <f>'Учет 2б'!$R$867</f>
        <v>0</v>
      </c>
      <c r="BK71" s="250">
        <f>'Учет 2б'!$R$869</f>
        <v>0</v>
      </c>
      <c r="BL71" s="251">
        <f>'Учет 2б'!$R$871</f>
        <v>0</v>
      </c>
      <c r="BM71" s="248">
        <f>'Учет 2б'!$S$863</f>
        <v>0</v>
      </c>
      <c r="BN71" s="249">
        <f>'Учет 2б'!$S$865</f>
        <v>0</v>
      </c>
      <c r="BO71" s="249">
        <f>'Учет 2б'!$S$867</f>
        <v>0</v>
      </c>
      <c r="BP71" s="250">
        <f>'Учет 2б'!$S$869</f>
        <v>0</v>
      </c>
      <c r="BQ71" s="251">
        <f>'Учет 2б'!$S$871</f>
        <v>0</v>
      </c>
      <c r="BR71" s="1240"/>
      <c r="BT71" s="257"/>
    </row>
    <row r="72" spans="1:72" hidden="1" outlineLevel="1">
      <c r="A72" s="1236" t="str">
        <f>'Учет 2б'!$D$873</f>
        <v>404</v>
      </c>
      <c r="B72" s="1236">
        <f>'Учет 2б'!$C$873</f>
        <v>233</v>
      </c>
      <c r="C72" s="1227">
        <f>IF(SUM(D72:G72)&gt;0,SUM(D72:G72),IF(SUM(I72:L72)&gt;0,SUM(I72:L72),IF(SUM(N72:Q72)&gt;0,SUM(N72:Q72),0)))</f>
        <v>0</v>
      </c>
      <c r="D72" s="244">
        <f>'Учет 2б'!$G$922</f>
        <v>0</v>
      </c>
      <c r="E72" s="245">
        <f>'Учет 2б'!$G$924</f>
        <v>0</v>
      </c>
      <c r="F72" s="245">
        <f>'Учет 2б'!$G$926</f>
        <v>0</v>
      </c>
      <c r="G72" s="246">
        <f>'Учет 2б'!$G$928</f>
        <v>0</v>
      </c>
      <c r="H72" s="247">
        <f>'Учет 2б'!$G$930</f>
        <v>0</v>
      </c>
      <c r="I72" s="244">
        <f>'Учет 2б'!$H$922</f>
        <v>0</v>
      </c>
      <c r="J72" s="245">
        <f>'Учет 2б'!$H$924</f>
        <v>0</v>
      </c>
      <c r="K72" s="245">
        <f>'Учет 2б'!$H$926</f>
        <v>0</v>
      </c>
      <c r="L72" s="246">
        <f>'Учет 2б'!$H$928</f>
        <v>0</v>
      </c>
      <c r="M72" s="247">
        <f>'Учет 2б'!$H$930</f>
        <v>0</v>
      </c>
      <c r="N72" s="244">
        <f>'Учет 2б'!$I$922</f>
        <v>0</v>
      </c>
      <c r="O72" s="245">
        <f>'Учет 2б'!$I$924</f>
        <v>0</v>
      </c>
      <c r="P72" s="245">
        <f>'Учет 2б'!$I$926</f>
        <v>0</v>
      </c>
      <c r="Q72" s="246">
        <f>'Учет 2б'!$I$928</f>
        <v>0</v>
      </c>
      <c r="R72" s="247">
        <f>'Учет 2б'!$I$930</f>
        <v>0</v>
      </c>
      <c r="S72" s="1247">
        <f>(H73+R73)/2</f>
        <v>0</v>
      </c>
      <c r="T72" s="244">
        <f>'Учет 2б'!$J$922</f>
        <v>0</v>
      </c>
      <c r="U72" s="245">
        <f>'Учет 2б'!$J$924</f>
        <v>0</v>
      </c>
      <c r="V72" s="245">
        <f>'Учет 2б'!$J$926</f>
        <v>0</v>
      </c>
      <c r="W72" s="246">
        <f>'Учет 2б'!$J$928</f>
        <v>0</v>
      </c>
      <c r="X72" s="247">
        <f>'Учет 2б'!$J$930</f>
        <v>0</v>
      </c>
      <c r="Y72" s="244">
        <f>'Учет 2б'!$K$922</f>
        <v>0</v>
      </c>
      <c r="Z72" s="245">
        <f>'Учет 2б'!$K$924</f>
        <v>0</v>
      </c>
      <c r="AA72" s="245">
        <f>'Учет 2б'!$K$926</f>
        <v>0</v>
      </c>
      <c r="AB72" s="246">
        <f>'Учет 2б'!$K$928</f>
        <v>0</v>
      </c>
      <c r="AC72" s="247">
        <f>'Учет 2б'!$K$930</f>
        <v>0</v>
      </c>
      <c r="AD72" s="244">
        <f>'Учет 2б'!$L$922</f>
        <v>0</v>
      </c>
      <c r="AE72" s="245">
        <f>'Учет 2б'!$L$924</f>
        <v>0</v>
      </c>
      <c r="AF72" s="245">
        <f>'Учет 2б'!$L$926</f>
        <v>0</v>
      </c>
      <c r="AG72" s="246">
        <f>'Учет 2б'!$L$928</f>
        <v>0</v>
      </c>
      <c r="AH72" s="247">
        <f>'Учет 2б'!$L$930</f>
        <v>0</v>
      </c>
      <c r="AI72" s="244">
        <f>'Учет 2б'!$M$922</f>
        <v>0</v>
      </c>
      <c r="AJ72" s="245">
        <f>'Учет 2б'!$M$924</f>
        <v>0</v>
      </c>
      <c r="AK72" s="245">
        <f>'Учет 2б'!$M$926</f>
        <v>0</v>
      </c>
      <c r="AL72" s="246">
        <f>'Учет 2б'!$M$928</f>
        <v>0</v>
      </c>
      <c r="AM72" s="247">
        <f>'Учет 2б'!$M$930</f>
        <v>0</v>
      </c>
      <c r="AN72" s="244">
        <f>'Учет 2б'!$N$922</f>
        <v>0</v>
      </c>
      <c r="AO72" s="245">
        <f>'Учет 2б'!$N$924</f>
        <v>0</v>
      </c>
      <c r="AP72" s="245">
        <f>'Учет 2б'!$N$926</f>
        <v>0</v>
      </c>
      <c r="AQ72" s="246">
        <f>'Учет 2б'!$N$928</f>
        <v>0</v>
      </c>
      <c r="AR72" s="247">
        <f>'Учет 2б'!$N$930</f>
        <v>0</v>
      </c>
      <c r="AS72" s="244">
        <f>'Учет 2б'!$O$922</f>
        <v>0</v>
      </c>
      <c r="AT72" s="245">
        <f>'Учет 2б'!$O$924</f>
        <v>0</v>
      </c>
      <c r="AU72" s="245">
        <f>'Учет 2б'!$O$926</f>
        <v>0</v>
      </c>
      <c r="AV72" s="246">
        <f>'Учет 2б'!$O$928</f>
        <v>0</v>
      </c>
      <c r="AW72" s="247">
        <f>'Учет 2б'!$O$930</f>
        <v>0</v>
      </c>
      <c r="AX72" s="244">
        <f>'Учет 2б'!$P$922</f>
        <v>0</v>
      </c>
      <c r="AY72" s="245">
        <f>'Учет 2б'!$P$924</f>
        <v>0</v>
      </c>
      <c r="AZ72" s="245">
        <f>'Учет 2б'!$P$926</f>
        <v>0</v>
      </c>
      <c r="BA72" s="246">
        <f>'Учет 2б'!$P$928</f>
        <v>0</v>
      </c>
      <c r="BB72" s="247">
        <f>'Учет 2б'!$P$930</f>
        <v>0</v>
      </c>
      <c r="BC72" s="244">
        <f>'Учет 2б'!$Q$922</f>
        <v>0</v>
      </c>
      <c r="BD72" s="245">
        <f>'Учет 2б'!$Q$924</f>
        <v>0</v>
      </c>
      <c r="BE72" s="245">
        <f>'Учет 2б'!$Q$926</f>
        <v>0</v>
      </c>
      <c r="BF72" s="246">
        <f>'Учет 2б'!$Q$928</f>
        <v>0</v>
      </c>
      <c r="BG72" s="247">
        <f>'Учет 2б'!$Q$930</f>
        <v>0</v>
      </c>
      <c r="BH72" s="244">
        <f>'Учет 2б'!$R$922</f>
        <v>0</v>
      </c>
      <c r="BI72" s="245">
        <f>'Учет 2б'!$R$924</f>
        <v>0</v>
      </c>
      <c r="BJ72" s="245">
        <f>'Учет 2б'!$R$926</f>
        <v>0</v>
      </c>
      <c r="BK72" s="246">
        <f>'Учет 2б'!$R$928</f>
        <v>0</v>
      </c>
      <c r="BL72" s="247">
        <f>'Учет 2б'!$R$930</f>
        <v>0</v>
      </c>
      <c r="BM72" s="244">
        <f>'Учет 2б'!$S$922</f>
        <v>0</v>
      </c>
      <c r="BN72" s="245">
        <f>'Учет 2б'!$S$924</f>
        <v>0</v>
      </c>
      <c r="BO72" s="245">
        <f>'Учет 2б'!$S$926</f>
        <v>0</v>
      </c>
      <c r="BP72" s="246">
        <f>'Учет 2б'!$S$928</f>
        <v>0</v>
      </c>
      <c r="BQ72" s="247">
        <f>'Учет 2б'!$S$930</f>
        <v>0</v>
      </c>
      <c r="BR72" s="1239">
        <f>BL73</f>
        <v>0</v>
      </c>
      <c r="BT72" s="257">
        <v>1</v>
      </c>
    </row>
    <row r="73" spans="1:72" ht="13.5" hidden="1" outlineLevel="1" thickBot="1">
      <c r="A73" s="1238"/>
      <c r="B73" s="1238"/>
      <c r="C73" s="1228"/>
      <c r="D73" s="248">
        <f>'Учет 2б'!$G$923</f>
        <v>0</v>
      </c>
      <c r="E73" s="249">
        <f>'Учет 2б'!$G$925</f>
        <v>0</v>
      </c>
      <c r="F73" s="249">
        <f>'Учет 2б'!$G$927</f>
        <v>0</v>
      </c>
      <c r="G73" s="250">
        <f>'Учет 2б'!$G$929</f>
        <v>0</v>
      </c>
      <c r="H73" s="251">
        <f>'Учет 2б'!$G$931</f>
        <v>0</v>
      </c>
      <c r="I73" s="248">
        <f>'Учет 2б'!$H$923</f>
        <v>0</v>
      </c>
      <c r="J73" s="249">
        <f>'Учет 2б'!$H$925</f>
        <v>0</v>
      </c>
      <c r="K73" s="249">
        <f>'Учет 2б'!$H$927</f>
        <v>0</v>
      </c>
      <c r="L73" s="250">
        <f>'Учет 2б'!$H$929</f>
        <v>0</v>
      </c>
      <c r="M73" s="251">
        <f>'Учет 2б'!$H$931</f>
        <v>0</v>
      </c>
      <c r="N73" s="248">
        <f>'Учет 2б'!$I$923</f>
        <v>0</v>
      </c>
      <c r="O73" s="249">
        <f>'Учет 2б'!$I$925</f>
        <v>0</v>
      </c>
      <c r="P73" s="249">
        <f>'Учет 2б'!$I$927</f>
        <v>0</v>
      </c>
      <c r="Q73" s="250">
        <f>'Учет 2б'!$I$929</f>
        <v>0</v>
      </c>
      <c r="R73" s="251">
        <f>'Учет 2б'!$I$931</f>
        <v>0</v>
      </c>
      <c r="S73" s="1248"/>
      <c r="T73" s="248">
        <f>'Учет 2б'!$J$923</f>
        <v>0</v>
      </c>
      <c r="U73" s="249">
        <f>'Учет 2б'!$J$925</f>
        <v>0</v>
      </c>
      <c r="V73" s="249">
        <f>'Учет 2б'!$J$927</f>
        <v>0</v>
      </c>
      <c r="W73" s="250">
        <f>'Учет 2б'!$J$929</f>
        <v>0</v>
      </c>
      <c r="X73" s="251">
        <f>'Учет 2б'!$J$931</f>
        <v>0</v>
      </c>
      <c r="Y73" s="248">
        <f>'Учет 2б'!$K$923</f>
        <v>0</v>
      </c>
      <c r="Z73" s="249">
        <f>'Учет 2б'!$K$925</f>
        <v>0</v>
      </c>
      <c r="AA73" s="249">
        <f>'Учет 2б'!$K$927</f>
        <v>0</v>
      </c>
      <c r="AB73" s="250">
        <f>'Учет 2б'!$K$929</f>
        <v>0</v>
      </c>
      <c r="AC73" s="251">
        <f>'Учет 2б'!$K$931</f>
        <v>0</v>
      </c>
      <c r="AD73" s="248">
        <f>'Учет 2б'!$L$923</f>
        <v>0</v>
      </c>
      <c r="AE73" s="249">
        <f>'Учет 2б'!$L$925</f>
        <v>0</v>
      </c>
      <c r="AF73" s="249">
        <f>'Учет 2б'!$L$927</f>
        <v>0</v>
      </c>
      <c r="AG73" s="250">
        <f>'Учет 2б'!$L$929</f>
        <v>0</v>
      </c>
      <c r="AH73" s="251">
        <f>'Учет 2б'!$L$931</f>
        <v>0</v>
      </c>
      <c r="AI73" s="248">
        <f>'Учет 2б'!$M$923</f>
        <v>0</v>
      </c>
      <c r="AJ73" s="249">
        <f>'Учет 2б'!$M$925</f>
        <v>0</v>
      </c>
      <c r="AK73" s="249">
        <f>'Учет 2б'!$M$927</f>
        <v>0</v>
      </c>
      <c r="AL73" s="250">
        <f>'Учет 2б'!$M$929</f>
        <v>0</v>
      </c>
      <c r="AM73" s="251">
        <f>'Учет 2б'!$M$931</f>
        <v>0</v>
      </c>
      <c r="AN73" s="248">
        <f>'Учет 2б'!$N$923</f>
        <v>0</v>
      </c>
      <c r="AO73" s="249">
        <f>'Учет 2б'!$N$925</f>
        <v>0</v>
      </c>
      <c r="AP73" s="249">
        <f>'Учет 2б'!$N$927</f>
        <v>0</v>
      </c>
      <c r="AQ73" s="250">
        <f>'Учет 2б'!$N$929</f>
        <v>0</v>
      </c>
      <c r="AR73" s="251">
        <f>'Учет 2б'!$N$931</f>
        <v>0</v>
      </c>
      <c r="AS73" s="248">
        <f>'Учет 2б'!$O$923</f>
        <v>0</v>
      </c>
      <c r="AT73" s="249">
        <f>'Учет 2б'!$O$925</f>
        <v>0</v>
      </c>
      <c r="AU73" s="249">
        <f>'Учет 2б'!$O$927</f>
        <v>0</v>
      </c>
      <c r="AV73" s="250">
        <f>'Учет 2б'!$O$929</f>
        <v>0</v>
      </c>
      <c r="AW73" s="251">
        <f>'Учет 2б'!$O$931</f>
        <v>0</v>
      </c>
      <c r="AX73" s="248">
        <f>'Учет 2б'!$P$923</f>
        <v>0</v>
      </c>
      <c r="AY73" s="249">
        <f>'Учет 2б'!$P$925</f>
        <v>0</v>
      </c>
      <c r="AZ73" s="249">
        <f>'Учет 2б'!$P$927</f>
        <v>0</v>
      </c>
      <c r="BA73" s="250">
        <f>'Учет 2б'!$P$929</f>
        <v>0</v>
      </c>
      <c r="BB73" s="251">
        <f>'Учет 2б'!$P$931</f>
        <v>0</v>
      </c>
      <c r="BC73" s="248">
        <f>'Учет 2б'!$Q$923</f>
        <v>0</v>
      </c>
      <c r="BD73" s="249">
        <f>'Учет 2б'!$Q$925</f>
        <v>0</v>
      </c>
      <c r="BE73" s="249">
        <f>'Учет 2б'!$Q$927</f>
        <v>0</v>
      </c>
      <c r="BF73" s="250">
        <f>'Учет 2б'!$Q$929</f>
        <v>0</v>
      </c>
      <c r="BG73" s="251">
        <f>'Учет 2б'!$Q$931</f>
        <v>0</v>
      </c>
      <c r="BH73" s="248">
        <f>'Учет 2б'!$R$923</f>
        <v>0</v>
      </c>
      <c r="BI73" s="249">
        <f>'Учет 2б'!$R$925</f>
        <v>0</v>
      </c>
      <c r="BJ73" s="249">
        <f>'Учет 2б'!$R$927</f>
        <v>0</v>
      </c>
      <c r="BK73" s="250">
        <f>'Учет 2б'!$R$929</f>
        <v>0</v>
      </c>
      <c r="BL73" s="251">
        <f>'Учет 2б'!$R$931</f>
        <v>0</v>
      </c>
      <c r="BM73" s="248">
        <f>'Учет 2б'!$S$923</f>
        <v>0</v>
      </c>
      <c r="BN73" s="249">
        <f>'Учет 2б'!$S$925</f>
        <v>0</v>
      </c>
      <c r="BO73" s="249">
        <f>'Учет 2б'!$S$927</f>
        <v>0</v>
      </c>
      <c r="BP73" s="250">
        <f>'Учет 2б'!$S$929</f>
        <v>0</v>
      </c>
      <c r="BQ73" s="251">
        <f>'Учет 2б'!$S$931</f>
        <v>0</v>
      </c>
      <c r="BR73" s="1240"/>
      <c r="BT73" s="257"/>
    </row>
    <row r="74" spans="1:72" hidden="1" outlineLevel="1">
      <c r="A74" s="1236" t="str">
        <f>'Учет 2б'!$D$933</f>
        <v>404</v>
      </c>
      <c r="B74" s="1236">
        <f>'Учет 2б'!$C$933</f>
        <v>234</v>
      </c>
      <c r="C74" s="1227">
        <f>IF(SUM(D74:G74)&gt;0,SUM(D74:G74),IF(SUM(I74:L74)&gt;0,SUM(I74:L74),IF(SUM(N74:Q74)&gt;0,SUM(N74:Q74),0)))</f>
        <v>0</v>
      </c>
      <c r="D74" s="244">
        <f>'Учет 2б'!$G$982</f>
        <v>0</v>
      </c>
      <c r="E74" s="245">
        <f>'Учет 2б'!$G$984</f>
        <v>0</v>
      </c>
      <c r="F74" s="245">
        <f>'Учет 2б'!$G$986</f>
        <v>0</v>
      </c>
      <c r="G74" s="246">
        <f>'Учет 2б'!$G$988</f>
        <v>0</v>
      </c>
      <c r="H74" s="247">
        <f>'Учет 2б'!$G$990</f>
        <v>0</v>
      </c>
      <c r="I74" s="244">
        <f>'Учет 2б'!$H$982</f>
        <v>0</v>
      </c>
      <c r="J74" s="245">
        <f>'Учет 2б'!$H$984</f>
        <v>0</v>
      </c>
      <c r="K74" s="245">
        <f>'Учет 2б'!$H$986</f>
        <v>0</v>
      </c>
      <c r="L74" s="246">
        <f>'Учет 2б'!$H$988</f>
        <v>0</v>
      </c>
      <c r="M74" s="247">
        <f>'Учет 2б'!$H$990</f>
        <v>0</v>
      </c>
      <c r="N74" s="244">
        <f>'Учет 2б'!$I$982</f>
        <v>0</v>
      </c>
      <c r="O74" s="245">
        <f>'Учет 2б'!$I$984</f>
        <v>0</v>
      </c>
      <c r="P74" s="245">
        <f>'Учет 2б'!$I$986</f>
        <v>0</v>
      </c>
      <c r="Q74" s="246">
        <f>'Учет 2б'!$I$988</f>
        <v>0</v>
      </c>
      <c r="R74" s="247">
        <f>'Учет 2б'!$I$990</f>
        <v>0</v>
      </c>
      <c r="S74" s="1247">
        <f>(H75+R75)/2</f>
        <v>0</v>
      </c>
      <c r="T74" s="244">
        <f>'Учет 2б'!$J$982</f>
        <v>0</v>
      </c>
      <c r="U74" s="245">
        <f>'Учет 2б'!$J$984</f>
        <v>0</v>
      </c>
      <c r="V74" s="245">
        <f>'Учет 2б'!$J$986</f>
        <v>0</v>
      </c>
      <c r="W74" s="246">
        <f>'Учет 2б'!$J$988</f>
        <v>0</v>
      </c>
      <c r="X74" s="247">
        <f>'Учет 2б'!$J$990</f>
        <v>0</v>
      </c>
      <c r="Y74" s="244">
        <f>'Учет 2б'!$K$982</f>
        <v>0</v>
      </c>
      <c r="Z74" s="245">
        <f>'Учет 2б'!$K$984</f>
        <v>0</v>
      </c>
      <c r="AA74" s="245">
        <f>'Учет 2б'!$K$986</f>
        <v>0</v>
      </c>
      <c r="AB74" s="246">
        <f>'Учет 2б'!$K$988</f>
        <v>0</v>
      </c>
      <c r="AC74" s="247">
        <f>'Учет 2б'!$K$990</f>
        <v>0</v>
      </c>
      <c r="AD74" s="244">
        <f>'Учет 2б'!$L$982</f>
        <v>0</v>
      </c>
      <c r="AE74" s="245">
        <f>'Учет 2б'!$L$984</f>
        <v>0</v>
      </c>
      <c r="AF74" s="245">
        <f>'Учет 2б'!$L$986</f>
        <v>0</v>
      </c>
      <c r="AG74" s="246">
        <f>'Учет 2б'!$L$988</f>
        <v>0</v>
      </c>
      <c r="AH74" s="247">
        <f>'Учет 2б'!$L$990</f>
        <v>0</v>
      </c>
      <c r="AI74" s="244">
        <f>'Учет 2б'!$M$982</f>
        <v>0</v>
      </c>
      <c r="AJ74" s="245">
        <f>'Учет 2б'!$M$984</f>
        <v>0</v>
      </c>
      <c r="AK74" s="245">
        <f>'Учет 2б'!$M$986</f>
        <v>0</v>
      </c>
      <c r="AL74" s="246">
        <f>'Учет 2б'!$M$988</f>
        <v>0</v>
      </c>
      <c r="AM74" s="247">
        <f>'Учет 2б'!$M$990</f>
        <v>0</v>
      </c>
      <c r="AN74" s="244">
        <f>'Учет 2б'!$N$982</f>
        <v>0</v>
      </c>
      <c r="AO74" s="245">
        <f>'Учет 2б'!$N$984</f>
        <v>0</v>
      </c>
      <c r="AP74" s="245">
        <f>'Учет 2б'!$N$986</f>
        <v>0</v>
      </c>
      <c r="AQ74" s="246">
        <f>'Учет 2б'!$N$988</f>
        <v>0</v>
      </c>
      <c r="AR74" s="247">
        <f>'Учет 2б'!$N$990</f>
        <v>0</v>
      </c>
      <c r="AS74" s="244">
        <f>'Учет 2б'!$O$982</f>
        <v>0</v>
      </c>
      <c r="AT74" s="245">
        <f>'Учет 2б'!$O$984</f>
        <v>0</v>
      </c>
      <c r="AU74" s="245">
        <f>'Учет 2б'!$O$986</f>
        <v>0</v>
      </c>
      <c r="AV74" s="246">
        <f>'Учет 2б'!$O$988</f>
        <v>0</v>
      </c>
      <c r="AW74" s="247">
        <f>'Учет 2б'!$O$990</f>
        <v>0</v>
      </c>
      <c r="AX74" s="244">
        <f>'Учет 2б'!$P$982</f>
        <v>0</v>
      </c>
      <c r="AY74" s="245">
        <f>'Учет 2б'!$P$984</f>
        <v>0</v>
      </c>
      <c r="AZ74" s="245">
        <f>'Учет 2б'!$P$986</f>
        <v>0</v>
      </c>
      <c r="BA74" s="246">
        <f>'Учет 2б'!$P$988</f>
        <v>0</v>
      </c>
      <c r="BB74" s="247">
        <f>'Учет 2б'!$P$990</f>
        <v>0</v>
      </c>
      <c r="BC74" s="244">
        <f>'Учет 2б'!$Q$982</f>
        <v>0</v>
      </c>
      <c r="BD74" s="245">
        <f>'Учет 2б'!$Q$984</f>
        <v>0</v>
      </c>
      <c r="BE74" s="245">
        <f>'Учет 2б'!$Q$986</f>
        <v>0</v>
      </c>
      <c r="BF74" s="246">
        <f>'Учет 2б'!$Q$988</f>
        <v>0</v>
      </c>
      <c r="BG74" s="247">
        <f>'Учет 2б'!$Q$990</f>
        <v>0</v>
      </c>
      <c r="BH74" s="244">
        <f>'Учет 2б'!$R$982</f>
        <v>0</v>
      </c>
      <c r="BI74" s="245">
        <f>'Учет 2б'!$R$984</f>
        <v>0</v>
      </c>
      <c r="BJ74" s="245">
        <f>'Учет 2б'!$R$986</f>
        <v>0</v>
      </c>
      <c r="BK74" s="246">
        <f>'Учет 2б'!$R$988</f>
        <v>0</v>
      </c>
      <c r="BL74" s="247">
        <f>'Учет 2б'!$R$990</f>
        <v>0</v>
      </c>
      <c r="BM74" s="244">
        <f>'Учет 2б'!$S$982</f>
        <v>0</v>
      </c>
      <c r="BN74" s="245">
        <f>'Учет 2б'!$S$984</f>
        <v>0</v>
      </c>
      <c r="BO74" s="245">
        <f>'Учет 2б'!$S$986</f>
        <v>0</v>
      </c>
      <c r="BP74" s="246">
        <f>'Учет 2б'!$S$988</f>
        <v>0</v>
      </c>
      <c r="BQ74" s="247">
        <f>'Учет 2б'!$S$990</f>
        <v>0</v>
      </c>
      <c r="BR74" s="1239">
        <f>BL75</f>
        <v>0</v>
      </c>
      <c r="BT74" s="257">
        <v>1</v>
      </c>
    </row>
    <row r="75" spans="1:72" ht="13.5" hidden="1" outlineLevel="1" thickBot="1">
      <c r="A75" s="1238"/>
      <c r="B75" s="1238"/>
      <c r="C75" s="1228"/>
      <c r="D75" s="248">
        <f>'Учет 2б'!$G$983</f>
        <v>0</v>
      </c>
      <c r="E75" s="249">
        <f>'Учет 2б'!$G$985</f>
        <v>0</v>
      </c>
      <c r="F75" s="249">
        <f>'Учет 2б'!$G$987</f>
        <v>0</v>
      </c>
      <c r="G75" s="250">
        <f>'Учет 2б'!$G$989</f>
        <v>0</v>
      </c>
      <c r="H75" s="251">
        <f>'Учет 2б'!$G$991</f>
        <v>0</v>
      </c>
      <c r="I75" s="248">
        <f>'Учет 2б'!$H$983</f>
        <v>0</v>
      </c>
      <c r="J75" s="249">
        <f>'Учет 2б'!$H$985</f>
        <v>0</v>
      </c>
      <c r="K75" s="249">
        <f>'Учет 2б'!$H$987</f>
        <v>0</v>
      </c>
      <c r="L75" s="250">
        <f>'Учет 2б'!$H$989</f>
        <v>0</v>
      </c>
      <c r="M75" s="251">
        <f>'Учет 2б'!$H$991</f>
        <v>0</v>
      </c>
      <c r="N75" s="248">
        <f>'Учет 2б'!$I$983</f>
        <v>0</v>
      </c>
      <c r="O75" s="249">
        <f>'Учет 2б'!$I$985</f>
        <v>0</v>
      </c>
      <c r="P75" s="249">
        <f>'Учет 2б'!$I$987</f>
        <v>0</v>
      </c>
      <c r="Q75" s="250">
        <f>'Учет 2б'!$I$989</f>
        <v>0</v>
      </c>
      <c r="R75" s="251">
        <f>'Учет 2б'!$I$991</f>
        <v>0</v>
      </c>
      <c r="S75" s="1248"/>
      <c r="T75" s="248">
        <f>'Учет 2б'!$J$983</f>
        <v>0</v>
      </c>
      <c r="U75" s="249">
        <f>'Учет 2б'!$J$985</f>
        <v>0</v>
      </c>
      <c r="V75" s="249">
        <f>'Учет 2б'!$J$987</f>
        <v>0</v>
      </c>
      <c r="W75" s="250">
        <f>'Учет 2б'!$J$989</f>
        <v>0</v>
      </c>
      <c r="X75" s="251">
        <f>'Учет 2б'!$J$991</f>
        <v>0</v>
      </c>
      <c r="Y75" s="248">
        <f>'Учет 2б'!$K$983</f>
        <v>0</v>
      </c>
      <c r="Z75" s="249">
        <f>'Учет 2б'!$K$985</f>
        <v>0</v>
      </c>
      <c r="AA75" s="249">
        <f>'Учет 2б'!$K$987</f>
        <v>0</v>
      </c>
      <c r="AB75" s="250">
        <f>'Учет 2б'!$K$989</f>
        <v>0</v>
      </c>
      <c r="AC75" s="251">
        <f>'Учет 2б'!$K$991</f>
        <v>0</v>
      </c>
      <c r="AD75" s="248">
        <f>'Учет 2б'!$L$983</f>
        <v>0</v>
      </c>
      <c r="AE75" s="249">
        <f>'Учет 2б'!$L$985</f>
        <v>0</v>
      </c>
      <c r="AF75" s="249">
        <f>'Учет 2б'!$L$987</f>
        <v>0</v>
      </c>
      <c r="AG75" s="250">
        <f>'Учет 2б'!$L$989</f>
        <v>0</v>
      </c>
      <c r="AH75" s="251">
        <f>'Учет 2б'!$L$991</f>
        <v>0</v>
      </c>
      <c r="AI75" s="248">
        <f>'Учет 2б'!$M$983</f>
        <v>0</v>
      </c>
      <c r="AJ75" s="249">
        <f>'Учет 2б'!$M$985</f>
        <v>0</v>
      </c>
      <c r="AK75" s="249">
        <f>'Учет 2б'!$M$987</f>
        <v>0</v>
      </c>
      <c r="AL75" s="250">
        <f>'Учет 2б'!$M$989</f>
        <v>0</v>
      </c>
      <c r="AM75" s="251">
        <f>'Учет 2б'!$M$991</f>
        <v>0</v>
      </c>
      <c r="AN75" s="248">
        <f>'Учет 2б'!$N$983</f>
        <v>0</v>
      </c>
      <c r="AO75" s="249">
        <f>'Учет 2б'!$N$985</f>
        <v>0</v>
      </c>
      <c r="AP75" s="249">
        <f>'Учет 2б'!$N$987</f>
        <v>0</v>
      </c>
      <c r="AQ75" s="250">
        <f>'Учет 2б'!$N$989</f>
        <v>0</v>
      </c>
      <c r="AR75" s="251">
        <f>'Учет 2б'!$N$991</f>
        <v>0</v>
      </c>
      <c r="AS75" s="248">
        <f>'Учет 2б'!$O$983</f>
        <v>0</v>
      </c>
      <c r="AT75" s="249">
        <f>'Учет 2б'!$O$985</f>
        <v>0</v>
      </c>
      <c r="AU75" s="249">
        <f>'Учет 2б'!$O$987</f>
        <v>0</v>
      </c>
      <c r="AV75" s="250">
        <f>'Учет 2б'!$O$989</f>
        <v>0</v>
      </c>
      <c r="AW75" s="251">
        <f>'Учет 2б'!$O$991</f>
        <v>0</v>
      </c>
      <c r="AX75" s="248">
        <f>'Учет 2б'!$P$983</f>
        <v>0</v>
      </c>
      <c r="AY75" s="249">
        <f>'Учет 2б'!$P$985</f>
        <v>0</v>
      </c>
      <c r="AZ75" s="249">
        <f>'Учет 2б'!$P$987</f>
        <v>0</v>
      </c>
      <c r="BA75" s="250">
        <f>'Учет 2б'!$P$989</f>
        <v>0</v>
      </c>
      <c r="BB75" s="251">
        <f>'Учет 2б'!$P$991</f>
        <v>0</v>
      </c>
      <c r="BC75" s="248">
        <f>'Учет 2б'!$Q$983</f>
        <v>0</v>
      </c>
      <c r="BD75" s="249">
        <f>'Учет 2б'!$Q$985</f>
        <v>0</v>
      </c>
      <c r="BE75" s="249">
        <f>'Учет 2б'!$Q$987</f>
        <v>0</v>
      </c>
      <c r="BF75" s="250">
        <f>'Учет 2б'!$Q$989</f>
        <v>0</v>
      </c>
      <c r="BG75" s="251">
        <f>'Учет 2б'!$Q$991</f>
        <v>0</v>
      </c>
      <c r="BH75" s="248">
        <f>'Учет 2б'!$R$983</f>
        <v>0</v>
      </c>
      <c r="BI75" s="249">
        <f>'Учет 2б'!$R$985</f>
        <v>0</v>
      </c>
      <c r="BJ75" s="249">
        <f>'Учет 2б'!$R$987</f>
        <v>0</v>
      </c>
      <c r="BK75" s="250">
        <f>'Учет 2б'!$R$989</f>
        <v>0</v>
      </c>
      <c r="BL75" s="251">
        <f>'Учет 2б'!$R$991</f>
        <v>0</v>
      </c>
      <c r="BM75" s="248">
        <f>'Учет 2б'!$S$983</f>
        <v>0</v>
      </c>
      <c r="BN75" s="249">
        <f>'Учет 2б'!$S$985</f>
        <v>0</v>
      </c>
      <c r="BO75" s="249">
        <f>'Учет 2б'!$S$987</f>
        <v>0</v>
      </c>
      <c r="BP75" s="250">
        <f>'Учет 2б'!$S$989</f>
        <v>0</v>
      </c>
      <c r="BQ75" s="251">
        <f>'Учет 2б'!$S$991</f>
        <v>0</v>
      </c>
      <c r="BR75" s="1240"/>
      <c r="BT75" s="257"/>
    </row>
    <row r="76" spans="1:72" hidden="1" outlineLevel="1">
      <c r="A76" s="1236">
        <f>'Учет 2б'!$D$993</f>
        <v>0</v>
      </c>
      <c r="B76" s="1236">
        <f>'Учет 2б'!$C$993</f>
        <v>235</v>
      </c>
      <c r="C76" s="1227">
        <f>IF(SUM(D76:G76)&gt;0,SUM(D76:G76),IF(SUM(I76:L76)&gt;0,SUM(I76:L76),IF(SUM(N76:Q76)&gt;0,SUM(N76:Q76),0)))</f>
        <v>0</v>
      </c>
      <c r="D76" s="244">
        <f>'Учет 2б'!$G$1042</f>
        <v>0</v>
      </c>
      <c r="E76" s="245">
        <f>'Учет 2б'!$G$1044</f>
        <v>0</v>
      </c>
      <c r="F76" s="245">
        <f>'Учет 2б'!$G$1046</f>
        <v>0</v>
      </c>
      <c r="G76" s="246">
        <f>'Учет 2б'!$G$1048</f>
        <v>0</v>
      </c>
      <c r="H76" s="247">
        <f>'Учет 2б'!$G$1050</f>
        <v>0</v>
      </c>
      <c r="I76" s="244">
        <f>'Учет 2б'!$H$1042</f>
        <v>0</v>
      </c>
      <c r="J76" s="245">
        <f>'Учет 2б'!$H$1044</f>
        <v>0</v>
      </c>
      <c r="K76" s="245">
        <f>'Учет 2б'!$H$1046</f>
        <v>0</v>
      </c>
      <c r="L76" s="246">
        <f>'Учет 2б'!$H$1048</f>
        <v>0</v>
      </c>
      <c r="M76" s="247">
        <f>'Учет 2б'!$H$1050</f>
        <v>0</v>
      </c>
      <c r="N76" s="244">
        <f>'Учет 2б'!$I$1042</f>
        <v>0</v>
      </c>
      <c r="O76" s="245">
        <f>'Учет 2б'!$I$1044</f>
        <v>0</v>
      </c>
      <c r="P76" s="245">
        <f>'Учет 2б'!$I$1046</f>
        <v>0</v>
      </c>
      <c r="Q76" s="246">
        <f>'Учет 2б'!$I$1048</f>
        <v>0</v>
      </c>
      <c r="R76" s="247">
        <f>'Учет 2б'!$I$1050</f>
        <v>0</v>
      </c>
      <c r="S76" s="1247">
        <f>(H77+R77)/2</f>
        <v>0</v>
      </c>
      <c r="T76" s="244">
        <f>'Учет 2б'!$J$1042</f>
        <v>0</v>
      </c>
      <c r="U76" s="245">
        <f>'Учет 2б'!$J$1044</f>
        <v>0</v>
      </c>
      <c r="V76" s="245">
        <f>'Учет 2б'!$J$1046</f>
        <v>0</v>
      </c>
      <c r="W76" s="246">
        <f>'Учет 2б'!$J$1048</f>
        <v>0</v>
      </c>
      <c r="X76" s="247">
        <f>'Учет 2б'!$J$1050</f>
        <v>0</v>
      </c>
      <c r="Y76" s="244">
        <f>'Учет 2б'!$K$1042</f>
        <v>0</v>
      </c>
      <c r="Z76" s="245">
        <f>'Учет 2б'!$K$1044</f>
        <v>0</v>
      </c>
      <c r="AA76" s="245">
        <f>'Учет 2б'!$K$1046</f>
        <v>0</v>
      </c>
      <c r="AB76" s="246">
        <f>'Учет 2б'!$K$1048</f>
        <v>0</v>
      </c>
      <c r="AC76" s="247">
        <f>'Учет 2б'!$K$1050</f>
        <v>0</v>
      </c>
      <c r="AD76" s="244">
        <f>'Учет 2б'!$L$1042</f>
        <v>0</v>
      </c>
      <c r="AE76" s="245">
        <f>'Учет 2б'!$L$1044</f>
        <v>0</v>
      </c>
      <c r="AF76" s="245">
        <f>'Учет 2б'!$L$1046</f>
        <v>0</v>
      </c>
      <c r="AG76" s="246">
        <f>'Учет 2б'!$L$1048</f>
        <v>0</v>
      </c>
      <c r="AH76" s="247">
        <f>'Учет 2б'!$L$1050</f>
        <v>0</v>
      </c>
      <c r="AI76" s="244">
        <f>'Учет 2б'!$M$1042</f>
        <v>0</v>
      </c>
      <c r="AJ76" s="245">
        <f>'Учет 2б'!$M$1044</f>
        <v>0</v>
      </c>
      <c r="AK76" s="245">
        <f>'Учет 2б'!$M$1046</f>
        <v>0</v>
      </c>
      <c r="AL76" s="246">
        <f>'Учет 2б'!$M$1048</f>
        <v>0</v>
      </c>
      <c r="AM76" s="247">
        <f>'Учет 2б'!$M$1050</f>
        <v>0</v>
      </c>
      <c r="AN76" s="244">
        <f>'Учет 2б'!$N$1042</f>
        <v>0</v>
      </c>
      <c r="AO76" s="245">
        <f>'Учет 2б'!$N$1044</f>
        <v>0</v>
      </c>
      <c r="AP76" s="245">
        <f>'Учет 2б'!$N$1046</f>
        <v>0</v>
      </c>
      <c r="AQ76" s="246">
        <f>'Учет 2б'!$N$1048</f>
        <v>0</v>
      </c>
      <c r="AR76" s="247">
        <f>'Учет 2б'!$N$1050</f>
        <v>0</v>
      </c>
      <c r="AS76" s="244">
        <f>'Учет 2б'!$O$1042</f>
        <v>0</v>
      </c>
      <c r="AT76" s="245">
        <f>'Учет 2б'!$O$1044</f>
        <v>0</v>
      </c>
      <c r="AU76" s="245">
        <f>'Учет 2б'!$O$1046</f>
        <v>0</v>
      </c>
      <c r="AV76" s="246">
        <f>'Учет 2б'!$O$1048</f>
        <v>0</v>
      </c>
      <c r="AW76" s="247">
        <f>'Учет 2б'!$O$1050</f>
        <v>0</v>
      </c>
      <c r="AX76" s="244">
        <f>'Учет 2б'!$P$1042</f>
        <v>0</v>
      </c>
      <c r="AY76" s="245">
        <f>'Учет 2б'!$P$1044</f>
        <v>0</v>
      </c>
      <c r="AZ76" s="245">
        <f>'Учет 2б'!$P$1046</f>
        <v>0</v>
      </c>
      <c r="BA76" s="246">
        <f>'Учет 2б'!$P$1048</f>
        <v>0</v>
      </c>
      <c r="BB76" s="247">
        <f>'Учет 2б'!$P$1050</f>
        <v>0</v>
      </c>
      <c r="BC76" s="244">
        <f>'Учет 2б'!$Q$1042</f>
        <v>0</v>
      </c>
      <c r="BD76" s="245">
        <f>'Учет 2б'!$Q$1044</f>
        <v>0</v>
      </c>
      <c r="BE76" s="245">
        <f>'Учет 2б'!$Q$1046</f>
        <v>0</v>
      </c>
      <c r="BF76" s="246">
        <f>'Учет 2б'!$Q$1048</f>
        <v>0</v>
      </c>
      <c r="BG76" s="247">
        <f>'Учет 2б'!$Q$1050</f>
        <v>0</v>
      </c>
      <c r="BH76" s="244">
        <f>'Учет 2б'!$R$1042</f>
        <v>0</v>
      </c>
      <c r="BI76" s="245">
        <f>'Учет 2б'!$R$1044</f>
        <v>0</v>
      </c>
      <c r="BJ76" s="245">
        <f>'Учет 2б'!$R$1046</f>
        <v>0</v>
      </c>
      <c r="BK76" s="246">
        <f>'Учет 2б'!$R$1048</f>
        <v>0</v>
      </c>
      <c r="BL76" s="247">
        <f>'Учет 2б'!$R$1050</f>
        <v>0</v>
      </c>
      <c r="BM76" s="244">
        <f>'Учет 2б'!$S$1042</f>
        <v>0</v>
      </c>
      <c r="BN76" s="245">
        <f>'Учет 2б'!$S$1044</f>
        <v>0</v>
      </c>
      <c r="BO76" s="245">
        <f>'Учет 2б'!$S$1046</f>
        <v>0</v>
      </c>
      <c r="BP76" s="246">
        <f>'Учет 2б'!$S$1048</f>
        <v>0</v>
      </c>
      <c r="BQ76" s="247">
        <f>'Учет 2б'!$S$1050</f>
        <v>0</v>
      </c>
      <c r="BR76" s="1239">
        <f>BL77</f>
        <v>0</v>
      </c>
      <c r="BT76" s="257">
        <v>1</v>
      </c>
    </row>
    <row r="77" spans="1:72" ht="13.5" hidden="1" outlineLevel="1" thickBot="1">
      <c r="A77" s="1238"/>
      <c r="B77" s="1238"/>
      <c r="C77" s="1228"/>
      <c r="D77" s="248">
        <f>'Учет 2б'!$G$1043</f>
        <v>0</v>
      </c>
      <c r="E77" s="249">
        <f>'Учет 2б'!$G$1045</f>
        <v>0</v>
      </c>
      <c r="F77" s="249">
        <f>'Учет 2б'!$G$1047</f>
        <v>0</v>
      </c>
      <c r="G77" s="250">
        <f>'Учет 2б'!$G$1049</f>
        <v>0</v>
      </c>
      <c r="H77" s="251">
        <f>'Учет 2б'!$G$1051</f>
        <v>0</v>
      </c>
      <c r="I77" s="248">
        <f>'Учет 2б'!$H$1043</f>
        <v>0</v>
      </c>
      <c r="J77" s="249">
        <f>'Учет 2б'!$H$1045</f>
        <v>0</v>
      </c>
      <c r="K77" s="249">
        <f>'Учет 2б'!$H$1047</f>
        <v>0</v>
      </c>
      <c r="L77" s="250">
        <f>'Учет 2б'!$H$1049</f>
        <v>0</v>
      </c>
      <c r="M77" s="251">
        <f>'Учет 2б'!$H$1051</f>
        <v>0</v>
      </c>
      <c r="N77" s="248">
        <f>'Учет 2б'!$I$1043</f>
        <v>0</v>
      </c>
      <c r="O77" s="249">
        <f>'Учет 2б'!$I$1045</f>
        <v>0</v>
      </c>
      <c r="P77" s="249">
        <f>'Учет 2б'!$I$1047</f>
        <v>0</v>
      </c>
      <c r="Q77" s="250">
        <f>'Учет 2б'!$I$1049</f>
        <v>0</v>
      </c>
      <c r="R77" s="251">
        <f>'Учет 2б'!$I$1051</f>
        <v>0</v>
      </c>
      <c r="S77" s="1248"/>
      <c r="T77" s="248">
        <f>'Учет 2б'!$J$1043</f>
        <v>0</v>
      </c>
      <c r="U77" s="249">
        <f>'Учет 2б'!$J$1045</f>
        <v>0</v>
      </c>
      <c r="V77" s="249">
        <f>'Учет 2б'!$J$1047</f>
        <v>0</v>
      </c>
      <c r="W77" s="250">
        <f>'Учет 2б'!$J$1049</f>
        <v>0</v>
      </c>
      <c r="X77" s="251">
        <f>'Учет 2б'!$J$1051</f>
        <v>0</v>
      </c>
      <c r="Y77" s="248">
        <f>'Учет 2б'!$K$1043</f>
        <v>0</v>
      </c>
      <c r="Z77" s="249">
        <f>'Учет 2б'!$K$1045</f>
        <v>0</v>
      </c>
      <c r="AA77" s="249">
        <f>'Учет 2б'!$K$1047</f>
        <v>0</v>
      </c>
      <c r="AB77" s="250">
        <f>'Учет 2б'!$K$1049</f>
        <v>0</v>
      </c>
      <c r="AC77" s="251">
        <f>'Учет 2б'!$K$1051</f>
        <v>0</v>
      </c>
      <c r="AD77" s="248">
        <f>'Учет 2б'!$L$1043</f>
        <v>0</v>
      </c>
      <c r="AE77" s="249">
        <f>'Учет 2б'!$L$1045</f>
        <v>0</v>
      </c>
      <c r="AF77" s="249">
        <f>'Учет 2б'!$L$1047</f>
        <v>0</v>
      </c>
      <c r="AG77" s="250">
        <f>'Учет 2б'!$L$1049</f>
        <v>0</v>
      </c>
      <c r="AH77" s="251">
        <f>'Учет 2б'!$L$1051</f>
        <v>0</v>
      </c>
      <c r="AI77" s="248">
        <f>'Учет 2б'!$M$1043</f>
        <v>0</v>
      </c>
      <c r="AJ77" s="249">
        <f>'Учет 2б'!$M$1045</f>
        <v>0</v>
      </c>
      <c r="AK77" s="249">
        <f>'Учет 2б'!$M$1047</f>
        <v>0</v>
      </c>
      <c r="AL77" s="250">
        <f>'Учет 2б'!$M$1049</f>
        <v>0</v>
      </c>
      <c r="AM77" s="251">
        <f>'Учет 2б'!$M$1051</f>
        <v>0</v>
      </c>
      <c r="AN77" s="248">
        <f>'Учет 2б'!$N$1043</f>
        <v>0</v>
      </c>
      <c r="AO77" s="249">
        <f>'Учет 2б'!$N$1045</f>
        <v>0</v>
      </c>
      <c r="AP77" s="249">
        <f>'Учет 2б'!$N$1047</f>
        <v>0</v>
      </c>
      <c r="AQ77" s="250">
        <f>'Учет 2б'!$N$1049</f>
        <v>0</v>
      </c>
      <c r="AR77" s="251">
        <f>'Учет 2б'!$N$1051</f>
        <v>0</v>
      </c>
      <c r="AS77" s="248">
        <f>'Учет 2б'!$O$1043</f>
        <v>0</v>
      </c>
      <c r="AT77" s="249">
        <f>'Учет 2б'!$O$1045</f>
        <v>0</v>
      </c>
      <c r="AU77" s="249">
        <f>'Учет 2б'!$O$1047</f>
        <v>0</v>
      </c>
      <c r="AV77" s="250">
        <f>'Учет 2б'!$O$1049</f>
        <v>0</v>
      </c>
      <c r="AW77" s="251">
        <f>'Учет 2б'!$O$1051</f>
        <v>0</v>
      </c>
      <c r="AX77" s="248">
        <f>'Учет 2б'!$P$1043</f>
        <v>0</v>
      </c>
      <c r="AY77" s="249">
        <f>'Учет 2б'!$P$1045</f>
        <v>0</v>
      </c>
      <c r="AZ77" s="249">
        <f>'Учет 2б'!$P$1047</f>
        <v>0</v>
      </c>
      <c r="BA77" s="250">
        <f>'Учет 2б'!$P$1049</f>
        <v>0</v>
      </c>
      <c r="BB77" s="251">
        <f>'Учет 2б'!$P$1051</f>
        <v>0</v>
      </c>
      <c r="BC77" s="248">
        <f>'Учет 2б'!$Q$1043</f>
        <v>0</v>
      </c>
      <c r="BD77" s="249">
        <f>'Учет 2б'!$Q$1045</f>
        <v>0</v>
      </c>
      <c r="BE77" s="249">
        <f>'Учет 2б'!$Q$1047</f>
        <v>0</v>
      </c>
      <c r="BF77" s="250">
        <f>'Учет 2б'!$Q$1049</f>
        <v>0</v>
      </c>
      <c r="BG77" s="251">
        <f>'Учет 2б'!$Q$1051</f>
        <v>0</v>
      </c>
      <c r="BH77" s="248">
        <f>'Учет 2б'!$R$1043</f>
        <v>0</v>
      </c>
      <c r="BI77" s="249">
        <f>'Учет 2б'!$R$1045</f>
        <v>0</v>
      </c>
      <c r="BJ77" s="249">
        <f>'Учет 2б'!$R$1047</f>
        <v>0</v>
      </c>
      <c r="BK77" s="250">
        <f>'Учет 2б'!$R$1049</f>
        <v>0</v>
      </c>
      <c r="BL77" s="251">
        <f>'Учет 2б'!$R$1051</f>
        <v>0</v>
      </c>
      <c r="BM77" s="248">
        <f>'Учет 2б'!$S$1043</f>
        <v>0</v>
      </c>
      <c r="BN77" s="249">
        <f>'Учет 2б'!$S$1045</f>
        <v>0</v>
      </c>
      <c r="BO77" s="249">
        <f>'Учет 2б'!$S$1047</f>
        <v>0</v>
      </c>
      <c r="BP77" s="250">
        <f>'Учет 2б'!$S$1049</f>
        <v>0</v>
      </c>
      <c r="BQ77" s="251">
        <f>'Учет 2б'!$S$1051</f>
        <v>0</v>
      </c>
      <c r="BR77" s="1240"/>
      <c r="BT77" s="257"/>
    </row>
    <row r="78" spans="1:72" hidden="1" outlineLevel="1">
      <c r="A78" s="1236">
        <f>'Учет 2б'!$D$1053</f>
        <v>0</v>
      </c>
      <c r="B78" s="1236">
        <f>'Учет 2б'!$C$1053</f>
        <v>236</v>
      </c>
      <c r="C78" s="1227">
        <f>IF(SUM(D78:G78)&gt;0,SUM(D78:G78),IF(SUM(I78:L78)&gt;0,SUM(I78:L78),IF(SUM(N78:Q78)&gt;0,SUM(N78:Q78),0)))</f>
        <v>0</v>
      </c>
      <c r="D78" s="244">
        <f>'Учет 2б'!$G$1102</f>
        <v>0</v>
      </c>
      <c r="E78" s="245">
        <f>'Учет 2б'!$G$1104</f>
        <v>0</v>
      </c>
      <c r="F78" s="245">
        <f>'Учет 2б'!$G$1106</f>
        <v>0</v>
      </c>
      <c r="G78" s="246">
        <f>'Учет 2б'!$G$1108</f>
        <v>0</v>
      </c>
      <c r="H78" s="247">
        <f>'Учет 2б'!$G$1110</f>
        <v>0</v>
      </c>
      <c r="I78" s="244">
        <f>'Учет 2б'!$H$1102</f>
        <v>0</v>
      </c>
      <c r="J78" s="245">
        <f>'Учет 2б'!$H$1104</f>
        <v>0</v>
      </c>
      <c r="K78" s="245">
        <f>'Учет 2б'!$H$1106</f>
        <v>0</v>
      </c>
      <c r="L78" s="246">
        <f>'Учет 2б'!$H$1108</f>
        <v>0</v>
      </c>
      <c r="M78" s="247">
        <f>'Учет 2б'!$H$1110</f>
        <v>0</v>
      </c>
      <c r="N78" s="244">
        <f>'Учет 2б'!$I$1102</f>
        <v>0</v>
      </c>
      <c r="O78" s="245">
        <f>'Учет 2б'!$I$1104</f>
        <v>0</v>
      </c>
      <c r="P78" s="245">
        <f>'Учет 2б'!$I$1106</f>
        <v>0</v>
      </c>
      <c r="Q78" s="246">
        <f>'Учет 2б'!$I$1108</f>
        <v>0</v>
      </c>
      <c r="R78" s="247">
        <f>'Учет 2б'!$I$1110</f>
        <v>0</v>
      </c>
      <c r="S78" s="1247">
        <f>(H79+R79)/2</f>
        <v>0</v>
      </c>
      <c r="T78" s="244">
        <f>'Учет 2б'!$J$1102</f>
        <v>0</v>
      </c>
      <c r="U78" s="245">
        <f>'Учет 2б'!$J$1104</f>
        <v>0</v>
      </c>
      <c r="V78" s="245">
        <f>'Учет 2б'!$J$1106</f>
        <v>0</v>
      </c>
      <c r="W78" s="246">
        <f>'Учет 2б'!$J$1108</f>
        <v>0</v>
      </c>
      <c r="X78" s="247">
        <f>'Учет 2б'!$J$1110</f>
        <v>0</v>
      </c>
      <c r="Y78" s="244">
        <f>'Учет 2б'!$K$1102</f>
        <v>0</v>
      </c>
      <c r="Z78" s="245">
        <f>'Учет 2б'!$K$1104</f>
        <v>0</v>
      </c>
      <c r="AA78" s="245">
        <f>'Учет 2б'!$K$1106</f>
        <v>0</v>
      </c>
      <c r="AB78" s="246">
        <f>'Учет 2б'!$K$1108</f>
        <v>0</v>
      </c>
      <c r="AC78" s="247">
        <f>'Учет 2б'!$K$1110</f>
        <v>0</v>
      </c>
      <c r="AD78" s="244">
        <f>'Учет 2б'!$L$1102</f>
        <v>0</v>
      </c>
      <c r="AE78" s="245">
        <f>'Учет 2б'!$L$1104</f>
        <v>0</v>
      </c>
      <c r="AF78" s="245">
        <f>'Учет 2б'!$L$1106</f>
        <v>0</v>
      </c>
      <c r="AG78" s="246">
        <f>'Учет 2б'!$L$1108</f>
        <v>0</v>
      </c>
      <c r="AH78" s="247">
        <f>'Учет 2б'!$L$1110</f>
        <v>0</v>
      </c>
      <c r="AI78" s="244">
        <f>'Учет 2б'!$M$1102</f>
        <v>0</v>
      </c>
      <c r="AJ78" s="245">
        <f>'Учет 2б'!$M$1104</f>
        <v>0</v>
      </c>
      <c r="AK78" s="245">
        <f>'Учет 2б'!$M$1106</f>
        <v>0</v>
      </c>
      <c r="AL78" s="246">
        <f>'Учет 2б'!$M$1108</f>
        <v>0</v>
      </c>
      <c r="AM78" s="247">
        <f>'Учет 2б'!$M$1110</f>
        <v>0</v>
      </c>
      <c r="AN78" s="244">
        <f>'Учет 2б'!$N$1102</f>
        <v>0</v>
      </c>
      <c r="AO78" s="245">
        <f>'Учет 2б'!$N$1104</f>
        <v>0</v>
      </c>
      <c r="AP78" s="245">
        <f>'Учет 2б'!$N$1106</f>
        <v>0</v>
      </c>
      <c r="AQ78" s="246">
        <f>'Учет 2б'!$N$1108</f>
        <v>0</v>
      </c>
      <c r="AR78" s="247">
        <f>'Учет 2б'!$N$1110</f>
        <v>0</v>
      </c>
      <c r="AS78" s="244">
        <f>'Учет 2б'!$O$1102</f>
        <v>0</v>
      </c>
      <c r="AT78" s="245">
        <f>'Учет 2б'!$O$1104</f>
        <v>0</v>
      </c>
      <c r="AU78" s="245">
        <f>'Учет 2б'!$O$1106</f>
        <v>0</v>
      </c>
      <c r="AV78" s="246">
        <f>'Учет 2б'!$O$1108</f>
        <v>0</v>
      </c>
      <c r="AW78" s="247">
        <f>'Учет 2б'!$O$1110</f>
        <v>0</v>
      </c>
      <c r="AX78" s="244">
        <f>'Учет 2б'!$P$1102</f>
        <v>0</v>
      </c>
      <c r="AY78" s="245">
        <f>'Учет 2б'!$P$1104</f>
        <v>0</v>
      </c>
      <c r="AZ78" s="245">
        <f>'Учет 2б'!$P$1106</f>
        <v>0</v>
      </c>
      <c r="BA78" s="246">
        <f>'Учет 2б'!$P$1108</f>
        <v>0</v>
      </c>
      <c r="BB78" s="247">
        <f>'Учет 2б'!$P$1110</f>
        <v>0</v>
      </c>
      <c r="BC78" s="244">
        <f>'Учет 2б'!$Q$1102</f>
        <v>0</v>
      </c>
      <c r="BD78" s="245">
        <f>'Учет 2б'!$Q$1104</f>
        <v>0</v>
      </c>
      <c r="BE78" s="245">
        <f>'Учет 2б'!$Q$1106</f>
        <v>0</v>
      </c>
      <c r="BF78" s="246">
        <f>'Учет 2б'!$Q$1108</f>
        <v>0</v>
      </c>
      <c r="BG78" s="247">
        <f>'Учет 2б'!$Q$1110</f>
        <v>0</v>
      </c>
      <c r="BH78" s="244">
        <f>'Учет 2б'!$R$1102</f>
        <v>0</v>
      </c>
      <c r="BI78" s="245">
        <f>'Учет 2б'!$R$1104</f>
        <v>0</v>
      </c>
      <c r="BJ78" s="245">
        <f>'Учет 2б'!$R$1106</f>
        <v>0</v>
      </c>
      <c r="BK78" s="246">
        <f>'Учет 2б'!$R$1108</f>
        <v>0</v>
      </c>
      <c r="BL78" s="247">
        <f>'Учет 2б'!$R$1110</f>
        <v>0</v>
      </c>
      <c r="BM78" s="244">
        <f>'Учет 2б'!$S$1102</f>
        <v>0</v>
      </c>
      <c r="BN78" s="245">
        <f>'Учет 2б'!$S$1104</f>
        <v>0</v>
      </c>
      <c r="BO78" s="245">
        <f>'Учет 2б'!$S$1106</f>
        <v>0</v>
      </c>
      <c r="BP78" s="246">
        <f>'Учет 2б'!$S$1108</f>
        <v>0</v>
      </c>
      <c r="BQ78" s="247">
        <f>'Учет 2б'!$S$1110</f>
        <v>0</v>
      </c>
      <c r="BR78" s="1239">
        <f>BL79</f>
        <v>0</v>
      </c>
      <c r="BT78" s="257">
        <v>1</v>
      </c>
    </row>
    <row r="79" spans="1:72" ht="13.5" hidden="1" outlineLevel="1" thickBot="1">
      <c r="A79" s="1238"/>
      <c r="B79" s="1238"/>
      <c r="C79" s="1228"/>
      <c r="D79" s="248">
        <f>'Учет 2б'!$G$1103</f>
        <v>0</v>
      </c>
      <c r="E79" s="249">
        <f>'Учет 2б'!$G$1105</f>
        <v>0</v>
      </c>
      <c r="F79" s="249">
        <f>'Учет 2б'!$G$1107</f>
        <v>0</v>
      </c>
      <c r="G79" s="250">
        <f>'Учет 2б'!$G$1109</f>
        <v>0</v>
      </c>
      <c r="H79" s="251">
        <f>'Учет 2б'!$G$1111</f>
        <v>0</v>
      </c>
      <c r="I79" s="248">
        <f>'Учет 2б'!$H$1103</f>
        <v>0</v>
      </c>
      <c r="J79" s="249">
        <f>'Учет 2б'!$H$1105</f>
        <v>0</v>
      </c>
      <c r="K79" s="249">
        <f>'Учет 2б'!$H$1107</f>
        <v>0</v>
      </c>
      <c r="L79" s="250">
        <f>'Учет 2б'!$H$1109</f>
        <v>0</v>
      </c>
      <c r="M79" s="251">
        <f>'Учет 2б'!$H$1111</f>
        <v>0</v>
      </c>
      <c r="N79" s="248">
        <f>'Учет 2б'!$I$1103</f>
        <v>0</v>
      </c>
      <c r="O79" s="249">
        <f>'Учет 2б'!$I$1105</f>
        <v>0</v>
      </c>
      <c r="P79" s="249">
        <f>'Учет 2б'!$I$1107</f>
        <v>0</v>
      </c>
      <c r="Q79" s="250">
        <f>'Учет 2б'!$I$1109</f>
        <v>0</v>
      </c>
      <c r="R79" s="251">
        <f>'Учет 2б'!$I$1111</f>
        <v>0</v>
      </c>
      <c r="S79" s="1248"/>
      <c r="T79" s="248">
        <f>'Учет 2б'!$J$1103</f>
        <v>0</v>
      </c>
      <c r="U79" s="249">
        <f>'Учет 2б'!$J$1105</f>
        <v>0</v>
      </c>
      <c r="V79" s="249">
        <f>'Учет 2б'!$J$1107</f>
        <v>0</v>
      </c>
      <c r="W79" s="250">
        <f>'Учет 2б'!$J$1109</f>
        <v>0</v>
      </c>
      <c r="X79" s="251">
        <f>'Учет 2б'!$J$1111</f>
        <v>0</v>
      </c>
      <c r="Y79" s="248">
        <f>'Учет 2б'!$K$1103</f>
        <v>0</v>
      </c>
      <c r="Z79" s="249">
        <f>'Учет 2б'!$K$1105</f>
        <v>0</v>
      </c>
      <c r="AA79" s="249">
        <f>'Учет 2б'!$K$1107</f>
        <v>0</v>
      </c>
      <c r="AB79" s="250">
        <f>'Учет 2б'!$K$1109</f>
        <v>0</v>
      </c>
      <c r="AC79" s="251">
        <f>'Учет 2б'!$K$1111</f>
        <v>0</v>
      </c>
      <c r="AD79" s="248">
        <f>'Учет 2б'!$L$1103</f>
        <v>0</v>
      </c>
      <c r="AE79" s="249">
        <f>'Учет 2б'!$L$1105</f>
        <v>0</v>
      </c>
      <c r="AF79" s="249">
        <f>'Учет 2б'!$L$1107</f>
        <v>0</v>
      </c>
      <c r="AG79" s="250">
        <f>'Учет 2б'!$L$1109</f>
        <v>0</v>
      </c>
      <c r="AH79" s="251">
        <f>'Учет 2б'!$L$1111</f>
        <v>0</v>
      </c>
      <c r="AI79" s="248">
        <f>'Учет 2б'!$M$1103</f>
        <v>0</v>
      </c>
      <c r="AJ79" s="249">
        <f>'Учет 2б'!$M$1105</f>
        <v>0</v>
      </c>
      <c r="AK79" s="249">
        <f>'Учет 2б'!$M$1107</f>
        <v>0</v>
      </c>
      <c r="AL79" s="250">
        <f>'Учет 2б'!$M$1109</f>
        <v>0</v>
      </c>
      <c r="AM79" s="251">
        <f>'Учет 2б'!$M$1111</f>
        <v>0</v>
      </c>
      <c r="AN79" s="248">
        <f>'Учет 2б'!$N$1103</f>
        <v>0</v>
      </c>
      <c r="AO79" s="249">
        <f>'Учет 2б'!$N$1105</f>
        <v>0</v>
      </c>
      <c r="AP79" s="249">
        <f>'Учет 2б'!$N$1107</f>
        <v>0</v>
      </c>
      <c r="AQ79" s="250">
        <f>'Учет 2б'!$N$1109</f>
        <v>0</v>
      </c>
      <c r="AR79" s="251">
        <f>'Учет 2б'!$N$1111</f>
        <v>0</v>
      </c>
      <c r="AS79" s="248">
        <f>'Учет 2б'!$O$1103</f>
        <v>0</v>
      </c>
      <c r="AT79" s="249">
        <f>'Учет 2б'!$O$1105</f>
        <v>0</v>
      </c>
      <c r="AU79" s="249">
        <f>'Учет 2б'!$O$1107</f>
        <v>0</v>
      </c>
      <c r="AV79" s="250">
        <f>'Учет 2б'!$O$1109</f>
        <v>0</v>
      </c>
      <c r="AW79" s="251">
        <f>'Учет 2б'!$O$1111</f>
        <v>0</v>
      </c>
      <c r="AX79" s="248">
        <f>'Учет 2б'!$P$1103</f>
        <v>0</v>
      </c>
      <c r="AY79" s="249">
        <f>'Учет 2б'!$P$1105</f>
        <v>0</v>
      </c>
      <c r="AZ79" s="249">
        <f>'Учет 2б'!$P$1107</f>
        <v>0</v>
      </c>
      <c r="BA79" s="250">
        <f>'Учет 2б'!$P$1109</f>
        <v>0</v>
      </c>
      <c r="BB79" s="251">
        <f>'Учет 2б'!$P$1111</f>
        <v>0</v>
      </c>
      <c r="BC79" s="248">
        <f>'Учет 2б'!$Q$1103</f>
        <v>0</v>
      </c>
      <c r="BD79" s="249">
        <f>'Учет 2б'!$Q$1105</f>
        <v>0</v>
      </c>
      <c r="BE79" s="249">
        <f>'Учет 2б'!$Q$1107</f>
        <v>0</v>
      </c>
      <c r="BF79" s="250">
        <f>'Учет 2б'!$Q$1109</f>
        <v>0</v>
      </c>
      <c r="BG79" s="251">
        <f>'Учет 2б'!$Q$1111</f>
        <v>0</v>
      </c>
      <c r="BH79" s="248">
        <f>'Учет 2б'!$R$1103</f>
        <v>0</v>
      </c>
      <c r="BI79" s="249">
        <f>'Учет 2б'!$R$1105</f>
        <v>0</v>
      </c>
      <c r="BJ79" s="249">
        <f>'Учет 2б'!$R$1107</f>
        <v>0</v>
      </c>
      <c r="BK79" s="250">
        <f>'Учет 2б'!$R$1109</f>
        <v>0</v>
      </c>
      <c r="BL79" s="251">
        <f>'Учет 2б'!$R$1111</f>
        <v>0</v>
      </c>
      <c r="BM79" s="248">
        <f>'Учет 2б'!$S$1103</f>
        <v>0</v>
      </c>
      <c r="BN79" s="249">
        <f>'Учет 2б'!$S$1105</f>
        <v>0</v>
      </c>
      <c r="BO79" s="249">
        <f>'Учет 2б'!$S$1107</f>
        <v>0</v>
      </c>
      <c r="BP79" s="250">
        <f>'Учет 2б'!$S$1109</f>
        <v>0</v>
      </c>
      <c r="BQ79" s="251">
        <f>'Учет 2б'!$S$1111</f>
        <v>0</v>
      </c>
      <c r="BR79" s="1240"/>
      <c r="BT79" s="257"/>
    </row>
    <row r="80" spans="1:72" hidden="1" outlineLevel="1">
      <c r="A80" s="1236">
        <f>'Учет 3б'!$D$5</f>
        <v>474</v>
      </c>
      <c r="B80" s="1236">
        <f>'Учет 3б'!$C$5</f>
        <v>311</v>
      </c>
      <c r="C80" s="1227">
        <f>IF(SUM(D80:G80)&gt;0,SUM(D80:G80),IF(SUM(I80:L80)&gt;0,SUM(I80:L80),IF(SUM(N80:Q80)&gt;0,SUM(N80:Q80),0)))</f>
        <v>0</v>
      </c>
      <c r="D80" s="244">
        <f>'Учет 3б'!$G$54</f>
        <v>0</v>
      </c>
      <c r="E80" s="245">
        <f>'Учет 3б'!$G$56</f>
        <v>0</v>
      </c>
      <c r="F80" s="245">
        <f>'Учет 3б'!$G$58</f>
        <v>0</v>
      </c>
      <c r="G80" s="246">
        <f>'Учет 3б'!$G$60</f>
        <v>0</v>
      </c>
      <c r="H80" s="247">
        <f>'Учет 3б'!$G$62</f>
        <v>0</v>
      </c>
      <c r="I80" s="244">
        <f>'Учет 3б'!$H$54</f>
        <v>0</v>
      </c>
      <c r="J80" s="245">
        <f>'Учет 3б'!$H$56</f>
        <v>0</v>
      </c>
      <c r="K80" s="245">
        <f>'Учет 3б'!$H$58</f>
        <v>0</v>
      </c>
      <c r="L80" s="246">
        <f>'Учет 3б'!$H$60</f>
        <v>0</v>
      </c>
      <c r="M80" s="247">
        <f>'Учет 3б'!$H$62</f>
        <v>0</v>
      </c>
      <c r="N80" s="244">
        <f>'Учет 3б'!$I$54</f>
        <v>0</v>
      </c>
      <c r="O80" s="245">
        <f>'Учет 3б'!$I$56</f>
        <v>0</v>
      </c>
      <c r="P80" s="245">
        <f>'Учет 3б'!$I$58</f>
        <v>0</v>
      </c>
      <c r="Q80" s="246">
        <f>'Учет 3б'!$I$60</f>
        <v>0</v>
      </c>
      <c r="R80" s="247">
        <f>'Учет 3б'!$I$62</f>
        <v>0</v>
      </c>
      <c r="S80" s="1247">
        <f>(H81+R81)/2</f>
        <v>0</v>
      </c>
      <c r="T80" s="244">
        <f>'Учет 3б'!$J$54</f>
        <v>0</v>
      </c>
      <c r="U80" s="245">
        <f>'Учет 3б'!$J$56</f>
        <v>0</v>
      </c>
      <c r="V80" s="245">
        <f>'Учет 3б'!$J$58</f>
        <v>0</v>
      </c>
      <c r="W80" s="246">
        <f>'Учет 3б'!$J$60</f>
        <v>0</v>
      </c>
      <c r="X80" s="247">
        <f>'Учет 3б'!$J$62</f>
        <v>0</v>
      </c>
      <c r="Y80" s="244">
        <f>'Учет 3б'!$K$54</f>
        <v>0</v>
      </c>
      <c r="Z80" s="245">
        <f>'Учет 3б'!$K$56</f>
        <v>0</v>
      </c>
      <c r="AA80" s="245">
        <f>'Учет 3б'!$K$58</f>
        <v>0</v>
      </c>
      <c r="AB80" s="246">
        <f>'Учет 3б'!$K$60</f>
        <v>0</v>
      </c>
      <c r="AC80" s="247">
        <f>'Учет 3б'!$K$62</f>
        <v>0</v>
      </c>
      <c r="AD80" s="244">
        <f>'Учет 3б'!$L$54</f>
        <v>0</v>
      </c>
      <c r="AE80" s="245">
        <f>'Учет 3б'!$L$56</f>
        <v>0</v>
      </c>
      <c r="AF80" s="245">
        <f>'Учет 3б'!$L$58</f>
        <v>0</v>
      </c>
      <c r="AG80" s="246">
        <f>'Учет 3б'!$L$60</f>
        <v>0</v>
      </c>
      <c r="AH80" s="247">
        <f>'Учет 3б'!$L$62</f>
        <v>0</v>
      </c>
      <c r="AI80" s="244">
        <f>'Учет 3б'!$M$54</f>
        <v>0</v>
      </c>
      <c r="AJ80" s="245">
        <f>'Учет 3б'!$M$56</f>
        <v>0</v>
      </c>
      <c r="AK80" s="245">
        <f>'Учет 3б'!$M$58</f>
        <v>0</v>
      </c>
      <c r="AL80" s="246">
        <f>'Учет 3б'!$M$60</f>
        <v>0</v>
      </c>
      <c r="AM80" s="247">
        <f>'Учет 3б'!$M$62</f>
        <v>0</v>
      </c>
      <c r="AN80" s="244">
        <f>'Учет 3б'!$N$54</f>
        <v>0</v>
      </c>
      <c r="AO80" s="245">
        <f>'Учет 3б'!$N$56</f>
        <v>0</v>
      </c>
      <c r="AP80" s="245">
        <f>'Учет 3б'!$N$58</f>
        <v>0</v>
      </c>
      <c r="AQ80" s="246">
        <f>'Учет 3б'!$N$60</f>
        <v>0</v>
      </c>
      <c r="AR80" s="247">
        <f>'Учет 3б'!$N$62</f>
        <v>0</v>
      </c>
      <c r="AS80" s="244">
        <f>'Учет 3б'!$O$54</f>
        <v>0</v>
      </c>
      <c r="AT80" s="245">
        <f>'Учет 3б'!$O$56</f>
        <v>0</v>
      </c>
      <c r="AU80" s="245">
        <f>'Учет 3б'!$O$58</f>
        <v>0</v>
      </c>
      <c r="AV80" s="246">
        <f>'Учет 3б'!$O$60</f>
        <v>0</v>
      </c>
      <c r="AW80" s="247">
        <f>'Учет 3б'!$O$62</f>
        <v>0</v>
      </c>
      <c r="AX80" s="244">
        <f>'Учет 3б'!$P$54</f>
        <v>0</v>
      </c>
      <c r="AY80" s="245">
        <f>'Учет 3б'!$P$56</f>
        <v>0</v>
      </c>
      <c r="AZ80" s="245">
        <f>'Учет 3б'!$P$58</f>
        <v>0</v>
      </c>
      <c r="BA80" s="246">
        <f>'Учет 3б'!$P$60</f>
        <v>0</v>
      </c>
      <c r="BB80" s="247">
        <f>'Учет 3б'!$P$62</f>
        <v>0</v>
      </c>
      <c r="BC80" s="244">
        <f>'Учет 3б'!$Q$54</f>
        <v>0</v>
      </c>
      <c r="BD80" s="245">
        <f>'Учет 3б'!$Q$56</f>
        <v>0</v>
      </c>
      <c r="BE80" s="245">
        <f>'Учет 3б'!$Q$58</f>
        <v>0</v>
      </c>
      <c r="BF80" s="246">
        <f>'Учет 3б'!$Q$60</f>
        <v>0</v>
      </c>
      <c r="BG80" s="247">
        <f>'Учет 3б'!$Q$62</f>
        <v>0</v>
      </c>
      <c r="BH80" s="244">
        <f>'Учет 3б'!$R$54</f>
        <v>0</v>
      </c>
      <c r="BI80" s="245">
        <f>'Учет 3б'!$R$56</f>
        <v>0</v>
      </c>
      <c r="BJ80" s="245">
        <f>'Учет 3б'!$R$58</f>
        <v>0</v>
      </c>
      <c r="BK80" s="246">
        <f>'Учет 3б'!$R$60</f>
        <v>0</v>
      </c>
      <c r="BL80" s="247">
        <f>'Учет 3б'!$R$62</f>
        <v>0</v>
      </c>
      <c r="BM80" s="244">
        <f>'Учет 3б'!$S$54</f>
        <v>0</v>
      </c>
      <c r="BN80" s="245">
        <f>'Учет 3б'!$S$56</f>
        <v>0</v>
      </c>
      <c r="BO80" s="245">
        <f>'Учет 3б'!$S$58</f>
        <v>0</v>
      </c>
      <c r="BP80" s="246">
        <f>'Учет 3б'!$S$60</f>
        <v>0</v>
      </c>
      <c r="BQ80" s="247">
        <f>'Учет 3б'!$S$62</f>
        <v>0</v>
      </c>
      <c r="BR80" s="1239">
        <f>BL81</f>
        <v>0</v>
      </c>
      <c r="BT80" s="257">
        <v>1</v>
      </c>
    </row>
    <row r="81" spans="1:72" ht="13.5" hidden="1" outlineLevel="1" thickBot="1">
      <c r="A81" s="1238"/>
      <c r="B81" s="1238"/>
      <c r="C81" s="1228"/>
      <c r="D81" s="248">
        <f>'Учет 3б'!$G$55</f>
        <v>0</v>
      </c>
      <c r="E81" s="249">
        <f>'Учет 3б'!$G$57</f>
        <v>0</v>
      </c>
      <c r="F81" s="249">
        <f>'Учет 3б'!$G$59</f>
        <v>0</v>
      </c>
      <c r="G81" s="250">
        <f>'Учет 3б'!$G$61</f>
        <v>0</v>
      </c>
      <c r="H81" s="251">
        <f>'Учет 3б'!$G$63</f>
        <v>0</v>
      </c>
      <c r="I81" s="248">
        <f>'Учет 3б'!$H$55</f>
        <v>0</v>
      </c>
      <c r="J81" s="249">
        <f>'Учет 3б'!$H$57</f>
        <v>0</v>
      </c>
      <c r="K81" s="249">
        <f>'Учет 3б'!$H$59</f>
        <v>0</v>
      </c>
      <c r="L81" s="250">
        <f>'Учет 3б'!$H$61</f>
        <v>0</v>
      </c>
      <c r="M81" s="251">
        <f>'Учет 3б'!$H$63</f>
        <v>0</v>
      </c>
      <c r="N81" s="248">
        <f>'Учет 3б'!$I$55</f>
        <v>0</v>
      </c>
      <c r="O81" s="249">
        <f>'Учет 3б'!$I$57</f>
        <v>0</v>
      </c>
      <c r="P81" s="249">
        <f>'Учет 3б'!$I$59</f>
        <v>0</v>
      </c>
      <c r="Q81" s="250">
        <f>'Учет 3б'!$I$61</f>
        <v>0</v>
      </c>
      <c r="R81" s="251">
        <f>'Учет 3б'!$I$63</f>
        <v>0</v>
      </c>
      <c r="S81" s="1248"/>
      <c r="T81" s="248">
        <f>'Учет 3б'!$J$55</f>
        <v>0</v>
      </c>
      <c r="U81" s="249">
        <f>'Учет 3б'!$J$57</f>
        <v>0</v>
      </c>
      <c r="V81" s="249">
        <f>'Учет 3б'!$J$59</f>
        <v>0</v>
      </c>
      <c r="W81" s="250">
        <f>'Учет 3б'!$J$61</f>
        <v>0</v>
      </c>
      <c r="X81" s="251">
        <f>'Учет 3б'!$J$63</f>
        <v>0</v>
      </c>
      <c r="Y81" s="248">
        <f>'Учет 3б'!$K$55</f>
        <v>0</v>
      </c>
      <c r="Z81" s="249">
        <f>'Учет 3б'!$K$57</f>
        <v>0</v>
      </c>
      <c r="AA81" s="249">
        <f>'Учет 3б'!$K$59</f>
        <v>0</v>
      </c>
      <c r="AB81" s="250">
        <f>'Учет 3б'!$K$61</f>
        <v>0</v>
      </c>
      <c r="AC81" s="251">
        <f>'Учет 3б'!$K$63</f>
        <v>0</v>
      </c>
      <c r="AD81" s="248">
        <f>'Учет 3б'!$L$55</f>
        <v>0</v>
      </c>
      <c r="AE81" s="249">
        <f>'Учет 3б'!$L$57</f>
        <v>0</v>
      </c>
      <c r="AF81" s="249">
        <f>'Учет 3б'!$L$59</f>
        <v>0</v>
      </c>
      <c r="AG81" s="250">
        <f>'Учет 3б'!$L$61</f>
        <v>0</v>
      </c>
      <c r="AH81" s="251">
        <f>'Учет 3б'!$L$63</f>
        <v>0</v>
      </c>
      <c r="AI81" s="248">
        <f>'Учет 3б'!$M$55</f>
        <v>0</v>
      </c>
      <c r="AJ81" s="249">
        <f>'Учет 3б'!$M$57</f>
        <v>0</v>
      </c>
      <c r="AK81" s="249">
        <f>'Учет 3б'!$M$59</f>
        <v>0</v>
      </c>
      <c r="AL81" s="250">
        <f>'Учет 3б'!$M$61</f>
        <v>0</v>
      </c>
      <c r="AM81" s="251">
        <f>'Учет 3б'!$M$63</f>
        <v>0</v>
      </c>
      <c r="AN81" s="248">
        <f>'Учет 3б'!$N$55</f>
        <v>0</v>
      </c>
      <c r="AO81" s="249">
        <f>'Учет 3б'!$N$57</f>
        <v>0</v>
      </c>
      <c r="AP81" s="249">
        <f>'Учет 3б'!$N$59</f>
        <v>0</v>
      </c>
      <c r="AQ81" s="250">
        <f>'Учет 3б'!$N$61</f>
        <v>0</v>
      </c>
      <c r="AR81" s="251">
        <f>'Учет 3б'!$N$63</f>
        <v>0</v>
      </c>
      <c r="AS81" s="248">
        <f>'Учет 3б'!$O$55</f>
        <v>0</v>
      </c>
      <c r="AT81" s="249">
        <f>'Учет 3б'!$O$57</f>
        <v>0</v>
      </c>
      <c r="AU81" s="249">
        <f>'Учет 3б'!$O$59</f>
        <v>0</v>
      </c>
      <c r="AV81" s="250">
        <f>'Учет 3б'!$O$61</f>
        <v>0</v>
      </c>
      <c r="AW81" s="251">
        <f>'Учет 3б'!$O$63</f>
        <v>0</v>
      </c>
      <c r="AX81" s="248">
        <f>'Учет 3б'!$P$55</f>
        <v>0</v>
      </c>
      <c r="AY81" s="249">
        <f>'Учет 3б'!$P$57</f>
        <v>0</v>
      </c>
      <c r="AZ81" s="249">
        <f>'Учет 3б'!$P$59</f>
        <v>0</v>
      </c>
      <c r="BA81" s="250">
        <f>'Учет 3б'!$P$61</f>
        <v>0</v>
      </c>
      <c r="BB81" s="251">
        <f>'Учет 3б'!$P$63</f>
        <v>0</v>
      </c>
      <c r="BC81" s="248">
        <f>'Учет 3б'!$Q$55</f>
        <v>0</v>
      </c>
      <c r="BD81" s="249">
        <f>'Учет 3б'!$Q$57</f>
        <v>0</v>
      </c>
      <c r="BE81" s="249">
        <f>'Учет 3б'!$Q$59</f>
        <v>0</v>
      </c>
      <c r="BF81" s="250">
        <f>'Учет 3б'!$Q$61</f>
        <v>0</v>
      </c>
      <c r="BG81" s="251">
        <f>'Учет 3б'!$Q$63</f>
        <v>0</v>
      </c>
      <c r="BH81" s="248">
        <f>'Учет 3б'!$R$55</f>
        <v>0</v>
      </c>
      <c r="BI81" s="249">
        <f>'Учет 3б'!$R$57</f>
        <v>0</v>
      </c>
      <c r="BJ81" s="249">
        <f>'Учет 3б'!$R$59</f>
        <v>0</v>
      </c>
      <c r="BK81" s="250">
        <f>'Учет 3б'!$R$61</f>
        <v>0</v>
      </c>
      <c r="BL81" s="251">
        <f>'Учет 3б'!$R$63</f>
        <v>0</v>
      </c>
      <c r="BM81" s="248">
        <f>'Учет 3б'!$S$55</f>
        <v>0</v>
      </c>
      <c r="BN81" s="249">
        <f>'Учет 3б'!$S$57</f>
        <v>0</v>
      </c>
      <c r="BO81" s="249">
        <f>'Учет 3б'!$S$59</f>
        <v>0</v>
      </c>
      <c r="BP81" s="250">
        <f>'Учет 3б'!$S$61</f>
        <v>0</v>
      </c>
      <c r="BQ81" s="251">
        <f>'Учет 3б'!$S$63</f>
        <v>0</v>
      </c>
      <c r="BR81" s="1240"/>
      <c r="BT81" s="257"/>
    </row>
    <row r="82" spans="1:72" hidden="1" outlineLevel="1">
      <c r="A82" s="1236">
        <f>'Учет 3б'!$D$65</f>
        <v>474</v>
      </c>
      <c r="B82" s="1236">
        <f>'Учет 3б'!$C$65</f>
        <v>312</v>
      </c>
      <c r="C82" s="1227">
        <f>IF(SUM(D82:G82)&gt;0,SUM(D82:G82),IF(SUM(I82:L82)&gt;0,SUM(I82:L82),IF(SUM(N82:Q82)&gt;0,SUM(N82:Q82),0)))</f>
        <v>0</v>
      </c>
      <c r="D82" s="244">
        <f>'Учет 3б'!$G$114</f>
        <v>0</v>
      </c>
      <c r="E82" s="245">
        <f>'Учет 3б'!$G$116</f>
        <v>0</v>
      </c>
      <c r="F82" s="245">
        <f>'Учет 3б'!$G$118</f>
        <v>0</v>
      </c>
      <c r="G82" s="246">
        <f>'Учет 3б'!$G$120</f>
        <v>0</v>
      </c>
      <c r="H82" s="247">
        <f>'Учет 3б'!$G$122</f>
        <v>0</v>
      </c>
      <c r="I82" s="244">
        <f>'Учет 3б'!$H$114</f>
        <v>0</v>
      </c>
      <c r="J82" s="245">
        <f>'Учет 3б'!$H$116</f>
        <v>0</v>
      </c>
      <c r="K82" s="245">
        <f>'Учет 3б'!$H$118</f>
        <v>0</v>
      </c>
      <c r="L82" s="246">
        <f>'Учет 3б'!$H$120</f>
        <v>0</v>
      </c>
      <c r="M82" s="247">
        <f>'Учет 3б'!$H$122</f>
        <v>0</v>
      </c>
      <c r="N82" s="244">
        <f>'Учет 3б'!$I$114</f>
        <v>0</v>
      </c>
      <c r="O82" s="245">
        <f>'Учет 3б'!$I$116</f>
        <v>0</v>
      </c>
      <c r="P82" s="245">
        <f>'Учет 3б'!$I$118</f>
        <v>0</v>
      </c>
      <c r="Q82" s="246">
        <f>'Учет 3б'!$I$120</f>
        <v>0</v>
      </c>
      <c r="R82" s="247">
        <f>'Учет 3б'!$I$122</f>
        <v>0</v>
      </c>
      <c r="S82" s="1247">
        <f>(H83+R83)/2</f>
        <v>0</v>
      </c>
      <c r="T82" s="244">
        <f>'Учет 3б'!$J$114</f>
        <v>0</v>
      </c>
      <c r="U82" s="245">
        <f>'Учет 3б'!$J$116</f>
        <v>0</v>
      </c>
      <c r="V82" s="245">
        <f>'Учет 3б'!$J$118</f>
        <v>0</v>
      </c>
      <c r="W82" s="246">
        <f>'Учет 3б'!$J$120</f>
        <v>0</v>
      </c>
      <c r="X82" s="247">
        <f>'Учет 3б'!$J$122</f>
        <v>0</v>
      </c>
      <c r="Y82" s="244">
        <f>'Учет 3б'!$K$114</f>
        <v>0</v>
      </c>
      <c r="Z82" s="245">
        <f>'Учет 3б'!$K$116</f>
        <v>0</v>
      </c>
      <c r="AA82" s="245">
        <f>'Учет 3б'!$K$118</f>
        <v>0</v>
      </c>
      <c r="AB82" s="246">
        <f>'Учет 3б'!$K$120</f>
        <v>0</v>
      </c>
      <c r="AC82" s="247">
        <f>'Учет 3б'!$K$122</f>
        <v>0</v>
      </c>
      <c r="AD82" s="244">
        <f>'Учет 3б'!$L$114</f>
        <v>0</v>
      </c>
      <c r="AE82" s="245">
        <f>'Учет 3б'!$L$116</f>
        <v>0</v>
      </c>
      <c r="AF82" s="245">
        <f>'Учет 3б'!$L$118</f>
        <v>0</v>
      </c>
      <c r="AG82" s="246">
        <f>'Учет 3б'!$L$120</f>
        <v>0</v>
      </c>
      <c r="AH82" s="247">
        <f>'Учет 3б'!$L$122</f>
        <v>0</v>
      </c>
      <c r="AI82" s="244">
        <f>'Учет 3б'!$M$114</f>
        <v>0</v>
      </c>
      <c r="AJ82" s="245">
        <f>'Учет 3б'!$M$116</f>
        <v>0</v>
      </c>
      <c r="AK82" s="245">
        <f>'Учет 3б'!$M$118</f>
        <v>0</v>
      </c>
      <c r="AL82" s="246">
        <f>'Учет 3б'!$M$120</f>
        <v>0</v>
      </c>
      <c r="AM82" s="247">
        <f>'Учет 3б'!$M$122</f>
        <v>0</v>
      </c>
      <c r="AN82" s="244">
        <f>'Учет 3б'!$N$114</f>
        <v>0</v>
      </c>
      <c r="AO82" s="245">
        <f>'Учет 3б'!$N$116</f>
        <v>0</v>
      </c>
      <c r="AP82" s="245">
        <f>'Учет 3б'!$N$118</f>
        <v>0</v>
      </c>
      <c r="AQ82" s="246">
        <f>'Учет 3б'!$N$120</f>
        <v>0</v>
      </c>
      <c r="AR82" s="247">
        <f>'Учет 3б'!$N$122</f>
        <v>0</v>
      </c>
      <c r="AS82" s="244">
        <f>'Учет 3б'!$O$114</f>
        <v>0</v>
      </c>
      <c r="AT82" s="245">
        <f>'Учет 3б'!$O$116</f>
        <v>0</v>
      </c>
      <c r="AU82" s="245">
        <f>'Учет 3б'!$O$118</f>
        <v>0</v>
      </c>
      <c r="AV82" s="246">
        <f>'Учет 3б'!$O$120</f>
        <v>0</v>
      </c>
      <c r="AW82" s="247">
        <f>'Учет 3б'!$O$122</f>
        <v>0</v>
      </c>
      <c r="AX82" s="244">
        <f>'Учет 3б'!$P$114</f>
        <v>0</v>
      </c>
      <c r="AY82" s="245">
        <f>'Учет 3б'!$P$116</f>
        <v>0</v>
      </c>
      <c r="AZ82" s="245">
        <f>'Учет 3б'!$P$118</f>
        <v>0</v>
      </c>
      <c r="BA82" s="246">
        <f>'Учет 3б'!$P$120</f>
        <v>0</v>
      </c>
      <c r="BB82" s="247">
        <f>'Учет 3б'!$P$122</f>
        <v>0</v>
      </c>
      <c r="BC82" s="244">
        <f>'Учет 3б'!$Q$114</f>
        <v>0</v>
      </c>
      <c r="BD82" s="245">
        <f>'Учет 3б'!$Q$116</f>
        <v>0</v>
      </c>
      <c r="BE82" s="245">
        <f>'Учет 3б'!$Q$118</f>
        <v>0</v>
      </c>
      <c r="BF82" s="246">
        <f>'Учет 3б'!$Q$120</f>
        <v>0</v>
      </c>
      <c r="BG82" s="247">
        <f>'Учет 3б'!$Q$122</f>
        <v>0</v>
      </c>
      <c r="BH82" s="244">
        <f>'Учет 3б'!$R$114</f>
        <v>0</v>
      </c>
      <c r="BI82" s="245">
        <f>'Учет 3б'!$R$116</f>
        <v>0</v>
      </c>
      <c r="BJ82" s="245">
        <f>'Учет 3б'!$R$118</f>
        <v>0</v>
      </c>
      <c r="BK82" s="246">
        <f>'Учет 3б'!$R$120</f>
        <v>0</v>
      </c>
      <c r="BL82" s="247">
        <f>'Учет 3б'!$R$122</f>
        <v>0</v>
      </c>
      <c r="BM82" s="244">
        <f>'Учет 3б'!$S$114</f>
        <v>0</v>
      </c>
      <c r="BN82" s="245">
        <f>'Учет 3б'!$S$116</f>
        <v>0</v>
      </c>
      <c r="BO82" s="245">
        <f>'Учет 3б'!$S$118</f>
        <v>0</v>
      </c>
      <c r="BP82" s="246">
        <f>'Учет 3б'!$S$120</f>
        <v>0</v>
      </c>
      <c r="BQ82" s="247">
        <f>'Учет 3б'!$S$122</f>
        <v>0</v>
      </c>
      <c r="BR82" s="1239">
        <f>BL83</f>
        <v>0</v>
      </c>
      <c r="BT82" s="257">
        <v>1</v>
      </c>
    </row>
    <row r="83" spans="1:72" ht="13.5" hidden="1" outlineLevel="1" thickBot="1">
      <c r="A83" s="1238"/>
      <c r="B83" s="1238"/>
      <c r="C83" s="1228"/>
      <c r="D83" s="248">
        <f>'Учет 3б'!$G$115</f>
        <v>0</v>
      </c>
      <c r="E83" s="249">
        <f>'Учет 3б'!$G$117</f>
        <v>0</v>
      </c>
      <c r="F83" s="249">
        <f>'Учет 3б'!$G$119</f>
        <v>0</v>
      </c>
      <c r="G83" s="250">
        <f>'Учет 3б'!$G$121</f>
        <v>0</v>
      </c>
      <c r="H83" s="251">
        <f>'Учет 3б'!$G$123</f>
        <v>0</v>
      </c>
      <c r="I83" s="248">
        <f>'Учет 3б'!$H$115</f>
        <v>0</v>
      </c>
      <c r="J83" s="249">
        <f>'Учет 3б'!$H$117</f>
        <v>0</v>
      </c>
      <c r="K83" s="249">
        <f>'Учет 3б'!$H$119</f>
        <v>0</v>
      </c>
      <c r="L83" s="250">
        <f>'Учет 3б'!$H$121</f>
        <v>0</v>
      </c>
      <c r="M83" s="251">
        <f>'Учет 3б'!$H$123</f>
        <v>0</v>
      </c>
      <c r="N83" s="248">
        <f>'Учет 3б'!$I$115</f>
        <v>0</v>
      </c>
      <c r="O83" s="249">
        <f>'Учет 3б'!$I$117</f>
        <v>0</v>
      </c>
      <c r="P83" s="249">
        <f>'Учет 3б'!$I$119</f>
        <v>0</v>
      </c>
      <c r="Q83" s="250">
        <f>'Учет 3б'!$I$121</f>
        <v>0</v>
      </c>
      <c r="R83" s="251">
        <f>'Учет 3б'!$I$123</f>
        <v>0</v>
      </c>
      <c r="S83" s="1248"/>
      <c r="T83" s="248">
        <f>'Учет 3б'!$J$115</f>
        <v>0</v>
      </c>
      <c r="U83" s="249">
        <f>'Учет 3б'!$J$117</f>
        <v>0</v>
      </c>
      <c r="V83" s="249">
        <f>'Учет 3б'!$J$119</f>
        <v>0</v>
      </c>
      <c r="W83" s="250">
        <f>'Учет 3б'!$J$121</f>
        <v>0</v>
      </c>
      <c r="X83" s="251">
        <f>'Учет 3б'!$J$123</f>
        <v>0</v>
      </c>
      <c r="Y83" s="248">
        <f>'Учет 3б'!$K$115</f>
        <v>0</v>
      </c>
      <c r="Z83" s="249">
        <f>'Учет 3б'!$K$117</f>
        <v>0</v>
      </c>
      <c r="AA83" s="249">
        <f>'Учет 3б'!$K$119</f>
        <v>0</v>
      </c>
      <c r="AB83" s="250">
        <f>'Учет 3б'!$K$121</f>
        <v>0</v>
      </c>
      <c r="AC83" s="251">
        <f>'Учет 3б'!$K$123</f>
        <v>0</v>
      </c>
      <c r="AD83" s="248">
        <f>'Учет 3б'!$L$115</f>
        <v>0</v>
      </c>
      <c r="AE83" s="249">
        <f>'Учет 3б'!$L$117</f>
        <v>0</v>
      </c>
      <c r="AF83" s="249">
        <f>'Учет 3б'!$L$119</f>
        <v>0</v>
      </c>
      <c r="AG83" s="250">
        <f>'Учет 3б'!$L$121</f>
        <v>0</v>
      </c>
      <c r="AH83" s="251">
        <f>'Учет 3б'!$L$123</f>
        <v>0</v>
      </c>
      <c r="AI83" s="248">
        <f>'Учет 3б'!$M$115</f>
        <v>0</v>
      </c>
      <c r="AJ83" s="249">
        <f>'Учет 3б'!$M$117</f>
        <v>0</v>
      </c>
      <c r="AK83" s="249">
        <f>'Учет 3б'!$M$119</f>
        <v>0</v>
      </c>
      <c r="AL83" s="250">
        <f>'Учет 3б'!$M$121</f>
        <v>0</v>
      </c>
      <c r="AM83" s="251">
        <f>'Учет 3б'!$M$123</f>
        <v>0</v>
      </c>
      <c r="AN83" s="248">
        <f>'Учет 3б'!$N$115</f>
        <v>0</v>
      </c>
      <c r="AO83" s="249">
        <f>'Учет 3б'!$N$117</f>
        <v>0</v>
      </c>
      <c r="AP83" s="249">
        <f>'Учет 3б'!$N$119</f>
        <v>0</v>
      </c>
      <c r="AQ83" s="250">
        <f>'Учет 3б'!$N$121</f>
        <v>0</v>
      </c>
      <c r="AR83" s="251">
        <f>'Учет 3б'!$N$123</f>
        <v>0</v>
      </c>
      <c r="AS83" s="248">
        <f>'Учет 3б'!$O$115</f>
        <v>0</v>
      </c>
      <c r="AT83" s="249">
        <f>'Учет 3б'!$O$117</f>
        <v>0</v>
      </c>
      <c r="AU83" s="249">
        <f>'Учет 3б'!$O$119</f>
        <v>0</v>
      </c>
      <c r="AV83" s="250">
        <f>'Учет 3б'!$O$121</f>
        <v>0</v>
      </c>
      <c r="AW83" s="251">
        <f>'Учет 3б'!$O$123</f>
        <v>0</v>
      </c>
      <c r="AX83" s="248">
        <f>'Учет 3б'!$P$115</f>
        <v>0</v>
      </c>
      <c r="AY83" s="249">
        <f>'Учет 3б'!$P$117</f>
        <v>0</v>
      </c>
      <c r="AZ83" s="249">
        <f>'Учет 3б'!$P$119</f>
        <v>0</v>
      </c>
      <c r="BA83" s="250">
        <f>'Учет 3б'!$P$121</f>
        <v>0</v>
      </c>
      <c r="BB83" s="251">
        <f>'Учет 3б'!$P$123</f>
        <v>0</v>
      </c>
      <c r="BC83" s="248">
        <f>'Учет 3б'!$Q$115</f>
        <v>0</v>
      </c>
      <c r="BD83" s="249">
        <f>'Учет 3б'!$Q$117</f>
        <v>0</v>
      </c>
      <c r="BE83" s="249">
        <f>'Учет 3б'!$Q$119</f>
        <v>0</v>
      </c>
      <c r="BF83" s="250">
        <f>'Учет 3б'!$Q$121</f>
        <v>0</v>
      </c>
      <c r="BG83" s="251">
        <f>'Учет 3б'!$Q$123</f>
        <v>0</v>
      </c>
      <c r="BH83" s="248">
        <f>'Учет 3б'!$R$115</f>
        <v>0</v>
      </c>
      <c r="BI83" s="249">
        <f>'Учет 3б'!$R$117</f>
        <v>0</v>
      </c>
      <c r="BJ83" s="249">
        <f>'Учет 3б'!$R$119</f>
        <v>0</v>
      </c>
      <c r="BK83" s="250">
        <f>'Учет 3б'!$R$121</f>
        <v>0</v>
      </c>
      <c r="BL83" s="251">
        <f>'Учет 3б'!$R$123</f>
        <v>0</v>
      </c>
      <c r="BM83" s="248">
        <f>'Учет 3б'!$S$115</f>
        <v>0</v>
      </c>
      <c r="BN83" s="249">
        <f>'Учет 3б'!$S$117</f>
        <v>0</v>
      </c>
      <c r="BO83" s="249">
        <f>'Учет 3б'!$S$119</f>
        <v>0</v>
      </c>
      <c r="BP83" s="250">
        <f>'Учет 3б'!$S$121</f>
        <v>0</v>
      </c>
      <c r="BQ83" s="251">
        <f>'Учет 3б'!$S$123</f>
        <v>0</v>
      </c>
      <c r="BR83" s="1240"/>
      <c r="BT83" s="257"/>
    </row>
    <row r="84" spans="1:72" hidden="1" outlineLevel="1">
      <c r="A84" s="1236">
        <f>'Учет 3б'!$D$125</f>
        <v>474</v>
      </c>
      <c r="B84" s="1236">
        <f>'Учет 3б'!$C$125</f>
        <v>313</v>
      </c>
      <c r="C84" s="1227">
        <f>IF(SUM(D84:G84)&gt;0,SUM(D84:G84),IF(SUM(I84:L84)&gt;0,SUM(I84:L84),IF(SUM(N84:Q84)&gt;0,SUM(N84:Q84),0)))</f>
        <v>0</v>
      </c>
      <c r="D84" s="244">
        <f>'Учет 3б'!$G$174</f>
        <v>0</v>
      </c>
      <c r="E84" s="245">
        <f>'Учет 3б'!$G$176</f>
        <v>0</v>
      </c>
      <c r="F84" s="245">
        <f>'Учет 3б'!$G$178</f>
        <v>0</v>
      </c>
      <c r="G84" s="246">
        <f>'Учет 3б'!$G$180</f>
        <v>0</v>
      </c>
      <c r="H84" s="247">
        <f>'Учет 3б'!$G$182</f>
        <v>0</v>
      </c>
      <c r="I84" s="244">
        <f>'Учет 3б'!$H$174</f>
        <v>0</v>
      </c>
      <c r="J84" s="245">
        <f>'Учет 3б'!$H$176</f>
        <v>0</v>
      </c>
      <c r="K84" s="245">
        <f>'Учет 3б'!$H$178</f>
        <v>0</v>
      </c>
      <c r="L84" s="246">
        <f>'Учет 3б'!$H$180</f>
        <v>0</v>
      </c>
      <c r="M84" s="247">
        <f>'Учет 3б'!$H$182</f>
        <v>0</v>
      </c>
      <c r="N84" s="244">
        <f>'Учет 3б'!$I$174</f>
        <v>0</v>
      </c>
      <c r="O84" s="245">
        <f>'Учет 3б'!$I$176</f>
        <v>0</v>
      </c>
      <c r="P84" s="245">
        <f>'Учет 3б'!$I$178</f>
        <v>0</v>
      </c>
      <c r="Q84" s="246">
        <f>'Учет 3б'!$I$180</f>
        <v>0</v>
      </c>
      <c r="R84" s="247">
        <f>'Учет 3б'!$I$182</f>
        <v>0</v>
      </c>
      <c r="S84" s="1247">
        <f>(H85+R85)/2</f>
        <v>0</v>
      </c>
      <c r="T84" s="244">
        <f>'Учет 3б'!$J$174</f>
        <v>0</v>
      </c>
      <c r="U84" s="245">
        <f>'Учет 3б'!$J$176</f>
        <v>0</v>
      </c>
      <c r="V84" s="245">
        <f>'Учет 3б'!$J$178</f>
        <v>0</v>
      </c>
      <c r="W84" s="246">
        <f>'Учет 3б'!$J$180</f>
        <v>0</v>
      </c>
      <c r="X84" s="247">
        <f>'Учет 3б'!$J$182</f>
        <v>0</v>
      </c>
      <c r="Y84" s="244">
        <f>'Учет 3б'!$K$174</f>
        <v>0</v>
      </c>
      <c r="Z84" s="245">
        <f>'Учет 3б'!$K$176</f>
        <v>0</v>
      </c>
      <c r="AA84" s="245">
        <f>'Учет 3б'!$K$178</f>
        <v>0</v>
      </c>
      <c r="AB84" s="246">
        <f>'Учет 3б'!$K$180</f>
        <v>0</v>
      </c>
      <c r="AC84" s="247">
        <f>'Учет 3б'!$K$182</f>
        <v>0</v>
      </c>
      <c r="AD84" s="244">
        <f>'Учет 3б'!$L$174</f>
        <v>0</v>
      </c>
      <c r="AE84" s="245">
        <f>'Учет 3б'!$L$176</f>
        <v>0</v>
      </c>
      <c r="AF84" s="245">
        <f>'Учет 3б'!$L$178</f>
        <v>0</v>
      </c>
      <c r="AG84" s="246">
        <f>'Учет 3б'!$L$180</f>
        <v>0</v>
      </c>
      <c r="AH84" s="247">
        <f>'Учет 3б'!$L$182</f>
        <v>0</v>
      </c>
      <c r="AI84" s="244">
        <f>'Учет 3б'!$M$174</f>
        <v>0</v>
      </c>
      <c r="AJ84" s="245">
        <f>'Учет 3б'!$M$176</f>
        <v>0</v>
      </c>
      <c r="AK84" s="245">
        <f>'Учет 3б'!$M$178</f>
        <v>0</v>
      </c>
      <c r="AL84" s="246">
        <f>'Учет 3б'!$M$180</f>
        <v>0</v>
      </c>
      <c r="AM84" s="247">
        <f>'Учет 3б'!$M$182</f>
        <v>0</v>
      </c>
      <c r="AN84" s="244">
        <f>'Учет 3б'!$N$174</f>
        <v>0</v>
      </c>
      <c r="AO84" s="245">
        <f>'Учет 3б'!$N$176</f>
        <v>0</v>
      </c>
      <c r="AP84" s="245">
        <f>'Учет 3б'!$N$178</f>
        <v>0</v>
      </c>
      <c r="AQ84" s="246">
        <f>'Учет 3б'!$N$180</f>
        <v>0</v>
      </c>
      <c r="AR84" s="247">
        <f>'Учет 3б'!$N$182</f>
        <v>0</v>
      </c>
      <c r="AS84" s="244">
        <f>'Учет 3б'!$O$174</f>
        <v>0</v>
      </c>
      <c r="AT84" s="245">
        <f>'Учет 3б'!$O$176</f>
        <v>0</v>
      </c>
      <c r="AU84" s="245">
        <f>'Учет 3б'!$O$178</f>
        <v>0</v>
      </c>
      <c r="AV84" s="246">
        <f>'Учет 3б'!$O$180</f>
        <v>0</v>
      </c>
      <c r="AW84" s="247">
        <f>'Учет 3б'!$O$182</f>
        <v>0</v>
      </c>
      <c r="AX84" s="244">
        <f>'Учет 3б'!$P$174</f>
        <v>0</v>
      </c>
      <c r="AY84" s="245">
        <f>'Учет 3б'!$P$176</f>
        <v>0</v>
      </c>
      <c r="AZ84" s="245">
        <f>'Учет 3б'!$P$178</f>
        <v>0</v>
      </c>
      <c r="BA84" s="246">
        <f>'Учет 3б'!$P$180</f>
        <v>0</v>
      </c>
      <c r="BB84" s="247">
        <f>'Учет 3б'!$P$182</f>
        <v>0</v>
      </c>
      <c r="BC84" s="244">
        <f>'Учет 3б'!$Q$174</f>
        <v>0</v>
      </c>
      <c r="BD84" s="245">
        <f>'Учет 3б'!$Q$176</f>
        <v>0</v>
      </c>
      <c r="BE84" s="245">
        <f>'Учет 3б'!$Q$178</f>
        <v>0</v>
      </c>
      <c r="BF84" s="246">
        <f>'Учет 3б'!$Q$180</f>
        <v>0</v>
      </c>
      <c r="BG84" s="247">
        <f>'Учет 3б'!$Q$182</f>
        <v>0</v>
      </c>
      <c r="BH84" s="244">
        <f>'Учет 3б'!$R$174</f>
        <v>0</v>
      </c>
      <c r="BI84" s="245">
        <f>'Учет 3б'!$R$176</f>
        <v>0</v>
      </c>
      <c r="BJ84" s="245">
        <f>'Учет 3б'!$R$178</f>
        <v>0</v>
      </c>
      <c r="BK84" s="246">
        <f>'Учет 3б'!$R$180</f>
        <v>0</v>
      </c>
      <c r="BL84" s="247">
        <f>'Учет 3б'!$R$182</f>
        <v>0</v>
      </c>
      <c r="BM84" s="244">
        <f>'Учет 3б'!$S$174</f>
        <v>0</v>
      </c>
      <c r="BN84" s="245">
        <f>'Учет 3б'!$S$176</f>
        <v>0</v>
      </c>
      <c r="BO84" s="245">
        <f>'Учет 3б'!$S$178</f>
        <v>0</v>
      </c>
      <c r="BP84" s="246">
        <f>'Учет 3б'!$S$180</f>
        <v>0</v>
      </c>
      <c r="BQ84" s="247">
        <f>'Учет 3б'!$S$182</f>
        <v>0</v>
      </c>
      <c r="BR84" s="1239">
        <f>BL85</f>
        <v>0</v>
      </c>
      <c r="BT84" s="257">
        <v>1</v>
      </c>
    </row>
    <row r="85" spans="1:72" ht="13.5" hidden="1" outlineLevel="1" thickBot="1">
      <c r="A85" s="1238"/>
      <c r="B85" s="1238"/>
      <c r="C85" s="1228"/>
      <c r="D85" s="248">
        <f>'Учет 3б'!$G$175</f>
        <v>0</v>
      </c>
      <c r="E85" s="249">
        <f>'Учет 3б'!$G$177</f>
        <v>0</v>
      </c>
      <c r="F85" s="249">
        <f>'Учет 3б'!$G$179</f>
        <v>0</v>
      </c>
      <c r="G85" s="250">
        <f>'Учет 3б'!$G$181</f>
        <v>0</v>
      </c>
      <c r="H85" s="251">
        <f>'Учет 3б'!$G$183</f>
        <v>0</v>
      </c>
      <c r="I85" s="248">
        <f>'Учет 3б'!$H$175</f>
        <v>0</v>
      </c>
      <c r="J85" s="249">
        <f>'Учет 3б'!$H$177</f>
        <v>0</v>
      </c>
      <c r="K85" s="249">
        <f>'Учет 3б'!$H$179</f>
        <v>0</v>
      </c>
      <c r="L85" s="250">
        <f>'Учет 3б'!$H$181</f>
        <v>0</v>
      </c>
      <c r="M85" s="251">
        <f>'Учет 3б'!$H$183</f>
        <v>0</v>
      </c>
      <c r="N85" s="248">
        <f>'Учет 3б'!$I$175</f>
        <v>0</v>
      </c>
      <c r="O85" s="249">
        <f>'Учет 3б'!$I$177</f>
        <v>0</v>
      </c>
      <c r="P85" s="249">
        <f>'Учет 3б'!$I$179</f>
        <v>0</v>
      </c>
      <c r="Q85" s="250">
        <f>'Учет 3б'!$I$181</f>
        <v>0</v>
      </c>
      <c r="R85" s="251">
        <f>'Учет 3б'!$I$183</f>
        <v>0</v>
      </c>
      <c r="S85" s="1248"/>
      <c r="T85" s="248">
        <f>'Учет 3б'!$J$175</f>
        <v>0</v>
      </c>
      <c r="U85" s="249">
        <f>'Учет 3б'!$J$177</f>
        <v>0</v>
      </c>
      <c r="V85" s="249">
        <f>'Учет 3б'!$J$179</f>
        <v>0</v>
      </c>
      <c r="W85" s="250">
        <f>'Учет 3б'!$J$181</f>
        <v>0</v>
      </c>
      <c r="X85" s="251">
        <f>'Учет 3б'!$J$183</f>
        <v>0</v>
      </c>
      <c r="Y85" s="248">
        <f>'Учет 3б'!$K$175</f>
        <v>0</v>
      </c>
      <c r="Z85" s="249">
        <f>'Учет 3б'!$K$177</f>
        <v>0</v>
      </c>
      <c r="AA85" s="249">
        <f>'Учет 3б'!$K$179</f>
        <v>0</v>
      </c>
      <c r="AB85" s="250">
        <f>'Учет 3б'!$K$181</f>
        <v>0</v>
      </c>
      <c r="AC85" s="251">
        <f>'Учет 3б'!$K$183</f>
        <v>0</v>
      </c>
      <c r="AD85" s="248">
        <f>'Учет 3б'!$L$175</f>
        <v>0</v>
      </c>
      <c r="AE85" s="249">
        <f>'Учет 3б'!$L$177</f>
        <v>0</v>
      </c>
      <c r="AF85" s="249">
        <f>'Учет 3б'!$L$179</f>
        <v>0</v>
      </c>
      <c r="AG85" s="250">
        <f>'Учет 3б'!$L$181</f>
        <v>0</v>
      </c>
      <c r="AH85" s="251">
        <f>'Учет 3б'!$L$183</f>
        <v>0</v>
      </c>
      <c r="AI85" s="248">
        <f>'Учет 3б'!$M$175</f>
        <v>0</v>
      </c>
      <c r="AJ85" s="249">
        <f>'Учет 3б'!$M$177</f>
        <v>0</v>
      </c>
      <c r="AK85" s="249">
        <f>'Учет 3б'!$M$179</f>
        <v>0</v>
      </c>
      <c r="AL85" s="250">
        <f>'Учет 3б'!$M$181</f>
        <v>0</v>
      </c>
      <c r="AM85" s="251">
        <f>'Учет 3б'!$M$183</f>
        <v>0</v>
      </c>
      <c r="AN85" s="248">
        <f>'Учет 3б'!$N$175</f>
        <v>0</v>
      </c>
      <c r="AO85" s="249">
        <f>'Учет 3б'!$N$177</f>
        <v>0</v>
      </c>
      <c r="AP85" s="249">
        <f>'Учет 3б'!$N$179</f>
        <v>0</v>
      </c>
      <c r="AQ85" s="250">
        <f>'Учет 3б'!$N$181</f>
        <v>0</v>
      </c>
      <c r="AR85" s="251">
        <f>'Учет 3б'!$N$183</f>
        <v>0</v>
      </c>
      <c r="AS85" s="248">
        <f>'Учет 3б'!$O$175</f>
        <v>0</v>
      </c>
      <c r="AT85" s="249">
        <f>'Учет 3б'!$O$177</f>
        <v>0</v>
      </c>
      <c r="AU85" s="249">
        <f>'Учет 3б'!$O$179</f>
        <v>0</v>
      </c>
      <c r="AV85" s="250">
        <f>'Учет 3б'!$O$181</f>
        <v>0</v>
      </c>
      <c r="AW85" s="251">
        <f>'Учет 3б'!$O$183</f>
        <v>0</v>
      </c>
      <c r="AX85" s="248">
        <f>'Учет 3б'!$P$175</f>
        <v>0</v>
      </c>
      <c r="AY85" s="249">
        <f>'Учет 3б'!$P$177</f>
        <v>0</v>
      </c>
      <c r="AZ85" s="249">
        <f>'Учет 3б'!$P$179</f>
        <v>0</v>
      </c>
      <c r="BA85" s="250">
        <f>'Учет 3б'!$P$181</f>
        <v>0</v>
      </c>
      <c r="BB85" s="251">
        <f>'Учет 3б'!$P$183</f>
        <v>0</v>
      </c>
      <c r="BC85" s="248">
        <f>'Учет 3б'!$Q$175</f>
        <v>0</v>
      </c>
      <c r="BD85" s="249">
        <f>'Учет 3б'!$Q$177</f>
        <v>0</v>
      </c>
      <c r="BE85" s="249">
        <f>'Учет 3б'!$Q$179</f>
        <v>0</v>
      </c>
      <c r="BF85" s="250">
        <f>'Учет 3б'!$Q$181</f>
        <v>0</v>
      </c>
      <c r="BG85" s="251">
        <f>'Учет 3б'!$Q$183</f>
        <v>0</v>
      </c>
      <c r="BH85" s="248">
        <f>'Учет 3б'!$R$175</f>
        <v>0</v>
      </c>
      <c r="BI85" s="249">
        <f>'Учет 3б'!$R$177</f>
        <v>0</v>
      </c>
      <c r="BJ85" s="249">
        <f>'Учет 3б'!$R$179</f>
        <v>0</v>
      </c>
      <c r="BK85" s="250">
        <f>'Учет 3б'!$R$181</f>
        <v>0</v>
      </c>
      <c r="BL85" s="251">
        <f>'Учет 3б'!$R$183</f>
        <v>0</v>
      </c>
      <c r="BM85" s="248">
        <f>'Учет 3б'!$S$175</f>
        <v>0</v>
      </c>
      <c r="BN85" s="249">
        <f>'Учет 3б'!$S$177</f>
        <v>0</v>
      </c>
      <c r="BO85" s="249">
        <f>'Учет 3б'!$S$179</f>
        <v>0</v>
      </c>
      <c r="BP85" s="250">
        <f>'Учет 3б'!$S$181</f>
        <v>0</v>
      </c>
      <c r="BQ85" s="251">
        <f>'Учет 3б'!$S$183</f>
        <v>0</v>
      </c>
      <c r="BR85" s="1240"/>
      <c r="BT85" s="257"/>
    </row>
    <row r="86" spans="1:72" hidden="1" outlineLevel="1">
      <c r="A86" s="1236" t="str">
        <f>'Учет 3б'!$D$185</f>
        <v>474</v>
      </c>
      <c r="B86" s="1236">
        <f>'Учет 3б'!$C$185</f>
        <v>314</v>
      </c>
      <c r="C86" s="1227">
        <f>IF(SUM(D86:G86)&gt;0,SUM(D86:G86),IF(SUM(I86:L86)&gt;0,SUM(I86:L86),IF(SUM(N86:Q86)&gt;0,SUM(N86:Q86),0)))</f>
        <v>0</v>
      </c>
      <c r="D86" s="244">
        <f>'Учет 3б'!$G$234</f>
        <v>0</v>
      </c>
      <c r="E86" s="245">
        <f>'Учет 3б'!$G$236</f>
        <v>0</v>
      </c>
      <c r="F86" s="245">
        <f>'Учет 3б'!$G$238</f>
        <v>0</v>
      </c>
      <c r="G86" s="246">
        <f>'Учет 3б'!$G$240</f>
        <v>0</v>
      </c>
      <c r="H86" s="247">
        <f>'Учет 3б'!$G$242</f>
        <v>0</v>
      </c>
      <c r="I86" s="244">
        <f>'Учет 3б'!$H$234</f>
        <v>0</v>
      </c>
      <c r="J86" s="245">
        <f>'Учет 3б'!$H$236</f>
        <v>0</v>
      </c>
      <c r="K86" s="245">
        <f>'Учет 3б'!$H$238</f>
        <v>0</v>
      </c>
      <c r="L86" s="246">
        <f>'Учет 3б'!$H$240</f>
        <v>0</v>
      </c>
      <c r="M86" s="247">
        <f>'Учет 3б'!$H$242</f>
        <v>0</v>
      </c>
      <c r="N86" s="244">
        <f>'Учет 3б'!$I$234</f>
        <v>0</v>
      </c>
      <c r="O86" s="245">
        <f>'Учет 3б'!$I$236</f>
        <v>0</v>
      </c>
      <c r="P86" s="245">
        <f>'Учет 3б'!$I$238</f>
        <v>0</v>
      </c>
      <c r="Q86" s="246">
        <f>'Учет 3б'!$I$240</f>
        <v>0</v>
      </c>
      <c r="R86" s="247">
        <f>'Учет 3б'!$I$242</f>
        <v>0</v>
      </c>
      <c r="S86" s="1247">
        <f>(H87+R87)/2</f>
        <v>0</v>
      </c>
      <c r="T86" s="244">
        <f>'Учет 3б'!$J$234</f>
        <v>0</v>
      </c>
      <c r="U86" s="245">
        <f>'Учет 3б'!$J$236</f>
        <v>0</v>
      </c>
      <c r="V86" s="245">
        <f>'Учет 3б'!$J$238</f>
        <v>0</v>
      </c>
      <c r="W86" s="246">
        <f>'Учет 3б'!$J$240</f>
        <v>0</v>
      </c>
      <c r="X86" s="247">
        <f>'Учет 3б'!$J$242</f>
        <v>0</v>
      </c>
      <c r="Y86" s="244">
        <f>'Учет 3б'!$K$234</f>
        <v>0</v>
      </c>
      <c r="Z86" s="245">
        <f>'Учет 3б'!$K$236</f>
        <v>0</v>
      </c>
      <c r="AA86" s="245">
        <f>'Учет 3б'!$K$238</f>
        <v>0</v>
      </c>
      <c r="AB86" s="246">
        <f>'Учет 3б'!$K$240</f>
        <v>0</v>
      </c>
      <c r="AC86" s="247">
        <f>'Учет 3б'!$K$242</f>
        <v>0</v>
      </c>
      <c r="AD86" s="244">
        <f>'Учет 3б'!$L$234</f>
        <v>0</v>
      </c>
      <c r="AE86" s="245">
        <f>'Учет 3б'!$L$236</f>
        <v>0</v>
      </c>
      <c r="AF86" s="245">
        <f>'Учет 3б'!$L$238</f>
        <v>0</v>
      </c>
      <c r="AG86" s="246">
        <f>'Учет 3б'!$L$240</f>
        <v>0</v>
      </c>
      <c r="AH86" s="247">
        <f>'Учет 3б'!$L$242</f>
        <v>0</v>
      </c>
      <c r="AI86" s="244">
        <f>'Учет 3б'!$M$234</f>
        <v>0</v>
      </c>
      <c r="AJ86" s="245">
        <f>'Учет 3б'!$M$236</f>
        <v>0</v>
      </c>
      <c r="AK86" s="245">
        <f>'Учет 3б'!$M$238</f>
        <v>0</v>
      </c>
      <c r="AL86" s="246">
        <f>'Учет 3б'!$M$240</f>
        <v>0</v>
      </c>
      <c r="AM86" s="247">
        <f>'Учет 3б'!$M$242</f>
        <v>0</v>
      </c>
      <c r="AN86" s="244">
        <f>'Учет 3б'!$N$234</f>
        <v>0</v>
      </c>
      <c r="AO86" s="245">
        <f>'Учет 3б'!$N$236</f>
        <v>0</v>
      </c>
      <c r="AP86" s="245">
        <f>'Учет 3б'!$N$238</f>
        <v>0</v>
      </c>
      <c r="AQ86" s="246">
        <f>'Учет 3б'!$N$240</f>
        <v>0</v>
      </c>
      <c r="AR86" s="247">
        <f>'Учет 3б'!$N$242</f>
        <v>0</v>
      </c>
      <c r="AS86" s="244">
        <f>'Учет 3б'!$O$234</f>
        <v>0</v>
      </c>
      <c r="AT86" s="245">
        <f>'Учет 3б'!$O$236</f>
        <v>0</v>
      </c>
      <c r="AU86" s="245">
        <f>'Учет 3б'!$O$238</f>
        <v>0</v>
      </c>
      <c r="AV86" s="246">
        <f>'Учет 3б'!$O$240</f>
        <v>0</v>
      </c>
      <c r="AW86" s="247">
        <f>'Учет 3б'!$O$242</f>
        <v>0</v>
      </c>
      <c r="AX86" s="244">
        <f>'Учет 3б'!$P$234</f>
        <v>0</v>
      </c>
      <c r="AY86" s="245">
        <f>'Учет 3б'!$P$236</f>
        <v>0</v>
      </c>
      <c r="AZ86" s="245">
        <f>'Учет 3б'!$P$238</f>
        <v>0</v>
      </c>
      <c r="BA86" s="246">
        <f>'Учет 3б'!$P$240</f>
        <v>0</v>
      </c>
      <c r="BB86" s="247">
        <f>'Учет 3б'!$P$242</f>
        <v>0</v>
      </c>
      <c r="BC86" s="244">
        <f>'Учет 3б'!$Q$234</f>
        <v>0</v>
      </c>
      <c r="BD86" s="245">
        <f>'Учет 3б'!$Q$236</f>
        <v>0</v>
      </c>
      <c r="BE86" s="245">
        <f>'Учет 3б'!$Q$238</f>
        <v>0</v>
      </c>
      <c r="BF86" s="246">
        <f>'Учет 3б'!$Q$240</f>
        <v>0</v>
      </c>
      <c r="BG86" s="247">
        <f>'Учет 3б'!$Q$242</f>
        <v>0</v>
      </c>
      <c r="BH86" s="244">
        <f>'Учет 3б'!$R$234</f>
        <v>0</v>
      </c>
      <c r="BI86" s="245">
        <f>'Учет 3б'!$R$236</f>
        <v>0</v>
      </c>
      <c r="BJ86" s="245">
        <f>'Учет 3б'!$R$238</f>
        <v>0</v>
      </c>
      <c r="BK86" s="246">
        <f>'Учет 3б'!$R$240</f>
        <v>0</v>
      </c>
      <c r="BL86" s="247">
        <f>'Учет 3б'!$R$242</f>
        <v>0</v>
      </c>
      <c r="BM86" s="244">
        <f>'Учет 3б'!$S$234</f>
        <v>0</v>
      </c>
      <c r="BN86" s="245">
        <f>'Учет 3б'!$S$236</f>
        <v>0</v>
      </c>
      <c r="BO86" s="245">
        <f>'Учет 3б'!$S$238</f>
        <v>0</v>
      </c>
      <c r="BP86" s="246">
        <f>'Учет 3б'!$S$240</f>
        <v>0</v>
      </c>
      <c r="BQ86" s="247">
        <f>'Учет 3б'!$S$242</f>
        <v>0</v>
      </c>
      <c r="BR86" s="1239">
        <f>BL87</f>
        <v>0</v>
      </c>
      <c r="BT86" s="257">
        <v>1</v>
      </c>
    </row>
    <row r="87" spans="1:72" ht="13.5" hidden="1" outlineLevel="1" thickBot="1">
      <c r="A87" s="1238"/>
      <c r="B87" s="1238"/>
      <c r="C87" s="1228"/>
      <c r="D87" s="248">
        <f>'Учет 3б'!$G$235</f>
        <v>0</v>
      </c>
      <c r="E87" s="249">
        <f>'Учет 3б'!$G$237</f>
        <v>0</v>
      </c>
      <c r="F87" s="249">
        <f>'Учет 3б'!$G$239</f>
        <v>0</v>
      </c>
      <c r="G87" s="250">
        <f>'Учет 3б'!$G$241</f>
        <v>0</v>
      </c>
      <c r="H87" s="251">
        <f>'Учет 3б'!$G$243</f>
        <v>0</v>
      </c>
      <c r="I87" s="248">
        <f>'Учет 3б'!$H$235</f>
        <v>0</v>
      </c>
      <c r="J87" s="249">
        <f>'Учет 3б'!$H$237</f>
        <v>0</v>
      </c>
      <c r="K87" s="249">
        <f>'Учет 3б'!$H$239</f>
        <v>0</v>
      </c>
      <c r="L87" s="250">
        <f>'Учет 3б'!$H$241</f>
        <v>0</v>
      </c>
      <c r="M87" s="251">
        <f>'Учет 3б'!$H$243</f>
        <v>0</v>
      </c>
      <c r="N87" s="248">
        <f>'Учет 3б'!$I$235</f>
        <v>0</v>
      </c>
      <c r="O87" s="249">
        <f>'Учет 3б'!$I$237</f>
        <v>0</v>
      </c>
      <c r="P87" s="249">
        <f>'Учет 3б'!$I$239</f>
        <v>0</v>
      </c>
      <c r="Q87" s="250">
        <f>'Учет 3б'!$I$241</f>
        <v>0</v>
      </c>
      <c r="R87" s="251">
        <f>'Учет 3б'!$I$243</f>
        <v>0</v>
      </c>
      <c r="S87" s="1248"/>
      <c r="T87" s="248">
        <f>'Учет 3б'!$J$235</f>
        <v>0</v>
      </c>
      <c r="U87" s="249">
        <f>'Учет 3б'!$J$237</f>
        <v>0</v>
      </c>
      <c r="V87" s="249">
        <f>'Учет 3б'!$J$239</f>
        <v>0</v>
      </c>
      <c r="W87" s="250">
        <f>'Учет 3б'!$J$241</f>
        <v>0</v>
      </c>
      <c r="X87" s="251">
        <f>'Учет 3б'!$J$243</f>
        <v>0</v>
      </c>
      <c r="Y87" s="248">
        <f>'Учет 3б'!$K$235</f>
        <v>0</v>
      </c>
      <c r="Z87" s="249">
        <f>'Учет 3б'!$K$237</f>
        <v>0</v>
      </c>
      <c r="AA87" s="249">
        <f>'Учет 3б'!$K$239</f>
        <v>0</v>
      </c>
      <c r="AB87" s="250">
        <f>'Учет 3б'!$K$241</f>
        <v>0</v>
      </c>
      <c r="AC87" s="251">
        <f>'Учет 3б'!$K$243</f>
        <v>0</v>
      </c>
      <c r="AD87" s="248">
        <f>'Учет 3б'!$L$235</f>
        <v>0</v>
      </c>
      <c r="AE87" s="249">
        <f>'Учет 3б'!$L$237</f>
        <v>0</v>
      </c>
      <c r="AF87" s="249">
        <f>'Учет 3б'!$L$239</f>
        <v>0</v>
      </c>
      <c r="AG87" s="250">
        <f>'Учет 3б'!$L$241</f>
        <v>0</v>
      </c>
      <c r="AH87" s="251">
        <f>'Учет 3б'!$L$243</f>
        <v>0</v>
      </c>
      <c r="AI87" s="248">
        <f>'Учет 3б'!$M$235</f>
        <v>0</v>
      </c>
      <c r="AJ87" s="249">
        <f>'Учет 3б'!$M$237</f>
        <v>0</v>
      </c>
      <c r="AK87" s="249">
        <f>'Учет 3б'!$M$239</f>
        <v>0</v>
      </c>
      <c r="AL87" s="250">
        <f>'Учет 3б'!$M$241</f>
        <v>0</v>
      </c>
      <c r="AM87" s="251">
        <f>'Учет 3б'!$M$243</f>
        <v>0</v>
      </c>
      <c r="AN87" s="248">
        <f>'Учет 3б'!$N$235</f>
        <v>0</v>
      </c>
      <c r="AO87" s="249">
        <f>'Учет 3б'!$N$237</f>
        <v>0</v>
      </c>
      <c r="AP87" s="249">
        <f>'Учет 3б'!$N$239</f>
        <v>0</v>
      </c>
      <c r="AQ87" s="250">
        <f>'Учет 3б'!$N$241</f>
        <v>0</v>
      </c>
      <c r="AR87" s="251">
        <f>'Учет 3б'!$N$243</f>
        <v>0</v>
      </c>
      <c r="AS87" s="248">
        <f>'Учет 3б'!$O$235</f>
        <v>0</v>
      </c>
      <c r="AT87" s="249">
        <f>'Учет 3б'!$O$237</f>
        <v>0</v>
      </c>
      <c r="AU87" s="249">
        <f>'Учет 3б'!$O$239</f>
        <v>0</v>
      </c>
      <c r="AV87" s="250">
        <f>'Учет 3б'!$O$241</f>
        <v>0</v>
      </c>
      <c r="AW87" s="251">
        <f>'Учет 3б'!$O$243</f>
        <v>0</v>
      </c>
      <c r="AX87" s="248">
        <f>'Учет 3б'!$P$235</f>
        <v>0</v>
      </c>
      <c r="AY87" s="249">
        <f>'Учет 3б'!$P$237</f>
        <v>0</v>
      </c>
      <c r="AZ87" s="249">
        <f>'Учет 3б'!$P$239</f>
        <v>0</v>
      </c>
      <c r="BA87" s="250">
        <f>'Учет 3б'!$P$241</f>
        <v>0</v>
      </c>
      <c r="BB87" s="251">
        <f>'Учет 3б'!$P$243</f>
        <v>0</v>
      </c>
      <c r="BC87" s="248">
        <f>'Учет 3б'!$Q$235</f>
        <v>0</v>
      </c>
      <c r="BD87" s="249">
        <f>'Учет 3б'!$Q$237</f>
        <v>0</v>
      </c>
      <c r="BE87" s="249">
        <f>'Учет 3б'!$Q$239</f>
        <v>0</v>
      </c>
      <c r="BF87" s="250">
        <f>'Учет 3б'!$Q$241</f>
        <v>0</v>
      </c>
      <c r="BG87" s="251">
        <f>'Учет 3б'!$Q$243</f>
        <v>0</v>
      </c>
      <c r="BH87" s="248">
        <f>'Учет 3б'!$R$235</f>
        <v>0</v>
      </c>
      <c r="BI87" s="249">
        <f>'Учет 3б'!$R$237</f>
        <v>0</v>
      </c>
      <c r="BJ87" s="249">
        <f>'Учет 3б'!$R$239</f>
        <v>0</v>
      </c>
      <c r="BK87" s="250">
        <f>'Учет 3б'!$R$241</f>
        <v>0</v>
      </c>
      <c r="BL87" s="251">
        <f>'Учет 3б'!$R$243</f>
        <v>0</v>
      </c>
      <c r="BM87" s="248">
        <f>'Учет 3б'!$S$235</f>
        <v>0</v>
      </c>
      <c r="BN87" s="249">
        <f>'Учет 3б'!$S$237</f>
        <v>0</v>
      </c>
      <c r="BO87" s="249">
        <f>'Учет 3б'!$S$239</f>
        <v>0</v>
      </c>
      <c r="BP87" s="250">
        <f>'Учет 3б'!$S$241</f>
        <v>0</v>
      </c>
      <c r="BQ87" s="251">
        <f>'Учет 3б'!$S$243</f>
        <v>0</v>
      </c>
      <c r="BR87" s="1240"/>
      <c r="BT87" s="257"/>
    </row>
    <row r="88" spans="1:72" hidden="1" outlineLevel="1">
      <c r="A88" s="1236">
        <f>'Учет 3б'!$D$245</f>
        <v>0</v>
      </c>
      <c r="B88" s="1236">
        <f>'Учет 3б'!$C$245</f>
        <v>315</v>
      </c>
      <c r="C88" s="1227">
        <f>IF(SUM(D88:G88)&gt;0,SUM(D88:G88),IF(SUM(I88:L88)&gt;0,SUM(I88:L88),IF(SUM(N88:Q88)&gt;0,SUM(N88:Q88),0)))</f>
        <v>0</v>
      </c>
      <c r="D88" s="244">
        <f>'Учет 3б'!$G$294</f>
        <v>0</v>
      </c>
      <c r="E88" s="245">
        <f>'Учет 3б'!$G$296</f>
        <v>0</v>
      </c>
      <c r="F88" s="245">
        <f>'Учет 3б'!$G$298</f>
        <v>0</v>
      </c>
      <c r="G88" s="246">
        <f>'Учет 3б'!$G$300</f>
        <v>0</v>
      </c>
      <c r="H88" s="247">
        <f>'Учет 3б'!$G$302</f>
        <v>0</v>
      </c>
      <c r="I88" s="244">
        <f>'Учет 3б'!$H$294</f>
        <v>0</v>
      </c>
      <c r="J88" s="245">
        <f>'Учет 3б'!$H$296</f>
        <v>0</v>
      </c>
      <c r="K88" s="245">
        <f>'Учет 3б'!$H$298</f>
        <v>0</v>
      </c>
      <c r="L88" s="246">
        <f>'Учет 3б'!$H$300</f>
        <v>0</v>
      </c>
      <c r="M88" s="247">
        <f>'Учет 3б'!$H$302</f>
        <v>0</v>
      </c>
      <c r="N88" s="244">
        <f>'Учет 3б'!$I$294</f>
        <v>0</v>
      </c>
      <c r="O88" s="245">
        <f>'Учет 3б'!$I$296</f>
        <v>0</v>
      </c>
      <c r="P88" s="245">
        <f>'Учет 3б'!$I$298</f>
        <v>0</v>
      </c>
      <c r="Q88" s="246">
        <f>'Учет 3б'!$I$300</f>
        <v>0</v>
      </c>
      <c r="R88" s="247">
        <f>'Учет 3б'!$I$302</f>
        <v>0</v>
      </c>
      <c r="S88" s="1247">
        <f>(H89+R89)/2</f>
        <v>0</v>
      </c>
      <c r="T88" s="244">
        <f>'Учет 3б'!$J$294</f>
        <v>0</v>
      </c>
      <c r="U88" s="245">
        <f>'Учет 3б'!$J$296</f>
        <v>0</v>
      </c>
      <c r="V88" s="245">
        <f>'Учет 3б'!$J$298</f>
        <v>0</v>
      </c>
      <c r="W88" s="246">
        <f>'Учет 3б'!$J$300</f>
        <v>0</v>
      </c>
      <c r="X88" s="247">
        <f>'Учет 3б'!$J$302</f>
        <v>0</v>
      </c>
      <c r="Y88" s="244">
        <f>'Учет 3б'!$K$294</f>
        <v>0</v>
      </c>
      <c r="Z88" s="245">
        <f>'Учет 3б'!$K$296</f>
        <v>0</v>
      </c>
      <c r="AA88" s="245">
        <f>'Учет 3б'!$K$298</f>
        <v>0</v>
      </c>
      <c r="AB88" s="246">
        <f>'Учет 3б'!$K$300</f>
        <v>0</v>
      </c>
      <c r="AC88" s="247">
        <f>'Учет 3б'!$K$302</f>
        <v>0</v>
      </c>
      <c r="AD88" s="244">
        <f>'Учет 3б'!$L$294</f>
        <v>0</v>
      </c>
      <c r="AE88" s="245">
        <f>'Учет 3б'!$L$296</f>
        <v>0</v>
      </c>
      <c r="AF88" s="245">
        <f>'Учет 3б'!$L$298</f>
        <v>0</v>
      </c>
      <c r="AG88" s="246">
        <f>'Учет 3б'!$L$300</f>
        <v>0</v>
      </c>
      <c r="AH88" s="247">
        <f>'Учет 3б'!$L$302</f>
        <v>0</v>
      </c>
      <c r="AI88" s="244">
        <f>'Учет 3б'!$M$294</f>
        <v>0</v>
      </c>
      <c r="AJ88" s="245">
        <f>'Учет 3б'!$M$296</f>
        <v>0</v>
      </c>
      <c r="AK88" s="245">
        <f>'Учет 3б'!$M$298</f>
        <v>0</v>
      </c>
      <c r="AL88" s="246">
        <f>'Учет 3б'!$M$300</f>
        <v>0</v>
      </c>
      <c r="AM88" s="247">
        <f>'Учет 3б'!$M$302</f>
        <v>0</v>
      </c>
      <c r="AN88" s="244">
        <f>'Учет 3б'!$N$294</f>
        <v>0</v>
      </c>
      <c r="AO88" s="245">
        <f>'Учет 3б'!$N$296</f>
        <v>0</v>
      </c>
      <c r="AP88" s="245">
        <f>'Учет 3б'!$N$298</f>
        <v>0</v>
      </c>
      <c r="AQ88" s="246">
        <f>'Учет 3б'!$N$300</f>
        <v>0</v>
      </c>
      <c r="AR88" s="247">
        <f>'Учет 3б'!$N$302</f>
        <v>0</v>
      </c>
      <c r="AS88" s="244">
        <f>'Учет 3б'!$O$294</f>
        <v>0</v>
      </c>
      <c r="AT88" s="245">
        <f>'Учет 3б'!$O$296</f>
        <v>0</v>
      </c>
      <c r="AU88" s="245">
        <f>'Учет 3б'!$O$298</f>
        <v>0</v>
      </c>
      <c r="AV88" s="246">
        <f>'Учет 3б'!$O$300</f>
        <v>0</v>
      </c>
      <c r="AW88" s="247">
        <f>'Учет 3б'!$O$302</f>
        <v>0</v>
      </c>
      <c r="AX88" s="244">
        <f>'Учет 3б'!$P$294</f>
        <v>0</v>
      </c>
      <c r="AY88" s="245">
        <f>'Учет 3б'!$P$296</f>
        <v>0</v>
      </c>
      <c r="AZ88" s="245">
        <f>'Учет 3б'!$P$298</f>
        <v>0</v>
      </c>
      <c r="BA88" s="246">
        <f>'Учет 3б'!$P$300</f>
        <v>0</v>
      </c>
      <c r="BB88" s="247">
        <f>'Учет 3б'!$P$302</f>
        <v>0</v>
      </c>
      <c r="BC88" s="244">
        <f>'Учет 3б'!$Q$294</f>
        <v>0</v>
      </c>
      <c r="BD88" s="245">
        <f>'Учет 3б'!$Q$296</f>
        <v>0</v>
      </c>
      <c r="BE88" s="245">
        <f>'Учет 3б'!$Q$298</f>
        <v>0</v>
      </c>
      <c r="BF88" s="246">
        <f>'Учет 3б'!$Q$300</f>
        <v>0</v>
      </c>
      <c r="BG88" s="247">
        <f>'Учет 3б'!$Q$302</f>
        <v>0</v>
      </c>
      <c r="BH88" s="244">
        <f>'Учет 3б'!$R$294</f>
        <v>0</v>
      </c>
      <c r="BI88" s="245">
        <f>'Учет 3б'!$R$296</f>
        <v>0</v>
      </c>
      <c r="BJ88" s="245">
        <f>'Учет 3б'!$R$298</f>
        <v>0</v>
      </c>
      <c r="BK88" s="246">
        <f>'Учет 3б'!$R$300</f>
        <v>0</v>
      </c>
      <c r="BL88" s="247">
        <f>'Учет 3б'!$R$302</f>
        <v>0</v>
      </c>
      <c r="BM88" s="244">
        <f>'Учет 3б'!$S$294</f>
        <v>0</v>
      </c>
      <c r="BN88" s="245">
        <f>'Учет 3б'!$S$296</f>
        <v>0</v>
      </c>
      <c r="BO88" s="245">
        <f>'Учет 3б'!$S$298</f>
        <v>0</v>
      </c>
      <c r="BP88" s="246">
        <f>'Учет 3б'!$S$300</f>
        <v>0</v>
      </c>
      <c r="BQ88" s="247">
        <f>'Учет 3б'!$S$302</f>
        <v>0</v>
      </c>
      <c r="BR88" s="1239">
        <f>BL89</f>
        <v>0</v>
      </c>
      <c r="BT88" s="257">
        <v>1</v>
      </c>
    </row>
    <row r="89" spans="1:72" ht="13.5" hidden="1" outlineLevel="1" thickBot="1">
      <c r="A89" s="1238"/>
      <c r="B89" s="1238"/>
      <c r="C89" s="1228"/>
      <c r="D89" s="248">
        <f>'Учет 3б'!$G$295</f>
        <v>0</v>
      </c>
      <c r="E89" s="249">
        <f>'Учет 3б'!$G$297</f>
        <v>0</v>
      </c>
      <c r="F89" s="249">
        <f>'Учет 3б'!$G$299</f>
        <v>0</v>
      </c>
      <c r="G89" s="250">
        <f>'Учет 3б'!$G$301</f>
        <v>0</v>
      </c>
      <c r="H89" s="251">
        <f>'Учет 3б'!$G$303</f>
        <v>0</v>
      </c>
      <c r="I89" s="248">
        <f>'Учет 3б'!$H$295</f>
        <v>0</v>
      </c>
      <c r="J89" s="249">
        <f>'Учет 3б'!$H$297</f>
        <v>0</v>
      </c>
      <c r="K89" s="249">
        <f>'Учет 3б'!$H$299</f>
        <v>0</v>
      </c>
      <c r="L89" s="250">
        <f>'Учет 3б'!$H$301</f>
        <v>0</v>
      </c>
      <c r="M89" s="251">
        <f>'Учет 3б'!$H$303</f>
        <v>0</v>
      </c>
      <c r="N89" s="248">
        <f>'Учет 3б'!$I$295</f>
        <v>0</v>
      </c>
      <c r="O89" s="249">
        <f>'Учет 3б'!$I$297</f>
        <v>0</v>
      </c>
      <c r="P89" s="249">
        <f>'Учет 3б'!$I$299</f>
        <v>0</v>
      </c>
      <c r="Q89" s="250">
        <f>'Учет 3б'!$I$301</f>
        <v>0</v>
      </c>
      <c r="R89" s="251">
        <f>'Учет 3б'!$I$303</f>
        <v>0</v>
      </c>
      <c r="S89" s="1248"/>
      <c r="T89" s="248">
        <f>'Учет 3б'!$J$295</f>
        <v>0</v>
      </c>
      <c r="U89" s="249">
        <f>'Учет 3б'!$J$297</f>
        <v>0</v>
      </c>
      <c r="V89" s="249">
        <f>'Учет 3б'!$J$299</f>
        <v>0</v>
      </c>
      <c r="W89" s="250">
        <f>'Учет 3б'!$J$301</f>
        <v>0</v>
      </c>
      <c r="X89" s="251">
        <f>'Учет 3б'!$J$303</f>
        <v>0</v>
      </c>
      <c r="Y89" s="248">
        <f>'Учет 3б'!$K$295</f>
        <v>0</v>
      </c>
      <c r="Z89" s="249">
        <f>'Учет 3б'!$K$297</f>
        <v>0</v>
      </c>
      <c r="AA89" s="249">
        <f>'Учет 3б'!$K$299</f>
        <v>0</v>
      </c>
      <c r="AB89" s="250">
        <f>'Учет 3б'!$K$301</f>
        <v>0</v>
      </c>
      <c r="AC89" s="251">
        <f>'Учет 3б'!$K$303</f>
        <v>0</v>
      </c>
      <c r="AD89" s="248">
        <f>'Учет 3б'!$L$295</f>
        <v>0</v>
      </c>
      <c r="AE89" s="249">
        <f>'Учет 3б'!$L$297</f>
        <v>0</v>
      </c>
      <c r="AF89" s="249">
        <f>'Учет 3б'!$L$299</f>
        <v>0</v>
      </c>
      <c r="AG89" s="250">
        <f>'Учет 3б'!$L$301</f>
        <v>0</v>
      </c>
      <c r="AH89" s="251">
        <f>'Учет 3б'!$L$303</f>
        <v>0</v>
      </c>
      <c r="AI89" s="248">
        <f>'Учет 3б'!$M$295</f>
        <v>0</v>
      </c>
      <c r="AJ89" s="249">
        <f>'Учет 3б'!$M$297</f>
        <v>0</v>
      </c>
      <c r="AK89" s="249">
        <f>'Учет 3б'!$M$299</f>
        <v>0</v>
      </c>
      <c r="AL89" s="250">
        <f>'Учет 3б'!$M$301</f>
        <v>0</v>
      </c>
      <c r="AM89" s="251">
        <f>'Учет 3б'!$M$303</f>
        <v>0</v>
      </c>
      <c r="AN89" s="248">
        <f>'Учет 3б'!$N$295</f>
        <v>0</v>
      </c>
      <c r="AO89" s="249">
        <f>'Учет 3б'!$N$297</f>
        <v>0</v>
      </c>
      <c r="AP89" s="249">
        <f>'Учет 3б'!$N$299</f>
        <v>0</v>
      </c>
      <c r="AQ89" s="250">
        <f>'Учет 3б'!$N$301</f>
        <v>0</v>
      </c>
      <c r="AR89" s="251">
        <f>'Учет 3б'!$N$303</f>
        <v>0</v>
      </c>
      <c r="AS89" s="248">
        <f>'Учет 3б'!$O$295</f>
        <v>0</v>
      </c>
      <c r="AT89" s="249">
        <f>'Учет 3б'!$O$297</f>
        <v>0</v>
      </c>
      <c r="AU89" s="249">
        <f>'Учет 3б'!$O$299</f>
        <v>0</v>
      </c>
      <c r="AV89" s="250">
        <f>'Учет 3б'!$O$301</f>
        <v>0</v>
      </c>
      <c r="AW89" s="251">
        <f>'Учет 3б'!$O$303</f>
        <v>0</v>
      </c>
      <c r="AX89" s="248">
        <f>'Учет 3б'!$P$295</f>
        <v>0</v>
      </c>
      <c r="AY89" s="249">
        <f>'Учет 3б'!$P$297</f>
        <v>0</v>
      </c>
      <c r="AZ89" s="249">
        <f>'Учет 3б'!$P$299</f>
        <v>0</v>
      </c>
      <c r="BA89" s="250">
        <f>'Учет 3б'!$P$301</f>
        <v>0</v>
      </c>
      <c r="BB89" s="251">
        <f>'Учет 3б'!$P$303</f>
        <v>0</v>
      </c>
      <c r="BC89" s="248">
        <f>'Учет 3б'!$Q$295</f>
        <v>0</v>
      </c>
      <c r="BD89" s="249">
        <f>'Учет 3б'!$Q$297</f>
        <v>0</v>
      </c>
      <c r="BE89" s="249">
        <f>'Учет 3б'!$Q$299</f>
        <v>0</v>
      </c>
      <c r="BF89" s="250">
        <f>'Учет 3б'!$Q$301</f>
        <v>0</v>
      </c>
      <c r="BG89" s="251">
        <f>'Учет 3б'!$Q$303</f>
        <v>0</v>
      </c>
      <c r="BH89" s="248">
        <f>'Учет 3б'!$R$295</f>
        <v>0</v>
      </c>
      <c r="BI89" s="249">
        <f>'Учет 3б'!$R$297</f>
        <v>0</v>
      </c>
      <c r="BJ89" s="249">
        <f>'Учет 3б'!$R$299</f>
        <v>0</v>
      </c>
      <c r="BK89" s="250">
        <f>'Учет 3б'!$R$301</f>
        <v>0</v>
      </c>
      <c r="BL89" s="251">
        <f>'Учет 3б'!$R$303</f>
        <v>0</v>
      </c>
      <c r="BM89" s="248">
        <f>'Учет 3б'!$S$295</f>
        <v>0</v>
      </c>
      <c r="BN89" s="249">
        <f>'Учет 3б'!$S$297</f>
        <v>0</v>
      </c>
      <c r="BO89" s="249">
        <f>'Учет 3б'!$S$299</f>
        <v>0</v>
      </c>
      <c r="BP89" s="250">
        <f>'Учет 3б'!$S$301</f>
        <v>0</v>
      </c>
      <c r="BQ89" s="251">
        <f>'Учет 3б'!$S$303</f>
        <v>0</v>
      </c>
      <c r="BR89" s="1240"/>
      <c r="BT89" s="257"/>
    </row>
    <row r="90" spans="1:72" hidden="1" outlineLevel="1">
      <c r="A90" s="1236">
        <f>'Учет 3б'!$D$305</f>
        <v>0</v>
      </c>
      <c r="B90" s="1236">
        <f>'Учет 3б'!$C$305</f>
        <v>316</v>
      </c>
      <c r="C90" s="1227">
        <f>IF(SUM(D90:G90)&gt;0,SUM(D90:G90),IF(SUM(I90:L90)&gt;0,SUM(I90:L90),IF(SUM(N90:Q90)&gt;0,SUM(N90:Q90),0)))</f>
        <v>0</v>
      </c>
      <c r="D90" s="244">
        <f>'Учет 3б'!$G$354</f>
        <v>0</v>
      </c>
      <c r="E90" s="245">
        <f>'Учет 3б'!$G$356</f>
        <v>0</v>
      </c>
      <c r="F90" s="245">
        <f>'Учет 3б'!$G$358</f>
        <v>0</v>
      </c>
      <c r="G90" s="246">
        <f>'Учет 3б'!$G$360</f>
        <v>0</v>
      </c>
      <c r="H90" s="247">
        <f>'Учет 3б'!$G$362</f>
        <v>0</v>
      </c>
      <c r="I90" s="244">
        <f>'Учет 3б'!$H$354</f>
        <v>0</v>
      </c>
      <c r="J90" s="245">
        <f>'Учет 3б'!$H$356</f>
        <v>0</v>
      </c>
      <c r="K90" s="245">
        <f>'Учет 3б'!$H$358</f>
        <v>0</v>
      </c>
      <c r="L90" s="246">
        <f>'Учет 3б'!$H$360</f>
        <v>0</v>
      </c>
      <c r="M90" s="247">
        <f>'Учет 3б'!$H$362</f>
        <v>0</v>
      </c>
      <c r="N90" s="244">
        <f>'Учет 3б'!$I$354</f>
        <v>0</v>
      </c>
      <c r="O90" s="245">
        <f>'Учет 3б'!$I$356</f>
        <v>0</v>
      </c>
      <c r="P90" s="245">
        <f>'Учет 3б'!$I$358</f>
        <v>0</v>
      </c>
      <c r="Q90" s="246">
        <f>'Учет 3б'!$I$360</f>
        <v>0</v>
      </c>
      <c r="R90" s="247">
        <f>'Учет 3б'!$I$362</f>
        <v>0</v>
      </c>
      <c r="S90" s="1247">
        <f>(H91+R91)/2</f>
        <v>0</v>
      </c>
      <c r="T90" s="244">
        <f>'Учет 3б'!$J$354</f>
        <v>0</v>
      </c>
      <c r="U90" s="245">
        <f>'Учет 3б'!$J$356</f>
        <v>0</v>
      </c>
      <c r="V90" s="245">
        <f>'Учет 3б'!$J$358</f>
        <v>0</v>
      </c>
      <c r="W90" s="246">
        <f>'Учет 3б'!$J$360</f>
        <v>0</v>
      </c>
      <c r="X90" s="247">
        <f>'Учет 3б'!$J$362</f>
        <v>0</v>
      </c>
      <c r="Y90" s="244">
        <f>'Учет 3б'!$K$354</f>
        <v>0</v>
      </c>
      <c r="Z90" s="245">
        <f>'Учет 3б'!$K$356</f>
        <v>0</v>
      </c>
      <c r="AA90" s="245">
        <f>'Учет 3б'!$K$358</f>
        <v>0</v>
      </c>
      <c r="AB90" s="246">
        <f>'Учет 3б'!$K$360</f>
        <v>0</v>
      </c>
      <c r="AC90" s="247">
        <f>'Учет 3б'!$K$362</f>
        <v>0</v>
      </c>
      <c r="AD90" s="244">
        <f>'Учет 3б'!$L$354</f>
        <v>0</v>
      </c>
      <c r="AE90" s="245">
        <f>'Учет 3б'!$L$356</f>
        <v>0</v>
      </c>
      <c r="AF90" s="245">
        <f>'Учет 3б'!$L$358</f>
        <v>0</v>
      </c>
      <c r="AG90" s="246">
        <f>'Учет 3б'!$L$360</f>
        <v>0</v>
      </c>
      <c r="AH90" s="247">
        <f>'Учет 3б'!$L$362</f>
        <v>0</v>
      </c>
      <c r="AI90" s="244">
        <f>'Учет 3б'!$M$354</f>
        <v>0</v>
      </c>
      <c r="AJ90" s="245">
        <f>'Учет 3б'!$M$356</f>
        <v>0</v>
      </c>
      <c r="AK90" s="245">
        <f>'Учет 3б'!$M$358</f>
        <v>0</v>
      </c>
      <c r="AL90" s="246">
        <f>'Учет 3б'!$M$360</f>
        <v>0</v>
      </c>
      <c r="AM90" s="247">
        <f>'Учет 3б'!$M$362</f>
        <v>0</v>
      </c>
      <c r="AN90" s="244">
        <f>'Учет 3б'!$N$354</f>
        <v>0</v>
      </c>
      <c r="AO90" s="245">
        <f>'Учет 3б'!$N$356</f>
        <v>0</v>
      </c>
      <c r="AP90" s="245">
        <f>'Учет 3б'!$N$358</f>
        <v>0</v>
      </c>
      <c r="AQ90" s="246">
        <f>'Учет 3б'!$N$360</f>
        <v>0</v>
      </c>
      <c r="AR90" s="247">
        <f>'Учет 3б'!$N$362</f>
        <v>0</v>
      </c>
      <c r="AS90" s="244">
        <f>'Учет 3б'!$O$354</f>
        <v>0</v>
      </c>
      <c r="AT90" s="245">
        <f>'Учет 3б'!$O$356</f>
        <v>0</v>
      </c>
      <c r="AU90" s="245">
        <f>'Учет 3б'!$O$358</f>
        <v>0</v>
      </c>
      <c r="AV90" s="246">
        <f>'Учет 3б'!$O$360</f>
        <v>0</v>
      </c>
      <c r="AW90" s="247">
        <f>'Учет 3б'!$O$362</f>
        <v>0</v>
      </c>
      <c r="AX90" s="244">
        <f>'Учет 3б'!$P$354</f>
        <v>0</v>
      </c>
      <c r="AY90" s="245">
        <f>'Учет 3б'!$P$356</f>
        <v>0</v>
      </c>
      <c r="AZ90" s="245">
        <f>'Учет 3б'!$P$358</f>
        <v>0</v>
      </c>
      <c r="BA90" s="246">
        <f>'Учет 3б'!$P$360</f>
        <v>0</v>
      </c>
      <c r="BB90" s="247">
        <f>'Учет 3б'!$P$362</f>
        <v>0</v>
      </c>
      <c r="BC90" s="244">
        <f>'Учет 3б'!$Q$354</f>
        <v>0</v>
      </c>
      <c r="BD90" s="245">
        <f>'Учет 3б'!$Q$356</f>
        <v>0</v>
      </c>
      <c r="BE90" s="245">
        <f>'Учет 3б'!$Q$358</f>
        <v>0</v>
      </c>
      <c r="BF90" s="246">
        <f>'Учет 3б'!$Q$360</f>
        <v>0</v>
      </c>
      <c r="BG90" s="247">
        <f>'Учет 3б'!$Q$362</f>
        <v>0</v>
      </c>
      <c r="BH90" s="244">
        <f>'Учет 3б'!$R$354</f>
        <v>0</v>
      </c>
      <c r="BI90" s="245">
        <f>'Учет 3б'!$R$356</f>
        <v>0</v>
      </c>
      <c r="BJ90" s="245">
        <f>'Учет 3б'!$R$358</f>
        <v>0</v>
      </c>
      <c r="BK90" s="246">
        <f>'Учет 3б'!$R$360</f>
        <v>0</v>
      </c>
      <c r="BL90" s="247">
        <f>'Учет 3б'!$R$362</f>
        <v>0</v>
      </c>
      <c r="BM90" s="244">
        <f>'Учет 3б'!$S$354</f>
        <v>0</v>
      </c>
      <c r="BN90" s="245">
        <f>'Учет 3б'!$S$356</f>
        <v>0</v>
      </c>
      <c r="BO90" s="245">
        <f>'Учет 3б'!$S$358</f>
        <v>0</v>
      </c>
      <c r="BP90" s="246">
        <f>'Учет 3б'!$S$360</f>
        <v>0</v>
      </c>
      <c r="BQ90" s="247">
        <f>'Учет 3б'!$S$362</f>
        <v>0</v>
      </c>
      <c r="BR90" s="1239">
        <f>BL91</f>
        <v>0</v>
      </c>
      <c r="BT90" s="257">
        <v>1</v>
      </c>
    </row>
    <row r="91" spans="1:72" ht="13.5" hidden="1" outlineLevel="1" thickBot="1">
      <c r="A91" s="1238"/>
      <c r="B91" s="1238"/>
      <c r="C91" s="1228"/>
      <c r="D91" s="248">
        <f>'Учет 3б'!$G$355</f>
        <v>0</v>
      </c>
      <c r="E91" s="249">
        <f>'Учет 3б'!$G$357</f>
        <v>0</v>
      </c>
      <c r="F91" s="249">
        <f>'Учет 3б'!$G$359</f>
        <v>0</v>
      </c>
      <c r="G91" s="250">
        <f>'Учет 3б'!$G$361</f>
        <v>0</v>
      </c>
      <c r="H91" s="251">
        <f>'Учет 3б'!$G$363</f>
        <v>0</v>
      </c>
      <c r="I91" s="248">
        <f>'Учет 3б'!$H$355</f>
        <v>0</v>
      </c>
      <c r="J91" s="249">
        <f>'Учет 3б'!$H$357</f>
        <v>0</v>
      </c>
      <c r="K91" s="249">
        <f>'Учет 3б'!$H$359</f>
        <v>0</v>
      </c>
      <c r="L91" s="250">
        <f>'Учет 3б'!$H$361</f>
        <v>0</v>
      </c>
      <c r="M91" s="251">
        <f>'Учет 3б'!$H$363</f>
        <v>0</v>
      </c>
      <c r="N91" s="248">
        <f>'Учет 3б'!$I$355</f>
        <v>0</v>
      </c>
      <c r="O91" s="249">
        <f>'Учет 3б'!$I$357</f>
        <v>0</v>
      </c>
      <c r="P91" s="249">
        <f>'Учет 3б'!$I$359</f>
        <v>0</v>
      </c>
      <c r="Q91" s="250">
        <f>'Учет 3б'!$I$361</f>
        <v>0</v>
      </c>
      <c r="R91" s="251">
        <f>'Учет 3б'!$I$363</f>
        <v>0</v>
      </c>
      <c r="S91" s="1248"/>
      <c r="T91" s="248">
        <f>'Учет 3б'!$J$355</f>
        <v>0</v>
      </c>
      <c r="U91" s="249">
        <f>'Учет 3б'!$J$357</f>
        <v>0</v>
      </c>
      <c r="V91" s="249">
        <f>'Учет 3б'!$J$359</f>
        <v>0</v>
      </c>
      <c r="W91" s="250">
        <f>'Учет 3б'!$J$361</f>
        <v>0</v>
      </c>
      <c r="X91" s="251">
        <f>'Учет 3б'!$J$363</f>
        <v>0</v>
      </c>
      <c r="Y91" s="248">
        <f>'Учет 3б'!$K$355</f>
        <v>0</v>
      </c>
      <c r="Z91" s="249">
        <f>'Учет 3б'!$K$357</f>
        <v>0</v>
      </c>
      <c r="AA91" s="249">
        <f>'Учет 3б'!$K$359</f>
        <v>0</v>
      </c>
      <c r="AB91" s="250">
        <f>'Учет 3б'!$K$361</f>
        <v>0</v>
      </c>
      <c r="AC91" s="251">
        <f>'Учет 3б'!$K$363</f>
        <v>0</v>
      </c>
      <c r="AD91" s="248">
        <f>'Учет 3б'!$L$355</f>
        <v>0</v>
      </c>
      <c r="AE91" s="249">
        <f>'Учет 3б'!$L$357</f>
        <v>0</v>
      </c>
      <c r="AF91" s="249">
        <f>'Учет 3б'!$L$359</f>
        <v>0</v>
      </c>
      <c r="AG91" s="250">
        <f>'Учет 3б'!$L$361</f>
        <v>0</v>
      </c>
      <c r="AH91" s="251">
        <f>'Учет 3б'!$L$363</f>
        <v>0</v>
      </c>
      <c r="AI91" s="248">
        <f>'Учет 3б'!$M$355</f>
        <v>0</v>
      </c>
      <c r="AJ91" s="249">
        <f>'Учет 3б'!$M$357</f>
        <v>0</v>
      </c>
      <c r="AK91" s="249">
        <f>'Учет 3б'!$M$359</f>
        <v>0</v>
      </c>
      <c r="AL91" s="250">
        <f>'Учет 3б'!$M$361</f>
        <v>0</v>
      </c>
      <c r="AM91" s="251">
        <f>'Учет 3б'!$M$363</f>
        <v>0</v>
      </c>
      <c r="AN91" s="248">
        <f>'Учет 3б'!$N$355</f>
        <v>0</v>
      </c>
      <c r="AO91" s="249">
        <f>'Учет 3б'!$N$357</f>
        <v>0</v>
      </c>
      <c r="AP91" s="249">
        <f>'Учет 3б'!$N$359</f>
        <v>0</v>
      </c>
      <c r="AQ91" s="250">
        <f>'Учет 3б'!$N$361</f>
        <v>0</v>
      </c>
      <c r="AR91" s="251">
        <f>'Учет 3б'!$N$363</f>
        <v>0</v>
      </c>
      <c r="AS91" s="248">
        <f>'Учет 3б'!$O$355</f>
        <v>0</v>
      </c>
      <c r="AT91" s="249">
        <f>'Учет 3б'!$O$357</f>
        <v>0</v>
      </c>
      <c r="AU91" s="249">
        <f>'Учет 3б'!$O$359</f>
        <v>0</v>
      </c>
      <c r="AV91" s="250">
        <f>'Учет 3б'!$O$361</f>
        <v>0</v>
      </c>
      <c r="AW91" s="251">
        <f>'Учет 3б'!$O$363</f>
        <v>0</v>
      </c>
      <c r="AX91" s="248">
        <f>'Учет 3б'!$P$355</f>
        <v>0</v>
      </c>
      <c r="AY91" s="249">
        <f>'Учет 3б'!$P$357</f>
        <v>0</v>
      </c>
      <c r="AZ91" s="249">
        <f>'Учет 3б'!$P$359</f>
        <v>0</v>
      </c>
      <c r="BA91" s="250">
        <f>'Учет 3б'!$P$361</f>
        <v>0</v>
      </c>
      <c r="BB91" s="251">
        <f>'Учет 3б'!$P$363</f>
        <v>0</v>
      </c>
      <c r="BC91" s="248">
        <f>'Учет 3б'!$Q$355</f>
        <v>0</v>
      </c>
      <c r="BD91" s="249">
        <f>'Учет 3б'!$Q$357</f>
        <v>0</v>
      </c>
      <c r="BE91" s="249">
        <f>'Учет 3б'!$Q$359</f>
        <v>0</v>
      </c>
      <c r="BF91" s="250">
        <f>'Учет 3б'!$Q$361</f>
        <v>0</v>
      </c>
      <c r="BG91" s="251">
        <f>'Учет 3б'!$Q$363</f>
        <v>0</v>
      </c>
      <c r="BH91" s="248">
        <f>'Учет 3б'!$R$355</f>
        <v>0</v>
      </c>
      <c r="BI91" s="249">
        <f>'Учет 3б'!$R$357</f>
        <v>0</v>
      </c>
      <c r="BJ91" s="249">
        <f>'Учет 3б'!$R$359</f>
        <v>0</v>
      </c>
      <c r="BK91" s="250">
        <f>'Учет 3б'!$R$361</f>
        <v>0</v>
      </c>
      <c r="BL91" s="251">
        <f>'Учет 3б'!$R$363</f>
        <v>0</v>
      </c>
      <c r="BM91" s="248">
        <f>'Учет 3б'!$S$355</f>
        <v>0</v>
      </c>
      <c r="BN91" s="249">
        <f>'Учет 3б'!$S$357</f>
        <v>0</v>
      </c>
      <c r="BO91" s="249">
        <f>'Учет 3б'!$S$359</f>
        <v>0</v>
      </c>
      <c r="BP91" s="250">
        <f>'Учет 3б'!$S$361</f>
        <v>0</v>
      </c>
      <c r="BQ91" s="251">
        <f>'Учет 3б'!$S$363</f>
        <v>0</v>
      </c>
      <c r="BR91" s="1240"/>
      <c r="BT91" s="257"/>
    </row>
    <row r="92" spans="1:72" hidden="1" outlineLevel="1">
      <c r="A92" s="1236">
        <f>'Учет 3б'!$D$379</f>
        <v>402</v>
      </c>
      <c r="B92" s="1236">
        <f>'Учет 3б'!$C$379</f>
        <v>321</v>
      </c>
      <c r="C92" s="1227">
        <f>IF(SUM(D92:G92)&gt;0,SUM(D92:G92),IF(SUM(I92:L92)&gt;0,SUM(I92:L92),IF(SUM(N92:Q92)&gt;0,SUM(N92:Q92),0)))</f>
        <v>0</v>
      </c>
      <c r="D92" s="244">
        <f>'Учет 3б'!$G$428</f>
        <v>0</v>
      </c>
      <c r="E92" s="245">
        <f>'Учет 3б'!$G$430</f>
        <v>0</v>
      </c>
      <c r="F92" s="245">
        <f>'Учет 3б'!$G$432</f>
        <v>0</v>
      </c>
      <c r="G92" s="246">
        <f>'Учет 3б'!$G$434</f>
        <v>0</v>
      </c>
      <c r="H92" s="247">
        <f>'Учет 3б'!$G$436</f>
        <v>0</v>
      </c>
      <c r="I92" s="244">
        <f>'Учет 3б'!$H$428</f>
        <v>0</v>
      </c>
      <c r="J92" s="245">
        <f>'Учет 3б'!$H$430</f>
        <v>0</v>
      </c>
      <c r="K92" s="245">
        <f>'Учет 3б'!$H$432</f>
        <v>0</v>
      </c>
      <c r="L92" s="246">
        <f>'Учет 3б'!$H$434</f>
        <v>0</v>
      </c>
      <c r="M92" s="247">
        <f>'Учет 3б'!$H$436</f>
        <v>0</v>
      </c>
      <c r="N92" s="244">
        <f>'Учет 3б'!$I$428</f>
        <v>0</v>
      </c>
      <c r="O92" s="245">
        <f>'Учет 3б'!$I$430</f>
        <v>0</v>
      </c>
      <c r="P92" s="245">
        <f>'Учет 3б'!$I$432</f>
        <v>0</v>
      </c>
      <c r="Q92" s="246">
        <f>'Учет 3б'!$I$434</f>
        <v>0</v>
      </c>
      <c r="R92" s="247">
        <f>'Учет 3б'!$I$436</f>
        <v>0</v>
      </c>
      <c r="S92" s="1247">
        <f>(H93+R93)/2</f>
        <v>0</v>
      </c>
      <c r="T92" s="244">
        <f>'Учет 3б'!$J$428</f>
        <v>0</v>
      </c>
      <c r="U92" s="245">
        <f>'Учет 3б'!$J$430</f>
        <v>0</v>
      </c>
      <c r="V92" s="245">
        <f>'Учет 3б'!$J$432</f>
        <v>0</v>
      </c>
      <c r="W92" s="246">
        <f>'Учет 3б'!$J$434</f>
        <v>0</v>
      </c>
      <c r="X92" s="247">
        <f>'Учет 3б'!$J$436</f>
        <v>0</v>
      </c>
      <c r="Y92" s="244">
        <f>'Учет 3б'!$K$428</f>
        <v>0</v>
      </c>
      <c r="Z92" s="245">
        <f>'Учет 3б'!$K$430</f>
        <v>0</v>
      </c>
      <c r="AA92" s="245">
        <f>'Учет 3б'!$K$432</f>
        <v>0</v>
      </c>
      <c r="AB92" s="246">
        <f>'Учет 3б'!$K$434</f>
        <v>0</v>
      </c>
      <c r="AC92" s="247">
        <f>'Учет 3б'!$K$436</f>
        <v>0</v>
      </c>
      <c r="AD92" s="244">
        <f>'Учет 3б'!$L$428</f>
        <v>0</v>
      </c>
      <c r="AE92" s="245">
        <f>'Учет 3б'!$L$430</f>
        <v>0</v>
      </c>
      <c r="AF92" s="245">
        <f>'Учет 3б'!$L$432</f>
        <v>0</v>
      </c>
      <c r="AG92" s="246">
        <f>'Учет 3б'!$L$434</f>
        <v>0</v>
      </c>
      <c r="AH92" s="247">
        <f>'Учет 3б'!$L$436</f>
        <v>0</v>
      </c>
      <c r="AI92" s="244">
        <f>'Учет 3б'!$M$428</f>
        <v>0</v>
      </c>
      <c r="AJ92" s="245">
        <f>'Учет 3б'!$M$430</f>
        <v>0</v>
      </c>
      <c r="AK92" s="245">
        <f>'Учет 3б'!$M$432</f>
        <v>0</v>
      </c>
      <c r="AL92" s="246">
        <f>'Учет 3б'!$M$434</f>
        <v>0</v>
      </c>
      <c r="AM92" s="247">
        <f>'Учет 3б'!$M$436</f>
        <v>0</v>
      </c>
      <c r="AN92" s="244">
        <f>'Учет 3б'!$N$428</f>
        <v>0</v>
      </c>
      <c r="AO92" s="245">
        <f>'Учет 3б'!$N$430</f>
        <v>0</v>
      </c>
      <c r="AP92" s="245">
        <f>'Учет 3б'!$N$432</f>
        <v>0</v>
      </c>
      <c r="AQ92" s="246">
        <f>'Учет 3б'!$N$434</f>
        <v>0</v>
      </c>
      <c r="AR92" s="247">
        <f>'Учет 3б'!$N$436</f>
        <v>0</v>
      </c>
      <c r="AS92" s="244">
        <f>'Учет 3б'!$O$428</f>
        <v>0</v>
      </c>
      <c r="AT92" s="245">
        <f>'Учет 3б'!$O$430</f>
        <v>0</v>
      </c>
      <c r="AU92" s="245">
        <f>'Учет 3б'!$O$432</f>
        <v>0</v>
      </c>
      <c r="AV92" s="246">
        <f>'Учет 3б'!$O$434</f>
        <v>0</v>
      </c>
      <c r="AW92" s="247">
        <f>'Учет 3б'!$O$436</f>
        <v>0</v>
      </c>
      <c r="AX92" s="244">
        <f>'Учет 3б'!$P$428</f>
        <v>0</v>
      </c>
      <c r="AY92" s="245">
        <f>'Учет 3б'!$P$430</f>
        <v>0</v>
      </c>
      <c r="AZ92" s="245">
        <f>'Учет 3б'!$P$432</f>
        <v>0</v>
      </c>
      <c r="BA92" s="246">
        <f>'Учет 3б'!$P$434</f>
        <v>0</v>
      </c>
      <c r="BB92" s="247">
        <f>'Учет 3б'!$P$436</f>
        <v>0</v>
      </c>
      <c r="BC92" s="244">
        <f>'Учет 3б'!$Q$428</f>
        <v>0</v>
      </c>
      <c r="BD92" s="245">
        <f>'Учет 3б'!$Q$430</f>
        <v>0</v>
      </c>
      <c r="BE92" s="245">
        <f>'Учет 3б'!$Q$432</f>
        <v>0</v>
      </c>
      <c r="BF92" s="246">
        <f>'Учет 3б'!$Q$434</f>
        <v>0</v>
      </c>
      <c r="BG92" s="247">
        <f>'Учет 3б'!$Q$436</f>
        <v>0</v>
      </c>
      <c r="BH92" s="244">
        <f>'Учет 3б'!$R$428</f>
        <v>0</v>
      </c>
      <c r="BI92" s="245">
        <f>'Учет 3б'!$R$430</f>
        <v>0</v>
      </c>
      <c r="BJ92" s="245">
        <f>'Учет 3б'!$R$432</f>
        <v>0</v>
      </c>
      <c r="BK92" s="246">
        <f>'Учет 3б'!$R$434</f>
        <v>0</v>
      </c>
      <c r="BL92" s="247">
        <f>'Учет 3б'!$R$436</f>
        <v>0</v>
      </c>
      <c r="BM92" s="244">
        <f>'Учет 3б'!$S$428</f>
        <v>0</v>
      </c>
      <c r="BN92" s="245">
        <f>'Учет 3б'!$S$430</f>
        <v>0</v>
      </c>
      <c r="BO92" s="245">
        <f>'Учет 3б'!$S$432</f>
        <v>0</v>
      </c>
      <c r="BP92" s="246">
        <f>'Учет 3б'!$S$434</f>
        <v>0</v>
      </c>
      <c r="BQ92" s="247">
        <f>'Учет 3б'!$S$436</f>
        <v>0</v>
      </c>
      <c r="BR92" s="1239">
        <f>BL93</f>
        <v>0</v>
      </c>
      <c r="BT92" s="257">
        <v>1</v>
      </c>
    </row>
    <row r="93" spans="1:72" ht="13.5" hidden="1" outlineLevel="1" thickBot="1">
      <c r="A93" s="1238"/>
      <c r="B93" s="1238"/>
      <c r="C93" s="1228"/>
      <c r="D93" s="248">
        <f>'Учет 3б'!$G$429</f>
        <v>0</v>
      </c>
      <c r="E93" s="249">
        <f>'Учет 3б'!$G$431</f>
        <v>0</v>
      </c>
      <c r="F93" s="249">
        <f>'Учет 3б'!$G$433</f>
        <v>0</v>
      </c>
      <c r="G93" s="250">
        <f>'Учет 3б'!$G$435</f>
        <v>0</v>
      </c>
      <c r="H93" s="251">
        <f>'Учет 3б'!$G$437</f>
        <v>0</v>
      </c>
      <c r="I93" s="248">
        <f>'Учет 3б'!$H$429</f>
        <v>0</v>
      </c>
      <c r="J93" s="249">
        <f>'Учет 3б'!$H$431</f>
        <v>0</v>
      </c>
      <c r="K93" s="249">
        <f>'Учет 3б'!$H$433</f>
        <v>0</v>
      </c>
      <c r="L93" s="250">
        <f>'Учет 3б'!$H$435</f>
        <v>0</v>
      </c>
      <c r="M93" s="251">
        <f>'Учет 3б'!$H$437</f>
        <v>0</v>
      </c>
      <c r="N93" s="248">
        <f>'Учет 3б'!$I$429</f>
        <v>0</v>
      </c>
      <c r="O93" s="249">
        <f>'Учет 3б'!$I$431</f>
        <v>0</v>
      </c>
      <c r="P93" s="249">
        <f>'Учет 3б'!$I$433</f>
        <v>0</v>
      </c>
      <c r="Q93" s="250">
        <f>'Учет 3б'!$I$435</f>
        <v>0</v>
      </c>
      <c r="R93" s="251">
        <f>'Учет 3б'!$I$437</f>
        <v>0</v>
      </c>
      <c r="S93" s="1248"/>
      <c r="T93" s="248">
        <f>'Учет 3б'!$J$429</f>
        <v>0</v>
      </c>
      <c r="U93" s="249">
        <f>'Учет 3б'!$J$431</f>
        <v>0</v>
      </c>
      <c r="V93" s="249">
        <f>'Учет 3б'!$J$433</f>
        <v>0</v>
      </c>
      <c r="W93" s="250">
        <f>'Учет 3б'!$J$435</f>
        <v>0</v>
      </c>
      <c r="X93" s="251">
        <f>'Учет 3б'!$J$437</f>
        <v>0</v>
      </c>
      <c r="Y93" s="248">
        <f>'Учет 3б'!$K$429</f>
        <v>0</v>
      </c>
      <c r="Z93" s="249">
        <f>'Учет 3б'!$K$431</f>
        <v>0</v>
      </c>
      <c r="AA93" s="249">
        <f>'Учет 3б'!$K$433</f>
        <v>0</v>
      </c>
      <c r="AB93" s="250">
        <f>'Учет 3б'!$K$435</f>
        <v>0</v>
      </c>
      <c r="AC93" s="251">
        <f>'Учет 3б'!$K$437</f>
        <v>0</v>
      </c>
      <c r="AD93" s="248">
        <f>'Учет 3б'!$L$429</f>
        <v>0</v>
      </c>
      <c r="AE93" s="249">
        <f>'Учет 3б'!$L$431</f>
        <v>0</v>
      </c>
      <c r="AF93" s="249">
        <f>'Учет 3б'!$L$433</f>
        <v>0</v>
      </c>
      <c r="AG93" s="250">
        <f>'Учет 3б'!$L$435</f>
        <v>0</v>
      </c>
      <c r="AH93" s="251">
        <f>'Учет 3б'!$L$437</f>
        <v>0</v>
      </c>
      <c r="AI93" s="248">
        <f>'Учет 3б'!$M$429</f>
        <v>0</v>
      </c>
      <c r="AJ93" s="249">
        <f>'Учет 3б'!$M$431</f>
        <v>0</v>
      </c>
      <c r="AK93" s="249">
        <f>'Учет 3б'!$M$433</f>
        <v>0</v>
      </c>
      <c r="AL93" s="250">
        <f>'Учет 3б'!$M$435</f>
        <v>0</v>
      </c>
      <c r="AM93" s="251">
        <f>'Учет 3б'!$M$437</f>
        <v>0</v>
      </c>
      <c r="AN93" s="248">
        <f>'Учет 3б'!$N$429</f>
        <v>0</v>
      </c>
      <c r="AO93" s="249">
        <f>'Учет 3б'!$N$431</f>
        <v>0</v>
      </c>
      <c r="AP93" s="249">
        <f>'Учет 3б'!$N$433</f>
        <v>0</v>
      </c>
      <c r="AQ93" s="250">
        <f>'Учет 3б'!$N$435</f>
        <v>0</v>
      </c>
      <c r="AR93" s="251">
        <f>'Учет 3б'!$N$437</f>
        <v>0</v>
      </c>
      <c r="AS93" s="248">
        <f>'Учет 3б'!$O$429</f>
        <v>0</v>
      </c>
      <c r="AT93" s="249">
        <f>'Учет 3б'!$O$431</f>
        <v>0</v>
      </c>
      <c r="AU93" s="249">
        <f>'Учет 3б'!$O$433</f>
        <v>0</v>
      </c>
      <c r="AV93" s="250">
        <f>'Учет 3б'!$O$435</f>
        <v>0</v>
      </c>
      <c r="AW93" s="251">
        <f>'Учет 3б'!$O$437</f>
        <v>0</v>
      </c>
      <c r="AX93" s="248">
        <f>'Учет 3б'!$P$429</f>
        <v>0</v>
      </c>
      <c r="AY93" s="249">
        <f>'Учет 3б'!$P$431</f>
        <v>0</v>
      </c>
      <c r="AZ93" s="249">
        <f>'Учет 3б'!$P$433</f>
        <v>0</v>
      </c>
      <c r="BA93" s="250">
        <f>'Учет 3б'!$P$435</f>
        <v>0</v>
      </c>
      <c r="BB93" s="251">
        <f>'Учет 3б'!$P$437</f>
        <v>0</v>
      </c>
      <c r="BC93" s="248">
        <f>'Учет 3б'!$Q$429</f>
        <v>0</v>
      </c>
      <c r="BD93" s="249">
        <f>'Учет 3б'!$Q$431</f>
        <v>0</v>
      </c>
      <c r="BE93" s="249">
        <f>'Учет 3б'!$Q$433</f>
        <v>0</v>
      </c>
      <c r="BF93" s="250">
        <f>'Учет 3б'!$Q$435</f>
        <v>0</v>
      </c>
      <c r="BG93" s="251">
        <f>'Учет 3б'!$Q$437</f>
        <v>0</v>
      </c>
      <c r="BH93" s="248">
        <f>'Учет 3б'!$R$429</f>
        <v>0</v>
      </c>
      <c r="BI93" s="249">
        <f>'Учет 3б'!$R$431</f>
        <v>0</v>
      </c>
      <c r="BJ93" s="249">
        <f>'Учет 3б'!$R$433</f>
        <v>0</v>
      </c>
      <c r="BK93" s="250">
        <f>'Учет 3б'!$R$435</f>
        <v>0</v>
      </c>
      <c r="BL93" s="251">
        <f>'Учет 3б'!$R$437</f>
        <v>0</v>
      </c>
      <c r="BM93" s="248">
        <f>'Учет 3б'!$S$429</f>
        <v>0</v>
      </c>
      <c r="BN93" s="249">
        <f>'Учет 3б'!$S$431</f>
        <v>0</v>
      </c>
      <c r="BO93" s="249">
        <f>'Учет 3б'!$S$433</f>
        <v>0</v>
      </c>
      <c r="BP93" s="250">
        <f>'Учет 3б'!$S$435</f>
        <v>0</v>
      </c>
      <c r="BQ93" s="251">
        <f>'Учет 3б'!$S$437</f>
        <v>0</v>
      </c>
      <c r="BR93" s="1240"/>
      <c r="BT93" s="257"/>
    </row>
    <row r="94" spans="1:72" hidden="1" outlineLevel="1">
      <c r="A94" s="1236">
        <f>'Учет 3б'!$D$439</f>
        <v>402</v>
      </c>
      <c r="B94" s="1236">
        <f>'Учет 3б'!$C$439</f>
        <v>322</v>
      </c>
      <c r="C94" s="1227">
        <f>IF(SUM(D94:G94)&gt;0,SUM(D94:G94),IF(SUM(I94:L94)&gt;0,SUM(I94:L94),IF(SUM(N94:Q94)&gt;0,SUM(N94:Q94),0)))</f>
        <v>0</v>
      </c>
      <c r="D94" s="244">
        <f>'Учет 3б'!$G$488</f>
        <v>0</v>
      </c>
      <c r="E94" s="245">
        <f>'Учет 3б'!$G$490</f>
        <v>0</v>
      </c>
      <c r="F94" s="245">
        <f>'Учет 3б'!$G$492</f>
        <v>0</v>
      </c>
      <c r="G94" s="246">
        <f>'Учет 3б'!$G$494</f>
        <v>0</v>
      </c>
      <c r="H94" s="247">
        <f>'Учет 3б'!$G$496</f>
        <v>0</v>
      </c>
      <c r="I94" s="244">
        <f>'Учет 3б'!$H$488</f>
        <v>0</v>
      </c>
      <c r="J94" s="245">
        <f>'Учет 3б'!$H$490</f>
        <v>0</v>
      </c>
      <c r="K94" s="245">
        <f>'Учет 3б'!$H$492</f>
        <v>0</v>
      </c>
      <c r="L94" s="246">
        <f>'Учет 3б'!$H$494</f>
        <v>0</v>
      </c>
      <c r="M94" s="247">
        <f>'Учет 3б'!$H$496</f>
        <v>0</v>
      </c>
      <c r="N94" s="244">
        <f>'Учет 3б'!$I$488</f>
        <v>0</v>
      </c>
      <c r="O94" s="245">
        <f>'Учет 3б'!$I$490</f>
        <v>0</v>
      </c>
      <c r="P94" s="245">
        <f>'Учет 3б'!$I$492</f>
        <v>0</v>
      </c>
      <c r="Q94" s="246">
        <f>'Учет 3б'!$I$494</f>
        <v>0</v>
      </c>
      <c r="R94" s="247">
        <f>'Учет 3б'!$I$496</f>
        <v>0</v>
      </c>
      <c r="S94" s="1247">
        <f>(H95+R95)/2</f>
        <v>0</v>
      </c>
      <c r="T94" s="244">
        <f>'Учет 3б'!$J$488</f>
        <v>0</v>
      </c>
      <c r="U94" s="245">
        <f>'Учет 3б'!$J$490</f>
        <v>0</v>
      </c>
      <c r="V94" s="245">
        <f>'Учет 3б'!$J$492</f>
        <v>0</v>
      </c>
      <c r="W94" s="246">
        <f>'Учет 3б'!$J$494</f>
        <v>0</v>
      </c>
      <c r="X94" s="247">
        <f>'Учет 3б'!$J$496</f>
        <v>0</v>
      </c>
      <c r="Y94" s="244">
        <f>'Учет 3б'!$K$488</f>
        <v>0</v>
      </c>
      <c r="Z94" s="245">
        <f>'Учет 3б'!$K$490</f>
        <v>0</v>
      </c>
      <c r="AA94" s="245">
        <f>'Учет 3б'!$K$492</f>
        <v>0</v>
      </c>
      <c r="AB94" s="246">
        <f>'Учет 3б'!$K$494</f>
        <v>0</v>
      </c>
      <c r="AC94" s="247">
        <f>'Учет 3б'!$K$496</f>
        <v>0</v>
      </c>
      <c r="AD94" s="244">
        <f>'Учет 3б'!$L$488</f>
        <v>0</v>
      </c>
      <c r="AE94" s="245">
        <f>'Учет 3б'!$L$490</f>
        <v>0</v>
      </c>
      <c r="AF94" s="245">
        <f>'Учет 3б'!$L$492</f>
        <v>0</v>
      </c>
      <c r="AG94" s="246">
        <f>'Учет 3б'!$L$494</f>
        <v>0</v>
      </c>
      <c r="AH94" s="247">
        <f>'Учет 3б'!$L$496</f>
        <v>0</v>
      </c>
      <c r="AI94" s="244">
        <f>'Учет 3б'!$M$488</f>
        <v>0</v>
      </c>
      <c r="AJ94" s="245">
        <f>'Учет 3б'!$M$490</f>
        <v>0</v>
      </c>
      <c r="AK94" s="245">
        <f>'Учет 3б'!$M$492</f>
        <v>0</v>
      </c>
      <c r="AL94" s="246">
        <f>'Учет 3б'!$M$494</f>
        <v>0</v>
      </c>
      <c r="AM94" s="247">
        <f>'Учет 3б'!$M$496</f>
        <v>0</v>
      </c>
      <c r="AN94" s="244">
        <f>'Учет 3б'!$N$488</f>
        <v>0</v>
      </c>
      <c r="AO94" s="245">
        <f>'Учет 3б'!$N$490</f>
        <v>0</v>
      </c>
      <c r="AP94" s="245">
        <f>'Учет 3б'!$N$492</f>
        <v>0</v>
      </c>
      <c r="AQ94" s="246">
        <f>'Учет 3б'!$N$494</f>
        <v>0</v>
      </c>
      <c r="AR94" s="247">
        <f>'Учет 3б'!$N$496</f>
        <v>0</v>
      </c>
      <c r="AS94" s="244">
        <f>'Учет 3б'!$O$488</f>
        <v>0</v>
      </c>
      <c r="AT94" s="245">
        <f>'Учет 3б'!$O$490</f>
        <v>0</v>
      </c>
      <c r="AU94" s="245">
        <f>'Учет 3б'!$O$492</f>
        <v>0</v>
      </c>
      <c r="AV94" s="246">
        <f>'Учет 3б'!$O$494</f>
        <v>0</v>
      </c>
      <c r="AW94" s="247">
        <f>'Учет 3б'!$O$496</f>
        <v>0</v>
      </c>
      <c r="AX94" s="244">
        <f>'Учет 3б'!$P$488</f>
        <v>0</v>
      </c>
      <c r="AY94" s="245">
        <f>'Учет 3б'!$P$490</f>
        <v>0</v>
      </c>
      <c r="AZ94" s="245">
        <f>'Учет 3б'!$P$492</f>
        <v>0</v>
      </c>
      <c r="BA94" s="246">
        <f>'Учет 3б'!$P$494</f>
        <v>0</v>
      </c>
      <c r="BB94" s="247">
        <f>'Учет 3б'!$P$496</f>
        <v>0</v>
      </c>
      <c r="BC94" s="244">
        <f>'Учет 3б'!$Q$488</f>
        <v>0</v>
      </c>
      <c r="BD94" s="245">
        <f>'Учет 3б'!$Q$490</f>
        <v>0</v>
      </c>
      <c r="BE94" s="245">
        <f>'Учет 3б'!$Q$492</f>
        <v>0</v>
      </c>
      <c r="BF94" s="246">
        <f>'Учет 3б'!$Q$494</f>
        <v>0</v>
      </c>
      <c r="BG94" s="247">
        <f>'Учет 3б'!$Q$496</f>
        <v>0</v>
      </c>
      <c r="BH94" s="244">
        <f>'Учет 3б'!$R$488</f>
        <v>0</v>
      </c>
      <c r="BI94" s="245">
        <f>'Учет 3б'!$R$490</f>
        <v>0</v>
      </c>
      <c r="BJ94" s="245">
        <f>'Учет 3б'!$R$492</f>
        <v>0</v>
      </c>
      <c r="BK94" s="246">
        <f>'Учет 3б'!$R$494</f>
        <v>0</v>
      </c>
      <c r="BL94" s="247">
        <f>'Учет 3б'!$R$496</f>
        <v>0</v>
      </c>
      <c r="BM94" s="244">
        <f>'Учет 3б'!$S$488</f>
        <v>0</v>
      </c>
      <c r="BN94" s="245">
        <f>'Учет 3б'!$S$490</f>
        <v>0</v>
      </c>
      <c r="BO94" s="245">
        <f>'Учет 3б'!$S$492</f>
        <v>0</v>
      </c>
      <c r="BP94" s="246">
        <f>'Учет 3б'!$S$494</f>
        <v>0</v>
      </c>
      <c r="BQ94" s="247">
        <f>'Учет 3б'!$S$496</f>
        <v>0</v>
      </c>
      <c r="BR94" s="1239">
        <f>BL95</f>
        <v>0</v>
      </c>
      <c r="BT94" s="257">
        <v>1</v>
      </c>
    </row>
    <row r="95" spans="1:72" ht="13.5" hidden="1" outlineLevel="1" thickBot="1">
      <c r="A95" s="1238"/>
      <c r="B95" s="1238"/>
      <c r="C95" s="1228"/>
      <c r="D95" s="248">
        <f>'Учет 3б'!$G$489</f>
        <v>0</v>
      </c>
      <c r="E95" s="249">
        <f>'Учет 3б'!$G$491</f>
        <v>0</v>
      </c>
      <c r="F95" s="249">
        <f>'Учет 3б'!$G$493</f>
        <v>0</v>
      </c>
      <c r="G95" s="250">
        <f>'Учет 3б'!$G$495</f>
        <v>0</v>
      </c>
      <c r="H95" s="251">
        <f>'Учет 3б'!$G$497</f>
        <v>0</v>
      </c>
      <c r="I95" s="248">
        <f>'Учет 3б'!$H$489</f>
        <v>0</v>
      </c>
      <c r="J95" s="249">
        <f>'Учет 3б'!$H$491</f>
        <v>0</v>
      </c>
      <c r="K95" s="249">
        <f>'Учет 3б'!$H$493</f>
        <v>0</v>
      </c>
      <c r="L95" s="250">
        <f>'Учет 3б'!$H$495</f>
        <v>0</v>
      </c>
      <c r="M95" s="251">
        <f>'Учет 3б'!$H$497</f>
        <v>0</v>
      </c>
      <c r="N95" s="248">
        <f>'Учет 3б'!$I$489</f>
        <v>0</v>
      </c>
      <c r="O95" s="249">
        <f>'Учет 3б'!$I$491</f>
        <v>0</v>
      </c>
      <c r="P95" s="249">
        <f>'Учет 3б'!$I$493</f>
        <v>0</v>
      </c>
      <c r="Q95" s="250">
        <f>'Учет 3б'!$I$495</f>
        <v>0</v>
      </c>
      <c r="R95" s="251">
        <f>'Учет 3б'!$I$497</f>
        <v>0</v>
      </c>
      <c r="S95" s="1248"/>
      <c r="T95" s="248">
        <f>'Учет 3б'!$J$489</f>
        <v>0</v>
      </c>
      <c r="U95" s="249">
        <f>'Учет 3б'!$J$491</f>
        <v>0</v>
      </c>
      <c r="V95" s="249">
        <f>'Учет 3б'!$J$493</f>
        <v>0</v>
      </c>
      <c r="W95" s="250">
        <f>'Учет 3б'!$J$495</f>
        <v>0</v>
      </c>
      <c r="X95" s="251">
        <f>'Учет 3б'!$J$497</f>
        <v>0</v>
      </c>
      <c r="Y95" s="248">
        <f>'Учет 3б'!$K$489</f>
        <v>0</v>
      </c>
      <c r="Z95" s="249">
        <f>'Учет 3б'!$K$491</f>
        <v>0</v>
      </c>
      <c r="AA95" s="249">
        <f>'Учет 3б'!$K$493</f>
        <v>0</v>
      </c>
      <c r="AB95" s="250">
        <f>'Учет 3б'!$K$495</f>
        <v>0</v>
      </c>
      <c r="AC95" s="251">
        <f>'Учет 3б'!$K$497</f>
        <v>0</v>
      </c>
      <c r="AD95" s="248">
        <f>'Учет 3б'!$L$489</f>
        <v>0</v>
      </c>
      <c r="AE95" s="249">
        <f>'Учет 3б'!$L$491</f>
        <v>0</v>
      </c>
      <c r="AF95" s="249">
        <f>'Учет 3б'!$L$493</f>
        <v>0</v>
      </c>
      <c r="AG95" s="250">
        <f>'Учет 3б'!$L$495</f>
        <v>0</v>
      </c>
      <c r="AH95" s="251">
        <f>'Учет 3б'!$L$497</f>
        <v>0</v>
      </c>
      <c r="AI95" s="248">
        <f>'Учет 3б'!$M$489</f>
        <v>0</v>
      </c>
      <c r="AJ95" s="249">
        <f>'Учет 3б'!$M$491</f>
        <v>0</v>
      </c>
      <c r="AK95" s="249">
        <f>'Учет 3б'!$M$493</f>
        <v>0</v>
      </c>
      <c r="AL95" s="250">
        <f>'Учет 3б'!$M$495</f>
        <v>0</v>
      </c>
      <c r="AM95" s="251">
        <f>'Учет 3б'!$M$497</f>
        <v>0</v>
      </c>
      <c r="AN95" s="248">
        <f>'Учет 3б'!$N$489</f>
        <v>0</v>
      </c>
      <c r="AO95" s="249">
        <f>'Учет 3б'!$N$491</f>
        <v>0</v>
      </c>
      <c r="AP95" s="249">
        <f>'Учет 3б'!$N$493</f>
        <v>0</v>
      </c>
      <c r="AQ95" s="250">
        <f>'Учет 3б'!$N$495</f>
        <v>0</v>
      </c>
      <c r="AR95" s="251">
        <f>'Учет 3б'!$N$497</f>
        <v>0</v>
      </c>
      <c r="AS95" s="248">
        <f>'Учет 3б'!$O$489</f>
        <v>0</v>
      </c>
      <c r="AT95" s="249">
        <f>'Учет 3б'!$O$491</f>
        <v>0</v>
      </c>
      <c r="AU95" s="249">
        <f>'Учет 3б'!$O$493</f>
        <v>0</v>
      </c>
      <c r="AV95" s="250">
        <f>'Учет 3б'!$O$495</f>
        <v>0</v>
      </c>
      <c r="AW95" s="251">
        <f>'Учет 3б'!$O$497</f>
        <v>0</v>
      </c>
      <c r="AX95" s="248">
        <f>'Учет 3б'!$P$489</f>
        <v>0</v>
      </c>
      <c r="AY95" s="249">
        <f>'Учет 3б'!$P$491</f>
        <v>0</v>
      </c>
      <c r="AZ95" s="249">
        <f>'Учет 3б'!$P$493</f>
        <v>0</v>
      </c>
      <c r="BA95" s="250">
        <f>'Учет 3б'!$P$495</f>
        <v>0</v>
      </c>
      <c r="BB95" s="251">
        <f>'Учет 3б'!$P$497</f>
        <v>0</v>
      </c>
      <c r="BC95" s="248">
        <f>'Учет 3б'!$Q$489</f>
        <v>0</v>
      </c>
      <c r="BD95" s="249">
        <f>'Учет 3б'!$Q$491</f>
        <v>0</v>
      </c>
      <c r="BE95" s="249">
        <f>'Учет 3б'!$Q$493</f>
        <v>0</v>
      </c>
      <c r="BF95" s="250">
        <f>'Учет 3б'!$Q$495</f>
        <v>0</v>
      </c>
      <c r="BG95" s="251">
        <f>'Учет 3б'!$Q$497</f>
        <v>0</v>
      </c>
      <c r="BH95" s="248">
        <f>'Учет 3б'!$R$489</f>
        <v>0</v>
      </c>
      <c r="BI95" s="249">
        <f>'Учет 3б'!$R$491</f>
        <v>0</v>
      </c>
      <c r="BJ95" s="249">
        <f>'Учет 3б'!$R$493</f>
        <v>0</v>
      </c>
      <c r="BK95" s="250">
        <f>'Учет 3б'!$R$495</f>
        <v>0</v>
      </c>
      <c r="BL95" s="251">
        <f>'Учет 3б'!$R$497</f>
        <v>0</v>
      </c>
      <c r="BM95" s="248">
        <f>'Учет 3б'!$S$489</f>
        <v>0</v>
      </c>
      <c r="BN95" s="249">
        <f>'Учет 3б'!$S$491</f>
        <v>0</v>
      </c>
      <c r="BO95" s="249">
        <f>'Учет 3б'!$S$493</f>
        <v>0</v>
      </c>
      <c r="BP95" s="250">
        <f>'Учет 3б'!$S$495</f>
        <v>0</v>
      </c>
      <c r="BQ95" s="251">
        <f>'Учет 3б'!$S$497</f>
        <v>0</v>
      </c>
      <c r="BR95" s="1240"/>
      <c r="BT95" s="257"/>
    </row>
    <row r="96" spans="1:72" hidden="1" outlineLevel="1">
      <c r="A96" s="1236">
        <f>'Учет 3б'!$D$499</f>
        <v>402</v>
      </c>
      <c r="B96" s="1236">
        <f>'Учет 3б'!$C$499</f>
        <v>323</v>
      </c>
      <c r="C96" s="1227">
        <f>IF(SUM(D96:G96)&gt;0,SUM(D96:G96),IF(SUM(I96:L96)&gt;0,SUM(I96:L96),IF(SUM(N96:Q96)&gt;0,SUM(N96:Q96),0)))</f>
        <v>0</v>
      </c>
      <c r="D96" s="244">
        <f>'Учет 3б'!$G$548</f>
        <v>0</v>
      </c>
      <c r="E96" s="245">
        <f>'Учет 3б'!$G$550</f>
        <v>0</v>
      </c>
      <c r="F96" s="245">
        <f>'Учет 3б'!$G$552</f>
        <v>0</v>
      </c>
      <c r="G96" s="246">
        <f>'Учет 3б'!$G$554</f>
        <v>0</v>
      </c>
      <c r="H96" s="247">
        <f>'Учет 3б'!$G$556</f>
        <v>0</v>
      </c>
      <c r="I96" s="244">
        <f>'Учет 3б'!$H$548</f>
        <v>0</v>
      </c>
      <c r="J96" s="245">
        <f>'Учет 3б'!$H$550</f>
        <v>0</v>
      </c>
      <c r="K96" s="245">
        <f>'Учет 3б'!$H$552</f>
        <v>0</v>
      </c>
      <c r="L96" s="246">
        <f>'Учет 3б'!$H$554</f>
        <v>0</v>
      </c>
      <c r="M96" s="247">
        <f>'Учет 3б'!$H$556</f>
        <v>0</v>
      </c>
      <c r="N96" s="244">
        <f>'Учет 3б'!$I$548</f>
        <v>0</v>
      </c>
      <c r="O96" s="245">
        <f>'Учет 3б'!$I$550</f>
        <v>0</v>
      </c>
      <c r="P96" s="245">
        <f>'Учет 3б'!$I$552</f>
        <v>0</v>
      </c>
      <c r="Q96" s="246">
        <f>'Учет 3б'!$I$554</f>
        <v>0</v>
      </c>
      <c r="R96" s="247">
        <f>'Учет 3б'!$I$556</f>
        <v>0</v>
      </c>
      <c r="S96" s="1247">
        <f>(H97+R97)/2</f>
        <v>0</v>
      </c>
      <c r="T96" s="244">
        <f>'Учет 3б'!$J$548</f>
        <v>0</v>
      </c>
      <c r="U96" s="245">
        <f>'Учет 3б'!$J$550</f>
        <v>0</v>
      </c>
      <c r="V96" s="245">
        <f>'Учет 3б'!$J$552</f>
        <v>0</v>
      </c>
      <c r="W96" s="246">
        <f>'Учет 3б'!$J$554</f>
        <v>0</v>
      </c>
      <c r="X96" s="247">
        <f>'Учет 3б'!$J$556</f>
        <v>0</v>
      </c>
      <c r="Y96" s="244">
        <f>'Учет 3б'!$K$548</f>
        <v>0</v>
      </c>
      <c r="Z96" s="245">
        <f>'Учет 3б'!$K$550</f>
        <v>0</v>
      </c>
      <c r="AA96" s="245">
        <f>'Учет 3б'!$K$552</f>
        <v>0</v>
      </c>
      <c r="AB96" s="246">
        <f>'Учет 3б'!$K$554</f>
        <v>0</v>
      </c>
      <c r="AC96" s="247">
        <f>'Учет 3б'!$K$556</f>
        <v>0</v>
      </c>
      <c r="AD96" s="244">
        <f>'Учет 3б'!$L$548</f>
        <v>0</v>
      </c>
      <c r="AE96" s="245">
        <f>'Учет 3б'!$L$550</f>
        <v>0</v>
      </c>
      <c r="AF96" s="245">
        <f>'Учет 3б'!$L$552</f>
        <v>0</v>
      </c>
      <c r="AG96" s="246">
        <f>'Учет 3б'!$L$554</f>
        <v>0</v>
      </c>
      <c r="AH96" s="247">
        <f>'Учет 3б'!$L$556</f>
        <v>0</v>
      </c>
      <c r="AI96" s="244">
        <f>'Учет 3б'!$M$548</f>
        <v>0</v>
      </c>
      <c r="AJ96" s="245">
        <f>'Учет 3б'!$M$550</f>
        <v>0</v>
      </c>
      <c r="AK96" s="245">
        <f>'Учет 3б'!$M$552</f>
        <v>0</v>
      </c>
      <c r="AL96" s="246">
        <f>'Учет 3б'!$M$554</f>
        <v>0</v>
      </c>
      <c r="AM96" s="247">
        <f>'Учет 3б'!$M$556</f>
        <v>0</v>
      </c>
      <c r="AN96" s="244">
        <f>'Учет 3б'!$N$548</f>
        <v>0</v>
      </c>
      <c r="AO96" s="245">
        <f>'Учет 3б'!$N$550</f>
        <v>0</v>
      </c>
      <c r="AP96" s="245">
        <f>'Учет 3б'!$N$552</f>
        <v>0</v>
      </c>
      <c r="AQ96" s="246">
        <f>'Учет 3б'!$N$554</f>
        <v>0</v>
      </c>
      <c r="AR96" s="247">
        <f>'Учет 3б'!$N$556</f>
        <v>0</v>
      </c>
      <c r="AS96" s="244">
        <f>'Учет 3б'!$O$548</f>
        <v>0</v>
      </c>
      <c r="AT96" s="245">
        <f>'Учет 3б'!$O$550</f>
        <v>0</v>
      </c>
      <c r="AU96" s="245">
        <f>'Учет 3б'!$O$552</f>
        <v>0</v>
      </c>
      <c r="AV96" s="246">
        <f>'Учет 3б'!$O$554</f>
        <v>0</v>
      </c>
      <c r="AW96" s="247">
        <f>'Учет 3б'!$O$556</f>
        <v>0</v>
      </c>
      <c r="AX96" s="244">
        <f>'Учет 3б'!$P$548</f>
        <v>0</v>
      </c>
      <c r="AY96" s="245">
        <f>'Учет 3б'!$P$550</f>
        <v>0</v>
      </c>
      <c r="AZ96" s="245">
        <f>'Учет 3б'!$P$552</f>
        <v>0</v>
      </c>
      <c r="BA96" s="246">
        <f>'Учет 3б'!$P$554</f>
        <v>0</v>
      </c>
      <c r="BB96" s="247">
        <f>'Учет 3б'!$P$556</f>
        <v>0</v>
      </c>
      <c r="BC96" s="244">
        <f>'Учет 3б'!$Q$548</f>
        <v>0</v>
      </c>
      <c r="BD96" s="245">
        <f>'Учет 3б'!$Q$550</f>
        <v>0</v>
      </c>
      <c r="BE96" s="245">
        <f>'Учет 3б'!$Q$552</f>
        <v>0</v>
      </c>
      <c r="BF96" s="246">
        <f>'Учет 3б'!$Q$554</f>
        <v>0</v>
      </c>
      <c r="BG96" s="247">
        <f>'Учет 3б'!$Q$556</f>
        <v>0</v>
      </c>
      <c r="BH96" s="244">
        <f>'Учет 3б'!$R$548</f>
        <v>0</v>
      </c>
      <c r="BI96" s="245">
        <f>'Учет 3б'!$R$550</f>
        <v>0</v>
      </c>
      <c r="BJ96" s="245">
        <f>'Учет 3б'!$R$552</f>
        <v>0</v>
      </c>
      <c r="BK96" s="246">
        <f>'Учет 3б'!$R$554</f>
        <v>0</v>
      </c>
      <c r="BL96" s="247">
        <f>'Учет 3б'!$R$556</f>
        <v>0</v>
      </c>
      <c r="BM96" s="244">
        <f>'Учет 3б'!$S$548</f>
        <v>0</v>
      </c>
      <c r="BN96" s="245">
        <f>'Учет 3б'!$S$550</f>
        <v>0</v>
      </c>
      <c r="BO96" s="245">
        <f>'Учет 3б'!$S$552</f>
        <v>0</v>
      </c>
      <c r="BP96" s="246">
        <f>'Учет 3б'!$S$554</f>
        <v>0</v>
      </c>
      <c r="BQ96" s="247">
        <f>'Учет 3б'!$S$556</f>
        <v>0</v>
      </c>
      <c r="BR96" s="1239">
        <f>BL97</f>
        <v>0</v>
      </c>
      <c r="BT96" s="257">
        <v>1</v>
      </c>
    </row>
    <row r="97" spans="1:72" ht="13.5" hidden="1" outlineLevel="1" thickBot="1">
      <c r="A97" s="1238"/>
      <c r="B97" s="1238"/>
      <c r="C97" s="1228"/>
      <c r="D97" s="248">
        <f>'Учет 3б'!$G$549</f>
        <v>0</v>
      </c>
      <c r="E97" s="249">
        <f>'Учет 3б'!$G$551</f>
        <v>0</v>
      </c>
      <c r="F97" s="249">
        <f>'Учет 3б'!$G$553</f>
        <v>0</v>
      </c>
      <c r="G97" s="250">
        <f>'Учет 3б'!$G$555</f>
        <v>0</v>
      </c>
      <c r="H97" s="251">
        <f>'Учет 3б'!$G$557</f>
        <v>0</v>
      </c>
      <c r="I97" s="248">
        <f>'Учет 3б'!$H$549</f>
        <v>0</v>
      </c>
      <c r="J97" s="249">
        <f>'Учет 3б'!$H$551</f>
        <v>0</v>
      </c>
      <c r="K97" s="249">
        <f>'Учет 3б'!$H$553</f>
        <v>0</v>
      </c>
      <c r="L97" s="250">
        <f>'Учет 3б'!$H$555</f>
        <v>0</v>
      </c>
      <c r="M97" s="251">
        <f>'Учет 3б'!$H$557</f>
        <v>0</v>
      </c>
      <c r="N97" s="248">
        <f>'Учет 3б'!$I$549</f>
        <v>0</v>
      </c>
      <c r="O97" s="249">
        <f>'Учет 3б'!$I$551</f>
        <v>0</v>
      </c>
      <c r="P97" s="249">
        <f>'Учет 3б'!$I$553</f>
        <v>0</v>
      </c>
      <c r="Q97" s="250">
        <f>'Учет 3б'!$I$555</f>
        <v>0</v>
      </c>
      <c r="R97" s="251">
        <f>'Учет 3б'!$I$557</f>
        <v>0</v>
      </c>
      <c r="S97" s="1248"/>
      <c r="T97" s="248">
        <f>'Учет 3б'!$J$549</f>
        <v>0</v>
      </c>
      <c r="U97" s="249">
        <f>'Учет 3б'!$J$551</f>
        <v>0</v>
      </c>
      <c r="V97" s="249">
        <f>'Учет 3б'!$J$553</f>
        <v>0</v>
      </c>
      <c r="W97" s="250">
        <f>'Учет 3б'!$J$555</f>
        <v>0</v>
      </c>
      <c r="X97" s="251">
        <f>'Учет 3б'!$J$557</f>
        <v>0</v>
      </c>
      <c r="Y97" s="248">
        <f>'Учет 3б'!$K$549</f>
        <v>0</v>
      </c>
      <c r="Z97" s="249">
        <f>'Учет 3б'!$K$551</f>
        <v>0</v>
      </c>
      <c r="AA97" s="249">
        <f>'Учет 3б'!$K$553</f>
        <v>0</v>
      </c>
      <c r="AB97" s="250">
        <f>'Учет 3б'!$K$555</f>
        <v>0</v>
      </c>
      <c r="AC97" s="251">
        <f>'Учет 3б'!$K$557</f>
        <v>0</v>
      </c>
      <c r="AD97" s="248">
        <f>'Учет 3б'!$L$549</f>
        <v>0</v>
      </c>
      <c r="AE97" s="249">
        <f>'Учет 3б'!$L$551</f>
        <v>0</v>
      </c>
      <c r="AF97" s="249">
        <f>'Учет 3б'!$L$553</f>
        <v>0</v>
      </c>
      <c r="AG97" s="250">
        <f>'Учет 3б'!$L$555</f>
        <v>0</v>
      </c>
      <c r="AH97" s="251">
        <f>'Учет 3б'!$L$557</f>
        <v>0</v>
      </c>
      <c r="AI97" s="248">
        <f>'Учет 3б'!$M$549</f>
        <v>0</v>
      </c>
      <c r="AJ97" s="249">
        <f>'Учет 3б'!$M$551</f>
        <v>0</v>
      </c>
      <c r="AK97" s="249">
        <f>'Учет 3б'!$M$553</f>
        <v>0</v>
      </c>
      <c r="AL97" s="250">
        <f>'Учет 3б'!$M$555</f>
        <v>0</v>
      </c>
      <c r="AM97" s="251">
        <f>'Учет 3б'!$M$557</f>
        <v>0</v>
      </c>
      <c r="AN97" s="248">
        <f>'Учет 3б'!$N$549</f>
        <v>0</v>
      </c>
      <c r="AO97" s="249">
        <f>'Учет 3б'!$N$551</f>
        <v>0</v>
      </c>
      <c r="AP97" s="249">
        <f>'Учет 3б'!$N$553</f>
        <v>0</v>
      </c>
      <c r="AQ97" s="250">
        <f>'Учет 3б'!$N$555</f>
        <v>0</v>
      </c>
      <c r="AR97" s="251">
        <f>'Учет 3б'!$N$557</f>
        <v>0</v>
      </c>
      <c r="AS97" s="248">
        <f>'Учет 3б'!$O$549</f>
        <v>0</v>
      </c>
      <c r="AT97" s="249">
        <f>'Учет 3б'!$O$551</f>
        <v>0</v>
      </c>
      <c r="AU97" s="249">
        <f>'Учет 3б'!$O$553</f>
        <v>0</v>
      </c>
      <c r="AV97" s="250">
        <f>'Учет 3б'!$O$555</f>
        <v>0</v>
      </c>
      <c r="AW97" s="251">
        <f>'Учет 3б'!$O$557</f>
        <v>0</v>
      </c>
      <c r="AX97" s="248">
        <f>'Учет 3б'!$P$549</f>
        <v>0</v>
      </c>
      <c r="AY97" s="249">
        <f>'Учет 3б'!$P$551</f>
        <v>0</v>
      </c>
      <c r="AZ97" s="249">
        <f>'Учет 3б'!$P$553</f>
        <v>0</v>
      </c>
      <c r="BA97" s="250">
        <f>'Учет 3б'!$P$555</f>
        <v>0</v>
      </c>
      <c r="BB97" s="251">
        <f>'Учет 3б'!$P$557</f>
        <v>0</v>
      </c>
      <c r="BC97" s="248">
        <f>'Учет 3б'!$Q$549</f>
        <v>0</v>
      </c>
      <c r="BD97" s="249">
        <f>'Учет 3б'!$Q$551</f>
        <v>0</v>
      </c>
      <c r="BE97" s="249">
        <f>'Учет 3б'!$Q$553</f>
        <v>0</v>
      </c>
      <c r="BF97" s="250">
        <f>'Учет 3б'!$Q$555</f>
        <v>0</v>
      </c>
      <c r="BG97" s="251">
        <f>'Учет 3б'!$Q$557</f>
        <v>0</v>
      </c>
      <c r="BH97" s="248">
        <f>'Учет 3б'!$R$549</f>
        <v>0</v>
      </c>
      <c r="BI97" s="249">
        <f>'Учет 3б'!$R$551</f>
        <v>0</v>
      </c>
      <c r="BJ97" s="249">
        <f>'Учет 3б'!$R$553</f>
        <v>0</v>
      </c>
      <c r="BK97" s="250">
        <f>'Учет 3б'!$R$555</f>
        <v>0</v>
      </c>
      <c r="BL97" s="251">
        <f>'Учет 3б'!$R$557</f>
        <v>0</v>
      </c>
      <c r="BM97" s="248">
        <f>'Учет 3б'!$S$549</f>
        <v>0</v>
      </c>
      <c r="BN97" s="249">
        <f>'Учет 3б'!$S$551</f>
        <v>0</v>
      </c>
      <c r="BO97" s="249">
        <f>'Учет 3б'!$S$553</f>
        <v>0</v>
      </c>
      <c r="BP97" s="250">
        <f>'Учет 3б'!$S$555</f>
        <v>0</v>
      </c>
      <c r="BQ97" s="251">
        <f>'Учет 3б'!$S$557</f>
        <v>0</v>
      </c>
      <c r="BR97" s="1240"/>
      <c r="BT97" s="257"/>
    </row>
    <row r="98" spans="1:72" hidden="1" outlineLevel="1">
      <c r="A98" s="1236">
        <f>'Учет 3б'!$D$559</f>
        <v>402</v>
      </c>
      <c r="B98" s="1236">
        <f>'Учет 3б'!$C$559</f>
        <v>324</v>
      </c>
      <c r="C98" s="1227">
        <f>IF(SUM(D98:G98)&gt;0,SUM(D98:G98),IF(SUM(I98:L98)&gt;0,SUM(I98:L98),IF(SUM(N98:Q98)&gt;0,SUM(N98:Q98),0)))</f>
        <v>0</v>
      </c>
      <c r="D98" s="244">
        <f>'Учет 3б'!$G$608</f>
        <v>0</v>
      </c>
      <c r="E98" s="245">
        <f>'Учет 3б'!$G$610</f>
        <v>0</v>
      </c>
      <c r="F98" s="245">
        <f>'Учет 3б'!$G$612</f>
        <v>0</v>
      </c>
      <c r="G98" s="246">
        <f>'Учет 3б'!$G$614</f>
        <v>0</v>
      </c>
      <c r="H98" s="247">
        <f>'Учет 3б'!$G$616</f>
        <v>0</v>
      </c>
      <c r="I98" s="244">
        <f>'Учет 3б'!$H$608</f>
        <v>0</v>
      </c>
      <c r="J98" s="245">
        <f>'Учет 3б'!$H$610</f>
        <v>0</v>
      </c>
      <c r="K98" s="245">
        <f>'Учет 3б'!$H$612</f>
        <v>0</v>
      </c>
      <c r="L98" s="246">
        <f>'Учет 3б'!$H$614</f>
        <v>0</v>
      </c>
      <c r="M98" s="247">
        <f>'Учет 3б'!$H$616</f>
        <v>0</v>
      </c>
      <c r="N98" s="244">
        <f>'Учет 3б'!$I$608</f>
        <v>0</v>
      </c>
      <c r="O98" s="245">
        <f>'Учет 3б'!$I$610</f>
        <v>0</v>
      </c>
      <c r="P98" s="245">
        <f>'Учет 3б'!$I$612</f>
        <v>0</v>
      </c>
      <c r="Q98" s="246">
        <f>'Учет 3б'!$I$614</f>
        <v>0</v>
      </c>
      <c r="R98" s="247">
        <f>'Учет 3б'!$I$616</f>
        <v>0</v>
      </c>
      <c r="S98" s="1247">
        <f>(H99+R99)/2</f>
        <v>0</v>
      </c>
      <c r="T98" s="244">
        <f>'Учет 3б'!$J$608</f>
        <v>0</v>
      </c>
      <c r="U98" s="245">
        <f>'Учет 3б'!$J$610</f>
        <v>0</v>
      </c>
      <c r="V98" s="245">
        <f>'Учет 3б'!$J$612</f>
        <v>0</v>
      </c>
      <c r="W98" s="246">
        <f>'Учет 3б'!$J$614</f>
        <v>0</v>
      </c>
      <c r="X98" s="247">
        <f>'Учет 3б'!$J$616</f>
        <v>0</v>
      </c>
      <c r="Y98" s="244">
        <f>'Учет 3б'!$K$608</f>
        <v>0</v>
      </c>
      <c r="Z98" s="245">
        <f>'Учет 3б'!$K$610</f>
        <v>0</v>
      </c>
      <c r="AA98" s="245">
        <f>'Учет 3б'!$K$612</f>
        <v>0</v>
      </c>
      <c r="AB98" s="246">
        <f>'Учет 3б'!$K$614</f>
        <v>0</v>
      </c>
      <c r="AC98" s="247">
        <f>'Учет 3б'!$K$616</f>
        <v>0</v>
      </c>
      <c r="AD98" s="244">
        <f>'Учет 3б'!$L$608</f>
        <v>0</v>
      </c>
      <c r="AE98" s="245">
        <f>'Учет 3б'!$L$610</f>
        <v>0</v>
      </c>
      <c r="AF98" s="245">
        <f>'Учет 3б'!$L$612</f>
        <v>0</v>
      </c>
      <c r="AG98" s="246">
        <f>'Учет 3б'!$L$614</f>
        <v>0</v>
      </c>
      <c r="AH98" s="247">
        <f>'Учет 3б'!$L$616</f>
        <v>0</v>
      </c>
      <c r="AI98" s="244">
        <f>'Учет 3б'!$M$608</f>
        <v>0</v>
      </c>
      <c r="AJ98" s="245">
        <f>'Учет 3б'!$M$610</f>
        <v>0</v>
      </c>
      <c r="AK98" s="245">
        <f>'Учет 3б'!$M$612</f>
        <v>0</v>
      </c>
      <c r="AL98" s="246">
        <f>'Учет 3б'!$M$614</f>
        <v>0</v>
      </c>
      <c r="AM98" s="247">
        <f>'Учет 3б'!$M$616</f>
        <v>0</v>
      </c>
      <c r="AN98" s="244">
        <f>'Учет 3б'!$N$608</f>
        <v>0</v>
      </c>
      <c r="AO98" s="245">
        <f>'Учет 3б'!$N$610</f>
        <v>0</v>
      </c>
      <c r="AP98" s="245">
        <f>'Учет 3б'!$N$612</f>
        <v>0</v>
      </c>
      <c r="AQ98" s="246">
        <f>'Учет 3б'!$N$614</f>
        <v>0</v>
      </c>
      <c r="AR98" s="247">
        <f>'Учет 3б'!$N$616</f>
        <v>0</v>
      </c>
      <c r="AS98" s="244">
        <f>'Учет 3б'!$O$608</f>
        <v>0</v>
      </c>
      <c r="AT98" s="245">
        <f>'Учет 3б'!$O$610</f>
        <v>0</v>
      </c>
      <c r="AU98" s="245">
        <f>'Учет 3б'!$O$612</f>
        <v>0</v>
      </c>
      <c r="AV98" s="246">
        <f>'Учет 3б'!$O$614</f>
        <v>0</v>
      </c>
      <c r="AW98" s="247">
        <f>'Учет 3б'!$O$616</f>
        <v>0</v>
      </c>
      <c r="AX98" s="244">
        <f>'Учет 3б'!$P$608</f>
        <v>0</v>
      </c>
      <c r="AY98" s="245">
        <f>'Учет 3б'!$P$610</f>
        <v>0</v>
      </c>
      <c r="AZ98" s="245">
        <f>'Учет 3б'!$P$612</f>
        <v>0</v>
      </c>
      <c r="BA98" s="246">
        <f>'Учет 3б'!$P$614</f>
        <v>0</v>
      </c>
      <c r="BB98" s="247">
        <f>'Учет 3б'!$P$616</f>
        <v>0</v>
      </c>
      <c r="BC98" s="244">
        <f>'Учет 3б'!$Q$608</f>
        <v>0</v>
      </c>
      <c r="BD98" s="245">
        <f>'Учет 3б'!$Q$610</f>
        <v>0</v>
      </c>
      <c r="BE98" s="245">
        <f>'Учет 3б'!$Q$612</f>
        <v>0</v>
      </c>
      <c r="BF98" s="246">
        <f>'Учет 3б'!$Q$614</f>
        <v>0</v>
      </c>
      <c r="BG98" s="247">
        <f>'Учет 3б'!$Q$616</f>
        <v>0</v>
      </c>
      <c r="BH98" s="244">
        <f>'Учет 3б'!$R$608</f>
        <v>0</v>
      </c>
      <c r="BI98" s="245">
        <f>'Учет 3б'!$R$610</f>
        <v>0</v>
      </c>
      <c r="BJ98" s="245">
        <f>'Учет 3б'!$R$612</f>
        <v>0</v>
      </c>
      <c r="BK98" s="246">
        <f>'Учет 3б'!$R$614</f>
        <v>0</v>
      </c>
      <c r="BL98" s="247">
        <f>'Учет 3б'!$R$616</f>
        <v>0</v>
      </c>
      <c r="BM98" s="244">
        <f>'Учет 3б'!$S$608</f>
        <v>0</v>
      </c>
      <c r="BN98" s="245">
        <f>'Учет 3б'!$S$610</f>
        <v>0</v>
      </c>
      <c r="BO98" s="245">
        <f>'Учет 3б'!$S$612</f>
        <v>0</v>
      </c>
      <c r="BP98" s="246">
        <f>'Учет 3б'!$S$614</f>
        <v>0</v>
      </c>
      <c r="BQ98" s="247">
        <f>'Учет 3б'!$S$616</f>
        <v>0</v>
      </c>
      <c r="BR98" s="1239">
        <f>BL99</f>
        <v>0</v>
      </c>
      <c r="BT98" s="257">
        <v>1</v>
      </c>
    </row>
    <row r="99" spans="1:72" ht="13.5" hidden="1" outlineLevel="1" thickBot="1">
      <c r="A99" s="1238"/>
      <c r="B99" s="1238"/>
      <c r="C99" s="1228"/>
      <c r="D99" s="248">
        <f>'Учет 3б'!$G$609</f>
        <v>0</v>
      </c>
      <c r="E99" s="249">
        <f>'Учет 3б'!$G$611</f>
        <v>0</v>
      </c>
      <c r="F99" s="249">
        <f>'Учет 3б'!$G$613</f>
        <v>0</v>
      </c>
      <c r="G99" s="250">
        <f>'Учет 3б'!$G$615</f>
        <v>0</v>
      </c>
      <c r="H99" s="251">
        <f>'Учет 3б'!$G$617</f>
        <v>0</v>
      </c>
      <c r="I99" s="248">
        <f>'Учет 3б'!$H$609</f>
        <v>0</v>
      </c>
      <c r="J99" s="249">
        <f>'Учет 3б'!$H$611</f>
        <v>0</v>
      </c>
      <c r="K99" s="249">
        <f>'Учет 3б'!$H$613</f>
        <v>0</v>
      </c>
      <c r="L99" s="250">
        <f>'Учет 3б'!$H$615</f>
        <v>0</v>
      </c>
      <c r="M99" s="251">
        <f>'Учет 3б'!$H$617</f>
        <v>0</v>
      </c>
      <c r="N99" s="248">
        <f>'Учет 3б'!$I$609</f>
        <v>0</v>
      </c>
      <c r="O99" s="249">
        <f>'Учет 3б'!$I$611</f>
        <v>0</v>
      </c>
      <c r="P99" s="249">
        <f>'Учет 3б'!$I$613</f>
        <v>0</v>
      </c>
      <c r="Q99" s="250">
        <f>'Учет 3б'!$I$615</f>
        <v>0</v>
      </c>
      <c r="R99" s="251">
        <f>'Учет 3б'!$I$617</f>
        <v>0</v>
      </c>
      <c r="S99" s="1248"/>
      <c r="T99" s="248">
        <f>'Учет 3б'!$J$609</f>
        <v>0</v>
      </c>
      <c r="U99" s="249">
        <f>'Учет 3б'!$J$611</f>
        <v>0</v>
      </c>
      <c r="V99" s="249">
        <f>'Учет 3б'!$J$613</f>
        <v>0</v>
      </c>
      <c r="W99" s="250">
        <f>'Учет 3б'!$J$615</f>
        <v>0</v>
      </c>
      <c r="X99" s="251">
        <f>'Учет 3б'!$J$617</f>
        <v>0</v>
      </c>
      <c r="Y99" s="248">
        <f>'Учет 3б'!$K$609</f>
        <v>0</v>
      </c>
      <c r="Z99" s="249">
        <f>'Учет 3б'!$K$611</f>
        <v>0</v>
      </c>
      <c r="AA99" s="249">
        <f>'Учет 3б'!$K$613</f>
        <v>0</v>
      </c>
      <c r="AB99" s="250">
        <f>'Учет 3б'!$K$615</f>
        <v>0</v>
      </c>
      <c r="AC99" s="251">
        <f>'Учет 3б'!$K$617</f>
        <v>0</v>
      </c>
      <c r="AD99" s="248">
        <f>'Учет 3б'!$L$609</f>
        <v>0</v>
      </c>
      <c r="AE99" s="249">
        <f>'Учет 3б'!$L$611</f>
        <v>0</v>
      </c>
      <c r="AF99" s="249">
        <f>'Учет 3б'!$L$613</f>
        <v>0</v>
      </c>
      <c r="AG99" s="250">
        <f>'Учет 3б'!$L$615</f>
        <v>0</v>
      </c>
      <c r="AH99" s="251">
        <f>'Учет 3б'!$L$617</f>
        <v>0</v>
      </c>
      <c r="AI99" s="248">
        <f>'Учет 3б'!$M$609</f>
        <v>0</v>
      </c>
      <c r="AJ99" s="249">
        <f>'Учет 3б'!$M$611</f>
        <v>0</v>
      </c>
      <c r="AK99" s="249">
        <f>'Учет 3б'!$M$613</f>
        <v>0</v>
      </c>
      <c r="AL99" s="250">
        <f>'Учет 3б'!$M$615</f>
        <v>0</v>
      </c>
      <c r="AM99" s="251">
        <f>'Учет 3б'!$M$617</f>
        <v>0</v>
      </c>
      <c r="AN99" s="248">
        <f>'Учет 3б'!$N$609</f>
        <v>0</v>
      </c>
      <c r="AO99" s="249">
        <f>'Учет 3б'!$N$611</f>
        <v>0</v>
      </c>
      <c r="AP99" s="249">
        <f>'Учет 3б'!$N$613</f>
        <v>0</v>
      </c>
      <c r="AQ99" s="250">
        <f>'Учет 3б'!$N$615</f>
        <v>0</v>
      </c>
      <c r="AR99" s="251">
        <f>'Учет 3б'!$N$617</f>
        <v>0</v>
      </c>
      <c r="AS99" s="248">
        <f>'Учет 3б'!$O$609</f>
        <v>0</v>
      </c>
      <c r="AT99" s="249">
        <f>'Учет 3б'!$O$611</f>
        <v>0</v>
      </c>
      <c r="AU99" s="249">
        <f>'Учет 3б'!$O$613</f>
        <v>0</v>
      </c>
      <c r="AV99" s="250">
        <f>'Учет 3б'!$O$615</f>
        <v>0</v>
      </c>
      <c r="AW99" s="251">
        <f>'Учет 3б'!$O$617</f>
        <v>0</v>
      </c>
      <c r="AX99" s="248">
        <f>'Учет 3б'!$P$609</f>
        <v>0</v>
      </c>
      <c r="AY99" s="249">
        <f>'Учет 3б'!$P$611</f>
        <v>0</v>
      </c>
      <c r="AZ99" s="249">
        <f>'Учет 3б'!$P$613</f>
        <v>0</v>
      </c>
      <c r="BA99" s="250">
        <f>'Учет 3б'!$P$615</f>
        <v>0</v>
      </c>
      <c r="BB99" s="251">
        <f>'Учет 3б'!$P$617</f>
        <v>0</v>
      </c>
      <c r="BC99" s="248">
        <f>'Учет 3б'!$Q$609</f>
        <v>0</v>
      </c>
      <c r="BD99" s="249">
        <f>'Учет 3б'!$Q$611</f>
        <v>0</v>
      </c>
      <c r="BE99" s="249">
        <f>'Учет 3б'!$Q$613</f>
        <v>0</v>
      </c>
      <c r="BF99" s="250">
        <f>'Учет 3б'!$Q$615</f>
        <v>0</v>
      </c>
      <c r="BG99" s="251">
        <f>'Учет 3б'!$Q$617</f>
        <v>0</v>
      </c>
      <c r="BH99" s="248">
        <f>'Учет 3б'!$R$609</f>
        <v>0</v>
      </c>
      <c r="BI99" s="249">
        <f>'Учет 3б'!$R$611</f>
        <v>0</v>
      </c>
      <c r="BJ99" s="249">
        <f>'Учет 3б'!$R$613</f>
        <v>0</v>
      </c>
      <c r="BK99" s="250">
        <f>'Учет 3б'!$R$615</f>
        <v>0</v>
      </c>
      <c r="BL99" s="251">
        <f>'Учет 3б'!$R$617</f>
        <v>0</v>
      </c>
      <c r="BM99" s="248">
        <f>'Учет 3б'!$S$609</f>
        <v>0</v>
      </c>
      <c r="BN99" s="249">
        <f>'Учет 3б'!$S$611</f>
        <v>0</v>
      </c>
      <c r="BO99" s="249">
        <f>'Учет 3б'!$S$613</f>
        <v>0</v>
      </c>
      <c r="BP99" s="250">
        <f>'Учет 3б'!$S$615</f>
        <v>0</v>
      </c>
      <c r="BQ99" s="251">
        <f>'Учет 3б'!$S$617</f>
        <v>0</v>
      </c>
      <c r="BR99" s="1240"/>
      <c r="BT99" s="257"/>
    </row>
    <row r="100" spans="1:72" hidden="1" outlineLevel="1">
      <c r="A100" s="1236">
        <f>'Учет 3б'!$D$619</f>
        <v>0</v>
      </c>
      <c r="B100" s="1236">
        <f>'Учет 3б'!$C$619</f>
        <v>325</v>
      </c>
      <c r="C100" s="1227">
        <f>IF(SUM(D100:G100)&gt;0,SUM(D100:G100),IF(SUM(I100:L100)&gt;0,SUM(I100:L100),IF(SUM(N100:Q100)&gt;0,SUM(N100:Q100),0)))</f>
        <v>0</v>
      </c>
      <c r="D100" s="244">
        <f>'Учет 3б'!$G$668</f>
        <v>0</v>
      </c>
      <c r="E100" s="245">
        <f>'Учет 3б'!$G$670</f>
        <v>0</v>
      </c>
      <c r="F100" s="245">
        <f>'Учет 3б'!$G$672</f>
        <v>0</v>
      </c>
      <c r="G100" s="246">
        <f>'Учет 3б'!$G$674</f>
        <v>0</v>
      </c>
      <c r="H100" s="247">
        <f>'Учет 3б'!$G$676</f>
        <v>0</v>
      </c>
      <c r="I100" s="244">
        <f>'Учет 3б'!$H$668</f>
        <v>0</v>
      </c>
      <c r="J100" s="245">
        <f>'Учет 3б'!$H$670</f>
        <v>0</v>
      </c>
      <c r="K100" s="245">
        <f>'Учет 3б'!$H$672</f>
        <v>0</v>
      </c>
      <c r="L100" s="246">
        <f>'Учет 3б'!$H$674</f>
        <v>0</v>
      </c>
      <c r="M100" s="247">
        <f>'Учет 3б'!$H$676</f>
        <v>0</v>
      </c>
      <c r="N100" s="244">
        <f>'Учет 3б'!$I$668</f>
        <v>0</v>
      </c>
      <c r="O100" s="245">
        <f>'Учет 3б'!$I$670</f>
        <v>0</v>
      </c>
      <c r="P100" s="245">
        <f>'Учет 3б'!$I$672</f>
        <v>0</v>
      </c>
      <c r="Q100" s="246">
        <f>'Учет 3б'!$I$674</f>
        <v>0</v>
      </c>
      <c r="R100" s="247">
        <f>'Учет 3б'!$I$676</f>
        <v>0</v>
      </c>
      <c r="S100" s="1247">
        <f>(H101+R101)/2</f>
        <v>0</v>
      </c>
      <c r="T100" s="244">
        <f>'Учет 3б'!$J$668</f>
        <v>0</v>
      </c>
      <c r="U100" s="245">
        <f>'Учет 3б'!$J$670</f>
        <v>0</v>
      </c>
      <c r="V100" s="245">
        <f>'Учет 3б'!$J$672</f>
        <v>0</v>
      </c>
      <c r="W100" s="246">
        <f>'Учет 3б'!$J$674</f>
        <v>0</v>
      </c>
      <c r="X100" s="247">
        <f>'Учет 3б'!$J$676</f>
        <v>0</v>
      </c>
      <c r="Y100" s="244">
        <f>'Учет 3б'!$K$668</f>
        <v>0</v>
      </c>
      <c r="Z100" s="245">
        <f>'Учет 3б'!$K$670</f>
        <v>0</v>
      </c>
      <c r="AA100" s="245">
        <f>'Учет 3б'!$K$672</f>
        <v>0</v>
      </c>
      <c r="AB100" s="246">
        <f>'Учет 3б'!$K$674</f>
        <v>0</v>
      </c>
      <c r="AC100" s="247">
        <f>'Учет 3б'!$K$676</f>
        <v>0</v>
      </c>
      <c r="AD100" s="244">
        <f>'Учет 3б'!$L$668</f>
        <v>0</v>
      </c>
      <c r="AE100" s="245">
        <f>'Учет 3б'!$L$670</f>
        <v>0</v>
      </c>
      <c r="AF100" s="245">
        <f>'Учет 3б'!$L$672</f>
        <v>0</v>
      </c>
      <c r="AG100" s="246">
        <f>'Учет 3б'!$L$674</f>
        <v>0</v>
      </c>
      <c r="AH100" s="247">
        <f>'Учет 3б'!$L$676</f>
        <v>0</v>
      </c>
      <c r="AI100" s="244">
        <f>'Учет 3б'!$M$668</f>
        <v>0</v>
      </c>
      <c r="AJ100" s="245">
        <f>'Учет 3б'!$M$670</f>
        <v>0</v>
      </c>
      <c r="AK100" s="245">
        <f>'Учет 3б'!$M$672</f>
        <v>0</v>
      </c>
      <c r="AL100" s="246">
        <f>'Учет 3б'!$M$674</f>
        <v>0</v>
      </c>
      <c r="AM100" s="247">
        <f>'Учет 3б'!$M$676</f>
        <v>0</v>
      </c>
      <c r="AN100" s="244">
        <f>'Учет 3б'!$N$668</f>
        <v>0</v>
      </c>
      <c r="AO100" s="245">
        <f>'Учет 3б'!$N$670</f>
        <v>0</v>
      </c>
      <c r="AP100" s="245">
        <f>'Учет 3б'!$N$672</f>
        <v>0</v>
      </c>
      <c r="AQ100" s="246">
        <f>'Учет 3б'!$N$674</f>
        <v>0</v>
      </c>
      <c r="AR100" s="247">
        <f>'Учет 3б'!$N$676</f>
        <v>0</v>
      </c>
      <c r="AS100" s="244">
        <f>'Учет 3б'!$O$668</f>
        <v>0</v>
      </c>
      <c r="AT100" s="245">
        <f>'Учет 3б'!$O$670</f>
        <v>0</v>
      </c>
      <c r="AU100" s="245">
        <f>'Учет 3б'!$O$672</f>
        <v>0</v>
      </c>
      <c r="AV100" s="246">
        <f>'Учет 3б'!$O$674</f>
        <v>0</v>
      </c>
      <c r="AW100" s="247">
        <f>'Учет 3б'!$O$676</f>
        <v>0</v>
      </c>
      <c r="AX100" s="244">
        <f>'Учет 3б'!$P$668</f>
        <v>0</v>
      </c>
      <c r="AY100" s="245">
        <f>'Учет 3б'!$P$670</f>
        <v>0</v>
      </c>
      <c r="AZ100" s="245">
        <f>'Учет 3б'!$P$672</f>
        <v>0</v>
      </c>
      <c r="BA100" s="246">
        <f>'Учет 3б'!$P$674</f>
        <v>0</v>
      </c>
      <c r="BB100" s="247">
        <f>'Учет 3б'!$P$676</f>
        <v>0</v>
      </c>
      <c r="BC100" s="244">
        <f>'Учет 3б'!$Q$668</f>
        <v>0</v>
      </c>
      <c r="BD100" s="245">
        <f>'Учет 3б'!$Q$670</f>
        <v>0</v>
      </c>
      <c r="BE100" s="245">
        <f>'Учет 3б'!$Q$672</f>
        <v>0</v>
      </c>
      <c r="BF100" s="246">
        <f>'Учет 3б'!$Q$674</f>
        <v>0</v>
      </c>
      <c r="BG100" s="247">
        <f>'Учет 3б'!$Q$676</f>
        <v>0</v>
      </c>
      <c r="BH100" s="244">
        <f>'Учет 3б'!$R$668</f>
        <v>0</v>
      </c>
      <c r="BI100" s="245">
        <f>'Учет 3б'!$R$670</f>
        <v>0</v>
      </c>
      <c r="BJ100" s="245">
        <f>'Учет 3б'!$R$672</f>
        <v>0</v>
      </c>
      <c r="BK100" s="246">
        <f>'Учет 3б'!$R$674</f>
        <v>0</v>
      </c>
      <c r="BL100" s="247">
        <f>'Учет 3б'!$R$676</f>
        <v>0</v>
      </c>
      <c r="BM100" s="244">
        <f>'Учет 3б'!$S$668</f>
        <v>0</v>
      </c>
      <c r="BN100" s="245">
        <f>'Учет 3б'!$S$670</f>
        <v>0</v>
      </c>
      <c r="BO100" s="245">
        <f>'Учет 3б'!$S$672</f>
        <v>0</v>
      </c>
      <c r="BP100" s="246">
        <f>'Учет 3б'!$S$674</f>
        <v>0</v>
      </c>
      <c r="BQ100" s="247">
        <f>'Учет 3б'!$S$676</f>
        <v>0</v>
      </c>
      <c r="BR100" s="1239">
        <f>BL101</f>
        <v>0</v>
      </c>
      <c r="BT100" s="257">
        <v>1</v>
      </c>
    </row>
    <row r="101" spans="1:72" ht="13.5" hidden="1" outlineLevel="1" thickBot="1">
      <c r="A101" s="1238"/>
      <c r="B101" s="1238"/>
      <c r="C101" s="1228"/>
      <c r="D101" s="248">
        <f>'Учет 3б'!$G$669</f>
        <v>0</v>
      </c>
      <c r="E101" s="249">
        <f>'Учет 3б'!$G$671</f>
        <v>0</v>
      </c>
      <c r="F101" s="249">
        <f>'Учет 3б'!$G$673</f>
        <v>0</v>
      </c>
      <c r="G101" s="250">
        <f>'Учет 3б'!$G$675</f>
        <v>0</v>
      </c>
      <c r="H101" s="251">
        <f>'Учет 3б'!$G$677</f>
        <v>0</v>
      </c>
      <c r="I101" s="248">
        <f>'Учет 3б'!$H$669</f>
        <v>0</v>
      </c>
      <c r="J101" s="249">
        <f>'Учет 3б'!$H$671</f>
        <v>0</v>
      </c>
      <c r="K101" s="249">
        <f>'Учет 3б'!$H$673</f>
        <v>0</v>
      </c>
      <c r="L101" s="250">
        <f>'Учет 3б'!$H$675</f>
        <v>0</v>
      </c>
      <c r="M101" s="251">
        <f>'Учет 3б'!$H$677</f>
        <v>0</v>
      </c>
      <c r="N101" s="248">
        <f>'Учет 3б'!$I$669</f>
        <v>0</v>
      </c>
      <c r="O101" s="249">
        <f>'Учет 3б'!$I$671</f>
        <v>0</v>
      </c>
      <c r="P101" s="249">
        <f>'Учет 3б'!$I$673</f>
        <v>0</v>
      </c>
      <c r="Q101" s="250">
        <f>'Учет 3б'!$I$675</f>
        <v>0</v>
      </c>
      <c r="R101" s="251">
        <f>'Учет 3б'!$I$677</f>
        <v>0</v>
      </c>
      <c r="S101" s="1248"/>
      <c r="T101" s="248">
        <f>'Учет 3б'!$J$669</f>
        <v>0</v>
      </c>
      <c r="U101" s="249">
        <f>'Учет 3б'!$J$671</f>
        <v>0</v>
      </c>
      <c r="V101" s="249">
        <f>'Учет 3б'!$J$673</f>
        <v>0</v>
      </c>
      <c r="W101" s="250">
        <f>'Учет 3б'!$J$675</f>
        <v>0</v>
      </c>
      <c r="X101" s="251">
        <f>'Учет 3б'!$J$677</f>
        <v>0</v>
      </c>
      <c r="Y101" s="248">
        <f>'Учет 3б'!$K$669</f>
        <v>0</v>
      </c>
      <c r="Z101" s="249">
        <f>'Учет 3б'!$K$671</f>
        <v>0</v>
      </c>
      <c r="AA101" s="249">
        <f>'Учет 3б'!$K$673</f>
        <v>0</v>
      </c>
      <c r="AB101" s="250">
        <f>'Учет 3б'!$K$675</f>
        <v>0</v>
      </c>
      <c r="AC101" s="251">
        <f>'Учет 3б'!$K$677</f>
        <v>0</v>
      </c>
      <c r="AD101" s="248">
        <f>'Учет 3б'!$L$669</f>
        <v>0</v>
      </c>
      <c r="AE101" s="249">
        <f>'Учет 3б'!$L$671</f>
        <v>0</v>
      </c>
      <c r="AF101" s="249">
        <f>'Учет 3б'!$L$673</f>
        <v>0</v>
      </c>
      <c r="AG101" s="250">
        <f>'Учет 3б'!$L$675</f>
        <v>0</v>
      </c>
      <c r="AH101" s="251">
        <f>'Учет 3б'!$L$677</f>
        <v>0</v>
      </c>
      <c r="AI101" s="248">
        <f>'Учет 3б'!$M$669</f>
        <v>0</v>
      </c>
      <c r="AJ101" s="249">
        <f>'Учет 3б'!$M$671</f>
        <v>0</v>
      </c>
      <c r="AK101" s="249">
        <f>'Учет 3б'!$M$673</f>
        <v>0</v>
      </c>
      <c r="AL101" s="250">
        <f>'Учет 3б'!$M$675</f>
        <v>0</v>
      </c>
      <c r="AM101" s="251">
        <f>'Учет 3б'!$M$677</f>
        <v>0</v>
      </c>
      <c r="AN101" s="248">
        <f>'Учет 3б'!$N$669</f>
        <v>0</v>
      </c>
      <c r="AO101" s="249">
        <f>'Учет 3б'!$N$671</f>
        <v>0</v>
      </c>
      <c r="AP101" s="249">
        <f>'Учет 3б'!$N$673</f>
        <v>0</v>
      </c>
      <c r="AQ101" s="250">
        <f>'Учет 3б'!$N$675</f>
        <v>0</v>
      </c>
      <c r="AR101" s="251">
        <f>'Учет 3б'!$N$677</f>
        <v>0</v>
      </c>
      <c r="AS101" s="248">
        <f>'Учет 3б'!$O$669</f>
        <v>0</v>
      </c>
      <c r="AT101" s="249">
        <f>'Учет 3б'!$O$671</f>
        <v>0</v>
      </c>
      <c r="AU101" s="249">
        <f>'Учет 3б'!$O$673</f>
        <v>0</v>
      </c>
      <c r="AV101" s="250">
        <f>'Учет 3б'!$O$675</f>
        <v>0</v>
      </c>
      <c r="AW101" s="251">
        <f>'Учет 3б'!$O$677</f>
        <v>0</v>
      </c>
      <c r="AX101" s="248">
        <f>'Учет 3б'!$P$669</f>
        <v>0</v>
      </c>
      <c r="AY101" s="249">
        <f>'Учет 3б'!$P$671</f>
        <v>0</v>
      </c>
      <c r="AZ101" s="249">
        <f>'Учет 3б'!$P$673</f>
        <v>0</v>
      </c>
      <c r="BA101" s="250">
        <f>'Учет 3б'!$P$675</f>
        <v>0</v>
      </c>
      <c r="BB101" s="251">
        <f>'Учет 3б'!$P$677</f>
        <v>0</v>
      </c>
      <c r="BC101" s="248">
        <f>'Учет 3б'!$Q$669</f>
        <v>0</v>
      </c>
      <c r="BD101" s="249">
        <f>'Учет 3б'!$Q$671</f>
        <v>0</v>
      </c>
      <c r="BE101" s="249">
        <f>'Учет 3б'!$Q$673</f>
        <v>0</v>
      </c>
      <c r="BF101" s="250">
        <f>'Учет 3б'!$Q$675</f>
        <v>0</v>
      </c>
      <c r="BG101" s="251">
        <f>'Учет 3б'!$Q$677</f>
        <v>0</v>
      </c>
      <c r="BH101" s="248">
        <f>'Учет 3б'!$R$669</f>
        <v>0</v>
      </c>
      <c r="BI101" s="249">
        <f>'Учет 3б'!$R$671</f>
        <v>0</v>
      </c>
      <c r="BJ101" s="249">
        <f>'Учет 3б'!$R$673</f>
        <v>0</v>
      </c>
      <c r="BK101" s="250">
        <f>'Учет 3б'!$R$675</f>
        <v>0</v>
      </c>
      <c r="BL101" s="251">
        <f>'Учет 3б'!$R$677</f>
        <v>0</v>
      </c>
      <c r="BM101" s="248">
        <f>'Учет 3б'!$S$669</f>
        <v>0</v>
      </c>
      <c r="BN101" s="249">
        <f>'Учет 3б'!$S$671</f>
        <v>0</v>
      </c>
      <c r="BO101" s="249">
        <f>'Учет 3б'!$S$673</f>
        <v>0</v>
      </c>
      <c r="BP101" s="250">
        <f>'Учет 3б'!$S$675</f>
        <v>0</v>
      </c>
      <c r="BQ101" s="251">
        <f>'Учет 3б'!$S$677</f>
        <v>0</v>
      </c>
      <c r="BR101" s="1240"/>
      <c r="BT101" s="257"/>
    </row>
    <row r="102" spans="1:72" hidden="1" outlineLevel="1">
      <c r="A102" s="1236">
        <f>'Учет 3б'!$D$679</f>
        <v>0</v>
      </c>
      <c r="B102" s="1236">
        <f>'Учет 3б'!$C$679</f>
        <v>326</v>
      </c>
      <c r="C102" s="1227">
        <f>IF(SUM(D102:G102)&gt;0,SUM(D102:G102),IF(SUM(I102:L102)&gt;0,SUM(I102:L102),IF(SUM(N102:Q102)&gt;0,SUM(N102:Q102),0)))</f>
        <v>0</v>
      </c>
      <c r="D102" s="244">
        <f>'Учет 3б'!$G$728</f>
        <v>0</v>
      </c>
      <c r="E102" s="245">
        <f>'Учет 3б'!$G$730</f>
        <v>0</v>
      </c>
      <c r="F102" s="245">
        <f>'Учет 3б'!$G$732</f>
        <v>0</v>
      </c>
      <c r="G102" s="246">
        <f>'Учет 3б'!$G$734</f>
        <v>0</v>
      </c>
      <c r="H102" s="247">
        <f>'Учет 3б'!$G$736</f>
        <v>0</v>
      </c>
      <c r="I102" s="244">
        <f>'Учет 3б'!$H$728</f>
        <v>0</v>
      </c>
      <c r="J102" s="245">
        <f>'Учет 3б'!$H$730</f>
        <v>0</v>
      </c>
      <c r="K102" s="245">
        <f>'Учет 3б'!$H$732</f>
        <v>0</v>
      </c>
      <c r="L102" s="246">
        <f>'Учет 3б'!$H$734</f>
        <v>0</v>
      </c>
      <c r="M102" s="247">
        <f>'Учет 3б'!$H$736</f>
        <v>0</v>
      </c>
      <c r="N102" s="244">
        <f>'Учет 3б'!$I$728</f>
        <v>0</v>
      </c>
      <c r="O102" s="245">
        <f>'Учет 3б'!$I$730</f>
        <v>0</v>
      </c>
      <c r="P102" s="245">
        <f>'Учет 3б'!$I$732</f>
        <v>0</v>
      </c>
      <c r="Q102" s="246">
        <f>'Учет 3б'!$I$734</f>
        <v>0</v>
      </c>
      <c r="R102" s="247">
        <f>'Учет 3б'!$I$736</f>
        <v>0</v>
      </c>
      <c r="S102" s="1247">
        <f>(H103+R103)/2</f>
        <v>0</v>
      </c>
      <c r="T102" s="244">
        <f>'Учет 3б'!$J$728</f>
        <v>0</v>
      </c>
      <c r="U102" s="245">
        <f>'Учет 3б'!$J$730</f>
        <v>0</v>
      </c>
      <c r="V102" s="245">
        <f>'Учет 3б'!$J$732</f>
        <v>0</v>
      </c>
      <c r="W102" s="246">
        <f>'Учет 3б'!$J$734</f>
        <v>0</v>
      </c>
      <c r="X102" s="247">
        <f>'Учет 3б'!$J$736</f>
        <v>0</v>
      </c>
      <c r="Y102" s="244">
        <f>'Учет 3б'!$K$728</f>
        <v>0</v>
      </c>
      <c r="Z102" s="245">
        <f>'Учет 3б'!$K$730</f>
        <v>0</v>
      </c>
      <c r="AA102" s="245">
        <f>'Учет 3б'!$K$732</f>
        <v>0</v>
      </c>
      <c r="AB102" s="246">
        <f>'Учет 3б'!$K$734</f>
        <v>0</v>
      </c>
      <c r="AC102" s="247">
        <f>'Учет 3б'!$K$736</f>
        <v>0</v>
      </c>
      <c r="AD102" s="244">
        <f>'Учет 3б'!$L$728</f>
        <v>0</v>
      </c>
      <c r="AE102" s="245">
        <f>'Учет 3б'!$L$730</f>
        <v>0</v>
      </c>
      <c r="AF102" s="245">
        <f>'Учет 3б'!$L$732</f>
        <v>0</v>
      </c>
      <c r="AG102" s="246">
        <f>'Учет 3б'!$L$734</f>
        <v>0</v>
      </c>
      <c r="AH102" s="247">
        <f>'Учет 3б'!$L$736</f>
        <v>0</v>
      </c>
      <c r="AI102" s="244">
        <f>'Учет 3б'!$M$728</f>
        <v>0</v>
      </c>
      <c r="AJ102" s="245">
        <f>'Учет 3б'!$M$730</f>
        <v>0</v>
      </c>
      <c r="AK102" s="245">
        <f>'Учет 3б'!$M$732</f>
        <v>0</v>
      </c>
      <c r="AL102" s="246">
        <f>'Учет 3б'!$M$734</f>
        <v>0</v>
      </c>
      <c r="AM102" s="247">
        <f>'Учет 3б'!$M$736</f>
        <v>0</v>
      </c>
      <c r="AN102" s="244">
        <f>'Учет 3б'!$N$728</f>
        <v>0</v>
      </c>
      <c r="AO102" s="245">
        <f>'Учет 3б'!$N$730</f>
        <v>0</v>
      </c>
      <c r="AP102" s="245">
        <f>'Учет 3б'!$N$732</f>
        <v>0</v>
      </c>
      <c r="AQ102" s="246">
        <f>'Учет 3б'!$N$734</f>
        <v>0</v>
      </c>
      <c r="AR102" s="247">
        <f>'Учет 3б'!$N$736</f>
        <v>0</v>
      </c>
      <c r="AS102" s="244">
        <f>'Учет 3б'!$O$728</f>
        <v>0</v>
      </c>
      <c r="AT102" s="245">
        <f>'Учет 3б'!$O$730</f>
        <v>0</v>
      </c>
      <c r="AU102" s="245">
        <f>'Учет 3б'!$O$732</f>
        <v>0</v>
      </c>
      <c r="AV102" s="246">
        <f>'Учет 3б'!$O$734</f>
        <v>0</v>
      </c>
      <c r="AW102" s="247">
        <f>'Учет 3б'!$O$736</f>
        <v>0</v>
      </c>
      <c r="AX102" s="244">
        <f>'Учет 3б'!$P$728</f>
        <v>0</v>
      </c>
      <c r="AY102" s="245">
        <f>'Учет 3б'!$P$730</f>
        <v>0</v>
      </c>
      <c r="AZ102" s="245">
        <f>'Учет 3б'!$P$732</f>
        <v>0</v>
      </c>
      <c r="BA102" s="246">
        <f>'Учет 3б'!$P$734</f>
        <v>0</v>
      </c>
      <c r="BB102" s="247">
        <f>'Учет 3б'!$P$736</f>
        <v>0</v>
      </c>
      <c r="BC102" s="244">
        <f>'Учет 3б'!$Q$728</f>
        <v>0</v>
      </c>
      <c r="BD102" s="245">
        <f>'Учет 3б'!$Q$730</f>
        <v>0</v>
      </c>
      <c r="BE102" s="245">
        <f>'Учет 3б'!$Q$732</f>
        <v>0</v>
      </c>
      <c r="BF102" s="246">
        <f>'Учет 3б'!$Q$734</f>
        <v>0</v>
      </c>
      <c r="BG102" s="247">
        <f>'Учет 3б'!$Q$736</f>
        <v>0</v>
      </c>
      <c r="BH102" s="244">
        <f>'Учет 3б'!$R$728</f>
        <v>0</v>
      </c>
      <c r="BI102" s="245">
        <f>'Учет 3б'!$R$730</f>
        <v>0</v>
      </c>
      <c r="BJ102" s="245">
        <f>'Учет 3б'!$R$732</f>
        <v>0</v>
      </c>
      <c r="BK102" s="246">
        <f>'Учет 3б'!$R$734</f>
        <v>0</v>
      </c>
      <c r="BL102" s="247">
        <f>'Учет 3б'!$R$736</f>
        <v>0</v>
      </c>
      <c r="BM102" s="244">
        <f>'Учет 3б'!$S$728</f>
        <v>0</v>
      </c>
      <c r="BN102" s="245">
        <f>'Учет 3б'!$S$730</f>
        <v>0</v>
      </c>
      <c r="BO102" s="245">
        <f>'Учет 3б'!$S$732</f>
        <v>0</v>
      </c>
      <c r="BP102" s="246">
        <f>'Учет 3б'!$S$734</f>
        <v>0</v>
      </c>
      <c r="BQ102" s="247">
        <f>'Учет 3б'!$S$736</f>
        <v>0</v>
      </c>
      <c r="BR102" s="1239">
        <f>BL103</f>
        <v>0</v>
      </c>
      <c r="BT102" s="257">
        <v>1</v>
      </c>
    </row>
    <row r="103" spans="1:72" ht="13.5" hidden="1" outlineLevel="1" thickBot="1">
      <c r="A103" s="1238"/>
      <c r="B103" s="1238"/>
      <c r="C103" s="1228"/>
      <c r="D103" s="248">
        <f>'Учет 3б'!$G$729</f>
        <v>0</v>
      </c>
      <c r="E103" s="249">
        <f>'Учет 3б'!$G$731</f>
        <v>0</v>
      </c>
      <c r="F103" s="249">
        <f>'Учет 3б'!$G$733</f>
        <v>0</v>
      </c>
      <c r="G103" s="250">
        <f>'Учет 3б'!$G$735</f>
        <v>0</v>
      </c>
      <c r="H103" s="251">
        <f>'Учет 3б'!$G$737</f>
        <v>0</v>
      </c>
      <c r="I103" s="248">
        <f>'Учет 3б'!$H$729</f>
        <v>0</v>
      </c>
      <c r="J103" s="249">
        <f>'Учет 3б'!$H$731</f>
        <v>0</v>
      </c>
      <c r="K103" s="249">
        <f>'Учет 3б'!$H$733</f>
        <v>0</v>
      </c>
      <c r="L103" s="250">
        <f>'Учет 3б'!$H$735</f>
        <v>0</v>
      </c>
      <c r="M103" s="251">
        <f>'Учет 3б'!$H$737</f>
        <v>0</v>
      </c>
      <c r="N103" s="248">
        <f>'Учет 3б'!$I$729</f>
        <v>0</v>
      </c>
      <c r="O103" s="249">
        <f>'Учет 3б'!$I$731</f>
        <v>0</v>
      </c>
      <c r="P103" s="249">
        <f>'Учет 3б'!$I$733</f>
        <v>0</v>
      </c>
      <c r="Q103" s="250">
        <f>'Учет 3б'!$I$735</f>
        <v>0</v>
      </c>
      <c r="R103" s="251">
        <f>'Учет 3б'!$I$737</f>
        <v>0</v>
      </c>
      <c r="S103" s="1248"/>
      <c r="T103" s="248">
        <f>'Учет 3б'!$J$729</f>
        <v>0</v>
      </c>
      <c r="U103" s="249">
        <f>'Учет 3б'!$J$731</f>
        <v>0</v>
      </c>
      <c r="V103" s="249">
        <f>'Учет 3б'!$J$733</f>
        <v>0</v>
      </c>
      <c r="W103" s="250">
        <f>'Учет 3б'!$J$735</f>
        <v>0</v>
      </c>
      <c r="X103" s="251">
        <f>'Учет 3б'!$J$737</f>
        <v>0</v>
      </c>
      <c r="Y103" s="248">
        <f>'Учет 3б'!$K$729</f>
        <v>0</v>
      </c>
      <c r="Z103" s="249">
        <f>'Учет 3б'!$K$731</f>
        <v>0</v>
      </c>
      <c r="AA103" s="249">
        <f>'Учет 3б'!$K$733</f>
        <v>0</v>
      </c>
      <c r="AB103" s="250">
        <f>'Учет 3б'!$K$735</f>
        <v>0</v>
      </c>
      <c r="AC103" s="251">
        <f>'Учет 3б'!$K$737</f>
        <v>0</v>
      </c>
      <c r="AD103" s="248">
        <f>'Учет 3б'!$L$729</f>
        <v>0</v>
      </c>
      <c r="AE103" s="249">
        <f>'Учет 3б'!$L$731</f>
        <v>0</v>
      </c>
      <c r="AF103" s="249">
        <f>'Учет 3б'!$L$733</f>
        <v>0</v>
      </c>
      <c r="AG103" s="250">
        <f>'Учет 3б'!$L$735</f>
        <v>0</v>
      </c>
      <c r="AH103" s="251">
        <f>'Учет 3б'!$L$737</f>
        <v>0</v>
      </c>
      <c r="AI103" s="248">
        <f>'Учет 3б'!$M$729</f>
        <v>0</v>
      </c>
      <c r="AJ103" s="249">
        <f>'Учет 3б'!$M$731</f>
        <v>0</v>
      </c>
      <c r="AK103" s="249">
        <f>'Учет 3б'!$M$733</f>
        <v>0</v>
      </c>
      <c r="AL103" s="250">
        <f>'Учет 3б'!$M$735</f>
        <v>0</v>
      </c>
      <c r="AM103" s="251">
        <f>'Учет 3б'!$M$737</f>
        <v>0</v>
      </c>
      <c r="AN103" s="248">
        <f>'Учет 3б'!$N$729</f>
        <v>0</v>
      </c>
      <c r="AO103" s="249">
        <f>'Учет 3б'!$N$731</f>
        <v>0</v>
      </c>
      <c r="AP103" s="249">
        <f>'Учет 3б'!$N$733</f>
        <v>0</v>
      </c>
      <c r="AQ103" s="250">
        <f>'Учет 3б'!$N$735</f>
        <v>0</v>
      </c>
      <c r="AR103" s="251">
        <f>'Учет 3б'!$N$737</f>
        <v>0</v>
      </c>
      <c r="AS103" s="248">
        <f>'Учет 3б'!$O$729</f>
        <v>0</v>
      </c>
      <c r="AT103" s="249">
        <f>'Учет 3б'!$O$731</f>
        <v>0</v>
      </c>
      <c r="AU103" s="249">
        <f>'Учет 3б'!$O$733</f>
        <v>0</v>
      </c>
      <c r="AV103" s="250">
        <f>'Учет 3б'!$O$735</f>
        <v>0</v>
      </c>
      <c r="AW103" s="251">
        <f>'Учет 3б'!$O$737</f>
        <v>0</v>
      </c>
      <c r="AX103" s="248">
        <f>'Учет 3б'!$P$729</f>
        <v>0</v>
      </c>
      <c r="AY103" s="249">
        <f>'Учет 3б'!$P$731</f>
        <v>0</v>
      </c>
      <c r="AZ103" s="249">
        <f>'Учет 3б'!$P$733</f>
        <v>0</v>
      </c>
      <c r="BA103" s="250">
        <f>'Учет 3б'!$P$735</f>
        <v>0</v>
      </c>
      <c r="BB103" s="251">
        <f>'Учет 3б'!$P$737</f>
        <v>0</v>
      </c>
      <c r="BC103" s="248">
        <f>'Учет 3б'!$Q$729</f>
        <v>0</v>
      </c>
      <c r="BD103" s="249">
        <f>'Учет 3б'!$Q$731</f>
        <v>0</v>
      </c>
      <c r="BE103" s="249">
        <f>'Учет 3б'!$Q$733</f>
        <v>0</v>
      </c>
      <c r="BF103" s="250">
        <f>'Учет 3б'!$Q$735</f>
        <v>0</v>
      </c>
      <c r="BG103" s="251">
        <f>'Учет 3б'!$Q$737</f>
        <v>0</v>
      </c>
      <c r="BH103" s="248">
        <f>'Учет 3б'!$R$729</f>
        <v>0</v>
      </c>
      <c r="BI103" s="249">
        <f>'Учет 3б'!$R$731</f>
        <v>0</v>
      </c>
      <c r="BJ103" s="249">
        <f>'Учет 3б'!$R$733</f>
        <v>0</v>
      </c>
      <c r="BK103" s="250">
        <f>'Учет 3б'!$R$735</f>
        <v>0</v>
      </c>
      <c r="BL103" s="251">
        <f>'Учет 3б'!$R$737</f>
        <v>0</v>
      </c>
      <c r="BM103" s="248">
        <f>'Учет 3б'!$S$729</f>
        <v>0</v>
      </c>
      <c r="BN103" s="249">
        <f>'Учет 3б'!$S$731</f>
        <v>0</v>
      </c>
      <c r="BO103" s="249">
        <f>'Учет 3б'!$S$733</f>
        <v>0</v>
      </c>
      <c r="BP103" s="250">
        <f>'Учет 3б'!$S$735</f>
        <v>0</v>
      </c>
      <c r="BQ103" s="251">
        <f>'Учет 3б'!$S$737</f>
        <v>0</v>
      </c>
      <c r="BR103" s="1240"/>
      <c r="BT103" s="257"/>
    </row>
    <row r="104" spans="1:72" hidden="1" outlineLevel="1">
      <c r="A104" s="1236">
        <f>'Учет 3б'!$D$753</f>
        <v>479</v>
      </c>
      <c r="B104" s="1236">
        <f>'Учет 3б'!$C$753</f>
        <v>331</v>
      </c>
      <c r="C104" s="1227">
        <f>IF(SUM(D104:G104)&gt;0,SUM(D104:G104),IF(SUM(I104:L104)&gt;0,SUM(I104:L104),IF(SUM(N104:Q104)&gt;0,SUM(N104:Q104),0)))</f>
        <v>0</v>
      </c>
      <c r="D104" s="244">
        <f>'Учет 3б'!$G$802</f>
        <v>0</v>
      </c>
      <c r="E104" s="245">
        <f>'Учет 3б'!$G$804</f>
        <v>0</v>
      </c>
      <c r="F104" s="245">
        <f>'Учет 3б'!$G$806</f>
        <v>0</v>
      </c>
      <c r="G104" s="246">
        <f>'Учет 3б'!$G$808</f>
        <v>0</v>
      </c>
      <c r="H104" s="247">
        <f>'Учет 3б'!$G$810</f>
        <v>0</v>
      </c>
      <c r="I104" s="244">
        <f>'Учет 3б'!$H$802</f>
        <v>0</v>
      </c>
      <c r="J104" s="245">
        <f>'Учет 3б'!$H$804</f>
        <v>0</v>
      </c>
      <c r="K104" s="245">
        <f>'Учет 3б'!$H$806</f>
        <v>0</v>
      </c>
      <c r="L104" s="246">
        <f>'Учет 3б'!$H$808</f>
        <v>0</v>
      </c>
      <c r="M104" s="247">
        <f>'Учет 3б'!$H$810</f>
        <v>0</v>
      </c>
      <c r="N104" s="244">
        <f>'Учет 3б'!$I$802</f>
        <v>0</v>
      </c>
      <c r="O104" s="245">
        <f>'Учет 3б'!$I$804</f>
        <v>0</v>
      </c>
      <c r="P104" s="245">
        <f>'Учет 3б'!$I$806</f>
        <v>0</v>
      </c>
      <c r="Q104" s="246">
        <f>'Учет 3б'!$I$808</f>
        <v>0</v>
      </c>
      <c r="R104" s="247">
        <f>'Учет 3б'!$I$810</f>
        <v>0</v>
      </c>
      <c r="S104" s="1247">
        <f>(H105+R105)/2</f>
        <v>0</v>
      </c>
      <c r="T104" s="244">
        <f>'Учет 3б'!$J$802</f>
        <v>0</v>
      </c>
      <c r="U104" s="245">
        <f>'Учет 3б'!$J$804</f>
        <v>0</v>
      </c>
      <c r="V104" s="245">
        <f>'Учет 3б'!$J$806</f>
        <v>0</v>
      </c>
      <c r="W104" s="246">
        <f>'Учет 3б'!$J$808</f>
        <v>0</v>
      </c>
      <c r="X104" s="247">
        <f>'Учет 3б'!$J$810</f>
        <v>0</v>
      </c>
      <c r="Y104" s="244">
        <f>'Учет 3б'!$K$802</f>
        <v>0</v>
      </c>
      <c r="Z104" s="245">
        <f>'Учет 3б'!$K$804</f>
        <v>0</v>
      </c>
      <c r="AA104" s="245">
        <f>'Учет 3б'!$K$806</f>
        <v>0</v>
      </c>
      <c r="AB104" s="246">
        <f>'Учет 3б'!$K$808</f>
        <v>0</v>
      </c>
      <c r="AC104" s="247">
        <f>'Учет 3б'!$K$810</f>
        <v>0</v>
      </c>
      <c r="AD104" s="244">
        <f>'Учет 3б'!$L$802</f>
        <v>0</v>
      </c>
      <c r="AE104" s="245">
        <f>'Учет 3б'!$L$804</f>
        <v>0</v>
      </c>
      <c r="AF104" s="245">
        <f>'Учет 3б'!$L$806</f>
        <v>0</v>
      </c>
      <c r="AG104" s="246">
        <f>'Учет 3б'!$L$808</f>
        <v>0</v>
      </c>
      <c r="AH104" s="247">
        <f>'Учет 3б'!$L$810</f>
        <v>0</v>
      </c>
      <c r="AI104" s="244">
        <f>'Учет 3б'!$M$802</f>
        <v>0</v>
      </c>
      <c r="AJ104" s="245">
        <f>'Учет 3б'!$M$804</f>
        <v>0</v>
      </c>
      <c r="AK104" s="245">
        <f>'Учет 3б'!$M$806</f>
        <v>0</v>
      </c>
      <c r="AL104" s="246">
        <f>'Учет 3б'!$M$808</f>
        <v>0</v>
      </c>
      <c r="AM104" s="247">
        <f>'Учет 3б'!$M$810</f>
        <v>0</v>
      </c>
      <c r="AN104" s="244">
        <f>'Учет 3б'!$N$802</f>
        <v>0</v>
      </c>
      <c r="AO104" s="245">
        <f>'Учет 3б'!$N$804</f>
        <v>0</v>
      </c>
      <c r="AP104" s="245">
        <f>'Учет 3б'!$N$806</f>
        <v>0</v>
      </c>
      <c r="AQ104" s="246">
        <f>'Учет 3б'!$N$808</f>
        <v>0</v>
      </c>
      <c r="AR104" s="247">
        <f>'Учет 3б'!$N$810</f>
        <v>0</v>
      </c>
      <c r="AS104" s="244">
        <f>'Учет 3б'!$O$802</f>
        <v>0</v>
      </c>
      <c r="AT104" s="245">
        <f>'Учет 3б'!$O$804</f>
        <v>0</v>
      </c>
      <c r="AU104" s="245">
        <f>'Учет 3б'!$O$806</f>
        <v>0</v>
      </c>
      <c r="AV104" s="246">
        <f>'Учет 3б'!$O$808</f>
        <v>0</v>
      </c>
      <c r="AW104" s="247">
        <f>'Учет 3б'!$O$810</f>
        <v>0</v>
      </c>
      <c r="AX104" s="244">
        <f>'Учет 3б'!$P$802</f>
        <v>0</v>
      </c>
      <c r="AY104" s="245">
        <f>'Учет 3б'!$P$804</f>
        <v>0</v>
      </c>
      <c r="AZ104" s="245">
        <f>'Учет 3б'!$P$806</f>
        <v>0</v>
      </c>
      <c r="BA104" s="246">
        <f>'Учет 3б'!$P$808</f>
        <v>0</v>
      </c>
      <c r="BB104" s="247">
        <f>'Учет 3б'!$P$810</f>
        <v>0</v>
      </c>
      <c r="BC104" s="244">
        <f>'Учет 3б'!$Q$802</f>
        <v>0</v>
      </c>
      <c r="BD104" s="245">
        <f>'Учет 3б'!$Q$804</f>
        <v>0</v>
      </c>
      <c r="BE104" s="245">
        <f>'Учет 3б'!$Q$806</f>
        <v>0</v>
      </c>
      <c r="BF104" s="246">
        <f>'Учет 3б'!$Q$808</f>
        <v>0</v>
      </c>
      <c r="BG104" s="247">
        <f>'Учет 3б'!$Q$810</f>
        <v>0</v>
      </c>
      <c r="BH104" s="244">
        <f>'Учет 3б'!$R$802</f>
        <v>0</v>
      </c>
      <c r="BI104" s="245">
        <f>'Учет 3б'!$R$804</f>
        <v>0</v>
      </c>
      <c r="BJ104" s="245">
        <f>'Учет 3б'!$R$806</f>
        <v>0</v>
      </c>
      <c r="BK104" s="246">
        <f>'Учет 3б'!$R$808</f>
        <v>0</v>
      </c>
      <c r="BL104" s="247">
        <f>'Учет 3б'!$R$810</f>
        <v>0</v>
      </c>
      <c r="BM104" s="244">
        <f>'Учет 3б'!$S$802</f>
        <v>0</v>
      </c>
      <c r="BN104" s="245">
        <f>'Учет 3б'!$S$804</f>
        <v>0</v>
      </c>
      <c r="BO104" s="245">
        <f>'Учет 3б'!$S$806</f>
        <v>0</v>
      </c>
      <c r="BP104" s="246">
        <f>'Учет 3б'!$S$808</f>
        <v>0</v>
      </c>
      <c r="BQ104" s="247">
        <f>'Учет 3б'!$S$810</f>
        <v>0</v>
      </c>
      <c r="BR104" s="1239">
        <f>BL105</f>
        <v>0</v>
      </c>
      <c r="BT104" s="257">
        <v>1</v>
      </c>
    </row>
    <row r="105" spans="1:72" ht="13.5" hidden="1" outlineLevel="1" thickBot="1">
      <c r="A105" s="1238"/>
      <c r="B105" s="1238"/>
      <c r="C105" s="1228"/>
      <c r="D105" s="248">
        <f>'Учет 3б'!$G$803</f>
        <v>0</v>
      </c>
      <c r="E105" s="249">
        <f>'Учет 3б'!$G$805</f>
        <v>0</v>
      </c>
      <c r="F105" s="249">
        <f>'Учет 3б'!$G$807</f>
        <v>0</v>
      </c>
      <c r="G105" s="250">
        <f>'Учет 3б'!$G$809</f>
        <v>0</v>
      </c>
      <c r="H105" s="251">
        <f>'Учет 3б'!$G$811</f>
        <v>0</v>
      </c>
      <c r="I105" s="248">
        <f>'Учет 3б'!$H$803</f>
        <v>0</v>
      </c>
      <c r="J105" s="249">
        <f>'Учет 3б'!$H$805</f>
        <v>0</v>
      </c>
      <c r="K105" s="249">
        <f>'Учет 3б'!$H$807</f>
        <v>0</v>
      </c>
      <c r="L105" s="250">
        <f>'Учет 3б'!$H$809</f>
        <v>0</v>
      </c>
      <c r="M105" s="251">
        <f>'Учет 3б'!$H$811</f>
        <v>0</v>
      </c>
      <c r="N105" s="248">
        <f>'Учет 3б'!$I$803</f>
        <v>0</v>
      </c>
      <c r="O105" s="249">
        <f>'Учет 3б'!$I$805</f>
        <v>0</v>
      </c>
      <c r="P105" s="249">
        <f>'Учет 3б'!$I$807</f>
        <v>0</v>
      </c>
      <c r="Q105" s="250">
        <f>'Учет 3б'!$I$809</f>
        <v>0</v>
      </c>
      <c r="R105" s="251">
        <f>'Учет 3б'!$I$811</f>
        <v>0</v>
      </c>
      <c r="S105" s="1248"/>
      <c r="T105" s="248">
        <f>'Учет 3б'!$J$803</f>
        <v>0</v>
      </c>
      <c r="U105" s="249">
        <f>'Учет 3б'!$J$805</f>
        <v>0</v>
      </c>
      <c r="V105" s="249">
        <f>'Учет 3б'!$J$807</f>
        <v>0</v>
      </c>
      <c r="W105" s="250">
        <f>'Учет 3б'!$J$809</f>
        <v>0</v>
      </c>
      <c r="X105" s="251">
        <f>'Учет 3б'!$J$811</f>
        <v>0</v>
      </c>
      <c r="Y105" s="248">
        <f>'Учет 3б'!$K$803</f>
        <v>0</v>
      </c>
      <c r="Z105" s="249">
        <f>'Учет 3б'!$K$805</f>
        <v>0</v>
      </c>
      <c r="AA105" s="249">
        <f>'Учет 3б'!$K$807</f>
        <v>0</v>
      </c>
      <c r="AB105" s="250">
        <f>'Учет 3б'!$K$809</f>
        <v>0</v>
      </c>
      <c r="AC105" s="251">
        <f>'Учет 3б'!$K$811</f>
        <v>0</v>
      </c>
      <c r="AD105" s="248">
        <f>'Учет 3б'!$L$803</f>
        <v>0</v>
      </c>
      <c r="AE105" s="249">
        <f>'Учет 3б'!$L$805</f>
        <v>0</v>
      </c>
      <c r="AF105" s="249">
        <f>'Учет 3б'!$L$807</f>
        <v>0</v>
      </c>
      <c r="AG105" s="250">
        <f>'Учет 3б'!$L$809</f>
        <v>0</v>
      </c>
      <c r="AH105" s="251">
        <f>'Учет 3б'!$L$811</f>
        <v>0</v>
      </c>
      <c r="AI105" s="248">
        <f>'Учет 3б'!$M$803</f>
        <v>0</v>
      </c>
      <c r="AJ105" s="249">
        <f>'Учет 3б'!$M$805</f>
        <v>0</v>
      </c>
      <c r="AK105" s="249">
        <f>'Учет 3б'!$M$807</f>
        <v>0</v>
      </c>
      <c r="AL105" s="250">
        <f>'Учет 3б'!$M$809</f>
        <v>0</v>
      </c>
      <c r="AM105" s="251">
        <f>'Учет 3б'!$M$811</f>
        <v>0</v>
      </c>
      <c r="AN105" s="248">
        <f>'Учет 3б'!$N$803</f>
        <v>0</v>
      </c>
      <c r="AO105" s="249">
        <f>'Учет 3б'!$N$805</f>
        <v>0</v>
      </c>
      <c r="AP105" s="249">
        <f>'Учет 3б'!$N$807</f>
        <v>0</v>
      </c>
      <c r="AQ105" s="250">
        <f>'Учет 3б'!$N$809</f>
        <v>0</v>
      </c>
      <c r="AR105" s="251">
        <f>'Учет 3б'!$N$811</f>
        <v>0</v>
      </c>
      <c r="AS105" s="248">
        <f>'Учет 3б'!$O$803</f>
        <v>0</v>
      </c>
      <c r="AT105" s="249">
        <f>'Учет 3б'!$O$805</f>
        <v>0</v>
      </c>
      <c r="AU105" s="249">
        <f>'Учет 3б'!$O$807</f>
        <v>0</v>
      </c>
      <c r="AV105" s="250">
        <f>'Учет 3б'!$O$809</f>
        <v>0</v>
      </c>
      <c r="AW105" s="251">
        <f>'Учет 3б'!$O$811</f>
        <v>0</v>
      </c>
      <c r="AX105" s="248">
        <f>'Учет 3б'!$P$803</f>
        <v>0</v>
      </c>
      <c r="AY105" s="249">
        <f>'Учет 3б'!$P$805</f>
        <v>0</v>
      </c>
      <c r="AZ105" s="249">
        <f>'Учет 3б'!$P$807</f>
        <v>0</v>
      </c>
      <c r="BA105" s="250">
        <f>'Учет 3б'!$P$809</f>
        <v>0</v>
      </c>
      <c r="BB105" s="251">
        <f>'Учет 3б'!$P$811</f>
        <v>0</v>
      </c>
      <c r="BC105" s="248">
        <f>'Учет 3б'!$Q$803</f>
        <v>0</v>
      </c>
      <c r="BD105" s="249">
        <f>'Учет 3б'!$Q$805</f>
        <v>0</v>
      </c>
      <c r="BE105" s="249">
        <f>'Учет 3б'!$Q$807</f>
        <v>0</v>
      </c>
      <c r="BF105" s="250">
        <f>'Учет 3б'!$Q$809</f>
        <v>0</v>
      </c>
      <c r="BG105" s="251">
        <f>'Учет 3б'!$Q$811</f>
        <v>0</v>
      </c>
      <c r="BH105" s="248">
        <f>'Учет 3б'!$R$803</f>
        <v>0</v>
      </c>
      <c r="BI105" s="249">
        <f>'Учет 3б'!$R$805</f>
        <v>0</v>
      </c>
      <c r="BJ105" s="249">
        <f>'Учет 3б'!$R$807</f>
        <v>0</v>
      </c>
      <c r="BK105" s="250">
        <f>'Учет 3б'!$R$809</f>
        <v>0</v>
      </c>
      <c r="BL105" s="251">
        <f>'Учет 3б'!$R$811</f>
        <v>0</v>
      </c>
      <c r="BM105" s="248">
        <f>'Учет 3б'!$S$803</f>
        <v>0</v>
      </c>
      <c r="BN105" s="249">
        <f>'Учет 3б'!$S$805</f>
        <v>0</v>
      </c>
      <c r="BO105" s="249">
        <f>'Учет 3б'!$S$807</f>
        <v>0</v>
      </c>
      <c r="BP105" s="250">
        <f>'Учет 3б'!$S$809</f>
        <v>0</v>
      </c>
      <c r="BQ105" s="251">
        <f>'Учет 3б'!$S$811</f>
        <v>0</v>
      </c>
      <c r="BR105" s="1240"/>
      <c r="BT105" s="257"/>
    </row>
    <row r="106" spans="1:72" hidden="1" outlineLevel="1">
      <c r="A106" s="1236" t="str">
        <f>'Учет 3б'!$D$813</f>
        <v>479</v>
      </c>
      <c r="B106" s="1236">
        <f>'Учет 3б'!$C$813</f>
        <v>332</v>
      </c>
      <c r="C106" s="1227">
        <f>IF(SUM(D106:G106)&gt;0,SUM(D106:G106),IF(SUM(I106:L106)&gt;0,SUM(I106:L106),IF(SUM(N106:Q106)&gt;0,SUM(N106:Q106),0)))</f>
        <v>0</v>
      </c>
      <c r="D106" s="244">
        <f>'Учет 3б'!$G$862</f>
        <v>0</v>
      </c>
      <c r="E106" s="245">
        <f>'Учет 3б'!$G$864</f>
        <v>0</v>
      </c>
      <c r="F106" s="245">
        <f>'Учет 3б'!$G$866</f>
        <v>0</v>
      </c>
      <c r="G106" s="246">
        <f>'Учет 3б'!$G$868</f>
        <v>0</v>
      </c>
      <c r="H106" s="247">
        <f>'Учет 3б'!$G$870</f>
        <v>0</v>
      </c>
      <c r="I106" s="244">
        <f>'Учет 3б'!$H$862</f>
        <v>0</v>
      </c>
      <c r="J106" s="245">
        <f>'Учет 3б'!$H$864</f>
        <v>0</v>
      </c>
      <c r="K106" s="245">
        <f>'Учет 3б'!$H$866</f>
        <v>0</v>
      </c>
      <c r="L106" s="246">
        <f>'Учет 3б'!$H$868</f>
        <v>0</v>
      </c>
      <c r="M106" s="247">
        <f>'Учет 3б'!$H$870</f>
        <v>0</v>
      </c>
      <c r="N106" s="244">
        <f>'Учет 3б'!$I$862</f>
        <v>0</v>
      </c>
      <c r="O106" s="245">
        <f>'Учет 3б'!$I$864</f>
        <v>0</v>
      </c>
      <c r="P106" s="245">
        <f>'Учет 3б'!$I$866</f>
        <v>0</v>
      </c>
      <c r="Q106" s="246">
        <f>'Учет 3б'!$I$868</f>
        <v>0</v>
      </c>
      <c r="R106" s="247">
        <f>'Учет 3б'!$I$870</f>
        <v>0</v>
      </c>
      <c r="S106" s="1247">
        <f>(H107+R107)/2</f>
        <v>0</v>
      </c>
      <c r="T106" s="244">
        <f>'Учет 3б'!$J$862</f>
        <v>0</v>
      </c>
      <c r="U106" s="245">
        <f>'Учет 3б'!$J$864</f>
        <v>0</v>
      </c>
      <c r="V106" s="245">
        <f>'Учет 3б'!$J$866</f>
        <v>0</v>
      </c>
      <c r="W106" s="246">
        <f>'Учет 3б'!$J$868</f>
        <v>0</v>
      </c>
      <c r="X106" s="247">
        <f>'Учет 3б'!$J$870</f>
        <v>0</v>
      </c>
      <c r="Y106" s="244">
        <f>'Учет 3б'!$K$862</f>
        <v>0</v>
      </c>
      <c r="Z106" s="245">
        <f>'Учет 3б'!$K$864</f>
        <v>0</v>
      </c>
      <c r="AA106" s="245">
        <f>'Учет 3б'!$K$866</f>
        <v>0</v>
      </c>
      <c r="AB106" s="246">
        <f>'Учет 3б'!$K$868</f>
        <v>0</v>
      </c>
      <c r="AC106" s="247">
        <f>'Учет 3б'!$K$870</f>
        <v>0</v>
      </c>
      <c r="AD106" s="244">
        <f>'Учет 3б'!$L$862</f>
        <v>0</v>
      </c>
      <c r="AE106" s="245">
        <f>'Учет 3б'!$L$864</f>
        <v>0</v>
      </c>
      <c r="AF106" s="245">
        <f>'Учет 3б'!$L$866</f>
        <v>0</v>
      </c>
      <c r="AG106" s="246">
        <f>'Учет 3б'!$L$868</f>
        <v>0</v>
      </c>
      <c r="AH106" s="247">
        <f>'Учет 3б'!$L$870</f>
        <v>0</v>
      </c>
      <c r="AI106" s="244">
        <f>'Учет 3б'!$M$862</f>
        <v>0</v>
      </c>
      <c r="AJ106" s="245">
        <f>'Учет 3б'!$M$864</f>
        <v>0</v>
      </c>
      <c r="AK106" s="245">
        <f>'Учет 3б'!$M$866</f>
        <v>0</v>
      </c>
      <c r="AL106" s="246">
        <f>'Учет 3б'!$M$868</f>
        <v>0</v>
      </c>
      <c r="AM106" s="247">
        <f>'Учет 3б'!$M$870</f>
        <v>0</v>
      </c>
      <c r="AN106" s="244">
        <f>'Учет 3б'!$N$862</f>
        <v>0</v>
      </c>
      <c r="AO106" s="245">
        <f>'Учет 3б'!$N$864</f>
        <v>0</v>
      </c>
      <c r="AP106" s="245">
        <f>'Учет 3б'!$N$866</f>
        <v>0</v>
      </c>
      <c r="AQ106" s="246">
        <f>'Учет 3б'!$N$868</f>
        <v>0</v>
      </c>
      <c r="AR106" s="247">
        <f>'Учет 3б'!$N$870</f>
        <v>0</v>
      </c>
      <c r="AS106" s="244">
        <f>'Учет 3б'!$O$862</f>
        <v>0</v>
      </c>
      <c r="AT106" s="245">
        <f>'Учет 3б'!$O$864</f>
        <v>0</v>
      </c>
      <c r="AU106" s="245">
        <f>'Учет 3б'!$O$866</f>
        <v>0</v>
      </c>
      <c r="AV106" s="246">
        <f>'Учет 3б'!$O$868</f>
        <v>0</v>
      </c>
      <c r="AW106" s="247">
        <f>'Учет 3б'!$O$870</f>
        <v>0</v>
      </c>
      <c r="AX106" s="244">
        <f>'Учет 3б'!$P$862</f>
        <v>0</v>
      </c>
      <c r="AY106" s="245">
        <f>'Учет 3б'!$P$864</f>
        <v>0</v>
      </c>
      <c r="AZ106" s="245">
        <f>'Учет 3б'!$P$866</f>
        <v>0</v>
      </c>
      <c r="BA106" s="246">
        <f>'Учет 3б'!$P$868</f>
        <v>0</v>
      </c>
      <c r="BB106" s="247">
        <f>'Учет 3б'!$P$870</f>
        <v>0</v>
      </c>
      <c r="BC106" s="244">
        <f>'Учет 3б'!$Q$862</f>
        <v>0</v>
      </c>
      <c r="BD106" s="245">
        <f>'Учет 3б'!$Q$864</f>
        <v>0</v>
      </c>
      <c r="BE106" s="245">
        <f>'Учет 3б'!$Q$866</f>
        <v>0</v>
      </c>
      <c r="BF106" s="246">
        <f>'Учет 3б'!$Q$868</f>
        <v>0</v>
      </c>
      <c r="BG106" s="247">
        <f>'Учет 3б'!$Q$870</f>
        <v>0</v>
      </c>
      <c r="BH106" s="244">
        <f>'Учет 3б'!$R$862</f>
        <v>0</v>
      </c>
      <c r="BI106" s="245">
        <f>'Учет 3б'!$R$864</f>
        <v>0</v>
      </c>
      <c r="BJ106" s="245">
        <f>'Учет 3б'!$R$866</f>
        <v>0</v>
      </c>
      <c r="BK106" s="246">
        <f>'Учет 3б'!$R$868</f>
        <v>0</v>
      </c>
      <c r="BL106" s="247">
        <f>'Учет 3б'!$R$870</f>
        <v>0</v>
      </c>
      <c r="BM106" s="244">
        <f>'Учет 3б'!$S$862</f>
        <v>0</v>
      </c>
      <c r="BN106" s="245">
        <f>'Учет 3б'!$S$864</f>
        <v>0</v>
      </c>
      <c r="BO106" s="245">
        <f>'Учет 3б'!$S$866</f>
        <v>0</v>
      </c>
      <c r="BP106" s="246">
        <f>'Учет 3б'!$S$868</f>
        <v>0</v>
      </c>
      <c r="BQ106" s="247">
        <f>'Учет 3б'!$S$870</f>
        <v>0</v>
      </c>
      <c r="BR106" s="1239">
        <f>BL107</f>
        <v>0</v>
      </c>
      <c r="BT106" s="257">
        <v>1</v>
      </c>
    </row>
    <row r="107" spans="1:72" ht="13.5" hidden="1" outlineLevel="1" thickBot="1">
      <c r="A107" s="1238"/>
      <c r="B107" s="1238"/>
      <c r="C107" s="1228"/>
      <c r="D107" s="248">
        <f>'Учет 3б'!$G$863</f>
        <v>0</v>
      </c>
      <c r="E107" s="249">
        <f>'Учет 3б'!$G$865</f>
        <v>0</v>
      </c>
      <c r="F107" s="249">
        <f>'Учет 3б'!$G$867</f>
        <v>0</v>
      </c>
      <c r="G107" s="250">
        <f>'Учет 3б'!$G$869</f>
        <v>0</v>
      </c>
      <c r="H107" s="251">
        <f>'Учет 3б'!$G$871</f>
        <v>0</v>
      </c>
      <c r="I107" s="248">
        <f>'Учет 3б'!$H$863</f>
        <v>0</v>
      </c>
      <c r="J107" s="249">
        <f>'Учет 3б'!$H$865</f>
        <v>0</v>
      </c>
      <c r="K107" s="249">
        <f>'Учет 3б'!$H$867</f>
        <v>0</v>
      </c>
      <c r="L107" s="250">
        <f>'Учет 3б'!$H$869</f>
        <v>0</v>
      </c>
      <c r="M107" s="251">
        <f>'Учет 3б'!$H$871</f>
        <v>0</v>
      </c>
      <c r="N107" s="248">
        <f>'Учет 3б'!$I$863</f>
        <v>0</v>
      </c>
      <c r="O107" s="249">
        <f>'Учет 3б'!$I$865</f>
        <v>0</v>
      </c>
      <c r="P107" s="249">
        <f>'Учет 3б'!$I$867</f>
        <v>0</v>
      </c>
      <c r="Q107" s="250">
        <f>'Учет 3б'!$I$869</f>
        <v>0</v>
      </c>
      <c r="R107" s="251">
        <f>'Учет 3б'!$I$871</f>
        <v>0</v>
      </c>
      <c r="S107" s="1248"/>
      <c r="T107" s="248">
        <f>'Учет 3б'!$J$863</f>
        <v>0</v>
      </c>
      <c r="U107" s="249">
        <f>'Учет 3б'!$J$865</f>
        <v>0</v>
      </c>
      <c r="V107" s="249">
        <f>'Учет 3б'!$J$867</f>
        <v>0</v>
      </c>
      <c r="W107" s="250">
        <f>'Учет 3б'!$J$869</f>
        <v>0</v>
      </c>
      <c r="X107" s="251">
        <f>'Учет 3б'!$J$871</f>
        <v>0</v>
      </c>
      <c r="Y107" s="248">
        <f>'Учет 3б'!$K$863</f>
        <v>0</v>
      </c>
      <c r="Z107" s="249">
        <f>'Учет 3б'!$K$865</f>
        <v>0</v>
      </c>
      <c r="AA107" s="249">
        <f>'Учет 3б'!$K$867</f>
        <v>0</v>
      </c>
      <c r="AB107" s="250">
        <f>'Учет 3б'!$K$869</f>
        <v>0</v>
      </c>
      <c r="AC107" s="251">
        <f>'Учет 3б'!$K$871</f>
        <v>0</v>
      </c>
      <c r="AD107" s="248">
        <f>'Учет 3б'!$L$863</f>
        <v>0</v>
      </c>
      <c r="AE107" s="249">
        <f>'Учет 3б'!$L$865</f>
        <v>0</v>
      </c>
      <c r="AF107" s="249">
        <f>'Учет 3б'!$L$867</f>
        <v>0</v>
      </c>
      <c r="AG107" s="250">
        <f>'Учет 3б'!$L$869</f>
        <v>0</v>
      </c>
      <c r="AH107" s="251">
        <f>'Учет 3б'!$L$871</f>
        <v>0</v>
      </c>
      <c r="AI107" s="248">
        <f>'Учет 3б'!$M$863</f>
        <v>0</v>
      </c>
      <c r="AJ107" s="249">
        <f>'Учет 3б'!$M$865</f>
        <v>0</v>
      </c>
      <c r="AK107" s="249">
        <f>'Учет 3б'!$M$867</f>
        <v>0</v>
      </c>
      <c r="AL107" s="250">
        <f>'Учет 3б'!$M$869</f>
        <v>0</v>
      </c>
      <c r="AM107" s="251">
        <f>'Учет 3б'!$M$871</f>
        <v>0</v>
      </c>
      <c r="AN107" s="248">
        <f>'Учет 3б'!$N$863</f>
        <v>0</v>
      </c>
      <c r="AO107" s="249">
        <f>'Учет 3б'!$N$865</f>
        <v>0</v>
      </c>
      <c r="AP107" s="249">
        <f>'Учет 3б'!$N$867</f>
        <v>0</v>
      </c>
      <c r="AQ107" s="250">
        <f>'Учет 3б'!$N$869</f>
        <v>0</v>
      </c>
      <c r="AR107" s="251">
        <f>'Учет 3б'!$N$871</f>
        <v>0</v>
      </c>
      <c r="AS107" s="248">
        <f>'Учет 3б'!$O$863</f>
        <v>0</v>
      </c>
      <c r="AT107" s="249">
        <f>'Учет 3б'!$O$865</f>
        <v>0</v>
      </c>
      <c r="AU107" s="249">
        <f>'Учет 3б'!$O$867</f>
        <v>0</v>
      </c>
      <c r="AV107" s="250">
        <f>'Учет 3б'!$O$869</f>
        <v>0</v>
      </c>
      <c r="AW107" s="251">
        <f>'Учет 3б'!$O$871</f>
        <v>0</v>
      </c>
      <c r="AX107" s="248">
        <f>'Учет 3б'!$P$863</f>
        <v>0</v>
      </c>
      <c r="AY107" s="249">
        <f>'Учет 3б'!$P$865</f>
        <v>0</v>
      </c>
      <c r="AZ107" s="249">
        <f>'Учет 3б'!$P$867</f>
        <v>0</v>
      </c>
      <c r="BA107" s="250">
        <f>'Учет 3б'!$P$869</f>
        <v>0</v>
      </c>
      <c r="BB107" s="251">
        <f>'Учет 3б'!$P$871</f>
        <v>0</v>
      </c>
      <c r="BC107" s="248">
        <f>'Учет 3б'!$Q$863</f>
        <v>0</v>
      </c>
      <c r="BD107" s="249">
        <f>'Учет 3б'!$Q$865</f>
        <v>0</v>
      </c>
      <c r="BE107" s="249">
        <f>'Учет 3б'!$Q$867</f>
        <v>0</v>
      </c>
      <c r="BF107" s="250">
        <f>'Учет 3б'!$Q$869</f>
        <v>0</v>
      </c>
      <c r="BG107" s="251">
        <f>'Учет 3б'!$Q$871</f>
        <v>0</v>
      </c>
      <c r="BH107" s="248">
        <f>'Учет 3б'!$R$863</f>
        <v>0</v>
      </c>
      <c r="BI107" s="249">
        <f>'Учет 3б'!$R$865</f>
        <v>0</v>
      </c>
      <c r="BJ107" s="249">
        <f>'Учет 3б'!$R$867</f>
        <v>0</v>
      </c>
      <c r="BK107" s="250">
        <f>'Учет 3б'!$R$869</f>
        <v>0</v>
      </c>
      <c r="BL107" s="251">
        <f>'Учет 3б'!$R$871</f>
        <v>0</v>
      </c>
      <c r="BM107" s="248">
        <f>'Учет 3б'!$S$863</f>
        <v>0</v>
      </c>
      <c r="BN107" s="249">
        <f>'Учет 3б'!$S$865</f>
        <v>0</v>
      </c>
      <c r="BO107" s="249">
        <f>'Учет 3б'!$S$867</f>
        <v>0</v>
      </c>
      <c r="BP107" s="250">
        <f>'Учет 3б'!$S$869</f>
        <v>0</v>
      </c>
      <c r="BQ107" s="251">
        <f>'Учет 3б'!$S$871</f>
        <v>0</v>
      </c>
      <c r="BR107" s="1240"/>
      <c r="BT107" s="257"/>
    </row>
    <row r="108" spans="1:72" hidden="1" outlineLevel="1">
      <c r="A108" s="1236" t="str">
        <f>'Учет 3б'!$D$873</f>
        <v>479</v>
      </c>
      <c r="B108" s="1236">
        <f>'Учет 3б'!$C$873</f>
        <v>333</v>
      </c>
      <c r="C108" s="1227">
        <f>IF(SUM(D108:G108)&gt;0,SUM(D108:G108),IF(SUM(I108:L108)&gt;0,SUM(I108:L108),IF(SUM(N108:Q108)&gt;0,SUM(N108:Q108),0)))</f>
        <v>0</v>
      </c>
      <c r="D108" s="244">
        <f>'Учет 3б'!$G$922</f>
        <v>0</v>
      </c>
      <c r="E108" s="245">
        <f>'Учет 3б'!$G$924</f>
        <v>0</v>
      </c>
      <c r="F108" s="245">
        <f>'Учет 3б'!$G$926</f>
        <v>0</v>
      </c>
      <c r="G108" s="246">
        <f>'Учет 3б'!$G$928</f>
        <v>0</v>
      </c>
      <c r="H108" s="247">
        <f>'Учет 3б'!$G$930</f>
        <v>0</v>
      </c>
      <c r="I108" s="244">
        <f>'Учет 3б'!$H$922</f>
        <v>0</v>
      </c>
      <c r="J108" s="245">
        <f>'Учет 3б'!$H$924</f>
        <v>0</v>
      </c>
      <c r="K108" s="245">
        <f>'Учет 3б'!$H$926</f>
        <v>0</v>
      </c>
      <c r="L108" s="246">
        <f>'Учет 3б'!$H$928</f>
        <v>0</v>
      </c>
      <c r="M108" s="247">
        <f>'Учет 3б'!$H$930</f>
        <v>0</v>
      </c>
      <c r="N108" s="244">
        <f>'Учет 3б'!$I$922</f>
        <v>0</v>
      </c>
      <c r="O108" s="245">
        <f>'Учет 3б'!$I$924</f>
        <v>0</v>
      </c>
      <c r="P108" s="245">
        <f>'Учет 3б'!$I$926</f>
        <v>0</v>
      </c>
      <c r="Q108" s="246">
        <f>'Учет 3б'!$I$928</f>
        <v>0</v>
      </c>
      <c r="R108" s="247">
        <f>'Учет 3б'!$I$930</f>
        <v>0</v>
      </c>
      <c r="S108" s="1247">
        <f>(H109+R109)/2</f>
        <v>0</v>
      </c>
      <c r="T108" s="244">
        <f>'Учет 3б'!$J$922</f>
        <v>0</v>
      </c>
      <c r="U108" s="245">
        <f>'Учет 3б'!$J$924</f>
        <v>0</v>
      </c>
      <c r="V108" s="245">
        <f>'Учет 3б'!$J$926</f>
        <v>0</v>
      </c>
      <c r="W108" s="246">
        <f>'Учет 3б'!$J$928</f>
        <v>0</v>
      </c>
      <c r="X108" s="247">
        <f>'Учет 3б'!$J$930</f>
        <v>0</v>
      </c>
      <c r="Y108" s="244">
        <f>'Учет 3б'!$K$922</f>
        <v>0</v>
      </c>
      <c r="Z108" s="245">
        <f>'Учет 3б'!$K$924</f>
        <v>0</v>
      </c>
      <c r="AA108" s="245">
        <f>'Учет 3б'!$K$926</f>
        <v>0</v>
      </c>
      <c r="AB108" s="246">
        <f>'Учет 3б'!$K$928</f>
        <v>0</v>
      </c>
      <c r="AC108" s="247">
        <f>'Учет 3б'!$K$930</f>
        <v>0</v>
      </c>
      <c r="AD108" s="244">
        <f>'Учет 3б'!$L$922</f>
        <v>0</v>
      </c>
      <c r="AE108" s="245">
        <f>'Учет 3б'!$L$924</f>
        <v>0</v>
      </c>
      <c r="AF108" s="245">
        <f>'Учет 3б'!$L$926</f>
        <v>0</v>
      </c>
      <c r="AG108" s="246">
        <f>'Учет 3б'!$L$928</f>
        <v>0</v>
      </c>
      <c r="AH108" s="247">
        <f>'Учет 3б'!$L$930</f>
        <v>0</v>
      </c>
      <c r="AI108" s="244">
        <f>'Учет 3б'!$M$922</f>
        <v>0</v>
      </c>
      <c r="AJ108" s="245">
        <f>'Учет 3б'!$M$924</f>
        <v>0</v>
      </c>
      <c r="AK108" s="245">
        <f>'Учет 3б'!$M$926</f>
        <v>0</v>
      </c>
      <c r="AL108" s="246">
        <f>'Учет 3б'!$M$928</f>
        <v>0</v>
      </c>
      <c r="AM108" s="247">
        <f>'Учет 3б'!$M$930</f>
        <v>0</v>
      </c>
      <c r="AN108" s="244">
        <f>'Учет 3б'!$N$922</f>
        <v>0</v>
      </c>
      <c r="AO108" s="245">
        <f>'Учет 3б'!$N$924</f>
        <v>0</v>
      </c>
      <c r="AP108" s="245">
        <f>'Учет 3б'!$N$926</f>
        <v>0</v>
      </c>
      <c r="AQ108" s="246">
        <f>'Учет 3б'!$N$928</f>
        <v>0</v>
      </c>
      <c r="AR108" s="247">
        <f>'Учет 3б'!$N$930</f>
        <v>0</v>
      </c>
      <c r="AS108" s="244">
        <f>'Учет 3б'!$O$922</f>
        <v>0</v>
      </c>
      <c r="AT108" s="245">
        <f>'Учет 3б'!$O$924</f>
        <v>0</v>
      </c>
      <c r="AU108" s="245">
        <f>'Учет 3б'!$O$926</f>
        <v>0</v>
      </c>
      <c r="AV108" s="246">
        <f>'Учет 3б'!$O$928</f>
        <v>0</v>
      </c>
      <c r="AW108" s="247">
        <f>'Учет 3б'!$O$930</f>
        <v>0</v>
      </c>
      <c r="AX108" s="244">
        <f>'Учет 3б'!$P$922</f>
        <v>0</v>
      </c>
      <c r="AY108" s="245">
        <f>'Учет 3б'!$P$924</f>
        <v>0</v>
      </c>
      <c r="AZ108" s="245">
        <f>'Учет 3б'!$P$926</f>
        <v>0</v>
      </c>
      <c r="BA108" s="246">
        <f>'Учет 3б'!$P$928</f>
        <v>0</v>
      </c>
      <c r="BB108" s="247">
        <f>'Учет 3б'!$P$930</f>
        <v>0</v>
      </c>
      <c r="BC108" s="244">
        <f>'Учет 3б'!$Q$922</f>
        <v>0</v>
      </c>
      <c r="BD108" s="245">
        <f>'Учет 3б'!$Q$924</f>
        <v>0</v>
      </c>
      <c r="BE108" s="245">
        <f>'Учет 3б'!$Q$926</f>
        <v>0</v>
      </c>
      <c r="BF108" s="246">
        <f>'Учет 3б'!$Q$928</f>
        <v>0</v>
      </c>
      <c r="BG108" s="247">
        <f>'Учет 3б'!$Q$930</f>
        <v>0</v>
      </c>
      <c r="BH108" s="244">
        <f>'Учет 3б'!$R$922</f>
        <v>0</v>
      </c>
      <c r="BI108" s="245">
        <f>'Учет 3б'!$R$924</f>
        <v>0</v>
      </c>
      <c r="BJ108" s="245">
        <f>'Учет 3б'!$R$926</f>
        <v>0</v>
      </c>
      <c r="BK108" s="246">
        <f>'Учет 3б'!$R$928</f>
        <v>0</v>
      </c>
      <c r="BL108" s="247">
        <f>'Учет 3б'!$R$930</f>
        <v>0</v>
      </c>
      <c r="BM108" s="244">
        <f>'Учет 3б'!$S$922</f>
        <v>0</v>
      </c>
      <c r="BN108" s="245">
        <f>'Учет 3б'!$S$924</f>
        <v>0</v>
      </c>
      <c r="BO108" s="245">
        <f>'Учет 3б'!$S$926</f>
        <v>0</v>
      </c>
      <c r="BP108" s="246">
        <f>'Учет 3б'!$S$928</f>
        <v>0</v>
      </c>
      <c r="BQ108" s="247">
        <f>'Учет 3б'!$S$930</f>
        <v>0</v>
      </c>
      <c r="BR108" s="1239">
        <f>BL109</f>
        <v>0</v>
      </c>
      <c r="BT108" s="257">
        <v>1</v>
      </c>
    </row>
    <row r="109" spans="1:72" ht="13.5" hidden="1" outlineLevel="1" thickBot="1">
      <c r="A109" s="1238"/>
      <c r="B109" s="1238"/>
      <c r="C109" s="1228"/>
      <c r="D109" s="248">
        <f>'Учет 3б'!$G$923</f>
        <v>0</v>
      </c>
      <c r="E109" s="249">
        <f>'Учет 3б'!$G$925</f>
        <v>0</v>
      </c>
      <c r="F109" s="249">
        <f>'Учет 3б'!$G$927</f>
        <v>0</v>
      </c>
      <c r="G109" s="250">
        <f>'Учет 3б'!$G$929</f>
        <v>0</v>
      </c>
      <c r="H109" s="251">
        <f>'Учет 3б'!$G$931</f>
        <v>0</v>
      </c>
      <c r="I109" s="248">
        <f>'Учет 3б'!$H$923</f>
        <v>0</v>
      </c>
      <c r="J109" s="249">
        <f>'Учет 3б'!$H$925</f>
        <v>0</v>
      </c>
      <c r="K109" s="249">
        <f>'Учет 3б'!$H$927</f>
        <v>0</v>
      </c>
      <c r="L109" s="250">
        <f>'Учет 3б'!$H$929</f>
        <v>0</v>
      </c>
      <c r="M109" s="251">
        <f>'Учет 3б'!$H$931</f>
        <v>0</v>
      </c>
      <c r="N109" s="248">
        <f>'Учет 3б'!$I$923</f>
        <v>0</v>
      </c>
      <c r="O109" s="249">
        <f>'Учет 3б'!$I$925</f>
        <v>0</v>
      </c>
      <c r="P109" s="249">
        <f>'Учет 3б'!$I$927</f>
        <v>0</v>
      </c>
      <c r="Q109" s="250">
        <f>'Учет 3б'!$I$929</f>
        <v>0</v>
      </c>
      <c r="R109" s="251">
        <f>'Учет 3б'!$I$931</f>
        <v>0</v>
      </c>
      <c r="S109" s="1248"/>
      <c r="T109" s="248">
        <f>'Учет 3б'!$J$923</f>
        <v>0</v>
      </c>
      <c r="U109" s="249">
        <f>'Учет 3б'!$J$925</f>
        <v>0</v>
      </c>
      <c r="V109" s="249">
        <f>'Учет 3б'!$J$927</f>
        <v>0</v>
      </c>
      <c r="W109" s="250">
        <f>'Учет 3б'!$J$929</f>
        <v>0</v>
      </c>
      <c r="X109" s="251">
        <f>'Учет 3б'!$J$931</f>
        <v>0</v>
      </c>
      <c r="Y109" s="248">
        <f>'Учет 3б'!$K$923</f>
        <v>0</v>
      </c>
      <c r="Z109" s="249">
        <f>'Учет 3б'!$K$925</f>
        <v>0</v>
      </c>
      <c r="AA109" s="249">
        <f>'Учет 3б'!$K$927</f>
        <v>0</v>
      </c>
      <c r="AB109" s="250">
        <f>'Учет 3б'!$K$929</f>
        <v>0</v>
      </c>
      <c r="AC109" s="251">
        <f>'Учет 3б'!$K$931</f>
        <v>0</v>
      </c>
      <c r="AD109" s="248">
        <f>'Учет 3б'!$L$923</f>
        <v>0</v>
      </c>
      <c r="AE109" s="249">
        <f>'Учет 3б'!$L$925</f>
        <v>0</v>
      </c>
      <c r="AF109" s="249">
        <f>'Учет 3б'!$L$927</f>
        <v>0</v>
      </c>
      <c r="AG109" s="250">
        <f>'Учет 3б'!$L$929</f>
        <v>0</v>
      </c>
      <c r="AH109" s="251">
        <f>'Учет 3б'!$L$931</f>
        <v>0</v>
      </c>
      <c r="AI109" s="248">
        <f>'Учет 3б'!$M$923</f>
        <v>0</v>
      </c>
      <c r="AJ109" s="249">
        <f>'Учет 3б'!$M$925</f>
        <v>0</v>
      </c>
      <c r="AK109" s="249">
        <f>'Учет 3б'!$M$927</f>
        <v>0</v>
      </c>
      <c r="AL109" s="250">
        <f>'Учет 3б'!$M$929</f>
        <v>0</v>
      </c>
      <c r="AM109" s="251">
        <f>'Учет 3б'!$M$931</f>
        <v>0</v>
      </c>
      <c r="AN109" s="248">
        <f>'Учет 3б'!$N$923</f>
        <v>0</v>
      </c>
      <c r="AO109" s="249">
        <f>'Учет 3б'!$N$925</f>
        <v>0</v>
      </c>
      <c r="AP109" s="249">
        <f>'Учет 3б'!$N$927</f>
        <v>0</v>
      </c>
      <c r="AQ109" s="250">
        <f>'Учет 3б'!$N$929</f>
        <v>0</v>
      </c>
      <c r="AR109" s="251">
        <f>'Учет 3б'!$N$931</f>
        <v>0</v>
      </c>
      <c r="AS109" s="248">
        <f>'Учет 3б'!$O$923</f>
        <v>0</v>
      </c>
      <c r="AT109" s="249">
        <f>'Учет 3б'!$O$925</f>
        <v>0</v>
      </c>
      <c r="AU109" s="249">
        <f>'Учет 3б'!$O$927</f>
        <v>0</v>
      </c>
      <c r="AV109" s="250">
        <f>'Учет 3б'!$O$929</f>
        <v>0</v>
      </c>
      <c r="AW109" s="251">
        <f>'Учет 3б'!$O$931</f>
        <v>0</v>
      </c>
      <c r="AX109" s="248">
        <f>'Учет 3б'!$P$923</f>
        <v>0</v>
      </c>
      <c r="AY109" s="249">
        <f>'Учет 3б'!$P$925</f>
        <v>0</v>
      </c>
      <c r="AZ109" s="249">
        <f>'Учет 3б'!$P$927</f>
        <v>0</v>
      </c>
      <c r="BA109" s="250">
        <f>'Учет 3б'!$P$929</f>
        <v>0</v>
      </c>
      <c r="BB109" s="251">
        <f>'Учет 3б'!$P$931</f>
        <v>0</v>
      </c>
      <c r="BC109" s="248">
        <f>'Учет 3б'!$Q$923</f>
        <v>0</v>
      </c>
      <c r="BD109" s="249">
        <f>'Учет 3б'!$Q$925</f>
        <v>0</v>
      </c>
      <c r="BE109" s="249">
        <f>'Учет 3б'!$Q$927</f>
        <v>0</v>
      </c>
      <c r="BF109" s="250">
        <f>'Учет 3б'!$Q$929</f>
        <v>0</v>
      </c>
      <c r="BG109" s="251">
        <f>'Учет 3б'!$Q$931</f>
        <v>0</v>
      </c>
      <c r="BH109" s="248">
        <f>'Учет 3б'!$R$923</f>
        <v>0</v>
      </c>
      <c r="BI109" s="249">
        <f>'Учет 3б'!$R$925</f>
        <v>0</v>
      </c>
      <c r="BJ109" s="249">
        <f>'Учет 3б'!$R$927</f>
        <v>0</v>
      </c>
      <c r="BK109" s="250">
        <f>'Учет 3б'!$R$929</f>
        <v>0</v>
      </c>
      <c r="BL109" s="251">
        <f>'Учет 3б'!$R$931</f>
        <v>0</v>
      </c>
      <c r="BM109" s="248">
        <f>'Учет 3б'!$S$923</f>
        <v>0</v>
      </c>
      <c r="BN109" s="249">
        <f>'Учет 3б'!$S$925</f>
        <v>0</v>
      </c>
      <c r="BO109" s="249">
        <f>'Учет 3б'!$S$927</f>
        <v>0</v>
      </c>
      <c r="BP109" s="250">
        <f>'Учет 3б'!$S$929</f>
        <v>0</v>
      </c>
      <c r="BQ109" s="251">
        <f>'Учет 3б'!$S$931</f>
        <v>0</v>
      </c>
      <c r="BR109" s="1240"/>
      <c r="BT109" s="257"/>
    </row>
    <row r="110" spans="1:72" hidden="1" outlineLevel="1">
      <c r="A110" s="1236" t="str">
        <f>'Учет 3б'!$D$933</f>
        <v>425</v>
      </c>
      <c r="B110" s="1236">
        <f>'Учет 3б'!$C$933</f>
        <v>334</v>
      </c>
      <c r="C110" s="1227">
        <f>IF(SUM(D110:G110)&gt;0,SUM(D110:G110),IF(SUM(I110:L110)&gt;0,SUM(I110:L110),IF(SUM(N110:Q110)&gt;0,SUM(N110:Q110),0)))</f>
        <v>0</v>
      </c>
      <c r="D110" s="244">
        <f>'Учет 3б'!$G$982</f>
        <v>0</v>
      </c>
      <c r="E110" s="245">
        <f>'Учет 3б'!$G$984</f>
        <v>0</v>
      </c>
      <c r="F110" s="245">
        <f>'Учет 3б'!$G$986</f>
        <v>0</v>
      </c>
      <c r="G110" s="246">
        <f>'Учет 3б'!$G$988</f>
        <v>0</v>
      </c>
      <c r="H110" s="247">
        <f>'Учет 3б'!$G$990</f>
        <v>0</v>
      </c>
      <c r="I110" s="244">
        <f>'Учет 3б'!$H$982</f>
        <v>0</v>
      </c>
      <c r="J110" s="245">
        <f>'Учет 3б'!$H$984</f>
        <v>0</v>
      </c>
      <c r="K110" s="245">
        <f>'Учет 3б'!$H$986</f>
        <v>0</v>
      </c>
      <c r="L110" s="246">
        <f>'Учет 3б'!$H$988</f>
        <v>0</v>
      </c>
      <c r="M110" s="247">
        <f>'Учет 3б'!$H$990</f>
        <v>0</v>
      </c>
      <c r="N110" s="244">
        <f>'Учет 3б'!$I$982</f>
        <v>0</v>
      </c>
      <c r="O110" s="245">
        <f>'Учет 3б'!$I$984</f>
        <v>0</v>
      </c>
      <c r="P110" s="245">
        <f>'Учет 3б'!$I$986</f>
        <v>0</v>
      </c>
      <c r="Q110" s="246">
        <f>'Учет 3б'!$I$988</f>
        <v>0</v>
      </c>
      <c r="R110" s="247">
        <f>'Учет 3б'!$I$990</f>
        <v>0</v>
      </c>
      <c r="S110" s="1247">
        <f>(H111+R111)/2</f>
        <v>0</v>
      </c>
      <c r="T110" s="244">
        <f>'Учет 3б'!$J$982</f>
        <v>0</v>
      </c>
      <c r="U110" s="245">
        <f>'Учет 3б'!$J$984</f>
        <v>0</v>
      </c>
      <c r="V110" s="245">
        <f>'Учет 3б'!$J$986</f>
        <v>0</v>
      </c>
      <c r="W110" s="246">
        <f>'Учет 3б'!$J$988</f>
        <v>0</v>
      </c>
      <c r="X110" s="247">
        <f>'Учет 3б'!$J$990</f>
        <v>0</v>
      </c>
      <c r="Y110" s="244">
        <f>'Учет 3б'!$K$982</f>
        <v>0</v>
      </c>
      <c r="Z110" s="245">
        <f>'Учет 3б'!$K$984</f>
        <v>0</v>
      </c>
      <c r="AA110" s="245">
        <f>'Учет 3б'!$K$986</f>
        <v>0</v>
      </c>
      <c r="AB110" s="246">
        <f>'Учет 3б'!$K$988</f>
        <v>0</v>
      </c>
      <c r="AC110" s="247">
        <f>'Учет 3б'!$K$990</f>
        <v>0</v>
      </c>
      <c r="AD110" s="244">
        <f>'Учет 3б'!$L$982</f>
        <v>0</v>
      </c>
      <c r="AE110" s="245">
        <f>'Учет 3б'!$L$984</f>
        <v>0</v>
      </c>
      <c r="AF110" s="245">
        <f>'Учет 3б'!$L$986</f>
        <v>0</v>
      </c>
      <c r="AG110" s="246">
        <f>'Учет 3б'!$L$988</f>
        <v>0</v>
      </c>
      <c r="AH110" s="247">
        <f>'Учет 3б'!$L$990</f>
        <v>0</v>
      </c>
      <c r="AI110" s="244">
        <f>'Учет 3б'!$M$982</f>
        <v>0</v>
      </c>
      <c r="AJ110" s="245">
        <f>'Учет 3б'!$M$984</f>
        <v>0</v>
      </c>
      <c r="AK110" s="245">
        <f>'Учет 3б'!$M$986</f>
        <v>0</v>
      </c>
      <c r="AL110" s="246">
        <f>'Учет 3б'!$M$988</f>
        <v>0</v>
      </c>
      <c r="AM110" s="247">
        <f>'Учет 3б'!$M$990</f>
        <v>0</v>
      </c>
      <c r="AN110" s="244">
        <f>'Учет 3б'!$N$982</f>
        <v>0</v>
      </c>
      <c r="AO110" s="245">
        <f>'Учет 3б'!$N$984</f>
        <v>0</v>
      </c>
      <c r="AP110" s="245">
        <f>'Учет 3б'!$N$986</f>
        <v>0</v>
      </c>
      <c r="AQ110" s="246">
        <f>'Учет 3б'!$N$988</f>
        <v>0</v>
      </c>
      <c r="AR110" s="247">
        <f>'Учет 3б'!$N$990</f>
        <v>0</v>
      </c>
      <c r="AS110" s="244">
        <f>'Учет 3б'!$O$982</f>
        <v>0</v>
      </c>
      <c r="AT110" s="245">
        <f>'Учет 3б'!$O$984</f>
        <v>0</v>
      </c>
      <c r="AU110" s="245">
        <f>'Учет 3б'!$O$986</f>
        <v>0</v>
      </c>
      <c r="AV110" s="246">
        <f>'Учет 3б'!$O$988</f>
        <v>0</v>
      </c>
      <c r="AW110" s="247">
        <f>'Учет 3б'!$O$990</f>
        <v>0</v>
      </c>
      <c r="AX110" s="244">
        <f>'Учет 3б'!$P$982</f>
        <v>0</v>
      </c>
      <c r="AY110" s="245">
        <f>'Учет 3б'!$P$984</f>
        <v>0</v>
      </c>
      <c r="AZ110" s="245">
        <f>'Учет 3б'!$P$986</f>
        <v>0</v>
      </c>
      <c r="BA110" s="246">
        <f>'Учет 3б'!$P$988</f>
        <v>0</v>
      </c>
      <c r="BB110" s="247">
        <f>'Учет 3б'!$P$990</f>
        <v>0</v>
      </c>
      <c r="BC110" s="244">
        <f>'Учет 3б'!$Q$982</f>
        <v>0</v>
      </c>
      <c r="BD110" s="245">
        <f>'Учет 3б'!$Q$984</f>
        <v>0</v>
      </c>
      <c r="BE110" s="245">
        <f>'Учет 3б'!$Q$986</f>
        <v>0</v>
      </c>
      <c r="BF110" s="246">
        <f>'Учет 3б'!$Q$988</f>
        <v>0</v>
      </c>
      <c r="BG110" s="247">
        <f>'Учет 3б'!$Q$990</f>
        <v>0</v>
      </c>
      <c r="BH110" s="244">
        <f>'Учет 3б'!$R$982</f>
        <v>0</v>
      </c>
      <c r="BI110" s="245">
        <f>'Учет 3б'!$R$984</f>
        <v>0</v>
      </c>
      <c r="BJ110" s="245">
        <f>'Учет 3б'!$R$986</f>
        <v>0</v>
      </c>
      <c r="BK110" s="246">
        <f>'Учет 3б'!$R$988</f>
        <v>0</v>
      </c>
      <c r="BL110" s="247">
        <f>'Учет 3б'!$R$990</f>
        <v>0</v>
      </c>
      <c r="BM110" s="244">
        <f>'Учет 3б'!$S$982</f>
        <v>0</v>
      </c>
      <c r="BN110" s="245">
        <f>'Учет 3б'!$S$984</f>
        <v>0</v>
      </c>
      <c r="BO110" s="245">
        <f>'Учет 3б'!$S$986</f>
        <v>0</v>
      </c>
      <c r="BP110" s="246">
        <f>'Учет 3б'!$S$988</f>
        <v>0</v>
      </c>
      <c r="BQ110" s="247">
        <f>'Учет 3б'!$S$990</f>
        <v>0</v>
      </c>
      <c r="BR110" s="1239">
        <f>BL111</f>
        <v>0</v>
      </c>
      <c r="BT110" s="257">
        <v>1</v>
      </c>
    </row>
    <row r="111" spans="1:72" ht="13.5" hidden="1" outlineLevel="1" thickBot="1">
      <c r="A111" s="1238"/>
      <c r="B111" s="1238"/>
      <c r="C111" s="1228"/>
      <c r="D111" s="248">
        <f>'Учет 3б'!$G$983</f>
        <v>0</v>
      </c>
      <c r="E111" s="249">
        <f>'Учет 3б'!$G$985</f>
        <v>0</v>
      </c>
      <c r="F111" s="249">
        <f>'Учет 3б'!$G$987</f>
        <v>0</v>
      </c>
      <c r="G111" s="250">
        <f>'Учет 3б'!$G$989</f>
        <v>0</v>
      </c>
      <c r="H111" s="251">
        <f>'Учет 3б'!$G$991</f>
        <v>0</v>
      </c>
      <c r="I111" s="248">
        <f>'Учет 3б'!$H$983</f>
        <v>0</v>
      </c>
      <c r="J111" s="249">
        <f>'Учет 3б'!$H$985</f>
        <v>0</v>
      </c>
      <c r="K111" s="249">
        <f>'Учет 3б'!$H$987</f>
        <v>0</v>
      </c>
      <c r="L111" s="250">
        <f>'Учет 3б'!$H$989</f>
        <v>0</v>
      </c>
      <c r="M111" s="251">
        <f>'Учет 3б'!$H$991</f>
        <v>0</v>
      </c>
      <c r="N111" s="248">
        <f>'Учет 3б'!$I$983</f>
        <v>0</v>
      </c>
      <c r="O111" s="249">
        <f>'Учет 3б'!$I$985</f>
        <v>0</v>
      </c>
      <c r="P111" s="249">
        <f>'Учет 3б'!$I$987</f>
        <v>0</v>
      </c>
      <c r="Q111" s="250">
        <f>'Учет 3б'!$I$989</f>
        <v>0</v>
      </c>
      <c r="R111" s="251">
        <f>'Учет 3б'!$I$991</f>
        <v>0</v>
      </c>
      <c r="S111" s="1248"/>
      <c r="T111" s="248">
        <f>'Учет 3б'!$J$983</f>
        <v>0</v>
      </c>
      <c r="U111" s="249">
        <f>'Учет 3б'!$J$985</f>
        <v>0</v>
      </c>
      <c r="V111" s="249">
        <f>'Учет 3б'!$J$987</f>
        <v>0</v>
      </c>
      <c r="W111" s="250">
        <f>'Учет 3б'!$J$989</f>
        <v>0</v>
      </c>
      <c r="X111" s="251">
        <f>'Учет 3б'!$J$991</f>
        <v>0</v>
      </c>
      <c r="Y111" s="248">
        <f>'Учет 3б'!$K$983</f>
        <v>0</v>
      </c>
      <c r="Z111" s="249">
        <f>'Учет 3б'!$K$985</f>
        <v>0</v>
      </c>
      <c r="AA111" s="249">
        <f>'Учет 3б'!$K$987</f>
        <v>0</v>
      </c>
      <c r="AB111" s="250">
        <f>'Учет 3б'!$K$989</f>
        <v>0</v>
      </c>
      <c r="AC111" s="251">
        <f>'Учет 3б'!$K$991</f>
        <v>0</v>
      </c>
      <c r="AD111" s="248">
        <f>'Учет 3б'!$L$983</f>
        <v>0</v>
      </c>
      <c r="AE111" s="249">
        <f>'Учет 3б'!$L$985</f>
        <v>0</v>
      </c>
      <c r="AF111" s="249">
        <f>'Учет 3б'!$L$987</f>
        <v>0</v>
      </c>
      <c r="AG111" s="250">
        <f>'Учет 3б'!$L$989</f>
        <v>0</v>
      </c>
      <c r="AH111" s="251">
        <f>'Учет 3б'!$L$991</f>
        <v>0</v>
      </c>
      <c r="AI111" s="248">
        <f>'Учет 3б'!$M$983</f>
        <v>0</v>
      </c>
      <c r="AJ111" s="249">
        <f>'Учет 3б'!$M$985</f>
        <v>0</v>
      </c>
      <c r="AK111" s="249">
        <f>'Учет 3б'!$M$987</f>
        <v>0</v>
      </c>
      <c r="AL111" s="250">
        <f>'Учет 3б'!$M$989</f>
        <v>0</v>
      </c>
      <c r="AM111" s="251">
        <f>'Учет 3б'!$M$991</f>
        <v>0</v>
      </c>
      <c r="AN111" s="248">
        <f>'Учет 3б'!$N$983</f>
        <v>0</v>
      </c>
      <c r="AO111" s="249">
        <f>'Учет 3б'!$N$985</f>
        <v>0</v>
      </c>
      <c r="AP111" s="249">
        <f>'Учет 3б'!$N$987</f>
        <v>0</v>
      </c>
      <c r="AQ111" s="250">
        <f>'Учет 3б'!$N$989</f>
        <v>0</v>
      </c>
      <c r="AR111" s="251">
        <f>'Учет 3б'!$N$991</f>
        <v>0</v>
      </c>
      <c r="AS111" s="248">
        <f>'Учет 3б'!$O$983</f>
        <v>0</v>
      </c>
      <c r="AT111" s="249">
        <f>'Учет 3б'!$O$985</f>
        <v>0</v>
      </c>
      <c r="AU111" s="249">
        <f>'Учет 3б'!$O$987</f>
        <v>0</v>
      </c>
      <c r="AV111" s="250">
        <f>'Учет 3б'!$O$989</f>
        <v>0</v>
      </c>
      <c r="AW111" s="251">
        <f>'Учет 3б'!$O$991</f>
        <v>0</v>
      </c>
      <c r="AX111" s="248">
        <f>'Учет 3б'!$P$983</f>
        <v>0</v>
      </c>
      <c r="AY111" s="249">
        <f>'Учет 3б'!$P$985</f>
        <v>0</v>
      </c>
      <c r="AZ111" s="249">
        <f>'Учет 3б'!$P$987</f>
        <v>0</v>
      </c>
      <c r="BA111" s="250">
        <f>'Учет 3б'!$P$989</f>
        <v>0</v>
      </c>
      <c r="BB111" s="251">
        <f>'Учет 3б'!$P$991</f>
        <v>0</v>
      </c>
      <c r="BC111" s="248">
        <f>'Учет 3б'!$Q$983</f>
        <v>0</v>
      </c>
      <c r="BD111" s="249">
        <f>'Учет 3б'!$Q$985</f>
        <v>0</v>
      </c>
      <c r="BE111" s="249">
        <f>'Учет 3б'!$Q$987</f>
        <v>0</v>
      </c>
      <c r="BF111" s="250">
        <f>'Учет 3б'!$Q$989</f>
        <v>0</v>
      </c>
      <c r="BG111" s="251">
        <f>'Учет 3б'!$Q$991</f>
        <v>0</v>
      </c>
      <c r="BH111" s="248">
        <f>'Учет 3б'!$R$983</f>
        <v>0</v>
      </c>
      <c r="BI111" s="249">
        <f>'Учет 3б'!$R$985</f>
        <v>0</v>
      </c>
      <c r="BJ111" s="249">
        <f>'Учет 3б'!$R$987</f>
        <v>0</v>
      </c>
      <c r="BK111" s="250">
        <f>'Учет 3б'!$R$989</f>
        <v>0</v>
      </c>
      <c r="BL111" s="251">
        <f>'Учет 3б'!$R$991</f>
        <v>0</v>
      </c>
      <c r="BM111" s="248">
        <f>'Учет 3б'!$S$983</f>
        <v>0</v>
      </c>
      <c r="BN111" s="249">
        <f>'Учет 3б'!$S$985</f>
        <v>0</v>
      </c>
      <c r="BO111" s="249">
        <f>'Учет 3б'!$S$987</f>
        <v>0</v>
      </c>
      <c r="BP111" s="250">
        <f>'Учет 3б'!$S$989</f>
        <v>0</v>
      </c>
      <c r="BQ111" s="251">
        <f>'Учет 3б'!$S$991</f>
        <v>0</v>
      </c>
      <c r="BR111" s="1240"/>
      <c r="BT111" s="257"/>
    </row>
    <row r="112" spans="1:72" hidden="1" outlineLevel="1">
      <c r="A112" s="1236">
        <f>'Учет 3б'!$D$993</f>
        <v>0</v>
      </c>
      <c r="B112" s="1236">
        <f>'Учет 3б'!$C$993</f>
        <v>335</v>
      </c>
      <c r="C112" s="1227">
        <f>IF(SUM(D112:G112)&gt;0,SUM(D112:G112),IF(SUM(I112:L112)&gt;0,SUM(I112:L112),IF(SUM(N112:Q112)&gt;0,SUM(N112:Q112),0)))</f>
        <v>0</v>
      </c>
      <c r="D112" s="244">
        <f>'Учет 3б'!$G$1042</f>
        <v>0</v>
      </c>
      <c r="E112" s="245">
        <f>'Учет 3б'!$G$1044</f>
        <v>0</v>
      </c>
      <c r="F112" s="245">
        <f>'Учет 3б'!$G$1046</f>
        <v>0</v>
      </c>
      <c r="G112" s="246">
        <f>'Учет 3б'!$G$1048</f>
        <v>0</v>
      </c>
      <c r="H112" s="247">
        <f>'Учет 3б'!$G$1050</f>
        <v>0</v>
      </c>
      <c r="I112" s="244">
        <f>'Учет 3б'!$H$1042</f>
        <v>0</v>
      </c>
      <c r="J112" s="245">
        <f>'Учет 3б'!$H$1044</f>
        <v>0</v>
      </c>
      <c r="K112" s="245">
        <f>'Учет 3б'!$H$1046</f>
        <v>0</v>
      </c>
      <c r="L112" s="246">
        <f>'Учет 3б'!$H$1048</f>
        <v>0</v>
      </c>
      <c r="M112" s="247">
        <f>'Учет 3б'!$H$1050</f>
        <v>0</v>
      </c>
      <c r="N112" s="244">
        <f>'Учет 3б'!$I$1042</f>
        <v>0</v>
      </c>
      <c r="O112" s="245">
        <f>'Учет 3б'!$I$1044</f>
        <v>0</v>
      </c>
      <c r="P112" s="245">
        <f>'Учет 3б'!$I$1046</f>
        <v>0</v>
      </c>
      <c r="Q112" s="246">
        <f>'Учет 3б'!$I$1048</f>
        <v>0</v>
      </c>
      <c r="R112" s="247">
        <f>'Учет 3б'!$I$1050</f>
        <v>0</v>
      </c>
      <c r="S112" s="1247">
        <f>(H113+R113)/2</f>
        <v>0</v>
      </c>
      <c r="T112" s="244">
        <f>'Учет 3б'!$J$1042</f>
        <v>0</v>
      </c>
      <c r="U112" s="245">
        <f>'Учет 3б'!$J$1044</f>
        <v>0</v>
      </c>
      <c r="V112" s="245">
        <f>'Учет 3б'!$J$1046</f>
        <v>0</v>
      </c>
      <c r="W112" s="246">
        <f>'Учет 3б'!$J$1048</f>
        <v>0</v>
      </c>
      <c r="X112" s="247">
        <f>'Учет 3б'!$J$1050</f>
        <v>0</v>
      </c>
      <c r="Y112" s="244">
        <f>'Учет 3б'!$K$1042</f>
        <v>0</v>
      </c>
      <c r="Z112" s="245">
        <f>'Учет 3б'!$K$1044</f>
        <v>0</v>
      </c>
      <c r="AA112" s="245">
        <f>'Учет 3б'!$K$1046</f>
        <v>0</v>
      </c>
      <c r="AB112" s="246">
        <f>'Учет 3б'!$K$1048</f>
        <v>0</v>
      </c>
      <c r="AC112" s="247">
        <f>'Учет 3б'!$K$1050</f>
        <v>0</v>
      </c>
      <c r="AD112" s="244">
        <f>'Учет 3б'!$L$1042</f>
        <v>0</v>
      </c>
      <c r="AE112" s="245">
        <f>'Учет 3б'!$L$1044</f>
        <v>0</v>
      </c>
      <c r="AF112" s="245">
        <f>'Учет 3б'!$L$1046</f>
        <v>0</v>
      </c>
      <c r="AG112" s="246">
        <f>'Учет 3б'!$L$1048</f>
        <v>0</v>
      </c>
      <c r="AH112" s="247">
        <f>'Учет 3б'!$L$1050</f>
        <v>0</v>
      </c>
      <c r="AI112" s="244">
        <f>'Учет 3б'!$M$1042</f>
        <v>0</v>
      </c>
      <c r="AJ112" s="245">
        <f>'Учет 3б'!$M$1044</f>
        <v>0</v>
      </c>
      <c r="AK112" s="245">
        <f>'Учет 3б'!$M$1046</f>
        <v>0</v>
      </c>
      <c r="AL112" s="246">
        <f>'Учет 3б'!$M$1048</f>
        <v>0</v>
      </c>
      <c r="AM112" s="247">
        <f>'Учет 3б'!$M$1050</f>
        <v>0</v>
      </c>
      <c r="AN112" s="244">
        <f>'Учет 3б'!$N$1042</f>
        <v>0</v>
      </c>
      <c r="AO112" s="245">
        <f>'Учет 3б'!$N$1044</f>
        <v>0</v>
      </c>
      <c r="AP112" s="245">
        <f>'Учет 3б'!$N$1046</f>
        <v>0</v>
      </c>
      <c r="AQ112" s="246">
        <f>'Учет 3б'!$N$1048</f>
        <v>0</v>
      </c>
      <c r="AR112" s="247">
        <f>'Учет 3б'!$N$1050</f>
        <v>0</v>
      </c>
      <c r="AS112" s="244">
        <f>'Учет 3б'!$O$1042</f>
        <v>0</v>
      </c>
      <c r="AT112" s="245">
        <f>'Учет 3б'!$O$1044</f>
        <v>0</v>
      </c>
      <c r="AU112" s="245">
        <f>'Учет 3б'!$O$1046</f>
        <v>0</v>
      </c>
      <c r="AV112" s="246">
        <f>'Учет 3б'!$O$1048</f>
        <v>0</v>
      </c>
      <c r="AW112" s="247">
        <f>'Учет 3б'!$O$1050</f>
        <v>0</v>
      </c>
      <c r="AX112" s="244">
        <f>'Учет 3б'!$P$1042</f>
        <v>0</v>
      </c>
      <c r="AY112" s="245">
        <f>'Учет 3б'!$P$1044</f>
        <v>0</v>
      </c>
      <c r="AZ112" s="245">
        <f>'Учет 3б'!$P$1046</f>
        <v>0</v>
      </c>
      <c r="BA112" s="246">
        <f>'Учет 3б'!$P$1048</f>
        <v>0</v>
      </c>
      <c r="BB112" s="247">
        <f>'Учет 3б'!$P$1050</f>
        <v>0</v>
      </c>
      <c r="BC112" s="244">
        <f>'Учет 3б'!$Q$1042</f>
        <v>0</v>
      </c>
      <c r="BD112" s="245">
        <f>'Учет 3б'!$Q$1044</f>
        <v>0</v>
      </c>
      <c r="BE112" s="245">
        <f>'Учет 3б'!$Q$1046</f>
        <v>0</v>
      </c>
      <c r="BF112" s="246">
        <f>'Учет 3б'!$Q$1048</f>
        <v>0</v>
      </c>
      <c r="BG112" s="247">
        <f>'Учет 3б'!$Q$1050</f>
        <v>0</v>
      </c>
      <c r="BH112" s="244">
        <f>'Учет 3б'!$R$1042</f>
        <v>0</v>
      </c>
      <c r="BI112" s="245">
        <f>'Учет 3б'!$R$1044</f>
        <v>0</v>
      </c>
      <c r="BJ112" s="245">
        <f>'Учет 3б'!$R$1046</f>
        <v>0</v>
      </c>
      <c r="BK112" s="246">
        <f>'Учет 3б'!$R$1048</f>
        <v>0</v>
      </c>
      <c r="BL112" s="247">
        <f>'Учет 3б'!$R$1050</f>
        <v>0</v>
      </c>
      <c r="BM112" s="244">
        <f>'Учет 3б'!$S$1042</f>
        <v>0</v>
      </c>
      <c r="BN112" s="245">
        <f>'Учет 3б'!$S$1044</f>
        <v>0</v>
      </c>
      <c r="BO112" s="245">
        <f>'Учет 3б'!$S$1046</f>
        <v>0</v>
      </c>
      <c r="BP112" s="246">
        <f>'Учет 3б'!$S$1048</f>
        <v>0</v>
      </c>
      <c r="BQ112" s="247">
        <f>'Учет 3б'!$S$1050</f>
        <v>0</v>
      </c>
      <c r="BR112" s="1239">
        <f>BL113</f>
        <v>0</v>
      </c>
      <c r="BT112" s="257">
        <v>1</v>
      </c>
    </row>
    <row r="113" spans="1:72" ht="13.5" hidden="1" outlineLevel="1" thickBot="1">
      <c r="A113" s="1238"/>
      <c r="B113" s="1238"/>
      <c r="C113" s="1228"/>
      <c r="D113" s="248">
        <f>'Учет 3б'!$G$1043</f>
        <v>0</v>
      </c>
      <c r="E113" s="249">
        <f>'Учет 3б'!$G$1045</f>
        <v>0</v>
      </c>
      <c r="F113" s="249">
        <f>'Учет 3б'!$G$1047</f>
        <v>0</v>
      </c>
      <c r="G113" s="250">
        <f>'Учет 3б'!$G$1049</f>
        <v>0</v>
      </c>
      <c r="H113" s="251">
        <f>'Учет 3б'!$G$1051</f>
        <v>0</v>
      </c>
      <c r="I113" s="248">
        <f>'Учет 3б'!$H$1043</f>
        <v>0</v>
      </c>
      <c r="J113" s="249">
        <f>'Учет 3б'!$H$1045</f>
        <v>0</v>
      </c>
      <c r="K113" s="249">
        <f>'Учет 3б'!$H$1047</f>
        <v>0</v>
      </c>
      <c r="L113" s="250">
        <f>'Учет 3б'!$H$1049</f>
        <v>0</v>
      </c>
      <c r="M113" s="251">
        <f>'Учет 3б'!$H$1051</f>
        <v>0</v>
      </c>
      <c r="N113" s="248">
        <f>'Учет 3б'!$I$1043</f>
        <v>0</v>
      </c>
      <c r="O113" s="249">
        <f>'Учет 3б'!$I$1045</f>
        <v>0</v>
      </c>
      <c r="P113" s="249">
        <f>'Учет 3б'!$I$1047</f>
        <v>0</v>
      </c>
      <c r="Q113" s="250">
        <f>'Учет 3б'!$I$1049</f>
        <v>0</v>
      </c>
      <c r="R113" s="251">
        <f>'Учет 3б'!$I$1051</f>
        <v>0</v>
      </c>
      <c r="S113" s="1248"/>
      <c r="T113" s="248">
        <f>'Учет 3б'!$J$1043</f>
        <v>0</v>
      </c>
      <c r="U113" s="249">
        <f>'Учет 3б'!$J$1045</f>
        <v>0</v>
      </c>
      <c r="V113" s="249">
        <f>'Учет 3б'!$J$1047</f>
        <v>0</v>
      </c>
      <c r="W113" s="250">
        <f>'Учет 3б'!$J$1049</f>
        <v>0</v>
      </c>
      <c r="X113" s="251">
        <f>'Учет 3б'!$J$1051</f>
        <v>0</v>
      </c>
      <c r="Y113" s="248">
        <f>'Учет 3б'!$K$1043</f>
        <v>0</v>
      </c>
      <c r="Z113" s="249">
        <f>'Учет 3б'!$K$1045</f>
        <v>0</v>
      </c>
      <c r="AA113" s="249">
        <f>'Учет 3б'!$K$1047</f>
        <v>0</v>
      </c>
      <c r="AB113" s="250">
        <f>'Учет 3б'!$K$1049</f>
        <v>0</v>
      </c>
      <c r="AC113" s="251">
        <f>'Учет 3б'!$K$1051</f>
        <v>0</v>
      </c>
      <c r="AD113" s="248">
        <f>'Учет 3б'!$L$1043</f>
        <v>0</v>
      </c>
      <c r="AE113" s="249">
        <f>'Учет 3б'!$L$1045</f>
        <v>0</v>
      </c>
      <c r="AF113" s="249">
        <f>'Учет 3б'!$L$1047</f>
        <v>0</v>
      </c>
      <c r="AG113" s="250">
        <f>'Учет 3б'!$L$1049</f>
        <v>0</v>
      </c>
      <c r="AH113" s="251">
        <f>'Учет 3б'!$L$1051</f>
        <v>0</v>
      </c>
      <c r="AI113" s="248">
        <f>'Учет 3б'!$M$1043</f>
        <v>0</v>
      </c>
      <c r="AJ113" s="249">
        <f>'Учет 3б'!$M$1045</f>
        <v>0</v>
      </c>
      <c r="AK113" s="249">
        <f>'Учет 3б'!$M$1047</f>
        <v>0</v>
      </c>
      <c r="AL113" s="250">
        <f>'Учет 3б'!$M$1049</f>
        <v>0</v>
      </c>
      <c r="AM113" s="251">
        <f>'Учет 3б'!$M$1051</f>
        <v>0</v>
      </c>
      <c r="AN113" s="248">
        <f>'Учет 3б'!$N$1043</f>
        <v>0</v>
      </c>
      <c r="AO113" s="249">
        <f>'Учет 3б'!$N$1045</f>
        <v>0</v>
      </c>
      <c r="AP113" s="249">
        <f>'Учет 3б'!$N$1047</f>
        <v>0</v>
      </c>
      <c r="AQ113" s="250">
        <f>'Учет 3б'!$N$1049</f>
        <v>0</v>
      </c>
      <c r="AR113" s="251">
        <f>'Учет 3б'!$N$1051</f>
        <v>0</v>
      </c>
      <c r="AS113" s="248">
        <f>'Учет 3б'!$O$1043</f>
        <v>0</v>
      </c>
      <c r="AT113" s="249">
        <f>'Учет 3б'!$O$1045</f>
        <v>0</v>
      </c>
      <c r="AU113" s="249">
        <f>'Учет 3б'!$O$1047</f>
        <v>0</v>
      </c>
      <c r="AV113" s="250">
        <f>'Учет 3б'!$O$1049</f>
        <v>0</v>
      </c>
      <c r="AW113" s="251">
        <f>'Учет 3б'!$O$1051</f>
        <v>0</v>
      </c>
      <c r="AX113" s="248">
        <f>'Учет 3б'!$P$1043</f>
        <v>0</v>
      </c>
      <c r="AY113" s="249">
        <f>'Учет 3б'!$P$1045</f>
        <v>0</v>
      </c>
      <c r="AZ113" s="249">
        <f>'Учет 3б'!$P$1047</f>
        <v>0</v>
      </c>
      <c r="BA113" s="250">
        <f>'Учет 3б'!$P$1049</f>
        <v>0</v>
      </c>
      <c r="BB113" s="251">
        <f>'Учет 3б'!$P$1051</f>
        <v>0</v>
      </c>
      <c r="BC113" s="248">
        <f>'Учет 3б'!$Q$1043</f>
        <v>0</v>
      </c>
      <c r="BD113" s="249">
        <f>'Учет 3б'!$Q$1045</f>
        <v>0</v>
      </c>
      <c r="BE113" s="249">
        <f>'Учет 3б'!$Q$1047</f>
        <v>0</v>
      </c>
      <c r="BF113" s="250">
        <f>'Учет 3б'!$Q$1049</f>
        <v>0</v>
      </c>
      <c r="BG113" s="251">
        <f>'Учет 3б'!$Q$1051</f>
        <v>0</v>
      </c>
      <c r="BH113" s="248">
        <f>'Учет 3б'!$R$1043</f>
        <v>0</v>
      </c>
      <c r="BI113" s="249">
        <f>'Учет 3б'!$R$1045</f>
        <v>0</v>
      </c>
      <c r="BJ113" s="249">
        <f>'Учет 3б'!$R$1047</f>
        <v>0</v>
      </c>
      <c r="BK113" s="250">
        <f>'Учет 3б'!$R$1049</f>
        <v>0</v>
      </c>
      <c r="BL113" s="251">
        <f>'Учет 3б'!$R$1051</f>
        <v>0</v>
      </c>
      <c r="BM113" s="248">
        <f>'Учет 3б'!$S$1043</f>
        <v>0</v>
      </c>
      <c r="BN113" s="249">
        <f>'Учет 3б'!$S$1045</f>
        <v>0</v>
      </c>
      <c r="BO113" s="249">
        <f>'Учет 3б'!$S$1047</f>
        <v>0</v>
      </c>
      <c r="BP113" s="250">
        <f>'Учет 3б'!$S$1049</f>
        <v>0</v>
      </c>
      <c r="BQ113" s="251">
        <f>'Учет 3б'!$S$1051</f>
        <v>0</v>
      </c>
      <c r="BR113" s="1240"/>
      <c r="BT113" s="257"/>
    </row>
    <row r="114" spans="1:72" hidden="1" outlineLevel="1">
      <c r="A114" s="1236">
        <f>'Учет 3б'!$D$1053</f>
        <v>0</v>
      </c>
      <c r="B114" s="1236">
        <f>'Учет 3б'!$C$1053</f>
        <v>336</v>
      </c>
      <c r="C114" s="1227">
        <f>IF(SUM(D114:G114)&gt;0,SUM(D114:G114),IF(SUM(I114:L114)&gt;0,SUM(I114:L114),IF(SUM(N114:Q114)&gt;0,SUM(N114:Q114),0)))</f>
        <v>0</v>
      </c>
      <c r="D114" s="244">
        <f>'Учет 3б'!$G$1102</f>
        <v>0</v>
      </c>
      <c r="E114" s="245">
        <f>'Учет 3б'!$G$1104</f>
        <v>0</v>
      </c>
      <c r="F114" s="245">
        <f>'Учет 3б'!$G$1106</f>
        <v>0</v>
      </c>
      <c r="G114" s="246">
        <f>'Учет 3б'!$G$1108</f>
        <v>0</v>
      </c>
      <c r="H114" s="247">
        <f>'Учет 3б'!$G$1110</f>
        <v>0</v>
      </c>
      <c r="I114" s="244">
        <f>'Учет 3б'!$H$1102</f>
        <v>0</v>
      </c>
      <c r="J114" s="245">
        <f>'Учет 3б'!$H$1104</f>
        <v>0</v>
      </c>
      <c r="K114" s="245">
        <f>'Учет 3б'!$H$1106</f>
        <v>0</v>
      </c>
      <c r="L114" s="246">
        <f>'Учет 3б'!$H$1108</f>
        <v>0</v>
      </c>
      <c r="M114" s="247">
        <f>'Учет 3б'!$H$1110</f>
        <v>0</v>
      </c>
      <c r="N114" s="244">
        <f>'Учет 3б'!$I$1102</f>
        <v>0</v>
      </c>
      <c r="O114" s="245">
        <f>'Учет 3б'!$I$1104</f>
        <v>0</v>
      </c>
      <c r="P114" s="245">
        <f>'Учет 3б'!$I$1106</f>
        <v>0</v>
      </c>
      <c r="Q114" s="246">
        <f>'Учет 3б'!$I$1108</f>
        <v>0</v>
      </c>
      <c r="R114" s="247">
        <f>'Учет 3б'!$I$1110</f>
        <v>0</v>
      </c>
      <c r="S114" s="1247">
        <f>(H115+R115)/2</f>
        <v>0</v>
      </c>
      <c r="T114" s="244">
        <f>'Учет 3б'!$J$1102</f>
        <v>0</v>
      </c>
      <c r="U114" s="245">
        <f>'Учет 3б'!$J$1104</f>
        <v>0</v>
      </c>
      <c r="V114" s="245">
        <f>'Учет 3б'!$J$1106</f>
        <v>0</v>
      </c>
      <c r="W114" s="246">
        <f>'Учет 3б'!$J$1108</f>
        <v>0</v>
      </c>
      <c r="X114" s="247">
        <f>'Учет 3б'!$J$1110</f>
        <v>0</v>
      </c>
      <c r="Y114" s="244">
        <f>'Учет 3б'!$K$1102</f>
        <v>0</v>
      </c>
      <c r="Z114" s="245">
        <f>'Учет 3б'!$K$1104</f>
        <v>0</v>
      </c>
      <c r="AA114" s="245">
        <f>'Учет 3б'!$K$1106</f>
        <v>0</v>
      </c>
      <c r="AB114" s="246">
        <f>'Учет 3б'!$K$1108</f>
        <v>0</v>
      </c>
      <c r="AC114" s="247">
        <f>'Учет 3б'!$K$1110</f>
        <v>0</v>
      </c>
      <c r="AD114" s="244">
        <f>'Учет 3б'!$L$1102</f>
        <v>0</v>
      </c>
      <c r="AE114" s="245">
        <f>'Учет 3б'!$L$1104</f>
        <v>0</v>
      </c>
      <c r="AF114" s="245">
        <f>'Учет 3б'!$L$1106</f>
        <v>0</v>
      </c>
      <c r="AG114" s="246">
        <f>'Учет 3б'!$L$1108</f>
        <v>0</v>
      </c>
      <c r="AH114" s="247">
        <f>'Учет 3б'!$L$1110</f>
        <v>0</v>
      </c>
      <c r="AI114" s="244">
        <f>'Учет 3б'!$M$1102</f>
        <v>0</v>
      </c>
      <c r="AJ114" s="245">
        <f>'Учет 3б'!$M$1104</f>
        <v>0</v>
      </c>
      <c r="AK114" s="245">
        <f>'Учет 3б'!$M$1106</f>
        <v>0</v>
      </c>
      <c r="AL114" s="246">
        <f>'Учет 3б'!$M$1108</f>
        <v>0</v>
      </c>
      <c r="AM114" s="247">
        <f>'Учет 3б'!$M$1110</f>
        <v>0</v>
      </c>
      <c r="AN114" s="244">
        <f>'Учет 3б'!$N$1102</f>
        <v>0</v>
      </c>
      <c r="AO114" s="245">
        <f>'Учет 3б'!$N$1104</f>
        <v>0</v>
      </c>
      <c r="AP114" s="245">
        <f>'Учет 3б'!$N$1106</f>
        <v>0</v>
      </c>
      <c r="AQ114" s="246">
        <f>'Учет 3б'!$N$1108</f>
        <v>0</v>
      </c>
      <c r="AR114" s="247">
        <f>'Учет 3б'!$N$1110</f>
        <v>0</v>
      </c>
      <c r="AS114" s="244">
        <f>'Учет 3б'!$O$1102</f>
        <v>0</v>
      </c>
      <c r="AT114" s="245">
        <f>'Учет 3б'!$O$1104</f>
        <v>0</v>
      </c>
      <c r="AU114" s="245">
        <f>'Учет 3б'!$O$1106</f>
        <v>0</v>
      </c>
      <c r="AV114" s="246">
        <f>'Учет 3б'!$O$1108</f>
        <v>0</v>
      </c>
      <c r="AW114" s="247">
        <f>'Учет 3б'!$O$1110</f>
        <v>0</v>
      </c>
      <c r="AX114" s="244">
        <f>'Учет 3б'!$P$1102</f>
        <v>0</v>
      </c>
      <c r="AY114" s="245">
        <f>'Учет 3б'!$P$1104</f>
        <v>0</v>
      </c>
      <c r="AZ114" s="245">
        <f>'Учет 3б'!$P$1106</f>
        <v>0</v>
      </c>
      <c r="BA114" s="246">
        <f>'Учет 3б'!$P$1108</f>
        <v>0</v>
      </c>
      <c r="BB114" s="247">
        <f>'Учет 3б'!$P$1110</f>
        <v>0</v>
      </c>
      <c r="BC114" s="244">
        <f>'Учет 3б'!$Q$1102</f>
        <v>0</v>
      </c>
      <c r="BD114" s="245">
        <f>'Учет 3б'!$Q$1104</f>
        <v>0</v>
      </c>
      <c r="BE114" s="245">
        <f>'Учет 3б'!$Q$1106</f>
        <v>0</v>
      </c>
      <c r="BF114" s="246">
        <f>'Учет 3б'!$Q$1108</f>
        <v>0</v>
      </c>
      <c r="BG114" s="247">
        <f>'Учет 3б'!$Q$1110</f>
        <v>0</v>
      </c>
      <c r="BH114" s="244">
        <f>'Учет 3б'!$R$1102</f>
        <v>0</v>
      </c>
      <c r="BI114" s="245">
        <f>'Учет 3б'!$R$1104</f>
        <v>0</v>
      </c>
      <c r="BJ114" s="245">
        <f>'Учет 3б'!$R$1106</f>
        <v>0</v>
      </c>
      <c r="BK114" s="246">
        <f>'Учет 3б'!$R$1108</f>
        <v>0</v>
      </c>
      <c r="BL114" s="247">
        <f>'Учет 3б'!$R$1110</f>
        <v>0</v>
      </c>
      <c r="BM114" s="244">
        <f>'Учет 3б'!$S$1102</f>
        <v>0</v>
      </c>
      <c r="BN114" s="245">
        <f>'Учет 3б'!$S$1104</f>
        <v>0</v>
      </c>
      <c r="BO114" s="245">
        <f>'Учет 3б'!$S$1106</f>
        <v>0</v>
      </c>
      <c r="BP114" s="246">
        <f>'Учет 3б'!$S$1108</f>
        <v>0</v>
      </c>
      <c r="BQ114" s="247">
        <f>'Учет 3б'!$S$1110</f>
        <v>0</v>
      </c>
      <c r="BR114" s="1239">
        <f>BL115</f>
        <v>0</v>
      </c>
      <c r="BT114" s="257">
        <v>1</v>
      </c>
    </row>
    <row r="115" spans="1:72" ht="13.5" hidden="1" outlineLevel="1" thickBot="1">
      <c r="A115" s="1238"/>
      <c r="B115" s="1238"/>
      <c r="C115" s="1228"/>
      <c r="D115" s="248">
        <f>'Учет 3б'!$G$1103</f>
        <v>0</v>
      </c>
      <c r="E115" s="249">
        <f>'Учет 3б'!$G$1105</f>
        <v>0</v>
      </c>
      <c r="F115" s="249">
        <f>'Учет 3б'!$G$1107</f>
        <v>0</v>
      </c>
      <c r="G115" s="250">
        <f>'Учет 3б'!$G$1109</f>
        <v>0</v>
      </c>
      <c r="H115" s="251">
        <f>'Учет 3б'!$G$1111</f>
        <v>0</v>
      </c>
      <c r="I115" s="248">
        <f>'Учет 3б'!$H$1103</f>
        <v>0</v>
      </c>
      <c r="J115" s="249">
        <f>'Учет 3б'!$H$1105</f>
        <v>0</v>
      </c>
      <c r="K115" s="249">
        <f>'Учет 3б'!$H$1107</f>
        <v>0</v>
      </c>
      <c r="L115" s="250">
        <f>'Учет 3б'!$H$1109</f>
        <v>0</v>
      </c>
      <c r="M115" s="251">
        <f>'Учет 3б'!$H$1111</f>
        <v>0</v>
      </c>
      <c r="N115" s="248">
        <f>'Учет 3б'!$I$1103</f>
        <v>0</v>
      </c>
      <c r="O115" s="249">
        <f>'Учет 3б'!$I$1105</f>
        <v>0</v>
      </c>
      <c r="P115" s="249">
        <f>'Учет 3б'!$I$1107</f>
        <v>0</v>
      </c>
      <c r="Q115" s="250">
        <f>'Учет 3б'!$I$1109</f>
        <v>0</v>
      </c>
      <c r="R115" s="251">
        <f>'Учет 3б'!$I$1111</f>
        <v>0</v>
      </c>
      <c r="S115" s="1248"/>
      <c r="T115" s="248">
        <f>'Учет 3б'!$J$1103</f>
        <v>0</v>
      </c>
      <c r="U115" s="249">
        <f>'Учет 3б'!$J$1105</f>
        <v>0</v>
      </c>
      <c r="V115" s="249">
        <f>'Учет 3б'!$J$1107</f>
        <v>0</v>
      </c>
      <c r="W115" s="250">
        <f>'Учет 3б'!$J$1109</f>
        <v>0</v>
      </c>
      <c r="X115" s="251">
        <f>'Учет 3б'!$J$1111</f>
        <v>0</v>
      </c>
      <c r="Y115" s="248">
        <f>'Учет 3б'!$K$1103</f>
        <v>0</v>
      </c>
      <c r="Z115" s="249">
        <f>'Учет 3б'!$K$1105</f>
        <v>0</v>
      </c>
      <c r="AA115" s="249">
        <f>'Учет 3б'!$K$1107</f>
        <v>0</v>
      </c>
      <c r="AB115" s="250">
        <f>'Учет 3б'!$K$1109</f>
        <v>0</v>
      </c>
      <c r="AC115" s="251">
        <f>'Учет 3б'!$K$1111</f>
        <v>0</v>
      </c>
      <c r="AD115" s="248">
        <f>'Учет 3б'!$L$1103</f>
        <v>0</v>
      </c>
      <c r="AE115" s="249">
        <f>'Учет 3б'!$L$1105</f>
        <v>0</v>
      </c>
      <c r="AF115" s="249">
        <f>'Учет 3б'!$L$1107</f>
        <v>0</v>
      </c>
      <c r="AG115" s="250">
        <f>'Учет 3б'!$L$1109</f>
        <v>0</v>
      </c>
      <c r="AH115" s="251">
        <f>'Учет 3б'!$L$1111</f>
        <v>0</v>
      </c>
      <c r="AI115" s="248">
        <f>'Учет 3б'!$M$1103</f>
        <v>0</v>
      </c>
      <c r="AJ115" s="249">
        <f>'Учет 3б'!$M$1105</f>
        <v>0</v>
      </c>
      <c r="AK115" s="249">
        <f>'Учет 3б'!$M$1107</f>
        <v>0</v>
      </c>
      <c r="AL115" s="250">
        <f>'Учет 3б'!$M$1109</f>
        <v>0</v>
      </c>
      <c r="AM115" s="251">
        <f>'Учет 3б'!$M$1111</f>
        <v>0</v>
      </c>
      <c r="AN115" s="248">
        <f>'Учет 3б'!$N$1103</f>
        <v>0</v>
      </c>
      <c r="AO115" s="249">
        <f>'Учет 3б'!$N$1105</f>
        <v>0</v>
      </c>
      <c r="AP115" s="249">
        <f>'Учет 3б'!$N$1107</f>
        <v>0</v>
      </c>
      <c r="AQ115" s="250">
        <f>'Учет 3б'!$N$1109</f>
        <v>0</v>
      </c>
      <c r="AR115" s="251">
        <f>'Учет 3б'!$N$1111</f>
        <v>0</v>
      </c>
      <c r="AS115" s="248">
        <f>'Учет 3б'!$O$1103</f>
        <v>0</v>
      </c>
      <c r="AT115" s="249">
        <f>'Учет 3б'!$O$1105</f>
        <v>0</v>
      </c>
      <c r="AU115" s="249">
        <f>'Учет 3б'!$O$1107</f>
        <v>0</v>
      </c>
      <c r="AV115" s="250">
        <f>'Учет 3б'!$O$1109</f>
        <v>0</v>
      </c>
      <c r="AW115" s="251">
        <f>'Учет 3б'!$O$1111</f>
        <v>0</v>
      </c>
      <c r="AX115" s="248">
        <f>'Учет 3б'!$P$1103</f>
        <v>0</v>
      </c>
      <c r="AY115" s="249">
        <f>'Учет 3б'!$P$1105</f>
        <v>0</v>
      </c>
      <c r="AZ115" s="249">
        <f>'Учет 3б'!$P$1107</f>
        <v>0</v>
      </c>
      <c r="BA115" s="250">
        <f>'Учет 3б'!$P$1109</f>
        <v>0</v>
      </c>
      <c r="BB115" s="251">
        <f>'Учет 3б'!$P$1111</f>
        <v>0</v>
      </c>
      <c r="BC115" s="248">
        <f>'Учет 3б'!$Q$1103</f>
        <v>0</v>
      </c>
      <c r="BD115" s="249">
        <f>'Учет 3б'!$Q$1105</f>
        <v>0</v>
      </c>
      <c r="BE115" s="249">
        <f>'Учет 3б'!$Q$1107</f>
        <v>0</v>
      </c>
      <c r="BF115" s="250">
        <f>'Учет 3б'!$Q$1109</f>
        <v>0</v>
      </c>
      <c r="BG115" s="251">
        <f>'Учет 3б'!$Q$1111</f>
        <v>0</v>
      </c>
      <c r="BH115" s="248">
        <f>'Учет 3б'!$R$1103</f>
        <v>0</v>
      </c>
      <c r="BI115" s="249">
        <f>'Учет 3б'!$R$1105</f>
        <v>0</v>
      </c>
      <c r="BJ115" s="249">
        <f>'Учет 3б'!$R$1107</f>
        <v>0</v>
      </c>
      <c r="BK115" s="250">
        <f>'Учет 3б'!$R$1109</f>
        <v>0</v>
      </c>
      <c r="BL115" s="251">
        <f>'Учет 3б'!$R$1111</f>
        <v>0</v>
      </c>
      <c r="BM115" s="248">
        <f>'Учет 3б'!$S$1103</f>
        <v>0</v>
      </c>
      <c r="BN115" s="249">
        <f>'Учет 3б'!$S$1105</f>
        <v>0</v>
      </c>
      <c r="BO115" s="249">
        <f>'Учет 3б'!$S$1107</f>
        <v>0</v>
      </c>
      <c r="BP115" s="250">
        <f>'Учет 3б'!$S$1109</f>
        <v>0</v>
      </c>
      <c r="BQ115" s="251">
        <f>'Учет 3б'!$S$1111</f>
        <v>0</v>
      </c>
      <c r="BR115" s="1240"/>
      <c r="BT115" s="257"/>
    </row>
    <row r="116" spans="1:72" hidden="1" outlineLevel="1">
      <c r="A116" s="1236">
        <f>'Учет 4б'!$D$5</f>
        <v>0</v>
      </c>
      <c r="B116" s="1236">
        <f>'Учет 4б'!$C$5</f>
        <v>411</v>
      </c>
      <c r="C116" s="1227">
        <f>IF(SUM(D116:G116)&gt;0,SUM(D116:G116),IF(SUM(I116:L116)&gt;0,SUM(I116:L116),IF(SUM(N116:Q116)&gt;0,SUM(N116:Q116),0)))</f>
        <v>0</v>
      </c>
      <c r="D116" s="244">
        <f>'Учет 4б'!$G$54</f>
        <v>0</v>
      </c>
      <c r="E116" s="245">
        <f>'Учет 4б'!$G$56</f>
        <v>0</v>
      </c>
      <c r="F116" s="245">
        <f>'Учет 4б'!$G$58</f>
        <v>0</v>
      </c>
      <c r="G116" s="246">
        <f>'Учет 4б'!$G$60</f>
        <v>0</v>
      </c>
      <c r="H116" s="247">
        <f>'Учет 4б'!$G$62</f>
        <v>0</v>
      </c>
      <c r="I116" s="244">
        <f>'Учет 4б'!$H$54</f>
        <v>0</v>
      </c>
      <c r="J116" s="245">
        <f>'Учет 4б'!$H$56</f>
        <v>0</v>
      </c>
      <c r="K116" s="245">
        <f>'Учет 4б'!$H$58</f>
        <v>0</v>
      </c>
      <c r="L116" s="246">
        <f>'Учет 4б'!$H$60</f>
        <v>0</v>
      </c>
      <c r="M116" s="247">
        <f>'Учет 4б'!$H$62</f>
        <v>0</v>
      </c>
      <c r="N116" s="244">
        <f>'Учет 4б'!$I$54</f>
        <v>0</v>
      </c>
      <c r="O116" s="245">
        <f>'Учет 4б'!$I$56</f>
        <v>0</v>
      </c>
      <c r="P116" s="245">
        <f>'Учет 4б'!$I$58</f>
        <v>0</v>
      </c>
      <c r="Q116" s="246">
        <f>'Учет 4б'!$I$60</f>
        <v>0</v>
      </c>
      <c r="R116" s="247">
        <f>'Учет 4б'!$I$62</f>
        <v>0</v>
      </c>
      <c r="S116" s="1247">
        <f>(H117+R117)/2</f>
        <v>0</v>
      </c>
      <c r="T116" s="244">
        <f>'Учет 4б'!$J$54</f>
        <v>0</v>
      </c>
      <c r="U116" s="245">
        <f>'Учет 4б'!$J$56</f>
        <v>0</v>
      </c>
      <c r="V116" s="245">
        <f>'Учет 4б'!$J$58</f>
        <v>0</v>
      </c>
      <c r="W116" s="246">
        <f>'Учет 4б'!$J$60</f>
        <v>0</v>
      </c>
      <c r="X116" s="247">
        <f>'Учет 4б'!$J$62</f>
        <v>0</v>
      </c>
      <c r="Y116" s="244">
        <f>'Учет 4б'!$K$54</f>
        <v>0</v>
      </c>
      <c r="Z116" s="245">
        <f>'Учет 4б'!$K$56</f>
        <v>0</v>
      </c>
      <c r="AA116" s="245">
        <f>'Учет 4б'!$K$58</f>
        <v>0</v>
      </c>
      <c r="AB116" s="246">
        <f>'Учет 4б'!$K$60</f>
        <v>0</v>
      </c>
      <c r="AC116" s="247">
        <f>'Учет 4б'!$K$62</f>
        <v>0</v>
      </c>
      <c r="AD116" s="244">
        <f>'Учет 4б'!$L$54</f>
        <v>0</v>
      </c>
      <c r="AE116" s="245">
        <f>'Учет 4б'!$L$56</f>
        <v>0</v>
      </c>
      <c r="AF116" s="245">
        <f>'Учет 4б'!$L$58</f>
        <v>0</v>
      </c>
      <c r="AG116" s="246">
        <f>'Учет 4б'!$L$60</f>
        <v>0</v>
      </c>
      <c r="AH116" s="247">
        <f>'Учет 4б'!$L$62</f>
        <v>0</v>
      </c>
      <c r="AI116" s="244">
        <f>'Учет 4б'!$M$54</f>
        <v>0</v>
      </c>
      <c r="AJ116" s="245">
        <f>'Учет 4б'!$M$56</f>
        <v>0</v>
      </c>
      <c r="AK116" s="245">
        <f>'Учет 4б'!$M$58</f>
        <v>0</v>
      </c>
      <c r="AL116" s="246">
        <f>'Учет 4б'!$M$60</f>
        <v>0</v>
      </c>
      <c r="AM116" s="247">
        <f>'Учет 4б'!$M$62</f>
        <v>0</v>
      </c>
      <c r="AN116" s="244">
        <f>'Учет 4б'!$N$54</f>
        <v>0</v>
      </c>
      <c r="AO116" s="245">
        <f>'Учет 4б'!$N$56</f>
        <v>0</v>
      </c>
      <c r="AP116" s="245">
        <f>'Учет 4б'!$N$58</f>
        <v>0</v>
      </c>
      <c r="AQ116" s="246">
        <f>'Учет 4б'!$N$60</f>
        <v>0</v>
      </c>
      <c r="AR116" s="247">
        <f>'Учет 4б'!$N$62</f>
        <v>0</v>
      </c>
      <c r="AS116" s="244">
        <f>'Учет 4б'!$O$54</f>
        <v>0</v>
      </c>
      <c r="AT116" s="245">
        <f>'Учет 4б'!$O$56</f>
        <v>0</v>
      </c>
      <c r="AU116" s="245">
        <f>'Учет 4б'!$O$58</f>
        <v>0</v>
      </c>
      <c r="AV116" s="246">
        <f>'Учет 4б'!$O$60</f>
        <v>0</v>
      </c>
      <c r="AW116" s="247">
        <f>'Учет 4б'!$O$62</f>
        <v>0</v>
      </c>
      <c r="AX116" s="244">
        <f>'Учет 4б'!$P$54</f>
        <v>0</v>
      </c>
      <c r="AY116" s="245">
        <f>'Учет 4б'!$P$56</f>
        <v>0</v>
      </c>
      <c r="AZ116" s="245">
        <f>'Учет 4б'!$P$58</f>
        <v>0</v>
      </c>
      <c r="BA116" s="246">
        <f>'Учет 4б'!$P$60</f>
        <v>0</v>
      </c>
      <c r="BB116" s="247">
        <f>'Учет 4б'!$P$62</f>
        <v>0</v>
      </c>
      <c r="BC116" s="244">
        <f>'Учет 4б'!$Q$54</f>
        <v>0</v>
      </c>
      <c r="BD116" s="245">
        <f>'Учет 4б'!$Q$56</f>
        <v>0</v>
      </c>
      <c r="BE116" s="245">
        <f>'Учет 4б'!$Q$58</f>
        <v>0</v>
      </c>
      <c r="BF116" s="246">
        <f>'Учет 4б'!$Q$60</f>
        <v>0</v>
      </c>
      <c r="BG116" s="247">
        <f>'Учет 4б'!$Q$62</f>
        <v>0</v>
      </c>
      <c r="BH116" s="244">
        <f>'Учет 4б'!$R$54</f>
        <v>0</v>
      </c>
      <c r="BI116" s="245">
        <f>'Учет 4б'!$R$56</f>
        <v>0</v>
      </c>
      <c r="BJ116" s="245">
        <f>'Учет 4б'!$R$58</f>
        <v>0</v>
      </c>
      <c r="BK116" s="246">
        <f>'Учет 4б'!$R$60</f>
        <v>0</v>
      </c>
      <c r="BL116" s="247">
        <f>'Учет 4б'!$R$62</f>
        <v>0</v>
      </c>
      <c r="BM116" s="244">
        <f>'Учет 4б'!$S$54</f>
        <v>0</v>
      </c>
      <c r="BN116" s="245">
        <f>'Учет 4б'!$S$56</f>
        <v>0</v>
      </c>
      <c r="BO116" s="245">
        <f>'Учет 4б'!$S$58</f>
        <v>0</v>
      </c>
      <c r="BP116" s="246">
        <f>'Учет 4б'!$S$60</f>
        <v>0</v>
      </c>
      <c r="BQ116" s="247">
        <f>'Учет 4б'!$S$62</f>
        <v>0</v>
      </c>
      <c r="BR116" s="1239">
        <f>BL117</f>
        <v>0</v>
      </c>
      <c r="BT116" s="257">
        <v>1</v>
      </c>
    </row>
    <row r="117" spans="1:72" ht="13.5" hidden="1" outlineLevel="1" thickBot="1">
      <c r="A117" s="1238"/>
      <c r="B117" s="1238"/>
      <c r="C117" s="1228"/>
      <c r="D117" s="248">
        <f>'Учет 4б'!$G$55</f>
        <v>0</v>
      </c>
      <c r="E117" s="249">
        <f>'Учет 4б'!$G$57</f>
        <v>0</v>
      </c>
      <c r="F117" s="249">
        <f>'Учет 4б'!$G$59</f>
        <v>0</v>
      </c>
      <c r="G117" s="250">
        <f>'Учет 4б'!$G$61</f>
        <v>0</v>
      </c>
      <c r="H117" s="251">
        <f>'Учет 4б'!$G$63</f>
        <v>0</v>
      </c>
      <c r="I117" s="248">
        <f>'Учет 4б'!$H$55</f>
        <v>0</v>
      </c>
      <c r="J117" s="249">
        <f>'Учет 4б'!$H$57</f>
        <v>0</v>
      </c>
      <c r="K117" s="249">
        <f>'Учет 4б'!$H$59</f>
        <v>0</v>
      </c>
      <c r="L117" s="250">
        <f>'Учет 4б'!$H$61</f>
        <v>0</v>
      </c>
      <c r="M117" s="251">
        <f>'Учет 4б'!$H$63</f>
        <v>0</v>
      </c>
      <c r="N117" s="248">
        <f>'Учет 4б'!$I$55</f>
        <v>0</v>
      </c>
      <c r="O117" s="249">
        <f>'Учет 4б'!$I$57</f>
        <v>0</v>
      </c>
      <c r="P117" s="249">
        <f>'Учет 4б'!$I$59</f>
        <v>0</v>
      </c>
      <c r="Q117" s="250">
        <f>'Учет 4б'!$I$61</f>
        <v>0</v>
      </c>
      <c r="R117" s="251">
        <f>'Учет 4б'!$I$63</f>
        <v>0</v>
      </c>
      <c r="S117" s="1248"/>
      <c r="T117" s="248">
        <f>'Учет 4б'!$J$55</f>
        <v>0</v>
      </c>
      <c r="U117" s="249">
        <f>'Учет 4б'!$J$57</f>
        <v>0</v>
      </c>
      <c r="V117" s="249">
        <f>'Учет 4б'!$J$59</f>
        <v>0</v>
      </c>
      <c r="W117" s="250">
        <f>'Учет 4б'!$J$61</f>
        <v>0</v>
      </c>
      <c r="X117" s="251">
        <f>'Учет 4б'!$J$63</f>
        <v>0</v>
      </c>
      <c r="Y117" s="248">
        <f>'Учет 4б'!$K$55</f>
        <v>0</v>
      </c>
      <c r="Z117" s="249">
        <f>'Учет 4б'!$K$57</f>
        <v>0</v>
      </c>
      <c r="AA117" s="249">
        <f>'Учет 4б'!$K$59</f>
        <v>0</v>
      </c>
      <c r="AB117" s="250">
        <f>'Учет 4б'!$K$61</f>
        <v>0</v>
      </c>
      <c r="AC117" s="251">
        <f>'Учет 4б'!$K$63</f>
        <v>0</v>
      </c>
      <c r="AD117" s="248">
        <f>'Учет 4б'!$L$55</f>
        <v>0</v>
      </c>
      <c r="AE117" s="249">
        <f>'Учет 4б'!$L$57</f>
        <v>0</v>
      </c>
      <c r="AF117" s="249">
        <f>'Учет 4б'!$L$59</f>
        <v>0</v>
      </c>
      <c r="AG117" s="250">
        <f>'Учет 4б'!$L$61</f>
        <v>0</v>
      </c>
      <c r="AH117" s="251">
        <f>'Учет 4б'!$L$63</f>
        <v>0</v>
      </c>
      <c r="AI117" s="248">
        <f>'Учет 4б'!$M$55</f>
        <v>0</v>
      </c>
      <c r="AJ117" s="249">
        <f>'Учет 4б'!$M$57</f>
        <v>0</v>
      </c>
      <c r="AK117" s="249">
        <f>'Учет 4б'!$M$59</f>
        <v>0</v>
      </c>
      <c r="AL117" s="250">
        <f>'Учет 4б'!$M$61</f>
        <v>0</v>
      </c>
      <c r="AM117" s="251">
        <f>'Учет 4б'!$M$63</f>
        <v>0</v>
      </c>
      <c r="AN117" s="248">
        <f>'Учет 4б'!$N$55</f>
        <v>0</v>
      </c>
      <c r="AO117" s="249">
        <f>'Учет 4б'!$N$57</f>
        <v>0</v>
      </c>
      <c r="AP117" s="249">
        <f>'Учет 4б'!$N$59</f>
        <v>0</v>
      </c>
      <c r="AQ117" s="250">
        <f>'Учет 4б'!$N$61</f>
        <v>0</v>
      </c>
      <c r="AR117" s="251">
        <f>'Учет 4б'!$N$63</f>
        <v>0</v>
      </c>
      <c r="AS117" s="248">
        <f>'Учет 4б'!$O$55</f>
        <v>0</v>
      </c>
      <c r="AT117" s="249">
        <f>'Учет 4б'!$O$57</f>
        <v>0</v>
      </c>
      <c r="AU117" s="249">
        <f>'Учет 4б'!$O$59</f>
        <v>0</v>
      </c>
      <c r="AV117" s="250">
        <f>'Учет 4б'!$O$61</f>
        <v>0</v>
      </c>
      <c r="AW117" s="251">
        <f>'Учет 4б'!$O$63</f>
        <v>0</v>
      </c>
      <c r="AX117" s="248">
        <f>'Учет 4б'!$P$55</f>
        <v>0</v>
      </c>
      <c r="AY117" s="249">
        <f>'Учет 4б'!$P$57</f>
        <v>0</v>
      </c>
      <c r="AZ117" s="249">
        <f>'Учет 4б'!$P$59</f>
        <v>0</v>
      </c>
      <c r="BA117" s="250">
        <f>'Учет 4б'!$P$61</f>
        <v>0</v>
      </c>
      <c r="BB117" s="251">
        <f>'Учет 4б'!$P$63</f>
        <v>0</v>
      </c>
      <c r="BC117" s="248">
        <f>'Учет 4б'!$Q$55</f>
        <v>0</v>
      </c>
      <c r="BD117" s="249">
        <f>'Учет 4б'!$Q$57</f>
        <v>0</v>
      </c>
      <c r="BE117" s="249">
        <f>'Учет 4б'!$Q$59</f>
        <v>0</v>
      </c>
      <c r="BF117" s="250">
        <f>'Учет 4б'!$Q$61</f>
        <v>0</v>
      </c>
      <c r="BG117" s="251">
        <f>'Учет 4б'!$Q$63</f>
        <v>0</v>
      </c>
      <c r="BH117" s="248">
        <f>'Учет 4б'!$R$55</f>
        <v>0</v>
      </c>
      <c r="BI117" s="249">
        <f>'Учет 4б'!$R$57</f>
        <v>0</v>
      </c>
      <c r="BJ117" s="249">
        <f>'Учет 4б'!$R$59</f>
        <v>0</v>
      </c>
      <c r="BK117" s="250">
        <f>'Учет 4б'!$R$61</f>
        <v>0</v>
      </c>
      <c r="BL117" s="251">
        <f>'Учет 4б'!$R$63</f>
        <v>0</v>
      </c>
      <c r="BM117" s="248">
        <f>'Учет 4б'!$S$55</f>
        <v>0</v>
      </c>
      <c r="BN117" s="249">
        <f>'Учет 4б'!$S$57</f>
        <v>0</v>
      </c>
      <c r="BO117" s="249">
        <f>'Учет 4б'!$S$59</f>
        <v>0</v>
      </c>
      <c r="BP117" s="250">
        <f>'Учет 4б'!$S$61</f>
        <v>0</v>
      </c>
      <c r="BQ117" s="251">
        <f>'Учет 4б'!$S$63</f>
        <v>0</v>
      </c>
      <c r="BR117" s="1240"/>
      <c r="BT117" s="257"/>
    </row>
    <row r="118" spans="1:72" hidden="1" outlineLevel="1">
      <c r="A118" s="1236">
        <f>'Учет 4б'!$D$65</f>
        <v>0</v>
      </c>
      <c r="B118" s="1236">
        <f>'Учет 4б'!$C$65</f>
        <v>412</v>
      </c>
      <c r="C118" s="1227">
        <f>IF(SUM(D118:G118)&gt;0,SUM(D118:G118),IF(SUM(I118:L118)&gt;0,SUM(I118:L118),IF(SUM(N118:Q118)&gt;0,SUM(N118:Q118),0)))</f>
        <v>0</v>
      </c>
      <c r="D118" s="244">
        <f>'Учет 4б'!$G$114</f>
        <v>0</v>
      </c>
      <c r="E118" s="245">
        <f>'Учет 4б'!$G$116</f>
        <v>0</v>
      </c>
      <c r="F118" s="245">
        <f>'Учет 4б'!$G$118</f>
        <v>0</v>
      </c>
      <c r="G118" s="246">
        <f>'Учет 4б'!$G$120</f>
        <v>0</v>
      </c>
      <c r="H118" s="247">
        <f>'Учет 4б'!$G$122</f>
        <v>0</v>
      </c>
      <c r="I118" s="244">
        <f>'Учет 4б'!$H$114</f>
        <v>0</v>
      </c>
      <c r="J118" s="245">
        <f>'Учет 4б'!$H$116</f>
        <v>0</v>
      </c>
      <c r="K118" s="245">
        <f>'Учет 4б'!$H$118</f>
        <v>0</v>
      </c>
      <c r="L118" s="246">
        <f>'Учет 4б'!$H$120</f>
        <v>0</v>
      </c>
      <c r="M118" s="247">
        <f>'Учет 4б'!$H$122</f>
        <v>0</v>
      </c>
      <c r="N118" s="244">
        <f>'Учет 4б'!$I$114</f>
        <v>0</v>
      </c>
      <c r="O118" s="245">
        <f>'Учет 4б'!$I$116</f>
        <v>0</v>
      </c>
      <c r="P118" s="245">
        <f>'Учет 4б'!$I$118</f>
        <v>0</v>
      </c>
      <c r="Q118" s="246">
        <f>'Учет 4б'!$I$120</f>
        <v>0</v>
      </c>
      <c r="R118" s="247">
        <f>'Учет 4б'!$I$122</f>
        <v>0</v>
      </c>
      <c r="S118" s="1247">
        <f>(H119+R119)/2</f>
        <v>0</v>
      </c>
      <c r="T118" s="244">
        <f>'Учет 4б'!$J$114</f>
        <v>0</v>
      </c>
      <c r="U118" s="245">
        <f>'Учет 4б'!$J$116</f>
        <v>0</v>
      </c>
      <c r="V118" s="245">
        <f>'Учет 4б'!$J$118</f>
        <v>0</v>
      </c>
      <c r="W118" s="246">
        <f>'Учет 4б'!$J$120</f>
        <v>0</v>
      </c>
      <c r="X118" s="247">
        <f>'Учет 4б'!$J$122</f>
        <v>0</v>
      </c>
      <c r="Y118" s="244">
        <f>'Учет 4б'!$K$114</f>
        <v>0</v>
      </c>
      <c r="Z118" s="245">
        <f>'Учет 4б'!$K$116</f>
        <v>0</v>
      </c>
      <c r="AA118" s="245">
        <f>'Учет 4б'!$K$118</f>
        <v>0</v>
      </c>
      <c r="AB118" s="246">
        <f>'Учет 4б'!$K$120</f>
        <v>0</v>
      </c>
      <c r="AC118" s="247">
        <f>'Учет 4б'!$K$122</f>
        <v>0</v>
      </c>
      <c r="AD118" s="244">
        <f>'Учет 4б'!$L$114</f>
        <v>0</v>
      </c>
      <c r="AE118" s="245">
        <f>'Учет 4б'!$L$116</f>
        <v>0</v>
      </c>
      <c r="AF118" s="245">
        <f>'Учет 4б'!$L$118</f>
        <v>0</v>
      </c>
      <c r="AG118" s="246">
        <f>'Учет 4б'!$L$120</f>
        <v>0</v>
      </c>
      <c r="AH118" s="247">
        <f>'Учет 4б'!$L$122</f>
        <v>0</v>
      </c>
      <c r="AI118" s="244">
        <f>'Учет 4б'!$M$114</f>
        <v>0</v>
      </c>
      <c r="AJ118" s="245">
        <f>'Учет 4б'!$M$116</f>
        <v>0</v>
      </c>
      <c r="AK118" s="245">
        <f>'Учет 4б'!$M$118</f>
        <v>0</v>
      </c>
      <c r="AL118" s="246">
        <f>'Учет 4б'!$M$120</f>
        <v>0</v>
      </c>
      <c r="AM118" s="247">
        <f>'Учет 4б'!$M$122</f>
        <v>0</v>
      </c>
      <c r="AN118" s="244">
        <f>'Учет 4б'!$N$114</f>
        <v>0</v>
      </c>
      <c r="AO118" s="245">
        <f>'Учет 4б'!$N$116</f>
        <v>0</v>
      </c>
      <c r="AP118" s="245">
        <f>'Учет 4б'!$N$118</f>
        <v>0</v>
      </c>
      <c r="AQ118" s="246">
        <f>'Учет 4б'!$N$120</f>
        <v>0</v>
      </c>
      <c r="AR118" s="247">
        <f>'Учет 4б'!$N$122</f>
        <v>0</v>
      </c>
      <c r="AS118" s="244">
        <f>'Учет 4б'!$O$114</f>
        <v>0</v>
      </c>
      <c r="AT118" s="245">
        <f>'Учет 4б'!$O$116</f>
        <v>0</v>
      </c>
      <c r="AU118" s="245">
        <f>'Учет 4б'!$O$118</f>
        <v>0</v>
      </c>
      <c r="AV118" s="246">
        <f>'Учет 4б'!$O$120</f>
        <v>0</v>
      </c>
      <c r="AW118" s="247">
        <f>'Учет 4б'!$O$122</f>
        <v>0</v>
      </c>
      <c r="AX118" s="244">
        <f>'Учет 4б'!$P$114</f>
        <v>0</v>
      </c>
      <c r="AY118" s="245">
        <f>'Учет 4б'!$P$116</f>
        <v>0</v>
      </c>
      <c r="AZ118" s="245">
        <f>'Учет 4б'!$P$118</f>
        <v>0</v>
      </c>
      <c r="BA118" s="246">
        <f>'Учет 4б'!$P$120</f>
        <v>0</v>
      </c>
      <c r="BB118" s="247">
        <f>'Учет 4б'!$P$122</f>
        <v>0</v>
      </c>
      <c r="BC118" s="244">
        <f>'Учет 4б'!$Q$114</f>
        <v>0</v>
      </c>
      <c r="BD118" s="245">
        <f>'Учет 4б'!$Q$116</f>
        <v>0</v>
      </c>
      <c r="BE118" s="245">
        <f>'Учет 4б'!$Q$118</f>
        <v>0</v>
      </c>
      <c r="BF118" s="246">
        <f>'Учет 4б'!$Q$120</f>
        <v>0</v>
      </c>
      <c r="BG118" s="247">
        <f>'Учет 4б'!$Q$122</f>
        <v>0</v>
      </c>
      <c r="BH118" s="244">
        <f>'Учет 4б'!$R$114</f>
        <v>0</v>
      </c>
      <c r="BI118" s="245">
        <f>'Учет 4б'!$R$116</f>
        <v>0</v>
      </c>
      <c r="BJ118" s="245">
        <f>'Учет 4б'!$R$118</f>
        <v>0</v>
      </c>
      <c r="BK118" s="246">
        <f>'Учет 4б'!$R$120</f>
        <v>0</v>
      </c>
      <c r="BL118" s="247">
        <f>'Учет 4б'!$R$122</f>
        <v>0</v>
      </c>
      <c r="BM118" s="244">
        <f>'Учет 4б'!$S$114</f>
        <v>0</v>
      </c>
      <c r="BN118" s="245">
        <f>'Учет 4б'!$S$116</f>
        <v>0</v>
      </c>
      <c r="BO118" s="245">
        <f>'Учет 4б'!$S$118</f>
        <v>0</v>
      </c>
      <c r="BP118" s="246">
        <f>'Учет 4б'!$S$120</f>
        <v>0</v>
      </c>
      <c r="BQ118" s="247">
        <f>'Учет 4б'!$S$122</f>
        <v>0</v>
      </c>
      <c r="BR118" s="1239">
        <f>BL119</f>
        <v>0</v>
      </c>
      <c r="BT118" s="257">
        <v>1</v>
      </c>
    </row>
    <row r="119" spans="1:72" ht="13.5" hidden="1" outlineLevel="1" thickBot="1">
      <c r="A119" s="1238"/>
      <c r="B119" s="1238"/>
      <c r="C119" s="1228"/>
      <c r="D119" s="248">
        <f>'Учет 4б'!$G$115</f>
        <v>0</v>
      </c>
      <c r="E119" s="249">
        <f>'Учет 4б'!$G$117</f>
        <v>0</v>
      </c>
      <c r="F119" s="249">
        <f>'Учет 4б'!$G$119</f>
        <v>0</v>
      </c>
      <c r="G119" s="250">
        <f>'Учет 4б'!$G$121</f>
        <v>0</v>
      </c>
      <c r="H119" s="251">
        <f>'Учет 4б'!$G$123</f>
        <v>0</v>
      </c>
      <c r="I119" s="248">
        <f>'Учет 4б'!$H$115</f>
        <v>0</v>
      </c>
      <c r="J119" s="249">
        <f>'Учет 4б'!$H$117</f>
        <v>0</v>
      </c>
      <c r="K119" s="249">
        <f>'Учет 4б'!$H$119</f>
        <v>0</v>
      </c>
      <c r="L119" s="250">
        <f>'Учет 4б'!$H$121</f>
        <v>0</v>
      </c>
      <c r="M119" s="251">
        <f>'Учет 4б'!$H$123</f>
        <v>0</v>
      </c>
      <c r="N119" s="248">
        <f>'Учет 4б'!$I$115</f>
        <v>0</v>
      </c>
      <c r="O119" s="249">
        <f>'Учет 4б'!$I$117</f>
        <v>0</v>
      </c>
      <c r="P119" s="249">
        <f>'Учет 4б'!$I$119</f>
        <v>0</v>
      </c>
      <c r="Q119" s="250">
        <f>'Учет 4б'!$I$121</f>
        <v>0</v>
      </c>
      <c r="R119" s="251">
        <f>'Учет 4б'!$I$123</f>
        <v>0</v>
      </c>
      <c r="S119" s="1248"/>
      <c r="T119" s="248">
        <f>'Учет 4б'!$J$115</f>
        <v>0</v>
      </c>
      <c r="U119" s="249">
        <f>'Учет 4б'!$J$117</f>
        <v>0</v>
      </c>
      <c r="V119" s="249">
        <f>'Учет 4б'!$J$119</f>
        <v>0</v>
      </c>
      <c r="W119" s="250">
        <f>'Учет 4б'!$J$121</f>
        <v>0</v>
      </c>
      <c r="X119" s="251">
        <f>'Учет 4б'!$J$123</f>
        <v>0</v>
      </c>
      <c r="Y119" s="248">
        <f>'Учет 4б'!$K$115</f>
        <v>0</v>
      </c>
      <c r="Z119" s="249">
        <f>'Учет 4б'!$K$117</f>
        <v>0</v>
      </c>
      <c r="AA119" s="249">
        <f>'Учет 4б'!$K$119</f>
        <v>0</v>
      </c>
      <c r="AB119" s="250">
        <f>'Учет 4б'!$K$121</f>
        <v>0</v>
      </c>
      <c r="AC119" s="251">
        <f>'Учет 4б'!$K$123</f>
        <v>0</v>
      </c>
      <c r="AD119" s="248">
        <f>'Учет 4б'!$L$115</f>
        <v>0</v>
      </c>
      <c r="AE119" s="249">
        <f>'Учет 4б'!$L$117</f>
        <v>0</v>
      </c>
      <c r="AF119" s="249">
        <f>'Учет 4б'!$L$119</f>
        <v>0</v>
      </c>
      <c r="AG119" s="250">
        <f>'Учет 4б'!$L$121</f>
        <v>0</v>
      </c>
      <c r="AH119" s="251">
        <f>'Учет 4б'!$L$123</f>
        <v>0</v>
      </c>
      <c r="AI119" s="248">
        <f>'Учет 4б'!$M$115</f>
        <v>0</v>
      </c>
      <c r="AJ119" s="249">
        <f>'Учет 4б'!$M$117</f>
        <v>0</v>
      </c>
      <c r="AK119" s="249">
        <f>'Учет 4б'!$M$119</f>
        <v>0</v>
      </c>
      <c r="AL119" s="250">
        <f>'Учет 4б'!$M$121</f>
        <v>0</v>
      </c>
      <c r="AM119" s="251">
        <f>'Учет 4б'!$M$123</f>
        <v>0</v>
      </c>
      <c r="AN119" s="248">
        <f>'Учет 4б'!$N$115</f>
        <v>0</v>
      </c>
      <c r="AO119" s="249">
        <f>'Учет 4б'!$N$117</f>
        <v>0</v>
      </c>
      <c r="AP119" s="249">
        <f>'Учет 4б'!$N$119</f>
        <v>0</v>
      </c>
      <c r="AQ119" s="250">
        <f>'Учет 4б'!$N$121</f>
        <v>0</v>
      </c>
      <c r="AR119" s="251">
        <f>'Учет 4б'!$N$123</f>
        <v>0</v>
      </c>
      <c r="AS119" s="248">
        <f>'Учет 4б'!$O$115</f>
        <v>0</v>
      </c>
      <c r="AT119" s="249">
        <f>'Учет 4б'!$O$117</f>
        <v>0</v>
      </c>
      <c r="AU119" s="249">
        <f>'Учет 4б'!$O$119</f>
        <v>0</v>
      </c>
      <c r="AV119" s="250">
        <f>'Учет 4б'!$O$121</f>
        <v>0</v>
      </c>
      <c r="AW119" s="251">
        <f>'Учет 4б'!$O$123</f>
        <v>0</v>
      </c>
      <c r="AX119" s="248">
        <f>'Учет 4б'!$P$115</f>
        <v>0</v>
      </c>
      <c r="AY119" s="249">
        <f>'Учет 4б'!$P$117</f>
        <v>0</v>
      </c>
      <c r="AZ119" s="249">
        <f>'Учет 4б'!$P$119</f>
        <v>0</v>
      </c>
      <c r="BA119" s="250">
        <f>'Учет 4б'!$P$121</f>
        <v>0</v>
      </c>
      <c r="BB119" s="251">
        <f>'Учет 4б'!$P$123</f>
        <v>0</v>
      </c>
      <c r="BC119" s="248">
        <f>'Учет 4б'!$Q$115</f>
        <v>0</v>
      </c>
      <c r="BD119" s="249">
        <f>'Учет 4б'!$Q$117</f>
        <v>0</v>
      </c>
      <c r="BE119" s="249">
        <f>'Учет 4б'!$Q$119</f>
        <v>0</v>
      </c>
      <c r="BF119" s="250">
        <f>'Учет 4б'!$Q$121</f>
        <v>0</v>
      </c>
      <c r="BG119" s="251">
        <f>'Учет 4б'!$Q$123</f>
        <v>0</v>
      </c>
      <c r="BH119" s="248">
        <f>'Учет 4б'!$R$115</f>
        <v>0</v>
      </c>
      <c r="BI119" s="249">
        <f>'Учет 4б'!$R$117</f>
        <v>0</v>
      </c>
      <c r="BJ119" s="249">
        <f>'Учет 4б'!$R$119</f>
        <v>0</v>
      </c>
      <c r="BK119" s="250">
        <f>'Учет 4б'!$R$121</f>
        <v>0</v>
      </c>
      <c r="BL119" s="251">
        <f>'Учет 4б'!$R$123</f>
        <v>0</v>
      </c>
      <c r="BM119" s="248">
        <f>'Учет 4б'!$S$115</f>
        <v>0</v>
      </c>
      <c r="BN119" s="249">
        <f>'Учет 4б'!$S$117</f>
        <v>0</v>
      </c>
      <c r="BO119" s="249">
        <f>'Учет 4б'!$S$119</f>
        <v>0</v>
      </c>
      <c r="BP119" s="250">
        <f>'Учет 4б'!$S$121</f>
        <v>0</v>
      </c>
      <c r="BQ119" s="251">
        <f>'Учет 4б'!$S$123</f>
        <v>0</v>
      </c>
      <c r="BR119" s="1240"/>
      <c r="BT119" s="257"/>
    </row>
    <row r="120" spans="1:72" hidden="1" outlineLevel="1">
      <c r="A120" s="1236">
        <f>'Учет 4б'!$D$125</f>
        <v>0</v>
      </c>
      <c r="B120" s="1236">
        <f>'Учет 4б'!$C$125</f>
        <v>413</v>
      </c>
      <c r="C120" s="1227">
        <f>IF(SUM(D120:G120)&gt;0,SUM(D120:G120),IF(SUM(I120:L120)&gt;0,SUM(I120:L120),IF(SUM(N120:Q120)&gt;0,SUM(N120:Q120),0)))</f>
        <v>0</v>
      </c>
      <c r="D120" s="244">
        <f>'Учет 4б'!$G$174</f>
        <v>0</v>
      </c>
      <c r="E120" s="245">
        <f>'Учет 4б'!$G$176</f>
        <v>0</v>
      </c>
      <c r="F120" s="245">
        <f>'Учет 4б'!$G$178</f>
        <v>0</v>
      </c>
      <c r="G120" s="246">
        <f>'Учет 4б'!$G$180</f>
        <v>0</v>
      </c>
      <c r="H120" s="247">
        <f>'Учет 4б'!$G$182</f>
        <v>0</v>
      </c>
      <c r="I120" s="244">
        <f>'Учет 4б'!$H$174</f>
        <v>0</v>
      </c>
      <c r="J120" s="245">
        <f>'Учет 4б'!$H$176</f>
        <v>0</v>
      </c>
      <c r="K120" s="245">
        <f>'Учет 4б'!$H$178</f>
        <v>0</v>
      </c>
      <c r="L120" s="246">
        <f>'Учет 4б'!$H$180</f>
        <v>0</v>
      </c>
      <c r="M120" s="247">
        <f>'Учет 4б'!$H$182</f>
        <v>0</v>
      </c>
      <c r="N120" s="244">
        <f>'Учет 4б'!$I$174</f>
        <v>0</v>
      </c>
      <c r="O120" s="245">
        <f>'Учет 4б'!$I$176</f>
        <v>0</v>
      </c>
      <c r="P120" s="245">
        <f>'Учет 4б'!$I$178</f>
        <v>0</v>
      </c>
      <c r="Q120" s="246">
        <f>'Учет 4б'!$I$180</f>
        <v>0</v>
      </c>
      <c r="R120" s="247">
        <f>'Учет 4б'!$I$182</f>
        <v>0</v>
      </c>
      <c r="S120" s="1247">
        <f>(H121+R121)/2</f>
        <v>0</v>
      </c>
      <c r="T120" s="244">
        <f>'Учет 4б'!$J$174</f>
        <v>0</v>
      </c>
      <c r="U120" s="245">
        <f>'Учет 4б'!$J$176</f>
        <v>0</v>
      </c>
      <c r="V120" s="245">
        <f>'Учет 4б'!$J$178</f>
        <v>0</v>
      </c>
      <c r="W120" s="246">
        <f>'Учет 4б'!$J$180</f>
        <v>0</v>
      </c>
      <c r="X120" s="247">
        <f>'Учет 4б'!$J$182</f>
        <v>0</v>
      </c>
      <c r="Y120" s="244">
        <f>'Учет 4б'!$K$174</f>
        <v>0</v>
      </c>
      <c r="Z120" s="245">
        <f>'Учет 4б'!$K$176</f>
        <v>0</v>
      </c>
      <c r="AA120" s="245">
        <f>'Учет 4б'!$K$178</f>
        <v>0</v>
      </c>
      <c r="AB120" s="246">
        <f>'Учет 4б'!$K$180</f>
        <v>0</v>
      </c>
      <c r="AC120" s="247">
        <f>'Учет 4б'!$K$182</f>
        <v>0</v>
      </c>
      <c r="AD120" s="244">
        <f>'Учет 4б'!$L$174</f>
        <v>0</v>
      </c>
      <c r="AE120" s="245">
        <f>'Учет 4б'!$L$176</f>
        <v>0</v>
      </c>
      <c r="AF120" s="245">
        <f>'Учет 4б'!$L$178</f>
        <v>0</v>
      </c>
      <c r="AG120" s="246">
        <f>'Учет 4б'!$L$180</f>
        <v>0</v>
      </c>
      <c r="AH120" s="247">
        <f>'Учет 4б'!$L$182</f>
        <v>0</v>
      </c>
      <c r="AI120" s="244">
        <f>'Учет 4б'!$M$174</f>
        <v>0</v>
      </c>
      <c r="AJ120" s="245">
        <f>'Учет 4б'!$M$176</f>
        <v>0</v>
      </c>
      <c r="AK120" s="245">
        <f>'Учет 4б'!$M$178</f>
        <v>0</v>
      </c>
      <c r="AL120" s="246">
        <f>'Учет 4б'!$M$180</f>
        <v>0</v>
      </c>
      <c r="AM120" s="247">
        <f>'Учет 4б'!$M$182</f>
        <v>0</v>
      </c>
      <c r="AN120" s="244">
        <f>'Учет 4б'!$N$174</f>
        <v>0</v>
      </c>
      <c r="AO120" s="245">
        <f>'Учет 4б'!$N$176</f>
        <v>0</v>
      </c>
      <c r="AP120" s="245">
        <f>'Учет 4б'!$N$178</f>
        <v>0</v>
      </c>
      <c r="AQ120" s="246">
        <f>'Учет 4б'!$N$180</f>
        <v>0</v>
      </c>
      <c r="AR120" s="247">
        <f>'Учет 4б'!$N$182</f>
        <v>0</v>
      </c>
      <c r="AS120" s="244">
        <f>'Учет 4б'!$O$174</f>
        <v>0</v>
      </c>
      <c r="AT120" s="245">
        <f>'Учет 4б'!$O$176</f>
        <v>0</v>
      </c>
      <c r="AU120" s="245">
        <f>'Учет 4б'!$O$178</f>
        <v>0</v>
      </c>
      <c r="AV120" s="246">
        <f>'Учет 4б'!$O$180</f>
        <v>0</v>
      </c>
      <c r="AW120" s="247">
        <f>'Учет 4б'!$O$182</f>
        <v>0</v>
      </c>
      <c r="AX120" s="244">
        <f>'Учет 4б'!$P$174</f>
        <v>0</v>
      </c>
      <c r="AY120" s="245">
        <f>'Учет 4б'!$P$176</f>
        <v>0</v>
      </c>
      <c r="AZ120" s="245">
        <f>'Учет 4б'!$P$178</f>
        <v>0</v>
      </c>
      <c r="BA120" s="246">
        <f>'Учет 4б'!$P$180</f>
        <v>0</v>
      </c>
      <c r="BB120" s="247">
        <f>'Учет 4б'!$P$182</f>
        <v>0</v>
      </c>
      <c r="BC120" s="244">
        <f>'Учет 4б'!$Q$174</f>
        <v>0</v>
      </c>
      <c r="BD120" s="245">
        <f>'Учет 4б'!$Q$176</f>
        <v>0</v>
      </c>
      <c r="BE120" s="245">
        <f>'Учет 4б'!$Q$178</f>
        <v>0</v>
      </c>
      <c r="BF120" s="246">
        <f>'Учет 4б'!$Q$180</f>
        <v>0</v>
      </c>
      <c r="BG120" s="247">
        <f>'Учет 4б'!$Q$182</f>
        <v>0</v>
      </c>
      <c r="BH120" s="244">
        <f>'Учет 4б'!$R$174</f>
        <v>0</v>
      </c>
      <c r="BI120" s="245">
        <f>'Учет 4б'!$R$176</f>
        <v>0</v>
      </c>
      <c r="BJ120" s="245">
        <f>'Учет 4б'!$R$178</f>
        <v>0</v>
      </c>
      <c r="BK120" s="246">
        <f>'Учет 4б'!$R$180</f>
        <v>0</v>
      </c>
      <c r="BL120" s="247">
        <f>'Учет 4б'!$R$182</f>
        <v>0</v>
      </c>
      <c r="BM120" s="244">
        <f>'Учет 4б'!$S$174</f>
        <v>0</v>
      </c>
      <c r="BN120" s="245">
        <f>'Учет 4б'!$S$176</f>
        <v>0</v>
      </c>
      <c r="BO120" s="245">
        <f>'Учет 4б'!$S$178</f>
        <v>0</v>
      </c>
      <c r="BP120" s="246">
        <f>'Учет 4б'!$S$180</f>
        <v>0</v>
      </c>
      <c r="BQ120" s="247">
        <f>'Учет 4б'!$S$182</f>
        <v>0</v>
      </c>
      <c r="BR120" s="1239">
        <f>BL121</f>
        <v>0</v>
      </c>
      <c r="BT120" s="257">
        <v>1</v>
      </c>
    </row>
    <row r="121" spans="1:72" ht="13.5" hidden="1" outlineLevel="1" thickBot="1">
      <c r="A121" s="1238"/>
      <c r="B121" s="1238"/>
      <c r="C121" s="1228"/>
      <c r="D121" s="248">
        <f>'Учет 4б'!$G$175</f>
        <v>0</v>
      </c>
      <c r="E121" s="249">
        <f>'Учет 4б'!$G$177</f>
        <v>0</v>
      </c>
      <c r="F121" s="249">
        <f>'Учет 4б'!$G$179</f>
        <v>0</v>
      </c>
      <c r="G121" s="250">
        <f>'Учет 4б'!$G$181</f>
        <v>0</v>
      </c>
      <c r="H121" s="251">
        <f>'Учет 4б'!$G$183</f>
        <v>0</v>
      </c>
      <c r="I121" s="248">
        <f>'Учет 4б'!$H$175</f>
        <v>0</v>
      </c>
      <c r="J121" s="249">
        <f>'Учет 4б'!$H$177</f>
        <v>0</v>
      </c>
      <c r="K121" s="249">
        <f>'Учет 4б'!$H$179</f>
        <v>0</v>
      </c>
      <c r="L121" s="250">
        <f>'Учет 4б'!$H$181</f>
        <v>0</v>
      </c>
      <c r="M121" s="251">
        <f>'Учет 4б'!$H$183</f>
        <v>0</v>
      </c>
      <c r="N121" s="248">
        <f>'Учет 4б'!$I$175</f>
        <v>0</v>
      </c>
      <c r="O121" s="249">
        <f>'Учет 4б'!$I$177</f>
        <v>0</v>
      </c>
      <c r="P121" s="249">
        <f>'Учет 4б'!$I$179</f>
        <v>0</v>
      </c>
      <c r="Q121" s="250">
        <f>'Учет 4б'!$I$181</f>
        <v>0</v>
      </c>
      <c r="R121" s="251">
        <f>'Учет 4б'!$I$183</f>
        <v>0</v>
      </c>
      <c r="S121" s="1248"/>
      <c r="T121" s="248">
        <f>'Учет 4б'!$J$175</f>
        <v>0</v>
      </c>
      <c r="U121" s="249">
        <f>'Учет 4б'!$J$177</f>
        <v>0</v>
      </c>
      <c r="V121" s="249">
        <f>'Учет 4б'!$J$179</f>
        <v>0</v>
      </c>
      <c r="W121" s="250">
        <f>'Учет 4б'!$J$181</f>
        <v>0</v>
      </c>
      <c r="X121" s="251">
        <f>'Учет 4б'!$J$183</f>
        <v>0</v>
      </c>
      <c r="Y121" s="248">
        <f>'Учет 4б'!$K$175</f>
        <v>0</v>
      </c>
      <c r="Z121" s="249">
        <f>'Учет 4б'!$K$177</f>
        <v>0</v>
      </c>
      <c r="AA121" s="249">
        <f>'Учет 4б'!$K$179</f>
        <v>0</v>
      </c>
      <c r="AB121" s="250">
        <f>'Учет 4б'!$K$181</f>
        <v>0</v>
      </c>
      <c r="AC121" s="251">
        <f>'Учет 4б'!$K$183</f>
        <v>0</v>
      </c>
      <c r="AD121" s="248">
        <f>'Учет 4б'!$L$175</f>
        <v>0</v>
      </c>
      <c r="AE121" s="249">
        <f>'Учет 4б'!$L$177</f>
        <v>0</v>
      </c>
      <c r="AF121" s="249">
        <f>'Учет 4б'!$L$179</f>
        <v>0</v>
      </c>
      <c r="AG121" s="250">
        <f>'Учет 4б'!$L$181</f>
        <v>0</v>
      </c>
      <c r="AH121" s="251">
        <f>'Учет 4б'!$L$183</f>
        <v>0</v>
      </c>
      <c r="AI121" s="248">
        <f>'Учет 4б'!$M$175</f>
        <v>0</v>
      </c>
      <c r="AJ121" s="249">
        <f>'Учет 4б'!$M$177</f>
        <v>0</v>
      </c>
      <c r="AK121" s="249">
        <f>'Учет 4б'!$M$179</f>
        <v>0</v>
      </c>
      <c r="AL121" s="250">
        <f>'Учет 4б'!$M$181</f>
        <v>0</v>
      </c>
      <c r="AM121" s="251">
        <f>'Учет 4б'!$M$183</f>
        <v>0</v>
      </c>
      <c r="AN121" s="248">
        <f>'Учет 4б'!$N$175</f>
        <v>0</v>
      </c>
      <c r="AO121" s="249">
        <f>'Учет 4б'!$N$177</f>
        <v>0</v>
      </c>
      <c r="AP121" s="249">
        <f>'Учет 4б'!$N$179</f>
        <v>0</v>
      </c>
      <c r="AQ121" s="250">
        <f>'Учет 4б'!$N$181</f>
        <v>0</v>
      </c>
      <c r="AR121" s="251">
        <f>'Учет 4б'!$N$183</f>
        <v>0</v>
      </c>
      <c r="AS121" s="248">
        <f>'Учет 4б'!$O$175</f>
        <v>0</v>
      </c>
      <c r="AT121" s="249">
        <f>'Учет 4б'!$O$177</f>
        <v>0</v>
      </c>
      <c r="AU121" s="249">
        <f>'Учет 4б'!$O$179</f>
        <v>0</v>
      </c>
      <c r="AV121" s="250">
        <f>'Учет 4б'!$O$181</f>
        <v>0</v>
      </c>
      <c r="AW121" s="251">
        <f>'Учет 4б'!$O$183</f>
        <v>0</v>
      </c>
      <c r="AX121" s="248">
        <f>'Учет 4б'!$P$175</f>
        <v>0</v>
      </c>
      <c r="AY121" s="249">
        <f>'Учет 4б'!$P$177</f>
        <v>0</v>
      </c>
      <c r="AZ121" s="249">
        <f>'Учет 4б'!$P$179</f>
        <v>0</v>
      </c>
      <c r="BA121" s="250">
        <f>'Учет 4б'!$P$181</f>
        <v>0</v>
      </c>
      <c r="BB121" s="251">
        <f>'Учет 4б'!$P$183</f>
        <v>0</v>
      </c>
      <c r="BC121" s="248">
        <f>'Учет 4б'!$Q$175</f>
        <v>0</v>
      </c>
      <c r="BD121" s="249">
        <f>'Учет 4б'!$Q$177</f>
        <v>0</v>
      </c>
      <c r="BE121" s="249">
        <f>'Учет 4б'!$Q$179</f>
        <v>0</v>
      </c>
      <c r="BF121" s="250">
        <f>'Учет 4б'!$Q$181</f>
        <v>0</v>
      </c>
      <c r="BG121" s="251">
        <f>'Учет 4б'!$Q$183</f>
        <v>0</v>
      </c>
      <c r="BH121" s="248">
        <f>'Учет 4б'!$R$175</f>
        <v>0</v>
      </c>
      <c r="BI121" s="249">
        <f>'Учет 4б'!$R$177</f>
        <v>0</v>
      </c>
      <c r="BJ121" s="249">
        <f>'Учет 4б'!$R$179</f>
        <v>0</v>
      </c>
      <c r="BK121" s="250">
        <f>'Учет 4б'!$R$181</f>
        <v>0</v>
      </c>
      <c r="BL121" s="251">
        <f>'Учет 4б'!$R$183</f>
        <v>0</v>
      </c>
      <c r="BM121" s="248">
        <f>'Учет 4б'!$S$175</f>
        <v>0</v>
      </c>
      <c r="BN121" s="249">
        <f>'Учет 4б'!$S$177</f>
        <v>0</v>
      </c>
      <c r="BO121" s="249">
        <f>'Учет 4б'!$S$179</f>
        <v>0</v>
      </c>
      <c r="BP121" s="250">
        <f>'Учет 4б'!$S$181</f>
        <v>0</v>
      </c>
      <c r="BQ121" s="251">
        <f>'Учет 4б'!$S$183</f>
        <v>0</v>
      </c>
      <c r="BR121" s="1240"/>
      <c r="BT121" s="257"/>
    </row>
    <row r="122" spans="1:72" hidden="1" outlineLevel="1">
      <c r="A122" s="1236">
        <f>'Учет 4б'!$D$185</f>
        <v>0</v>
      </c>
      <c r="B122" s="1236">
        <f>'Учет 4б'!$C$185</f>
        <v>414</v>
      </c>
      <c r="C122" s="1227">
        <f>IF(SUM(D122:G122)&gt;0,SUM(D122:G122),IF(SUM(I122:L122)&gt;0,SUM(I122:L122),IF(SUM(N122:Q122)&gt;0,SUM(N122:Q122),0)))</f>
        <v>0</v>
      </c>
      <c r="D122" s="244">
        <f>'Учет 4б'!$G$234</f>
        <v>0</v>
      </c>
      <c r="E122" s="245">
        <f>'Учет 4б'!$G$236</f>
        <v>0</v>
      </c>
      <c r="F122" s="245">
        <f>'Учет 4б'!$G$238</f>
        <v>0</v>
      </c>
      <c r="G122" s="246">
        <f>'Учет 4б'!$G$240</f>
        <v>0</v>
      </c>
      <c r="H122" s="247">
        <f>'Учет 4б'!$G$242</f>
        <v>0</v>
      </c>
      <c r="I122" s="244">
        <f>'Учет 4б'!$H$234</f>
        <v>0</v>
      </c>
      <c r="J122" s="245">
        <f>'Учет 4б'!$H$236</f>
        <v>0</v>
      </c>
      <c r="K122" s="245">
        <f>'Учет 4б'!$H$238</f>
        <v>0</v>
      </c>
      <c r="L122" s="246">
        <f>'Учет 4б'!$H$240</f>
        <v>0</v>
      </c>
      <c r="M122" s="247">
        <f>'Учет 4б'!$H$242</f>
        <v>0</v>
      </c>
      <c r="N122" s="244">
        <f>'Учет 4б'!$I$234</f>
        <v>0</v>
      </c>
      <c r="O122" s="245">
        <f>'Учет 4б'!$I$236</f>
        <v>0</v>
      </c>
      <c r="P122" s="245">
        <f>'Учет 4б'!$I$238</f>
        <v>0</v>
      </c>
      <c r="Q122" s="246">
        <f>'Учет 4б'!$I$240</f>
        <v>0</v>
      </c>
      <c r="R122" s="247">
        <f>'Учет 4б'!$I$242</f>
        <v>0</v>
      </c>
      <c r="S122" s="1247">
        <f>(H123+R123)/2</f>
        <v>0</v>
      </c>
      <c r="T122" s="244">
        <f>'Учет 4б'!$J$234</f>
        <v>0</v>
      </c>
      <c r="U122" s="245">
        <f>'Учет 4б'!$J$236</f>
        <v>0</v>
      </c>
      <c r="V122" s="245">
        <f>'Учет 4б'!$J$238</f>
        <v>0</v>
      </c>
      <c r="W122" s="246">
        <f>'Учет 4б'!$J$240</f>
        <v>0</v>
      </c>
      <c r="X122" s="247">
        <f>'Учет 4б'!$J$242</f>
        <v>0</v>
      </c>
      <c r="Y122" s="244">
        <f>'Учет 4б'!$K$234</f>
        <v>0</v>
      </c>
      <c r="Z122" s="245">
        <f>'Учет 4б'!$K$236</f>
        <v>0</v>
      </c>
      <c r="AA122" s="245">
        <f>'Учет 4б'!$K$238</f>
        <v>0</v>
      </c>
      <c r="AB122" s="246">
        <f>'Учет 4б'!$K$240</f>
        <v>0</v>
      </c>
      <c r="AC122" s="247">
        <f>'Учет 4б'!$K$242</f>
        <v>0</v>
      </c>
      <c r="AD122" s="244">
        <f>'Учет 4б'!$L$234</f>
        <v>0</v>
      </c>
      <c r="AE122" s="245">
        <f>'Учет 4б'!$L$236</f>
        <v>0</v>
      </c>
      <c r="AF122" s="245">
        <f>'Учет 4б'!$L$238</f>
        <v>0</v>
      </c>
      <c r="AG122" s="246">
        <f>'Учет 4б'!$L$240</f>
        <v>0</v>
      </c>
      <c r="AH122" s="247">
        <f>'Учет 4б'!$L$242</f>
        <v>0</v>
      </c>
      <c r="AI122" s="244">
        <f>'Учет 4б'!$M$234</f>
        <v>0</v>
      </c>
      <c r="AJ122" s="245">
        <f>'Учет 4б'!$M$236</f>
        <v>0</v>
      </c>
      <c r="AK122" s="245">
        <f>'Учет 4б'!$M$238</f>
        <v>0</v>
      </c>
      <c r="AL122" s="246">
        <f>'Учет 4б'!$M$240</f>
        <v>0</v>
      </c>
      <c r="AM122" s="247">
        <f>'Учет 4б'!$M$242</f>
        <v>0</v>
      </c>
      <c r="AN122" s="244">
        <f>'Учет 4б'!$N$234</f>
        <v>0</v>
      </c>
      <c r="AO122" s="245">
        <f>'Учет 4б'!$N$236</f>
        <v>0</v>
      </c>
      <c r="AP122" s="245">
        <f>'Учет 4б'!$N$238</f>
        <v>0</v>
      </c>
      <c r="AQ122" s="246">
        <f>'Учет 4б'!$N$240</f>
        <v>0</v>
      </c>
      <c r="AR122" s="247">
        <f>'Учет 4б'!$N$242</f>
        <v>0</v>
      </c>
      <c r="AS122" s="244">
        <f>'Учет 4б'!$O$234</f>
        <v>0</v>
      </c>
      <c r="AT122" s="245">
        <f>'Учет 4б'!$O$236</f>
        <v>0</v>
      </c>
      <c r="AU122" s="245">
        <f>'Учет 4б'!$O$238</f>
        <v>0</v>
      </c>
      <c r="AV122" s="246">
        <f>'Учет 4б'!$O$240</f>
        <v>0</v>
      </c>
      <c r="AW122" s="247">
        <f>'Учет 4б'!$O$242</f>
        <v>0</v>
      </c>
      <c r="AX122" s="244">
        <f>'Учет 4б'!$P$234</f>
        <v>0</v>
      </c>
      <c r="AY122" s="245">
        <f>'Учет 4б'!$P$236</f>
        <v>0</v>
      </c>
      <c r="AZ122" s="245">
        <f>'Учет 4б'!$P$238</f>
        <v>0</v>
      </c>
      <c r="BA122" s="246">
        <f>'Учет 4б'!$P$240</f>
        <v>0</v>
      </c>
      <c r="BB122" s="247">
        <f>'Учет 4б'!$P$242</f>
        <v>0</v>
      </c>
      <c r="BC122" s="244">
        <f>'Учет 4б'!$Q$234</f>
        <v>0</v>
      </c>
      <c r="BD122" s="245">
        <f>'Учет 4б'!$Q$236</f>
        <v>0</v>
      </c>
      <c r="BE122" s="245">
        <f>'Учет 4б'!$Q$238</f>
        <v>0</v>
      </c>
      <c r="BF122" s="246">
        <f>'Учет 4б'!$Q$240</f>
        <v>0</v>
      </c>
      <c r="BG122" s="247">
        <f>'Учет 4б'!$Q$242</f>
        <v>0</v>
      </c>
      <c r="BH122" s="244">
        <f>'Учет 4б'!$R$234</f>
        <v>0</v>
      </c>
      <c r="BI122" s="245">
        <f>'Учет 4б'!$R$236</f>
        <v>0</v>
      </c>
      <c r="BJ122" s="245">
        <f>'Учет 4б'!$R$238</f>
        <v>0</v>
      </c>
      <c r="BK122" s="246">
        <f>'Учет 4б'!$R$240</f>
        <v>0</v>
      </c>
      <c r="BL122" s="247">
        <f>'Учет 4б'!$R$242</f>
        <v>0</v>
      </c>
      <c r="BM122" s="244">
        <f>'Учет 4б'!$S$234</f>
        <v>0</v>
      </c>
      <c r="BN122" s="245">
        <f>'Учет 4б'!$S$236</f>
        <v>0</v>
      </c>
      <c r="BO122" s="245">
        <f>'Учет 4б'!$S$238</f>
        <v>0</v>
      </c>
      <c r="BP122" s="246">
        <f>'Учет 4б'!$S$240</f>
        <v>0</v>
      </c>
      <c r="BQ122" s="247">
        <f>'Учет 4б'!$S$242</f>
        <v>0</v>
      </c>
      <c r="BR122" s="1239">
        <f>BL123</f>
        <v>0</v>
      </c>
      <c r="BT122" s="257">
        <v>1</v>
      </c>
    </row>
    <row r="123" spans="1:72" ht="13.5" hidden="1" outlineLevel="1" thickBot="1">
      <c r="A123" s="1238"/>
      <c r="B123" s="1238"/>
      <c r="C123" s="1228"/>
      <c r="D123" s="248">
        <f>'Учет 4б'!$G$235</f>
        <v>0</v>
      </c>
      <c r="E123" s="249">
        <f>'Учет 4б'!$G$237</f>
        <v>0</v>
      </c>
      <c r="F123" s="249">
        <f>'Учет 4б'!$G$239</f>
        <v>0</v>
      </c>
      <c r="G123" s="250">
        <f>'Учет 4б'!$G$241</f>
        <v>0</v>
      </c>
      <c r="H123" s="251">
        <f>'Учет 4б'!$G$243</f>
        <v>0</v>
      </c>
      <c r="I123" s="248">
        <f>'Учет 4б'!$H$235</f>
        <v>0</v>
      </c>
      <c r="J123" s="249">
        <f>'Учет 4б'!$H$237</f>
        <v>0</v>
      </c>
      <c r="K123" s="249">
        <f>'Учет 4б'!$H$239</f>
        <v>0</v>
      </c>
      <c r="L123" s="250">
        <f>'Учет 4б'!$H$241</f>
        <v>0</v>
      </c>
      <c r="M123" s="251">
        <f>'Учет 4б'!$H$243</f>
        <v>0</v>
      </c>
      <c r="N123" s="248">
        <f>'Учет 4б'!$I$235</f>
        <v>0</v>
      </c>
      <c r="O123" s="249">
        <f>'Учет 4б'!$I$237</f>
        <v>0</v>
      </c>
      <c r="P123" s="249">
        <f>'Учет 4б'!$I$239</f>
        <v>0</v>
      </c>
      <c r="Q123" s="250">
        <f>'Учет 4б'!$I$241</f>
        <v>0</v>
      </c>
      <c r="R123" s="251">
        <f>'Учет 4б'!$I$243</f>
        <v>0</v>
      </c>
      <c r="S123" s="1248"/>
      <c r="T123" s="248">
        <f>'Учет 4б'!$J$235</f>
        <v>0</v>
      </c>
      <c r="U123" s="249">
        <f>'Учет 4б'!$J$237</f>
        <v>0</v>
      </c>
      <c r="V123" s="249">
        <f>'Учет 4б'!$J$239</f>
        <v>0</v>
      </c>
      <c r="W123" s="250">
        <f>'Учет 4б'!$J$241</f>
        <v>0</v>
      </c>
      <c r="X123" s="251">
        <f>'Учет 4б'!$J$243</f>
        <v>0</v>
      </c>
      <c r="Y123" s="248">
        <f>'Учет 4б'!$K$235</f>
        <v>0</v>
      </c>
      <c r="Z123" s="249">
        <f>'Учет 4б'!$K$237</f>
        <v>0</v>
      </c>
      <c r="AA123" s="249">
        <f>'Учет 4б'!$K$239</f>
        <v>0</v>
      </c>
      <c r="AB123" s="250">
        <f>'Учет 4б'!$K$241</f>
        <v>0</v>
      </c>
      <c r="AC123" s="251">
        <f>'Учет 4б'!$K$243</f>
        <v>0</v>
      </c>
      <c r="AD123" s="248">
        <f>'Учет 4б'!$L$235</f>
        <v>0</v>
      </c>
      <c r="AE123" s="249">
        <f>'Учет 4б'!$L$237</f>
        <v>0</v>
      </c>
      <c r="AF123" s="249">
        <f>'Учет 4б'!$L$239</f>
        <v>0</v>
      </c>
      <c r="AG123" s="250">
        <f>'Учет 4б'!$L$241</f>
        <v>0</v>
      </c>
      <c r="AH123" s="251">
        <f>'Учет 4б'!$L$243</f>
        <v>0</v>
      </c>
      <c r="AI123" s="248">
        <f>'Учет 4б'!$M$235</f>
        <v>0</v>
      </c>
      <c r="AJ123" s="249">
        <f>'Учет 4б'!$M$237</f>
        <v>0</v>
      </c>
      <c r="AK123" s="249">
        <f>'Учет 4б'!$M$239</f>
        <v>0</v>
      </c>
      <c r="AL123" s="250">
        <f>'Учет 4б'!$M$241</f>
        <v>0</v>
      </c>
      <c r="AM123" s="251">
        <f>'Учет 4б'!$M$243</f>
        <v>0</v>
      </c>
      <c r="AN123" s="248">
        <f>'Учет 4б'!$N$235</f>
        <v>0</v>
      </c>
      <c r="AO123" s="249">
        <f>'Учет 4б'!$N$237</f>
        <v>0</v>
      </c>
      <c r="AP123" s="249">
        <f>'Учет 4б'!$N$239</f>
        <v>0</v>
      </c>
      <c r="AQ123" s="250">
        <f>'Учет 4б'!$N$241</f>
        <v>0</v>
      </c>
      <c r="AR123" s="251">
        <f>'Учет 4б'!$N$243</f>
        <v>0</v>
      </c>
      <c r="AS123" s="248">
        <f>'Учет 4б'!$O$235</f>
        <v>0</v>
      </c>
      <c r="AT123" s="249">
        <f>'Учет 4б'!$O$237</f>
        <v>0</v>
      </c>
      <c r="AU123" s="249">
        <f>'Учет 4б'!$O$239</f>
        <v>0</v>
      </c>
      <c r="AV123" s="250">
        <f>'Учет 4б'!$O$241</f>
        <v>0</v>
      </c>
      <c r="AW123" s="251">
        <f>'Учет 4б'!$O$243</f>
        <v>0</v>
      </c>
      <c r="AX123" s="248">
        <f>'Учет 4б'!$P$235</f>
        <v>0</v>
      </c>
      <c r="AY123" s="249">
        <f>'Учет 4б'!$P$237</f>
        <v>0</v>
      </c>
      <c r="AZ123" s="249">
        <f>'Учет 4б'!$P$239</f>
        <v>0</v>
      </c>
      <c r="BA123" s="250">
        <f>'Учет 4б'!$P$241</f>
        <v>0</v>
      </c>
      <c r="BB123" s="251">
        <f>'Учет 4б'!$P$243</f>
        <v>0</v>
      </c>
      <c r="BC123" s="248">
        <f>'Учет 4б'!$Q$235</f>
        <v>0</v>
      </c>
      <c r="BD123" s="249">
        <f>'Учет 4б'!$Q$237</f>
        <v>0</v>
      </c>
      <c r="BE123" s="249">
        <f>'Учет 4б'!$Q$239</f>
        <v>0</v>
      </c>
      <c r="BF123" s="250">
        <f>'Учет 4б'!$Q$241</f>
        <v>0</v>
      </c>
      <c r="BG123" s="251">
        <f>'Учет 4б'!$Q$243</f>
        <v>0</v>
      </c>
      <c r="BH123" s="248">
        <f>'Учет 4б'!$R$235</f>
        <v>0</v>
      </c>
      <c r="BI123" s="249">
        <f>'Учет 4б'!$R$237</f>
        <v>0</v>
      </c>
      <c r="BJ123" s="249">
        <f>'Учет 4б'!$R$239</f>
        <v>0</v>
      </c>
      <c r="BK123" s="250">
        <f>'Учет 4б'!$R$241</f>
        <v>0</v>
      </c>
      <c r="BL123" s="251">
        <f>'Учет 4б'!$R$243</f>
        <v>0</v>
      </c>
      <c r="BM123" s="248">
        <f>'Учет 4б'!$S$235</f>
        <v>0</v>
      </c>
      <c r="BN123" s="249">
        <f>'Учет 4б'!$S$237</f>
        <v>0</v>
      </c>
      <c r="BO123" s="249">
        <f>'Учет 4б'!$S$239</f>
        <v>0</v>
      </c>
      <c r="BP123" s="250">
        <f>'Учет 4б'!$S$241</f>
        <v>0</v>
      </c>
      <c r="BQ123" s="251">
        <f>'Учет 4б'!$S$243</f>
        <v>0</v>
      </c>
      <c r="BR123" s="1240"/>
      <c r="BT123" s="257"/>
    </row>
    <row r="124" spans="1:72" hidden="1" outlineLevel="1">
      <c r="A124" s="1236">
        <f>'Учет 4б'!$D$245</f>
        <v>0</v>
      </c>
      <c r="B124" s="1236">
        <f>'Учет 4б'!$C$245</f>
        <v>415</v>
      </c>
      <c r="C124" s="1227">
        <f>IF(SUM(D124:G124)&gt;0,SUM(D124:G124),IF(SUM(I124:L124)&gt;0,SUM(I124:L124),IF(SUM(N124:Q124)&gt;0,SUM(N124:Q124),0)))</f>
        <v>0</v>
      </c>
      <c r="D124" s="244">
        <f>'Учет 4б'!$G$294</f>
        <v>0</v>
      </c>
      <c r="E124" s="245">
        <f>'Учет 4б'!$G$296</f>
        <v>0</v>
      </c>
      <c r="F124" s="245">
        <f>'Учет 4б'!$G$298</f>
        <v>0</v>
      </c>
      <c r="G124" s="246">
        <f>'Учет 4б'!$G$300</f>
        <v>0</v>
      </c>
      <c r="H124" s="247">
        <f>'Учет 4б'!$G$302</f>
        <v>0</v>
      </c>
      <c r="I124" s="244">
        <f>'Учет 4б'!$H$294</f>
        <v>0</v>
      </c>
      <c r="J124" s="245">
        <f>'Учет 4б'!$H$296</f>
        <v>0</v>
      </c>
      <c r="K124" s="245">
        <f>'Учет 4б'!$H$298</f>
        <v>0</v>
      </c>
      <c r="L124" s="246">
        <f>'Учет 4б'!$H$300</f>
        <v>0</v>
      </c>
      <c r="M124" s="247">
        <f>'Учет 4б'!$H$302</f>
        <v>0</v>
      </c>
      <c r="N124" s="244">
        <f>'Учет 4б'!$I$294</f>
        <v>0</v>
      </c>
      <c r="O124" s="245">
        <f>'Учет 4б'!$I$296</f>
        <v>0</v>
      </c>
      <c r="P124" s="245">
        <f>'Учет 4б'!$I$298</f>
        <v>0</v>
      </c>
      <c r="Q124" s="246">
        <f>'Учет 4б'!$I$300</f>
        <v>0</v>
      </c>
      <c r="R124" s="247">
        <f>'Учет 4б'!$I$302</f>
        <v>0</v>
      </c>
      <c r="S124" s="1247">
        <f>(H125+R125)/2</f>
        <v>0</v>
      </c>
      <c r="T124" s="244">
        <f>'Учет 4б'!$J$294</f>
        <v>0</v>
      </c>
      <c r="U124" s="245">
        <f>'Учет 4б'!$J$296</f>
        <v>0</v>
      </c>
      <c r="V124" s="245">
        <f>'Учет 4б'!$J$298</f>
        <v>0</v>
      </c>
      <c r="W124" s="246">
        <f>'Учет 4б'!$J$300</f>
        <v>0</v>
      </c>
      <c r="X124" s="247">
        <f>'Учет 4б'!$J$302</f>
        <v>0</v>
      </c>
      <c r="Y124" s="244">
        <f>'Учет 4б'!$K$294</f>
        <v>0</v>
      </c>
      <c r="Z124" s="245">
        <f>'Учет 4б'!$K$296</f>
        <v>0</v>
      </c>
      <c r="AA124" s="245">
        <f>'Учет 4б'!$K$298</f>
        <v>0</v>
      </c>
      <c r="AB124" s="246">
        <f>'Учет 4б'!$K$300</f>
        <v>0</v>
      </c>
      <c r="AC124" s="247">
        <f>'Учет 4б'!$K$302</f>
        <v>0</v>
      </c>
      <c r="AD124" s="244">
        <f>'Учет 4б'!$L$294</f>
        <v>0</v>
      </c>
      <c r="AE124" s="245">
        <f>'Учет 4б'!$L$296</f>
        <v>0</v>
      </c>
      <c r="AF124" s="245">
        <f>'Учет 4б'!$L$298</f>
        <v>0</v>
      </c>
      <c r="AG124" s="246">
        <f>'Учет 4б'!$L$300</f>
        <v>0</v>
      </c>
      <c r="AH124" s="247">
        <f>'Учет 4б'!$L$302</f>
        <v>0</v>
      </c>
      <c r="AI124" s="244">
        <f>'Учет 4б'!$M$294</f>
        <v>0</v>
      </c>
      <c r="AJ124" s="245">
        <f>'Учет 4б'!$M$296</f>
        <v>0</v>
      </c>
      <c r="AK124" s="245">
        <f>'Учет 4б'!$M$298</f>
        <v>0</v>
      </c>
      <c r="AL124" s="246">
        <f>'Учет 4б'!$M$300</f>
        <v>0</v>
      </c>
      <c r="AM124" s="247">
        <f>'Учет 4б'!$M$302</f>
        <v>0</v>
      </c>
      <c r="AN124" s="244">
        <f>'Учет 4б'!$N$294</f>
        <v>0</v>
      </c>
      <c r="AO124" s="245">
        <f>'Учет 4б'!$N$296</f>
        <v>0</v>
      </c>
      <c r="AP124" s="245">
        <f>'Учет 4б'!$N$298</f>
        <v>0</v>
      </c>
      <c r="AQ124" s="246">
        <f>'Учет 4б'!$N$300</f>
        <v>0</v>
      </c>
      <c r="AR124" s="247">
        <f>'Учет 4б'!$N$302</f>
        <v>0</v>
      </c>
      <c r="AS124" s="244">
        <f>'Учет 4б'!$O$294</f>
        <v>0</v>
      </c>
      <c r="AT124" s="245">
        <f>'Учет 4б'!$O$296</f>
        <v>0</v>
      </c>
      <c r="AU124" s="245">
        <f>'Учет 4б'!$O$298</f>
        <v>0</v>
      </c>
      <c r="AV124" s="246">
        <f>'Учет 4б'!$O$300</f>
        <v>0</v>
      </c>
      <c r="AW124" s="247">
        <f>'Учет 4б'!$O$302</f>
        <v>0</v>
      </c>
      <c r="AX124" s="244">
        <f>'Учет 4б'!$P$294</f>
        <v>0</v>
      </c>
      <c r="AY124" s="245">
        <f>'Учет 4б'!$P$296</f>
        <v>0</v>
      </c>
      <c r="AZ124" s="245">
        <f>'Учет 4б'!$P$298</f>
        <v>0</v>
      </c>
      <c r="BA124" s="246">
        <f>'Учет 4б'!$P$300</f>
        <v>0</v>
      </c>
      <c r="BB124" s="247">
        <f>'Учет 4б'!$P$302</f>
        <v>0</v>
      </c>
      <c r="BC124" s="244">
        <f>'Учет 4б'!$Q$294</f>
        <v>0</v>
      </c>
      <c r="BD124" s="245">
        <f>'Учет 4б'!$Q$296</f>
        <v>0</v>
      </c>
      <c r="BE124" s="245">
        <f>'Учет 4б'!$Q$298</f>
        <v>0</v>
      </c>
      <c r="BF124" s="246">
        <f>'Учет 4б'!$Q$300</f>
        <v>0</v>
      </c>
      <c r="BG124" s="247">
        <f>'Учет 4б'!$Q$302</f>
        <v>0</v>
      </c>
      <c r="BH124" s="244">
        <f>'Учет 4б'!$R$294</f>
        <v>0</v>
      </c>
      <c r="BI124" s="245">
        <f>'Учет 4б'!$R$296</f>
        <v>0</v>
      </c>
      <c r="BJ124" s="245">
        <f>'Учет 4б'!$R$298</f>
        <v>0</v>
      </c>
      <c r="BK124" s="246">
        <f>'Учет 4б'!$R$300</f>
        <v>0</v>
      </c>
      <c r="BL124" s="247">
        <f>'Учет 4б'!$R$302</f>
        <v>0</v>
      </c>
      <c r="BM124" s="244">
        <f>'Учет 4б'!$S$294</f>
        <v>0</v>
      </c>
      <c r="BN124" s="245">
        <f>'Учет 4б'!$S$296</f>
        <v>0</v>
      </c>
      <c r="BO124" s="245">
        <f>'Учет 4б'!$S$298</f>
        <v>0</v>
      </c>
      <c r="BP124" s="246">
        <f>'Учет 4б'!$S$300</f>
        <v>0</v>
      </c>
      <c r="BQ124" s="247">
        <f>'Учет 4б'!$S$302</f>
        <v>0</v>
      </c>
      <c r="BR124" s="1239">
        <f>BL125</f>
        <v>0</v>
      </c>
      <c r="BT124" s="257">
        <v>1</v>
      </c>
    </row>
    <row r="125" spans="1:72" ht="13.5" hidden="1" outlineLevel="1" thickBot="1">
      <c r="A125" s="1238"/>
      <c r="B125" s="1238"/>
      <c r="C125" s="1228"/>
      <c r="D125" s="248">
        <f>'Учет 4б'!$G$295</f>
        <v>0</v>
      </c>
      <c r="E125" s="249">
        <f>'Учет 4б'!$G$297</f>
        <v>0</v>
      </c>
      <c r="F125" s="249">
        <f>'Учет 4б'!$G$299</f>
        <v>0</v>
      </c>
      <c r="G125" s="250">
        <f>'Учет 4б'!$G$301</f>
        <v>0</v>
      </c>
      <c r="H125" s="251">
        <f>'Учет 4б'!$G$303</f>
        <v>0</v>
      </c>
      <c r="I125" s="248">
        <f>'Учет 4б'!$H$295</f>
        <v>0</v>
      </c>
      <c r="J125" s="249">
        <f>'Учет 4б'!$H$297</f>
        <v>0</v>
      </c>
      <c r="K125" s="249">
        <f>'Учет 4б'!$H$299</f>
        <v>0</v>
      </c>
      <c r="L125" s="250">
        <f>'Учет 4б'!$H$301</f>
        <v>0</v>
      </c>
      <c r="M125" s="251">
        <f>'Учет 4б'!$H$303</f>
        <v>0</v>
      </c>
      <c r="N125" s="248">
        <f>'Учет 4б'!$I$295</f>
        <v>0</v>
      </c>
      <c r="O125" s="249">
        <f>'Учет 4б'!$I$297</f>
        <v>0</v>
      </c>
      <c r="P125" s="249">
        <f>'Учет 4б'!$I$299</f>
        <v>0</v>
      </c>
      <c r="Q125" s="250">
        <f>'Учет 4б'!$I$301</f>
        <v>0</v>
      </c>
      <c r="R125" s="251">
        <f>'Учет 4б'!$I$303</f>
        <v>0</v>
      </c>
      <c r="S125" s="1248"/>
      <c r="T125" s="248">
        <f>'Учет 4б'!$J$295</f>
        <v>0</v>
      </c>
      <c r="U125" s="249">
        <f>'Учет 4б'!$J$297</f>
        <v>0</v>
      </c>
      <c r="V125" s="249">
        <f>'Учет 4б'!$J$299</f>
        <v>0</v>
      </c>
      <c r="W125" s="250">
        <f>'Учет 4б'!$J$301</f>
        <v>0</v>
      </c>
      <c r="X125" s="251">
        <f>'Учет 4б'!$J$303</f>
        <v>0</v>
      </c>
      <c r="Y125" s="248">
        <f>'Учет 4б'!$K$295</f>
        <v>0</v>
      </c>
      <c r="Z125" s="249">
        <f>'Учет 4б'!$K$297</f>
        <v>0</v>
      </c>
      <c r="AA125" s="249">
        <f>'Учет 4б'!$K$299</f>
        <v>0</v>
      </c>
      <c r="AB125" s="250">
        <f>'Учет 4б'!$K$301</f>
        <v>0</v>
      </c>
      <c r="AC125" s="251">
        <f>'Учет 4б'!$K$303</f>
        <v>0</v>
      </c>
      <c r="AD125" s="248">
        <f>'Учет 4б'!$L$295</f>
        <v>0</v>
      </c>
      <c r="AE125" s="249">
        <f>'Учет 4б'!$L$297</f>
        <v>0</v>
      </c>
      <c r="AF125" s="249">
        <f>'Учет 4б'!$L$299</f>
        <v>0</v>
      </c>
      <c r="AG125" s="250">
        <f>'Учет 4б'!$L$301</f>
        <v>0</v>
      </c>
      <c r="AH125" s="251">
        <f>'Учет 4б'!$L$303</f>
        <v>0</v>
      </c>
      <c r="AI125" s="248">
        <f>'Учет 4б'!$M$295</f>
        <v>0</v>
      </c>
      <c r="AJ125" s="249">
        <f>'Учет 4б'!$M$297</f>
        <v>0</v>
      </c>
      <c r="AK125" s="249">
        <f>'Учет 4б'!$M$299</f>
        <v>0</v>
      </c>
      <c r="AL125" s="250">
        <f>'Учет 4б'!$M$301</f>
        <v>0</v>
      </c>
      <c r="AM125" s="251">
        <f>'Учет 4б'!$M$303</f>
        <v>0</v>
      </c>
      <c r="AN125" s="248">
        <f>'Учет 4б'!$N$295</f>
        <v>0</v>
      </c>
      <c r="AO125" s="249">
        <f>'Учет 4б'!$N$297</f>
        <v>0</v>
      </c>
      <c r="AP125" s="249">
        <f>'Учет 4б'!$N$299</f>
        <v>0</v>
      </c>
      <c r="AQ125" s="250">
        <f>'Учет 4б'!$N$301</f>
        <v>0</v>
      </c>
      <c r="AR125" s="251">
        <f>'Учет 4б'!$N$303</f>
        <v>0</v>
      </c>
      <c r="AS125" s="248">
        <f>'Учет 4б'!$O$295</f>
        <v>0</v>
      </c>
      <c r="AT125" s="249">
        <f>'Учет 4б'!$O$297</f>
        <v>0</v>
      </c>
      <c r="AU125" s="249">
        <f>'Учет 4б'!$O$299</f>
        <v>0</v>
      </c>
      <c r="AV125" s="250">
        <f>'Учет 4б'!$O$301</f>
        <v>0</v>
      </c>
      <c r="AW125" s="251">
        <f>'Учет 4б'!$O$303</f>
        <v>0</v>
      </c>
      <c r="AX125" s="248">
        <f>'Учет 4б'!$P$295</f>
        <v>0</v>
      </c>
      <c r="AY125" s="249">
        <f>'Учет 4б'!$P$297</f>
        <v>0</v>
      </c>
      <c r="AZ125" s="249">
        <f>'Учет 4б'!$P$299</f>
        <v>0</v>
      </c>
      <c r="BA125" s="250">
        <f>'Учет 4б'!$P$301</f>
        <v>0</v>
      </c>
      <c r="BB125" s="251">
        <f>'Учет 4б'!$P$303</f>
        <v>0</v>
      </c>
      <c r="BC125" s="248">
        <f>'Учет 4б'!$Q$295</f>
        <v>0</v>
      </c>
      <c r="BD125" s="249">
        <f>'Учет 4б'!$Q$297</f>
        <v>0</v>
      </c>
      <c r="BE125" s="249">
        <f>'Учет 4б'!$Q$299</f>
        <v>0</v>
      </c>
      <c r="BF125" s="250">
        <f>'Учет 4б'!$Q$301</f>
        <v>0</v>
      </c>
      <c r="BG125" s="251">
        <f>'Учет 4б'!$Q$303</f>
        <v>0</v>
      </c>
      <c r="BH125" s="248">
        <f>'Учет 4б'!$R$295</f>
        <v>0</v>
      </c>
      <c r="BI125" s="249">
        <f>'Учет 4б'!$R$297</f>
        <v>0</v>
      </c>
      <c r="BJ125" s="249">
        <f>'Учет 4б'!$R$299</f>
        <v>0</v>
      </c>
      <c r="BK125" s="250">
        <f>'Учет 4б'!$R$301</f>
        <v>0</v>
      </c>
      <c r="BL125" s="251">
        <f>'Учет 4б'!$R$303</f>
        <v>0</v>
      </c>
      <c r="BM125" s="248">
        <f>'Учет 4б'!$S$295</f>
        <v>0</v>
      </c>
      <c r="BN125" s="249">
        <f>'Учет 4б'!$S$297</f>
        <v>0</v>
      </c>
      <c r="BO125" s="249">
        <f>'Учет 4б'!$S$299</f>
        <v>0</v>
      </c>
      <c r="BP125" s="250">
        <f>'Учет 4б'!$S$301</f>
        <v>0</v>
      </c>
      <c r="BQ125" s="251">
        <f>'Учет 4б'!$S$303</f>
        <v>0</v>
      </c>
      <c r="BR125" s="1240"/>
      <c r="BT125" s="257"/>
    </row>
    <row r="126" spans="1:72" hidden="1" outlineLevel="1">
      <c r="A126" s="1236">
        <f>'Учет 4б'!$D$305</f>
        <v>0</v>
      </c>
      <c r="B126" s="1236">
        <f>'Учет 4б'!$C$305</f>
        <v>416</v>
      </c>
      <c r="C126" s="1227">
        <f>IF(SUM(D126:G126)&gt;0,SUM(D126:G126),IF(SUM(I126:L126)&gt;0,SUM(I126:L126),IF(SUM(N126:Q126)&gt;0,SUM(N126:Q126),0)))</f>
        <v>0</v>
      </c>
      <c r="D126" s="244">
        <f>'Учет 4б'!$G$354</f>
        <v>0</v>
      </c>
      <c r="E126" s="245">
        <f>'Учет 4б'!$G$356</f>
        <v>0</v>
      </c>
      <c r="F126" s="245">
        <f>'Учет 4б'!$G$358</f>
        <v>0</v>
      </c>
      <c r="G126" s="246">
        <f>'Учет 4б'!$G$360</f>
        <v>0</v>
      </c>
      <c r="H126" s="247">
        <f>'Учет 4б'!$G$362</f>
        <v>0</v>
      </c>
      <c r="I126" s="244">
        <f>'Учет 4б'!$H$354</f>
        <v>0</v>
      </c>
      <c r="J126" s="245">
        <f>'Учет 4б'!$H$356</f>
        <v>0</v>
      </c>
      <c r="K126" s="245">
        <f>'Учет 4б'!$H$358</f>
        <v>0</v>
      </c>
      <c r="L126" s="246">
        <f>'Учет 4б'!$H$360</f>
        <v>0</v>
      </c>
      <c r="M126" s="247">
        <f>'Учет 4б'!$H$362</f>
        <v>0</v>
      </c>
      <c r="N126" s="244">
        <f>'Учет 4б'!$I$354</f>
        <v>0</v>
      </c>
      <c r="O126" s="245">
        <f>'Учет 4б'!$I$356</f>
        <v>0</v>
      </c>
      <c r="P126" s="245">
        <f>'Учет 4б'!$I$358</f>
        <v>0</v>
      </c>
      <c r="Q126" s="246">
        <f>'Учет 4б'!$I$360</f>
        <v>0</v>
      </c>
      <c r="R126" s="247">
        <f>'Учет 4б'!$I$362</f>
        <v>0</v>
      </c>
      <c r="S126" s="1247">
        <f>(H127+R127)/2</f>
        <v>0</v>
      </c>
      <c r="T126" s="244">
        <f>'Учет 4б'!$J$354</f>
        <v>0</v>
      </c>
      <c r="U126" s="245">
        <f>'Учет 4б'!$J$356</f>
        <v>0</v>
      </c>
      <c r="V126" s="245">
        <f>'Учет 4б'!$J$358</f>
        <v>0</v>
      </c>
      <c r="W126" s="246">
        <f>'Учет 4б'!$J$360</f>
        <v>0</v>
      </c>
      <c r="X126" s="247">
        <f>'Учет 4б'!$J$362</f>
        <v>0</v>
      </c>
      <c r="Y126" s="244">
        <f>'Учет 4б'!$K$354</f>
        <v>0</v>
      </c>
      <c r="Z126" s="245">
        <f>'Учет 4б'!$K$356</f>
        <v>0</v>
      </c>
      <c r="AA126" s="245">
        <f>'Учет 4б'!$K$358</f>
        <v>0</v>
      </c>
      <c r="AB126" s="246">
        <f>'Учет 4б'!$K$360</f>
        <v>0</v>
      </c>
      <c r="AC126" s="247">
        <f>'Учет 4б'!$K$362</f>
        <v>0</v>
      </c>
      <c r="AD126" s="244">
        <f>'Учет 4б'!$L$354</f>
        <v>0</v>
      </c>
      <c r="AE126" s="245">
        <f>'Учет 4б'!$L$356</f>
        <v>0</v>
      </c>
      <c r="AF126" s="245">
        <f>'Учет 4б'!$L$358</f>
        <v>0</v>
      </c>
      <c r="AG126" s="246">
        <f>'Учет 4б'!$L$360</f>
        <v>0</v>
      </c>
      <c r="AH126" s="247">
        <f>'Учет 4б'!$L$362</f>
        <v>0</v>
      </c>
      <c r="AI126" s="244">
        <f>'Учет 4б'!$M$354</f>
        <v>0</v>
      </c>
      <c r="AJ126" s="245">
        <f>'Учет 4б'!$M$356</f>
        <v>0</v>
      </c>
      <c r="AK126" s="245">
        <f>'Учет 4б'!$M$358</f>
        <v>0</v>
      </c>
      <c r="AL126" s="246">
        <f>'Учет 4б'!$M$360</f>
        <v>0</v>
      </c>
      <c r="AM126" s="247">
        <f>'Учет 4б'!$M$362</f>
        <v>0</v>
      </c>
      <c r="AN126" s="244">
        <f>'Учет 4б'!$N$354</f>
        <v>0</v>
      </c>
      <c r="AO126" s="245">
        <f>'Учет 4б'!$N$356</f>
        <v>0</v>
      </c>
      <c r="AP126" s="245">
        <f>'Учет 4б'!$N$358</f>
        <v>0</v>
      </c>
      <c r="AQ126" s="246">
        <f>'Учет 4б'!$N$360</f>
        <v>0</v>
      </c>
      <c r="AR126" s="247">
        <f>'Учет 4б'!$N$362</f>
        <v>0</v>
      </c>
      <c r="AS126" s="244">
        <f>'Учет 4б'!$O$354</f>
        <v>0</v>
      </c>
      <c r="AT126" s="245">
        <f>'Учет 4б'!$O$356</f>
        <v>0</v>
      </c>
      <c r="AU126" s="245">
        <f>'Учет 4б'!$O$358</f>
        <v>0</v>
      </c>
      <c r="AV126" s="246">
        <f>'Учет 4б'!$O$360</f>
        <v>0</v>
      </c>
      <c r="AW126" s="247">
        <f>'Учет 4б'!$O$362</f>
        <v>0</v>
      </c>
      <c r="AX126" s="244">
        <f>'Учет 4б'!$P$354</f>
        <v>0</v>
      </c>
      <c r="AY126" s="245">
        <f>'Учет 4б'!$P$356</f>
        <v>0</v>
      </c>
      <c r="AZ126" s="245">
        <f>'Учет 4б'!$P$358</f>
        <v>0</v>
      </c>
      <c r="BA126" s="246">
        <f>'Учет 4б'!$P$360</f>
        <v>0</v>
      </c>
      <c r="BB126" s="247">
        <f>'Учет 4б'!$P$362</f>
        <v>0</v>
      </c>
      <c r="BC126" s="244">
        <f>'Учет 4б'!$Q$354</f>
        <v>0</v>
      </c>
      <c r="BD126" s="245">
        <f>'Учет 4б'!$Q$356</f>
        <v>0</v>
      </c>
      <c r="BE126" s="245">
        <f>'Учет 4б'!$Q$358</f>
        <v>0</v>
      </c>
      <c r="BF126" s="246">
        <f>'Учет 4б'!$Q$360</f>
        <v>0</v>
      </c>
      <c r="BG126" s="247">
        <f>'Учет 4б'!$Q$362</f>
        <v>0</v>
      </c>
      <c r="BH126" s="244">
        <f>'Учет 4б'!$R$354</f>
        <v>0</v>
      </c>
      <c r="BI126" s="245">
        <f>'Учет 4б'!$R$356</f>
        <v>0</v>
      </c>
      <c r="BJ126" s="245">
        <f>'Учет 4б'!$R$358</f>
        <v>0</v>
      </c>
      <c r="BK126" s="246">
        <f>'Учет 4б'!$R$360</f>
        <v>0</v>
      </c>
      <c r="BL126" s="247">
        <f>'Учет 4б'!$R$362</f>
        <v>0</v>
      </c>
      <c r="BM126" s="244">
        <f>'Учет 4б'!$S$354</f>
        <v>0</v>
      </c>
      <c r="BN126" s="245">
        <f>'Учет 4б'!$S$356</f>
        <v>0</v>
      </c>
      <c r="BO126" s="245">
        <f>'Учет 4б'!$S$358</f>
        <v>0</v>
      </c>
      <c r="BP126" s="246">
        <f>'Учет 4б'!$S$360</f>
        <v>0</v>
      </c>
      <c r="BQ126" s="247">
        <f>'Учет 4б'!$S$362</f>
        <v>0</v>
      </c>
      <c r="BR126" s="1239">
        <f>BL127</f>
        <v>0</v>
      </c>
      <c r="BT126" s="257">
        <v>1</v>
      </c>
    </row>
    <row r="127" spans="1:72" ht="13.5" hidden="1" outlineLevel="1" thickBot="1">
      <c r="A127" s="1238"/>
      <c r="B127" s="1238"/>
      <c r="C127" s="1228"/>
      <c r="D127" s="248">
        <f>'Учет 4б'!$G$355</f>
        <v>0</v>
      </c>
      <c r="E127" s="249">
        <f>'Учет 4б'!$G$357</f>
        <v>0</v>
      </c>
      <c r="F127" s="249">
        <f>'Учет 4б'!$G$359</f>
        <v>0</v>
      </c>
      <c r="G127" s="250">
        <f>'Учет 4б'!$G$361</f>
        <v>0</v>
      </c>
      <c r="H127" s="251">
        <f>'Учет 4б'!$G$363</f>
        <v>0</v>
      </c>
      <c r="I127" s="248">
        <f>'Учет 4б'!$H$355</f>
        <v>0</v>
      </c>
      <c r="J127" s="249">
        <f>'Учет 4б'!$H$357</f>
        <v>0</v>
      </c>
      <c r="K127" s="249">
        <f>'Учет 4б'!$H$359</f>
        <v>0</v>
      </c>
      <c r="L127" s="250">
        <f>'Учет 4б'!$H$361</f>
        <v>0</v>
      </c>
      <c r="M127" s="251">
        <f>'Учет 4б'!$H$363</f>
        <v>0</v>
      </c>
      <c r="N127" s="248">
        <f>'Учет 4б'!$I$355</f>
        <v>0</v>
      </c>
      <c r="O127" s="249">
        <f>'Учет 4б'!$I$357</f>
        <v>0</v>
      </c>
      <c r="P127" s="249">
        <f>'Учет 4б'!$I$359</f>
        <v>0</v>
      </c>
      <c r="Q127" s="250">
        <f>'Учет 4б'!$I$361</f>
        <v>0</v>
      </c>
      <c r="R127" s="251">
        <f>'Учет 4б'!$I$363</f>
        <v>0</v>
      </c>
      <c r="S127" s="1248"/>
      <c r="T127" s="248">
        <f>'Учет 4б'!$J$355</f>
        <v>0</v>
      </c>
      <c r="U127" s="249">
        <f>'Учет 4б'!$J$357</f>
        <v>0</v>
      </c>
      <c r="V127" s="249">
        <f>'Учет 4б'!$J$359</f>
        <v>0</v>
      </c>
      <c r="W127" s="250">
        <f>'Учет 4б'!$J$361</f>
        <v>0</v>
      </c>
      <c r="X127" s="251">
        <f>'Учет 4б'!$J$363</f>
        <v>0</v>
      </c>
      <c r="Y127" s="248">
        <f>'Учет 4б'!$K$355</f>
        <v>0</v>
      </c>
      <c r="Z127" s="249">
        <f>'Учет 4б'!$K$357</f>
        <v>0</v>
      </c>
      <c r="AA127" s="249">
        <f>'Учет 4б'!$K$359</f>
        <v>0</v>
      </c>
      <c r="AB127" s="250">
        <f>'Учет 4б'!$K$361</f>
        <v>0</v>
      </c>
      <c r="AC127" s="251">
        <f>'Учет 4б'!$K$363</f>
        <v>0</v>
      </c>
      <c r="AD127" s="248">
        <f>'Учет 4б'!$L$355</f>
        <v>0</v>
      </c>
      <c r="AE127" s="249">
        <f>'Учет 4б'!$L$357</f>
        <v>0</v>
      </c>
      <c r="AF127" s="249">
        <f>'Учет 4б'!$L$359</f>
        <v>0</v>
      </c>
      <c r="AG127" s="250">
        <f>'Учет 4б'!$L$361</f>
        <v>0</v>
      </c>
      <c r="AH127" s="251">
        <f>'Учет 4б'!$L$363</f>
        <v>0</v>
      </c>
      <c r="AI127" s="248">
        <f>'Учет 4б'!$M$355</f>
        <v>0</v>
      </c>
      <c r="AJ127" s="249">
        <f>'Учет 4б'!$M$357</f>
        <v>0</v>
      </c>
      <c r="AK127" s="249">
        <f>'Учет 4б'!$M$359</f>
        <v>0</v>
      </c>
      <c r="AL127" s="250">
        <f>'Учет 4б'!$M$361</f>
        <v>0</v>
      </c>
      <c r="AM127" s="251">
        <f>'Учет 4б'!$M$363</f>
        <v>0</v>
      </c>
      <c r="AN127" s="248">
        <f>'Учет 4б'!$N$355</f>
        <v>0</v>
      </c>
      <c r="AO127" s="249">
        <f>'Учет 4б'!$N$357</f>
        <v>0</v>
      </c>
      <c r="AP127" s="249">
        <f>'Учет 4б'!$N$359</f>
        <v>0</v>
      </c>
      <c r="AQ127" s="250">
        <f>'Учет 4б'!$N$361</f>
        <v>0</v>
      </c>
      <c r="AR127" s="251">
        <f>'Учет 4б'!$N$363</f>
        <v>0</v>
      </c>
      <c r="AS127" s="248">
        <f>'Учет 4б'!$O$355</f>
        <v>0</v>
      </c>
      <c r="AT127" s="249">
        <f>'Учет 4б'!$O$357</f>
        <v>0</v>
      </c>
      <c r="AU127" s="249">
        <f>'Учет 4б'!$O$359</f>
        <v>0</v>
      </c>
      <c r="AV127" s="250">
        <f>'Учет 4б'!$O$361</f>
        <v>0</v>
      </c>
      <c r="AW127" s="251">
        <f>'Учет 4б'!$O$363</f>
        <v>0</v>
      </c>
      <c r="AX127" s="248">
        <f>'Учет 4б'!$P$355</f>
        <v>0</v>
      </c>
      <c r="AY127" s="249">
        <f>'Учет 4б'!$P$357</f>
        <v>0</v>
      </c>
      <c r="AZ127" s="249">
        <f>'Учет 4б'!$P$359</f>
        <v>0</v>
      </c>
      <c r="BA127" s="250">
        <f>'Учет 4б'!$P$361</f>
        <v>0</v>
      </c>
      <c r="BB127" s="251">
        <f>'Учет 4б'!$P$363</f>
        <v>0</v>
      </c>
      <c r="BC127" s="248">
        <f>'Учет 4б'!$Q$355</f>
        <v>0</v>
      </c>
      <c r="BD127" s="249">
        <f>'Учет 4б'!$Q$357</f>
        <v>0</v>
      </c>
      <c r="BE127" s="249">
        <f>'Учет 4б'!$Q$359</f>
        <v>0</v>
      </c>
      <c r="BF127" s="250">
        <f>'Учет 4б'!$Q$361</f>
        <v>0</v>
      </c>
      <c r="BG127" s="251">
        <f>'Учет 4б'!$Q$363</f>
        <v>0</v>
      </c>
      <c r="BH127" s="248">
        <f>'Учет 4б'!$R$355</f>
        <v>0</v>
      </c>
      <c r="BI127" s="249">
        <f>'Учет 4б'!$R$357</f>
        <v>0</v>
      </c>
      <c r="BJ127" s="249">
        <f>'Учет 4б'!$R$359</f>
        <v>0</v>
      </c>
      <c r="BK127" s="250">
        <f>'Учет 4б'!$R$361</f>
        <v>0</v>
      </c>
      <c r="BL127" s="251">
        <f>'Учет 4б'!$R$363</f>
        <v>0</v>
      </c>
      <c r="BM127" s="248">
        <f>'Учет 4б'!$S$355</f>
        <v>0</v>
      </c>
      <c r="BN127" s="249">
        <f>'Учет 4б'!$S$357</f>
        <v>0</v>
      </c>
      <c r="BO127" s="249">
        <f>'Учет 4б'!$S$359</f>
        <v>0</v>
      </c>
      <c r="BP127" s="250">
        <f>'Учет 4б'!$S$361</f>
        <v>0</v>
      </c>
      <c r="BQ127" s="251">
        <f>'Учет 4б'!$S$363</f>
        <v>0</v>
      </c>
      <c r="BR127" s="1240"/>
      <c r="BT127" s="257"/>
    </row>
    <row r="128" spans="1:72" hidden="1" outlineLevel="1">
      <c r="A128" s="1236">
        <f>'Учет 4б'!$D$379</f>
        <v>0</v>
      </c>
      <c r="B128" s="1236">
        <f>'Учет 4б'!$C$379</f>
        <v>421</v>
      </c>
      <c r="C128" s="1227">
        <f>IF(SUM(D128:G128)&gt;0,SUM(D128:G128),IF(SUM(I128:L128)&gt;0,SUM(I128:L128),IF(SUM(N128:Q128)&gt;0,SUM(N128:Q128),0)))</f>
        <v>0</v>
      </c>
      <c r="D128" s="244">
        <f>'Учет 4б'!$G$428</f>
        <v>0</v>
      </c>
      <c r="E128" s="245">
        <f>'Учет 4б'!$G$430</f>
        <v>0</v>
      </c>
      <c r="F128" s="245">
        <f>'Учет 4б'!$G$432</f>
        <v>0</v>
      </c>
      <c r="G128" s="246">
        <f>'Учет 4б'!$G$434</f>
        <v>0</v>
      </c>
      <c r="H128" s="247">
        <f>'Учет 4б'!$G$436</f>
        <v>0</v>
      </c>
      <c r="I128" s="244">
        <f>'Учет 4б'!$H$428</f>
        <v>0</v>
      </c>
      <c r="J128" s="245">
        <f>'Учет 4б'!$H$430</f>
        <v>0</v>
      </c>
      <c r="K128" s="245">
        <f>'Учет 4б'!$H$432</f>
        <v>0</v>
      </c>
      <c r="L128" s="246">
        <f>'Учет 4б'!$H$434</f>
        <v>0</v>
      </c>
      <c r="M128" s="247">
        <f>'Учет 4б'!$H$436</f>
        <v>0</v>
      </c>
      <c r="N128" s="244">
        <f>'Учет 4б'!$I$428</f>
        <v>0</v>
      </c>
      <c r="O128" s="245">
        <f>'Учет 4б'!$I$430</f>
        <v>0</v>
      </c>
      <c r="P128" s="245">
        <f>'Учет 4б'!$I$432</f>
        <v>0</v>
      </c>
      <c r="Q128" s="246">
        <f>'Учет 4б'!$I$434</f>
        <v>0</v>
      </c>
      <c r="R128" s="247">
        <f>'Учет 4б'!$I$436</f>
        <v>0</v>
      </c>
      <c r="S128" s="1247">
        <f>(H129+R129)/2</f>
        <v>0</v>
      </c>
      <c r="T128" s="244">
        <f>'Учет 4б'!$J$428</f>
        <v>0</v>
      </c>
      <c r="U128" s="245">
        <f>'Учет 4б'!$J$430</f>
        <v>0</v>
      </c>
      <c r="V128" s="245">
        <f>'Учет 4б'!$J$432</f>
        <v>0</v>
      </c>
      <c r="W128" s="246">
        <f>'Учет 4б'!$J$434</f>
        <v>0</v>
      </c>
      <c r="X128" s="247">
        <f>'Учет 4б'!$J$436</f>
        <v>0</v>
      </c>
      <c r="Y128" s="244">
        <f>'Учет 4б'!$K$428</f>
        <v>0</v>
      </c>
      <c r="Z128" s="245">
        <f>'Учет 4б'!$K$430</f>
        <v>0</v>
      </c>
      <c r="AA128" s="245">
        <f>'Учет 4б'!$K$432</f>
        <v>0</v>
      </c>
      <c r="AB128" s="246">
        <f>'Учет 4б'!$K$434</f>
        <v>0</v>
      </c>
      <c r="AC128" s="247">
        <f>'Учет 4б'!$K$436</f>
        <v>0</v>
      </c>
      <c r="AD128" s="244">
        <f>'Учет 4б'!$L$428</f>
        <v>0</v>
      </c>
      <c r="AE128" s="245">
        <f>'Учет 4б'!$L$430</f>
        <v>0</v>
      </c>
      <c r="AF128" s="245">
        <f>'Учет 4б'!$L$432</f>
        <v>0</v>
      </c>
      <c r="AG128" s="246">
        <f>'Учет 4б'!$L$434</f>
        <v>0</v>
      </c>
      <c r="AH128" s="247">
        <f>'Учет 4б'!$L$436</f>
        <v>0</v>
      </c>
      <c r="AI128" s="244">
        <f>'Учет 4б'!$M$428</f>
        <v>0</v>
      </c>
      <c r="AJ128" s="245">
        <f>'Учет 4б'!$M$430</f>
        <v>0</v>
      </c>
      <c r="AK128" s="245">
        <f>'Учет 4б'!$M$432</f>
        <v>0</v>
      </c>
      <c r="AL128" s="246">
        <f>'Учет 4б'!$M$434</f>
        <v>0</v>
      </c>
      <c r="AM128" s="247">
        <f>'Учет 4б'!$M$436</f>
        <v>0</v>
      </c>
      <c r="AN128" s="244">
        <f>'Учет 4б'!$N$428</f>
        <v>0</v>
      </c>
      <c r="AO128" s="245">
        <f>'Учет 4б'!$N$430</f>
        <v>0</v>
      </c>
      <c r="AP128" s="245">
        <f>'Учет 4б'!$N$432</f>
        <v>0</v>
      </c>
      <c r="AQ128" s="246">
        <f>'Учет 4б'!$N$434</f>
        <v>0</v>
      </c>
      <c r="AR128" s="247">
        <f>'Учет 4б'!$N$436</f>
        <v>0</v>
      </c>
      <c r="AS128" s="244">
        <f>'Учет 4б'!$O$428</f>
        <v>0</v>
      </c>
      <c r="AT128" s="245">
        <f>'Учет 4б'!$O$430</f>
        <v>0</v>
      </c>
      <c r="AU128" s="245">
        <f>'Учет 4б'!$O$432</f>
        <v>0</v>
      </c>
      <c r="AV128" s="246">
        <f>'Учет 4б'!$O$434</f>
        <v>0</v>
      </c>
      <c r="AW128" s="247">
        <f>'Учет 4б'!$O$436</f>
        <v>0</v>
      </c>
      <c r="AX128" s="244">
        <f>'Учет 4б'!$P$428</f>
        <v>0</v>
      </c>
      <c r="AY128" s="245">
        <f>'Учет 4б'!$P$430</f>
        <v>0</v>
      </c>
      <c r="AZ128" s="245">
        <f>'Учет 4б'!$P$432</f>
        <v>0</v>
      </c>
      <c r="BA128" s="246">
        <f>'Учет 4б'!$P$434</f>
        <v>0</v>
      </c>
      <c r="BB128" s="247">
        <f>'Учет 4б'!$P$436</f>
        <v>0</v>
      </c>
      <c r="BC128" s="244">
        <f>'Учет 4б'!$Q$428</f>
        <v>0</v>
      </c>
      <c r="BD128" s="245">
        <f>'Учет 4б'!$Q$430</f>
        <v>0</v>
      </c>
      <c r="BE128" s="245">
        <f>'Учет 4б'!$Q$432</f>
        <v>0</v>
      </c>
      <c r="BF128" s="246">
        <f>'Учет 4б'!$Q$434</f>
        <v>0</v>
      </c>
      <c r="BG128" s="247">
        <f>'Учет 4б'!$Q$436</f>
        <v>0</v>
      </c>
      <c r="BH128" s="244">
        <f>'Учет 4б'!$R$428</f>
        <v>0</v>
      </c>
      <c r="BI128" s="245">
        <f>'Учет 4б'!$R$430</f>
        <v>0</v>
      </c>
      <c r="BJ128" s="245">
        <f>'Учет 4б'!$R$432</f>
        <v>0</v>
      </c>
      <c r="BK128" s="246">
        <f>'Учет 4б'!$R$434</f>
        <v>0</v>
      </c>
      <c r="BL128" s="247">
        <f>'Учет 4б'!$R$436</f>
        <v>0</v>
      </c>
      <c r="BM128" s="244">
        <f>'Учет 4б'!$S$428</f>
        <v>0</v>
      </c>
      <c r="BN128" s="245">
        <f>'Учет 4б'!$S$430</f>
        <v>0</v>
      </c>
      <c r="BO128" s="245">
        <f>'Учет 4б'!$S$432</f>
        <v>0</v>
      </c>
      <c r="BP128" s="246">
        <f>'Учет 4б'!$S$434</f>
        <v>0</v>
      </c>
      <c r="BQ128" s="247">
        <f>'Учет 4б'!$S$436</f>
        <v>0</v>
      </c>
      <c r="BR128" s="1239">
        <f>BL129</f>
        <v>0</v>
      </c>
      <c r="BT128" s="257">
        <v>1</v>
      </c>
    </row>
    <row r="129" spans="1:72" ht="13.5" hidden="1" outlineLevel="1" thickBot="1">
      <c r="A129" s="1238"/>
      <c r="B129" s="1238"/>
      <c r="C129" s="1228"/>
      <c r="D129" s="248">
        <f>'Учет 4б'!$G$429</f>
        <v>0</v>
      </c>
      <c r="E129" s="249">
        <f>'Учет 4б'!$G$431</f>
        <v>0</v>
      </c>
      <c r="F129" s="249">
        <f>'Учет 4б'!$G$433</f>
        <v>0</v>
      </c>
      <c r="G129" s="250">
        <f>'Учет 4б'!$G$435</f>
        <v>0</v>
      </c>
      <c r="H129" s="251">
        <f>'Учет 4б'!$G$437</f>
        <v>0</v>
      </c>
      <c r="I129" s="248">
        <f>'Учет 4б'!$H$429</f>
        <v>0</v>
      </c>
      <c r="J129" s="249">
        <f>'Учет 4б'!$H$431</f>
        <v>0</v>
      </c>
      <c r="K129" s="249">
        <f>'Учет 4б'!$H$433</f>
        <v>0</v>
      </c>
      <c r="L129" s="250">
        <f>'Учет 4б'!$H$435</f>
        <v>0</v>
      </c>
      <c r="M129" s="251">
        <f>'Учет 4б'!$H$437</f>
        <v>0</v>
      </c>
      <c r="N129" s="248">
        <f>'Учет 4б'!$I$429</f>
        <v>0</v>
      </c>
      <c r="O129" s="249">
        <f>'Учет 4б'!$I$431</f>
        <v>0</v>
      </c>
      <c r="P129" s="249">
        <f>'Учет 4б'!$I$433</f>
        <v>0</v>
      </c>
      <c r="Q129" s="250">
        <f>'Учет 4б'!$I$435</f>
        <v>0</v>
      </c>
      <c r="R129" s="251">
        <f>'Учет 4б'!$I$437</f>
        <v>0</v>
      </c>
      <c r="S129" s="1248"/>
      <c r="T129" s="248">
        <f>'Учет 4б'!$J$429</f>
        <v>0</v>
      </c>
      <c r="U129" s="249">
        <f>'Учет 4б'!$J$431</f>
        <v>0</v>
      </c>
      <c r="V129" s="249">
        <f>'Учет 4б'!$J$433</f>
        <v>0</v>
      </c>
      <c r="W129" s="250">
        <f>'Учет 4б'!$J$435</f>
        <v>0</v>
      </c>
      <c r="X129" s="251">
        <f>'Учет 4б'!$J$437</f>
        <v>0</v>
      </c>
      <c r="Y129" s="248">
        <f>'Учет 4б'!$K$429</f>
        <v>0</v>
      </c>
      <c r="Z129" s="249">
        <f>'Учет 4б'!$K$431</f>
        <v>0</v>
      </c>
      <c r="AA129" s="249">
        <f>'Учет 4б'!$K$433</f>
        <v>0</v>
      </c>
      <c r="AB129" s="250">
        <f>'Учет 4б'!$K$435</f>
        <v>0</v>
      </c>
      <c r="AC129" s="251">
        <f>'Учет 4б'!$K$437</f>
        <v>0</v>
      </c>
      <c r="AD129" s="248">
        <f>'Учет 4б'!$L$429</f>
        <v>0</v>
      </c>
      <c r="AE129" s="249">
        <f>'Учет 4б'!$L$431</f>
        <v>0</v>
      </c>
      <c r="AF129" s="249">
        <f>'Учет 4б'!$L$433</f>
        <v>0</v>
      </c>
      <c r="AG129" s="250">
        <f>'Учет 4б'!$L$435</f>
        <v>0</v>
      </c>
      <c r="AH129" s="251">
        <f>'Учет 4б'!$L$437</f>
        <v>0</v>
      </c>
      <c r="AI129" s="248">
        <f>'Учет 4б'!$M$429</f>
        <v>0</v>
      </c>
      <c r="AJ129" s="249">
        <f>'Учет 4б'!$M$431</f>
        <v>0</v>
      </c>
      <c r="AK129" s="249">
        <f>'Учет 4б'!$M$433</f>
        <v>0</v>
      </c>
      <c r="AL129" s="250">
        <f>'Учет 4б'!$M$435</f>
        <v>0</v>
      </c>
      <c r="AM129" s="251">
        <f>'Учет 4б'!$M$437</f>
        <v>0</v>
      </c>
      <c r="AN129" s="248">
        <f>'Учет 4б'!$N$429</f>
        <v>0</v>
      </c>
      <c r="AO129" s="249">
        <f>'Учет 4б'!$N$431</f>
        <v>0</v>
      </c>
      <c r="AP129" s="249">
        <f>'Учет 4б'!$N$433</f>
        <v>0</v>
      </c>
      <c r="AQ129" s="250">
        <f>'Учет 4б'!$N$435</f>
        <v>0</v>
      </c>
      <c r="AR129" s="251">
        <f>'Учет 4б'!$N$437</f>
        <v>0</v>
      </c>
      <c r="AS129" s="248">
        <f>'Учет 4б'!$O$429</f>
        <v>0</v>
      </c>
      <c r="AT129" s="249">
        <f>'Учет 4б'!$O$431</f>
        <v>0</v>
      </c>
      <c r="AU129" s="249">
        <f>'Учет 4б'!$O$433</f>
        <v>0</v>
      </c>
      <c r="AV129" s="250">
        <f>'Учет 4б'!$O$435</f>
        <v>0</v>
      </c>
      <c r="AW129" s="251">
        <f>'Учет 4б'!$O$437</f>
        <v>0</v>
      </c>
      <c r="AX129" s="248">
        <f>'Учет 4б'!$P$429</f>
        <v>0</v>
      </c>
      <c r="AY129" s="249">
        <f>'Учет 4б'!$P$431</f>
        <v>0</v>
      </c>
      <c r="AZ129" s="249">
        <f>'Учет 4б'!$P$433</f>
        <v>0</v>
      </c>
      <c r="BA129" s="250">
        <f>'Учет 4б'!$P$435</f>
        <v>0</v>
      </c>
      <c r="BB129" s="251">
        <f>'Учет 4б'!$P$437</f>
        <v>0</v>
      </c>
      <c r="BC129" s="248">
        <f>'Учет 4б'!$Q$429</f>
        <v>0</v>
      </c>
      <c r="BD129" s="249">
        <f>'Учет 4б'!$Q$431</f>
        <v>0</v>
      </c>
      <c r="BE129" s="249">
        <f>'Учет 4б'!$Q$433</f>
        <v>0</v>
      </c>
      <c r="BF129" s="250">
        <f>'Учет 4б'!$Q$435</f>
        <v>0</v>
      </c>
      <c r="BG129" s="251">
        <f>'Учет 4б'!$Q$437</f>
        <v>0</v>
      </c>
      <c r="BH129" s="248">
        <f>'Учет 4б'!$R$429</f>
        <v>0</v>
      </c>
      <c r="BI129" s="249">
        <f>'Учет 4б'!$R$431</f>
        <v>0</v>
      </c>
      <c r="BJ129" s="249">
        <f>'Учет 4б'!$R$433</f>
        <v>0</v>
      </c>
      <c r="BK129" s="250">
        <f>'Учет 4б'!$R$435</f>
        <v>0</v>
      </c>
      <c r="BL129" s="251">
        <f>'Учет 4б'!$R$437</f>
        <v>0</v>
      </c>
      <c r="BM129" s="248">
        <f>'Учет 4б'!$S$429</f>
        <v>0</v>
      </c>
      <c r="BN129" s="249">
        <f>'Учет 4б'!$S$431</f>
        <v>0</v>
      </c>
      <c r="BO129" s="249">
        <f>'Учет 4б'!$S$433</f>
        <v>0</v>
      </c>
      <c r="BP129" s="250">
        <f>'Учет 4б'!$S$435</f>
        <v>0</v>
      </c>
      <c r="BQ129" s="251">
        <f>'Учет 4б'!$S$437</f>
        <v>0</v>
      </c>
      <c r="BR129" s="1240"/>
      <c r="BT129" s="257"/>
    </row>
    <row r="130" spans="1:72" hidden="1" outlineLevel="1">
      <c r="A130" s="1236">
        <f>'Учет 4б'!$D$439</f>
        <v>0</v>
      </c>
      <c r="B130" s="1236">
        <f>'Учет 4б'!$C$439</f>
        <v>422</v>
      </c>
      <c r="C130" s="1227">
        <f>IF(SUM(D130:G130)&gt;0,SUM(D130:G130),IF(SUM(I130:L130)&gt;0,SUM(I130:L130),IF(SUM(N130:Q130)&gt;0,SUM(N130:Q130),0)))</f>
        <v>0</v>
      </c>
      <c r="D130" s="244">
        <f>'Учет 4б'!$G$488</f>
        <v>0</v>
      </c>
      <c r="E130" s="245">
        <f>'Учет 4б'!$G$490</f>
        <v>0</v>
      </c>
      <c r="F130" s="245">
        <f>'Учет 4б'!$G$492</f>
        <v>0</v>
      </c>
      <c r="G130" s="246">
        <f>'Учет 4б'!$G$494</f>
        <v>0</v>
      </c>
      <c r="H130" s="247">
        <f>'Учет 4б'!$G$496</f>
        <v>0</v>
      </c>
      <c r="I130" s="244">
        <f>'Учет 4б'!$H$488</f>
        <v>0</v>
      </c>
      <c r="J130" s="245">
        <f>'Учет 4б'!$H$490</f>
        <v>0</v>
      </c>
      <c r="K130" s="245">
        <f>'Учет 4б'!$H$492</f>
        <v>0</v>
      </c>
      <c r="L130" s="246">
        <f>'Учет 4б'!$H$494</f>
        <v>0</v>
      </c>
      <c r="M130" s="247">
        <f>'Учет 4б'!$H$496</f>
        <v>0</v>
      </c>
      <c r="N130" s="244">
        <f>'Учет 4б'!$I$488</f>
        <v>0</v>
      </c>
      <c r="O130" s="245">
        <f>'Учет 4б'!$I$490</f>
        <v>0</v>
      </c>
      <c r="P130" s="245">
        <f>'Учет 4б'!$I$492</f>
        <v>0</v>
      </c>
      <c r="Q130" s="246">
        <f>'Учет 4б'!$I$494</f>
        <v>0</v>
      </c>
      <c r="R130" s="247">
        <f>'Учет 4б'!$I$496</f>
        <v>0</v>
      </c>
      <c r="S130" s="1247">
        <f>(H131+R131)/2</f>
        <v>0</v>
      </c>
      <c r="T130" s="244">
        <f>'Учет 4б'!$J$488</f>
        <v>0</v>
      </c>
      <c r="U130" s="245">
        <f>'Учет 4б'!$J$490</f>
        <v>0</v>
      </c>
      <c r="V130" s="245">
        <f>'Учет 4б'!$J$492</f>
        <v>0</v>
      </c>
      <c r="W130" s="246">
        <f>'Учет 4б'!$J$494</f>
        <v>0</v>
      </c>
      <c r="X130" s="247">
        <f>'Учет 4б'!$J$496</f>
        <v>0</v>
      </c>
      <c r="Y130" s="244">
        <f>'Учет 4б'!$K$488</f>
        <v>0</v>
      </c>
      <c r="Z130" s="245">
        <f>'Учет 4б'!$K$490</f>
        <v>0</v>
      </c>
      <c r="AA130" s="245">
        <f>'Учет 4б'!$K$492</f>
        <v>0</v>
      </c>
      <c r="AB130" s="246">
        <f>'Учет 4б'!$K$494</f>
        <v>0</v>
      </c>
      <c r="AC130" s="247">
        <f>'Учет 4б'!$K$496</f>
        <v>0</v>
      </c>
      <c r="AD130" s="244">
        <f>'Учет 4б'!$L$488</f>
        <v>0</v>
      </c>
      <c r="AE130" s="245">
        <f>'Учет 4б'!$L$490</f>
        <v>0</v>
      </c>
      <c r="AF130" s="245">
        <f>'Учет 4б'!$L$492</f>
        <v>0</v>
      </c>
      <c r="AG130" s="246">
        <f>'Учет 4б'!$L$494</f>
        <v>0</v>
      </c>
      <c r="AH130" s="247">
        <f>'Учет 4б'!$L$496</f>
        <v>0</v>
      </c>
      <c r="AI130" s="244">
        <f>'Учет 4б'!$M$488</f>
        <v>0</v>
      </c>
      <c r="AJ130" s="245">
        <f>'Учет 4б'!$M$490</f>
        <v>0</v>
      </c>
      <c r="AK130" s="245">
        <f>'Учет 4б'!$M$492</f>
        <v>0</v>
      </c>
      <c r="AL130" s="246">
        <f>'Учет 4б'!$M$494</f>
        <v>0</v>
      </c>
      <c r="AM130" s="247">
        <f>'Учет 4б'!$M$496</f>
        <v>0</v>
      </c>
      <c r="AN130" s="244">
        <f>'Учет 4б'!$N$488</f>
        <v>0</v>
      </c>
      <c r="AO130" s="245">
        <f>'Учет 4б'!$N$490</f>
        <v>0</v>
      </c>
      <c r="AP130" s="245">
        <f>'Учет 4б'!$N$492</f>
        <v>0</v>
      </c>
      <c r="AQ130" s="246">
        <f>'Учет 4б'!$N$494</f>
        <v>0</v>
      </c>
      <c r="AR130" s="247">
        <f>'Учет 4б'!$N$496</f>
        <v>0</v>
      </c>
      <c r="AS130" s="244">
        <f>'Учет 4б'!$O$488</f>
        <v>0</v>
      </c>
      <c r="AT130" s="245">
        <f>'Учет 4б'!$O$490</f>
        <v>0</v>
      </c>
      <c r="AU130" s="245">
        <f>'Учет 4б'!$O$492</f>
        <v>0</v>
      </c>
      <c r="AV130" s="246">
        <f>'Учет 4б'!$O$494</f>
        <v>0</v>
      </c>
      <c r="AW130" s="247">
        <f>'Учет 4б'!$O$496</f>
        <v>0</v>
      </c>
      <c r="AX130" s="244">
        <f>'Учет 4б'!$P$488</f>
        <v>0</v>
      </c>
      <c r="AY130" s="245">
        <f>'Учет 4б'!$P$490</f>
        <v>0</v>
      </c>
      <c r="AZ130" s="245">
        <f>'Учет 4б'!$P$492</f>
        <v>0</v>
      </c>
      <c r="BA130" s="246">
        <f>'Учет 4б'!$P$494</f>
        <v>0</v>
      </c>
      <c r="BB130" s="247">
        <f>'Учет 4б'!$P$496</f>
        <v>0</v>
      </c>
      <c r="BC130" s="244">
        <f>'Учет 4б'!$Q$488</f>
        <v>0</v>
      </c>
      <c r="BD130" s="245">
        <f>'Учет 4б'!$Q$490</f>
        <v>0</v>
      </c>
      <c r="BE130" s="245">
        <f>'Учет 4б'!$Q$492</f>
        <v>0</v>
      </c>
      <c r="BF130" s="246">
        <f>'Учет 4б'!$Q$494</f>
        <v>0</v>
      </c>
      <c r="BG130" s="247">
        <f>'Учет 4б'!$Q$496</f>
        <v>0</v>
      </c>
      <c r="BH130" s="244">
        <f>'Учет 4б'!$R$488</f>
        <v>0</v>
      </c>
      <c r="BI130" s="245">
        <f>'Учет 4б'!$R$490</f>
        <v>0</v>
      </c>
      <c r="BJ130" s="245">
        <f>'Учет 4б'!$R$492</f>
        <v>0</v>
      </c>
      <c r="BK130" s="246">
        <f>'Учет 4б'!$R$494</f>
        <v>0</v>
      </c>
      <c r="BL130" s="247">
        <f>'Учет 4б'!$R$496</f>
        <v>0</v>
      </c>
      <c r="BM130" s="244">
        <f>'Учет 4б'!$S$488</f>
        <v>0</v>
      </c>
      <c r="BN130" s="245">
        <f>'Учет 4б'!$S$490</f>
        <v>0</v>
      </c>
      <c r="BO130" s="245">
        <f>'Учет 4б'!$S$492</f>
        <v>0</v>
      </c>
      <c r="BP130" s="246">
        <f>'Учет 4б'!$S$494</f>
        <v>0</v>
      </c>
      <c r="BQ130" s="247">
        <f>'Учет 4б'!$S$496</f>
        <v>0</v>
      </c>
      <c r="BR130" s="1239">
        <f>BL131</f>
        <v>0</v>
      </c>
      <c r="BT130" s="257">
        <v>1</v>
      </c>
    </row>
    <row r="131" spans="1:72" ht="13.5" hidden="1" outlineLevel="1" thickBot="1">
      <c r="A131" s="1238"/>
      <c r="B131" s="1238"/>
      <c r="C131" s="1228"/>
      <c r="D131" s="248">
        <f>'Учет 4б'!$G$489</f>
        <v>0</v>
      </c>
      <c r="E131" s="249">
        <f>'Учет 4б'!$G$491</f>
        <v>0</v>
      </c>
      <c r="F131" s="249">
        <f>'Учет 4б'!$G$493</f>
        <v>0</v>
      </c>
      <c r="G131" s="250">
        <f>'Учет 4б'!$G$495</f>
        <v>0</v>
      </c>
      <c r="H131" s="251">
        <f>'Учет 4б'!$G$497</f>
        <v>0</v>
      </c>
      <c r="I131" s="248">
        <f>'Учет 4б'!$H$489</f>
        <v>0</v>
      </c>
      <c r="J131" s="249">
        <f>'Учет 4б'!$H$491</f>
        <v>0</v>
      </c>
      <c r="K131" s="249">
        <f>'Учет 4б'!$H$493</f>
        <v>0</v>
      </c>
      <c r="L131" s="250">
        <f>'Учет 4б'!$H$495</f>
        <v>0</v>
      </c>
      <c r="M131" s="251">
        <f>'Учет 4б'!$H$497</f>
        <v>0</v>
      </c>
      <c r="N131" s="248">
        <f>'Учет 4б'!$I$489</f>
        <v>0</v>
      </c>
      <c r="O131" s="249">
        <f>'Учет 4б'!$I$491</f>
        <v>0</v>
      </c>
      <c r="P131" s="249">
        <f>'Учет 4б'!$I$493</f>
        <v>0</v>
      </c>
      <c r="Q131" s="250">
        <f>'Учет 4б'!$I$495</f>
        <v>0</v>
      </c>
      <c r="R131" s="251">
        <f>'Учет 4б'!$I$497</f>
        <v>0</v>
      </c>
      <c r="S131" s="1248"/>
      <c r="T131" s="248">
        <f>'Учет 4б'!$J$489</f>
        <v>0</v>
      </c>
      <c r="U131" s="249">
        <f>'Учет 4б'!$J$491</f>
        <v>0</v>
      </c>
      <c r="V131" s="249">
        <f>'Учет 4б'!$J$493</f>
        <v>0</v>
      </c>
      <c r="W131" s="250">
        <f>'Учет 4б'!$J$495</f>
        <v>0</v>
      </c>
      <c r="X131" s="251">
        <f>'Учет 4б'!$J$497</f>
        <v>0</v>
      </c>
      <c r="Y131" s="248">
        <f>'Учет 4б'!$K$489</f>
        <v>0</v>
      </c>
      <c r="Z131" s="249">
        <f>'Учет 4б'!$K$491</f>
        <v>0</v>
      </c>
      <c r="AA131" s="249">
        <f>'Учет 4б'!$K$493</f>
        <v>0</v>
      </c>
      <c r="AB131" s="250">
        <f>'Учет 4б'!$K$495</f>
        <v>0</v>
      </c>
      <c r="AC131" s="251">
        <f>'Учет 4б'!$K$497</f>
        <v>0</v>
      </c>
      <c r="AD131" s="248">
        <f>'Учет 4б'!$L$489</f>
        <v>0</v>
      </c>
      <c r="AE131" s="249">
        <f>'Учет 4б'!$L$491</f>
        <v>0</v>
      </c>
      <c r="AF131" s="249">
        <f>'Учет 4б'!$L$493</f>
        <v>0</v>
      </c>
      <c r="AG131" s="250">
        <f>'Учет 4б'!$L$495</f>
        <v>0</v>
      </c>
      <c r="AH131" s="251">
        <f>'Учет 4б'!$L$497</f>
        <v>0</v>
      </c>
      <c r="AI131" s="248">
        <f>'Учет 4б'!$M$489</f>
        <v>0</v>
      </c>
      <c r="AJ131" s="249">
        <f>'Учет 4б'!$M$491</f>
        <v>0</v>
      </c>
      <c r="AK131" s="249">
        <f>'Учет 4б'!$M$493</f>
        <v>0</v>
      </c>
      <c r="AL131" s="250">
        <f>'Учет 4б'!$M$495</f>
        <v>0</v>
      </c>
      <c r="AM131" s="251">
        <f>'Учет 4б'!$M$497</f>
        <v>0</v>
      </c>
      <c r="AN131" s="248">
        <f>'Учет 4б'!$N$489</f>
        <v>0</v>
      </c>
      <c r="AO131" s="249">
        <f>'Учет 4б'!$N$491</f>
        <v>0</v>
      </c>
      <c r="AP131" s="249">
        <f>'Учет 4б'!$N$493</f>
        <v>0</v>
      </c>
      <c r="AQ131" s="250">
        <f>'Учет 4б'!$N$495</f>
        <v>0</v>
      </c>
      <c r="AR131" s="251">
        <f>'Учет 4б'!$N$497</f>
        <v>0</v>
      </c>
      <c r="AS131" s="248">
        <f>'Учет 4б'!$O$489</f>
        <v>0</v>
      </c>
      <c r="AT131" s="249">
        <f>'Учет 4б'!$O$491</f>
        <v>0</v>
      </c>
      <c r="AU131" s="249">
        <f>'Учет 4б'!$O$493</f>
        <v>0</v>
      </c>
      <c r="AV131" s="250">
        <f>'Учет 4б'!$O$495</f>
        <v>0</v>
      </c>
      <c r="AW131" s="251">
        <f>'Учет 4б'!$O$497</f>
        <v>0</v>
      </c>
      <c r="AX131" s="248">
        <f>'Учет 4б'!$P$489</f>
        <v>0</v>
      </c>
      <c r="AY131" s="249">
        <f>'Учет 4б'!$P$491</f>
        <v>0</v>
      </c>
      <c r="AZ131" s="249">
        <f>'Учет 4б'!$P$493</f>
        <v>0</v>
      </c>
      <c r="BA131" s="250">
        <f>'Учет 4б'!$P$495</f>
        <v>0</v>
      </c>
      <c r="BB131" s="251">
        <f>'Учет 4б'!$P$497</f>
        <v>0</v>
      </c>
      <c r="BC131" s="248">
        <f>'Учет 4б'!$Q$489</f>
        <v>0</v>
      </c>
      <c r="BD131" s="249">
        <f>'Учет 4б'!$Q$491</f>
        <v>0</v>
      </c>
      <c r="BE131" s="249">
        <f>'Учет 4б'!$Q$493</f>
        <v>0</v>
      </c>
      <c r="BF131" s="250">
        <f>'Учет 4б'!$Q$495</f>
        <v>0</v>
      </c>
      <c r="BG131" s="251">
        <f>'Учет 4б'!$Q$497</f>
        <v>0</v>
      </c>
      <c r="BH131" s="248">
        <f>'Учет 4б'!$R$489</f>
        <v>0</v>
      </c>
      <c r="BI131" s="249">
        <f>'Учет 4б'!$R$491</f>
        <v>0</v>
      </c>
      <c r="BJ131" s="249">
        <f>'Учет 4б'!$R$493</f>
        <v>0</v>
      </c>
      <c r="BK131" s="250">
        <f>'Учет 4б'!$R$495</f>
        <v>0</v>
      </c>
      <c r="BL131" s="251">
        <f>'Учет 4б'!$R$497</f>
        <v>0</v>
      </c>
      <c r="BM131" s="248">
        <f>'Учет 4б'!$S$489</f>
        <v>0</v>
      </c>
      <c r="BN131" s="249">
        <f>'Учет 4б'!$S$491</f>
        <v>0</v>
      </c>
      <c r="BO131" s="249">
        <f>'Учет 4б'!$S$493</f>
        <v>0</v>
      </c>
      <c r="BP131" s="250">
        <f>'Учет 4б'!$S$495</f>
        <v>0</v>
      </c>
      <c r="BQ131" s="251">
        <f>'Учет 4б'!$S$497</f>
        <v>0</v>
      </c>
      <c r="BR131" s="1240"/>
      <c r="BT131" s="257"/>
    </row>
    <row r="132" spans="1:72" hidden="1" outlineLevel="1">
      <c r="A132" s="1236">
        <f>'Учет 4б'!$D$499</f>
        <v>0</v>
      </c>
      <c r="B132" s="1236">
        <f>'Учет 4б'!$C$499</f>
        <v>423</v>
      </c>
      <c r="C132" s="1227">
        <f>IF(SUM(D132:G132)&gt;0,SUM(D132:G132),IF(SUM(I132:L132)&gt;0,SUM(I132:L132),IF(SUM(N132:Q132)&gt;0,SUM(N132:Q132),0)))</f>
        <v>0</v>
      </c>
      <c r="D132" s="244">
        <f>'Учет 4б'!$G$548</f>
        <v>0</v>
      </c>
      <c r="E132" s="245">
        <f>'Учет 4б'!$G$550</f>
        <v>0</v>
      </c>
      <c r="F132" s="245">
        <f>'Учет 4б'!$G$552</f>
        <v>0</v>
      </c>
      <c r="G132" s="246">
        <f>'Учет 4б'!$G$554</f>
        <v>0</v>
      </c>
      <c r="H132" s="247">
        <f>'Учет 4б'!$G$556</f>
        <v>0</v>
      </c>
      <c r="I132" s="244">
        <f>'Учет 4б'!$H$548</f>
        <v>0</v>
      </c>
      <c r="J132" s="245">
        <f>'Учет 4б'!$H$550</f>
        <v>0</v>
      </c>
      <c r="K132" s="245">
        <f>'Учет 4б'!$H$552</f>
        <v>0</v>
      </c>
      <c r="L132" s="246">
        <f>'Учет 4б'!$H$554</f>
        <v>0</v>
      </c>
      <c r="M132" s="247">
        <f>'Учет 4б'!$H$556</f>
        <v>0</v>
      </c>
      <c r="N132" s="244">
        <f>'Учет 4б'!$I$548</f>
        <v>0</v>
      </c>
      <c r="O132" s="245">
        <f>'Учет 4б'!$I$550</f>
        <v>0</v>
      </c>
      <c r="P132" s="245">
        <f>'Учет 4б'!$I$552</f>
        <v>0</v>
      </c>
      <c r="Q132" s="246">
        <f>'Учет 4б'!$I$554</f>
        <v>0</v>
      </c>
      <c r="R132" s="247">
        <f>'Учет 4б'!$I$556</f>
        <v>0</v>
      </c>
      <c r="S132" s="1247">
        <f>(H133+R133)/2</f>
        <v>0</v>
      </c>
      <c r="T132" s="244">
        <f>'Учет 4б'!$J$548</f>
        <v>0</v>
      </c>
      <c r="U132" s="245">
        <f>'Учет 4б'!$J$550</f>
        <v>0</v>
      </c>
      <c r="V132" s="245">
        <f>'Учет 4б'!$J$552</f>
        <v>0</v>
      </c>
      <c r="W132" s="246">
        <f>'Учет 4б'!$J$554</f>
        <v>0</v>
      </c>
      <c r="X132" s="247">
        <f>'Учет 4б'!$J$556</f>
        <v>0</v>
      </c>
      <c r="Y132" s="244">
        <f>'Учет 4б'!$K$548</f>
        <v>0</v>
      </c>
      <c r="Z132" s="245">
        <f>'Учет 4б'!$K$550</f>
        <v>0</v>
      </c>
      <c r="AA132" s="245">
        <f>'Учет 4б'!$K$552</f>
        <v>0</v>
      </c>
      <c r="AB132" s="246">
        <f>'Учет 4б'!$K$554</f>
        <v>0</v>
      </c>
      <c r="AC132" s="247">
        <f>'Учет 4б'!$K$556</f>
        <v>0</v>
      </c>
      <c r="AD132" s="244">
        <f>'Учет 4б'!$L$548</f>
        <v>0</v>
      </c>
      <c r="AE132" s="245">
        <f>'Учет 4б'!$L$550</f>
        <v>0</v>
      </c>
      <c r="AF132" s="245">
        <f>'Учет 4б'!$L$552</f>
        <v>0</v>
      </c>
      <c r="AG132" s="246">
        <f>'Учет 4б'!$L$554</f>
        <v>0</v>
      </c>
      <c r="AH132" s="247">
        <f>'Учет 4б'!$L$556</f>
        <v>0</v>
      </c>
      <c r="AI132" s="244">
        <f>'Учет 4б'!$M$548</f>
        <v>0</v>
      </c>
      <c r="AJ132" s="245">
        <f>'Учет 4б'!$M$550</f>
        <v>0</v>
      </c>
      <c r="AK132" s="245">
        <f>'Учет 4б'!$M$552</f>
        <v>0</v>
      </c>
      <c r="AL132" s="246">
        <f>'Учет 4б'!$M$554</f>
        <v>0</v>
      </c>
      <c r="AM132" s="247">
        <f>'Учет 4б'!$M$556</f>
        <v>0</v>
      </c>
      <c r="AN132" s="244">
        <f>'Учет 4б'!$N$548</f>
        <v>0</v>
      </c>
      <c r="AO132" s="245">
        <f>'Учет 4б'!$N$550</f>
        <v>0</v>
      </c>
      <c r="AP132" s="245">
        <f>'Учет 4б'!$N$552</f>
        <v>0</v>
      </c>
      <c r="AQ132" s="246">
        <f>'Учет 4б'!$N$554</f>
        <v>0</v>
      </c>
      <c r="AR132" s="247">
        <f>'Учет 4б'!$N$556</f>
        <v>0</v>
      </c>
      <c r="AS132" s="244">
        <f>'Учет 4б'!$O$548</f>
        <v>0</v>
      </c>
      <c r="AT132" s="245">
        <f>'Учет 4б'!$O$550</f>
        <v>0</v>
      </c>
      <c r="AU132" s="245">
        <f>'Учет 4б'!$O$552</f>
        <v>0</v>
      </c>
      <c r="AV132" s="246">
        <f>'Учет 4б'!$O$554</f>
        <v>0</v>
      </c>
      <c r="AW132" s="247">
        <f>'Учет 4б'!$O$556</f>
        <v>0</v>
      </c>
      <c r="AX132" s="244">
        <f>'Учет 4б'!$P$548</f>
        <v>0</v>
      </c>
      <c r="AY132" s="245">
        <f>'Учет 4б'!$P$550</f>
        <v>0</v>
      </c>
      <c r="AZ132" s="245">
        <f>'Учет 4б'!$P$552</f>
        <v>0</v>
      </c>
      <c r="BA132" s="246">
        <f>'Учет 4б'!$P$554</f>
        <v>0</v>
      </c>
      <c r="BB132" s="247">
        <f>'Учет 4б'!$P$556</f>
        <v>0</v>
      </c>
      <c r="BC132" s="244">
        <f>'Учет 4б'!$Q$548</f>
        <v>0</v>
      </c>
      <c r="BD132" s="245">
        <f>'Учет 4б'!$Q$550</f>
        <v>0</v>
      </c>
      <c r="BE132" s="245">
        <f>'Учет 4б'!$Q$552</f>
        <v>0</v>
      </c>
      <c r="BF132" s="246">
        <f>'Учет 4б'!$Q$554</f>
        <v>0</v>
      </c>
      <c r="BG132" s="247">
        <f>'Учет 4б'!$Q$556</f>
        <v>0</v>
      </c>
      <c r="BH132" s="244">
        <f>'Учет 4б'!$R$548</f>
        <v>0</v>
      </c>
      <c r="BI132" s="245">
        <f>'Учет 4б'!$R$550</f>
        <v>0</v>
      </c>
      <c r="BJ132" s="245">
        <f>'Учет 4б'!$R$552</f>
        <v>0</v>
      </c>
      <c r="BK132" s="246">
        <f>'Учет 4б'!$R$554</f>
        <v>0</v>
      </c>
      <c r="BL132" s="247">
        <f>'Учет 4б'!$R$556</f>
        <v>0</v>
      </c>
      <c r="BM132" s="244">
        <f>'Учет 4б'!$S$548</f>
        <v>0</v>
      </c>
      <c r="BN132" s="245">
        <f>'Учет 4б'!$S$550</f>
        <v>0</v>
      </c>
      <c r="BO132" s="245">
        <f>'Учет 4б'!$S$552</f>
        <v>0</v>
      </c>
      <c r="BP132" s="246">
        <f>'Учет 4б'!$S$554</f>
        <v>0</v>
      </c>
      <c r="BQ132" s="247">
        <f>'Учет 4б'!$S$556</f>
        <v>0</v>
      </c>
      <c r="BR132" s="1239">
        <f>BL133</f>
        <v>0</v>
      </c>
      <c r="BT132" s="257">
        <v>1</v>
      </c>
    </row>
    <row r="133" spans="1:72" ht="13.5" hidden="1" outlineLevel="1" thickBot="1">
      <c r="A133" s="1238"/>
      <c r="B133" s="1238"/>
      <c r="C133" s="1228"/>
      <c r="D133" s="248">
        <f>'Учет 4б'!$G$549</f>
        <v>0</v>
      </c>
      <c r="E133" s="249">
        <f>'Учет 4б'!$G$551</f>
        <v>0</v>
      </c>
      <c r="F133" s="249">
        <f>'Учет 4б'!$G$553</f>
        <v>0</v>
      </c>
      <c r="G133" s="250">
        <f>'Учет 4б'!$G$555</f>
        <v>0</v>
      </c>
      <c r="H133" s="251">
        <f>'Учет 4б'!$G$557</f>
        <v>0</v>
      </c>
      <c r="I133" s="248">
        <f>'Учет 4б'!$H$549</f>
        <v>0</v>
      </c>
      <c r="J133" s="249">
        <f>'Учет 4б'!$H$551</f>
        <v>0</v>
      </c>
      <c r="K133" s="249">
        <f>'Учет 4б'!$H$553</f>
        <v>0</v>
      </c>
      <c r="L133" s="250">
        <f>'Учет 4б'!$H$555</f>
        <v>0</v>
      </c>
      <c r="M133" s="251">
        <f>'Учет 4б'!$H$557</f>
        <v>0</v>
      </c>
      <c r="N133" s="248">
        <f>'Учет 4б'!$I$549</f>
        <v>0</v>
      </c>
      <c r="O133" s="249">
        <f>'Учет 4б'!$I$551</f>
        <v>0</v>
      </c>
      <c r="P133" s="249">
        <f>'Учет 4б'!$I$553</f>
        <v>0</v>
      </c>
      <c r="Q133" s="250">
        <f>'Учет 4б'!$I$555</f>
        <v>0</v>
      </c>
      <c r="R133" s="251">
        <f>'Учет 4б'!$I$557</f>
        <v>0</v>
      </c>
      <c r="S133" s="1248"/>
      <c r="T133" s="248">
        <f>'Учет 4б'!$J$549</f>
        <v>0</v>
      </c>
      <c r="U133" s="249">
        <f>'Учет 4б'!$J$551</f>
        <v>0</v>
      </c>
      <c r="V133" s="249">
        <f>'Учет 4б'!$J$553</f>
        <v>0</v>
      </c>
      <c r="W133" s="250">
        <f>'Учет 4б'!$J$555</f>
        <v>0</v>
      </c>
      <c r="X133" s="251">
        <f>'Учет 4б'!$J$557</f>
        <v>0</v>
      </c>
      <c r="Y133" s="248">
        <f>'Учет 4б'!$K$549</f>
        <v>0</v>
      </c>
      <c r="Z133" s="249">
        <f>'Учет 4б'!$K$551</f>
        <v>0</v>
      </c>
      <c r="AA133" s="249">
        <f>'Учет 4б'!$K$553</f>
        <v>0</v>
      </c>
      <c r="AB133" s="250">
        <f>'Учет 4б'!$K$555</f>
        <v>0</v>
      </c>
      <c r="AC133" s="251">
        <f>'Учет 4б'!$K$557</f>
        <v>0</v>
      </c>
      <c r="AD133" s="248">
        <f>'Учет 4б'!$L$549</f>
        <v>0</v>
      </c>
      <c r="AE133" s="249">
        <f>'Учет 4б'!$L$551</f>
        <v>0</v>
      </c>
      <c r="AF133" s="249">
        <f>'Учет 4б'!$L$553</f>
        <v>0</v>
      </c>
      <c r="AG133" s="250">
        <f>'Учет 4б'!$L$555</f>
        <v>0</v>
      </c>
      <c r="AH133" s="251">
        <f>'Учет 4б'!$L$557</f>
        <v>0</v>
      </c>
      <c r="AI133" s="248">
        <f>'Учет 4б'!$M$549</f>
        <v>0</v>
      </c>
      <c r="AJ133" s="249">
        <f>'Учет 4б'!$M$551</f>
        <v>0</v>
      </c>
      <c r="AK133" s="249">
        <f>'Учет 4б'!$M$553</f>
        <v>0</v>
      </c>
      <c r="AL133" s="250">
        <f>'Учет 4б'!$M$555</f>
        <v>0</v>
      </c>
      <c r="AM133" s="251">
        <f>'Учет 4б'!$M$557</f>
        <v>0</v>
      </c>
      <c r="AN133" s="248">
        <f>'Учет 4б'!$N$549</f>
        <v>0</v>
      </c>
      <c r="AO133" s="249">
        <f>'Учет 4б'!$N$551</f>
        <v>0</v>
      </c>
      <c r="AP133" s="249">
        <f>'Учет 4б'!$N$553</f>
        <v>0</v>
      </c>
      <c r="AQ133" s="250">
        <f>'Учет 4б'!$N$555</f>
        <v>0</v>
      </c>
      <c r="AR133" s="251">
        <f>'Учет 4б'!$N$557</f>
        <v>0</v>
      </c>
      <c r="AS133" s="248">
        <f>'Учет 4б'!$O$549</f>
        <v>0</v>
      </c>
      <c r="AT133" s="249">
        <f>'Учет 4б'!$O$551</f>
        <v>0</v>
      </c>
      <c r="AU133" s="249">
        <f>'Учет 4б'!$O$553</f>
        <v>0</v>
      </c>
      <c r="AV133" s="250">
        <f>'Учет 4б'!$O$555</f>
        <v>0</v>
      </c>
      <c r="AW133" s="251">
        <f>'Учет 4б'!$O$557</f>
        <v>0</v>
      </c>
      <c r="AX133" s="248">
        <f>'Учет 4б'!$P$549</f>
        <v>0</v>
      </c>
      <c r="AY133" s="249">
        <f>'Учет 4б'!$P$551</f>
        <v>0</v>
      </c>
      <c r="AZ133" s="249">
        <f>'Учет 4б'!$P$553</f>
        <v>0</v>
      </c>
      <c r="BA133" s="250">
        <f>'Учет 4б'!$P$555</f>
        <v>0</v>
      </c>
      <c r="BB133" s="251">
        <f>'Учет 4б'!$P$557</f>
        <v>0</v>
      </c>
      <c r="BC133" s="248">
        <f>'Учет 4б'!$Q$549</f>
        <v>0</v>
      </c>
      <c r="BD133" s="249">
        <f>'Учет 4б'!$Q$551</f>
        <v>0</v>
      </c>
      <c r="BE133" s="249">
        <f>'Учет 4б'!$Q$553</f>
        <v>0</v>
      </c>
      <c r="BF133" s="250">
        <f>'Учет 4б'!$Q$555</f>
        <v>0</v>
      </c>
      <c r="BG133" s="251">
        <f>'Учет 4б'!$Q$557</f>
        <v>0</v>
      </c>
      <c r="BH133" s="248">
        <f>'Учет 4б'!$R$549</f>
        <v>0</v>
      </c>
      <c r="BI133" s="249">
        <f>'Учет 4б'!$R$551</f>
        <v>0</v>
      </c>
      <c r="BJ133" s="249">
        <f>'Учет 4б'!$R$553</f>
        <v>0</v>
      </c>
      <c r="BK133" s="250">
        <f>'Учет 4б'!$R$555</f>
        <v>0</v>
      </c>
      <c r="BL133" s="251">
        <f>'Учет 4б'!$R$557</f>
        <v>0</v>
      </c>
      <c r="BM133" s="248">
        <f>'Учет 4б'!$S$549</f>
        <v>0</v>
      </c>
      <c r="BN133" s="249">
        <f>'Учет 4б'!$S$551</f>
        <v>0</v>
      </c>
      <c r="BO133" s="249">
        <f>'Учет 4б'!$S$553</f>
        <v>0</v>
      </c>
      <c r="BP133" s="250">
        <f>'Учет 4б'!$S$555</f>
        <v>0</v>
      </c>
      <c r="BQ133" s="251">
        <f>'Учет 4б'!$S$557</f>
        <v>0</v>
      </c>
      <c r="BR133" s="1240"/>
      <c r="BT133" s="257"/>
    </row>
    <row r="134" spans="1:72" hidden="1" outlineLevel="1">
      <c r="A134" s="1236">
        <f>'Учет 4б'!$D$559</f>
        <v>0</v>
      </c>
      <c r="B134" s="1236">
        <f>'Учет 4б'!$C$559</f>
        <v>424</v>
      </c>
      <c r="C134" s="1227">
        <f>IF(SUM(D134:G134)&gt;0,SUM(D134:G134),IF(SUM(I134:L134)&gt;0,SUM(I134:L134),IF(SUM(N134:Q134)&gt;0,SUM(N134:Q134),0)))</f>
        <v>0</v>
      </c>
      <c r="D134" s="244">
        <f>'Учет 4б'!$G$608</f>
        <v>0</v>
      </c>
      <c r="E134" s="245">
        <f>'Учет 4б'!$G$610</f>
        <v>0</v>
      </c>
      <c r="F134" s="245">
        <f>'Учет 4б'!$G$612</f>
        <v>0</v>
      </c>
      <c r="G134" s="246">
        <f>'Учет 4б'!$G$614</f>
        <v>0</v>
      </c>
      <c r="H134" s="247">
        <f>'Учет 4б'!$G$616</f>
        <v>0</v>
      </c>
      <c r="I134" s="244">
        <f>'Учет 4б'!$H$608</f>
        <v>0</v>
      </c>
      <c r="J134" s="245">
        <f>'Учет 4б'!$H$610</f>
        <v>0</v>
      </c>
      <c r="K134" s="245">
        <f>'Учет 4б'!$H$612</f>
        <v>0</v>
      </c>
      <c r="L134" s="246">
        <f>'Учет 4б'!$H$614</f>
        <v>0</v>
      </c>
      <c r="M134" s="247">
        <f>'Учет 4б'!$H$616</f>
        <v>0</v>
      </c>
      <c r="N134" s="244">
        <f>'Учет 4б'!$I$608</f>
        <v>0</v>
      </c>
      <c r="O134" s="245">
        <f>'Учет 4б'!$I$610</f>
        <v>0</v>
      </c>
      <c r="P134" s="245">
        <f>'Учет 4б'!$I$612</f>
        <v>0</v>
      </c>
      <c r="Q134" s="246">
        <f>'Учет 4б'!$I$614</f>
        <v>0</v>
      </c>
      <c r="R134" s="247">
        <f>'Учет 4б'!$I$616</f>
        <v>0</v>
      </c>
      <c r="S134" s="1247">
        <f>(H135+R135)/2</f>
        <v>0</v>
      </c>
      <c r="T134" s="244">
        <f>'Учет 4б'!$J$608</f>
        <v>0</v>
      </c>
      <c r="U134" s="245">
        <f>'Учет 4б'!$J$610</f>
        <v>0</v>
      </c>
      <c r="V134" s="245">
        <f>'Учет 4б'!$J$612</f>
        <v>0</v>
      </c>
      <c r="W134" s="246">
        <f>'Учет 4б'!$J$614</f>
        <v>0</v>
      </c>
      <c r="X134" s="247">
        <f>'Учет 4б'!$J$616</f>
        <v>0</v>
      </c>
      <c r="Y134" s="244">
        <f>'Учет 4б'!$K$608</f>
        <v>0</v>
      </c>
      <c r="Z134" s="245">
        <f>'Учет 4б'!$K$610</f>
        <v>0</v>
      </c>
      <c r="AA134" s="245">
        <f>'Учет 4б'!$K$612</f>
        <v>0</v>
      </c>
      <c r="AB134" s="246">
        <f>'Учет 4б'!$K$614</f>
        <v>0</v>
      </c>
      <c r="AC134" s="247">
        <f>'Учет 4б'!$K$616</f>
        <v>0</v>
      </c>
      <c r="AD134" s="244">
        <f>'Учет 4б'!$L$608</f>
        <v>0</v>
      </c>
      <c r="AE134" s="245">
        <f>'Учет 4б'!$L$610</f>
        <v>0</v>
      </c>
      <c r="AF134" s="245">
        <f>'Учет 4б'!$L$612</f>
        <v>0</v>
      </c>
      <c r="AG134" s="246">
        <f>'Учет 4б'!$L$614</f>
        <v>0</v>
      </c>
      <c r="AH134" s="247">
        <f>'Учет 4б'!$L$616</f>
        <v>0</v>
      </c>
      <c r="AI134" s="244">
        <f>'Учет 4б'!$M$608</f>
        <v>0</v>
      </c>
      <c r="AJ134" s="245">
        <f>'Учет 4б'!$M$610</f>
        <v>0</v>
      </c>
      <c r="AK134" s="245">
        <f>'Учет 4б'!$M$612</f>
        <v>0</v>
      </c>
      <c r="AL134" s="246">
        <f>'Учет 4б'!$M$614</f>
        <v>0</v>
      </c>
      <c r="AM134" s="247">
        <f>'Учет 4б'!$M$616</f>
        <v>0</v>
      </c>
      <c r="AN134" s="244">
        <f>'Учет 4б'!$N$608</f>
        <v>0</v>
      </c>
      <c r="AO134" s="245">
        <f>'Учет 4б'!$N$610</f>
        <v>0</v>
      </c>
      <c r="AP134" s="245">
        <f>'Учет 4б'!$N$612</f>
        <v>0</v>
      </c>
      <c r="AQ134" s="246">
        <f>'Учет 4б'!$N$614</f>
        <v>0</v>
      </c>
      <c r="AR134" s="247">
        <f>'Учет 4б'!$N$616</f>
        <v>0</v>
      </c>
      <c r="AS134" s="244">
        <f>'Учет 4б'!$O$608</f>
        <v>0</v>
      </c>
      <c r="AT134" s="245">
        <f>'Учет 4б'!$O$610</f>
        <v>0</v>
      </c>
      <c r="AU134" s="245">
        <f>'Учет 4б'!$O$612</f>
        <v>0</v>
      </c>
      <c r="AV134" s="246">
        <f>'Учет 4б'!$O$614</f>
        <v>0</v>
      </c>
      <c r="AW134" s="247">
        <f>'Учет 4б'!$O$616</f>
        <v>0</v>
      </c>
      <c r="AX134" s="244">
        <f>'Учет 4б'!$P$608</f>
        <v>0</v>
      </c>
      <c r="AY134" s="245">
        <f>'Учет 4б'!$P$610</f>
        <v>0</v>
      </c>
      <c r="AZ134" s="245">
        <f>'Учет 4б'!$P$612</f>
        <v>0</v>
      </c>
      <c r="BA134" s="246">
        <f>'Учет 4б'!$P$614</f>
        <v>0</v>
      </c>
      <c r="BB134" s="247">
        <f>'Учет 4б'!$P$616</f>
        <v>0</v>
      </c>
      <c r="BC134" s="244">
        <f>'Учет 4б'!$Q$608</f>
        <v>0</v>
      </c>
      <c r="BD134" s="245">
        <f>'Учет 4б'!$Q$610</f>
        <v>0</v>
      </c>
      <c r="BE134" s="245">
        <f>'Учет 4б'!$Q$612</f>
        <v>0</v>
      </c>
      <c r="BF134" s="246">
        <f>'Учет 4б'!$Q$614</f>
        <v>0</v>
      </c>
      <c r="BG134" s="247">
        <f>'Учет 4б'!$Q$616</f>
        <v>0</v>
      </c>
      <c r="BH134" s="244">
        <f>'Учет 4б'!$R$608</f>
        <v>0</v>
      </c>
      <c r="BI134" s="245">
        <f>'Учет 4б'!$R$610</f>
        <v>0</v>
      </c>
      <c r="BJ134" s="245">
        <f>'Учет 4б'!$R$612</f>
        <v>0</v>
      </c>
      <c r="BK134" s="246">
        <f>'Учет 4б'!$R$614</f>
        <v>0</v>
      </c>
      <c r="BL134" s="247">
        <f>'Учет 4б'!$R$616</f>
        <v>0</v>
      </c>
      <c r="BM134" s="244">
        <f>'Учет 4б'!$S$608</f>
        <v>0</v>
      </c>
      <c r="BN134" s="245">
        <f>'Учет 4б'!$S$610</f>
        <v>0</v>
      </c>
      <c r="BO134" s="245">
        <f>'Учет 4б'!$S$612</f>
        <v>0</v>
      </c>
      <c r="BP134" s="246">
        <f>'Учет 4б'!$S$614</f>
        <v>0</v>
      </c>
      <c r="BQ134" s="247">
        <f>'Учет 4б'!$S$616</f>
        <v>0</v>
      </c>
      <c r="BR134" s="1239">
        <f>BL135</f>
        <v>0</v>
      </c>
      <c r="BT134" s="257">
        <v>1</v>
      </c>
    </row>
    <row r="135" spans="1:72" ht="13.5" hidden="1" outlineLevel="1" thickBot="1">
      <c r="A135" s="1238"/>
      <c r="B135" s="1238"/>
      <c r="C135" s="1228"/>
      <c r="D135" s="248">
        <f>'Учет 4б'!$G$609</f>
        <v>0</v>
      </c>
      <c r="E135" s="249">
        <f>'Учет 4б'!$G$611</f>
        <v>0</v>
      </c>
      <c r="F135" s="249">
        <f>'Учет 4б'!$G$613</f>
        <v>0</v>
      </c>
      <c r="G135" s="250">
        <f>'Учет 4б'!$G$615</f>
        <v>0</v>
      </c>
      <c r="H135" s="251">
        <f>'Учет 4б'!$G$617</f>
        <v>0</v>
      </c>
      <c r="I135" s="248">
        <f>'Учет 4б'!$H$609</f>
        <v>0</v>
      </c>
      <c r="J135" s="249">
        <f>'Учет 4б'!$H$611</f>
        <v>0</v>
      </c>
      <c r="K135" s="249">
        <f>'Учет 4б'!$H$613</f>
        <v>0</v>
      </c>
      <c r="L135" s="250">
        <f>'Учет 4б'!$H$615</f>
        <v>0</v>
      </c>
      <c r="M135" s="251">
        <f>'Учет 4б'!$H$617</f>
        <v>0</v>
      </c>
      <c r="N135" s="248">
        <f>'Учет 4б'!$I$609</f>
        <v>0</v>
      </c>
      <c r="O135" s="249">
        <f>'Учет 4б'!$I$611</f>
        <v>0</v>
      </c>
      <c r="P135" s="249">
        <f>'Учет 4б'!$I$613</f>
        <v>0</v>
      </c>
      <c r="Q135" s="250">
        <f>'Учет 4б'!$I$615</f>
        <v>0</v>
      </c>
      <c r="R135" s="251">
        <f>'Учет 4б'!$I$617</f>
        <v>0</v>
      </c>
      <c r="S135" s="1248"/>
      <c r="T135" s="248">
        <f>'Учет 4б'!$J$609</f>
        <v>0</v>
      </c>
      <c r="U135" s="249">
        <f>'Учет 4б'!$J$611</f>
        <v>0</v>
      </c>
      <c r="V135" s="249">
        <f>'Учет 4б'!$J$613</f>
        <v>0</v>
      </c>
      <c r="W135" s="250">
        <f>'Учет 4б'!$J$615</f>
        <v>0</v>
      </c>
      <c r="X135" s="251">
        <f>'Учет 4б'!$J$617</f>
        <v>0</v>
      </c>
      <c r="Y135" s="248">
        <f>'Учет 4б'!$K$609</f>
        <v>0</v>
      </c>
      <c r="Z135" s="249">
        <f>'Учет 4б'!$K$611</f>
        <v>0</v>
      </c>
      <c r="AA135" s="249">
        <f>'Учет 4б'!$K$613</f>
        <v>0</v>
      </c>
      <c r="AB135" s="250">
        <f>'Учет 4б'!$K$615</f>
        <v>0</v>
      </c>
      <c r="AC135" s="251">
        <f>'Учет 4б'!$K$617</f>
        <v>0</v>
      </c>
      <c r="AD135" s="248">
        <f>'Учет 4б'!$L$609</f>
        <v>0</v>
      </c>
      <c r="AE135" s="249">
        <f>'Учет 4б'!$L$611</f>
        <v>0</v>
      </c>
      <c r="AF135" s="249">
        <f>'Учет 4б'!$L$613</f>
        <v>0</v>
      </c>
      <c r="AG135" s="250">
        <f>'Учет 4б'!$L$615</f>
        <v>0</v>
      </c>
      <c r="AH135" s="251">
        <f>'Учет 4б'!$L$617</f>
        <v>0</v>
      </c>
      <c r="AI135" s="248">
        <f>'Учет 4б'!$M$609</f>
        <v>0</v>
      </c>
      <c r="AJ135" s="249">
        <f>'Учет 4б'!$M$611</f>
        <v>0</v>
      </c>
      <c r="AK135" s="249">
        <f>'Учет 4б'!$M$613</f>
        <v>0</v>
      </c>
      <c r="AL135" s="250">
        <f>'Учет 4б'!$M$615</f>
        <v>0</v>
      </c>
      <c r="AM135" s="251">
        <f>'Учет 4б'!$M$617</f>
        <v>0</v>
      </c>
      <c r="AN135" s="248">
        <f>'Учет 4б'!$N$609</f>
        <v>0</v>
      </c>
      <c r="AO135" s="249">
        <f>'Учет 4б'!$N$611</f>
        <v>0</v>
      </c>
      <c r="AP135" s="249">
        <f>'Учет 4б'!$N$613</f>
        <v>0</v>
      </c>
      <c r="AQ135" s="250">
        <f>'Учет 4б'!$N$615</f>
        <v>0</v>
      </c>
      <c r="AR135" s="251">
        <f>'Учет 4б'!$N$617</f>
        <v>0</v>
      </c>
      <c r="AS135" s="248">
        <f>'Учет 4б'!$O$609</f>
        <v>0</v>
      </c>
      <c r="AT135" s="249">
        <f>'Учет 4б'!$O$611</f>
        <v>0</v>
      </c>
      <c r="AU135" s="249">
        <f>'Учет 4б'!$O$613</f>
        <v>0</v>
      </c>
      <c r="AV135" s="250">
        <f>'Учет 4б'!$O$615</f>
        <v>0</v>
      </c>
      <c r="AW135" s="251">
        <f>'Учет 4б'!$O$617</f>
        <v>0</v>
      </c>
      <c r="AX135" s="248">
        <f>'Учет 4б'!$P$609</f>
        <v>0</v>
      </c>
      <c r="AY135" s="249">
        <f>'Учет 4б'!$P$611</f>
        <v>0</v>
      </c>
      <c r="AZ135" s="249">
        <f>'Учет 4б'!$P$613</f>
        <v>0</v>
      </c>
      <c r="BA135" s="250">
        <f>'Учет 4б'!$P$615</f>
        <v>0</v>
      </c>
      <c r="BB135" s="251">
        <f>'Учет 4б'!$P$617</f>
        <v>0</v>
      </c>
      <c r="BC135" s="248">
        <f>'Учет 4б'!$Q$609</f>
        <v>0</v>
      </c>
      <c r="BD135" s="249">
        <f>'Учет 4б'!$Q$611</f>
        <v>0</v>
      </c>
      <c r="BE135" s="249">
        <f>'Учет 4б'!$Q$613</f>
        <v>0</v>
      </c>
      <c r="BF135" s="250">
        <f>'Учет 4б'!$Q$615</f>
        <v>0</v>
      </c>
      <c r="BG135" s="251">
        <f>'Учет 4б'!$Q$617</f>
        <v>0</v>
      </c>
      <c r="BH135" s="248">
        <f>'Учет 4б'!$R$609</f>
        <v>0</v>
      </c>
      <c r="BI135" s="249">
        <f>'Учет 4б'!$R$611</f>
        <v>0</v>
      </c>
      <c r="BJ135" s="249">
        <f>'Учет 4б'!$R$613</f>
        <v>0</v>
      </c>
      <c r="BK135" s="250">
        <f>'Учет 4б'!$R$615</f>
        <v>0</v>
      </c>
      <c r="BL135" s="251">
        <f>'Учет 4б'!$R$617</f>
        <v>0</v>
      </c>
      <c r="BM135" s="248">
        <f>'Учет 4б'!$S$609</f>
        <v>0</v>
      </c>
      <c r="BN135" s="249">
        <f>'Учет 4б'!$S$611</f>
        <v>0</v>
      </c>
      <c r="BO135" s="249">
        <f>'Учет 4б'!$S$613</f>
        <v>0</v>
      </c>
      <c r="BP135" s="250">
        <f>'Учет 4б'!$S$615</f>
        <v>0</v>
      </c>
      <c r="BQ135" s="251">
        <f>'Учет 4б'!$S$617</f>
        <v>0</v>
      </c>
      <c r="BR135" s="1240"/>
      <c r="BT135" s="257"/>
    </row>
    <row r="136" spans="1:72" hidden="1" outlineLevel="1">
      <c r="A136" s="1236">
        <f>'Учет 4б'!$D$619</f>
        <v>0</v>
      </c>
      <c r="B136" s="1236">
        <f>'Учет 4б'!$C$619</f>
        <v>425</v>
      </c>
      <c r="C136" s="1227">
        <f>IF(SUM(D136:G136)&gt;0,SUM(D136:G136),IF(SUM(I136:L136)&gt;0,SUM(I136:L136),IF(SUM(N136:Q136)&gt;0,SUM(N136:Q136),0)))</f>
        <v>0</v>
      </c>
      <c r="D136" s="244">
        <f>'Учет 4б'!$G$668</f>
        <v>0</v>
      </c>
      <c r="E136" s="245">
        <f>'Учет 4б'!$G$670</f>
        <v>0</v>
      </c>
      <c r="F136" s="245">
        <f>'Учет 4б'!$G$672</f>
        <v>0</v>
      </c>
      <c r="G136" s="246">
        <f>'Учет 4б'!$G$674</f>
        <v>0</v>
      </c>
      <c r="H136" s="247">
        <f>'Учет 4б'!$G$676</f>
        <v>0</v>
      </c>
      <c r="I136" s="244">
        <f>'Учет 4б'!$H$668</f>
        <v>0</v>
      </c>
      <c r="J136" s="245">
        <f>'Учет 4б'!$H$670</f>
        <v>0</v>
      </c>
      <c r="K136" s="245">
        <f>'Учет 4б'!$H$672</f>
        <v>0</v>
      </c>
      <c r="L136" s="246">
        <f>'Учет 4б'!$H$674</f>
        <v>0</v>
      </c>
      <c r="M136" s="247">
        <f>'Учет 4б'!$H$676</f>
        <v>0</v>
      </c>
      <c r="N136" s="244">
        <f>'Учет 4б'!$I$668</f>
        <v>0</v>
      </c>
      <c r="O136" s="245">
        <f>'Учет 4б'!$I$670</f>
        <v>0</v>
      </c>
      <c r="P136" s="245">
        <f>'Учет 4б'!$I$672</f>
        <v>0</v>
      </c>
      <c r="Q136" s="246">
        <f>'Учет 4б'!$I$674</f>
        <v>0</v>
      </c>
      <c r="R136" s="247">
        <f>'Учет 4б'!$I$676</f>
        <v>0</v>
      </c>
      <c r="S136" s="1247">
        <f>(H137+R137)/2</f>
        <v>0</v>
      </c>
      <c r="T136" s="244">
        <f>'Учет 4б'!$J$668</f>
        <v>0</v>
      </c>
      <c r="U136" s="245">
        <f>'Учет 4б'!$J$670</f>
        <v>0</v>
      </c>
      <c r="V136" s="245">
        <f>'Учет 4б'!$J$672</f>
        <v>0</v>
      </c>
      <c r="W136" s="246">
        <f>'Учет 4б'!$J$674</f>
        <v>0</v>
      </c>
      <c r="X136" s="247">
        <f>'Учет 4б'!$J$676</f>
        <v>0</v>
      </c>
      <c r="Y136" s="244">
        <f>'Учет 4б'!$K$668</f>
        <v>0</v>
      </c>
      <c r="Z136" s="245">
        <f>'Учет 4б'!$K$670</f>
        <v>0</v>
      </c>
      <c r="AA136" s="245">
        <f>'Учет 4б'!$K$672</f>
        <v>0</v>
      </c>
      <c r="AB136" s="246">
        <f>'Учет 4б'!$K$674</f>
        <v>0</v>
      </c>
      <c r="AC136" s="247">
        <f>'Учет 4б'!$K$676</f>
        <v>0</v>
      </c>
      <c r="AD136" s="244">
        <f>'Учет 4б'!$L$668</f>
        <v>0</v>
      </c>
      <c r="AE136" s="245">
        <f>'Учет 4б'!$L$670</f>
        <v>0</v>
      </c>
      <c r="AF136" s="245">
        <f>'Учет 4б'!$L$672</f>
        <v>0</v>
      </c>
      <c r="AG136" s="246">
        <f>'Учет 4б'!$L$674</f>
        <v>0</v>
      </c>
      <c r="AH136" s="247">
        <f>'Учет 4б'!$L$676</f>
        <v>0</v>
      </c>
      <c r="AI136" s="244">
        <f>'Учет 4б'!$M$668</f>
        <v>0</v>
      </c>
      <c r="AJ136" s="245">
        <f>'Учет 4б'!$M$670</f>
        <v>0</v>
      </c>
      <c r="AK136" s="245">
        <f>'Учет 4б'!$M$672</f>
        <v>0</v>
      </c>
      <c r="AL136" s="246">
        <f>'Учет 4б'!$M$674</f>
        <v>0</v>
      </c>
      <c r="AM136" s="247">
        <f>'Учет 4б'!$M$676</f>
        <v>0</v>
      </c>
      <c r="AN136" s="244">
        <f>'Учет 4б'!$N$668</f>
        <v>0</v>
      </c>
      <c r="AO136" s="245">
        <f>'Учет 4б'!$N$670</f>
        <v>0</v>
      </c>
      <c r="AP136" s="245">
        <f>'Учет 4б'!$N$672</f>
        <v>0</v>
      </c>
      <c r="AQ136" s="246">
        <f>'Учет 4б'!$N$674</f>
        <v>0</v>
      </c>
      <c r="AR136" s="247">
        <f>'Учет 4б'!$N$676</f>
        <v>0</v>
      </c>
      <c r="AS136" s="244">
        <f>'Учет 4б'!$O$668</f>
        <v>0</v>
      </c>
      <c r="AT136" s="245">
        <f>'Учет 4б'!$O$670</f>
        <v>0</v>
      </c>
      <c r="AU136" s="245">
        <f>'Учет 4б'!$O$672</f>
        <v>0</v>
      </c>
      <c r="AV136" s="246">
        <f>'Учет 4б'!$O$674</f>
        <v>0</v>
      </c>
      <c r="AW136" s="247">
        <f>'Учет 4б'!$O$676</f>
        <v>0</v>
      </c>
      <c r="AX136" s="244">
        <f>'Учет 4б'!$P$668</f>
        <v>0</v>
      </c>
      <c r="AY136" s="245">
        <f>'Учет 4б'!$P$670</f>
        <v>0</v>
      </c>
      <c r="AZ136" s="245">
        <f>'Учет 4б'!$P$672</f>
        <v>0</v>
      </c>
      <c r="BA136" s="246">
        <f>'Учет 4б'!$P$674</f>
        <v>0</v>
      </c>
      <c r="BB136" s="247">
        <f>'Учет 4б'!$P$676</f>
        <v>0</v>
      </c>
      <c r="BC136" s="244">
        <f>'Учет 4б'!$Q$668</f>
        <v>0</v>
      </c>
      <c r="BD136" s="245">
        <f>'Учет 4б'!$Q$670</f>
        <v>0</v>
      </c>
      <c r="BE136" s="245">
        <f>'Учет 4б'!$Q$672</f>
        <v>0</v>
      </c>
      <c r="BF136" s="246">
        <f>'Учет 4б'!$Q$674</f>
        <v>0</v>
      </c>
      <c r="BG136" s="247">
        <f>'Учет 4б'!$Q$676</f>
        <v>0</v>
      </c>
      <c r="BH136" s="244">
        <f>'Учет 4б'!$R$668</f>
        <v>0</v>
      </c>
      <c r="BI136" s="245">
        <f>'Учет 4б'!$R$670</f>
        <v>0</v>
      </c>
      <c r="BJ136" s="245">
        <f>'Учет 4б'!$R$672</f>
        <v>0</v>
      </c>
      <c r="BK136" s="246">
        <f>'Учет 4б'!$R$674</f>
        <v>0</v>
      </c>
      <c r="BL136" s="247">
        <f>'Учет 4б'!$R$676</f>
        <v>0</v>
      </c>
      <c r="BM136" s="244">
        <f>'Учет 4б'!$S$668</f>
        <v>0</v>
      </c>
      <c r="BN136" s="245">
        <f>'Учет 4б'!$S$670</f>
        <v>0</v>
      </c>
      <c r="BO136" s="245">
        <f>'Учет 4б'!$S$672</f>
        <v>0</v>
      </c>
      <c r="BP136" s="246">
        <f>'Учет 4б'!$S$674</f>
        <v>0</v>
      </c>
      <c r="BQ136" s="247">
        <f>'Учет 4б'!$S$676</f>
        <v>0</v>
      </c>
      <c r="BR136" s="1239">
        <f>BL137</f>
        <v>0</v>
      </c>
      <c r="BT136" s="257">
        <v>1</v>
      </c>
    </row>
    <row r="137" spans="1:72" ht="13.5" hidden="1" outlineLevel="1" thickBot="1">
      <c r="A137" s="1238"/>
      <c r="B137" s="1238"/>
      <c r="C137" s="1228"/>
      <c r="D137" s="248">
        <f>'Учет 4б'!$G$669</f>
        <v>0</v>
      </c>
      <c r="E137" s="249">
        <f>'Учет 4б'!$G$671</f>
        <v>0</v>
      </c>
      <c r="F137" s="249">
        <f>'Учет 4б'!$G$673</f>
        <v>0</v>
      </c>
      <c r="G137" s="250">
        <f>'Учет 4б'!$G$675</f>
        <v>0</v>
      </c>
      <c r="H137" s="251">
        <f>'Учет 4б'!$G$677</f>
        <v>0</v>
      </c>
      <c r="I137" s="248">
        <f>'Учет 4б'!$H$669</f>
        <v>0</v>
      </c>
      <c r="J137" s="249">
        <f>'Учет 4б'!$H$671</f>
        <v>0</v>
      </c>
      <c r="K137" s="249">
        <f>'Учет 4б'!$H$673</f>
        <v>0</v>
      </c>
      <c r="L137" s="250">
        <f>'Учет 4б'!$H$675</f>
        <v>0</v>
      </c>
      <c r="M137" s="251">
        <f>'Учет 4б'!$H$677</f>
        <v>0</v>
      </c>
      <c r="N137" s="248">
        <f>'Учет 4б'!$I$669</f>
        <v>0</v>
      </c>
      <c r="O137" s="249">
        <f>'Учет 4б'!$I$671</f>
        <v>0</v>
      </c>
      <c r="P137" s="249">
        <f>'Учет 4б'!$I$673</f>
        <v>0</v>
      </c>
      <c r="Q137" s="250">
        <f>'Учет 4б'!$I$675</f>
        <v>0</v>
      </c>
      <c r="R137" s="251">
        <f>'Учет 4б'!$I$677</f>
        <v>0</v>
      </c>
      <c r="S137" s="1248"/>
      <c r="T137" s="248">
        <f>'Учет 4б'!$J$669</f>
        <v>0</v>
      </c>
      <c r="U137" s="249">
        <f>'Учет 4б'!$J$671</f>
        <v>0</v>
      </c>
      <c r="V137" s="249">
        <f>'Учет 4б'!$J$673</f>
        <v>0</v>
      </c>
      <c r="W137" s="250">
        <f>'Учет 4б'!$J$675</f>
        <v>0</v>
      </c>
      <c r="X137" s="251">
        <f>'Учет 4б'!$J$677</f>
        <v>0</v>
      </c>
      <c r="Y137" s="248">
        <f>'Учет 4б'!$K$669</f>
        <v>0</v>
      </c>
      <c r="Z137" s="249">
        <f>'Учет 4б'!$K$671</f>
        <v>0</v>
      </c>
      <c r="AA137" s="249">
        <f>'Учет 4б'!$K$673</f>
        <v>0</v>
      </c>
      <c r="AB137" s="250">
        <f>'Учет 4б'!$K$675</f>
        <v>0</v>
      </c>
      <c r="AC137" s="251">
        <f>'Учет 4б'!$K$677</f>
        <v>0</v>
      </c>
      <c r="AD137" s="248">
        <f>'Учет 4б'!$L$669</f>
        <v>0</v>
      </c>
      <c r="AE137" s="249">
        <f>'Учет 4б'!$L$671</f>
        <v>0</v>
      </c>
      <c r="AF137" s="249">
        <f>'Учет 4б'!$L$673</f>
        <v>0</v>
      </c>
      <c r="AG137" s="250">
        <f>'Учет 4б'!$L$675</f>
        <v>0</v>
      </c>
      <c r="AH137" s="251">
        <f>'Учет 4б'!$L$677</f>
        <v>0</v>
      </c>
      <c r="AI137" s="248">
        <f>'Учет 4б'!$M$669</f>
        <v>0</v>
      </c>
      <c r="AJ137" s="249">
        <f>'Учет 4б'!$M$671</f>
        <v>0</v>
      </c>
      <c r="AK137" s="249">
        <f>'Учет 4б'!$M$673</f>
        <v>0</v>
      </c>
      <c r="AL137" s="250">
        <f>'Учет 4б'!$M$675</f>
        <v>0</v>
      </c>
      <c r="AM137" s="251">
        <f>'Учет 4б'!$M$677</f>
        <v>0</v>
      </c>
      <c r="AN137" s="248">
        <f>'Учет 4б'!$N$669</f>
        <v>0</v>
      </c>
      <c r="AO137" s="249">
        <f>'Учет 4б'!$N$671</f>
        <v>0</v>
      </c>
      <c r="AP137" s="249">
        <f>'Учет 4б'!$N$673</f>
        <v>0</v>
      </c>
      <c r="AQ137" s="250">
        <f>'Учет 4б'!$N$675</f>
        <v>0</v>
      </c>
      <c r="AR137" s="251">
        <f>'Учет 4б'!$N$677</f>
        <v>0</v>
      </c>
      <c r="AS137" s="248">
        <f>'Учет 4б'!$O$669</f>
        <v>0</v>
      </c>
      <c r="AT137" s="249">
        <f>'Учет 4б'!$O$671</f>
        <v>0</v>
      </c>
      <c r="AU137" s="249">
        <f>'Учет 4б'!$O$673</f>
        <v>0</v>
      </c>
      <c r="AV137" s="250">
        <f>'Учет 4б'!$O$675</f>
        <v>0</v>
      </c>
      <c r="AW137" s="251">
        <f>'Учет 4б'!$O$677</f>
        <v>0</v>
      </c>
      <c r="AX137" s="248">
        <f>'Учет 4б'!$P$669</f>
        <v>0</v>
      </c>
      <c r="AY137" s="249">
        <f>'Учет 4б'!$P$671</f>
        <v>0</v>
      </c>
      <c r="AZ137" s="249">
        <f>'Учет 4б'!$P$673</f>
        <v>0</v>
      </c>
      <c r="BA137" s="250">
        <f>'Учет 4б'!$P$675</f>
        <v>0</v>
      </c>
      <c r="BB137" s="251">
        <f>'Учет 4б'!$P$677</f>
        <v>0</v>
      </c>
      <c r="BC137" s="248">
        <f>'Учет 4б'!$Q$669</f>
        <v>0</v>
      </c>
      <c r="BD137" s="249">
        <f>'Учет 4б'!$Q$671</f>
        <v>0</v>
      </c>
      <c r="BE137" s="249">
        <f>'Учет 4б'!$Q$673</f>
        <v>0</v>
      </c>
      <c r="BF137" s="250">
        <f>'Учет 4б'!$Q$675</f>
        <v>0</v>
      </c>
      <c r="BG137" s="251">
        <f>'Учет 4б'!$Q$677</f>
        <v>0</v>
      </c>
      <c r="BH137" s="248">
        <f>'Учет 4б'!$R$669</f>
        <v>0</v>
      </c>
      <c r="BI137" s="249">
        <f>'Учет 4б'!$R$671</f>
        <v>0</v>
      </c>
      <c r="BJ137" s="249">
        <f>'Учет 4б'!$R$673</f>
        <v>0</v>
      </c>
      <c r="BK137" s="250">
        <f>'Учет 4б'!$R$675</f>
        <v>0</v>
      </c>
      <c r="BL137" s="251">
        <f>'Учет 4б'!$R$677</f>
        <v>0</v>
      </c>
      <c r="BM137" s="248">
        <f>'Учет 4б'!$S$669</f>
        <v>0</v>
      </c>
      <c r="BN137" s="249">
        <f>'Учет 4б'!$S$671</f>
        <v>0</v>
      </c>
      <c r="BO137" s="249">
        <f>'Учет 4б'!$S$673</f>
        <v>0</v>
      </c>
      <c r="BP137" s="250">
        <f>'Учет 4б'!$S$675</f>
        <v>0</v>
      </c>
      <c r="BQ137" s="251">
        <f>'Учет 4б'!$S$677</f>
        <v>0</v>
      </c>
      <c r="BR137" s="1240"/>
      <c r="BT137" s="257"/>
    </row>
    <row r="138" spans="1:72" hidden="1" outlineLevel="1">
      <c r="A138" s="1236">
        <f>'Учет 4б'!$D$679</f>
        <v>0</v>
      </c>
      <c r="B138" s="1236">
        <f>'Учет 4б'!$C$679</f>
        <v>426</v>
      </c>
      <c r="C138" s="1227">
        <f>IF(SUM(D138:G138)&gt;0,SUM(D138:G138),IF(SUM(I138:L138)&gt;0,SUM(I138:L138),IF(SUM(N138:Q138)&gt;0,SUM(N138:Q138),0)))</f>
        <v>0</v>
      </c>
      <c r="D138" s="244">
        <f>'Учет 4б'!$G$728</f>
        <v>0</v>
      </c>
      <c r="E138" s="245">
        <f>'Учет 4б'!$G$730</f>
        <v>0</v>
      </c>
      <c r="F138" s="245">
        <f>'Учет 4б'!$G$732</f>
        <v>0</v>
      </c>
      <c r="G138" s="246">
        <f>'Учет 4б'!$G$734</f>
        <v>0</v>
      </c>
      <c r="H138" s="247">
        <f>'Учет 4б'!$G$736</f>
        <v>0</v>
      </c>
      <c r="I138" s="244">
        <f>'Учет 4б'!$H$728</f>
        <v>0</v>
      </c>
      <c r="J138" s="245">
        <f>'Учет 4б'!$H$730</f>
        <v>0</v>
      </c>
      <c r="K138" s="245">
        <f>'Учет 4б'!$H$732</f>
        <v>0</v>
      </c>
      <c r="L138" s="246">
        <f>'Учет 4б'!$H$734</f>
        <v>0</v>
      </c>
      <c r="M138" s="247">
        <f>'Учет 4б'!$H$736</f>
        <v>0</v>
      </c>
      <c r="N138" s="244">
        <f>'Учет 4б'!$I$728</f>
        <v>0</v>
      </c>
      <c r="O138" s="245">
        <f>'Учет 4б'!$I$730</f>
        <v>0</v>
      </c>
      <c r="P138" s="245">
        <f>'Учет 4б'!$I$732</f>
        <v>0</v>
      </c>
      <c r="Q138" s="246">
        <f>'Учет 4б'!$I$734</f>
        <v>0</v>
      </c>
      <c r="R138" s="247">
        <f>'Учет 4б'!$I$736</f>
        <v>0</v>
      </c>
      <c r="S138" s="1247">
        <f>(H139+R139)/2</f>
        <v>0</v>
      </c>
      <c r="T138" s="244">
        <f>'Учет 4б'!$J$728</f>
        <v>0</v>
      </c>
      <c r="U138" s="245">
        <f>'Учет 4б'!$J$730</f>
        <v>0</v>
      </c>
      <c r="V138" s="245">
        <f>'Учет 4б'!$J$732</f>
        <v>0</v>
      </c>
      <c r="W138" s="246">
        <f>'Учет 4б'!$J$734</f>
        <v>0</v>
      </c>
      <c r="X138" s="247">
        <f>'Учет 4б'!$J$736</f>
        <v>0</v>
      </c>
      <c r="Y138" s="244">
        <f>'Учет 4б'!$K$728</f>
        <v>0</v>
      </c>
      <c r="Z138" s="245">
        <f>'Учет 4б'!$K$730</f>
        <v>0</v>
      </c>
      <c r="AA138" s="245">
        <f>'Учет 4б'!$K$732</f>
        <v>0</v>
      </c>
      <c r="AB138" s="246">
        <f>'Учет 4б'!$K$734</f>
        <v>0</v>
      </c>
      <c r="AC138" s="247">
        <f>'Учет 4б'!$K$736</f>
        <v>0</v>
      </c>
      <c r="AD138" s="244">
        <f>'Учет 4б'!$L$728</f>
        <v>0</v>
      </c>
      <c r="AE138" s="245">
        <f>'Учет 4б'!$L$730</f>
        <v>0</v>
      </c>
      <c r="AF138" s="245">
        <f>'Учет 4б'!$L$732</f>
        <v>0</v>
      </c>
      <c r="AG138" s="246">
        <f>'Учет 4б'!$L$734</f>
        <v>0</v>
      </c>
      <c r="AH138" s="247">
        <f>'Учет 4б'!$L$736</f>
        <v>0</v>
      </c>
      <c r="AI138" s="244">
        <f>'Учет 4б'!$M$728</f>
        <v>0</v>
      </c>
      <c r="AJ138" s="245">
        <f>'Учет 4б'!$M$730</f>
        <v>0</v>
      </c>
      <c r="AK138" s="245">
        <f>'Учет 4б'!$M$732</f>
        <v>0</v>
      </c>
      <c r="AL138" s="246">
        <f>'Учет 4б'!$M$734</f>
        <v>0</v>
      </c>
      <c r="AM138" s="247">
        <f>'Учет 4б'!$M$736</f>
        <v>0</v>
      </c>
      <c r="AN138" s="244">
        <f>'Учет 4б'!$N$728</f>
        <v>0</v>
      </c>
      <c r="AO138" s="245">
        <f>'Учет 4б'!$N$730</f>
        <v>0</v>
      </c>
      <c r="AP138" s="245">
        <f>'Учет 4б'!$N$732</f>
        <v>0</v>
      </c>
      <c r="AQ138" s="246">
        <f>'Учет 4б'!$N$734</f>
        <v>0</v>
      </c>
      <c r="AR138" s="247">
        <f>'Учет 4б'!$N$736</f>
        <v>0</v>
      </c>
      <c r="AS138" s="244">
        <f>'Учет 4б'!$O$728</f>
        <v>0</v>
      </c>
      <c r="AT138" s="245">
        <f>'Учет 4б'!$O$730</f>
        <v>0</v>
      </c>
      <c r="AU138" s="245">
        <f>'Учет 4б'!$O$732</f>
        <v>0</v>
      </c>
      <c r="AV138" s="246">
        <f>'Учет 4б'!$O$734</f>
        <v>0</v>
      </c>
      <c r="AW138" s="247">
        <f>'Учет 4б'!$O$736</f>
        <v>0</v>
      </c>
      <c r="AX138" s="244">
        <f>'Учет 4б'!$P$728</f>
        <v>0</v>
      </c>
      <c r="AY138" s="245">
        <f>'Учет 4б'!$P$730</f>
        <v>0</v>
      </c>
      <c r="AZ138" s="245">
        <f>'Учет 4б'!$P$732</f>
        <v>0</v>
      </c>
      <c r="BA138" s="246">
        <f>'Учет 4б'!$P$734</f>
        <v>0</v>
      </c>
      <c r="BB138" s="247">
        <f>'Учет 4б'!$P$736</f>
        <v>0</v>
      </c>
      <c r="BC138" s="244">
        <f>'Учет 4б'!$Q$728</f>
        <v>0</v>
      </c>
      <c r="BD138" s="245">
        <f>'Учет 4б'!$Q$730</f>
        <v>0</v>
      </c>
      <c r="BE138" s="245">
        <f>'Учет 4б'!$Q$732</f>
        <v>0</v>
      </c>
      <c r="BF138" s="246">
        <f>'Учет 4б'!$Q$734</f>
        <v>0</v>
      </c>
      <c r="BG138" s="247">
        <f>'Учет 4б'!$Q$736</f>
        <v>0</v>
      </c>
      <c r="BH138" s="244">
        <f>'Учет 4б'!$R$728</f>
        <v>0</v>
      </c>
      <c r="BI138" s="245">
        <f>'Учет 4б'!$R$730</f>
        <v>0</v>
      </c>
      <c r="BJ138" s="245">
        <f>'Учет 4б'!$R$732</f>
        <v>0</v>
      </c>
      <c r="BK138" s="246">
        <f>'Учет 4б'!$R$734</f>
        <v>0</v>
      </c>
      <c r="BL138" s="247">
        <f>'Учет 4б'!$R$736</f>
        <v>0</v>
      </c>
      <c r="BM138" s="244">
        <f>'Учет 4б'!$S$728</f>
        <v>0</v>
      </c>
      <c r="BN138" s="245">
        <f>'Учет 4б'!$S$730</f>
        <v>0</v>
      </c>
      <c r="BO138" s="245">
        <f>'Учет 4б'!$S$732</f>
        <v>0</v>
      </c>
      <c r="BP138" s="246">
        <f>'Учет 4б'!$S$734</f>
        <v>0</v>
      </c>
      <c r="BQ138" s="247">
        <f>'Учет 4б'!$S$736</f>
        <v>0</v>
      </c>
      <c r="BR138" s="1239">
        <f>BL139</f>
        <v>0</v>
      </c>
      <c r="BT138" s="257">
        <v>1</v>
      </c>
    </row>
    <row r="139" spans="1:72" ht="13.5" hidden="1" outlineLevel="1" thickBot="1">
      <c r="A139" s="1238"/>
      <c r="B139" s="1238"/>
      <c r="C139" s="1228"/>
      <c r="D139" s="248">
        <f>'Учет 4б'!$G$729</f>
        <v>0</v>
      </c>
      <c r="E139" s="249">
        <f>'Учет 4б'!$G$731</f>
        <v>0</v>
      </c>
      <c r="F139" s="249">
        <f>'Учет 4б'!$G$733</f>
        <v>0</v>
      </c>
      <c r="G139" s="250">
        <f>'Учет 4б'!$G$735</f>
        <v>0</v>
      </c>
      <c r="H139" s="251">
        <f>'Учет 4б'!$G$737</f>
        <v>0</v>
      </c>
      <c r="I139" s="248">
        <f>'Учет 4б'!$H$729</f>
        <v>0</v>
      </c>
      <c r="J139" s="249">
        <f>'Учет 4б'!$H$731</f>
        <v>0</v>
      </c>
      <c r="K139" s="249">
        <f>'Учет 4б'!$H$733</f>
        <v>0</v>
      </c>
      <c r="L139" s="250">
        <f>'Учет 4б'!$H$735</f>
        <v>0</v>
      </c>
      <c r="M139" s="251">
        <f>'Учет 4б'!$H$737</f>
        <v>0</v>
      </c>
      <c r="N139" s="248">
        <f>'Учет 4б'!$I$729</f>
        <v>0</v>
      </c>
      <c r="O139" s="249">
        <f>'Учет 4б'!$I$731</f>
        <v>0</v>
      </c>
      <c r="P139" s="249">
        <f>'Учет 4б'!$I$733</f>
        <v>0</v>
      </c>
      <c r="Q139" s="250">
        <f>'Учет 4б'!$I$735</f>
        <v>0</v>
      </c>
      <c r="R139" s="251">
        <f>'Учет 4б'!$I$737</f>
        <v>0</v>
      </c>
      <c r="S139" s="1248"/>
      <c r="T139" s="248">
        <f>'Учет 4б'!$J$729</f>
        <v>0</v>
      </c>
      <c r="U139" s="249">
        <f>'Учет 4б'!$J$731</f>
        <v>0</v>
      </c>
      <c r="V139" s="249">
        <f>'Учет 4б'!$J$733</f>
        <v>0</v>
      </c>
      <c r="W139" s="250">
        <f>'Учет 4б'!$J$735</f>
        <v>0</v>
      </c>
      <c r="X139" s="251">
        <f>'Учет 4б'!$J$737</f>
        <v>0</v>
      </c>
      <c r="Y139" s="248">
        <f>'Учет 4б'!$K$729</f>
        <v>0</v>
      </c>
      <c r="Z139" s="249">
        <f>'Учет 4б'!$K$731</f>
        <v>0</v>
      </c>
      <c r="AA139" s="249">
        <f>'Учет 4б'!$K$733</f>
        <v>0</v>
      </c>
      <c r="AB139" s="250">
        <f>'Учет 4б'!$K$735</f>
        <v>0</v>
      </c>
      <c r="AC139" s="251">
        <f>'Учет 4б'!$K$737</f>
        <v>0</v>
      </c>
      <c r="AD139" s="248">
        <f>'Учет 4б'!$L$729</f>
        <v>0</v>
      </c>
      <c r="AE139" s="249">
        <f>'Учет 4б'!$L$731</f>
        <v>0</v>
      </c>
      <c r="AF139" s="249">
        <f>'Учет 4б'!$L$733</f>
        <v>0</v>
      </c>
      <c r="AG139" s="250">
        <f>'Учет 4б'!$L$735</f>
        <v>0</v>
      </c>
      <c r="AH139" s="251">
        <f>'Учет 4б'!$L$737</f>
        <v>0</v>
      </c>
      <c r="AI139" s="248">
        <f>'Учет 4б'!$M$729</f>
        <v>0</v>
      </c>
      <c r="AJ139" s="249">
        <f>'Учет 4б'!$M$731</f>
        <v>0</v>
      </c>
      <c r="AK139" s="249">
        <f>'Учет 4б'!$M$733</f>
        <v>0</v>
      </c>
      <c r="AL139" s="250">
        <f>'Учет 4б'!$M$735</f>
        <v>0</v>
      </c>
      <c r="AM139" s="251">
        <f>'Учет 4б'!$M$737</f>
        <v>0</v>
      </c>
      <c r="AN139" s="248">
        <f>'Учет 4б'!$N$729</f>
        <v>0</v>
      </c>
      <c r="AO139" s="249">
        <f>'Учет 4б'!$N$731</f>
        <v>0</v>
      </c>
      <c r="AP139" s="249">
        <f>'Учет 4б'!$N$733</f>
        <v>0</v>
      </c>
      <c r="AQ139" s="250">
        <f>'Учет 4б'!$N$735</f>
        <v>0</v>
      </c>
      <c r="AR139" s="251">
        <f>'Учет 4б'!$N$737</f>
        <v>0</v>
      </c>
      <c r="AS139" s="248">
        <f>'Учет 4б'!$O$729</f>
        <v>0</v>
      </c>
      <c r="AT139" s="249">
        <f>'Учет 4б'!$O$731</f>
        <v>0</v>
      </c>
      <c r="AU139" s="249">
        <f>'Учет 4б'!$O$733</f>
        <v>0</v>
      </c>
      <c r="AV139" s="250">
        <f>'Учет 4б'!$O$735</f>
        <v>0</v>
      </c>
      <c r="AW139" s="251">
        <f>'Учет 4б'!$O$737</f>
        <v>0</v>
      </c>
      <c r="AX139" s="248">
        <f>'Учет 4б'!$P$729</f>
        <v>0</v>
      </c>
      <c r="AY139" s="249">
        <f>'Учет 4б'!$P$731</f>
        <v>0</v>
      </c>
      <c r="AZ139" s="249">
        <f>'Учет 4б'!$P$733</f>
        <v>0</v>
      </c>
      <c r="BA139" s="250">
        <f>'Учет 4б'!$P$735</f>
        <v>0</v>
      </c>
      <c r="BB139" s="251">
        <f>'Учет 4б'!$P$737</f>
        <v>0</v>
      </c>
      <c r="BC139" s="248">
        <f>'Учет 4б'!$Q$729</f>
        <v>0</v>
      </c>
      <c r="BD139" s="249">
        <f>'Учет 4б'!$Q$731</f>
        <v>0</v>
      </c>
      <c r="BE139" s="249">
        <f>'Учет 4б'!$Q$733</f>
        <v>0</v>
      </c>
      <c r="BF139" s="250">
        <f>'Учет 4б'!$Q$735</f>
        <v>0</v>
      </c>
      <c r="BG139" s="251">
        <f>'Учет 4б'!$Q$737</f>
        <v>0</v>
      </c>
      <c r="BH139" s="248">
        <f>'Учет 4б'!$R$729</f>
        <v>0</v>
      </c>
      <c r="BI139" s="249">
        <f>'Учет 4б'!$R$731</f>
        <v>0</v>
      </c>
      <c r="BJ139" s="249">
        <f>'Учет 4б'!$R$733</f>
        <v>0</v>
      </c>
      <c r="BK139" s="250">
        <f>'Учет 4б'!$R$735</f>
        <v>0</v>
      </c>
      <c r="BL139" s="251">
        <f>'Учет 4б'!$R$737</f>
        <v>0</v>
      </c>
      <c r="BM139" s="248">
        <f>'Учет 4б'!$S$729</f>
        <v>0</v>
      </c>
      <c r="BN139" s="249">
        <f>'Учет 4б'!$S$731</f>
        <v>0</v>
      </c>
      <c r="BO139" s="249">
        <f>'Учет 4б'!$S$733</f>
        <v>0</v>
      </c>
      <c r="BP139" s="250">
        <f>'Учет 4б'!$S$735</f>
        <v>0</v>
      </c>
      <c r="BQ139" s="251">
        <f>'Учет 4б'!$S$737</f>
        <v>0</v>
      </c>
      <c r="BR139" s="1240"/>
      <c r="BT139" s="257"/>
    </row>
    <row r="140" spans="1:72" hidden="1" outlineLevel="1">
      <c r="A140" s="1236">
        <f>'Учет 4б'!$D$753</f>
        <v>0</v>
      </c>
      <c r="B140" s="1236">
        <f>'Учет 4б'!$C$753</f>
        <v>431</v>
      </c>
      <c r="C140" s="1227">
        <f>IF(SUM(D140:G140)&gt;0,SUM(D140:G140),IF(SUM(I140:L140)&gt;0,SUM(I140:L140),IF(SUM(N140:Q140)&gt;0,SUM(N140:Q140),0)))</f>
        <v>0</v>
      </c>
      <c r="D140" s="244">
        <f>'Учет 4б'!$G$802</f>
        <v>0</v>
      </c>
      <c r="E140" s="245">
        <f>'Учет 4б'!$G$804</f>
        <v>0</v>
      </c>
      <c r="F140" s="245">
        <f>'Учет 4б'!$G$806</f>
        <v>0</v>
      </c>
      <c r="G140" s="246">
        <f>'Учет 4б'!$G$808</f>
        <v>0</v>
      </c>
      <c r="H140" s="247">
        <f>'Учет 4б'!$G$810</f>
        <v>0</v>
      </c>
      <c r="I140" s="244">
        <f>'Учет 4б'!$H$802</f>
        <v>0</v>
      </c>
      <c r="J140" s="245">
        <f>'Учет 4б'!$H$804</f>
        <v>0</v>
      </c>
      <c r="K140" s="245">
        <f>'Учет 4б'!$H$806</f>
        <v>0</v>
      </c>
      <c r="L140" s="246">
        <f>'Учет 4б'!$H$808</f>
        <v>0</v>
      </c>
      <c r="M140" s="247">
        <f>'Учет 4б'!$H$810</f>
        <v>0</v>
      </c>
      <c r="N140" s="244">
        <f>'Учет 4б'!$I$802</f>
        <v>0</v>
      </c>
      <c r="O140" s="245">
        <f>'Учет 4б'!$I$804</f>
        <v>0</v>
      </c>
      <c r="P140" s="245">
        <f>'Учет 4б'!$I$806</f>
        <v>0</v>
      </c>
      <c r="Q140" s="246">
        <f>'Учет 4б'!$I$808</f>
        <v>0</v>
      </c>
      <c r="R140" s="247">
        <f>'Учет 4б'!$I$810</f>
        <v>0</v>
      </c>
      <c r="S140" s="1247">
        <f>(H141+R141)/2</f>
        <v>0</v>
      </c>
      <c r="T140" s="244">
        <f>'Учет 4б'!$J$802</f>
        <v>0</v>
      </c>
      <c r="U140" s="245">
        <f>'Учет 4б'!$J$804</f>
        <v>0</v>
      </c>
      <c r="V140" s="245">
        <f>'Учет 4б'!$J$806</f>
        <v>0</v>
      </c>
      <c r="W140" s="246">
        <f>'Учет 4б'!$J$808</f>
        <v>0</v>
      </c>
      <c r="X140" s="247">
        <f>'Учет 4б'!$J$810</f>
        <v>0</v>
      </c>
      <c r="Y140" s="244">
        <f>'Учет 4б'!$K$802</f>
        <v>0</v>
      </c>
      <c r="Z140" s="245">
        <f>'Учет 4б'!$K$804</f>
        <v>0</v>
      </c>
      <c r="AA140" s="245">
        <f>'Учет 4б'!$K$806</f>
        <v>0</v>
      </c>
      <c r="AB140" s="246">
        <f>'Учет 4б'!$K$808</f>
        <v>0</v>
      </c>
      <c r="AC140" s="247">
        <f>'Учет 4б'!$K$810</f>
        <v>0</v>
      </c>
      <c r="AD140" s="244">
        <f>'Учет 4б'!$L$802</f>
        <v>0</v>
      </c>
      <c r="AE140" s="245">
        <f>'Учет 4б'!$L$804</f>
        <v>0</v>
      </c>
      <c r="AF140" s="245">
        <f>'Учет 4б'!$L$806</f>
        <v>0</v>
      </c>
      <c r="AG140" s="246">
        <f>'Учет 4б'!$L$808</f>
        <v>0</v>
      </c>
      <c r="AH140" s="247">
        <f>'Учет 4б'!$L$810</f>
        <v>0</v>
      </c>
      <c r="AI140" s="244">
        <f>'Учет 4б'!$M$802</f>
        <v>0</v>
      </c>
      <c r="AJ140" s="245">
        <f>'Учет 4б'!$M$804</f>
        <v>0</v>
      </c>
      <c r="AK140" s="245">
        <f>'Учет 4б'!$M$806</f>
        <v>0</v>
      </c>
      <c r="AL140" s="246">
        <f>'Учет 4б'!$M$808</f>
        <v>0</v>
      </c>
      <c r="AM140" s="247">
        <f>'Учет 4б'!$M$810</f>
        <v>0</v>
      </c>
      <c r="AN140" s="244">
        <f>'Учет 4б'!$N$802</f>
        <v>0</v>
      </c>
      <c r="AO140" s="245">
        <f>'Учет 4б'!$N$804</f>
        <v>0</v>
      </c>
      <c r="AP140" s="245">
        <f>'Учет 4б'!$N$806</f>
        <v>0</v>
      </c>
      <c r="AQ140" s="246">
        <f>'Учет 4б'!$N$808</f>
        <v>0</v>
      </c>
      <c r="AR140" s="247">
        <f>'Учет 4б'!$N$810</f>
        <v>0</v>
      </c>
      <c r="AS140" s="244">
        <f>'Учет 4б'!$O$802</f>
        <v>0</v>
      </c>
      <c r="AT140" s="245">
        <f>'Учет 4б'!$O$804</f>
        <v>0</v>
      </c>
      <c r="AU140" s="245">
        <f>'Учет 4б'!$O$806</f>
        <v>0</v>
      </c>
      <c r="AV140" s="246">
        <f>'Учет 4б'!$O$808</f>
        <v>0</v>
      </c>
      <c r="AW140" s="247">
        <f>'Учет 4б'!$O$810</f>
        <v>0</v>
      </c>
      <c r="AX140" s="244">
        <f>'Учет 4б'!$P$802</f>
        <v>0</v>
      </c>
      <c r="AY140" s="245">
        <f>'Учет 4б'!$P$804</f>
        <v>0</v>
      </c>
      <c r="AZ140" s="245">
        <f>'Учет 4б'!$P$806</f>
        <v>0</v>
      </c>
      <c r="BA140" s="246">
        <f>'Учет 4б'!$P$808</f>
        <v>0</v>
      </c>
      <c r="BB140" s="247">
        <f>'Учет 4б'!$P$810</f>
        <v>0</v>
      </c>
      <c r="BC140" s="244">
        <f>'Учет 4б'!$Q$802</f>
        <v>0</v>
      </c>
      <c r="BD140" s="245">
        <f>'Учет 4б'!$Q$804</f>
        <v>0</v>
      </c>
      <c r="BE140" s="245">
        <f>'Учет 4б'!$Q$806</f>
        <v>0</v>
      </c>
      <c r="BF140" s="246">
        <f>'Учет 4б'!$Q$808</f>
        <v>0</v>
      </c>
      <c r="BG140" s="247">
        <f>'Учет 4б'!$Q$810</f>
        <v>0</v>
      </c>
      <c r="BH140" s="244">
        <f>'Учет 4б'!$R$802</f>
        <v>0</v>
      </c>
      <c r="BI140" s="245">
        <f>'Учет 4б'!$R$804</f>
        <v>0</v>
      </c>
      <c r="BJ140" s="245">
        <f>'Учет 4б'!$R$806</f>
        <v>0</v>
      </c>
      <c r="BK140" s="246">
        <f>'Учет 4б'!$R$808</f>
        <v>0</v>
      </c>
      <c r="BL140" s="247">
        <f>'Учет 4б'!$R$810</f>
        <v>0</v>
      </c>
      <c r="BM140" s="244">
        <f>'Учет 4б'!$S$802</f>
        <v>0</v>
      </c>
      <c r="BN140" s="245">
        <f>'Учет 4б'!$S$804</f>
        <v>0</v>
      </c>
      <c r="BO140" s="245">
        <f>'Учет 4б'!$S$806</f>
        <v>0</v>
      </c>
      <c r="BP140" s="246">
        <f>'Учет 4б'!$S$808</f>
        <v>0</v>
      </c>
      <c r="BQ140" s="247">
        <f>'Учет 4б'!$S$810</f>
        <v>0</v>
      </c>
      <c r="BR140" s="1239">
        <f>BL141</f>
        <v>0</v>
      </c>
      <c r="BT140" s="257">
        <v>1</v>
      </c>
    </row>
    <row r="141" spans="1:72" ht="13.5" hidden="1" outlineLevel="1" thickBot="1">
      <c r="A141" s="1238"/>
      <c r="B141" s="1238"/>
      <c r="C141" s="1228"/>
      <c r="D141" s="248">
        <f>'Учет 4б'!$G$803</f>
        <v>0</v>
      </c>
      <c r="E141" s="249">
        <f>'Учет 4б'!$G$805</f>
        <v>0</v>
      </c>
      <c r="F141" s="249">
        <f>'Учет 4б'!$G$807</f>
        <v>0</v>
      </c>
      <c r="G141" s="250">
        <f>'Учет 4б'!$G$809</f>
        <v>0</v>
      </c>
      <c r="H141" s="251">
        <f>'Учет 4б'!$G$811</f>
        <v>0</v>
      </c>
      <c r="I141" s="248">
        <f>'Учет 4б'!$H$803</f>
        <v>0</v>
      </c>
      <c r="J141" s="249">
        <f>'Учет 4б'!$H$805</f>
        <v>0</v>
      </c>
      <c r="K141" s="249">
        <f>'Учет 4б'!$H$807</f>
        <v>0</v>
      </c>
      <c r="L141" s="250">
        <f>'Учет 4б'!$H$809</f>
        <v>0</v>
      </c>
      <c r="M141" s="251">
        <f>'Учет 4б'!$H$811</f>
        <v>0</v>
      </c>
      <c r="N141" s="248">
        <f>'Учет 4б'!$I$803</f>
        <v>0</v>
      </c>
      <c r="O141" s="249">
        <f>'Учет 4б'!$I$805</f>
        <v>0</v>
      </c>
      <c r="P141" s="249">
        <f>'Учет 4б'!$I$807</f>
        <v>0</v>
      </c>
      <c r="Q141" s="250">
        <f>'Учет 4б'!$I$809</f>
        <v>0</v>
      </c>
      <c r="R141" s="251">
        <f>'Учет 4б'!$I$811</f>
        <v>0</v>
      </c>
      <c r="S141" s="1248"/>
      <c r="T141" s="248">
        <f>'Учет 4б'!$J$803</f>
        <v>0</v>
      </c>
      <c r="U141" s="249">
        <f>'Учет 4б'!$J$805</f>
        <v>0</v>
      </c>
      <c r="V141" s="249">
        <f>'Учет 4б'!$J$807</f>
        <v>0</v>
      </c>
      <c r="W141" s="250">
        <f>'Учет 4б'!$J$809</f>
        <v>0</v>
      </c>
      <c r="X141" s="251">
        <f>'Учет 4б'!$J$811</f>
        <v>0</v>
      </c>
      <c r="Y141" s="248">
        <f>'Учет 4б'!$K$803</f>
        <v>0</v>
      </c>
      <c r="Z141" s="249">
        <f>'Учет 4б'!$K$805</f>
        <v>0</v>
      </c>
      <c r="AA141" s="249">
        <f>'Учет 4б'!$K$807</f>
        <v>0</v>
      </c>
      <c r="AB141" s="250">
        <f>'Учет 4б'!$K$809</f>
        <v>0</v>
      </c>
      <c r="AC141" s="251">
        <f>'Учет 4б'!$K$811</f>
        <v>0</v>
      </c>
      <c r="AD141" s="248">
        <f>'Учет 4б'!$L$803</f>
        <v>0</v>
      </c>
      <c r="AE141" s="249">
        <f>'Учет 4б'!$L$805</f>
        <v>0</v>
      </c>
      <c r="AF141" s="249">
        <f>'Учет 4б'!$L$807</f>
        <v>0</v>
      </c>
      <c r="AG141" s="250">
        <f>'Учет 4б'!$L$809</f>
        <v>0</v>
      </c>
      <c r="AH141" s="251">
        <f>'Учет 4б'!$L$811</f>
        <v>0</v>
      </c>
      <c r="AI141" s="248">
        <f>'Учет 4б'!$M$803</f>
        <v>0</v>
      </c>
      <c r="AJ141" s="249">
        <f>'Учет 4б'!$M$805</f>
        <v>0</v>
      </c>
      <c r="AK141" s="249">
        <f>'Учет 4б'!$M$807</f>
        <v>0</v>
      </c>
      <c r="AL141" s="250">
        <f>'Учет 4б'!$M$809</f>
        <v>0</v>
      </c>
      <c r="AM141" s="251">
        <f>'Учет 4б'!$M$811</f>
        <v>0</v>
      </c>
      <c r="AN141" s="248">
        <f>'Учет 4б'!$N$803</f>
        <v>0</v>
      </c>
      <c r="AO141" s="249">
        <f>'Учет 4б'!$N$805</f>
        <v>0</v>
      </c>
      <c r="AP141" s="249">
        <f>'Учет 4б'!$N$807</f>
        <v>0</v>
      </c>
      <c r="AQ141" s="250">
        <f>'Учет 4б'!$N$809</f>
        <v>0</v>
      </c>
      <c r="AR141" s="251">
        <f>'Учет 4б'!$N$811</f>
        <v>0</v>
      </c>
      <c r="AS141" s="248">
        <f>'Учет 4б'!$O$803</f>
        <v>0</v>
      </c>
      <c r="AT141" s="249">
        <f>'Учет 4б'!$O$805</f>
        <v>0</v>
      </c>
      <c r="AU141" s="249">
        <f>'Учет 4б'!$O$807</f>
        <v>0</v>
      </c>
      <c r="AV141" s="250">
        <f>'Учет 4б'!$O$809</f>
        <v>0</v>
      </c>
      <c r="AW141" s="251">
        <f>'Учет 4б'!$O$811</f>
        <v>0</v>
      </c>
      <c r="AX141" s="248">
        <f>'Учет 4б'!$P$803</f>
        <v>0</v>
      </c>
      <c r="AY141" s="249">
        <f>'Учет 4б'!$P$805</f>
        <v>0</v>
      </c>
      <c r="AZ141" s="249">
        <f>'Учет 4б'!$P$807</f>
        <v>0</v>
      </c>
      <c r="BA141" s="250">
        <f>'Учет 4б'!$P$809</f>
        <v>0</v>
      </c>
      <c r="BB141" s="251">
        <f>'Учет 4б'!$P$811</f>
        <v>0</v>
      </c>
      <c r="BC141" s="248">
        <f>'Учет 4б'!$Q$803</f>
        <v>0</v>
      </c>
      <c r="BD141" s="249">
        <f>'Учет 4б'!$Q$805</f>
        <v>0</v>
      </c>
      <c r="BE141" s="249">
        <f>'Учет 4б'!$Q$807</f>
        <v>0</v>
      </c>
      <c r="BF141" s="250">
        <f>'Учет 4б'!$Q$809</f>
        <v>0</v>
      </c>
      <c r="BG141" s="251">
        <f>'Учет 4б'!$Q$811</f>
        <v>0</v>
      </c>
      <c r="BH141" s="248">
        <f>'Учет 4б'!$R$803</f>
        <v>0</v>
      </c>
      <c r="BI141" s="249">
        <f>'Учет 4б'!$R$805</f>
        <v>0</v>
      </c>
      <c r="BJ141" s="249">
        <f>'Учет 4б'!$R$807</f>
        <v>0</v>
      </c>
      <c r="BK141" s="250">
        <f>'Учет 4б'!$R$809</f>
        <v>0</v>
      </c>
      <c r="BL141" s="251">
        <f>'Учет 4б'!$R$811</f>
        <v>0</v>
      </c>
      <c r="BM141" s="248">
        <f>'Учет 4б'!$S$803</f>
        <v>0</v>
      </c>
      <c r="BN141" s="249">
        <f>'Учет 4б'!$S$805</f>
        <v>0</v>
      </c>
      <c r="BO141" s="249">
        <f>'Учет 4б'!$S$807</f>
        <v>0</v>
      </c>
      <c r="BP141" s="250">
        <f>'Учет 4б'!$S$809</f>
        <v>0</v>
      </c>
      <c r="BQ141" s="251">
        <f>'Учет 4б'!$S$811</f>
        <v>0</v>
      </c>
      <c r="BR141" s="1240"/>
      <c r="BT141" s="257"/>
    </row>
    <row r="142" spans="1:72" hidden="1" outlineLevel="1">
      <c r="A142" s="1236">
        <f>'Учет 4б'!$D$813</f>
        <v>0</v>
      </c>
      <c r="B142" s="1236">
        <f>'Учет 4б'!$C$813</f>
        <v>432</v>
      </c>
      <c r="C142" s="1227">
        <f>IF(SUM(D142:G142)&gt;0,SUM(D142:G142),IF(SUM(I142:L142)&gt;0,SUM(I142:L142),IF(SUM(N142:Q142)&gt;0,SUM(N142:Q142),0)))</f>
        <v>0</v>
      </c>
      <c r="D142" s="244">
        <f>'Учет 4б'!$G$862</f>
        <v>0</v>
      </c>
      <c r="E142" s="245">
        <f>'Учет 4б'!$G$864</f>
        <v>0</v>
      </c>
      <c r="F142" s="245">
        <f>'Учет 4б'!$G$866</f>
        <v>0</v>
      </c>
      <c r="G142" s="246">
        <f>'Учет 4б'!$G$868</f>
        <v>0</v>
      </c>
      <c r="H142" s="247">
        <f>'Учет 4б'!$G$870</f>
        <v>0</v>
      </c>
      <c r="I142" s="244">
        <f>'Учет 4б'!$H$862</f>
        <v>0</v>
      </c>
      <c r="J142" s="245">
        <f>'Учет 4б'!$H$864</f>
        <v>0</v>
      </c>
      <c r="K142" s="245">
        <f>'Учет 4б'!$H$866</f>
        <v>0</v>
      </c>
      <c r="L142" s="246">
        <f>'Учет 4б'!$H$868</f>
        <v>0</v>
      </c>
      <c r="M142" s="247">
        <f>'Учет 4б'!$H$870</f>
        <v>0</v>
      </c>
      <c r="N142" s="244">
        <f>'Учет 4б'!$I$862</f>
        <v>0</v>
      </c>
      <c r="O142" s="245">
        <f>'Учет 4б'!$I$864</f>
        <v>0</v>
      </c>
      <c r="P142" s="245">
        <f>'Учет 4б'!$I$866</f>
        <v>0</v>
      </c>
      <c r="Q142" s="246">
        <f>'Учет 4б'!$I$868</f>
        <v>0</v>
      </c>
      <c r="R142" s="247">
        <f>'Учет 4б'!$I$870</f>
        <v>0</v>
      </c>
      <c r="S142" s="1247">
        <f>(H143+R143)/2</f>
        <v>0</v>
      </c>
      <c r="T142" s="244">
        <f>'Учет 4б'!$J$862</f>
        <v>0</v>
      </c>
      <c r="U142" s="245">
        <f>'Учет 4б'!$J$864</f>
        <v>0</v>
      </c>
      <c r="V142" s="245">
        <f>'Учет 4б'!$J$866</f>
        <v>0</v>
      </c>
      <c r="W142" s="246">
        <f>'Учет 4б'!$J$868</f>
        <v>0</v>
      </c>
      <c r="X142" s="247">
        <f>'Учет 4б'!$J$870</f>
        <v>0</v>
      </c>
      <c r="Y142" s="244">
        <f>'Учет 4б'!$K$862</f>
        <v>0</v>
      </c>
      <c r="Z142" s="245">
        <f>'Учет 4б'!$K$864</f>
        <v>0</v>
      </c>
      <c r="AA142" s="245">
        <f>'Учет 4б'!$K$866</f>
        <v>0</v>
      </c>
      <c r="AB142" s="246">
        <f>'Учет 4б'!$K$868</f>
        <v>0</v>
      </c>
      <c r="AC142" s="247">
        <f>'Учет 4б'!$K$870</f>
        <v>0</v>
      </c>
      <c r="AD142" s="244">
        <f>'Учет 4б'!$L$862</f>
        <v>0</v>
      </c>
      <c r="AE142" s="245">
        <f>'Учет 4б'!$L$864</f>
        <v>0</v>
      </c>
      <c r="AF142" s="245">
        <f>'Учет 4б'!$L$866</f>
        <v>0</v>
      </c>
      <c r="AG142" s="246">
        <f>'Учет 4б'!$L$868</f>
        <v>0</v>
      </c>
      <c r="AH142" s="247">
        <f>'Учет 4б'!$L$870</f>
        <v>0</v>
      </c>
      <c r="AI142" s="244">
        <f>'Учет 4б'!$M$862</f>
        <v>0</v>
      </c>
      <c r="AJ142" s="245">
        <f>'Учет 4б'!$M$864</f>
        <v>0</v>
      </c>
      <c r="AK142" s="245">
        <f>'Учет 4б'!$M$866</f>
        <v>0</v>
      </c>
      <c r="AL142" s="246">
        <f>'Учет 4б'!$M$868</f>
        <v>0</v>
      </c>
      <c r="AM142" s="247">
        <f>'Учет 4б'!$M$870</f>
        <v>0</v>
      </c>
      <c r="AN142" s="244">
        <f>'Учет 4б'!$N$862</f>
        <v>0</v>
      </c>
      <c r="AO142" s="245">
        <f>'Учет 4б'!$N$864</f>
        <v>0</v>
      </c>
      <c r="AP142" s="245">
        <f>'Учет 4б'!$N$866</f>
        <v>0</v>
      </c>
      <c r="AQ142" s="246">
        <f>'Учет 4б'!$N$868</f>
        <v>0</v>
      </c>
      <c r="AR142" s="247">
        <f>'Учет 4б'!$N$870</f>
        <v>0</v>
      </c>
      <c r="AS142" s="244">
        <f>'Учет 4б'!$O$862</f>
        <v>0</v>
      </c>
      <c r="AT142" s="245">
        <f>'Учет 4б'!$O$864</f>
        <v>0</v>
      </c>
      <c r="AU142" s="245">
        <f>'Учет 4б'!$O$866</f>
        <v>0</v>
      </c>
      <c r="AV142" s="246">
        <f>'Учет 4б'!$O$868</f>
        <v>0</v>
      </c>
      <c r="AW142" s="247">
        <f>'Учет 4б'!$O$870</f>
        <v>0</v>
      </c>
      <c r="AX142" s="244">
        <f>'Учет 4б'!$P$862</f>
        <v>0</v>
      </c>
      <c r="AY142" s="245">
        <f>'Учет 4б'!$P$864</f>
        <v>0</v>
      </c>
      <c r="AZ142" s="245">
        <f>'Учет 4б'!$P$866</f>
        <v>0</v>
      </c>
      <c r="BA142" s="246">
        <f>'Учет 4б'!$P$868</f>
        <v>0</v>
      </c>
      <c r="BB142" s="247">
        <f>'Учет 4б'!$P$870</f>
        <v>0</v>
      </c>
      <c r="BC142" s="244">
        <f>'Учет 4б'!$Q$862</f>
        <v>0</v>
      </c>
      <c r="BD142" s="245">
        <f>'Учет 4б'!$Q$864</f>
        <v>0</v>
      </c>
      <c r="BE142" s="245">
        <f>'Учет 4б'!$Q$866</f>
        <v>0</v>
      </c>
      <c r="BF142" s="246">
        <f>'Учет 4б'!$Q$868</f>
        <v>0</v>
      </c>
      <c r="BG142" s="247">
        <f>'Учет 4б'!$Q$870</f>
        <v>0</v>
      </c>
      <c r="BH142" s="244">
        <f>'Учет 4б'!$R$862</f>
        <v>0</v>
      </c>
      <c r="BI142" s="245">
        <f>'Учет 4б'!$R$864</f>
        <v>0</v>
      </c>
      <c r="BJ142" s="245">
        <f>'Учет 4б'!$R$866</f>
        <v>0</v>
      </c>
      <c r="BK142" s="246">
        <f>'Учет 4б'!$R$868</f>
        <v>0</v>
      </c>
      <c r="BL142" s="247">
        <f>'Учет 4б'!$R$870</f>
        <v>0</v>
      </c>
      <c r="BM142" s="244">
        <f>'Учет 4б'!$S$862</f>
        <v>0</v>
      </c>
      <c r="BN142" s="245">
        <f>'Учет 4б'!$S$864</f>
        <v>0</v>
      </c>
      <c r="BO142" s="245">
        <f>'Учет 4б'!$S$866</f>
        <v>0</v>
      </c>
      <c r="BP142" s="246">
        <f>'Учет 4б'!$S$868</f>
        <v>0</v>
      </c>
      <c r="BQ142" s="247">
        <f>'Учет 4б'!$S$870</f>
        <v>0</v>
      </c>
      <c r="BR142" s="1239">
        <f>BL143</f>
        <v>0</v>
      </c>
      <c r="BT142" s="257">
        <v>1</v>
      </c>
    </row>
    <row r="143" spans="1:72" ht="13.5" hidden="1" outlineLevel="1" thickBot="1">
      <c r="A143" s="1238"/>
      <c r="B143" s="1238"/>
      <c r="C143" s="1228"/>
      <c r="D143" s="248">
        <f>'Учет 4б'!$G$863</f>
        <v>0</v>
      </c>
      <c r="E143" s="249">
        <f>'Учет 4б'!$G$865</f>
        <v>0</v>
      </c>
      <c r="F143" s="249">
        <f>'Учет 4б'!$G$867</f>
        <v>0</v>
      </c>
      <c r="G143" s="250">
        <f>'Учет 4б'!$G$869</f>
        <v>0</v>
      </c>
      <c r="H143" s="251">
        <f>'Учет 4б'!$G$871</f>
        <v>0</v>
      </c>
      <c r="I143" s="248">
        <f>'Учет 4б'!$H$863</f>
        <v>0</v>
      </c>
      <c r="J143" s="249">
        <f>'Учет 4б'!$H$865</f>
        <v>0</v>
      </c>
      <c r="K143" s="249">
        <f>'Учет 4б'!$H$867</f>
        <v>0</v>
      </c>
      <c r="L143" s="250">
        <f>'Учет 4б'!$H$869</f>
        <v>0</v>
      </c>
      <c r="M143" s="251">
        <f>'Учет 4б'!$H$871</f>
        <v>0</v>
      </c>
      <c r="N143" s="248">
        <f>'Учет 4б'!$I$863</f>
        <v>0</v>
      </c>
      <c r="O143" s="249">
        <f>'Учет 4б'!$I$865</f>
        <v>0</v>
      </c>
      <c r="P143" s="249">
        <f>'Учет 4б'!$I$867</f>
        <v>0</v>
      </c>
      <c r="Q143" s="250">
        <f>'Учет 4б'!$I$869</f>
        <v>0</v>
      </c>
      <c r="R143" s="251">
        <f>'Учет 4б'!$I$871</f>
        <v>0</v>
      </c>
      <c r="S143" s="1248"/>
      <c r="T143" s="248">
        <f>'Учет 4б'!$J$863</f>
        <v>0</v>
      </c>
      <c r="U143" s="249">
        <f>'Учет 4б'!$J$865</f>
        <v>0</v>
      </c>
      <c r="V143" s="249">
        <f>'Учет 4б'!$J$867</f>
        <v>0</v>
      </c>
      <c r="W143" s="250">
        <f>'Учет 4б'!$J$869</f>
        <v>0</v>
      </c>
      <c r="X143" s="251">
        <f>'Учет 4б'!$J$871</f>
        <v>0</v>
      </c>
      <c r="Y143" s="248">
        <f>'Учет 4б'!$K$863</f>
        <v>0</v>
      </c>
      <c r="Z143" s="249">
        <f>'Учет 4б'!$K$865</f>
        <v>0</v>
      </c>
      <c r="AA143" s="249">
        <f>'Учет 4б'!$K$867</f>
        <v>0</v>
      </c>
      <c r="AB143" s="250">
        <f>'Учет 4б'!$K$869</f>
        <v>0</v>
      </c>
      <c r="AC143" s="251">
        <f>'Учет 4б'!$K$871</f>
        <v>0</v>
      </c>
      <c r="AD143" s="248">
        <f>'Учет 4б'!$L$863</f>
        <v>0</v>
      </c>
      <c r="AE143" s="249">
        <f>'Учет 4б'!$L$865</f>
        <v>0</v>
      </c>
      <c r="AF143" s="249">
        <f>'Учет 4б'!$L$867</f>
        <v>0</v>
      </c>
      <c r="AG143" s="250">
        <f>'Учет 4б'!$L$869</f>
        <v>0</v>
      </c>
      <c r="AH143" s="251">
        <f>'Учет 4б'!$L$871</f>
        <v>0</v>
      </c>
      <c r="AI143" s="248">
        <f>'Учет 4б'!$M$863</f>
        <v>0</v>
      </c>
      <c r="AJ143" s="249">
        <f>'Учет 4б'!$M$865</f>
        <v>0</v>
      </c>
      <c r="AK143" s="249">
        <f>'Учет 4б'!$M$867</f>
        <v>0</v>
      </c>
      <c r="AL143" s="250">
        <f>'Учет 4б'!$M$869</f>
        <v>0</v>
      </c>
      <c r="AM143" s="251">
        <f>'Учет 4б'!$M$871</f>
        <v>0</v>
      </c>
      <c r="AN143" s="248">
        <f>'Учет 4б'!$N$863</f>
        <v>0</v>
      </c>
      <c r="AO143" s="249">
        <f>'Учет 4б'!$N$865</f>
        <v>0</v>
      </c>
      <c r="AP143" s="249">
        <f>'Учет 4б'!$N$867</f>
        <v>0</v>
      </c>
      <c r="AQ143" s="250">
        <f>'Учет 4б'!$N$869</f>
        <v>0</v>
      </c>
      <c r="AR143" s="251">
        <f>'Учет 4б'!$N$871</f>
        <v>0</v>
      </c>
      <c r="AS143" s="248">
        <f>'Учет 4б'!$O$863</f>
        <v>0</v>
      </c>
      <c r="AT143" s="249">
        <f>'Учет 4б'!$O$865</f>
        <v>0</v>
      </c>
      <c r="AU143" s="249">
        <f>'Учет 4б'!$O$867</f>
        <v>0</v>
      </c>
      <c r="AV143" s="250">
        <f>'Учет 4б'!$O$869</f>
        <v>0</v>
      </c>
      <c r="AW143" s="251">
        <f>'Учет 4б'!$O$871</f>
        <v>0</v>
      </c>
      <c r="AX143" s="248">
        <f>'Учет 4б'!$P$863</f>
        <v>0</v>
      </c>
      <c r="AY143" s="249">
        <f>'Учет 4б'!$P$865</f>
        <v>0</v>
      </c>
      <c r="AZ143" s="249">
        <f>'Учет 4б'!$P$867</f>
        <v>0</v>
      </c>
      <c r="BA143" s="250">
        <f>'Учет 4б'!$P$869</f>
        <v>0</v>
      </c>
      <c r="BB143" s="251">
        <f>'Учет 4б'!$P$871</f>
        <v>0</v>
      </c>
      <c r="BC143" s="248">
        <f>'Учет 4б'!$Q$863</f>
        <v>0</v>
      </c>
      <c r="BD143" s="249">
        <f>'Учет 4б'!$Q$865</f>
        <v>0</v>
      </c>
      <c r="BE143" s="249">
        <f>'Учет 4б'!$Q$867</f>
        <v>0</v>
      </c>
      <c r="BF143" s="250">
        <f>'Учет 4б'!$Q$869</f>
        <v>0</v>
      </c>
      <c r="BG143" s="251">
        <f>'Учет 4б'!$Q$871</f>
        <v>0</v>
      </c>
      <c r="BH143" s="248">
        <f>'Учет 4б'!$R$863</f>
        <v>0</v>
      </c>
      <c r="BI143" s="249">
        <f>'Учет 4б'!$R$865</f>
        <v>0</v>
      </c>
      <c r="BJ143" s="249">
        <f>'Учет 4б'!$R$867</f>
        <v>0</v>
      </c>
      <c r="BK143" s="250">
        <f>'Учет 4б'!$R$869</f>
        <v>0</v>
      </c>
      <c r="BL143" s="251">
        <f>'Учет 4б'!$R$871</f>
        <v>0</v>
      </c>
      <c r="BM143" s="248">
        <f>'Учет 4б'!$S$863</f>
        <v>0</v>
      </c>
      <c r="BN143" s="249">
        <f>'Учет 4б'!$S$865</f>
        <v>0</v>
      </c>
      <c r="BO143" s="249">
        <f>'Учет 4б'!$S$867</f>
        <v>0</v>
      </c>
      <c r="BP143" s="250">
        <f>'Учет 4б'!$S$869</f>
        <v>0</v>
      </c>
      <c r="BQ143" s="251">
        <f>'Учет 4б'!$S$871</f>
        <v>0</v>
      </c>
      <c r="BR143" s="1240"/>
      <c r="BT143" s="257"/>
    </row>
    <row r="144" spans="1:72" hidden="1" outlineLevel="1">
      <c r="A144" s="1236">
        <f>'Учет 4б'!$D$873</f>
        <v>0</v>
      </c>
      <c r="B144" s="1236">
        <f>'Учет 4б'!$C$873</f>
        <v>433</v>
      </c>
      <c r="C144" s="1227">
        <f>IF(SUM(D144:G144)&gt;0,SUM(D144:G144),IF(SUM(I144:L144)&gt;0,SUM(I144:L144),IF(SUM(N144:Q144)&gt;0,SUM(N144:Q144),0)))</f>
        <v>0</v>
      </c>
      <c r="D144" s="244">
        <f>'Учет 4б'!$G$922</f>
        <v>0</v>
      </c>
      <c r="E144" s="245">
        <f>'Учет 4б'!$G$924</f>
        <v>0</v>
      </c>
      <c r="F144" s="245">
        <f>'Учет 4б'!$G$926</f>
        <v>0</v>
      </c>
      <c r="G144" s="246">
        <f>'Учет 4б'!$G$928</f>
        <v>0</v>
      </c>
      <c r="H144" s="247">
        <f>'Учет 4б'!$G$930</f>
        <v>0</v>
      </c>
      <c r="I144" s="244">
        <f>'Учет 4б'!$H$922</f>
        <v>0</v>
      </c>
      <c r="J144" s="245">
        <f>'Учет 4б'!$H$924</f>
        <v>0</v>
      </c>
      <c r="K144" s="245">
        <f>'Учет 4б'!$H$926</f>
        <v>0</v>
      </c>
      <c r="L144" s="246">
        <f>'Учет 4б'!$H$928</f>
        <v>0</v>
      </c>
      <c r="M144" s="247">
        <f>'Учет 4б'!$H$930</f>
        <v>0</v>
      </c>
      <c r="N144" s="244">
        <f>'Учет 4б'!$I$922</f>
        <v>0</v>
      </c>
      <c r="O144" s="245">
        <f>'Учет 4б'!$I$924</f>
        <v>0</v>
      </c>
      <c r="P144" s="245">
        <f>'Учет 4б'!$I$926</f>
        <v>0</v>
      </c>
      <c r="Q144" s="246">
        <f>'Учет 4б'!$I$928</f>
        <v>0</v>
      </c>
      <c r="R144" s="247">
        <f>'Учет 4б'!$I$930</f>
        <v>0</v>
      </c>
      <c r="S144" s="1247">
        <f>(H145+R145)/2</f>
        <v>0</v>
      </c>
      <c r="T144" s="244">
        <f>'Учет 4б'!$J$922</f>
        <v>0</v>
      </c>
      <c r="U144" s="245">
        <f>'Учет 4б'!$J$924</f>
        <v>0</v>
      </c>
      <c r="V144" s="245">
        <f>'Учет 4б'!$J$926</f>
        <v>0</v>
      </c>
      <c r="W144" s="246">
        <f>'Учет 4б'!$J$928</f>
        <v>0</v>
      </c>
      <c r="X144" s="247">
        <f>'Учет 4б'!$J$930</f>
        <v>0</v>
      </c>
      <c r="Y144" s="244">
        <f>'Учет 4б'!$K$922</f>
        <v>0</v>
      </c>
      <c r="Z144" s="245">
        <f>'Учет 4б'!$K$924</f>
        <v>0</v>
      </c>
      <c r="AA144" s="245">
        <f>'Учет 4б'!$K$926</f>
        <v>0</v>
      </c>
      <c r="AB144" s="246">
        <f>'Учет 4б'!$K$928</f>
        <v>0</v>
      </c>
      <c r="AC144" s="247">
        <f>'Учет 4б'!$K$930</f>
        <v>0</v>
      </c>
      <c r="AD144" s="244">
        <f>'Учет 4б'!$L$922</f>
        <v>0</v>
      </c>
      <c r="AE144" s="245">
        <f>'Учет 4б'!$L$924</f>
        <v>0</v>
      </c>
      <c r="AF144" s="245">
        <f>'Учет 4б'!$L$926</f>
        <v>0</v>
      </c>
      <c r="AG144" s="246">
        <f>'Учет 4б'!$L$928</f>
        <v>0</v>
      </c>
      <c r="AH144" s="247">
        <f>'Учет 4б'!$L$930</f>
        <v>0</v>
      </c>
      <c r="AI144" s="244">
        <f>'Учет 4б'!$M$922</f>
        <v>0</v>
      </c>
      <c r="AJ144" s="245">
        <f>'Учет 4б'!$M$924</f>
        <v>0</v>
      </c>
      <c r="AK144" s="245">
        <f>'Учет 4б'!$M$926</f>
        <v>0</v>
      </c>
      <c r="AL144" s="246">
        <f>'Учет 4б'!$M$928</f>
        <v>0</v>
      </c>
      <c r="AM144" s="247">
        <f>'Учет 4б'!$M$930</f>
        <v>0</v>
      </c>
      <c r="AN144" s="244">
        <f>'Учет 4б'!$N$922</f>
        <v>0</v>
      </c>
      <c r="AO144" s="245">
        <f>'Учет 4б'!$N$924</f>
        <v>0</v>
      </c>
      <c r="AP144" s="245">
        <f>'Учет 4б'!$N$926</f>
        <v>0</v>
      </c>
      <c r="AQ144" s="246">
        <f>'Учет 4б'!$N$928</f>
        <v>0</v>
      </c>
      <c r="AR144" s="247">
        <f>'Учет 4б'!$N$930</f>
        <v>0</v>
      </c>
      <c r="AS144" s="244">
        <f>'Учет 4б'!$O$922</f>
        <v>0</v>
      </c>
      <c r="AT144" s="245">
        <f>'Учет 4б'!$O$924</f>
        <v>0</v>
      </c>
      <c r="AU144" s="245">
        <f>'Учет 4б'!$O$926</f>
        <v>0</v>
      </c>
      <c r="AV144" s="246">
        <f>'Учет 4б'!$O$928</f>
        <v>0</v>
      </c>
      <c r="AW144" s="247">
        <f>'Учет 4б'!$O$930</f>
        <v>0</v>
      </c>
      <c r="AX144" s="244">
        <f>'Учет 4б'!$P$922</f>
        <v>0</v>
      </c>
      <c r="AY144" s="245">
        <f>'Учет 4б'!$P$924</f>
        <v>0</v>
      </c>
      <c r="AZ144" s="245">
        <f>'Учет 4б'!$P$926</f>
        <v>0</v>
      </c>
      <c r="BA144" s="246">
        <f>'Учет 4б'!$P$928</f>
        <v>0</v>
      </c>
      <c r="BB144" s="247">
        <f>'Учет 4б'!$P$930</f>
        <v>0</v>
      </c>
      <c r="BC144" s="244">
        <f>'Учет 4б'!$Q$922</f>
        <v>0</v>
      </c>
      <c r="BD144" s="245">
        <f>'Учет 4б'!$Q$924</f>
        <v>0</v>
      </c>
      <c r="BE144" s="245">
        <f>'Учет 4б'!$Q$926</f>
        <v>0</v>
      </c>
      <c r="BF144" s="246">
        <f>'Учет 4б'!$Q$928</f>
        <v>0</v>
      </c>
      <c r="BG144" s="247">
        <f>'Учет 4б'!$Q$930</f>
        <v>0</v>
      </c>
      <c r="BH144" s="244">
        <f>'Учет 4б'!$R$922</f>
        <v>0</v>
      </c>
      <c r="BI144" s="245">
        <f>'Учет 4б'!$R$924</f>
        <v>0</v>
      </c>
      <c r="BJ144" s="245">
        <f>'Учет 4б'!$R$926</f>
        <v>0</v>
      </c>
      <c r="BK144" s="246">
        <f>'Учет 4б'!$R$928</f>
        <v>0</v>
      </c>
      <c r="BL144" s="247">
        <f>'Учет 4б'!$R$930</f>
        <v>0</v>
      </c>
      <c r="BM144" s="244">
        <f>'Учет 4б'!$S$922</f>
        <v>0</v>
      </c>
      <c r="BN144" s="245">
        <f>'Учет 4б'!$S$924</f>
        <v>0</v>
      </c>
      <c r="BO144" s="245">
        <f>'Учет 4б'!$S$926</f>
        <v>0</v>
      </c>
      <c r="BP144" s="246">
        <f>'Учет 4б'!$S$928</f>
        <v>0</v>
      </c>
      <c r="BQ144" s="247">
        <f>'Учет 4б'!$S$930</f>
        <v>0</v>
      </c>
      <c r="BR144" s="1239">
        <f>BL145</f>
        <v>0</v>
      </c>
      <c r="BT144" s="257">
        <v>1</v>
      </c>
    </row>
    <row r="145" spans="1:84" ht="13.5" hidden="1" outlineLevel="1" thickBot="1">
      <c r="A145" s="1238"/>
      <c r="B145" s="1238"/>
      <c r="C145" s="1228"/>
      <c r="D145" s="248">
        <f>'Учет 4б'!$G$923</f>
        <v>0</v>
      </c>
      <c r="E145" s="249">
        <f>'Учет 4б'!$G$925</f>
        <v>0</v>
      </c>
      <c r="F145" s="249">
        <f>'Учет 4б'!$G$927</f>
        <v>0</v>
      </c>
      <c r="G145" s="250">
        <f>'Учет 4б'!$G$929</f>
        <v>0</v>
      </c>
      <c r="H145" s="251">
        <f>'Учет 4б'!$G$931</f>
        <v>0</v>
      </c>
      <c r="I145" s="248">
        <f>'Учет 4б'!$H$923</f>
        <v>0</v>
      </c>
      <c r="J145" s="249">
        <f>'Учет 4б'!$H$925</f>
        <v>0</v>
      </c>
      <c r="K145" s="249">
        <f>'Учет 4б'!$H$927</f>
        <v>0</v>
      </c>
      <c r="L145" s="250">
        <f>'Учет 4б'!$H$929</f>
        <v>0</v>
      </c>
      <c r="M145" s="251">
        <f>'Учет 4б'!$H$931</f>
        <v>0</v>
      </c>
      <c r="N145" s="248">
        <f>'Учет 4б'!$I$923</f>
        <v>0</v>
      </c>
      <c r="O145" s="249">
        <f>'Учет 4б'!$I$925</f>
        <v>0</v>
      </c>
      <c r="P145" s="249">
        <f>'Учет 4б'!$I$927</f>
        <v>0</v>
      </c>
      <c r="Q145" s="250">
        <f>'Учет 4б'!$I$929</f>
        <v>0</v>
      </c>
      <c r="R145" s="251">
        <f>'Учет 4б'!$I$931</f>
        <v>0</v>
      </c>
      <c r="S145" s="1248"/>
      <c r="T145" s="248">
        <f>'Учет 4б'!$J$923</f>
        <v>0</v>
      </c>
      <c r="U145" s="249">
        <f>'Учет 4б'!$J$925</f>
        <v>0</v>
      </c>
      <c r="V145" s="249">
        <f>'Учет 4б'!$J$927</f>
        <v>0</v>
      </c>
      <c r="W145" s="250">
        <f>'Учет 4б'!$J$929</f>
        <v>0</v>
      </c>
      <c r="X145" s="251">
        <f>'Учет 4б'!$J$931</f>
        <v>0</v>
      </c>
      <c r="Y145" s="248">
        <f>'Учет 4б'!$K$923</f>
        <v>0</v>
      </c>
      <c r="Z145" s="249">
        <f>'Учет 4б'!$K$925</f>
        <v>0</v>
      </c>
      <c r="AA145" s="249">
        <f>'Учет 4б'!$K$927</f>
        <v>0</v>
      </c>
      <c r="AB145" s="250">
        <f>'Учет 4б'!$K$929</f>
        <v>0</v>
      </c>
      <c r="AC145" s="251">
        <f>'Учет 4б'!$K$931</f>
        <v>0</v>
      </c>
      <c r="AD145" s="248">
        <f>'Учет 4б'!$L$923</f>
        <v>0</v>
      </c>
      <c r="AE145" s="249">
        <f>'Учет 4б'!$L$925</f>
        <v>0</v>
      </c>
      <c r="AF145" s="249">
        <f>'Учет 4б'!$L$927</f>
        <v>0</v>
      </c>
      <c r="AG145" s="250">
        <f>'Учет 4б'!$L$929</f>
        <v>0</v>
      </c>
      <c r="AH145" s="251">
        <f>'Учет 4б'!$L$931</f>
        <v>0</v>
      </c>
      <c r="AI145" s="248">
        <f>'Учет 4б'!$M$923</f>
        <v>0</v>
      </c>
      <c r="AJ145" s="249">
        <f>'Учет 4б'!$M$925</f>
        <v>0</v>
      </c>
      <c r="AK145" s="249">
        <f>'Учет 4б'!$M$927</f>
        <v>0</v>
      </c>
      <c r="AL145" s="250">
        <f>'Учет 4б'!$M$929</f>
        <v>0</v>
      </c>
      <c r="AM145" s="251">
        <f>'Учет 4б'!$M$931</f>
        <v>0</v>
      </c>
      <c r="AN145" s="248">
        <f>'Учет 4б'!$N$923</f>
        <v>0</v>
      </c>
      <c r="AO145" s="249">
        <f>'Учет 4б'!$N$925</f>
        <v>0</v>
      </c>
      <c r="AP145" s="249">
        <f>'Учет 4б'!$N$927</f>
        <v>0</v>
      </c>
      <c r="AQ145" s="250">
        <f>'Учет 4б'!$N$929</f>
        <v>0</v>
      </c>
      <c r="AR145" s="251">
        <f>'Учет 4б'!$N$931</f>
        <v>0</v>
      </c>
      <c r="AS145" s="248">
        <f>'Учет 4б'!$O$923</f>
        <v>0</v>
      </c>
      <c r="AT145" s="249">
        <f>'Учет 4б'!$O$925</f>
        <v>0</v>
      </c>
      <c r="AU145" s="249">
        <f>'Учет 4б'!$O$927</f>
        <v>0</v>
      </c>
      <c r="AV145" s="250">
        <f>'Учет 4б'!$O$929</f>
        <v>0</v>
      </c>
      <c r="AW145" s="251">
        <f>'Учет 4б'!$O$931</f>
        <v>0</v>
      </c>
      <c r="AX145" s="248">
        <f>'Учет 4б'!$P$923</f>
        <v>0</v>
      </c>
      <c r="AY145" s="249">
        <f>'Учет 4б'!$P$925</f>
        <v>0</v>
      </c>
      <c r="AZ145" s="249">
        <f>'Учет 4б'!$P$927</f>
        <v>0</v>
      </c>
      <c r="BA145" s="250">
        <f>'Учет 4б'!$P$929</f>
        <v>0</v>
      </c>
      <c r="BB145" s="251">
        <f>'Учет 4б'!$P$931</f>
        <v>0</v>
      </c>
      <c r="BC145" s="248">
        <f>'Учет 4б'!$Q$923</f>
        <v>0</v>
      </c>
      <c r="BD145" s="249">
        <f>'Учет 4б'!$Q$925</f>
        <v>0</v>
      </c>
      <c r="BE145" s="249">
        <f>'Учет 4б'!$Q$927</f>
        <v>0</v>
      </c>
      <c r="BF145" s="250">
        <f>'Учет 4б'!$Q$929</f>
        <v>0</v>
      </c>
      <c r="BG145" s="251">
        <f>'Учет 4б'!$Q$931</f>
        <v>0</v>
      </c>
      <c r="BH145" s="248">
        <f>'Учет 4б'!$R$923</f>
        <v>0</v>
      </c>
      <c r="BI145" s="249">
        <f>'Учет 4б'!$R$925</f>
        <v>0</v>
      </c>
      <c r="BJ145" s="249">
        <f>'Учет 4б'!$R$927</f>
        <v>0</v>
      </c>
      <c r="BK145" s="250">
        <f>'Учет 4б'!$R$929</f>
        <v>0</v>
      </c>
      <c r="BL145" s="251">
        <f>'Учет 4б'!$R$931</f>
        <v>0</v>
      </c>
      <c r="BM145" s="248">
        <f>'Учет 4б'!$S$923</f>
        <v>0</v>
      </c>
      <c r="BN145" s="249">
        <f>'Учет 4б'!$S$925</f>
        <v>0</v>
      </c>
      <c r="BO145" s="249">
        <f>'Учет 4б'!$S$927</f>
        <v>0</v>
      </c>
      <c r="BP145" s="250">
        <f>'Учет 4б'!$S$929</f>
        <v>0</v>
      </c>
      <c r="BQ145" s="251">
        <f>'Учет 4б'!$S$931</f>
        <v>0</v>
      </c>
      <c r="BR145" s="1240"/>
      <c r="BT145" s="257"/>
    </row>
    <row r="146" spans="1:84" hidden="1" outlineLevel="1">
      <c r="A146" s="1236">
        <f>'Учет 4б'!$D$933</f>
        <v>0</v>
      </c>
      <c r="B146" s="1236">
        <f>'Учет 4б'!$C$933</f>
        <v>434</v>
      </c>
      <c r="C146" s="1227">
        <f>IF(SUM(D146:G146)&gt;0,SUM(D146:G146),IF(SUM(I146:L146)&gt;0,SUM(I146:L146),IF(SUM(N146:Q146)&gt;0,SUM(N146:Q146),0)))</f>
        <v>0</v>
      </c>
      <c r="D146" s="244">
        <f>'Учет 4б'!$G$982</f>
        <v>0</v>
      </c>
      <c r="E146" s="245">
        <f>'Учет 4б'!$G$984</f>
        <v>0</v>
      </c>
      <c r="F146" s="245">
        <f>'Учет 4б'!$G$986</f>
        <v>0</v>
      </c>
      <c r="G146" s="246">
        <f>'Учет 4б'!$G$988</f>
        <v>0</v>
      </c>
      <c r="H146" s="247">
        <f>'Учет 4б'!$G$990</f>
        <v>0</v>
      </c>
      <c r="I146" s="244">
        <f>'Учет 4б'!$H$982</f>
        <v>0</v>
      </c>
      <c r="J146" s="245">
        <f>'Учет 4б'!$H$984</f>
        <v>0</v>
      </c>
      <c r="K146" s="245">
        <f>'Учет 4б'!$H$986</f>
        <v>0</v>
      </c>
      <c r="L146" s="246">
        <f>'Учет 4б'!$H$988</f>
        <v>0</v>
      </c>
      <c r="M146" s="247">
        <f>'Учет 4б'!$H$990</f>
        <v>0</v>
      </c>
      <c r="N146" s="244">
        <f>'Учет 4б'!$I$982</f>
        <v>0</v>
      </c>
      <c r="O146" s="245">
        <f>'Учет 4б'!$I$984</f>
        <v>0</v>
      </c>
      <c r="P146" s="245">
        <f>'Учет 4б'!$I$986</f>
        <v>0</v>
      </c>
      <c r="Q146" s="246">
        <f>'Учет 4б'!$I$988</f>
        <v>0</v>
      </c>
      <c r="R146" s="247">
        <f>'Учет 4б'!$I$990</f>
        <v>0</v>
      </c>
      <c r="S146" s="1247">
        <f>(H147+R147)/2</f>
        <v>0</v>
      </c>
      <c r="T146" s="244">
        <f>'Учет 4б'!$J$982</f>
        <v>0</v>
      </c>
      <c r="U146" s="245">
        <f>'Учет 4б'!$J$984</f>
        <v>0</v>
      </c>
      <c r="V146" s="245">
        <f>'Учет 4б'!$J$986</f>
        <v>0</v>
      </c>
      <c r="W146" s="246">
        <f>'Учет 4б'!$J$988</f>
        <v>0</v>
      </c>
      <c r="X146" s="247">
        <f>'Учет 4б'!$J$990</f>
        <v>0</v>
      </c>
      <c r="Y146" s="244">
        <f>'Учет 4б'!$K$982</f>
        <v>0</v>
      </c>
      <c r="Z146" s="245">
        <f>'Учет 4б'!$K$984</f>
        <v>0</v>
      </c>
      <c r="AA146" s="245">
        <f>'Учет 4б'!$K$986</f>
        <v>0</v>
      </c>
      <c r="AB146" s="246">
        <f>'Учет 4б'!$K$988</f>
        <v>0</v>
      </c>
      <c r="AC146" s="247">
        <f>'Учет 4б'!$K$990</f>
        <v>0</v>
      </c>
      <c r="AD146" s="244">
        <f>'Учет 4б'!$L$982</f>
        <v>0</v>
      </c>
      <c r="AE146" s="245">
        <f>'Учет 4б'!$L$984</f>
        <v>0</v>
      </c>
      <c r="AF146" s="245">
        <f>'Учет 4б'!$L$986</f>
        <v>0</v>
      </c>
      <c r="AG146" s="246">
        <f>'Учет 4б'!$L$988</f>
        <v>0</v>
      </c>
      <c r="AH146" s="247">
        <f>'Учет 4б'!$L$990</f>
        <v>0</v>
      </c>
      <c r="AI146" s="244">
        <f>'Учет 4б'!$M$982</f>
        <v>0</v>
      </c>
      <c r="AJ146" s="245">
        <f>'Учет 4б'!$M$984</f>
        <v>0</v>
      </c>
      <c r="AK146" s="245">
        <f>'Учет 4б'!$M$986</f>
        <v>0</v>
      </c>
      <c r="AL146" s="246">
        <f>'Учет 4б'!$M$988</f>
        <v>0</v>
      </c>
      <c r="AM146" s="247">
        <f>'Учет 4б'!$M$990</f>
        <v>0</v>
      </c>
      <c r="AN146" s="244">
        <f>'Учет 4б'!$N$982</f>
        <v>0</v>
      </c>
      <c r="AO146" s="245">
        <f>'Учет 4б'!$N$984</f>
        <v>0</v>
      </c>
      <c r="AP146" s="245">
        <f>'Учет 4б'!$N$986</f>
        <v>0</v>
      </c>
      <c r="AQ146" s="246">
        <f>'Учет 4б'!$N$988</f>
        <v>0</v>
      </c>
      <c r="AR146" s="247">
        <f>'Учет 4б'!$N$990</f>
        <v>0</v>
      </c>
      <c r="AS146" s="244">
        <f>'Учет 4б'!$O$982</f>
        <v>0</v>
      </c>
      <c r="AT146" s="245">
        <f>'Учет 4б'!$O$984</f>
        <v>0</v>
      </c>
      <c r="AU146" s="245">
        <f>'Учет 4б'!$O$986</f>
        <v>0</v>
      </c>
      <c r="AV146" s="246">
        <f>'Учет 4б'!$O$988</f>
        <v>0</v>
      </c>
      <c r="AW146" s="247">
        <f>'Учет 4б'!$O$990</f>
        <v>0</v>
      </c>
      <c r="AX146" s="244">
        <f>'Учет 4б'!$P$982</f>
        <v>0</v>
      </c>
      <c r="AY146" s="245">
        <f>'Учет 4б'!$P$984</f>
        <v>0</v>
      </c>
      <c r="AZ146" s="245">
        <f>'Учет 4б'!$P$986</f>
        <v>0</v>
      </c>
      <c r="BA146" s="246">
        <f>'Учет 4б'!$P$988</f>
        <v>0</v>
      </c>
      <c r="BB146" s="247">
        <f>'Учет 4б'!$P$990</f>
        <v>0</v>
      </c>
      <c r="BC146" s="244">
        <f>'Учет 4б'!$Q$982</f>
        <v>0</v>
      </c>
      <c r="BD146" s="245">
        <f>'Учет 4б'!$Q$984</f>
        <v>0</v>
      </c>
      <c r="BE146" s="245">
        <f>'Учет 4б'!$Q$986</f>
        <v>0</v>
      </c>
      <c r="BF146" s="246">
        <f>'Учет 4б'!$Q$988</f>
        <v>0</v>
      </c>
      <c r="BG146" s="247">
        <f>'Учет 4б'!$Q$990</f>
        <v>0</v>
      </c>
      <c r="BH146" s="244">
        <f>'Учет 4б'!$R$982</f>
        <v>0</v>
      </c>
      <c r="BI146" s="245">
        <f>'Учет 4б'!$R$984</f>
        <v>0</v>
      </c>
      <c r="BJ146" s="245">
        <f>'Учет 4б'!$R$986</f>
        <v>0</v>
      </c>
      <c r="BK146" s="246">
        <f>'Учет 4б'!$R$988</f>
        <v>0</v>
      </c>
      <c r="BL146" s="247">
        <f>'Учет 4б'!$R$990</f>
        <v>0</v>
      </c>
      <c r="BM146" s="244">
        <f>'Учет 4б'!$S$982</f>
        <v>0</v>
      </c>
      <c r="BN146" s="245">
        <f>'Учет 4б'!$S$984</f>
        <v>0</v>
      </c>
      <c r="BO146" s="245">
        <f>'Учет 4б'!$S$986</f>
        <v>0</v>
      </c>
      <c r="BP146" s="246">
        <f>'Учет 4б'!$S$988</f>
        <v>0</v>
      </c>
      <c r="BQ146" s="247">
        <f>'Учет 4б'!$S$990</f>
        <v>0</v>
      </c>
      <c r="BR146" s="1239">
        <f>BL147</f>
        <v>0</v>
      </c>
      <c r="BT146" s="257">
        <v>1</v>
      </c>
    </row>
    <row r="147" spans="1:84" ht="13.5" hidden="1" outlineLevel="1" thickBot="1">
      <c r="A147" s="1238"/>
      <c r="B147" s="1238"/>
      <c r="C147" s="1228"/>
      <c r="D147" s="248">
        <f>'Учет 4б'!$G$983</f>
        <v>0</v>
      </c>
      <c r="E147" s="249">
        <f>'Учет 4б'!$G$985</f>
        <v>0</v>
      </c>
      <c r="F147" s="249">
        <f>'Учет 4б'!$G$987</f>
        <v>0</v>
      </c>
      <c r="G147" s="250">
        <f>'Учет 4б'!$G$989</f>
        <v>0</v>
      </c>
      <c r="H147" s="251">
        <f>'Учет 4б'!$G$991</f>
        <v>0</v>
      </c>
      <c r="I147" s="248">
        <f>'Учет 4б'!$H$983</f>
        <v>0</v>
      </c>
      <c r="J147" s="249">
        <f>'Учет 4б'!$H$985</f>
        <v>0</v>
      </c>
      <c r="K147" s="249">
        <f>'Учет 4б'!$H$987</f>
        <v>0</v>
      </c>
      <c r="L147" s="250">
        <f>'Учет 4б'!$H$989</f>
        <v>0</v>
      </c>
      <c r="M147" s="251">
        <f>'Учет 4б'!$H$991</f>
        <v>0</v>
      </c>
      <c r="N147" s="248">
        <f>'Учет 4б'!$I$983</f>
        <v>0</v>
      </c>
      <c r="O147" s="249">
        <f>'Учет 4б'!$I$985</f>
        <v>0</v>
      </c>
      <c r="P147" s="249">
        <f>'Учет 4б'!$I$987</f>
        <v>0</v>
      </c>
      <c r="Q147" s="250">
        <f>'Учет 4б'!$I$989</f>
        <v>0</v>
      </c>
      <c r="R147" s="251">
        <f>'Учет 4б'!$I$991</f>
        <v>0</v>
      </c>
      <c r="S147" s="1248"/>
      <c r="T147" s="248">
        <f>'Учет 4б'!$J$983</f>
        <v>0</v>
      </c>
      <c r="U147" s="249">
        <f>'Учет 4б'!$J$985</f>
        <v>0</v>
      </c>
      <c r="V147" s="249">
        <f>'Учет 4б'!$J$987</f>
        <v>0</v>
      </c>
      <c r="W147" s="250">
        <f>'Учет 4б'!$J$989</f>
        <v>0</v>
      </c>
      <c r="X147" s="251">
        <f>'Учет 4б'!$J$991</f>
        <v>0</v>
      </c>
      <c r="Y147" s="248">
        <f>'Учет 4б'!$K$983</f>
        <v>0</v>
      </c>
      <c r="Z147" s="249">
        <f>'Учет 4б'!$K$985</f>
        <v>0</v>
      </c>
      <c r="AA147" s="249">
        <f>'Учет 4б'!$K$987</f>
        <v>0</v>
      </c>
      <c r="AB147" s="250">
        <f>'Учет 4б'!$K$989</f>
        <v>0</v>
      </c>
      <c r="AC147" s="251">
        <f>'Учет 4б'!$K$991</f>
        <v>0</v>
      </c>
      <c r="AD147" s="248">
        <f>'Учет 4б'!$L$983</f>
        <v>0</v>
      </c>
      <c r="AE147" s="249">
        <f>'Учет 4б'!$L$985</f>
        <v>0</v>
      </c>
      <c r="AF147" s="249">
        <f>'Учет 4б'!$L$987</f>
        <v>0</v>
      </c>
      <c r="AG147" s="250">
        <f>'Учет 4б'!$L$989</f>
        <v>0</v>
      </c>
      <c r="AH147" s="251">
        <f>'Учет 4б'!$L$991</f>
        <v>0</v>
      </c>
      <c r="AI147" s="248">
        <f>'Учет 4б'!$M$983</f>
        <v>0</v>
      </c>
      <c r="AJ147" s="249">
        <f>'Учет 4б'!$M$985</f>
        <v>0</v>
      </c>
      <c r="AK147" s="249">
        <f>'Учет 4б'!$M$987</f>
        <v>0</v>
      </c>
      <c r="AL147" s="250">
        <f>'Учет 4б'!$M$989</f>
        <v>0</v>
      </c>
      <c r="AM147" s="251">
        <f>'Учет 4б'!$M$991</f>
        <v>0</v>
      </c>
      <c r="AN147" s="248">
        <f>'Учет 4б'!$N$983</f>
        <v>0</v>
      </c>
      <c r="AO147" s="249">
        <f>'Учет 4б'!$N$985</f>
        <v>0</v>
      </c>
      <c r="AP147" s="249">
        <f>'Учет 4б'!$N$987</f>
        <v>0</v>
      </c>
      <c r="AQ147" s="250">
        <f>'Учет 4б'!$N$989</f>
        <v>0</v>
      </c>
      <c r="AR147" s="251">
        <f>'Учет 4б'!$N$991</f>
        <v>0</v>
      </c>
      <c r="AS147" s="248">
        <f>'Учет 4б'!$O$983</f>
        <v>0</v>
      </c>
      <c r="AT147" s="249">
        <f>'Учет 4б'!$O$985</f>
        <v>0</v>
      </c>
      <c r="AU147" s="249">
        <f>'Учет 4б'!$O$987</f>
        <v>0</v>
      </c>
      <c r="AV147" s="250">
        <f>'Учет 4б'!$O$989</f>
        <v>0</v>
      </c>
      <c r="AW147" s="251">
        <f>'Учет 4б'!$O$991</f>
        <v>0</v>
      </c>
      <c r="AX147" s="248">
        <f>'Учет 4б'!$P$983</f>
        <v>0</v>
      </c>
      <c r="AY147" s="249">
        <f>'Учет 4б'!$P$985</f>
        <v>0</v>
      </c>
      <c r="AZ147" s="249">
        <f>'Учет 4б'!$P$987</f>
        <v>0</v>
      </c>
      <c r="BA147" s="250">
        <f>'Учет 4б'!$P$989</f>
        <v>0</v>
      </c>
      <c r="BB147" s="251">
        <f>'Учет 4б'!$P$991</f>
        <v>0</v>
      </c>
      <c r="BC147" s="248">
        <f>'Учет 4б'!$Q$983</f>
        <v>0</v>
      </c>
      <c r="BD147" s="249">
        <f>'Учет 4б'!$Q$985</f>
        <v>0</v>
      </c>
      <c r="BE147" s="249">
        <f>'Учет 4б'!$Q$987</f>
        <v>0</v>
      </c>
      <c r="BF147" s="250">
        <f>'Учет 4б'!$Q$989</f>
        <v>0</v>
      </c>
      <c r="BG147" s="251">
        <f>'Учет 4б'!$Q$991</f>
        <v>0</v>
      </c>
      <c r="BH147" s="248">
        <f>'Учет 4б'!$R$983</f>
        <v>0</v>
      </c>
      <c r="BI147" s="249">
        <f>'Учет 4б'!$R$985</f>
        <v>0</v>
      </c>
      <c r="BJ147" s="249">
        <f>'Учет 4б'!$R$987</f>
        <v>0</v>
      </c>
      <c r="BK147" s="250">
        <f>'Учет 4б'!$R$989</f>
        <v>0</v>
      </c>
      <c r="BL147" s="251">
        <f>'Учет 4б'!$R$991</f>
        <v>0</v>
      </c>
      <c r="BM147" s="248">
        <f>'Учет 4б'!$S$983</f>
        <v>0</v>
      </c>
      <c r="BN147" s="249">
        <f>'Учет 4б'!$S$985</f>
        <v>0</v>
      </c>
      <c r="BO147" s="249">
        <f>'Учет 4б'!$S$987</f>
        <v>0</v>
      </c>
      <c r="BP147" s="250">
        <f>'Учет 4б'!$S$989</f>
        <v>0</v>
      </c>
      <c r="BQ147" s="251">
        <f>'Учет 4б'!$S$991</f>
        <v>0</v>
      </c>
      <c r="BR147" s="1240"/>
      <c r="BT147" s="257"/>
    </row>
    <row r="148" spans="1:84" hidden="1" outlineLevel="1">
      <c r="A148" s="1236">
        <f>'Учет 4б'!$D$993</f>
        <v>0</v>
      </c>
      <c r="B148" s="1236">
        <f>'Учет 4б'!$C$993</f>
        <v>435</v>
      </c>
      <c r="C148" s="1227">
        <f>IF(SUM(D148:G148)&gt;0,SUM(D148:G148),IF(SUM(I148:L148)&gt;0,SUM(I148:L148),IF(SUM(N148:Q148)&gt;0,SUM(N148:Q148),0)))</f>
        <v>0</v>
      </c>
      <c r="D148" s="244">
        <f>'Учет 4б'!$G$1042</f>
        <v>0</v>
      </c>
      <c r="E148" s="245">
        <f>'Учет 4б'!$G$1044</f>
        <v>0</v>
      </c>
      <c r="F148" s="245">
        <f>'Учет 4б'!$G$1046</f>
        <v>0</v>
      </c>
      <c r="G148" s="246">
        <f>'Учет 4б'!$G$1048</f>
        <v>0</v>
      </c>
      <c r="H148" s="247">
        <f>'Учет 4б'!$G$1050</f>
        <v>0</v>
      </c>
      <c r="I148" s="244">
        <f>'Учет 4б'!$H$1042</f>
        <v>0</v>
      </c>
      <c r="J148" s="245">
        <f>'Учет 4б'!$H$1044</f>
        <v>0</v>
      </c>
      <c r="K148" s="245">
        <f>'Учет 4б'!$H$1046</f>
        <v>0</v>
      </c>
      <c r="L148" s="246">
        <f>'Учет 4б'!$H$1048</f>
        <v>0</v>
      </c>
      <c r="M148" s="247">
        <f>'Учет 4б'!$H$1050</f>
        <v>0</v>
      </c>
      <c r="N148" s="244">
        <f>'Учет 4б'!$I$1042</f>
        <v>0</v>
      </c>
      <c r="O148" s="245">
        <f>'Учет 4б'!$I$1044</f>
        <v>0</v>
      </c>
      <c r="P148" s="245">
        <f>'Учет 4б'!$I$1046</f>
        <v>0</v>
      </c>
      <c r="Q148" s="246">
        <f>'Учет 4б'!$I$1048</f>
        <v>0</v>
      </c>
      <c r="R148" s="247">
        <f>'Учет 4б'!$I$1050</f>
        <v>0</v>
      </c>
      <c r="S148" s="1247">
        <f>(H149+R149)/2</f>
        <v>0</v>
      </c>
      <c r="T148" s="244">
        <f>'Учет 4б'!$J$1042</f>
        <v>0</v>
      </c>
      <c r="U148" s="245">
        <f>'Учет 4б'!$J$1044</f>
        <v>0</v>
      </c>
      <c r="V148" s="245">
        <f>'Учет 4б'!$J$1046</f>
        <v>0</v>
      </c>
      <c r="W148" s="246">
        <f>'Учет 4б'!$J$1048</f>
        <v>0</v>
      </c>
      <c r="X148" s="247">
        <f>'Учет 4б'!$J$1050</f>
        <v>0</v>
      </c>
      <c r="Y148" s="244">
        <f>'Учет 4б'!$K$1042</f>
        <v>0</v>
      </c>
      <c r="Z148" s="245">
        <f>'Учет 4б'!$K$1044</f>
        <v>0</v>
      </c>
      <c r="AA148" s="245">
        <f>'Учет 4б'!$K$1046</f>
        <v>0</v>
      </c>
      <c r="AB148" s="246">
        <f>'Учет 4б'!$K$1048</f>
        <v>0</v>
      </c>
      <c r="AC148" s="247">
        <f>'Учет 4б'!$K$1050</f>
        <v>0</v>
      </c>
      <c r="AD148" s="244">
        <f>'Учет 4б'!$L$1042</f>
        <v>0</v>
      </c>
      <c r="AE148" s="245">
        <f>'Учет 4б'!$L$1044</f>
        <v>0</v>
      </c>
      <c r="AF148" s="245">
        <f>'Учет 4б'!$L$1046</f>
        <v>0</v>
      </c>
      <c r="AG148" s="246">
        <f>'Учет 4б'!$L$1048</f>
        <v>0</v>
      </c>
      <c r="AH148" s="247">
        <f>'Учет 4б'!$L$1050</f>
        <v>0</v>
      </c>
      <c r="AI148" s="244">
        <f>'Учет 4б'!$M$1042</f>
        <v>0</v>
      </c>
      <c r="AJ148" s="245">
        <f>'Учет 4б'!$M$1044</f>
        <v>0</v>
      </c>
      <c r="AK148" s="245">
        <f>'Учет 4б'!$M$1046</f>
        <v>0</v>
      </c>
      <c r="AL148" s="246">
        <f>'Учет 4б'!$M$1048</f>
        <v>0</v>
      </c>
      <c r="AM148" s="247">
        <f>'Учет 4б'!$M$1050</f>
        <v>0</v>
      </c>
      <c r="AN148" s="244">
        <f>'Учет 4б'!$N$1042</f>
        <v>0</v>
      </c>
      <c r="AO148" s="245">
        <f>'Учет 4б'!$N$1044</f>
        <v>0</v>
      </c>
      <c r="AP148" s="245">
        <f>'Учет 4б'!$N$1046</f>
        <v>0</v>
      </c>
      <c r="AQ148" s="246">
        <f>'Учет 4б'!$N$1048</f>
        <v>0</v>
      </c>
      <c r="AR148" s="247">
        <f>'Учет 4б'!$N$1050</f>
        <v>0</v>
      </c>
      <c r="AS148" s="244">
        <f>'Учет 4б'!$O$1042</f>
        <v>0</v>
      </c>
      <c r="AT148" s="245">
        <f>'Учет 4б'!$O$1044</f>
        <v>0</v>
      </c>
      <c r="AU148" s="245">
        <f>'Учет 4б'!$O$1046</f>
        <v>0</v>
      </c>
      <c r="AV148" s="246">
        <f>'Учет 4б'!$O$1048</f>
        <v>0</v>
      </c>
      <c r="AW148" s="247">
        <f>'Учет 4б'!$O$1050</f>
        <v>0</v>
      </c>
      <c r="AX148" s="244">
        <f>'Учет 4б'!$P$1042</f>
        <v>0</v>
      </c>
      <c r="AY148" s="245">
        <f>'Учет 4б'!$P$1044</f>
        <v>0</v>
      </c>
      <c r="AZ148" s="245">
        <f>'Учет 4б'!$P$1046</f>
        <v>0</v>
      </c>
      <c r="BA148" s="246">
        <f>'Учет 4б'!$P$1048</f>
        <v>0</v>
      </c>
      <c r="BB148" s="247">
        <f>'Учет 4б'!$P$1050</f>
        <v>0</v>
      </c>
      <c r="BC148" s="244">
        <f>'Учет 4б'!$Q$1042</f>
        <v>0</v>
      </c>
      <c r="BD148" s="245">
        <f>'Учет 4б'!$Q$1044</f>
        <v>0</v>
      </c>
      <c r="BE148" s="245">
        <f>'Учет 4б'!$Q$1046</f>
        <v>0</v>
      </c>
      <c r="BF148" s="246">
        <f>'Учет 4б'!$Q$1048</f>
        <v>0</v>
      </c>
      <c r="BG148" s="247">
        <f>'Учет 4б'!$Q$1050</f>
        <v>0</v>
      </c>
      <c r="BH148" s="244">
        <f>'Учет 4б'!$R$1042</f>
        <v>0</v>
      </c>
      <c r="BI148" s="245">
        <f>'Учет 4б'!$R$1044</f>
        <v>0</v>
      </c>
      <c r="BJ148" s="245">
        <f>'Учет 4б'!$R$1046</f>
        <v>0</v>
      </c>
      <c r="BK148" s="246">
        <f>'Учет 4б'!$R$1048</f>
        <v>0</v>
      </c>
      <c r="BL148" s="247">
        <f>'Учет 4б'!$R$1050</f>
        <v>0</v>
      </c>
      <c r="BM148" s="244">
        <f>'Учет 4б'!$S$1042</f>
        <v>0</v>
      </c>
      <c r="BN148" s="245">
        <f>'Учет 4б'!$S$1044</f>
        <v>0</v>
      </c>
      <c r="BO148" s="245">
        <f>'Учет 4б'!$S$1046</f>
        <v>0</v>
      </c>
      <c r="BP148" s="246">
        <f>'Учет 4б'!$S$1048</f>
        <v>0</v>
      </c>
      <c r="BQ148" s="247">
        <f>'Учет 4б'!$S$1050</f>
        <v>0</v>
      </c>
      <c r="BR148" s="1239">
        <f>BL149</f>
        <v>0</v>
      </c>
      <c r="BT148" s="257">
        <v>1</v>
      </c>
    </row>
    <row r="149" spans="1:84" ht="13.5" hidden="1" outlineLevel="1" thickBot="1">
      <c r="A149" s="1238"/>
      <c r="B149" s="1238"/>
      <c r="C149" s="1228"/>
      <c r="D149" s="248">
        <f>'Учет 4б'!$G$1043</f>
        <v>0</v>
      </c>
      <c r="E149" s="249">
        <f>'Учет 4б'!$G$1045</f>
        <v>0</v>
      </c>
      <c r="F149" s="249">
        <f>'Учет 4б'!$G$1047</f>
        <v>0</v>
      </c>
      <c r="G149" s="250">
        <f>'Учет 4б'!$G$1049</f>
        <v>0</v>
      </c>
      <c r="H149" s="251">
        <f>'Учет 4б'!$G$1051</f>
        <v>0</v>
      </c>
      <c r="I149" s="248">
        <f>'Учет 4б'!$H$1043</f>
        <v>0</v>
      </c>
      <c r="J149" s="249">
        <f>'Учет 4б'!$H$1045</f>
        <v>0</v>
      </c>
      <c r="K149" s="249">
        <f>'Учет 4б'!$H$1047</f>
        <v>0</v>
      </c>
      <c r="L149" s="250">
        <f>'Учет 4б'!$H$1049</f>
        <v>0</v>
      </c>
      <c r="M149" s="251">
        <f>'Учет 4б'!$H$1051</f>
        <v>0</v>
      </c>
      <c r="N149" s="248">
        <f>'Учет 4б'!$I$1043</f>
        <v>0</v>
      </c>
      <c r="O149" s="249">
        <f>'Учет 4б'!$I$1045</f>
        <v>0</v>
      </c>
      <c r="P149" s="249">
        <f>'Учет 4б'!$I$1047</f>
        <v>0</v>
      </c>
      <c r="Q149" s="250">
        <f>'Учет 4б'!$I$1049</f>
        <v>0</v>
      </c>
      <c r="R149" s="251">
        <f>'Учет 4б'!$I$1051</f>
        <v>0</v>
      </c>
      <c r="S149" s="1248"/>
      <c r="T149" s="248">
        <f>'Учет 4б'!$J$1043</f>
        <v>0</v>
      </c>
      <c r="U149" s="249">
        <f>'Учет 4б'!$J$1045</f>
        <v>0</v>
      </c>
      <c r="V149" s="249">
        <f>'Учет 4б'!$J$1047</f>
        <v>0</v>
      </c>
      <c r="W149" s="250">
        <f>'Учет 4б'!$J$1049</f>
        <v>0</v>
      </c>
      <c r="X149" s="251">
        <f>'Учет 4б'!$J$1051</f>
        <v>0</v>
      </c>
      <c r="Y149" s="248">
        <f>'Учет 4б'!$K$1043</f>
        <v>0</v>
      </c>
      <c r="Z149" s="249">
        <f>'Учет 4б'!$K$1045</f>
        <v>0</v>
      </c>
      <c r="AA149" s="249">
        <f>'Учет 4б'!$K$1047</f>
        <v>0</v>
      </c>
      <c r="AB149" s="250">
        <f>'Учет 4б'!$K$1049</f>
        <v>0</v>
      </c>
      <c r="AC149" s="251">
        <f>'Учет 4б'!$K$1051</f>
        <v>0</v>
      </c>
      <c r="AD149" s="248">
        <f>'Учет 4б'!$L$1043</f>
        <v>0</v>
      </c>
      <c r="AE149" s="249">
        <f>'Учет 4б'!$L$1045</f>
        <v>0</v>
      </c>
      <c r="AF149" s="249">
        <f>'Учет 4б'!$L$1047</f>
        <v>0</v>
      </c>
      <c r="AG149" s="250">
        <f>'Учет 4б'!$L$1049</f>
        <v>0</v>
      </c>
      <c r="AH149" s="251">
        <f>'Учет 4б'!$L$1051</f>
        <v>0</v>
      </c>
      <c r="AI149" s="248">
        <f>'Учет 4б'!$M$1043</f>
        <v>0</v>
      </c>
      <c r="AJ149" s="249">
        <f>'Учет 4б'!$M$1045</f>
        <v>0</v>
      </c>
      <c r="AK149" s="249">
        <f>'Учет 4б'!$M$1047</f>
        <v>0</v>
      </c>
      <c r="AL149" s="250">
        <f>'Учет 4б'!$M$1049</f>
        <v>0</v>
      </c>
      <c r="AM149" s="251">
        <f>'Учет 4б'!$M$1051</f>
        <v>0</v>
      </c>
      <c r="AN149" s="248">
        <f>'Учет 4б'!$N$1043</f>
        <v>0</v>
      </c>
      <c r="AO149" s="249">
        <f>'Учет 4б'!$N$1045</f>
        <v>0</v>
      </c>
      <c r="AP149" s="249">
        <f>'Учет 4б'!$N$1047</f>
        <v>0</v>
      </c>
      <c r="AQ149" s="250">
        <f>'Учет 4б'!$N$1049</f>
        <v>0</v>
      </c>
      <c r="AR149" s="251">
        <f>'Учет 4б'!$N$1051</f>
        <v>0</v>
      </c>
      <c r="AS149" s="248">
        <f>'Учет 4б'!$O$1043</f>
        <v>0</v>
      </c>
      <c r="AT149" s="249">
        <f>'Учет 4б'!$O$1045</f>
        <v>0</v>
      </c>
      <c r="AU149" s="249">
        <f>'Учет 4б'!$O$1047</f>
        <v>0</v>
      </c>
      <c r="AV149" s="250">
        <f>'Учет 4б'!$O$1049</f>
        <v>0</v>
      </c>
      <c r="AW149" s="251">
        <f>'Учет 4б'!$O$1051</f>
        <v>0</v>
      </c>
      <c r="AX149" s="248">
        <f>'Учет 4б'!$P$1043</f>
        <v>0</v>
      </c>
      <c r="AY149" s="249">
        <f>'Учет 4б'!$P$1045</f>
        <v>0</v>
      </c>
      <c r="AZ149" s="249">
        <f>'Учет 4б'!$P$1047</f>
        <v>0</v>
      </c>
      <c r="BA149" s="250">
        <f>'Учет 4б'!$P$1049</f>
        <v>0</v>
      </c>
      <c r="BB149" s="251">
        <f>'Учет 4б'!$P$1051</f>
        <v>0</v>
      </c>
      <c r="BC149" s="248">
        <f>'Учет 4б'!$Q$1043</f>
        <v>0</v>
      </c>
      <c r="BD149" s="249">
        <f>'Учет 4б'!$Q$1045</f>
        <v>0</v>
      </c>
      <c r="BE149" s="249">
        <f>'Учет 4б'!$Q$1047</f>
        <v>0</v>
      </c>
      <c r="BF149" s="250">
        <f>'Учет 4б'!$Q$1049</f>
        <v>0</v>
      </c>
      <c r="BG149" s="251">
        <f>'Учет 4б'!$Q$1051</f>
        <v>0</v>
      </c>
      <c r="BH149" s="248">
        <f>'Учет 4б'!$R$1043</f>
        <v>0</v>
      </c>
      <c r="BI149" s="249">
        <f>'Учет 4б'!$R$1045</f>
        <v>0</v>
      </c>
      <c r="BJ149" s="249">
        <f>'Учет 4б'!$R$1047</f>
        <v>0</v>
      </c>
      <c r="BK149" s="250">
        <f>'Учет 4б'!$R$1049</f>
        <v>0</v>
      </c>
      <c r="BL149" s="251">
        <f>'Учет 4б'!$R$1051</f>
        <v>0</v>
      </c>
      <c r="BM149" s="248">
        <f>'Учет 4б'!$S$1043</f>
        <v>0</v>
      </c>
      <c r="BN149" s="249">
        <f>'Учет 4б'!$S$1045</f>
        <v>0</v>
      </c>
      <c r="BO149" s="249">
        <f>'Учет 4б'!$S$1047</f>
        <v>0</v>
      </c>
      <c r="BP149" s="250">
        <f>'Учет 4б'!$S$1049</f>
        <v>0</v>
      </c>
      <c r="BQ149" s="251">
        <f>'Учет 4б'!$S$1051</f>
        <v>0</v>
      </c>
      <c r="BR149" s="1240"/>
      <c r="BT149" s="257"/>
    </row>
    <row r="150" spans="1:84" hidden="1" outlineLevel="1">
      <c r="A150" s="1236">
        <f>'Учет 4б'!$D$1053</f>
        <v>0</v>
      </c>
      <c r="B150" s="1236">
        <f>'Учет 4б'!$C$1053</f>
        <v>436</v>
      </c>
      <c r="C150" s="1227">
        <f>IF(SUM(D150:G150)&gt;0,SUM(D150:G150),IF(SUM(I150:L150)&gt;0,SUM(I150:L150),IF(SUM(N150:Q150)&gt;0,SUM(N150:Q150),0)))</f>
        <v>0</v>
      </c>
      <c r="D150" s="244">
        <f>'Учет 4б'!$G$1102</f>
        <v>0</v>
      </c>
      <c r="E150" s="245">
        <f>'Учет 4б'!$G$1104</f>
        <v>0</v>
      </c>
      <c r="F150" s="245">
        <f>'Учет 4б'!$G$1106</f>
        <v>0</v>
      </c>
      <c r="G150" s="246">
        <f>'Учет 4б'!$G$1108</f>
        <v>0</v>
      </c>
      <c r="H150" s="247">
        <f>'Учет 4б'!$G$1110</f>
        <v>0</v>
      </c>
      <c r="I150" s="244">
        <f>'Учет 4б'!$H$1102</f>
        <v>0</v>
      </c>
      <c r="J150" s="245">
        <f>'Учет 4б'!$H$1104</f>
        <v>0</v>
      </c>
      <c r="K150" s="245">
        <f>'Учет 4б'!$H$1106</f>
        <v>0</v>
      </c>
      <c r="L150" s="246">
        <f>'Учет 4б'!$H$1108</f>
        <v>0</v>
      </c>
      <c r="M150" s="247">
        <f>'Учет 4б'!$H$1110</f>
        <v>0</v>
      </c>
      <c r="N150" s="244">
        <f>'Учет 4б'!$I$1102</f>
        <v>0</v>
      </c>
      <c r="O150" s="245">
        <f>'Учет 4б'!$I$1104</f>
        <v>0</v>
      </c>
      <c r="P150" s="245">
        <f>'Учет 4б'!$I$1106</f>
        <v>0</v>
      </c>
      <c r="Q150" s="246">
        <f>'Учет 4б'!$I$1108</f>
        <v>0</v>
      </c>
      <c r="R150" s="247">
        <f>'Учет 4б'!$I$1110</f>
        <v>0</v>
      </c>
      <c r="S150" s="1247">
        <f>(H151+R151)/2</f>
        <v>0</v>
      </c>
      <c r="T150" s="244">
        <f>'Учет 4б'!$J$1102</f>
        <v>0</v>
      </c>
      <c r="U150" s="245">
        <f>'Учет 4б'!$J$1104</f>
        <v>0</v>
      </c>
      <c r="V150" s="245">
        <f>'Учет 4б'!$J$1106</f>
        <v>0</v>
      </c>
      <c r="W150" s="246">
        <f>'Учет 4б'!$J$1108</f>
        <v>0</v>
      </c>
      <c r="X150" s="247">
        <f>'Учет 4б'!$J$1110</f>
        <v>0</v>
      </c>
      <c r="Y150" s="244">
        <f>'Учет 4б'!$K$1102</f>
        <v>0</v>
      </c>
      <c r="Z150" s="245">
        <f>'Учет 4б'!$K$1104</f>
        <v>0</v>
      </c>
      <c r="AA150" s="245">
        <f>'Учет 4б'!$K$1106</f>
        <v>0</v>
      </c>
      <c r="AB150" s="246">
        <f>'Учет 4б'!$K$1108</f>
        <v>0</v>
      </c>
      <c r="AC150" s="247">
        <f>'Учет 4б'!$K$1110</f>
        <v>0</v>
      </c>
      <c r="AD150" s="244">
        <f>'Учет 4б'!$L$1102</f>
        <v>0</v>
      </c>
      <c r="AE150" s="245">
        <f>'Учет 4б'!$L$1104</f>
        <v>0</v>
      </c>
      <c r="AF150" s="245">
        <f>'Учет 4б'!$L$1106</f>
        <v>0</v>
      </c>
      <c r="AG150" s="246">
        <f>'Учет 4б'!$L$1108</f>
        <v>0</v>
      </c>
      <c r="AH150" s="247">
        <f>'Учет 4б'!$L$1110</f>
        <v>0</v>
      </c>
      <c r="AI150" s="244">
        <f>'Учет 4б'!$M$1102</f>
        <v>0</v>
      </c>
      <c r="AJ150" s="245">
        <f>'Учет 4б'!$M$1104</f>
        <v>0</v>
      </c>
      <c r="AK150" s="245">
        <f>'Учет 4б'!$M$1106</f>
        <v>0</v>
      </c>
      <c r="AL150" s="246">
        <f>'Учет 4б'!$M$1108</f>
        <v>0</v>
      </c>
      <c r="AM150" s="247">
        <f>'Учет 4б'!$M$1110</f>
        <v>0</v>
      </c>
      <c r="AN150" s="244">
        <f>'Учет 4б'!$N$1102</f>
        <v>0</v>
      </c>
      <c r="AO150" s="245">
        <f>'Учет 4б'!$N$1104</f>
        <v>0</v>
      </c>
      <c r="AP150" s="245">
        <f>'Учет 4б'!$N$1106</f>
        <v>0</v>
      </c>
      <c r="AQ150" s="246">
        <f>'Учет 4б'!$N$1108</f>
        <v>0</v>
      </c>
      <c r="AR150" s="247">
        <f>'Учет 4б'!$N$1110</f>
        <v>0</v>
      </c>
      <c r="AS150" s="244">
        <f>'Учет 4б'!$O$1102</f>
        <v>0</v>
      </c>
      <c r="AT150" s="245">
        <f>'Учет 4б'!$O$1104</f>
        <v>0</v>
      </c>
      <c r="AU150" s="245">
        <f>'Учет 4б'!$O$1106</f>
        <v>0</v>
      </c>
      <c r="AV150" s="246">
        <f>'Учет 4б'!$O$1108</f>
        <v>0</v>
      </c>
      <c r="AW150" s="247">
        <f>'Учет 4б'!$O$1110</f>
        <v>0</v>
      </c>
      <c r="AX150" s="244">
        <f>'Учет 4б'!$P$1102</f>
        <v>0</v>
      </c>
      <c r="AY150" s="245">
        <f>'Учет 4б'!$P$1104</f>
        <v>0</v>
      </c>
      <c r="AZ150" s="245">
        <f>'Учет 4б'!$P$1106</f>
        <v>0</v>
      </c>
      <c r="BA150" s="246">
        <f>'Учет 4б'!$P$1108</f>
        <v>0</v>
      </c>
      <c r="BB150" s="247">
        <f>'Учет 4б'!$P$1110</f>
        <v>0</v>
      </c>
      <c r="BC150" s="244">
        <f>'Учет 4б'!$Q$1102</f>
        <v>0</v>
      </c>
      <c r="BD150" s="245">
        <f>'Учет 4б'!$Q$1104</f>
        <v>0</v>
      </c>
      <c r="BE150" s="245">
        <f>'Учет 4б'!$Q$1106</f>
        <v>0</v>
      </c>
      <c r="BF150" s="246">
        <f>'Учет 4б'!$Q$1108</f>
        <v>0</v>
      </c>
      <c r="BG150" s="247">
        <f>'Учет 4б'!$Q$1110</f>
        <v>0</v>
      </c>
      <c r="BH150" s="244">
        <f>'Учет 4б'!$R$1102</f>
        <v>0</v>
      </c>
      <c r="BI150" s="245">
        <f>'Учет 4б'!$R$1104</f>
        <v>0</v>
      </c>
      <c r="BJ150" s="245">
        <f>'Учет 4б'!$R$1106</f>
        <v>0</v>
      </c>
      <c r="BK150" s="246">
        <f>'Учет 4б'!$R$1108</f>
        <v>0</v>
      </c>
      <c r="BL150" s="247">
        <f>'Учет 4б'!$R$1110</f>
        <v>0</v>
      </c>
      <c r="BM150" s="244">
        <f>'Учет 4б'!$S$1102</f>
        <v>0</v>
      </c>
      <c r="BN150" s="245">
        <f>'Учет 4б'!$S$1104</f>
        <v>0</v>
      </c>
      <c r="BO150" s="245">
        <f>'Учет 4б'!$S$1106</f>
        <v>0</v>
      </c>
      <c r="BP150" s="246">
        <f>'Учет 4б'!$S$1108</f>
        <v>0</v>
      </c>
      <c r="BQ150" s="247">
        <f>'Учет 4б'!$S$1110</f>
        <v>0</v>
      </c>
      <c r="BR150" s="1239">
        <f>BL151</f>
        <v>0</v>
      </c>
      <c r="BT150" s="257">
        <v>1</v>
      </c>
    </row>
    <row r="151" spans="1:84" ht="13.5" hidden="1" outlineLevel="1" thickBot="1">
      <c r="A151" s="1238"/>
      <c r="B151" s="1238"/>
      <c r="C151" s="1228"/>
      <c r="D151" s="248">
        <f>'Учет 4б'!$G$1103</f>
        <v>0</v>
      </c>
      <c r="E151" s="249">
        <f>'Учет 4б'!$G$1105</f>
        <v>0</v>
      </c>
      <c r="F151" s="249">
        <f>'Учет 4б'!$G$1107</f>
        <v>0</v>
      </c>
      <c r="G151" s="250">
        <f>'Учет 4б'!$G$1109</f>
        <v>0</v>
      </c>
      <c r="H151" s="251">
        <f>'Учет 4б'!$G$1111</f>
        <v>0</v>
      </c>
      <c r="I151" s="248">
        <f>'Учет 4б'!$H$1103</f>
        <v>0</v>
      </c>
      <c r="J151" s="249">
        <f>'Учет 4б'!$H$1105</f>
        <v>0</v>
      </c>
      <c r="K151" s="249">
        <f>'Учет 4б'!$H$1107</f>
        <v>0</v>
      </c>
      <c r="L151" s="250">
        <f>'Учет 4б'!$H$1109</f>
        <v>0</v>
      </c>
      <c r="M151" s="251">
        <f>'Учет 4б'!$H$1111</f>
        <v>0</v>
      </c>
      <c r="N151" s="248">
        <f>'Учет 4б'!$I$1103</f>
        <v>0</v>
      </c>
      <c r="O151" s="249">
        <f>'Учет 4б'!$I$1105</f>
        <v>0</v>
      </c>
      <c r="P151" s="249">
        <f>'Учет 4б'!$I$1107</f>
        <v>0</v>
      </c>
      <c r="Q151" s="250">
        <f>'Учет 4б'!$I$1109</f>
        <v>0</v>
      </c>
      <c r="R151" s="251">
        <f>'Учет 4б'!$I$1111</f>
        <v>0</v>
      </c>
      <c r="S151" s="1248"/>
      <c r="T151" s="248">
        <f>'Учет 4б'!$J$1103</f>
        <v>0</v>
      </c>
      <c r="U151" s="249">
        <f>'Учет 4б'!$J$1105</f>
        <v>0</v>
      </c>
      <c r="V151" s="249">
        <f>'Учет 4б'!$J$1107</f>
        <v>0</v>
      </c>
      <c r="W151" s="250">
        <f>'Учет 4б'!$J$1109</f>
        <v>0</v>
      </c>
      <c r="X151" s="251">
        <f>'Учет 4б'!$J$1111</f>
        <v>0</v>
      </c>
      <c r="Y151" s="248">
        <f>'Учет 4б'!$K$1103</f>
        <v>0</v>
      </c>
      <c r="Z151" s="249">
        <f>'Учет 4б'!$K$1105</f>
        <v>0</v>
      </c>
      <c r="AA151" s="249">
        <f>'Учет 4б'!$K$1107</f>
        <v>0</v>
      </c>
      <c r="AB151" s="250">
        <f>'Учет 4б'!$K$1109</f>
        <v>0</v>
      </c>
      <c r="AC151" s="251">
        <f>'Учет 4б'!$K$1111</f>
        <v>0</v>
      </c>
      <c r="AD151" s="248">
        <f>'Учет 4б'!$L$1103</f>
        <v>0</v>
      </c>
      <c r="AE151" s="249">
        <f>'Учет 4б'!$L$1105</f>
        <v>0</v>
      </c>
      <c r="AF151" s="249">
        <f>'Учет 4б'!$L$1107</f>
        <v>0</v>
      </c>
      <c r="AG151" s="250">
        <f>'Учет 4б'!$L$1109</f>
        <v>0</v>
      </c>
      <c r="AH151" s="251">
        <f>'Учет 4б'!$L$1111</f>
        <v>0</v>
      </c>
      <c r="AI151" s="248">
        <f>'Учет 4б'!$M$1103</f>
        <v>0</v>
      </c>
      <c r="AJ151" s="249">
        <f>'Учет 4б'!$M$1105</f>
        <v>0</v>
      </c>
      <c r="AK151" s="249">
        <f>'Учет 4б'!$M$1107</f>
        <v>0</v>
      </c>
      <c r="AL151" s="250">
        <f>'Учет 4б'!$M$1109</f>
        <v>0</v>
      </c>
      <c r="AM151" s="251">
        <f>'Учет 4б'!$M$1111</f>
        <v>0</v>
      </c>
      <c r="AN151" s="248">
        <f>'Учет 4б'!$N$1103</f>
        <v>0</v>
      </c>
      <c r="AO151" s="249">
        <f>'Учет 4б'!$N$1105</f>
        <v>0</v>
      </c>
      <c r="AP151" s="249">
        <f>'Учет 4б'!$N$1107</f>
        <v>0</v>
      </c>
      <c r="AQ151" s="250">
        <f>'Учет 4б'!$N$1109</f>
        <v>0</v>
      </c>
      <c r="AR151" s="251">
        <f>'Учет 4б'!$N$1111</f>
        <v>0</v>
      </c>
      <c r="AS151" s="248">
        <f>'Учет 4б'!$O$1103</f>
        <v>0</v>
      </c>
      <c r="AT151" s="249">
        <f>'Учет 4б'!$O$1105</f>
        <v>0</v>
      </c>
      <c r="AU151" s="249">
        <f>'Учет 4б'!$O$1107</f>
        <v>0</v>
      </c>
      <c r="AV151" s="250">
        <f>'Учет 4б'!$O$1109</f>
        <v>0</v>
      </c>
      <c r="AW151" s="251">
        <f>'Учет 4б'!$O$1111</f>
        <v>0</v>
      </c>
      <c r="AX151" s="248">
        <f>'Учет 4б'!$P$1103</f>
        <v>0</v>
      </c>
      <c r="AY151" s="249">
        <f>'Учет 4б'!$P$1105</f>
        <v>0</v>
      </c>
      <c r="AZ151" s="249">
        <f>'Учет 4б'!$P$1107</f>
        <v>0</v>
      </c>
      <c r="BA151" s="250">
        <f>'Учет 4б'!$P$1109</f>
        <v>0</v>
      </c>
      <c r="BB151" s="251">
        <f>'Учет 4б'!$P$1111</f>
        <v>0</v>
      </c>
      <c r="BC151" s="248">
        <f>'Учет 4б'!$Q$1103</f>
        <v>0</v>
      </c>
      <c r="BD151" s="249">
        <f>'Учет 4б'!$Q$1105</f>
        <v>0</v>
      </c>
      <c r="BE151" s="249">
        <f>'Учет 4б'!$Q$1107</f>
        <v>0</v>
      </c>
      <c r="BF151" s="250">
        <f>'Учет 4б'!$Q$1109</f>
        <v>0</v>
      </c>
      <c r="BG151" s="251">
        <f>'Учет 4б'!$Q$1111</f>
        <v>0</v>
      </c>
      <c r="BH151" s="248">
        <f>'Учет 4б'!$R$1103</f>
        <v>0</v>
      </c>
      <c r="BI151" s="249">
        <f>'Учет 4б'!$R$1105</f>
        <v>0</v>
      </c>
      <c r="BJ151" s="249">
        <f>'Учет 4б'!$R$1107</f>
        <v>0</v>
      </c>
      <c r="BK151" s="250">
        <f>'Учет 4б'!$R$1109</f>
        <v>0</v>
      </c>
      <c r="BL151" s="251">
        <f>'Учет 4б'!$R$1111</f>
        <v>0</v>
      </c>
      <c r="BM151" s="248">
        <f>'Учет 4б'!$S$1103</f>
        <v>0</v>
      </c>
      <c r="BN151" s="249">
        <f>'Учет 4б'!$S$1105</f>
        <v>0</v>
      </c>
      <c r="BO151" s="249">
        <f>'Учет 4б'!$S$1107</f>
        <v>0</v>
      </c>
      <c r="BP151" s="250">
        <f>'Учет 4б'!$S$1109</f>
        <v>0</v>
      </c>
      <c r="BQ151" s="251">
        <f>'Учет 4б'!$S$1111</f>
        <v>0</v>
      </c>
      <c r="BR151" s="1240"/>
      <c r="BT151" s="257"/>
    </row>
    <row r="152" spans="1:84" hidden="1" outlineLevel="1">
      <c r="A152" s="241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41"/>
      <c r="S152" s="241"/>
      <c r="T152" s="241"/>
      <c r="U152" s="241"/>
      <c r="V152" s="241"/>
      <c r="W152" s="241"/>
      <c r="X152" s="241"/>
      <c r="Y152" s="241"/>
      <c r="Z152" s="241"/>
      <c r="AA152" s="241"/>
      <c r="AB152" s="241"/>
      <c r="AC152" s="241"/>
      <c r="AD152" s="241"/>
      <c r="AE152" s="241"/>
      <c r="AF152" s="241"/>
      <c r="AG152" s="241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</row>
    <row r="153" spans="1:84" hidden="1" outlineLevel="1">
      <c r="A153" s="243"/>
      <c r="B153" s="243"/>
      <c r="C153" s="243"/>
      <c r="D153" s="243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  <c r="AA153" s="243"/>
      <c r="AB153" s="243"/>
      <c r="AC153" s="243"/>
      <c r="AD153" s="243"/>
      <c r="AE153" s="243"/>
      <c r="AF153" s="243"/>
      <c r="AG153" s="243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58"/>
      <c r="BT153" s="258"/>
    </row>
    <row r="154" spans="1:84" ht="5.25" customHeight="1" collapsed="1" thickBot="1"/>
    <row r="155" spans="1:84" ht="15.75" customHeight="1" thickBot="1">
      <c r="A155" s="1236" t="s">
        <v>245</v>
      </c>
      <c r="B155" s="1257" t="s">
        <v>336</v>
      </c>
      <c r="C155" s="1257" t="s">
        <v>268</v>
      </c>
      <c r="D155" s="1232" t="s">
        <v>10</v>
      </c>
      <c r="E155" s="1232"/>
      <c r="F155" s="1232"/>
      <c r="G155" s="1232"/>
      <c r="H155" s="1232"/>
      <c r="I155" s="1232"/>
      <c r="J155" s="1232"/>
      <c r="K155" s="1232"/>
      <c r="L155" s="1232"/>
      <c r="M155" s="1232"/>
      <c r="N155" s="1232"/>
      <c r="O155" s="1232"/>
      <c r="P155" s="1232"/>
      <c r="Q155" s="1232"/>
      <c r="R155" s="1233"/>
      <c r="S155" s="1236" t="s">
        <v>11</v>
      </c>
      <c r="T155" s="1263" t="s">
        <v>12</v>
      </c>
      <c r="U155" s="1264"/>
      <c r="V155" s="1264"/>
      <c r="W155" s="1264"/>
      <c r="X155" s="1264"/>
      <c r="Y155" s="1264"/>
      <c r="Z155" s="1264"/>
      <c r="AA155" s="1264"/>
      <c r="AB155" s="1264"/>
      <c r="AC155" s="1264"/>
      <c r="AD155" s="1264"/>
      <c r="AE155" s="1264"/>
      <c r="AF155" s="1264"/>
      <c r="AG155" s="1264"/>
      <c r="AH155" s="1264"/>
      <c r="AI155" s="1264"/>
      <c r="AJ155" s="1264"/>
      <c r="AK155" s="1264"/>
      <c r="AL155" s="1264"/>
      <c r="AM155" s="1264"/>
      <c r="AN155" s="1264"/>
      <c r="AO155" s="1264"/>
      <c r="AP155" s="1264"/>
      <c r="AQ155" s="1264"/>
      <c r="AR155" s="1264"/>
      <c r="AS155" s="1264"/>
      <c r="AT155" s="1264"/>
      <c r="AU155" s="1264"/>
      <c r="AV155" s="1264"/>
      <c r="AW155" s="1264"/>
      <c r="AX155" s="1264"/>
      <c r="AY155" s="1264"/>
      <c r="AZ155" s="1264"/>
      <c r="BA155" s="1264"/>
      <c r="BB155" s="1264"/>
      <c r="BC155" s="1264"/>
      <c r="BD155" s="1264"/>
      <c r="BE155" s="1264"/>
      <c r="BF155" s="1264"/>
      <c r="BG155" s="1264"/>
      <c r="BH155" s="1264"/>
      <c r="BI155" s="1264"/>
      <c r="BJ155" s="1264"/>
      <c r="BK155" s="1264"/>
      <c r="BL155" s="1264"/>
      <c r="BM155" s="1264"/>
      <c r="BN155" s="1264"/>
      <c r="BO155" s="1264"/>
      <c r="BP155" s="1264"/>
      <c r="BQ155" s="1265"/>
      <c r="BR155" s="1236" t="s">
        <v>13</v>
      </c>
      <c r="BS155" s="107"/>
      <c r="BT155" s="107"/>
      <c r="BU155" s="107"/>
      <c r="BV155" s="107"/>
    </row>
    <row r="156" spans="1:84" ht="12.75" customHeight="1" thickBot="1">
      <c r="A156" s="1251"/>
      <c r="B156" s="1258"/>
      <c r="C156" s="1258"/>
      <c r="D156" s="1234" t="s">
        <v>313</v>
      </c>
      <c r="E156" s="1234"/>
      <c r="F156" s="1234"/>
      <c r="G156" s="1234"/>
      <c r="H156" s="1235"/>
      <c r="I156" s="1243" t="s">
        <v>265</v>
      </c>
      <c r="J156" s="1244"/>
      <c r="K156" s="1244"/>
      <c r="L156" s="1244"/>
      <c r="M156" s="1245"/>
      <c r="N156" s="1243" t="s">
        <v>314</v>
      </c>
      <c r="O156" s="1244"/>
      <c r="P156" s="1244"/>
      <c r="Q156" s="1244"/>
      <c r="R156" s="1246"/>
      <c r="S156" s="1237"/>
      <c r="T156" s="1241" t="s">
        <v>269</v>
      </c>
      <c r="U156" s="1241"/>
      <c r="V156" s="1241"/>
      <c r="W156" s="1241"/>
      <c r="X156" s="1241"/>
      <c r="Y156" s="1241" t="s">
        <v>270</v>
      </c>
      <c r="Z156" s="1241"/>
      <c r="AA156" s="1241"/>
      <c r="AB156" s="1241"/>
      <c r="AC156" s="1241"/>
      <c r="AD156" s="1241" t="s">
        <v>252</v>
      </c>
      <c r="AE156" s="1241"/>
      <c r="AF156" s="1241"/>
      <c r="AG156" s="1241"/>
      <c r="AH156" s="1241"/>
      <c r="AI156" s="1241" t="s">
        <v>271</v>
      </c>
      <c r="AJ156" s="1241"/>
      <c r="AK156" s="1241"/>
      <c r="AL156" s="1241"/>
      <c r="AM156" s="1241"/>
      <c r="AN156" s="1241" t="s">
        <v>254</v>
      </c>
      <c r="AO156" s="1241"/>
      <c r="AP156" s="1241"/>
      <c r="AQ156" s="1241"/>
      <c r="AR156" s="1241"/>
      <c r="AS156" s="1241" t="s">
        <v>399</v>
      </c>
      <c r="AT156" s="1241"/>
      <c r="AU156" s="1241"/>
      <c r="AV156" s="1241"/>
      <c r="AW156" s="1241"/>
      <c r="AX156" s="1241" t="s">
        <v>400</v>
      </c>
      <c r="AY156" s="1241"/>
      <c r="AZ156" s="1241"/>
      <c r="BA156" s="1241"/>
      <c r="BB156" s="1241"/>
      <c r="BC156" s="1241" t="s">
        <v>402</v>
      </c>
      <c r="BD156" s="1241"/>
      <c r="BE156" s="1241"/>
      <c r="BF156" s="1241"/>
      <c r="BG156" s="1241"/>
      <c r="BH156" s="1241" t="s">
        <v>264</v>
      </c>
      <c r="BI156" s="1241"/>
      <c r="BJ156" s="1241"/>
      <c r="BK156" s="1241"/>
      <c r="BL156" s="1241"/>
      <c r="BM156" s="1241" t="s">
        <v>268</v>
      </c>
      <c r="BN156" s="1241"/>
      <c r="BO156" s="1241"/>
      <c r="BP156" s="1241"/>
      <c r="BQ156" s="1241"/>
      <c r="BR156" s="1237"/>
      <c r="BS156" s="107"/>
      <c r="BT156" s="107"/>
      <c r="BU156" s="107"/>
      <c r="BV156" s="107"/>
    </row>
    <row r="157" spans="1:84" ht="45.75" customHeight="1" thickBot="1">
      <c r="A157" s="1252"/>
      <c r="B157" s="1259"/>
      <c r="C157" s="1259"/>
      <c r="D157" s="127">
        <v>5</v>
      </c>
      <c r="E157" s="119">
        <v>4</v>
      </c>
      <c r="F157" s="119">
        <v>3</v>
      </c>
      <c r="G157" s="120">
        <v>2</v>
      </c>
      <c r="H157" s="348" t="s">
        <v>309</v>
      </c>
      <c r="I157" s="118">
        <v>5</v>
      </c>
      <c r="J157" s="119">
        <v>4</v>
      </c>
      <c r="K157" s="119">
        <v>3</v>
      </c>
      <c r="L157" s="120">
        <v>2</v>
      </c>
      <c r="M157" s="348" t="s">
        <v>309</v>
      </c>
      <c r="N157" s="118">
        <v>5</v>
      </c>
      <c r="O157" s="119">
        <v>4</v>
      </c>
      <c r="P157" s="119">
        <v>3</v>
      </c>
      <c r="Q157" s="120">
        <v>2</v>
      </c>
      <c r="R157" s="348" t="s">
        <v>309</v>
      </c>
      <c r="S157" s="1238"/>
      <c r="T157" s="568">
        <v>5</v>
      </c>
      <c r="U157" s="568">
        <v>4</v>
      </c>
      <c r="V157" s="568">
        <v>3</v>
      </c>
      <c r="W157" s="568">
        <v>2</v>
      </c>
      <c r="X157" s="568" t="s">
        <v>309</v>
      </c>
      <c r="Y157" s="568">
        <v>5</v>
      </c>
      <c r="Z157" s="568">
        <v>4</v>
      </c>
      <c r="AA157" s="568">
        <v>3</v>
      </c>
      <c r="AB157" s="568">
        <v>2</v>
      </c>
      <c r="AC157" s="568" t="s">
        <v>309</v>
      </c>
      <c r="AD157" s="568">
        <v>5</v>
      </c>
      <c r="AE157" s="568">
        <v>4</v>
      </c>
      <c r="AF157" s="568">
        <v>3</v>
      </c>
      <c r="AG157" s="568">
        <v>2</v>
      </c>
      <c r="AH157" s="568" t="s">
        <v>309</v>
      </c>
      <c r="AI157" s="568">
        <v>5</v>
      </c>
      <c r="AJ157" s="568">
        <v>4</v>
      </c>
      <c r="AK157" s="568">
        <v>3</v>
      </c>
      <c r="AL157" s="568">
        <v>2</v>
      </c>
      <c r="AM157" s="568" t="s">
        <v>309</v>
      </c>
      <c r="AN157" s="568">
        <v>5</v>
      </c>
      <c r="AO157" s="568">
        <v>4</v>
      </c>
      <c r="AP157" s="568">
        <v>3</v>
      </c>
      <c r="AQ157" s="568">
        <v>2</v>
      </c>
      <c r="AR157" s="568" t="s">
        <v>309</v>
      </c>
      <c r="AS157" s="568">
        <v>5</v>
      </c>
      <c r="AT157" s="568">
        <v>4</v>
      </c>
      <c r="AU157" s="568">
        <v>3</v>
      </c>
      <c r="AV157" s="568">
        <v>2</v>
      </c>
      <c r="AW157" s="568" t="s">
        <v>309</v>
      </c>
      <c r="AX157" s="568">
        <v>5</v>
      </c>
      <c r="AY157" s="568">
        <v>4</v>
      </c>
      <c r="AZ157" s="568">
        <v>3</v>
      </c>
      <c r="BA157" s="568">
        <v>2</v>
      </c>
      <c r="BB157" s="568" t="s">
        <v>309</v>
      </c>
      <c r="BC157" s="568">
        <v>5</v>
      </c>
      <c r="BD157" s="568">
        <v>4</v>
      </c>
      <c r="BE157" s="568">
        <v>3</v>
      </c>
      <c r="BF157" s="568">
        <v>2</v>
      </c>
      <c r="BG157" s="568" t="s">
        <v>309</v>
      </c>
      <c r="BH157" s="568">
        <v>5</v>
      </c>
      <c r="BI157" s="568">
        <v>4</v>
      </c>
      <c r="BJ157" s="568">
        <v>3</v>
      </c>
      <c r="BK157" s="568">
        <v>2</v>
      </c>
      <c r="BL157" s="568" t="s">
        <v>309</v>
      </c>
      <c r="BM157" s="568">
        <v>5</v>
      </c>
      <c r="BN157" s="568">
        <v>4</v>
      </c>
      <c r="BO157" s="568">
        <v>3</v>
      </c>
      <c r="BP157" s="568">
        <v>2</v>
      </c>
      <c r="BQ157" s="568" t="s">
        <v>309</v>
      </c>
      <c r="BR157" s="1237"/>
      <c r="BS157" s="111"/>
      <c r="BT157" s="268" t="s">
        <v>392</v>
      </c>
      <c r="BU157" s="260" t="s">
        <v>390</v>
      </c>
      <c r="BV157" s="265" t="s">
        <v>393</v>
      </c>
    </row>
    <row r="158" spans="1:84" ht="13.5" thickBot="1">
      <c r="A158" s="1236" t="s">
        <v>325</v>
      </c>
      <c r="B158" s="1227">
        <f>SUMIF($A$8:$A$151,402,$BT$8:$BT$151)</f>
        <v>4</v>
      </c>
      <c r="C158" s="1227">
        <f>IF(SUM(D158:G158)&gt;0,SUM(D158:G158),IF(SUM(I158:L158)&gt;0,SUM(I158:L158),IF(SUM(N158:Q158)&gt;0,SUM(N158:Q158),0)))</f>
        <v>0</v>
      </c>
      <c r="D158" s="114">
        <f>SUMIF($A$8:$A$151,402,$D$8:$D$151)</f>
        <v>0</v>
      </c>
      <c r="E158" s="115">
        <f>SUMIF($A$8:$A$151,402,$E$8:$E$151)</f>
        <v>0</v>
      </c>
      <c r="F158" s="115">
        <f>SUMIF($A$8:$A$151,402,$F$8:$F$151)</f>
        <v>0</v>
      </c>
      <c r="G158" s="117">
        <f>SUMIF($A$8:$A$151,402,$G$8:$G$151)</f>
        <v>0</v>
      </c>
      <c r="H158" s="116" t="str">
        <f>IF(SUM(D159:G159)=0,"-",IF(AND(G159&lt;=5,D159&gt;=50),5,IF(AND(G159&lt;=10,(D159+E159)&gt;=50),4,IF(G159&lt;=15,3,2))))</f>
        <v>-</v>
      </c>
      <c r="I158" s="114">
        <f>SUMIF($A$8:$A$151,402,$I$8:$I$151)</f>
        <v>0</v>
      </c>
      <c r="J158" s="115">
        <f>SUMIF($A$8:$A$151,402,$J$8:$J$151)</f>
        <v>0</v>
      </c>
      <c r="K158" s="115">
        <f>SUMIF($A$8:$A$151,402,$K$8:$K$151)</f>
        <v>0</v>
      </c>
      <c r="L158" s="117">
        <f>SUMIF($A$8:$A$151,402,$L$8:$L$151)</f>
        <v>0</v>
      </c>
      <c r="M158" s="116" t="str">
        <f>IF(SUM(I159:L159)=0,"-",IF(AND(L159&lt;=5,I159&gt;=50),5,IF(AND(L159&lt;=10,(I159+J159)&gt;=50),4,IF(L159&lt;=15,3,2))))</f>
        <v>-</v>
      </c>
      <c r="N158" s="114">
        <f>SUMIF($A$8:$A$151,402,$N$8:$N$151)</f>
        <v>0</v>
      </c>
      <c r="O158" s="115">
        <f>SUMIF($A$8:$A$151,402,$O$8:$O$151)</f>
        <v>0</v>
      </c>
      <c r="P158" s="115">
        <f>SUMIF($A$8:$A$151,402,$P$8:$P$151)</f>
        <v>0</v>
      </c>
      <c r="Q158" s="117">
        <f>SUMIF($A$8:$A$151,402,$Q$8:$Q$151)</f>
        <v>0</v>
      </c>
      <c r="R158" s="116" t="str">
        <f>IF(SUM(N159:Q159)=0,"-",IF(AND(Q159&lt;=5,N159&gt;=50),5,IF(AND(Q159&lt;=10,(N159+O159)&gt;=50),4,IF(Q159&lt;=15,3,2))))</f>
        <v>-</v>
      </c>
      <c r="S158" s="1230" t="str">
        <f>IF(ISERR((H159+R159)/2),"-",(H159+R159)/2)</f>
        <v>-</v>
      </c>
      <c r="T158" s="114">
        <f>SUMIF($A$8:$A$151,402,T$8:T$151)</f>
        <v>0</v>
      </c>
      <c r="U158" s="115">
        <f>SUMIF($A$8:$A$151,402,U$8:U$151)</f>
        <v>0</v>
      </c>
      <c r="V158" s="115">
        <f>SUMIF($A$8:$A$151,402,V$8:V$151)</f>
        <v>0</v>
      </c>
      <c r="W158" s="117">
        <f>SUMIF($A$8:$A$151,402,W$8:W$151)</f>
        <v>0</v>
      </c>
      <c r="X158" s="116" t="str">
        <f>IF(SUM(T159:W159)=0,"-",IF(AND(W159&lt;=5,T159&gt;=50),5,IF(AND(W159&lt;=10,(T159+U159)&gt;=50),4,IF(W159&lt;=15,3,2))))</f>
        <v>-</v>
      </c>
      <c r="Y158" s="114">
        <f>SUMIF($A$8:$A$151,402,Y$8:Y$151)</f>
        <v>0</v>
      </c>
      <c r="Z158" s="115">
        <f>SUMIF($A$8:$A$151,402,Z$8:Z$151)</f>
        <v>0</v>
      </c>
      <c r="AA158" s="115">
        <f>SUMIF($A$8:$A$151,402,AA$8:AA$151)</f>
        <v>0</v>
      </c>
      <c r="AB158" s="117">
        <f>SUMIF($A$8:$A$151,402,AB$8:AB$151)</f>
        <v>0</v>
      </c>
      <c r="AC158" s="116" t="str">
        <f>IF(SUM(Y159:AB159)=0,"-",IF(AND(AB159&lt;=5,Y159&gt;=50),5,IF(AND(AB159&lt;=10,(Y159+Z159)&gt;=50),4,IF(AB159&lt;=15,3,2))))</f>
        <v>-</v>
      </c>
      <c r="AD158" s="114">
        <f>SUMIF($A$8:$A$151,402,AD$8:AD$151)</f>
        <v>0</v>
      </c>
      <c r="AE158" s="115">
        <f>SUMIF($A$8:$A$151,402,AE$8:AE$151)</f>
        <v>0</v>
      </c>
      <c r="AF158" s="115">
        <f>SUMIF($A$8:$A$151,402,AF$8:AF$151)</f>
        <v>0</v>
      </c>
      <c r="AG158" s="117">
        <f>SUMIF($A$8:$A$151,402,AG$8:AG$151)</f>
        <v>0</v>
      </c>
      <c r="AH158" s="116" t="str">
        <f>IF(SUM(AD159:AG159)=0,"-",IF(AND(AG159&lt;=5,AD159&gt;=50),5,IF(AND(AG159&lt;=10,(AD159+AE159)&gt;=50),4,IF(AG159&lt;=15,3,2))))</f>
        <v>-</v>
      </c>
      <c r="AI158" s="114">
        <f>SUMIF($A$8:$A$151,402,AI$8:AI$151)</f>
        <v>0</v>
      </c>
      <c r="AJ158" s="115">
        <f>SUMIF($A$8:$A$151,402,AJ$8:AJ$151)</f>
        <v>0</v>
      </c>
      <c r="AK158" s="115">
        <f>SUMIF($A$8:$A$151,402,AK$8:AK$151)</f>
        <v>0</v>
      </c>
      <c r="AL158" s="117">
        <f>SUMIF($A$8:$A$151,402,AL$8:AL$151)</f>
        <v>0</v>
      </c>
      <c r="AM158" s="116" t="str">
        <f>IF(SUM(AI159:AL159)=0,"-",IF(AND(AL159&lt;=5,AI159&gt;=50),5,IF(AND(AL159&lt;=10,(AI159+AJ159)&gt;=50),4,IF(AL159&lt;=15,3,2))))</f>
        <v>-</v>
      </c>
      <c r="AN158" s="114">
        <f>SUMIF($A$8:$A$151,402,AN$8:AN$151)</f>
        <v>0</v>
      </c>
      <c r="AO158" s="115">
        <f>SUMIF($A$8:$A$151,402,AO$8:AO$151)</f>
        <v>0</v>
      </c>
      <c r="AP158" s="115">
        <f>SUMIF($A$8:$A$151,402,AP$8:AP$151)</f>
        <v>0</v>
      </c>
      <c r="AQ158" s="117">
        <f>SUMIF($A$8:$A$151,402,AQ$8:AQ$151)</f>
        <v>0</v>
      </c>
      <c r="AR158" s="116" t="str">
        <f>IF(SUM(AN159:AQ159)=0,"-",IF(AND(AQ159&lt;=5,AN159&gt;=50),5,IF(AND(AQ159&lt;=10,(AN159+AO159)&gt;=50),4,IF(AQ159&lt;=15,3,2))))</f>
        <v>-</v>
      </c>
      <c r="AS158" s="114">
        <f>SUMIF($A$8:$A$151,402,AS$8:AS$151)</f>
        <v>0</v>
      </c>
      <c r="AT158" s="115">
        <f>SUMIF($A$8:$A$151,402,AT$8:AT$151)</f>
        <v>0</v>
      </c>
      <c r="AU158" s="115">
        <f>SUMIF($A$8:$A$151,402,AU$8:AU$151)</f>
        <v>0</v>
      </c>
      <c r="AV158" s="117">
        <f>SUMIF($A$8:$A$151,402,AV$8:AV$151)</f>
        <v>0</v>
      </c>
      <c r="AW158" s="116" t="str">
        <f>IF(SUM(AS159:AV159)=0,"-",IF(AND(AV159&lt;=5,AS159&gt;=50),5,IF(AND(AV159&lt;=10,(AS159+AT159)&gt;=50),4,IF(AV159&lt;=15,3,2))))</f>
        <v>-</v>
      </c>
      <c r="AX158" s="114">
        <f>SUMIF($A$8:$A$151,402,AX$8:AX$151)</f>
        <v>0</v>
      </c>
      <c r="AY158" s="115">
        <f>SUMIF($A$8:$A$151,402,AY$8:AY$151)</f>
        <v>0</v>
      </c>
      <c r="AZ158" s="115">
        <f>SUMIF($A$8:$A$151,402,AZ$8:AZ$151)</f>
        <v>0</v>
      </c>
      <c r="BA158" s="117">
        <f>SUMIF($A$8:$A$151,402,BA$8:BA$151)</f>
        <v>0</v>
      </c>
      <c r="BB158" s="116" t="str">
        <f>IF(SUM(AX159:BA159)=0,"-",IF(AND(BA159&lt;=5,AX159&gt;=50),5,IF(AND(BA159&lt;=10,(AX159+AY159)&gt;=50),4,IF(BA159&lt;=15,3,2))))</f>
        <v>-</v>
      </c>
      <c r="BC158" s="114">
        <f>SUMIF($A$8:$A$151,402,BC$8:BC$151)</f>
        <v>0</v>
      </c>
      <c r="BD158" s="115">
        <f>SUMIF($A$8:$A$151,402,BD$8:BD$151)</f>
        <v>0</v>
      </c>
      <c r="BE158" s="115">
        <f>SUMIF($A$8:$A$151,402,BE$8:BE$151)</f>
        <v>0</v>
      </c>
      <c r="BF158" s="117">
        <f>SUMIF($A$8:$A$151,402,BF$8:BF$151)</f>
        <v>0</v>
      </c>
      <c r="BG158" s="116" t="str">
        <f>IF(SUM(BC159:BF159)=0,"-",IF(AND(BF159&lt;=5,BC159&gt;=50),5,IF(AND(BF159&lt;=10,(BC159+BD159)&gt;=50),4,IF(BF159&lt;=15,3,2))))</f>
        <v>-</v>
      </c>
      <c r="BH158" s="114">
        <f>SUMIF($A$8:$A$151,402,BH$8:BH$151)</f>
        <v>0</v>
      </c>
      <c r="BI158" s="115">
        <f>SUMIF($A$8:$A$151,402,BI$8:BI$151)</f>
        <v>0</v>
      </c>
      <c r="BJ158" s="115">
        <f>SUMIF($A$8:$A$151,402,BJ$8:BJ$151)</f>
        <v>0</v>
      </c>
      <c r="BK158" s="117">
        <f>SUMIF($A$8:$A$151,402,BK$8:BK$151)</f>
        <v>0</v>
      </c>
      <c r="BL158" s="116" t="str">
        <f>IF(SUM(BH159:BK159)=0,"-",IF(AND(BK159&lt;=5,BH159&gt;=50),5,IF(AND(BK159&lt;=10,(BH159+BI159)&gt;=50),4,IF(BK159&lt;=15,3,2))))</f>
        <v>-</v>
      </c>
      <c r="BM158" s="114">
        <f>SUMIF($A$8:$A$151,402,BM$8:BM$151)</f>
        <v>0</v>
      </c>
      <c r="BN158" s="115">
        <f>SUMIF($A$8:$A$151,402,BN$8:BN$151)</f>
        <v>0</v>
      </c>
      <c r="BO158" s="115">
        <f>SUMIF($A$8:$A$151,402,BO$8:BO$151)</f>
        <v>0</v>
      </c>
      <c r="BP158" s="117">
        <f>SUMIF($A$8:$A$151,402,BP$8:BP$151)</f>
        <v>0</v>
      </c>
      <c r="BQ158" s="116" t="str">
        <f>IF(SUM(BM159:BP159)=0,"-",IF(AND(BP159&lt;=5,BM159&gt;=50),5,IF(AND(BP159&lt;=10,(BM159+BN159)&gt;=50),4,IF(BP159&lt;=15,3,2))))</f>
        <v>-</v>
      </c>
      <c r="BR158" s="1239" t="str">
        <f>BL159</f>
        <v>-</v>
      </c>
      <c r="BT158" s="1266">
        <v>2</v>
      </c>
      <c r="BU158" s="1229"/>
      <c r="BV158" s="261">
        <v>1</v>
      </c>
      <c r="BW158" s="108" t="s">
        <v>316</v>
      </c>
    </row>
    <row r="159" spans="1:84" ht="13.5" thickBot="1">
      <c r="A159" s="1238"/>
      <c r="B159" s="1228"/>
      <c r="C159" s="1228"/>
      <c r="D159" s="122" t="str">
        <f>IF(ISERR(D158/SUM(D158:G158)*100),"0,0",D158/SUM(D158:G158)*100)</f>
        <v>0,0</v>
      </c>
      <c r="E159" s="123" t="str">
        <f>IF(ISERR(E158/SUM(D158:G158)*100),"0,0",E158/SUM(D158:G158)*100)</f>
        <v>0,0</v>
      </c>
      <c r="F159" s="123" t="str">
        <f>IF(ISERR(F158/SUM(D158:G158)*100),"0,0",F158/SUM(D158:G158)*100)</f>
        <v>0,0</v>
      </c>
      <c r="G159" s="146" t="str">
        <f>IF(ISERR(G158/SUM(D158:G158)*100),"0,0",G158/SUM(D158:G158)*100)</f>
        <v>0,0</v>
      </c>
      <c r="H159" s="125" t="str">
        <f>IF(ISERR(SUM(D158*5,E158*4,F158*3,G158*2)/SUM(D158:G158)),"-",SUM(D158*5,E158*4,F158*3,G158*2)/SUM(D158:G158))</f>
        <v>-</v>
      </c>
      <c r="I159" s="122" t="str">
        <f>IF(ISERR(I158/SUM(I158:L158)*100),"0,0",I158/SUM(I158:L158)*100)</f>
        <v>0,0</v>
      </c>
      <c r="J159" s="123" t="str">
        <f>IF(ISERR(J158/SUM(I158:L158)*100),"0,0",J158/SUM(I158:L158)*100)</f>
        <v>0,0</v>
      </c>
      <c r="K159" s="123" t="str">
        <f>IF(ISERR(K158/SUM(I158:L158)*100),"0,0",K158/SUM(I158:L158)*100)</f>
        <v>0,0</v>
      </c>
      <c r="L159" s="146" t="str">
        <f>IF(ISERR(L158/SUM(I158:L158)*100),"0,0",L158/SUM(I158:L158)*100)</f>
        <v>0,0</v>
      </c>
      <c r="M159" s="125" t="str">
        <f>IF(ISERR(SUM(I158*5,J158*4,K158*3,L158*2)/SUM(I158:L158)),"-",SUM(I158*5,J158*4,K158*3,L158*2)/SUM(I158:L158))</f>
        <v>-</v>
      </c>
      <c r="N159" s="122" t="str">
        <f>IF(ISERR(N158/SUM(N158:Q158)*100),"0,0",N158/SUM(N158:Q158)*100)</f>
        <v>0,0</v>
      </c>
      <c r="O159" s="123" t="str">
        <f>IF(ISERR(O158/SUM(N158:Q158)*100),"0,0",O158/SUM(N158:Q158)*100)</f>
        <v>0,0</v>
      </c>
      <c r="P159" s="123" t="str">
        <f>IF(ISERR(P158/SUM(N158:Q158)*100),"0,0",P158/SUM(N158:Q158)*100)</f>
        <v>0,0</v>
      </c>
      <c r="Q159" s="146" t="str">
        <f>IF(ISERR(Q158/SUM(N158:Q158)*100),"0,0",Q158/SUM(N158:Q158)*100)</f>
        <v>0,0</v>
      </c>
      <c r="R159" s="125" t="str">
        <f>IF(ISERR(SUM(N158*5,O158*4,P158*3,Q158*2)/SUM(N158:Q158)),"-",SUM(N158*5,O158*4,P158*3,Q158*2)/SUM(N158:Q158))</f>
        <v>-</v>
      </c>
      <c r="S159" s="1231"/>
      <c r="T159" s="122" t="str">
        <f>IF(ISERR(T158/SUM(T158:W158)*100),"0,0",T158/SUM(T158:W158)*100)</f>
        <v>0,0</v>
      </c>
      <c r="U159" s="123" t="str">
        <f>IF(ISERR(U158/SUM(T158:W158)*100),"0,0",U158/SUM(T158:W158)*100)</f>
        <v>0,0</v>
      </c>
      <c r="V159" s="123" t="str">
        <f>IF(ISERR(V158/SUM(T158:W158)*100),"0,0",V158/SUM(T158:W158)*100)</f>
        <v>0,0</v>
      </c>
      <c r="W159" s="146" t="str">
        <f>IF(ISERR(W158/SUM(T158:W158)*100),"0,0",W158/SUM(T158:W158)*100)</f>
        <v>0,0</v>
      </c>
      <c r="X159" s="125" t="str">
        <f>IF(ISERR(SUM(T158*5,U158*4,V158*3,W158*2)/SUM(T158:W158)),"-",SUM(T158*5,U158*4,V158*3,W158*2)/SUM(T158:W158))</f>
        <v>-</v>
      </c>
      <c r="Y159" s="122" t="str">
        <f>IF(ISERR(Y158/SUM(Y158:AB158)*100),"0,0",Y158/SUM(Y158:AB158)*100)</f>
        <v>0,0</v>
      </c>
      <c r="Z159" s="123" t="str">
        <f>IF(ISERR(Z158/SUM(Y158:AB158)*100),"0,0",Z158/SUM(Y158:AB158)*100)</f>
        <v>0,0</v>
      </c>
      <c r="AA159" s="123" t="str">
        <f>IF(ISERR(AA158/SUM(Y158:AB158)*100),"0,0",AA158/SUM(Y158:AB158)*100)</f>
        <v>0,0</v>
      </c>
      <c r="AB159" s="146" t="str">
        <f>IF(ISERR(AB158/SUM(Y158:AB158)*100),"0,0",AB158/SUM(Y158:AB158)*100)</f>
        <v>0,0</v>
      </c>
      <c r="AC159" s="125" t="str">
        <f>IF(ISERR(SUM(Y158*5,Z158*4,AA158*3,AB158*2)/SUM(Y158:AB158)),"-",SUM(Y158*5,Z158*4,AA158*3,AB158*2)/SUM(Y158:AB158))</f>
        <v>-</v>
      </c>
      <c r="AD159" s="122" t="str">
        <f>IF(ISERR(AD158/SUM(AD158:AG158)*100),"0,0",AD158/SUM(AD158:AG158)*100)</f>
        <v>0,0</v>
      </c>
      <c r="AE159" s="123" t="str">
        <f>IF(ISERR(AE158/SUM(AD158:AG158)*100),"0,0",AE158/SUM(AD158:AG158)*100)</f>
        <v>0,0</v>
      </c>
      <c r="AF159" s="123" t="str">
        <f>IF(ISERR(AF158/SUM(AD158:AG158)*100),"0,0",AF158/SUM(AD158:AG158)*100)</f>
        <v>0,0</v>
      </c>
      <c r="AG159" s="146" t="str">
        <f>IF(ISERR(AG158/SUM(AD158:AG158)*100),"0,0",AG158/SUM(AD158:AG158)*100)</f>
        <v>0,0</v>
      </c>
      <c r="AH159" s="125" t="str">
        <f>IF(ISERR(SUM(AD158*5,AE158*4,AF158*3,AG158*2)/SUM(AD158:AG158)),"-",SUM(AD158*5,AE158*4,AF158*3,AG158*2)/SUM(AD158:AG158))</f>
        <v>-</v>
      </c>
      <c r="AI159" s="122" t="str">
        <f>IF(ISERR(AI158/SUM(AI158:AL158)*100),"0,0",AI158/SUM(AI158:AL158)*100)</f>
        <v>0,0</v>
      </c>
      <c r="AJ159" s="123" t="str">
        <f>IF(ISERR(AJ158/SUM(AI158:AL158)*100),"0,0",AJ158/SUM(AI158:AL158)*100)</f>
        <v>0,0</v>
      </c>
      <c r="AK159" s="123" t="str">
        <f>IF(ISERR(AK158/SUM(AI158:AL158)*100),"0,0",AK158/SUM(AI158:AL158)*100)</f>
        <v>0,0</v>
      </c>
      <c r="AL159" s="146" t="str">
        <f>IF(ISERR(AL158/SUM(AI158:AL158)*100),"0,0",AL158/SUM(AI158:AL158)*100)</f>
        <v>0,0</v>
      </c>
      <c r="AM159" s="125" t="str">
        <f>IF(ISERR(SUM(AI158*5,AJ158*4,AK158*3,AL158*2)/SUM(AI158:AL158)),"-",SUM(AI158*5,AJ158*4,AK158*3,AL158*2)/SUM(AI158:AL158))</f>
        <v>-</v>
      </c>
      <c r="AN159" s="122" t="str">
        <f>IF(ISERR(AN158/SUM(AN158:AQ158)*100),"0,0",AN158/SUM(AN158:AQ158)*100)</f>
        <v>0,0</v>
      </c>
      <c r="AO159" s="123" t="str">
        <f>IF(ISERR(AO158/SUM(AN158:AQ158)*100),"0,0",AO158/SUM(AN158:AQ158)*100)</f>
        <v>0,0</v>
      </c>
      <c r="AP159" s="123" t="str">
        <f>IF(ISERR(AP158/SUM(AN158:AQ158)*100),"0,0",AP158/SUM(AN158:AQ158)*100)</f>
        <v>0,0</v>
      </c>
      <c r="AQ159" s="146" t="str">
        <f>IF(ISERR(AQ158/SUM(AN158:AQ158)*100),"0,0",AQ158/SUM(AN158:AQ158)*100)</f>
        <v>0,0</v>
      </c>
      <c r="AR159" s="125" t="str">
        <f>IF(ISERR(SUM(AN158*5,AO158*4,AP158*3,AQ158*2)/SUM(AN158:AQ158)),"-",SUM(AN158*5,AO158*4,AP158*3,AQ158*2)/SUM(AN158:AQ158))</f>
        <v>-</v>
      </c>
      <c r="AS159" s="122" t="str">
        <f>IF(ISERR(AS158/SUM(AS158:AV158)*100),"0,0",AS158/SUM(AS158:AV158)*100)</f>
        <v>0,0</v>
      </c>
      <c r="AT159" s="123" t="str">
        <f>IF(ISERR(AT158/SUM(AS158:AV158)*100),"0,0",AT158/SUM(AS158:AV158)*100)</f>
        <v>0,0</v>
      </c>
      <c r="AU159" s="123" t="str">
        <f>IF(ISERR(AU158/SUM(AS158:AV158)*100),"0,0",AU158/SUM(AS158:AV158)*100)</f>
        <v>0,0</v>
      </c>
      <c r="AV159" s="146" t="str">
        <f>IF(ISERR(AV158/SUM(AS158:AV158)*100),"0,0",AV158/SUM(AS158:AV158)*100)</f>
        <v>0,0</v>
      </c>
      <c r="AW159" s="125" t="str">
        <f>IF(ISERR(SUM(AS158*5,AT158*4,AU158*3,AV158*2)/SUM(AS158:AV158)),"-",SUM(AS158*5,AT158*4,AU158*3,AV158*2)/SUM(AS158:AV158))</f>
        <v>-</v>
      </c>
      <c r="AX159" s="122" t="str">
        <f>IF(ISERR(AX158/SUM(AX158:BA158)*100),"0,0",AX158/SUM(AX158:BA158)*100)</f>
        <v>0,0</v>
      </c>
      <c r="AY159" s="123" t="str">
        <f>IF(ISERR(AY158/SUM(AX158:BA158)*100),"0,0",AY158/SUM(AX158:BA158)*100)</f>
        <v>0,0</v>
      </c>
      <c r="AZ159" s="123" t="str">
        <f>IF(ISERR(AZ158/SUM(AX158:BA158)*100),"0,0",AZ158/SUM(AX158:BA158)*100)</f>
        <v>0,0</v>
      </c>
      <c r="BA159" s="146" t="str">
        <f>IF(ISERR(BA158/SUM(AX158:BA158)*100),"0,0",BA158/SUM(AX158:BA158)*100)</f>
        <v>0,0</v>
      </c>
      <c r="BB159" s="125" t="str">
        <f>IF(ISERR(SUM(AX158*5,AY158*4,AZ158*3,BA158*2)/SUM(AX158:BA158)),"-",SUM(AX158*5,AY158*4,AZ158*3,BA158*2)/SUM(AX158:BA158))</f>
        <v>-</v>
      </c>
      <c r="BC159" s="122" t="str">
        <f>IF(ISERR(BC158/SUM(BC158:BF158)*100),"0,0",BC158/SUM(BC158:BF158)*100)</f>
        <v>0,0</v>
      </c>
      <c r="BD159" s="123" t="str">
        <f>IF(ISERR(BD158/SUM(BC158:BF158)*100),"0,0",BD158/SUM(BC158:BF158)*100)</f>
        <v>0,0</v>
      </c>
      <c r="BE159" s="123" t="str">
        <f>IF(ISERR(BE158/SUM(BC158:BF158)*100),"0,0",BE158/SUM(BC158:BF158)*100)</f>
        <v>0,0</v>
      </c>
      <c r="BF159" s="146" t="str">
        <f>IF(ISERR(BF158/SUM(BC158:BF158)*100),"0,0",BF158/SUM(BC158:BF158)*100)</f>
        <v>0,0</v>
      </c>
      <c r="BG159" s="125" t="str">
        <f>IF(ISERR(SUM(BC158*5,BD158*4,BE158*3,BF158*2)/SUM(BC158:BF158)),"-",SUM(BC158*5,BD158*4,BE158*3,BF158*2)/SUM(BC158:BF158))</f>
        <v>-</v>
      </c>
      <c r="BH159" s="122" t="str">
        <f>IF(ISERR(BH158/SUM(BH158:BK158)*100),"0,0",BH158/SUM(BH158:BK158)*100)</f>
        <v>0,0</v>
      </c>
      <c r="BI159" s="123" t="str">
        <f>IF(ISERR(BI158/SUM(BH158:BK158)*100),"0,0",BI158/SUM(BH158:BK158)*100)</f>
        <v>0,0</v>
      </c>
      <c r="BJ159" s="123" t="str">
        <f>IF(ISERR(BJ158/SUM(BH158:BK158)*100),"0,0",BJ158/SUM(BH158:BK158)*100)</f>
        <v>0,0</v>
      </c>
      <c r="BK159" s="146" t="str">
        <f>IF(ISERR(BK158/SUM(BH158:BK158)*100),"0,0",BK158/SUM(BH158:BK158)*100)</f>
        <v>0,0</v>
      </c>
      <c r="BL159" s="125" t="str">
        <f>IF(ISERR(SUM(BH158*5,BI158*4,BJ158*3,BK158*2)/SUM(BH158:BK158)),"-",SUM(BH158*5,BI158*4,BJ158*3,BK158*2)/SUM(BH158:BK158))</f>
        <v>-</v>
      </c>
      <c r="BM159" s="122" t="str">
        <f>IF(ISERR(BM158/SUM(BM158:BP158)*100),"0,0",BM158/SUM(BM158:BP158)*100)</f>
        <v>0,0</v>
      </c>
      <c r="BN159" s="123" t="str">
        <f>IF(ISERR(BN158/SUM(BM158:BP158)*100),"0,0",BN158/SUM(BM158:BP158)*100)</f>
        <v>0,0</v>
      </c>
      <c r="BO159" s="123" t="str">
        <f>IF(ISERR(BO158/SUM(BM158:BP158)*100),"0,0",BO158/SUM(BM158:BP158)*100)</f>
        <v>0,0</v>
      </c>
      <c r="BP159" s="146" t="str">
        <f>IF(ISERR(BP158/SUM(BM158:BP158)*100),"0,0",BP158/SUM(BM158:BP158)*100)</f>
        <v>0,0</v>
      </c>
      <c r="BQ159" s="125" t="str">
        <f>IF(ISERR(SUM(BM158*5,BN158*4,BO158*3,BP158*2)/SUM(BM158:BP158)),"-",SUM(BM158*5,BN158*4,BO158*3,BP158*2)/SUM(BM158:BP158))</f>
        <v>-</v>
      </c>
      <c r="BR159" s="1240"/>
      <c r="BT159" s="1267"/>
      <c r="BU159" s="1229"/>
      <c r="BV159" s="262"/>
      <c r="BY159" s="577"/>
      <c r="BZ159" s="577"/>
      <c r="CA159" s="577"/>
      <c r="CB159" s="577"/>
      <c r="CC159" s="577"/>
      <c r="CD159" s="577"/>
      <c r="CE159" s="577"/>
      <c r="CF159" s="577"/>
    </row>
    <row r="160" spans="1:84" ht="13.5" thickBot="1">
      <c r="A160" s="1236" t="s">
        <v>326</v>
      </c>
      <c r="B160" s="1227">
        <f>SUMIF($A$8:$A$151,404,$BT$8:$BT$151)</f>
        <v>2</v>
      </c>
      <c r="C160" s="1227">
        <f>IF(SUM(D160:G160)&gt;0,SUM(D160:G160),IF(SUM(I160:L160)&gt;0,SUM(I160:L160),IF(SUM(N160:Q160)&gt;0,SUM(N160:Q160),0)))</f>
        <v>0</v>
      </c>
      <c r="D160" s="114">
        <f>SUMIF($A$8:$A$151,404,$D$8:$D$151)</f>
        <v>0</v>
      </c>
      <c r="E160" s="115">
        <f>SUMIF($A$8:$A$151,404,$E$8:$E$151)</f>
        <v>0</v>
      </c>
      <c r="F160" s="115">
        <f>SUMIF($A$8:$A$151,404,$F$8:$F$151)</f>
        <v>0</v>
      </c>
      <c r="G160" s="117">
        <f>SUMIF($A$8:$A$151,404,$G$8:$G$151)</f>
        <v>0</v>
      </c>
      <c r="H160" s="116" t="str">
        <f>IF(SUM(D161:G161)=0,"-",IF(AND(G161&lt;=5,D161&gt;=50),5,IF(AND(G161&lt;=10,(D161+E161)&gt;=50),4,IF(G161&lt;=15,3,2))))</f>
        <v>-</v>
      </c>
      <c r="I160" s="114">
        <f>SUMIF($A$8:$A$151,404,$I$8:$I$151)</f>
        <v>0</v>
      </c>
      <c r="J160" s="115">
        <f>SUMIF($A$8:$A$151,404,$J$8:$J$151)</f>
        <v>0</v>
      </c>
      <c r="K160" s="115">
        <f>SUMIF($A$8:$A$151,404,$K$8:$K$151)</f>
        <v>0</v>
      </c>
      <c r="L160" s="117">
        <f>SUMIF($A$8:$A$151,404,$L$8:$L$151)</f>
        <v>0</v>
      </c>
      <c r="M160" s="116" t="str">
        <f>IF(SUM(I161:L161)=0,"-",IF(AND(L161&lt;=5,I161&gt;=50),5,IF(AND(L161&lt;=10,(I161+J161)&gt;=50),4,IF(L161&lt;=15,3,2))))</f>
        <v>-</v>
      </c>
      <c r="N160" s="114">
        <f>SUMIF($A$8:$A$151,404,$N$8:$N$151)</f>
        <v>0</v>
      </c>
      <c r="O160" s="115">
        <f>SUMIF($A$8:$A$151,404,$O$8:$O$151)</f>
        <v>0</v>
      </c>
      <c r="P160" s="115">
        <f>SUMIF($A$8:$A$151,404,$P$8:$P$151)</f>
        <v>0</v>
      </c>
      <c r="Q160" s="117">
        <f>SUMIF($A$8:$A$151,404,$Q$8:$Q$151)</f>
        <v>0</v>
      </c>
      <c r="R160" s="116" t="str">
        <f>IF(SUM(N161:Q161)=0,"-",IF(AND(Q161&lt;=5,N161&gt;=50),5,IF(AND(Q161&lt;=10,(N161+O161)&gt;=50),4,IF(Q161&lt;=15,3,2))))</f>
        <v>-</v>
      </c>
      <c r="S160" s="1230" t="str">
        <f>IF(ISERR((H161+R161)/2),"-",(H161+R161)/2)</f>
        <v>-</v>
      </c>
      <c r="T160" s="114">
        <f>SUMIF($A$8:$A$151,404,T$8:T$151)</f>
        <v>0</v>
      </c>
      <c r="U160" s="115">
        <f>SUMIF($A$8:$A$151,404,U$8:U$151)</f>
        <v>0</v>
      </c>
      <c r="V160" s="115">
        <f>SUMIF($A$8:$A$151,404,V$8:V$151)</f>
        <v>0</v>
      </c>
      <c r="W160" s="117">
        <f>SUMIF($A$8:$A$151,404,W$8:W$151)</f>
        <v>0</v>
      </c>
      <c r="X160" s="116" t="str">
        <f>IF(SUM(T161:W161)=0,"-",IF(AND(W161&lt;=5,T161&gt;=50),5,IF(AND(W161&lt;=10,(T161+U161)&gt;=50),4,IF(W161&lt;=15,3,2))))</f>
        <v>-</v>
      </c>
      <c r="Y160" s="114">
        <f>SUMIF($A$8:$A$151,404,Y$8:Y$151)</f>
        <v>0</v>
      </c>
      <c r="Z160" s="115">
        <f>SUMIF($A$8:$A$151,404,Z$8:Z$151)</f>
        <v>0</v>
      </c>
      <c r="AA160" s="115">
        <f>SUMIF($A$8:$A$151,404,AA$8:AA$151)</f>
        <v>0</v>
      </c>
      <c r="AB160" s="117">
        <f>SUMIF($A$8:$A$151,404,AB$8:AB$151)</f>
        <v>0</v>
      </c>
      <c r="AC160" s="116" t="str">
        <f>IF(SUM(Y161:AB161)=0,"-",IF(AND(AB161&lt;=5,Y161&gt;=50),5,IF(AND(AB161&lt;=10,(Y161+Z161)&gt;=50),4,IF(AB161&lt;=15,3,2))))</f>
        <v>-</v>
      </c>
      <c r="AD160" s="114">
        <f>SUMIF($A$8:$A$151,404,AD$8:AD$151)</f>
        <v>0</v>
      </c>
      <c r="AE160" s="115">
        <f>SUMIF($A$8:$A$151,404,AE$8:AE$151)</f>
        <v>0</v>
      </c>
      <c r="AF160" s="115">
        <f>SUMIF($A$8:$A$151,404,AF$8:AF$151)</f>
        <v>0</v>
      </c>
      <c r="AG160" s="117">
        <f>SUMIF($A$8:$A$151,404,AG$8:AG$151)</f>
        <v>0</v>
      </c>
      <c r="AH160" s="116" t="str">
        <f>IF(SUM(AD161:AG161)=0,"-",IF(AND(AG161&lt;=5,AD161&gt;=50),5,IF(AND(AG161&lt;=10,(AD161+AE161)&gt;=50),4,IF(AG161&lt;=15,3,2))))</f>
        <v>-</v>
      </c>
      <c r="AI160" s="114">
        <f>SUMIF($A$8:$A$151,404,AI$8:AI$151)</f>
        <v>0</v>
      </c>
      <c r="AJ160" s="115">
        <f>SUMIF($A$8:$A$151,404,AJ$8:AJ$151)</f>
        <v>0</v>
      </c>
      <c r="AK160" s="115">
        <f>SUMIF($A$8:$A$151,404,AK$8:AK$151)</f>
        <v>0</v>
      </c>
      <c r="AL160" s="117">
        <f>SUMIF($A$8:$A$151,404,AL$8:AL$151)</f>
        <v>0</v>
      </c>
      <c r="AM160" s="116" t="str">
        <f>IF(SUM(AI161:AL161)=0,"-",IF(AND(AL161&lt;=5,AI161&gt;=50),5,IF(AND(AL161&lt;=10,(AI161+AJ161)&gt;=50),4,IF(AL161&lt;=15,3,2))))</f>
        <v>-</v>
      </c>
      <c r="AN160" s="114">
        <f>SUMIF($A$8:$A$151,404,AN$8:AN$151)</f>
        <v>0</v>
      </c>
      <c r="AO160" s="115">
        <f>SUMIF($A$8:$A$151,404,AO$8:AO$151)</f>
        <v>0</v>
      </c>
      <c r="AP160" s="115">
        <f>SUMIF($A$8:$A$151,404,AP$8:AP$151)</f>
        <v>0</v>
      </c>
      <c r="AQ160" s="117">
        <f>SUMIF($A$8:$A$151,404,AQ$8:AQ$151)</f>
        <v>0</v>
      </c>
      <c r="AR160" s="116" t="str">
        <f>IF(SUM(AN161:AQ161)=0,"-",IF(AND(AQ161&lt;=5,AN161&gt;=50),5,IF(AND(AQ161&lt;=10,(AN161+AO161)&gt;=50),4,IF(AQ161&lt;=15,3,2))))</f>
        <v>-</v>
      </c>
      <c r="AS160" s="114">
        <f>SUMIF($A$8:$A$151,404,AS$8:AS$151)</f>
        <v>0</v>
      </c>
      <c r="AT160" s="115">
        <f>SUMIF($A$8:$A$151,404,AT$8:AT$151)</f>
        <v>0</v>
      </c>
      <c r="AU160" s="115">
        <f>SUMIF($A$8:$A$151,404,AU$8:AU$151)</f>
        <v>0</v>
      </c>
      <c r="AV160" s="117">
        <f>SUMIF($A$8:$A$151,404,AV$8:AV$151)</f>
        <v>0</v>
      </c>
      <c r="AW160" s="116" t="str">
        <f>IF(SUM(AS161:AV161)=0,"-",IF(AND(AV161&lt;=5,AS161&gt;=50),5,IF(AND(AV161&lt;=10,(AS161+AT161)&gt;=50),4,IF(AV161&lt;=15,3,2))))</f>
        <v>-</v>
      </c>
      <c r="AX160" s="114">
        <f>SUMIF($A$8:$A$151,404,AX$8:AX$151)</f>
        <v>0</v>
      </c>
      <c r="AY160" s="115">
        <f>SUMIF($A$8:$A$151,404,AY$8:AY$151)</f>
        <v>0</v>
      </c>
      <c r="AZ160" s="115">
        <f>SUMIF($A$8:$A$151,404,AZ$8:AZ$151)</f>
        <v>0</v>
      </c>
      <c r="BA160" s="117">
        <f>SUMIF($A$8:$A$151,404,BA$8:BA$151)</f>
        <v>0</v>
      </c>
      <c r="BB160" s="116" t="str">
        <f>IF(SUM(AX161:BA161)=0,"-",IF(AND(BA161&lt;=5,AX161&gt;=50),5,IF(AND(BA161&lt;=10,(AX161+AY161)&gt;=50),4,IF(BA161&lt;=15,3,2))))</f>
        <v>-</v>
      </c>
      <c r="BC160" s="114">
        <f>SUMIF($A$8:$A$151,404,BC$8:BC$151)</f>
        <v>0</v>
      </c>
      <c r="BD160" s="115">
        <f>SUMIF($A$8:$A$151,404,BD$8:BD$151)</f>
        <v>0</v>
      </c>
      <c r="BE160" s="115">
        <f>SUMIF($A$8:$A$151,404,BE$8:BE$151)</f>
        <v>0</v>
      </c>
      <c r="BF160" s="117">
        <f>SUMIF($A$8:$A$151,404,BF$8:BF$151)</f>
        <v>0</v>
      </c>
      <c r="BG160" s="116" t="str">
        <f>IF(SUM(BC161:BF161)=0,"-",IF(AND(BF161&lt;=5,BC161&gt;=50),5,IF(AND(BF161&lt;=10,(BC161+BD161)&gt;=50),4,IF(BF161&lt;=15,3,2))))</f>
        <v>-</v>
      </c>
      <c r="BH160" s="114">
        <f>SUMIF($A$8:$A$151,404,BH$8:BH$151)</f>
        <v>0</v>
      </c>
      <c r="BI160" s="115">
        <f>SUMIF($A$8:$A$151,404,BI$8:BI$151)</f>
        <v>0</v>
      </c>
      <c r="BJ160" s="115">
        <f>SUMIF($A$8:$A$151,404,BJ$8:BJ$151)</f>
        <v>0</v>
      </c>
      <c r="BK160" s="117">
        <f>SUMIF($A$8:$A$151,404,BK$8:BK$151)</f>
        <v>0</v>
      </c>
      <c r="BL160" s="116" t="str">
        <f>IF(SUM(BH161:BK161)=0,"-",IF(AND(BK161&lt;=5,BH161&gt;=50),5,IF(AND(BK161&lt;=10,(BH161+BI161)&gt;=50),4,IF(BK161&lt;=15,3,2))))</f>
        <v>-</v>
      </c>
      <c r="BM160" s="114">
        <f>SUMIF($A$8:$A$151,404,BM$8:BM$151)</f>
        <v>0</v>
      </c>
      <c r="BN160" s="115">
        <f>SUMIF($A$8:$A$151,404,BN$8:BN$151)</f>
        <v>0</v>
      </c>
      <c r="BO160" s="115">
        <f>SUMIF($A$8:$A$151,404,BO$8:BO$151)</f>
        <v>0</v>
      </c>
      <c r="BP160" s="117">
        <f>SUMIF($A$8:$A$151,404,BP$8:BP$151)</f>
        <v>0</v>
      </c>
      <c r="BQ160" s="116" t="str">
        <f>IF(SUM(BM161:BP161)=0,"-",IF(AND(BP161&lt;=5,BM161&gt;=50),5,IF(AND(BP161&lt;=10,(BM161+BN161)&gt;=50),4,IF(BP161&lt;=15,3,2))))</f>
        <v>-</v>
      </c>
      <c r="BR160" s="1239" t="str">
        <f>BL161</f>
        <v>-</v>
      </c>
      <c r="BT160" s="1266">
        <v>3</v>
      </c>
      <c r="BU160" s="1229"/>
      <c r="BV160" s="261">
        <v>1</v>
      </c>
    </row>
    <row r="161" spans="1:84" ht="13.5" thickBot="1">
      <c r="A161" s="1238"/>
      <c r="B161" s="1228"/>
      <c r="C161" s="1228"/>
      <c r="D161" s="122" t="str">
        <f>IF(ISERR(D160/SUM(D160:G160)*100),"0,0",D160/SUM(D160:G160)*100)</f>
        <v>0,0</v>
      </c>
      <c r="E161" s="123" t="str">
        <f>IF(ISERR(E160/SUM(D160:G160)*100),"0,0",E160/SUM(D160:G160)*100)</f>
        <v>0,0</v>
      </c>
      <c r="F161" s="123" t="str">
        <f>IF(ISERR(F160/SUM(D160:G160)*100),"0,0",F160/SUM(D160:G160)*100)</f>
        <v>0,0</v>
      </c>
      <c r="G161" s="146" t="str">
        <f>IF(ISERR(G160/SUM(D160:G160)*100),"0,0",G160/SUM(D160:G160)*100)</f>
        <v>0,0</v>
      </c>
      <c r="H161" s="125" t="str">
        <f>IF(ISERR(SUM(D160*5,E160*4,F160*3,G160*2)/SUM(D160:G160)),"-",SUM(D160*5,E160*4,F160*3,G160*2)/SUM(D160:G160))</f>
        <v>-</v>
      </c>
      <c r="I161" s="122" t="str">
        <f>IF(ISERR(I160/SUM(I160:L160)*100),"0,0",I160/SUM(I160:L160)*100)</f>
        <v>0,0</v>
      </c>
      <c r="J161" s="123" t="str">
        <f>IF(ISERR(J160/SUM(I160:L160)*100),"0,0",J160/SUM(I160:L160)*100)</f>
        <v>0,0</v>
      </c>
      <c r="K161" s="123" t="str">
        <f>IF(ISERR(K160/SUM(I160:L160)*100),"0,0",K160/SUM(I160:L160)*100)</f>
        <v>0,0</v>
      </c>
      <c r="L161" s="146" t="str">
        <f>IF(ISERR(L160/SUM(I160:L160)*100),"0,0",L160/SUM(I160:L160)*100)</f>
        <v>0,0</v>
      </c>
      <c r="M161" s="125" t="str">
        <f>IF(ISERR(SUM(I160*5,J160*4,K160*3,L160*2)/SUM(I160:L160)),"-",SUM(I160*5,J160*4,K160*3,L160*2)/SUM(I160:L160))</f>
        <v>-</v>
      </c>
      <c r="N161" s="122" t="str">
        <f>IF(ISERR(N160/SUM(N160:Q160)*100),"0,0",N160/SUM(N160:Q160)*100)</f>
        <v>0,0</v>
      </c>
      <c r="O161" s="123" t="str">
        <f>IF(ISERR(O160/SUM(N160:Q160)*100),"0,0",O160/SUM(N160:Q160)*100)</f>
        <v>0,0</v>
      </c>
      <c r="P161" s="123" t="str">
        <f>IF(ISERR(P160/SUM(N160:Q160)*100),"0,0",P160/SUM(N160:Q160)*100)</f>
        <v>0,0</v>
      </c>
      <c r="Q161" s="146" t="str">
        <f>IF(ISERR(Q160/SUM(N160:Q160)*100),"0,0",Q160/SUM(N160:Q160)*100)</f>
        <v>0,0</v>
      </c>
      <c r="R161" s="125" t="str">
        <f>IF(ISERR(SUM(N160*5,O160*4,P160*3,Q160*2)/SUM(N160:Q160)),"-",SUM(N160*5,O160*4,P160*3,Q160*2)/SUM(N160:Q160))</f>
        <v>-</v>
      </c>
      <c r="S161" s="1231"/>
      <c r="T161" s="122" t="str">
        <f>IF(ISERR(T160/SUM(T160:W160)*100),"0,0",T160/SUM(T160:W160)*100)</f>
        <v>0,0</v>
      </c>
      <c r="U161" s="123" t="str">
        <f>IF(ISERR(U160/SUM(T160:W160)*100),"0,0",U160/SUM(T160:W160)*100)</f>
        <v>0,0</v>
      </c>
      <c r="V161" s="123" t="str">
        <f>IF(ISERR(V160/SUM(T160:W160)*100),"0,0",V160/SUM(T160:W160)*100)</f>
        <v>0,0</v>
      </c>
      <c r="W161" s="146" t="str">
        <f>IF(ISERR(W160/SUM(T160:W160)*100),"0,0",W160/SUM(T160:W160)*100)</f>
        <v>0,0</v>
      </c>
      <c r="X161" s="125" t="str">
        <f>IF(ISERR(SUM(T160*5,U160*4,V160*3,W160*2)/SUM(T160:W160)),"-",SUM(T160*5,U160*4,V160*3,W160*2)/SUM(T160:W160))</f>
        <v>-</v>
      </c>
      <c r="Y161" s="122" t="str">
        <f>IF(ISERR(Y160/SUM(Y160:AB160)*100),"0,0",Y160/SUM(Y160:AB160)*100)</f>
        <v>0,0</v>
      </c>
      <c r="Z161" s="123" t="str">
        <f>IF(ISERR(Z160/SUM(Y160:AB160)*100),"0,0",Z160/SUM(Y160:AB160)*100)</f>
        <v>0,0</v>
      </c>
      <c r="AA161" s="123" t="str">
        <f>IF(ISERR(AA160/SUM(Y160:AB160)*100),"0,0",AA160/SUM(Y160:AB160)*100)</f>
        <v>0,0</v>
      </c>
      <c r="AB161" s="146" t="str">
        <f>IF(ISERR(AB160/SUM(Y160:AB160)*100),"0,0",AB160/SUM(Y160:AB160)*100)</f>
        <v>0,0</v>
      </c>
      <c r="AC161" s="125" t="str">
        <f>IF(ISERR(SUM(Y160*5,Z160*4,AA160*3,AB160*2)/SUM(Y160:AB160)),"-",SUM(Y160*5,Z160*4,AA160*3,AB160*2)/SUM(Y160:AB160))</f>
        <v>-</v>
      </c>
      <c r="AD161" s="122" t="str">
        <f>IF(ISERR(AD160/SUM(AD160:AG160)*100),"0,0",AD160/SUM(AD160:AG160)*100)</f>
        <v>0,0</v>
      </c>
      <c r="AE161" s="123" t="str">
        <f>IF(ISERR(AE160/SUM(AD160:AG160)*100),"0,0",AE160/SUM(AD160:AG160)*100)</f>
        <v>0,0</v>
      </c>
      <c r="AF161" s="123" t="str">
        <f>IF(ISERR(AF160/SUM(AD160:AG160)*100),"0,0",AF160/SUM(AD160:AG160)*100)</f>
        <v>0,0</v>
      </c>
      <c r="AG161" s="146" t="str">
        <f>IF(ISERR(AG160/SUM(AD160:AG160)*100),"0,0",AG160/SUM(AD160:AG160)*100)</f>
        <v>0,0</v>
      </c>
      <c r="AH161" s="125" t="str">
        <f>IF(ISERR(SUM(AD160*5,AE160*4,AF160*3,AG160*2)/SUM(AD160:AG160)),"-",SUM(AD160*5,AE160*4,AF160*3,AG160*2)/SUM(AD160:AG160))</f>
        <v>-</v>
      </c>
      <c r="AI161" s="122" t="str">
        <f>IF(ISERR(AI160/SUM(AI160:AL160)*100),"0,0",AI160/SUM(AI160:AL160)*100)</f>
        <v>0,0</v>
      </c>
      <c r="AJ161" s="123" t="str">
        <f>IF(ISERR(AJ160/SUM(AI160:AL160)*100),"0,0",AJ160/SUM(AI160:AL160)*100)</f>
        <v>0,0</v>
      </c>
      <c r="AK161" s="123" t="str">
        <f>IF(ISERR(AK160/SUM(AI160:AL160)*100),"0,0",AK160/SUM(AI160:AL160)*100)</f>
        <v>0,0</v>
      </c>
      <c r="AL161" s="146" t="str">
        <f>IF(ISERR(AL160/SUM(AI160:AL160)*100),"0,0",AL160/SUM(AI160:AL160)*100)</f>
        <v>0,0</v>
      </c>
      <c r="AM161" s="125" t="str">
        <f>IF(ISERR(SUM(AI160*5,AJ160*4,AK160*3,AL160*2)/SUM(AI160:AL160)),"-",SUM(AI160*5,AJ160*4,AK160*3,AL160*2)/SUM(AI160:AL160))</f>
        <v>-</v>
      </c>
      <c r="AN161" s="122" t="str">
        <f>IF(ISERR(AN160/SUM(AN160:AQ160)*100),"0,0",AN160/SUM(AN160:AQ160)*100)</f>
        <v>0,0</v>
      </c>
      <c r="AO161" s="123" t="str">
        <f>IF(ISERR(AO160/SUM(AN160:AQ160)*100),"0,0",AO160/SUM(AN160:AQ160)*100)</f>
        <v>0,0</v>
      </c>
      <c r="AP161" s="123" t="str">
        <f>IF(ISERR(AP160/SUM(AN160:AQ160)*100),"0,0",AP160/SUM(AN160:AQ160)*100)</f>
        <v>0,0</v>
      </c>
      <c r="AQ161" s="146" t="str">
        <f>IF(ISERR(AQ160/SUM(AN160:AQ160)*100),"0,0",AQ160/SUM(AN160:AQ160)*100)</f>
        <v>0,0</v>
      </c>
      <c r="AR161" s="125" t="str">
        <f>IF(ISERR(SUM(AN160*5,AO160*4,AP160*3,AQ160*2)/SUM(AN160:AQ160)),"-",SUM(AN160*5,AO160*4,AP160*3,AQ160*2)/SUM(AN160:AQ160))</f>
        <v>-</v>
      </c>
      <c r="AS161" s="122" t="str">
        <f>IF(ISERR(AS160/SUM(AS160:AV160)*100),"0,0",AS160/SUM(AS160:AV160)*100)</f>
        <v>0,0</v>
      </c>
      <c r="AT161" s="123" t="str">
        <f>IF(ISERR(AT160/SUM(AS160:AV160)*100),"0,0",AT160/SUM(AS160:AV160)*100)</f>
        <v>0,0</v>
      </c>
      <c r="AU161" s="123" t="str">
        <f>IF(ISERR(AU160/SUM(AS160:AV160)*100),"0,0",AU160/SUM(AS160:AV160)*100)</f>
        <v>0,0</v>
      </c>
      <c r="AV161" s="146" t="str">
        <f>IF(ISERR(AV160/SUM(AS160:AV160)*100),"0,0",AV160/SUM(AS160:AV160)*100)</f>
        <v>0,0</v>
      </c>
      <c r="AW161" s="125" t="str">
        <f>IF(ISERR(SUM(AS160*5,AT160*4,AU160*3,AV160*2)/SUM(AS160:AV160)),"-",SUM(AS160*5,AT160*4,AU160*3,AV160*2)/SUM(AS160:AV160))</f>
        <v>-</v>
      </c>
      <c r="AX161" s="122" t="str">
        <f>IF(ISERR(AX160/SUM(AX160:BA160)*100),"0,0",AX160/SUM(AX160:BA160)*100)</f>
        <v>0,0</v>
      </c>
      <c r="AY161" s="123" t="str">
        <f>IF(ISERR(AY160/SUM(AX160:BA160)*100),"0,0",AY160/SUM(AX160:BA160)*100)</f>
        <v>0,0</v>
      </c>
      <c r="AZ161" s="123" t="str">
        <f>IF(ISERR(AZ160/SUM(AX160:BA160)*100),"0,0",AZ160/SUM(AX160:BA160)*100)</f>
        <v>0,0</v>
      </c>
      <c r="BA161" s="146" t="str">
        <f>IF(ISERR(BA160/SUM(AX160:BA160)*100),"0,0",BA160/SUM(AX160:BA160)*100)</f>
        <v>0,0</v>
      </c>
      <c r="BB161" s="125" t="str">
        <f>IF(ISERR(SUM(AX160*5,AY160*4,AZ160*3,BA160*2)/SUM(AX160:BA160)),"-",SUM(AX160*5,AY160*4,AZ160*3,BA160*2)/SUM(AX160:BA160))</f>
        <v>-</v>
      </c>
      <c r="BC161" s="122" t="str">
        <f>IF(ISERR(BC160/SUM(BC160:BF160)*100),"0,0",BC160/SUM(BC160:BF160)*100)</f>
        <v>0,0</v>
      </c>
      <c r="BD161" s="123" t="str">
        <f>IF(ISERR(BD160/SUM(BC160:BF160)*100),"0,0",BD160/SUM(BC160:BF160)*100)</f>
        <v>0,0</v>
      </c>
      <c r="BE161" s="123" t="str">
        <f>IF(ISERR(BE160/SUM(BC160:BF160)*100),"0,0",BE160/SUM(BC160:BF160)*100)</f>
        <v>0,0</v>
      </c>
      <c r="BF161" s="146" t="str">
        <f>IF(ISERR(BF160/SUM(BC160:BF160)*100),"0,0",BF160/SUM(BC160:BF160)*100)</f>
        <v>0,0</v>
      </c>
      <c r="BG161" s="125" t="str">
        <f>IF(ISERR(SUM(BC160*5,BD160*4,BE160*3,BF160*2)/SUM(BC160:BF160)),"-",SUM(BC160*5,BD160*4,BE160*3,BF160*2)/SUM(BC160:BF160))</f>
        <v>-</v>
      </c>
      <c r="BH161" s="122" t="str">
        <f>IF(ISERR(BH160/SUM(BH160:BK160)*100),"0,0",BH160/SUM(BH160:BK160)*100)</f>
        <v>0,0</v>
      </c>
      <c r="BI161" s="123" t="str">
        <f>IF(ISERR(BI160/SUM(BH160:BK160)*100),"0,0",BI160/SUM(BH160:BK160)*100)</f>
        <v>0,0</v>
      </c>
      <c r="BJ161" s="123" t="str">
        <f>IF(ISERR(BJ160/SUM(BH160:BK160)*100),"0,0",BJ160/SUM(BH160:BK160)*100)</f>
        <v>0,0</v>
      </c>
      <c r="BK161" s="146" t="str">
        <f>IF(ISERR(BK160/SUM(BH160:BK160)*100),"0,0",BK160/SUM(BH160:BK160)*100)</f>
        <v>0,0</v>
      </c>
      <c r="BL161" s="125" t="str">
        <f>IF(ISERR(SUM(BH160*5,BI160*4,BJ160*3,BK160*2)/SUM(BH160:BK160)),"-",SUM(BH160*5,BI160*4,BJ160*3,BK160*2)/SUM(BH160:BK160))</f>
        <v>-</v>
      </c>
      <c r="BM161" s="122" t="str">
        <f>IF(ISERR(BM160/SUM(BM160:BP160)*100),"0,0",BM160/SUM(BM160:BP160)*100)</f>
        <v>0,0</v>
      </c>
      <c r="BN161" s="123" t="str">
        <f>IF(ISERR(BN160/SUM(BM160:BP160)*100),"0,0",BN160/SUM(BM160:BP160)*100)</f>
        <v>0,0</v>
      </c>
      <c r="BO161" s="123" t="str">
        <f>IF(ISERR(BO160/SUM(BM160:BP160)*100),"0,0",BO160/SUM(BM160:BP160)*100)</f>
        <v>0,0</v>
      </c>
      <c r="BP161" s="146" t="str">
        <f>IF(ISERR(BP160/SUM(BM160:BP160)*100),"0,0",BP160/SUM(BM160:BP160)*100)</f>
        <v>0,0</v>
      </c>
      <c r="BQ161" s="125" t="str">
        <f>IF(ISERR(SUM(BM160*5,BN160*4,BO160*3,BP160*2)/SUM(BM160:BP160)),"-",SUM(BM160*5,BN160*4,BO160*3,BP160*2)/SUM(BM160:BP160))</f>
        <v>-</v>
      </c>
      <c r="BR161" s="1240"/>
      <c r="BT161" s="1267"/>
      <c r="BU161" s="1229"/>
      <c r="BV161" s="262"/>
      <c r="BY161" s="577"/>
      <c r="BZ161" s="577"/>
      <c r="CA161" s="577"/>
      <c r="CB161" s="577"/>
      <c r="CC161" s="577"/>
      <c r="CD161" s="577"/>
      <c r="CE161" s="577"/>
      <c r="CF161" s="577"/>
    </row>
    <row r="162" spans="1:84" ht="13.5" thickBot="1">
      <c r="A162" s="1236" t="s">
        <v>327</v>
      </c>
      <c r="B162" s="1227">
        <f>SUMIF($A$8:$A$151,405,$BT$8:$BT$151)</f>
        <v>0</v>
      </c>
      <c r="C162" s="1227">
        <f>IF(SUM(D162:G162)&gt;0,SUM(D162:G162),IF(SUM(I162:L162)&gt;0,SUM(I162:L162),IF(SUM(N162:Q162)&gt;0,SUM(N162:Q162),0)))</f>
        <v>0</v>
      </c>
      <c r="D162" s="114">
        <f>SUMIF($A$8:$A$151,405,$D$8:$D$151)</f>
        <v>0</v>
      </c>
      <c r="E162" s="115">
        <f>SUMIF($A$8:$A$151,405,$E$8:$E$151)</f>
        <v>0</v>
      </c>
      <c r="F162" s="115">
        <f>SUMIF($A$8:$A$151,405,$F$8:$F$151)</f>
        <v>0</v>
      </c>
      <c r="G162" s="117">
        <f>SUMIF($A$8:$A$151,405,$G$8:$G$151)</f>
        <v>0</v>
      </c>
      <c r="H162" s="116" t="str">
        <f>IF(SUM(D163:G163)=0,"-",IF(AND(G163&lt;=5,D163&gt;=50),5,IF(AND(G163&lt;=10,(D163+E163)&gt;=50),4,IF(G163&lt;=15,3,2))))</f>
        <v>-</v>
      </c>
      <c r="I162" s="114">
        <f>SUMIF($A$8:$A$151,405,$I$8:$I$151)</f>
        <v>0</v>
      </c>
      <c r="J162" s="115">
        <f>SUMIF($A$8:$A$151,405,$J$8:$J$151)</f>
        <v>0</v>
      </c>
      <c r="K162" s="115">
        <f>SUMIF($A$8:$A$151,405,$K$8:$K$151)</f>
        <v>0</v>
      </c>
      <c r="L162" s="117">
        <f>SUMIF($A$8:$A$151,405,$L$8:$L$151)</f>
        <v>0</v>
      </c>
      <c r="M162" s="116" t="str">
        <f>IF(SUM(I163:L163)=0,"-",IF(AND(L163&lt;=5,I163&gt;=50),5,IF(AND(L163&lt;=10,(I163+J163)&gt;=50),4,IF(L163&lt;=15,3,2))))</f>
        <v>-</v>
      </c>
      <c r="N162" s="114">
        <f>SUMIF($A$8:$A$151,405,$N$8:$N$151)</f>
        <v>0</v>
      </c>
      <c r="O162" s="115">
        <f>SUMIF($A$8:$A$151,405,$O$8:$O$151)</f>
        <v>0</v>
      </c>
      <c r="P162" s="115">
        <f>SUMIF($A$8:$A$151,405,$P$8:$P$151)</f>
        <v>0</v>
      </c>
      <c r="Q162" s="117">
        <f>SUMIF($A$8:$A$151,405,$Q$8:$Q$151)</f>
        <v>0</v>
      </c>
      <c r="R162" s="116" t="str">
        <f>IF(SUM(N163:Q163)=0,"-",IF(AND(Q163&lt;=5,N163&gt;=50),5,IF(AND(Q163&lt;=10,(N163+O163)&gt;=50),4,IF(Q163&lt;=15,3,2))))</f>
        <v>-</v>
      </c>
      <c r="S162" s="1230" t="str">
        <f>IF(ISERR((H163+R163)/2),"-",(H163+R163)/2)</f>
        <v>-</v>
      </c>
      <c r="T162" s="114">
        <f>SUMIF($A$8:$A$151,405,T$8:T$151)</f>
        <v>0</v>
      </c>
      <c r="U162" s="115">
        <f>SUMIF($A$8:$A$151,405,U$8:U$151)</f>
        <v>0</v>
      </c>
      <c r="V162" s="115">
        <f>SUMIF($A$8:$A$151,405,V$8:V$151)</f>
        <v>0</v>
      </c>
      <c r="W162" s="117">
        <f>SUMIF($A$8:$A$151,405,W$8:W$151)</f>
        <v>0</v>
      </c>
      <c r="X162" s="116" t="str">
        <f>IF(SUM(T163:W163)=0,"-",IF(AND(W163&lt;=5,T163&gt;=50),5,IF(AND(W163&lt;=10,(T163+U163)&gt;=50),4,IF(W163&lt;=15,3,2))))</f>
        <v>-</v>
      </c>
      <c r="Y162" s="114">
        <f>SUMIF($A$8:$A$151,405,Y$8:Y$151)</f>
        <v>0</v>
      </c>
      <c r="Z162" s="115">
        <f>SUMIF($A$8:$A$151,405,Z$8:Z$151)</f>
        <v>0</v>
      </c>
      <c r="AA162" s="115">
        <f>SUMIF($A$8:$A$151,405,AA$8:AA$151)</f>
        <v>0</v>
      </c>
      <c r="AB162" s="117">
        <f>SUMIF($A$8:$A$151,405,AB$8:AB$151)</f>
        <v>0</v>
      </c>
      <c r="AC162" s="116" t="str">
        <f>IF(SUM(Y163:AB163)=0,"-",IF(AND(AB163&lt;=5,Y163&gt;=50),5,IF(AND(AB163&lt;=10,(Y163+Z163)&gt;=50),4,IF(AB163&lt;=15,3,2))))</f>
        <v>-</v>
      </c>
      <c r="AD162" s="114">
        <f>SUMIF($A$8:$A$151,405,AD$8:AD$151)</f>
        <v>0</v>
      </c>
      <c r="AE162" s="115">
        <f>SUMIF($A$8:$A$151,405,AE$8:AE$151)</f>
        <v>0</v>
      </c>
      <c r="AF162" s="115">
        <f>SUMIF($A$8:$A$151,405,AF$8:AF$151)</f>
        <v>0</v>
      </c>
      <c r="AG162" s="117">
        <f>SUMIF($A$8:$A$151,405,AG$8:AG$151)</f>
        <v>0</v>
      </c>
      <c r="AH162" s="116" t="str">
        <f>IF(SUM(AD163:AG163)=0,"-",IF(AND(AG163&lt;=5,AD163&gt;=50),5,IF(AND(AG163&lt;=10,(AD163+AE163)&gt;=50),4,IF(AG163&lt;=15,3,2))))</f>
        <v>-</v>
      </c>
      <c r="AI162" s="114">
        <f>SUMIF($A$8:$A$151,405,AI$8:AI$151)</f>
        <v>0</v>
      </c>
      <c r="AJ162" s="115">
        <f>SUMIF($A$8:$A$151,405,AJ$8:AJ$151)</f>
        <v>0</v>
      </c>
      <c r="AK162" s="115">
        <f>SUMIF($A$8:$A$151,405,AK$8:AK$151)</f>
        <v>0</v>
      </c>
      <c r="AL162" s="117">
        <f>SUMIF($A$8:$A$151,405,AL$8:AL$151)</f>
        <v>0</v>
      </c>
      <c r="AM162" s="116" t="str">
        <f>IF(SUM(AI163:AL163)=0,"-",IF(AND(AL163&lt;=5,AI163&gt;=50),5,IF(AND(AL163&lt;=10,(AI163+AJ163)&gt;=50),4,IF(AL163&lt;=15,3,2))))</f>
        <v>-</v>
      </c>
      <c r="AN162" s="114">
        <f>SUMIF($A$8:$A$151,405,AN$8:AN$151)</f>
        <v>0</v>
      </c>
      <c r="AO162" s="115">
        <f>SUMIF($A$8:$A$151,405,AO$8:AO$151)</f>
        <v>0</v>
      </c>
      <c r="AP162" s="115">
        <f>SUMIF($A$8:$A$151,405,AP$8:AP$151)</f>
        <v>0</v>
      </c>
      <c r="AQ162" s="117">
        <f>SUMIF($A$8:$A$151,405,AQ$8:AQ$151)</f>
        <v>0</v>
      </c>
      <c r="AR162" s="116" t="str">
        <f>IF(SUM(AN163:AQ163)=0,"-",IF(AND(AQ163&lt;=5,AN163&gt;=50),5,IF(AND(AQ163&lt;=10,(AN163+AO163)&gt;=50),4,IF(AQ163&lt;=15,3,2))))</f>
        <v>-</v>
      </c>
      <c r="AS162" s="114">
        <f>SUMIF($A$8:$A$151,405,AS$8:AS$151)</f>
        <v>0</v>
      </c>
      <c r="AT162" s="115">
        <f>SUMIF($A$8:$A$151,405,AT$8:AT$151)</f>
        <v>0</v>
      </c>
      <c r="AU162" s="115">
        <f>SUMIF($A$8:$A$151,405,AU$8:AU$151)</f>
        <v>0</v>
      </c>
      <c r="AV162" s="117">
        <f>SUMIF($A$8:$A$151,405,AV$8:AV$151)</f>
        <v>0</v>
      </c>
      <c r="AW162" s="116" t="str">
        <f>IF(SUM(AS163:AV163)=0,"-",IF(AND(AV163&lt;=5,AS163&gt;=50),5,IF(AND(AV163&lt;=10,(AS163+AT163)&gt;=50),4,IF(AV163&lt;=15,3,2))))</f>
        <v>-</v>
      </c>
      <c r="AX162" s="114">
        <f>SUMIF($A$8:$A$151,405,AX$8:AX$151)</f>
        <v>0</v>
      </c>
      <c r="AY162" s="115">
        <f>SUMIF($A$8:$A$151,405,AY$8:AY$151)</f>
        <v>0</v>
      </c>
      <c r="AZ162" s="115">
        <f>SUMIF($A$8:$A$151,405,AZ$8:AZ$151)</f>
        <v>0</v>
      </c>
      <c r="BA162" s="117">
        <f>SUMIF($A$8:$A$151,405,BA$8:BA$151)</f>
        <v>0</v>
      </c>
      <c r="BB162" s="116" t="str">
        <f>IF(SUM(AX163:BA163)=0,"-",IF(AND(BA163&lt;=5,AX163&gt;=50),5,IF(AND(BA163&lt;=10,(AX163+AY163)&gt;=50),4,IF(BA163&lt;=15,3,2))))</f>
        <v>-</v>
      </c>
      <c r="BC162" s="114">
        <f>SUMIF($A$8:$A$151,405,BC$8:BC$151)</f>
        <v>0</v>
      </c>
      <c r="BD162" s="115">
        <f>SUMIF($A$8:$A$151,405,BD$8:BD$151)</f>
        <v>0</v>
      </c>
      <c r="BE162" s="115">
        <f>SUMIF($A$8:$A$151,405,BE$8:BE$151)</f>
        <v>0</v>
      </c>
      <c r="BF162" s="117">
        <f>SUMIF($A$8:$A$151,405,BF$8:BF$151)</f>
        <v>0</v>
      </c>
      <c r="BG162" s="116" t="str">
        <f>IF(SUM(BC163:BF163)=0,"-",IF(AND(BF163&lt;=5,BC163&gt;=50),5,IF(AND(BF163&lt;=10,(BC163+BD163)&gt;=50),4,IF(BF163&lt;=15,3,2))))</f>
        <v>-</v>
      </c>
      <c r="BH162" s="114">
        <f>SUMIF($A$8:$A$151,405,BH$8:BH$151)</f>
        <v>0</v>
      </c>
      <c r="BI162" s="115">
        <f>SUMIF($A$8:$A$151,405,BI$8:BI$151)</f>
        <v>0</v>
      </c>
      <c r="BJ162" s="115">
        <f>SUMIF($A$8:$A$151,405,BJ$8:BJ$151)</f>
        <v>0</v>
      </c>
      <c r="BK162" s="117">
        <f>SUMIF($A$8:$A$151,405,BK$8:BK$151)</f>
        <v>0</v>
      </c>
      <c r="BL162" s="116" t="str">
        <f>IF(SUM(BH163:BK163)=0,"-",IF(AND(BK163&lt;=5,BH163&gt;=50),5,IF(AND(BK163&lt;=10,(BH163+BI163)&gt;=50),4,IF(BK163&lt;=15,3,2))))</f>
        <v>-</v>
      </c>
      <c r="BM162" s="114">
        <f>SUMIF($A$8:$A$151,405,BM$8:BM$151)</f>
        <v>0</v>
      </c>
      <c r="BN162" s="115">
        <f>SUMIF($A$8:$A$151,405,BN$8:BN$151)</f>
        <v>0</v>
      </c>
      <c r="BO162" s="115">
        <f>SUMIF($A$8:$A$151,405,BO$8:BO$151)</f>
        <v>0</v>
      </c>
      <c r="BP162" s="117">
        <f>SUMIF($A$8:$A$151,405,BP$8:BP$151)</f>
        <v>0</v>
      </c>
      <c r="BQ162" s="116" t="str">
        <f>IF(SUM(BM163:BP163)=0,"-",IF(AND(BP163&lt;=5,BM163&gt;=50),5,IF(AND(BP163&lt;=10,(BM163+BN163)&gt;=50),4,IF(BP163&lt;=15,3,2))))</f>
        <v>-</v>
      </c>
      <c r="BR162" s="1239" t="str">
        <f>BL163</f>
        <v>-</v>
      </c>
      <c r="BT162" s="1266">
        <v>4</v>
      </c>
      <c r="BU162" s="1229"/>
      <c r="BV162" s="261">
        <v>1</v>
      </c>
    </row>
    <row r="163" spans="1:84" ht="13.5" thickBot="1">
      <c r="A163" s="1238"/>
      <c r="B163" s="1228"/>
      <c r="C163" s="1228"/>
      <c r="D163" s="122" t="str">
        <f>IF(ISERR(D162/SUM(D162:G162)*100),"0,0",D162/SUM(D162:G162)*100)</f>
        <v>0,0</v>
      </c>
      <c r="E163" s="123" t="str">
        <f>IF(ISERR(E162/SUM(D162:G162)*100),"0,0",E162/SUM(D162:G162)*100)</f>
        <v>0,0</v>
      </c>
      <c r="F163" s="123" t="str">
        <f>IF(ISERR(F162/SUM(D162:G162)*100),"0,0",F162/SUM(D162:G162)*100)</f>
        <v>0,0</v>
      </c>
      <c r="G163" s="146" t="str">
        <f>IF(ISERR(G162/SUM(D162:G162)*100),"0,0",G162/SUM(D162:G162)*100)</f>
        <v>0,0</v>
      </c>
      <c r="H163" s="125" t="str">
        <f>IF(ISERR(SUM(D162*5,E162*4,F162*3,G162*2)/SUM(D162:G162)),"-",SUM(D162*5,E162*4,F162*3,G162*2)/SUM(D162:G162))</f>
        <v>-</v>
      </c>
      <c r="I163" s="122" t="str">
        <f>IF(ISERR(I162/SUM(I162:L162)*100),"0,0",I162/SUM(I162:L162)*100)</f>
        <v>0,0</v>
      </c>
      <c r="J163" s="123" t="str">
        <f>IF(ISERR(J162/SUM(I162:L162)*100),"0,0",J162/SUM(I162:L162)*100)</f>
        <v>0,0</v>
      </c>
      <c r="K163" s="123" t="str">
        <f>IF(ISERR(K162/SUM(I162:L162)*100),"0,0",K162/SUM(I162:L162)*100)</f>
        <v>0,0</v>
      </c>
      <c r="L163" s="146" t="str">
        <f>IF(ISERR(L162/SUM(I162:L162)*100),"0,0",L162/SUM(I162:L162)*100)</f>
        <v>0,0</v>
      </c>
      <c r="M163" s="125" t="str">
        <f>IF(ISERR(SUM(I162*5,J162*4,K162*3,L162*2)/SUM(I162:L162)),"-",SUM(I162*5,J162*4,K162*3,L162*2)/SUM(I162:L162))</f>
        <v>-</v>
      </c>
      <c r="N163" s="122" t="str">
        <f>IF(ISERR(N162/SUM(N162:Q162)*100),"0,0",N162/SUM(N162:Q162)*100)</f>
        <v>0,0</v>
      </c>
      <c r="O163" s="123" t="str">
        <f>IF(ISERR(O162/SUM(N162:Q162)*100),"0,0",O162/SUM(N162:Q162)*100)</f>
        <v>0,0</v>
      </c>
      <c r="P163" s="123" t="str">
        <f>IF(ISERR(P162/SUM(N162:Q162)*100),"0,0",P162/SUM(N162:Q162)*100)</f>
        <v>0,0</v>
      </c>
      <c r="Q163" s="146" t="str">
        <f>IF(ISERR(Q162/SUM(N162:Q162)*100),"0,0",Q162/SUM(N162:Q162)*100)</f>
        <v>0,0</v>
      </c>
      <c r="R163" s="125" t="str">
        <f>IF(ISERR(SUM(N162*5,O162*4,P162*3,Q162*2)/SUM(N162:Q162)),"-",SUM(N162*5,O162*4,P162*3,Q162*2)/SUM(N162:Q162))</f>
        <v>-</v>
      </c>
      <c r="S163" s="1231"/>
      <c r="T163" s="122" t="str">
        <f>IF(ISERR(T162/SUM(T162:W162)*100),"0,0",T162/SUM(T162:W162)*100)</f>
        <v>0,0</v>
      </c>
      <c r="U163" s="123" t="str">
        <f>IF(ISERR(U162/SUM(T162:W162)*100),"0,0",U162/SUM(T162:W162)*100)</f>
        <v>0,0</v>
      </c>
      <c r="V163" s="123" t="str">
        <f>IF(ISERR(V162/SUM(T162:W162)*100),"0,0",V162/SUM(T162:W162)*100)</f>
        <v>0,0</v>
      </c>
      <c r="W163" s="146" t="str">
        <f>IF(ISERR(W162/SUM(T162:W162)*100),"0,0",W162/SUM(T162:W162)*100)</f>
        <v>0,0</v>
      </c>
      <c r="X163" s="125" t="str">
        <f>IF(ISERR(SUM(T162*5,U162*4,V162*3,W162*2)/SUM(T162:W162)),"-",SUM(T162*5,U162*4,V162*3,W162*2)/SUM(T162:W162))</f>
        <v>-</v>
      </c>
      <c r="Y163" s="122" t="str">
        <f>IF(ISERR(Y162/SUM(Y162:AB162)*100),"0,0",Y162/SUM(Y162:AB162)*100)</f>
        <v>0,0</v>
      </c>
      <c r="Z163" s="123" t="str">
        <f>IF(ISERR(Z162/SUM(Y162:AB162)*100),"0,0",Z162/SUM(Y162:AB162)*100)</f>
        <v>0,0</v>
      </c>
      <c r="AA163" s="123" t="str">
        <f>IF(ISERR(AA162/SUM(Y162:AB162)*100),"0,0",AA162/SUM(Y162:AB162)*100)</f>
        <v>0,0</v>
      </c>
      <c r="AB163" s="146" t="str">
        <f>IF(ISERR(AB162/SUM(Y162:AB162)*100),"0,0",AB162/SUM(Y162:AB162)*100)</f>
        <v>0,0</v>
      </c>
      <c r="AC163" s="125" t="str">
        <f>IF(ISERR(SUM(Y162*5,Z162*4,AA162*3,AB162*2)/SUM(Y162:AB162)),"-",SUM(Y162*5,Z162*4,AA162*3,AB162*2)/SUM(Y162:AB162))</f>
        <v>-</v>
      </c>
      <c r="AD163" s="122" t="str">
        <f>IF(ISERR(AD162/SUM(AD162:AG162)*100),"0,0",AD162/SUM(AD162:AG162)*100)</f>
        <v>0,0</v>
      </c>
      <c r="AE163" s="123" t="str">
        <f>IF(ISERR(AE162/SUM(AD162:AG162)*100),"0,0",AE162/SUM(AD162:AG162)*100)</f>
        <v>0,0</v>
      </c>
      <c r="AF163" s="123" t="str">
        <f>IF(ISERR(AF162/SUM(AD162:AG162)*100),"0,0",AF162/SUM(AD162:AG162)*100)</f>
        <v>0,0</v>
      </c>
      <c r="AG163" s="146" t="str">
        <f>IF(ISERR(AG162/SUM(AD162:AG162)*100),"0,0",AG162/SUM(AD162:AG162)*100)</f>
        <v>0,0</v>
      </c>
      <c r="AH163" s="125" t="str">
        <f>IF(ISERR(SUM(AD162*5,AE162*4,AF162*3,AG162*2)/SUM(AD162:AG162)),"-",SUM(AD162*5,AE162*4,AF162*3,AG162*2)/SUM(AD162:AG162))</f>
        <v>-</v>
      </c>
      <c r="AI163" s="122" t="str">
        <f>IF(ISERR(AI162/SUM(AI162:AL162)*100),"0,0",AI162/SUM(AI162:AL162)*100)</f>
        <v>0,0</v>
      </c>
      <c r="AJ163" s="123" t="str">
        <f>IF(ISERR(AJ162/SUM(AI162:AL162)*100),"0,0",AJ162/SUM(AI162:AL162)*100)</f>
        <v>0,0</v>
      </c>
      <c r="AK163" s="123" t="str">
        <f>IF(ISERR(AK162/SUM(AI162:AL162)*100),"0,0",AK162/SUM(AI162:AL162)*100)</f>
        <v>0,0</v>
      </c>
      <c r="AL163" s="146" t="str">
        <f>IF(ISERR(AL162/SUM(AI162:AL162)*100),"0,0",AL162/SUM(AI162:AL162)*100)</f>
        <v>0,0</v>
      </c>
      <c r="AM163" s="125" t="str">
        <f>IF(ISERR(SUM(AI162*5,AJ162*4,AK162*3,AL162*2)/SUM(AI162:AL162)),"-",SUM(AI162*5,AJ162*4,AK162*3,AL162*2)/SUM(AI162:AL162))</f>
        <v>-</v>
      </c>
      <c r="AN163" s="122" t="str">
        <f>IF(ISERR(AN162/SUM(AN162:AQ162)*100),"0,0",AN162/SUM(AN162:AQ162)*100)</f>
        <v>0,0</v>
      </c>
      <c r="AO163" s="123" t="str">
        <f>IF(ISERR(AO162/SUM(AN162:AQ162)*100),"0,0",AO162/SUM(AN162:AQ162)*100)</f>
        <v>0,0</v>
      </c>
      <c r="AP163" s="123" t="str">
        <f>IF(ISERR(AP162/SUM(AN162:AQ162)*100),"0,0",AP162/SUM(AN162:AQ162)*100)</f>
        <v>0,0</v>
      </c>
      <c r="AQ163" s="146" t="str">
        <f>IF(ISERR(AQ162/SUM(AN162:AQ162)*100),"0,0",AQ162/SUM(AN162:AQ162)*100)</f>
        <v>0,0</v>
      </c>
      <c r="AR163" s="125" t="str">
        <f>IF(ISERR(SUM(AN162*5,AO162*4,AP162*3,AQ162*2)/SUM(AN162:AQ162)),"-",SUM(AN162*5,AO162*4,AP162*3,AQ162*2)/SUM(AN162:AQ162))</f>
        <v>-</v>
      </c>
      <c r="AS163" s="122" t="str">
        <f>IF(ISERR(AS162/SUM(AS162:AV162)*100),"0,0",AS162/SUM(AS162:AV162)*100)</f>
        <v>0,0</v>
      </c>
      <c r="AT163" s="123" t="str">
        <f>IF(ISERR(AT162/SUM(AS162:AV162)*100),"0,0",AT162/SUM(AS162:AV162)*100)</f>
        <v>0,0</v>
      </c>
      <c r="AU163" s="123" t="str">
        <f>IF(ISERR(AU162/SUM(AS162:AV162)*100),"0,0",AU162/SUM(AS162:AV162)*100)</f>
        <v>0,0</v>
      </c>
      <c r="AV163" s="146" t="str">
        <f>IF(ISERR(AV162/SUM(AS162:AV162)*100),"0,0",AV162/SUM(AS162:AV162)*100)</f>
        <v>0,0</v>
      </c>
      <c r="AW163" s="125" t="str">
        <f>IF(ISERR(SUM(AS162*5,AT162*4,AU162*3,AV162*2)/SUM(AS162:AV162)),"-",SUM(AS162*5,AT162*4,AU162*3,AV162*2)/SUM(AS162:AV162))</f>
        <v>-</v>
      </c>
      <c r="AX163" s="122" t="str">
        <f>IF(ISERR(AX162/SUM(AX162:BA162)*100),"0,0",AX162/SUM(AX162:BA162)*100)</f>
        <v>0,0</v>
      </c>
      <c r="AY163" s="123" t="str">
        <f>IF(ISERR(AY162/SUM(AX162:BA162)*100),"0,0",AY162/SUM(AX162:BA162)*100)</f>
        <v>0,0</v>
      </c>
      <c r="AZ163" s="123" t="str">
        <f>IF(ISERR(AZ162/SUM(AX162:BA162)*100),"0,0",AZ162/SUM(AX162:BA162)*100)</f>
        <v>0,0</v>
      </c>
      <c r="BA163" s="146" t="str">
        <f>IF(ISERR(BA162/SUM(AX162:BA162)*100),"0,0",BA162/SUM(AX162:BA162)*100)</f>
        <v>0,0</v>
      </c>
      <c r="BB163" s="125" t="str">
        <f>IF(ISERR(SUM(AX162*5,AY162*4,AZ162*3,BA162*2)/SUM(AX162:BA162)),"-",SUM(AX162*5,AY162*4,AZ162*3,BA162*2)/SUM(AX162:BA162))</f>
        <v>-</v>
      </c>
      <c r="BC163" s="122" t="str">
        <f>IF(ISERR(BC162/SUM(BC162:BF162)*100),"0,0",BC162/SUM(BC162:BF162)*100)</f>
        <v>0,0</v>
      </c>
      <c r="BD163" s="123" t="str">
        <f>IF(ISERR(BD162/SUM(BC162:BF162)*100),"0,0",BD162/SUM(BC162:BF162)*100)</f>
        <v>0,0</v>
      </c>
      <c r="BE163" s="123" t="str">
        <f>IF(ISERR(BE162/SUM(BC162:BF162)*100),"0,0",BE162/SUM(BC162:BF162)*100)</f>
        <v>0,0</v>
      </c>
      <c r="BF163" s="146" t="str">
        <f>IF(ISERR(BF162/SUM(BC162:BF162)*100),"0,0",BF162/SUM(BC162:BF162)*100)</f>
        <v>0,0</v>
      </c>
      <c r="BG163" s="125" t="str">
        <f>IF(ISERR(SUM(BC162*5,BD162*4,BE162*3,BF162*2)/SUM(BC162:BF162)),"-",SUM(BC162*5,BD162*4,BE162*3,BF162*2)/SUM(BC162:BF162))</f>
        <v>-</v>
      </c>
      <c r="BH163" s="122" t="str">
        <f>IF(ISERR(BH162/SUM(BH162:BK162)*100),"0,0",BH162/SUM(BH162:BK162)*100)</f>
        <v>0,0</v>
      </c>
      <c r="BI163" s="123" t="str">
        <f>IF(ISERR(BI162/SUM(BH162:BK162)*100),"0,0",BI162/SUM(BH162:BK162)*100)</f>
        <v>0,0</v>
      </c>
      <c r="BJ163" s="123" t="str">
        <f>IF(ISERR(BJ162/SUM(BH162:BK162)*100),"0,0",BJ162/SUM(BH162:BK162)*100)</f>
        <v>0,0</v>
      </c>
      <c r="BK163" s="146" t="str">
        <f>IF(ISERR(BK162/SUM(BH162:BK162)*100),"0,0",BK162/SUM(BH162:BK162)*100)</f>
        <v>0,0</v>
      </c>
      <c r="BL163" s="125" t="str">
        <f>IF(ISERR(SUM(BH162*5,BI162*4,BJ162*3,BK162*2)/SUM(BH162:BK162)),"-",SUM(BH162*5,BI162*4,BJ162*3,BK162*2)/SUM(BH162:BK162))</f>
        <v>-</v>
      </c>
      <c r="BM163" s="122" t="str">
        <f>IF(ISERR(BM162/SUM(BM162:BP162)*100),"0,0",BM162/SUM(BM162:BP162)*100)</f>
        <v>0,0</v>
      </c>
      <c r="BN163" s="123" t="str">
        <f>IF(ISERR(BN162/SUM(BM162:BP162)*100),"0,0",BN162/SUM(BM162:BP162)*100)</f>
        <v>0,0</v>
      </c>
      <c r="BO163" s="123" t="str">
        <f>IF(ISERR(BO162/SUM(BM162:BP162)*100),"0,0",BO162/SUM(BM162:BP162)*100)</f>
        <v>0,0</v>
      </c>
      <c r="BP163" s="146" t="str">
        <f>IF(ISERR(BP162/SUM(BM162:BP162)*100),"0,0",BP162/SUM(BM162:BP162)*100)</f>
        <v>0,0</v>
      </c>
      <c r="BQ163" s="125" t="str">
        <f>IF(ISERR(SUM(BM162*5,BN162*4,BO162*3,BP162*2)/SUM(BM162:BP162)),"-",SUM(BM162*5,BN162*4,BO162*3,BP162*2)/SUM(BM162:BP162))</f>
        <v>-</v>
      </c>
      <c r="BR163" s="1240"/>
      <c r="BT163" s="1267"/>
      <c r="BU163" s="1229"/>
      <c r="BV163" s="262"/>
      <c r="BY163" s="577"/>
      <c r="BZ163" s="577"/>
      <c r="CA163" s="577"/>
      <c r="CB163" s="577"/>
      <c r="CC163" s="577"/>
      <c r="CD163" s="577"/>
      <c r="CE163" s="577"/>
      <c r="CF163" s="577"/>
    </row>
    <row r="164" spans="1:84" ht="13.5" thickBot="1">
      <c r="A164" s="1236" t="s">
        <v>383</v>
      </c>
      <c r="B164" s="1227">
        <f>SUMIF($A$8:$A$151,422,$BT$8:$BT$151)</f>
        <v>0</v>
      </c>
      <c r="C164" s="1227">
        <f>IF(SUM(D164:G164)&gt;0,SUM(D164:G164),IF(SUM(I164:L164)&gt;0,SUM(I164:L164),IF(SUM(N164:Q164)&gt;0,SUM(N164:Q164),0)))</f>
        <v>0</v>
      </c>
      <c r="D164" s="114">
        <f>SUMIF($A$8:$A$151,422,$D$8:$D$151)</f>
        <v>0</v>
      </c>
      <c r="E164" s="115">
        <f>SUMIF($A$8:$A$151,422,$E$8:$E$151)</f>
        <v>0</v>
      </c>
      <c r="F164" s="115">
        <f>SUMIF($A$8:$A$151,422,$F$8:$F$151)</f>
        <v>0</v>
      </c>
      <c r="G164" s="117">
        <f>SUMIF($A$8:$A$151,422,$G$8:$G$151)</f>
        <v>0</v>
      </c>
      <c r="H164" s="116" t="str">
        <f>IF(SUM(D165:G165)=0,"-",IF(AND(G165&lt;=5,D165&gt;=50),5,IF(AND(G165&lt;=10,(D165+E165)&gt;=50),4,IF(G165&lt;=15,3,2))))</f>
        <v>-</v>
      </c>
      <c r="I164" s="114">
        <f>SUMIF($A$8:$A$151,422,$I$8:$I$151)</f>
        <v>0</v>
      </c>
      <c r="J164" s="115">
        <f>SUMIF($A$8:$A$151,422,$J$8:$J$151)</f>
        <v>0</v>
      </c>
      <c r="K164" s="115">
        <f>SUMIF($A$8:$A$151,422,$K$8:$K$151)</f>
        <v>0</v>
      </c>
      <c r="L164" s="117">
        <f>SUMIF($A$8:$A$151,422,$L$8:$L$151)</f>
        <v>0</v>
      </c>
      <c r="M164" s="116" t="str">
        <f>IF(SUM(I165:L165)=0,"-",IF(AND(L165&lt;=5,I165&gt;=50),5,IF(AND(L165&lt;=10,(I165+J165)&gt;=50),4,IF(L165&lt;=15,3,2))))</f>
        <v>-</v>
      </c>
      <c r="N164" s="114">
        <f>SUMIF($A$8:$A$151,422,$N$8:$N$151)</f>
        <v>0</v>
      </c>
      <c r="O164" s="115">
        <f>SUMIF($A$8:$A$151,422,$O$8:$O$151)</f>
        <v>0</v>
      </c>
      <c r="P164" s="115">
        <f>SUMIF($A$8:$A$151,422,$P$8:$P$151)</f>
        <v>0</v>
      </c>
      <c r="Q164" s="117">
        <f>SUMIF($A$8:$A$151,422,$Q$8:$Q$151)</f>
        <v>0</v>
      </c>
      <c r="R164" s="116" t="str">
        <f>IF(SUM(N165:Q165)=0,"-",IF(AND(Q165&lt;=5,N165&gt;=50),5,IF(AND(Q165&lt;=10,(N165+O165)&gt;=50),4,IF(Q165&lt;=15,3,2))))</f>
        <v>-</v>
      </c>
      <c r="S164" s="1230" t="str">
        <f>IF(ISERR((H165+R165)/2),"-",(H165+R165)/2)</f>
        <v>-</v>
      </c>
      <c r="T164" s="114">
        <f>SUMIF($A$8:$A$151,422,T$8:T$151)</f>
        <v>0</v>
      </c>
      <c r="U164" s="115">
        <f>SUMIF($A$8:$A$151,422,U$8:U$151)</f>
        <v>0</v>
      </c>
      <c r="V164" s="115">
        <f>SUMIF($A$8:$A$151,422,V$8:V$151)</f>
        <v>0</v>
      </c>
      <c r="W164" s="117">
        <f>SUMIF($A$8:$A$151,422,W$8:W$151)</f>
        <v>0</v>
      </c>
      <c r="X164" s="116" t="str">
        <f>IF(SUM(T165:W165)=0,"-",IF(AND(W165&lt;=5,T165&gt;=50),5,IF(AND(W165&lt;=10,(T165+U165)&gt;=50),4,IF(W165&lt;=15,3,2))))</f>
        <v>-</v>
      </c>
      <c r="Y164" s="114">
        <f>SUMIF($A$8:$A$151,422,Y$8:Y$151)</f>
        <v>0</v>
      </c>
      <c r="Z164" s="115">
        <f>SUMIF($A$8:$A$151,422,Z$8:Z$151)</f>
        <v>0</v>
      </c>
      <c r="AA164" s="115">
        <f>SUMIF($A$8:$A$151,422,AA$8:AA$151)</f>
        <v>0</v>
      </c>
      <c r="AB164" s="117">
        <f>SUMIF($A$8:$A$151,422,AB$8:AB$151)</f>
        <v>0</v>
      </c>
      <c r="AC164" s="116" t="str">
        <f>IF(SUM(Y165:AB165)=0,"-",IF(AND(AB165&lt;=5,Y165&gt;=50),5,IF(AND(AB165&lt;=10,(Y165+Z165)&gt;=50),4,IF(AB165&lt;=15,3,2))))</f>
        <v>-</v>
      </c>
      <c r="AD164" s="114">
        <f>SUMIF($A$8:$A$151,422,AD$8:AD$151)</f>
        <v>0</v>
      </c>
      <c r="AE164" s="115">
        <f>SUMIF($A$8:$A$151,422,AE$8:AE$151)</f>
        <v>0</v>
      </c>
      <c r="AF164" s="115">
        <f>SUMIF($A$8:$A$151,422,AF$8:AF$151)</f>
        <v>0</v>
      </c>
      <c r="AG164" s="117">
        <f>SUMIF($A$8:$A$151,422,AG$8:AG$151)</f>
        <v>0</v>
      </c>
      <c r="AH164" s="116" t="str">
        <f>IF(SUM(AD165:AG165)=0,"-",IF(AND(AG165&lt;=5,AD165&gt;=50),5,IF(AND(AG165&lt;=10,(AD165+AE165)&gt;=50),4,IF(AG165&lt;=15,3,2))))</f>
        <v>-</v>
      </c>
      <c r="AI164" s="114">
        <f>SUMIF($A$8:$A$151,422,AI$8:AI$151)</f>
        <v>0</v>
      </c>
      <c r="AJ164" s="115">
        <f>SUMIF($A$8:$A$151,422,AJ$8:AJ$151)</f>
        <v>0</v>
      </c>
      <c r="AK164" s="115">
        <f>SUMIF($A$8:$A$151,422,AK$8:AK$151)</f>
        <v>0</v>
      </c>
      <c r="AL164" s="117">
        <f>SUMIF($A$8:$A$151,422,AL$8:AL$151)</f>
        <v>0</v>
      </c>
      <c r="AM164" s="116" t="str">
        <f>IF(SUM(AI165:AL165)=0,"-",IF(AND(AL165&lt;=5,AI165&gt;=50),5,IF(AND(AL165&lt;=10,(AI165+AJ165)&gt;=50),4,IF(AL165&lt;=15,3,2))))</f>
        <v>-</v>
      </c>
      <c r="AN164" s="114">
        <f>SUMIF($A$8:$A$151,422,AN$8:AN$151)</f>
        <v>0</v>
      </c>
      <c r="AO164" s="115">
        <f>SUMIF($A$8:$A$151,422,AO$8:AO$151)</f>
        <v>0</v>
      </c>
      <c r="AP164" s="115">
        <f>SUMIF($A$8:$A$151,422,AP$8:AP$151)</f>
        <v>0</v>
      </c>
      <c r="AQ164" s="117">
        <f>SUMIF($A$8:$A$151,422,AQ$8:AQ$151)</f>
        <v>0</v>
      </c>
      <c r="AR164" s="116" t="str">
        <f>IF(SUM(AN165:AQ165)=0,"-",IF(AND(AQ165&lt;=5,AN165&gt;=50),5,IF(AND(AQ165&lt;=10,(AN165+AO165)&gt;=50),4,IF(AQ165&lt;=15,3,2))))</f>
        <v>-</v>
      </c>
      <c r="AS164" s="114">
        <f>SUMIF($A$8:$A$151,422,AS$8:AS$151)</f>
        <v>0</v>
      </c>
      <c r="AT164" s="115">
        <f>SUMIF($A$8:$A$151,422,AT$8:AT$151)</f>
        <v>0</v>
      </c>
      <c r="AU164" s="115">
        <f>SUMIF($A$8:$A$151,422,AU$8:AU$151)</f>
        <v>0</v>
      </c>
      <c r="AV164" s="117">
        <f>SUMIF($A$8:$A$151,422,AV$8:AV$151)</f>
        <v>0</v>
      </c>
      <c r="AW164" s="116" t="str">
        <f>IF(SUM(AS165:AV165)=0,"-",IF(AND(AV165&lt;=5,AS165&gt;=50),5,IF(AND(AV165&lt;=10,(AS165+AT165)&gt;=50),4,IF(AV165&lt;=15,3,2))))</f>
        <v>-</v>
      </c>
      <c r="AX164" s="114">
        <f>SUMIF($A$8:$A$151,422,AX$8:AX$151)</f>
        <v>0</v>
      </c>
      <c r="AY164" s="115">
        <f>SUMIF($A$8:$A$151,422,AY$8:AY$151)</f>
        <v>0</v>
      </c>
      <c r="AZ164" s="115">
        <f>SUMIF($A$8:$A$151,422,AZ$8:AZ$151)</f>
        <v>0</v>
      </c>
      <c r="BA164" s="117">
        <f>SUMIF($A$8:$A$151,422,BA$8:BA$151)</f>
        <v>0</v>
      </c>
      <c r="BB164" s="116" t="str">
        <f>IF(SUM(AX165:BA165)=0,"-",IF(AND(BA165&lt;=5,AX165&gt;=50),5,IF(AND(BA165&lt;=10,(AX165+AY165)&gt;=50),4,IF(BA165&lt;=15,3,2))))</f>
        <v>-</v>
      </c>
      <c r="BC164" s="114">
        <f>SUMIF($A$8:$A$151,422,BC$8:BC$151)</f>
        <v>0</v>
      </c>
      <c r="BD164" s="115">
        <f>SUMIF($A$8:$A$151,422,BD$8:BD$151)</f>
        <v>0</v>
      </c>
      <c r="BE164" s="115">
        <f>SUMIF($A$8:$A$151,422,BE$8:BE$151)</f>
        <v>0</v>
      </c>
      <c r="BF164" s="117">
        <f>SUMIF($A$8:$A$151,422,BF$8:BF$151)</f>
        <v>0</v>
      </c>
      <c r="BG164" s="116" t="str">
        <f>IF(SUM(BC165:BF165)=0,"-",IF(AND(BF165&lt;=5,BC165&gt;=50),5,IF(AND(BF165&lt;=10,(BC165+BD165)&gt;=50),4,IF(BF165&lt;=15,3,2))))</f>
        <v>-</v>
      </c>
      <c r="BH164" s="114">
        <f>SUMIF($A$8:$A$151,422,BH$8:BH$151)</f>
        <v>0</v>
      </c>
      <c r="BI164" s="115">
        <f>SUMIF($A$8:$A$151,422,BI$8:BI$151)</f>
        <v>0</v>
      </c>
      <c r="BJ164" s="115">
        <f>SUMIF($A$8:$A$151,422,BJ$8:BJ$151)</f>
        <v>0</v>
      </c>
      <c r="BK164" s="117">
        <f>SUMIF($A$8:$A$151,422,BK$8:BK$151)</f>
        <v>0</v>
      </c>
      <c r="BL164" s="116" t="str">
        <f>IF(SUM(BH165:BK165)=0,"-",IF(AND(BK165&lt;=5,BH165&gt;=50),5,IF(AND(BK165&lt;=10,(BH165+BI165)&gt;=50),4,IF(BK165&lt;=15,3,2))))</f>
        <v>-</v>
      </c>
      <c r="BM164" s="114">
        <f>SUMIF($A$8:$A$151,422,BM$8:BM$151)</f>
        <v>0</v>
      </c>
      <c r="BN164" s="115">
        <f>SUMIF($A$8:$A$151,422,BN$8:BN$151)</f>
        <v>0</v>
      </c>
      <c r="BO164" s="115">
        <f>SUMIF($A$8:$A$151,422,BO$8:BO$151)</f>
        <v>0</v>
      </c>
      <c r="BP164" s="117">
        <f>SUMIF($A$8:$A$151,422,BP$8:BP$151)</f>
        <v>0</v>
      </c>
      <c r="BQ164" s="116" t="str">
        <f>IF(SUM(BM165:BP165)=0,"-",IF(AND(BP165&lt;=5,BM165&gt;=50),5,IF(AND(BP165&lt;=10,(BM165+BN165)&gt;=50),4,IF(BP165&lt;=15,3,2))))</f>
        <v>-</v>
      </c>
      <c r="BR164" s="1239" t="str">
        <f>BL165</f>
        <v>-</v>
      </c>
      <c r="BT164" s="1266">
        <v>6</v>
      </c>
      <c r="BU164" s="1229"/>
      <c r="BV164" s="261">
        <v>1</v>
      </c>
    </row>
    <row r="165" spans="1:84" ht="13.5" thickBot="1">
      <c r="A165" s="1238"/>
      <c r="B165" s="1228"/>
      <c r="C165" s="1228"/>
      <c r="D165" s="122" t="str">
        <f>IF(ISERR(D164/SUM(D164:G164)*100),"0,0",D164/SUM(D164:G164)*100)</f>
        <v>0,0</v>
      </c>
      <c r="E165" s="123" t="str">
        <f>IF(ISERR(E164/SUM(D164:G164)*100),"0,0",E164/SUM(D164:G164)*100)</f>
        <v>0,0</v>
      </c>
      <c r="F165" s="123" t="str">
        <f>IF(ISERR(F164/SUM(D164:G164)*100),"0,0",F164/SUM(D164:G164)*100)</f>
        <v>0,0</v>
      </c>
      <c r="G165" s="146" t="str">
        <f>IF(ISERR(G164/SUM(D164:G164)*100),"0,0",G164/SUM(D164:G164)*100)</f>
        <v>0,0</v>
      </c>
      <c r="H165" s="125" t="str">
        <f>IF(ISERR(SUM(D164*5,E164*4,F164*3,G164*2)/SUM(D164:G164)),"-",SUM(D164*5,E164*4,F164*3,G164*2)/SUM(D164:G164))</f>
        <v>-</v>
      </c>
      <c r="I165" s="122" t="str">
        <f>IF(ISERR(I164/SUM(I164:L164)*100),"0,0",I164/SUM(I164:L164)*100)</f>
        <v>0,0</v>
      </c>
      <c r="J165" s="123" t="str">
        <f>IF(ISERR(J164/SUM(I164:L164)*100),"0,0",J164/SUM(I164:L164)*100)</f>
        <v>0,0</v>
      </c>
      <c r="K165" s="123" t="str">
        <f>IF(ISERR(K164/SUM(I164:L164)*100),"0,0",K164/SUM(I164:L164)*100)</f>
        <v>0,0</v>
      </c>
      <c r="L165" s="146" t="str">
        <f>IF(ISERR(L164/SUM(I164:L164)*100),"0,0",L164/SUM(I164:L164)*100)</f>
        <v>0,0</v>
      </c>
      <c r="M165" s="125" t="str">
        <f>IF(ISERR(SUM(I164*5,J164*4,K164*3,L164*2)/SUM(I164:L164)),"-",SUM(I164*5,J164*4,K164*3,L164*2)/SUM(I164:L164))</f>
        <v>-</v>
      </c>
      <c r="N165" s="122" t="str">
        <f>IF(ISERR(N164/SUM(N164:Q164)*100),"0,0",N164/SUM(N164:Q164)*100)</f>
        <v>0,0</v>
      </c>
      <c r="O165" s="123" t="str">
        <f>IF(ISERR(O164/SUM(N164:Q164)*100),"0,0",O164/SUM(N164:Q164)*100)</f>
        <v>0,0</v>
      </c>
      <c r="P165" s="123" t="str">
        <f>IF(ISERR(P164/SUM(N164:Q164)*100),"0,0",P164/SUM(N164:Q164)*100)</f>
        <v>0,0</v>
      </c>
      <c r="Q165" s="146" t="str">
        <f>IF(ISERR(Q164/SUM(N164:Q164)*100),"0,0",Q164/SUM(N164:Q164)*100)</f>
        <v>0,0</v>
      </c>
      <c r="R165" s="125" t="str">
        <f>IF(ISERR(SUM(N164*5,O164*4,P164*3,Q164*2)/SUM(N164:Q164)),"-",SUM(N164*5,O164*4,P164*3,Q164*2)/SUM(N164:Q164))</f>
        <v>-</v>
      </c>
      <c r="S165" s="1231"/>
      <c r="T165" s="122" t="str">
        <f>IF(ISERR(T164/SUM(T164:W164)*100),"0,0",T164/SUM(T164:W164)*100)</f>
        <v>0,0</v>
      </c>
      <c r="U165" s="123" t="str">
        <f>IF(ISERR(U164/SUM(T164:W164)*100),"0,0",U164/SUM(T164:W164)*100)</f>
        <v>0,0</v>
      </c>
      <c r="V165" s="123" t="str">
        <f>IF(ISERR(V164/SUM(T164:W164)*100),"0,0",V164/SUM(T164:W164)*100)</f>
        <v>0,0</v>
      </c>
      <c r="W165" s="146" t="str">
        <f>IF(ISERR(W164/SUM(T164:W164)*100),"0,0",W164/SUM(T164:W164)*100)</f>
        <v>0,0</v>
      </c>
      <c r="X165" s="125" t="str">
        <f>IF(ISERR(SUM(T164*5,U164*4,V164*3,W164*2)/SUM(T164:W164)),"-",SUM(T164*5,U164*4,V164*3,W164*2)/SUM(T164:W164))</f>
        <v>-</v>
      </c>
      <c r="Y165" s="122" t="str">
        <f>IF(ISERR(Y164/SUM(Y164:AB164)*100),"0,0",Y164/SUM(Y164:AB164)*100)</f>
        <v>0,0</v>
      </c>
      <c r="Z165" s="123" t="str">
        <f>IF(ISERR(Z164/SUM(Y164:AB164)*100),"0,0",Z164/SUM(Y164:AB164)*100)</f>
        <v>0,0</v>
      </c>
      <c r="AA165" s="123" t="str">
        <f>IF(ISERR(AA164/SUM(Y164:AB164)*100),"0,0",AA164/SUM(Y164:AB164)*100)</f>
        <v>0,0</v>
      </c>
      <c r="AB165" s="146" t="str">
        <f>IF(ISERR(AB164/SUM(Y164:AB164)*100),"0,0",AB164/SUM(Y164:AB164)*100)</f>
        <v>0,0</v>
      </c>
      <c r="AC165" s="125" t="str">
        <f>IF(ISERR(SUM(Y164*5,Z164*4,AA164*3,AB164*2)/SUM(Y164:AB164)),"-",SUM(Y164*5,Z164*4,AA164*3,AB164*2)/SUM(Y164:AB164))</f>
        <v>-</v>
      </c>
      <c r="AD165" s="122" t="str">
        <f>IF(ISERR(AD164/SUM(AD164:AG164)*100),"0,0",AD164/SUM(AD164:AG164)*100)</f>
        <v>0,0</v>
      </c>
      <c r="AE165" s="123" t="str">
        <f>IF(ISERR(AE164/SUM(AD164:AG164)*100),"0,0",AE164/SUM(AD164:AG164)*100)</f>
        <v>0,0</v>
      </c>
      <c r="AF165" s="123" t="str">
        <f>IF(ISERR(AF164/SUM(AD164:AG164)*100),"0,0",AF164/SUM(AD164:AG164)*100)</f>
        <v>0,0</v>
      </c>
      <c r="AG165" s="146" t="str">
        <f>IF(ISERR(AG164/SUM(AD164:AG164)*100),"0,0",AG164/SUM(AD164:AG164)*100)</f>
        <v>0,0</v>
      </c>
      <c r="AH165" s="125" t="str">
        <f>IF(ISERR(SUM(AD164*5,AE164*4,AF164*3,AG164*2)/SUM(AD164:AG164)),"-",SUM(AD164*5,AE164*4,AF164*3,AG164*2)/SUM(AD164:AG164))</f>
        <v>-</v>
      </c>
      <c r="AI165" s="122" t="str">
        <f>IF(ISERR(AI164/SUM(AI164:AL164)*100),"0,0",AI164/SUM(AI164:AL164)*100)</f>
        <v>0,0</v>
      </c>
      <c r="AJ165" s="123" t="str">
        <f>IF(ISERR(AJ164/SUM(AI164:AL164)*100),"0,0",AJ164/SUM(AI164:AL164)*100)</f>
        <v>0,0</v>
      </c>
      <c r="AK165" s="123" t="str">
        <f>IF(ISERR(AK164/SUM(AI164:AL164)*100),"0,0",AK164/SUM(AI164:AL164)*100)</f>
        <v>0,0</v>
      </c>
      <c r="AL165" s="146" t="str">
        <f>IF(ISERR(AL164/SUM(AI164:AL164)*100),"0,0",AL164/SUM(AI164:AL164)*100)</f>
        <v>0,0</v>
      </c>
      <c r="AM165" s="125" t="str">
        <f>IF(ISERR(SUM(AI164*5,AJ164*4,AK164*3,AL164*2)/SUM(AI164:AL164)),"-",SUM(AI164*5,AJ164*4,AK164*3,AL164*2)/SUM(AI164:AL164))</f>
        <v>-</v>
      </c>
      <c r="AN165" s="122" t="str">
        <f>IF(ISERR(AN164/SUM(AN164:AQ164)*100),"0,0",AN164/SUM(AN164:AQ164)*100)</f>
        <v>0,0</v>
      </c>
      <c r="AO165" s="123" t="str">
        <f>IF(ISERR(AO164/SUM(AN164:AQ164)*100),"0,0",AO164/SUM(AN164:AQ164)*100)</f>
        <v>0,0</v>
      </c>
      <c r="AP165" s="123" t="str">
        <f>IF(ISERR(AP164/SUM(AN164:AQ164)*100),"0,0",AP164/SUM(AN164:AQ164)*100)</f>
        <v>0,0</v>
      </c>
      <c r="AQ165" s="146" t="str">
        <f>IF(ISERR(AQ164/SUM(AN164:AQ164)*100),"0,0",AQ164/SUM(AN164:AQ164)*100)</f>
        <v>0,0</v>
      </c>
      <c r="AR165" s="125" t="str">
        <f>IF(ISERR(SUM(AN164*5,AO164*4,AP164*3,AQ164*2)/SUM(AN164:AQ164)),"-",SUM(AN164*5,AO164*4,AP164*3,AQ164*2)/SUM(AN164:AQ164))</f>
        <v>-</v>
      </c>
      <c r="AS165" s="122" t="str">
        <f>IF(ISERR(AS164/SUM(AS164:AV164)*100),"0,0",AS164/SUM(AS164:AV164)*100)</f>
        <v>0,0</v>
      </c>
      <c r="AT165" s="123" t="str">
        <f>IF(ISERR(AT164/SUM(AS164:AV164)*100),"0,0",AT164/SUM(AS164:AV164)*100)</f>
        <v>0,0</v>
      </c>
      <c r="AU165" s="123" t="str">
        <f>IF(ISERR(AU164/SUM(AS164:AV164)*100),"0,0",AU164/SUM(AS164:AV164)*100)</f>
        <v>0,0</v>
      </c>
      <c r="AV165" s="146" t="str">
        <f>IF(ISERR(AV164/SUM(AS164:AV164)*100),"0,0",AV164/SUM(AS164:AV164)*100)</f>
        <v>0,0</v>
      </c>
      <c r="AW165" s="125" t="str">
        <f>IF(ISERR(SUM(AS164*5,AT164*4,AU164*3,AV164*2)/SUM(AS164:AV164)),"-",SUM(AS164*5,AT164*4,AU164*3,AV164*2)/SUM(AS164:AV164))</f>
        <v>-</v>
      </c>
      <c r="AX165" s="122" t="str">
        <f>IF(ISERR(AX164/SUM(AX164:BA164)*100),"0,0",AX164/SUM(AX164:BA164)*100)</f>
        <v>0,0</v>
      </c>
      <c r="AY165" s="123" t="str">
        <f>IF(ISERR(AY164/SUM(AX164:BA164)*100),"0,0",AY164/SUM(AX164:BA164)*100)</f>
        <v>0,0</v>
      </c>
      <c r="AZ165" s="123" t="str">
        <f>IF(ISERR(AZ164/SUM(AX164:BA164)*100),"0,0",AZ164/SUM(AX164:BA164)*100)</f>
        <v>0,0</v>
      </c>
      <c r="BA165" s="146" t="str">
        <f>IF(ISERR(BA164/SUM(AX164:BA164)*100),"0,0",BA164/SUM(AX164:BA164)*100)</f>
        <v>0,0</v>
      </c>
      <c r="BB165" s="125" t="str">
        <f>IF(ISERR(SUM(AX164*5,AY164*4,AZ164*3,BA164*2)/SUM(AX164:BA164)),"-",SUM(AX164*5,AY164*4,AZ164*3,BA164*2)/SUM(AX164:BA164))</f>
        <v>-</v>
      </c>
      <c r="BC165" s="122" t="str">
        <f>IF(ISERR(BC164/SUM(BC164:BF164)*100),"0,0",BC164/SUM(BC164:BF164)*100)</f>
        <v>0,0</v>
      </c>
      <c r="BD165" s="123" t="str">
        <f>IF(ISERR(BD164/SUM(BC164:BF164)*100),"0,0",BD164/SUM(BC164:BF164)*100)</f>
        <v>0,0</v>
      </c>
      <c r="BE165" s="123" t="str">
        <f>IF(ISERR(BE164/SUM(BC164:BF164)*100),"0,0",BE164/SUM(BC164:BF164)*100)</f>
        <v>0,0</v>
      </c>
      <c r="BF165" s="146" t="str">
        <f>IF(ISERR(BF164/SUM(BC164:BF164)*100),"0,0",BF164/SUM(BC164:BF164)*100)</f>
        <v>0,0</v>
      </c>
      <c r="BG165" s="125" t="str">
        <f>IF(ISERR(SUM(BC164*5,BD164*4,BE164*3,BF164*2)/SUM(BC164:BF164)),"-",SUM(BC164*5,BD164*4,BE164*3,BF164*2)/SUM(BC164:BF164))</f>
        <v>-</v>
      </c>
      <c r="BH165" s="122" t="str">
        <f>IF(ISERR(BH164/SUM(BH164:BK164)*100),"0,0",BH164/SUM(BH164:BK164)*100)</f>
        <v>0,0</v>
      </c>
      <c r="BI165" s="123" t="str">
        <f>IF(ISERR(BI164/SUM(BH164:BK164)*100),"0,0",BI164/SUM(BH164:BK164)*100)</f>
        <v>0,0</v>
      </c>
      <c r="BJ165" s="123" t="str">
        <f>IF(ISERR(BJ164/SUM(BH164:BK164)*100),"0,0",BJ164/SUM(BH164:BK164)*100)</f>
        <v>0,0</v>
      </c>
      <c r="BK165" s="146" t="str">
        <f>IF(ISERR(BK164/SUM(BH164:BK164)*100),"0,0",BK164/SUM(BH164:BK164)*100)</f>
        <v>0,0</v>
      </c>
      <c r="BL165" s="125" t="str">
        <f>IF(ISERR(SUM(BH164*5,BI164*4,BJ164*3,BK164*2)/SUM(BH164:BK164)),"-",SUM(BH164*5,BI164*4,BJ164*3,BK164*2)/SUM(BH164:BK164))</f>
        <v>-</v>
      </c>
      <c r="BM165" s="122" t="str">
        <f>IF(ISERR(BM164/SUM(BM164:BP164)*100),"0,0",BM164/SUM(BM164:BP164)*100)</f>
        <v>0,0</v>
      </c>
      <c r="BN165" s="123" t="str">
        <f>IF(ISERR(BN164/SUM(BM164:BP164)*100),"0,0",BN164/SUM(BM164:BP164)*100)</f>
        <v>0,0</v>
      </c>
      <c r="BO165" s="123" t="str">
        <f>IF(ISERR(BO164/SUM(BM164:BP164)*100),"0,0",BO164/SUM(BM164:BP164)*100)</f>
        <v>0,0</v>
      </c>
      <c r="BP165" s="146" t="str">
        <f>IF(ISERR(BP164/SUM(BM164:BP164)*100),"0,0",BP164/SUM(BM164:BP164)*100)</f>
        <v>0,0</v>
      </c>
      <c r="BQ165" s="125" t="str">
        <f>IF(ISERR(SUM(BM164*5,BN164*4,BO164*3,BP164*2)/SUM(BM164:BP164)),"-",SUM(BM164*5,BN164*4,BO164*3,BP164*2)/SUM(BM164:BP164))</f>
        <v>-</v>
      </c>
      <c r="BR165" s="1240"/>
      <c r="BT165" s="1267"/>
      <c r="BU165" s="1229"/>
      <c r="BV165" s="262"/>
      <c r="BY165" s="577"/>
      <c r="BZ165" s="577"/>
      <c r="CA165" s="577"/>
      <c r="CB165" s="577"/>
      <c r="CC165" s="577"/>
      <c r="CD165" s="577"/>
      <c r="CE165" s="577"/>
      <c r="CF165" s="577"/>
    </row>
    <row r="166" spans="1:84" ht="13.5" thickBot="1">
      <c r="A166" s="1236" t="s">
        <v>384</v>
      </c>
      <c r="B166" s="1227">
        <f>SUMIF($A$8:$A$151,424,$BT$8:$BT$151)</f>
        <v>2</v>
      </c>
      <c r="C166" s="1227">
        <f>IF(SUM(D166:G166)&gt;0,SUM(D166:G166),IF(SUM(I166:L166)&gt;0,SUM(I166:L166),IF(SUM(N166:Q166)&gt;0,SUM(N166:Q166),0)))</f>
        <v>0</v>
      </c>
      <c r="D166" s="114">
        <f>SUMIF($A$8:$A$151,424,$D$8:$D$151)</f>
        <v>0</v>
      </c>
      <c r="E166" s="115">
        <f>SUMIF($A$8:$A$151,424,$E$8:$E$151)</f>
        <v>0</v>
      </c>
      <c r="F166" s="115">
        <f>SUMIF($A$8:$A$151,424,$F$8:$F$151)</f>
        <v>0</v>
      </c>
      <c r="G166" s="117">
        <f>SUMIF($A$8:$A$151,424,$G$8:$G$151)</f>
        <v>0</v>
      </c>
      <c r="H166" s="116" t="str">
        <f>IF(SUM(D167:G167)=0,"-",IF(AND(G167&lt;=5,D167&gt;=50),5,IF(AND(G167&lt;=10,(D167+E167)&gt;=50),4,IF(G167&lt;=15,3,2))))</f>
        <v>-</v>
      </c>
      <c r="I166" s="114">
        <f>SUMIF($A$8:$A$151,424,$I$8:$I$151)</f>
        <v>0</v>
      </c>
      <c r="J166" s="115">
        <f>SUMIF($A$8:$A$151,424,$J$8:$J$151)</f>
        <v>0</v>
      </c>
      <c r="K166" s="115">
        <f>SUMIF($A$8:$A$151,424,$K$8:$K$151)</f>
        <v>0</v>
      </c>
      <c r="L166" s="117">
        <f>SUMIF($A$8:$A$151,424,$L$8:$L$151)</f>
        <v>0</v>
      </c>
      <c r="M166" s="116" t="str">
        <f>IF(SUM(I167:L167)=0,"-",IF(AND(L167&lt;=5,I167&gt;=50),5,IF(AND(L167&lt;=10,(I167+J167)&gt;=50),4,IF(L167&lt;=15,3,2))))</f>
        <v>-</v>
      </c>
      <c r="N166" s="114">
        <f>SUMIF($A$8:$A$151,424,$N$8:$N$151)</f>
        <v>0</v>
      </c>
      <c r="O166" s="115">
        <f>SUMIF($A$8:$A$151,424,$O$8:$O$151)</f>
        <v>0</v>
      </c>
      <c r="P166" s="115">
        <f>SUMIF($A$8:$A$151,424,$P$8:$P$151)</f>
        <v>0</v>
      </c>
      <c r="Q166" s="117">
        <f>SUMIF($A$8:$A$151,424,$Q$8:$Q$151)</f>
        <v>0</v>
      </c>
      <c r="R166" s="116" t="str">
        <f>IF(SUM(N167:Q167)=0,"-",IF(AND(Q167&lt;=5,N167&gt;=50),5,IF(AND(Q167&lt;=10,(N167+O167)&gt;=50),4,IF(Q167&lt;=15,3,2))))</f>
        <v>-</v>
      </c>
      <c r="S166" s="1230" t="str">
        <f>IF(ISERR((H167+R167)/2),"-",(H167+R167)/2)</f>
        <v>-</v>
      </c>
      <c r="T166" s="114">
        <f>SUMIF($A$8:$A$151,424,T$8:T$151)</f>
        <v>0</v>
      </c>
      <c r="U166" s="115">
        <f>SUMIF($A$8:$A$151,424,U$8:U$151)</f>
        <v>0</v>
      </c>
      <c r="V166" s="115">
        <f>SUMIF($A$8:$A$151,424,V$8:V$151)</f>
        <v>0</v>
      </c>
      <c r="W166" s="117">
        <f>SUMIF($A$8:$A$151,424,W$8:W$151)</f>
        <v>0</v>
      </c>
      <c r="X166" s="116" t="str">
        <f>IF(SUM(T167:W167)=0,"-",IF(AND(W167&lt;=5,T167&gt;=50),5,IF(AND(W167&lt;=10,(T167+U167)&gt;=50),4,IF(W167&lt;=15,3,2))))</f>
        <v>-</v>
      </c>
      <c r="Y166" s="114">
        <f>SUMIF($A$8:$A$151,424,Y$8:Y$151)</f>
        <v>0</v>
      </c>
      <c r="Z166" s="115">
        <f>SUMIF($A$8:$A$151,424,Z$8:Z$151)</f>
        <v>0</v>
      </c>
      <c r="AA166" s="115">
        <f>SUMIF($A$8:$A$151,424,AA$8:AA$151)</f>
        <v>0</v>
      </c>
      <c r="AB166" s="117">
        <f>SUMIF($A$8:$A$151,424,AB$8:AB$151)</f>
        <v>0</v>
      </c>
      <c r="AC166" s="116" t="str">
        <f>IF(SUM(Y167:AB167)=0,"-",IF(AND(AB167&lt;=5,Y167&gt;=50),5,IF(AND(AB167&lt;=10,(Y167+Z167)&gt;=50),4,IF(AB167&lt;=15,3,2))))</f>
        <v>-</v>
      </c>
      <c r="AD166" s="114">
        <f>SUMIF($A$8:$A$151,424,AD$8:AD$151)</f>
        <v>0</v>
      </c>
      <c r="AE166" s="115">
        <f>SUMIF($A$8:$A$151,424,AE$8:AE$151)</f>
        <v>0</v>
      </c>
      <c r="AF166" s="115">
        <f>SUMIF($A$8:$A$151,424,AF$8:AF$151)</f>
        <v>0</v>
      </c>
      <c r="AG166" s="117">
        <f>SUMIF($A$8:$A$151,424,AG$8:AG$151)</f>
        <v>0</v>
      </c>
      <c r="AH166" s="116" t="str">
        <f>IF(SUM(AD167:AG167)=0,"-",IF(AND(AG167&lt;=5,AD167&gt;=50),5,IF(AND(AG167&lt;=10,(AD167+AE167)&gt;=50),4,IF(AG167&lt;=15,3,2))))</f>
        <v>-</v>
      </c>
      <c r="AI166" s="114">
        <f>SUMIF($A$8:$A$151,424,AI$8:AI$151)</f>
        <v>0</v>
      </c>
      <c r="AJ166" s="115">
        <f>SUMIF($A$8:$A$151,424,AJ$8:AJ$151)</f>
        <v>0</v>
      </c>
      <c r="AK166" s="115">
        <f>SUMIF($A$8:$A$151,424,AK$8:AK$151)</f>
        <v>0</v>
      </c>
      <c r="AL166" s="117">
        <f>SUMIF($A$8:$A$151,424,AL$8:AL$151)</f>
        <v>0</v>
      </c>
      <c r="AM166" s="116" t="str">
        <f>IF(SUM(AI167:AL167)=0,"-",IF(AND(AL167&lt;=5,AI167&gt;=50),5,IF(AND(AL167&lt;=10,(AI167+AJ167)&gt;=50),4,IF(AL167&lt;=15,3,2))))</f>
        <v>-</v>
      </c>
      <c r="AN166" s="114">
        <f>SUMIF($A$8:$A$151,424,AN$8:AN$151)</f>
        <v>0</v>
      </c>
      <c r="AO166" s="115">
        <f>SUMIF($A$8:$A$151,424,AO$8:AO$151)</f>
        <v>0</v>
      </c>
      <c r="AP166" s="115">
        <f>SUMIF($A$8:$A$151,424,AP$8:AP$151)</f>
        <v>0</v>
      </c>
      <c r="AQ166" s="117">
        <f>SUMIF($A$8:$A$151,424,AQ$8:AQ$151)</f>
        <v>0</v>
      </c>
      <c r="AR166" s="116" t="str">
        <f>IF(SUM(AN167:AQ167)=0,"-",IF(AND(AQ167&lt;=5,AN167&gt;=50),5,IF(AND(AQ167&lt;=10,(AN167+AO167)&gt;=50),4,IF(AQ167&lt;=15,3,2))))</f>
        <v>-</v>
      </c>
      <c r="AS166" s="114">
        <f>SUMIF($A$8:$A$151,424,AS$8:AS$151)</f>
        <v>0</v>
      </c>
      <c r="AT166" s="115">
        <f>SUMIF($A$8:$A$151,424,AT$8:AT$151)</f>
        <v>0</v>
      </c>
      <c r="AU166" s="115">
        <f>SUMIF($A$8:$A$151,424,AU$8:AU$151)</f>
        <v>0</v>
      </c>
      <c r="AV166" s="117">
        <f>SUMIF($A$8:$A$151,424,AV$8:AV$151)</f>
        <v>0</v>
      </c>
      <c r="AW166" s="116" t="str">
        <f>IF(SUM(AS167:AV167)=0,"-",IF(AND(AV167&lt;=5,AS167&gt;=50),5,IF(AND(AV167&lt;=10,(AS167+AT167)&gt;=50),4,IF(AV167&lt;=15,3,2))))</f>
        <v>-</v>
      </c>
      <c r="AX166" s="114">
        <f>SUMIF($A$8:$A$151,424,AX$8:AX$151)</f>
        <v>0</v>
      </c>
      <c r="AY166" s="115">
        <f>SUMIF($A$8:$A$151,424,AY$8:AY$151)</f>
        <v>0</v>
      </c>
      <c r="AZ166" s="115">
        <f>SUMIF($A$8:$A$151,424,AZ$8:AZ$151)</f>
        <v>0</v>
      </c>
      <c r="BA166" s="117">
        <f>SUMIF($A$8:$A$151,424,BA$8:BA$151)</f>
        <v>0</v>
      </c>
      <c r="BB166" s="116" t="str">
        <f>IF(SUM(AX167:BA167)=0,"-",IF(AND(BA167&lt;=5,AX167&gt;=50),5,IF(AND(BA167&lt;=10,(AX167+AY167)&gt;=50),4,IF(BA167&lt;=15,3,2))))</f>
        <v>-</v>
      </c>
      <c r="BC166" s="114">
        <f>SUMIF($A$8:$A$151,424,BC$8:BC$151)</f>
        <v>0</v>
      </c>
      <c r="BD166" s="115">
        <f>SUMIF($A$8:$A$151,424,BD$8:BD$151)</f>
        <v>0</v>
      </c>
      <c r="BE166" s="115">
        <f>SUMIF($A$8:$A$151,424,BE$8:BE$151)</f>
        <v>0</v>
      </c>
      <c r="BF166" s="117">
        <f>SUMIF($A$8:$A$151,424,BF$8:BF$151)</f>
        <v>0</v>
      </c>
      <c r="BG166" s="116" t="str">
        <f>IF(SUM(BC167:BF167)=0,"-",IF(AND(BF167&lt;=5,BC167&gt;=50),5,IF(AND(BF167&lt;=10,(BC167+BD167)&gt;=50),4,IF(BF167&lt;=15,3,2))))</f>
        <v>-</v>
      </c>
      <c r="BH166" s="114">
        <f>SUMIF($A$8:$A$151,424,BH$8:BH$151)</f>
        <v>0</v>
      </c>
      <c r="BI166" s="115">
        <f>SUMIF($A$8:$A$151,424,BI$8:BI$151)</f>
        <v>0</v>
      </c>
      <c r="BJ166" s="115">
        <f>SUMIF($A$8:$A$151,424,BJ$8:BJ$151)</f>
        <v>0</v>
      </c>
      <c r="BK166" s="117">
        <f>SUMIF($A$8:$A$151,424,BK$8:BK$151)</f>
        <v>0</v>
      </c>
      <c r="BL166" s="116" t="str">
        <f>IF(SUM(BH167:BK167)=0,"-",IF(AND(BK167&lt;=5,BH167&gt;=50),5,IF(AND(BK167&lt;=10,(BH167+BI167)&gt;=50),4,IF(BK167&lt;=15,3,2))))</f>
        <v>-</v>
      </c>
      <c r="BM166" s="114">
        <f>SUMIF($A$8:$A$151,424,BM$8:BM$151)</f>
        <v>0</v>
      </c>
      <c r="BN166" s="115">
        <f>SUMIF($A$8:$A$151,424,BN$8:BN$151)</f>
        <v>0</v>
      </c>
      <c r="BO166" s="115">
        <f>SUMIF($A$8:$A$151,424,BO$8:BO$151)</f>
        <v>0</v>
      </c>
      <c r="BP166" s="117">
        <f>SUMIF($A$8:$A$151,424,BP$8:BP$151)</f>
        <v>0</v>
      </c>
      <c r="BQ166" s="116" t="str">
        <f>IF(SUM(BM167:BP167)=0,"-",IF(AND(BP167&lt;=5,BM167&gt;=50),5,IF(AND(BP167&lt;=10,(BM167+BN167)&gt;=50),4,IF(BP167&lt;=15,3,2))))</f>
        <v>-</v>
      </c>
      <c r="BR166" s="1239" t="str">
        <f>BL167</f>
        <v>-</v>
      </c>
      <c r="BT166" s="1266">
        <v>6</v>
      </c>
      <c r="BU166" s="1229"/>
      <c r="BV166" s="261">
        <v>1</v>
      </c>
    </row>
    <row r="167" spans="1:84" ht="13.5" thickBot="1">
      <c r="A167" s="1238"/>
      <c r="B167" s="1228"/>
      <c r="C167" s="1228"/>
      <c r="D167" s="122" t="str">
        <f>IF(ISERR(D166/SUM(D166:G166)*100),"0,0",D166/SUM(D166:G166)*100)</f>
        <v>0,0</v>
      </c>
      <c r="E167" s="123" t="str">
        <f>IF(ISERR(E166/SUM(D166:G166)*100),"0,0",E166/SUM(D166:G166)*100)</f>
        <v>0,0</v>
      </c>
      <c r="F167" s="123" t="str">
        <f>IF(ISERR(F166/SUM(D166:G166)*100),"0,0",F166/SUM(D166:G166)*100)</f>
        <v>0,0</v>
      </c>
      <c r="G167" s="146" t="str">
        <f>IF(ISERR(G166/SUM(D166:G166)*100),"0,0",G166/SUM(D166:G166)*100)</f>
        <v>0,0</v>
      </c>
      <c r="H167" s="125" t="str">
        <f>IF(ISERR(SUM(D166*5,E166*4,F166*3,G166*2)/SUM(D166:G166)),"-",SUM(D166*5,E166*4,F166*3,G166*2)/SUM(D166:G166))</f>
        <v>-</v>
      </c>
      <c r="I167" s="122" t="str">
        <f>IF(ISERR(I166/SUM(I166:L166)*100),"0,0",I166/SUM(I166:L166)*100)</f>
        <v>0,0</v>
      </c>
      <c r="J167" s="123" t="str">
        <f>IF(ISERR(J166/SUM(I166:L166)*100),"0,0",J166/SUM(I166:L166)*100)</f>
        <v>0,0</v>
      </c>
      <c r="K167" s="123" t="str">
        <f>IF(ISERR(K166/SUM(I166:L166)*100),"0,0",K166/SUM(I166:L166)*100)</f>
        <v>0,0</v>
      </c>
      <c r="L167" s="146" t="str">
        <f>IF(ISERR(L166/SUM(I166:L166)*100),"0,0",L166/SUM(I166:L166)*100)</f>
        <v>0,0</v>
      </c>
      <c r="M167" s="125" t="str">
        <f>IF(ISERR(SUM(I166*5,J166*4,K166*3,L166*2)/SUM(I166:L166)),"-",SUM(I166*5,J166*4,K166*3,L166*2)/SUM(I166:L166))</f>
        <v>-</v>
      </c>
      <c r="N167" s="122" t="str">
        <f>IF(ISERR(N166/SUM(N166:Q166)*100),"0,0",N166/SUM(N166:Q166)*100)</f>
        <v>0,0</v>
      </c>
      <c r="O167" s="123" t="str">
        <f>IF(ISERR(O166/SUM(N166:Q166)*100),"0,0",O166/SUM(N166:Q166)*100)</f>
        <v>0,0</v>
      </c>
      <c r="P167" s="123" t="str">
        <f>IF(ISERR(P166/SUM(N166:Q166)*100),"0,0",P166/SUM(N166:Q166)*100)</f>
        <v>0,0</v>
      </c>
      <c r="Q167" s="146" t="str">
        <f>IF(ISERR(Q166/SUM(N166:Q166)*100),"0,0",Q166/SUM(N166:Q166)*100)</f>
        <v>0,0</v>
      </c>
      <c r="R167" s="125" t="str">
        <f>IF(ISERR(SUM(N166*5,O166*4,P166*3,Q166*2)/SUM(N166:Q166)),"-",SUM(N166*5,O166*4,P166*3,Q166*2)/SUM(N166:Q166))</f>
        <v>-</v>
      </c>
      <c r="S167" s="1231"/>
      <c r="T167" s="122" t="str">
        <f>IF(ISERR(T166/SUM(T166:W166)*100),"0,0",T166/SUM(T166:W166)*100)</f>
        <v>0,0</v>
      </c>
      <c r="U167" s="123" t="str">
        <f>IF(ISERR(U166/SUM(T166:W166)*100),"0,0",U166/SUM(T166:W166)*100)</f>
        <v>0,0</v>
      </c>
      <c r="V167" s="123" t="str">
        <f>IF(ISERR(V166/SUM(T166:W166)*100),"0,0",V166/SUM(T166:W166)*100)</f>
        <v>0,0</v>
      </c>
      <c r="W167" s="146" t="str">
        <f>IF(ISERR(W166/SUM(T166:W166)*100),"0,0",W166/SUM(T166:W166)*100)</f>
        <v>0,0</v>
      </c>
      <c r="X167" s="125" t="str">
        <f>IF(ISERR(SUM(T166*5,U166*4,V166*3,W166*2)/SUM(T166:W166)),"-",SUM(T166*5,U166*4,V166*3,W166*2)/SUM(T166:W166))</f>
        <v>-</v>
      </c>
      <c r="Y167" s="122" t="str">
        <f>IF(ISERR(Y166/SUM(Y166:AB166)*100),"0,0",Y166/SUM(Y166:AB166)*100)</f>
        <v>0,0</v>
      </c>
      <c r="Z167" s="123" t="str">
        <f>IF(ISERR(Z166/SUM(Y166:AB166)*100),"0,0",Z166/SUM(Y166:AB166)*100)</f>
        <v>0,0</v>
      </c>
      <c r="AA167" s="123" t="str">
        <f>IF(ISERR(AA166/SUM(Y166:AB166)*100),"0,0",AA166/SUM(Y166:AB166)*100)</f>
        <v>0,0</v>
      </c>
      <c r="AB167" s="146" t="str">
        <f>IF(ISERR(AB166/SUM(Y166:AB166)*100),"0,0",AB166/SUM(Y166:AB166)*100)</f>
        <v>0,0</v>
      </c>
      <c r="AC167" s="125" t="str">
        <f>IF(ISERR(SUM(Y166*5,Z166*4,AA166*3,AB166*2)/SUM(Y166:AB166)),"-",SUM(Y166*5,Z166*4,AA166*3,AB166*2)/SUM(Y166:AB166))</f>
        <v>-</v>
      </c>
      <c r="AD167" s="122" t="str">
        <f>IF(ISERR(AD166/SUM(AD166:AG166)*100),"0,0",AD166/SUM(AD166:AG166)*100)</f>
        <v>0,0</v>
      </c>
      <c r="AE167" s="123" t="str">
        <f>IF(ISERR(AE166/SUM(AD166:AG166)*100),"0,0",AE166/SUM(AD166:AG166)*100)</f>
        <v>0,0</v>
      </c>
      <c r="AF167" s="123" t="str">
        <f>IF(ISERR(AF166/SUM(AD166:AG166)*100),"0,0",AF166/SUM(AD166:AG166)*100)</f>
        <v>0,0</v>
      </c>
      <c r="AG167" s="146" t="str">
        <f>IF(ISERR(AG166/SUM(AD166:AG166)*100),"0,0",AG166/SUM(AD166:AG166)*100)</f>
        <v>0,0</v>
      </c>
      <c r="AH167" s="125" t="str">
        <f>IF(ISERR(SUM(AD166*5,AE166*4,AF166*3,AG166*2)/SUM(AD166:AG166)),"-",SUM(AD166*5,AE166*4,AF166*3,AG166*2)/SUM(AD166:AG166))</f>
        <v>-</v>
      </c>
      <c r="AI167" s="122" t="str">
        <f>IF(ISERR(AI166/SUM(AI166:AL166)*100),"0,0",AI166/SUM(AI166:AL166)*100)</f>
        <v>0,0</v>
      </c>
      <c r="AJ167" s="123" t="str">
        <f>IF(ISERR(AJ166/SUM(AI166:AL166)*100),"0,0",AJ166/SUM(AI166:AL166)*100)</f>
        <v>0,0</v>
      </c>
      <c r="AK167" s="123" t="str">
        <f>IF(ISERR(AK166/SUM(AI166:AL166)*100),"0,0",AK166/SUM(AI166:AL166)*100)</f>
        <v>0,0</v>
      </c>
      <c r="AL167" s="146" t="str">
        <f>IF(ISERR(AL166/SUM(AI166:AL166)*100),"0,0",AL166/SUM(AI166:AL166)*100)</f>
        <v>0,0</v>
      </c>
      <c r="AM167" s="125" t="str">
        <f>IF(ISERR(SUM(AI166*5,AJ166*4,AK166*3,AL166*2)/SUM(AI166:AL166)),"-",SUM(AI166*5,AJ166*4,AK166*3,AL166*2)/SUM(AI166:AL166))</f>
        <v>-</v>
      </c>
      <c r="AN167" s="122" t="str">
        <f>IF(ISERR(AN166/SUM(AN166:AQ166)*100),"0,0",AN166/SUM(AN166:AQ166)*100)</f>
        <v>0,0</v>
      </c>
      <c r="AO167" s="123" t="str">
        <f>IF(ISERR(AO166/SUM(AN166:AQ166)*100),"0,0",AO166/SUM(AN166:AQ166)*100)</f>
        <v>0,0</v>
      </c>
      <c r="AP167" s="123" t="str">
        <f>IF(ISERR(AP166/SUM(AN166:AQ166)*100),"0,0",AP166/SUM(AN166:AQ166)*100)</f>
        <v>0,0</v>
      </c>
      <c r="AQ167" s="146" t="str">
        <f>IF(ISERR(AQ166/SUM(AN166:AQ166)*100),"0,0",AQ166/SUM(AN166:AQ166)*100)</f>
        <v>0,0</v>
      </c>
      <c r="AR167" s="125" t="str">
        <f>IF(ISERR(SUM(AN166*5,AO166*4,AP166*3,AQ166*2)/SUM(AN166:AQ166)),"-",SUM(AN166*5,AO166*4,AP166*3,AQ166*2)/SUM(AN166:AQ166))</f>
        <v>-</v>
      </c>
      <c r="AS167" s="122" t="str">
        <f>IF(ISERR(AS166/SUM(AS166:AV166)*100),"0,0",AS166/SUM(AS166:AV166)*100)</f>
        <v>0,0</v>
      </c>
      <c r="AT167" s="123" t="str">
        <f>IF(ISERR(AT166/SUM(AS166:AV166)*100),"0,0",AT166/SUM(AS166:AV166)*100)</f>
        <v>0,0</v>
      </c>
      <c r="AU167" s="123" t="str">
        <f>IF(ISERR(AU166/SUM(AS166:AV166)*100),"0,0",AU166/SUM(AS166:AV166)*100)</f>
        <v>0,0</v>
      </c>
      <c r="AV167" s="146" t="str">
        <f>IF(ISERR(AV166/SUM(AS166:AV166)*100),"0,0",AV166/SUM(AS166:AV166)*100)</f>
        <v>0,0</v>
      </c>
      <c r="AW167" s="125" t="str">
        <f>IF(ISERR(SUM(AS166*5,AT166*4,AU166*3,AV166*2)/SUM(AS166:AV166)),"-",SUM(AS166*5,AT166*4,AU166*3,AV166*2)/SUM(AS166:AV166))</f>
        <v>-</v>
      </c>
      <c r="AX167" s="122" t="str">
        <f>IF(ISERR(AX166/SUM(AX166:BA166)*100),"0,0",AX166/SUM(AX166:BA166)*100)</f>
        <v>0,0</v>
      </c>
      <c r="AY167" s="123" t="str">
        <f>IF(ISERR(AY166/SUM(AX166:BA166)*100),"0,0",AY166/SUM(AX166:BA166)*100)</f>
        <v>0,0</v>
      </c>
      <c r="AZ167" s="123" t="str">
        <f>IF(ISERR(AZ166/SUM(AX166:BA166)*100),"0,0",AZ166/SUM(AX166:BA166)*100)</f>
        <v>0,0</v>
      </c>
      <c r="BA167" s="146" t="str">
        <f>IF(ISERR(BA166/SUM(AX166:BA166)*100),"0,0",BA166/SUM(AX166:BA166)*100)</f>
        <v>0,0</v>
      </c>
      <c r="BB167" s="125" t="str">
        <f>IF(ISERR(SUM(AX166*5,AY166*4,AZ166*3,BA166*2)/SUM(AX166:BA166)),"-",SUM(AX166*5,AY166*4,AZ166*3,BA166*2)/SUM(AX166:BA166))</f>
        <v>-</v>
      </c>
      <c r="BC167" s="122" t="str">
        <f>IF(ISERR(BC166/SUM(BC166:BF166)*100),"0,0",BC166/SUM(BC166:BF166)*100)</f>
        <v>0,0</v>
      </c>
      <c r="BD167" s="123" t="str">
        <f>IF(ISERR(BD166/SUM(BC166:BF166)*100),"0,0",BD166/SUM(BC166:BF166)*100)</f>
        <v>0,0</v>
      </c>
      <c r="BE167" s="123" t="str">
        <f>IF(ISERR(BE166/SUM(BC166:BF166)*100),"0,0",BE166/SUM(BC166:BF166)*100)</f>
        <v>0,0</v>
      </c>
      <c r="BF167" s="146" t="str">
        <f>IF(ISERR(BF166/SUM(BC166:BF166)*100),"0,0",BF166/SUM(BC166:BF166)*100)</f>
        <v>0,0</v>
      </c>
      <c r="BG167" s="125" t="str">
        <f>IF(ISERR(SUM(BC166*5,BD166*4,BE166*3,BF166*2)/SUM(BC166:BF166)),"-",SUM(BC166*5,BD166*4,BE166*3,BF166*2)/SUM(BC166:BF166))</f>
        <v>-</v>
      </c>
      <c r="BH167" s="122" t="str">
        <f>IF(ISERR(BH166/SUM(BH166:BK166)*100),"0,0",BH166/SUM(BH166:BK166)*100)</f>
        <v>0,0</v>
      </c>
      <c r="BI167" s="123" t="str">
        <f>IF(ISERR(BI166/SUM(BH166:BK166)*100),"0,0",BI166/SUM(BH166:BK166)*100)</f>
        <v>0,0</v>
      </c>
      <c r="BJ167" s="123" t="str">
        <f>IF(ISERR(BJ166/SUM(BH166:BK166)*100),"0,0",BJ166/SUM(BH166:BK166)*100)</f>
        <v>0,0</v>
      </c>
      <c r="BK167" s="146" t="str">
        <f>IF(ISERR(BK166/SUM(BH166:BK166)*100),"0,0",BK166/SUM(BH166:BK166)*100)</f>
        <v>0,0</v>
      </c>
      <c r="BL167" s="125" t="str">
        <f>IF(ISERR(SUM(BH166*5,BI166*4,BJ166*3,BK166*2)/SUM(BH166:BK166)),"-",SUM(BH166*5,BI166*4,BJ166*3,BK166*2)/SUM(BH166:BK166))</f>
        <v>-</v>
      </c>
      <c r="BM167" s="122" t="str">
        <f>IF(ISERR(BM166/SUM(BM166:BP166)*100),"0,0",BM166/SUM(BM166:BP166)*100)</f>
        <v>0,0</v>
      </c>
      <c r="BN167" s="123" t="str">
        <f>IF(ISERR(BN166/SUM(BM166:BP166)*100),"0,0",BN166/SUM(BM166:BP166)*100)</f>
        <v>0,0</v>
      </c>
      <c r="BO167" s="123" t="str">
        <f>IF(ISERR(BO166/SUM(BM166:BP166)*100),"0,0",BO166/SUM(BM166:BP166)*100)</f>
        <v>0,0</v>
      </c>
      <c r="BP167" s="146" t="str">
        <f>IF(ISERR(BP166/SUM(BM166:BP166)*100),"0,0",BP166/SUM(BM166:BP166)*100)</f>
        <v>0,0</v>
      </c>
      <c r="BQ167" s="125" t="str">
        <f>IF(ISERR(SUM(BM166*5,BN166*4,BO166*3,BP166*2)/SUM(BM166:BP166)),"-",SUM(BM166*5,BN166*4,BO166*3,BP166*2)/SUM(BM166:BP166))</f>
        <v>-</v>
      </c>
      <c r="BR167" s="1240"/>
      <c r="BT167" s="1267"/>
      <c r="BU167" s="1229"/>
      <c r="BV167" s="262"/>
      <c r="BY167" s="577"/>
      <c r="BZ167" s="577"/>
      <c r="CA167" s="577"/>
      <c r="CB167" s="577"/>
      <c r="CC167" s="577"/>
      <c r="CD167" s="577"/>
      <c r="CE167" s="577"/>
      <c r="CF167" s="577"/>
    </row>
    <row r="168" spans="1:84" ht="13.5" thickBot="1">
      <c r="A168" s="1236" t="s">
        <v>385</v>
      </c>
      <c r="B168" s="1227">
        <f>SUMIF($A$8:$A$151,425,$BT$8:$BT$151)</f>
        <v>6</v>
      </c>
      <c r="C168" s="1227">
        <f>IF(SUM(D168:G168)&gt;0,SUM(D168:G168),IF(SUM(I168:L168)&gt;0,SUM(I168:L168),IF(SUM(N168:Q168)&gt;0,SUM(N168:Q168),0)))</f>
        <v>0</v>
      </c>
      <c r="D168" s="114">
        <f>SUMIF($A$8:$A$151,425,$D$8:$D$151)</f>
        <v>0</v>
      </c>
      <c r="E168" s="115">
        <f>SUMIF($A$8:$A$151,425,$E$8:$E$151)</f>
        <v>0</v>
      </c>
      <c r="F168" s="115">
        <f>SUMIF($A$8:$A$151,425,$F$8:$F$151)</f>
        <v>0</v>
      </c>
      <c r="G168" s="117">
        <f>SUMIF($A$8:$A$151,425,$G$8:$G$151)</f>
        <v>0</v>
      </c>
      <c r="H168" s="116" t="str">
        <f>IF(SUM(D169:G169)=0,"-",IF(AND(G169&lt;=5,D169&gt;=50),5,IF(AND(G169&lt;=10,(D169+E169)&gt;=50),4,IF(G169&lt;=15,3,2))))</f>
        <v>-</v>
      </c>
      <c r="I168" s="114">
        <f>SUMIF($A$8:$A$151,425,$I$8:$I$151)</f>
        <v>0</v>
      </c>
      <c r="J168" s="115">
        <f>SUMIF($A$8:$A$151,425,$J$8:$J$151)</f>
        <v>0</v>
      </c>
      <c r="K168" s="115">
        <f>SUMIF($A$8:$A$151,425,$K$8:$K$151)</f>
        <v>0</v>
      </c>
      <c r="L168" s="117">
        <f>SUMIF($A$8:$A$151,425,$L$8:$L$151)</f>
        <v>0</v>
      </c>
      <c r="M168" s="116" t="str">
        <f>IF(SUM(I169:L169)=0,"-",IF(AND(L169&lt;=5,I169&gt;=50),5,IF(AND(L169&lt;=10,(I169+J169)&gt;=50),4,IF(L169&lt;=15,3,2))))</f>
        <v>-</v>
      </c>
      <c r="N168" s="114">
        <f>SUMIF($A$8:$A$151,425,$N$8:$N$151)</f>
        <v>0</v>
      </c>
      <c r="O168" s="115">
        <f>SUMIF($A$8:$A$151,425,$O$8:$O$151)</f>
        <v>0</v>
      </c>
      <c r="P168" s="115">
        <f>SUMIF($A$8:$A$151,425,$P$8:$P$151)</f>
        <v>0</v>
      </c>
      <c r="Q168" s="117">
        <f>SUMIF($A$8:$A$151,425,$Q$8:$Q$151)</f>
        <v>0</v>
      </c>
      <c r="R168" s="116" t="str">
        <f>IF(SUM(N169:Q169)=0,"-",IF(AND(Q169&lt;=5,N169&gt;=50),5,IF(AND(Q169&lt;=10,(N169+O169)&gt;=50),4,IF(Q169&lt;=15,3,2))))</f>
        <v>-</v>
      </c>
      <c r="S168" s="1230" t="str">
        <f>IF(ISERR((H169+R169)/2),"-",(H169+R169)/2)</f>
        <v>-</v>
      </c>
      <c r="T168" s="114">
        <f>SUMIF($A$8:$A$151,425,T$8:T$151)</f>
        <v>0</v>
      </c>
      <c r="U168" s="115">
        <f>SUMIF($A$8:$A$151,425,U$8:U$151)</f>
        <v>0</v>
      </c>
      <c r="V168" s="115">
        <f>SUMIF($A$8:$A$151,425,V$8:V$151)</f>
        <v>0</v>
      </c>
      <c r="W168" s="117">
        <f>SUMIF($A$8:$A$151,425,W$8:W$151)</f>
        <v>0</v>
      </c>
      <c r="X168" s="116" t="str">
        <f>IF(SUM(T169:W169)=0,"-",IF(AND(W169&lt;=5,T169&gt;=50),5,IF(AND(W169&lt;=10,(T169+U169)&gt;=50),4,IF(W169&lt;=15,3,2))))</f>
        <v>-</v>
      </c>
      <c r="Y168" s="114">
        <f>SUMIF($A$8:$A$151,425,Y$8:Y$151)</f>
        <v>0</v>
      </c>
      <c r="Z168" s="115">
        <f>SUMIF($A$8:$A$151,425,Z$8:Z$151)</f>
        <v>0</v>
      </c>
      <c r="AA168" s="115">
        <f>SUMIF($A$8:$A$151,425,AA$8:AA$151)</f>
        <v>0</v>
      </c>
      <c r="AB168" s="117">
        <f>SUMIF($A$8:$A$151,425,AB$8:AB$151)</f>
        <v>0</v>
      </c>
      <c r="AC168" s="116" t="str">
        <f>IF(SUM(Y169:AB169)=0,"-",IF(AND(AB169&lt;=5,Y169&gt;=50),5,IF(AND(AB169&lt;=10,(Y169+Z169)&gt;=50),4,IF(AB169&lt;=15,3,2))))</f>
        <v>-</v>
      </c>
      <c r="AD168" s="114">
        <f>SUMIF($A$8:$A$151,425,AD$8:AD$151)</f>
        <v>0</v>
      </c>
      <c r="AE168" s="115">
        <f>SUMIF($A$8:$A$151,425,AE$8:AE$151)</f>
        <v>0</v>
      </c>
      <c r="AF168" s="115">
        <f>SUMIF($A$8:$A$151,425,AF$8:AF$151)</f>
        <v>0</v>
      </c>
      <c r="AG168" s="117">
        <f>SUMIF($A$8:$A$151,425,AG$8:AG$151)</f>
        <v>0</v>
      </c>
      <c r="AH168" s="116" t="str">
        <f>IF(SUM(AD169:AG169)=0,"-",IF(AND(AG169&lt;=5,AD169&gt;=50),5,IF(AND(AG169&lt;=10,(AD169+AE169)&gt;=50),4,IF(AG169&lt;=15,3,2))))</f>
        <v>-</v>
      </c>
      <c r="AI168" s="114">
        <f>SUMIF($A$8:$A$151,425,AI$8:AI$151)</f>
        <v>0</v>
      </c>
      <c r="AJ168" s="115">
        <f>SUMIF($A$8:$A$151,425,AJ$8:AJ$151)</f>
        <v>0</v>
      </c>
      <c r="AK168" s="115">
        <f>SUMIF($A$8:$A$151,425,AK$8:AK$151)</f>
        <v>0</v>
      </c>
      <c r="AL168" s="117">
        <f>SUMIF($A$8:$A$151,425,AL$8:AL$151)</f>
        <v>0</v>
      </c>
      <c r="AM168" s="116" t="str">
        <f>IF(SUM(AI169:AL169)=0,"-",IF(AND(AL169&lt;=5,AI169&gt;=50),5,IF(AND(AL169&lt;=10,(AI169+AJ169)&gt;=50),4,IF(AL169&lt;=15,3,2))))</f>
        <v>-</v>
      </c>
      <c r="AN168" s="114">
        <f>SUMIF($A$8:$A$151,425,AN$8:AN$151)</f>
        <v>0</v>
      </c>
      <c r="AO168" s="115">
        <f>SUMIF($A$8:$A$151,425,AO$8:AO$151)</f>
        <v>0</v>
      </c>
      <c r="AP168" s="115">
        <f>SUMIF($A$8:$A$151,425,AP$8:AP$151)</f>
        <v>0</v>
      </c>
      <c r="AQ168" s="117">
        <f>SUMIF($A$8:$A$151,425,AQ$8:AQ$151)</f>
        <v>0</v>
      </c>
      <c r="AR168" s="116" t="str">
        <f>IF(SUM(AN169:AQ169)=0,"-",IF(AND(AQ169&lt;=5,AN169&gt;=50),5,IF(AND(AQ169&lt;=10,(AN169+AO169)&gt;=50),4,IF(AQ169&lt;=15,3,2))))</f>
        <v>-</v>
      </c>
      <c r="AS168" s="114">
        <f>SUMIF($A$8:$A$151,425,AS$8:AS$151)</f>
        <v>0</v>
      </c>
      <c r="AT168" s="115">
        <f>SUMIF($A$8:$A$151,425,AT$8:AT$151)</f>
        <v>0</v>
      </c>
      <c r="AU168" s="115">
        <f>SUMIF($A$8:$A$151,425,AU$8:AU$151)</f>
        <v>0</v>
      </c>
      <c r="AV168" s="117">
        <f>SUMIF($A$8:$A$151,425,AV$8:AV$151)</f>
        <v>0</v>
      </c>
      <c r="AW168" s="116" t="str">
        <f>IF(SUM(AS169:AV169)=0,"-",IF(AND(AV169&lt;=5,AS169&gt;=50),5,IF(AND(AV169&lt;=10,(AS169+AT169)&gt;=50),4,IF(AV169&lt;=15,3,2))))</f>
        <v>-</v>
      </c>
      <c r="AX168" s="114">
        <f>SUMIF($A$8:$A$151,425,AX$8:AX$151)</f>
        <v>0</v>
      </c>
      <c r="AY168" s="115">
        <f>SUMIF($A$8:$A$151,425,AY$8:AY$151)</f>
        <v>0</v>
      </c>
      <c r="AZ168" s="115">
        <f>SUMIF($A$8:$A$151,425,AZ$8:AZ$151)</f>
        <v>0</v>
      </c>
      <c r="BA168" s="117">
        <f>SUMIF($A$8:$A$151,425,BA$8:BA$151)</f>
        <v>0</v>
      </c>
      <c r="BB168" s="116" t="str">
        <f>IF(SUM(AX169:BA169)=0,"-",IF(AND(BA169&lt;=5,AX169&gt;=50),5,IF(AND(BA169&lt;=10,(AX169+AY169)&gt;=50),4,IF(BA169&lt;=15,3,2))))</f>
        <v>-</v>
      </c>
      <c r="BC168" s="114">
        <f>SUMIF($A$8:$A$151,425,BC$8:BC$151)</f>
        <v>0</v>
      </c>
      <c r="BD168" s="115">
        <f>SUMIF($A$8:$A$151,425,BD$8:BD$151)</f>
        <v>0</v>
      </c>
      <c r="BE168" s="115">
        <f>SUMIF($A$8:$A$151,425,BE$8:BE$151)</f>
        <v>0</v>
      </c>
      <c r="BF168" s="117">
        <f>SUMIF($A$8:$A$151,425,BF$8:BF$151)</f>
        <v>0</v>
      </c>
      <c r="BG168" s="116" t="str">
        <f>IF(SUM(BC169:BF169)=0,"-",IF(AND(BF169&lt;=5,BC169&gt;=50),5,IF(AND(BF169&lt;=10,(BC169+BD169)&gt;=50),4,IF(BF169&lt;=15,3,2))))</f>
        <v>-</v>
      </c>
      <c r="BH168" s="114">
        <f>SUMIF($A$8:$A$151,425,BH$8:BH$151)</f>
        <v>0</v>
      </c>
      <c r="BI168" s="115">
        <f>SUMIF($A$8:$A$151,425,BI$8:BI$151)</f>
        <v>0</v>
      </c>
      <c r="BJ168" s="115">
        <f>SUMIF($A$8:$A$151,425,BJ$8:BJ$151)</f>
        <v>0</v>
      </c>
      <c r="BK168" s="117">
        <f>SUMIF($A$8:$A$151,425,BK$8:BK$151)</f>
        <v>0</v>
      </c>
      <c r="BL168" s="116" t="str">
        <f>IF(SUM(BH169:BK169)=0,"-",IF(AND(BK169&lt;=5,BH169&gt;=50),5,IF(AND(BK169&lt;=10,(BH169+BI169)&gt;=50),4,IF(BK169&lt;=15,3,2))))</f>
        <v>-</v>
      </c>
      <c r="BM168" s="114">
        <f>SUMIF($A$8:$A$151,425,BM$8:BM$151)</f>
        <v>0</v>
      </c>
      <c r="BN168" s="115">
        <f>SUMIF($A$8:$A$151,425,BN$8:BN$151)</f>
        <v>0</v>
      </c>
      <c r="BO168" s="115">
        <f>SUMIF($A$8:$A$151,425,BO$8:BO$151)</f>
        <v>0</v>
      </c>
      <c r="BP168" s="117">
        <f>SUMIF($A$8:$A$151,425,BP$8:BP$151)</f>
        <v>0</v>
      </c>
      <c r="BQ168" s="116" t="str">
        <f>IF(SUM(BM169:BP169)=0,"-",IF(AND(BP169&lt;=5,BM169&gt;=50),5,IF(AND(BP169&lt;=10,(BM169+BN169)&gt;=50),4,IF(BP169&lt;=15,3,2))))</f>
        <v>-</v>
      </c>
      <c r="BR168" s="1239" t="str">
        <f>BL169</f>
        <v>-</v>
      </c>
      <c r="BT168" s="1266">
        <v>5</v>
      </c>
      <c r="BU168" s="1229"/>
      <c r="BV168" s="263">
        <v>1</v>
      </c>
    </row>
    <row r="169" spans="1:84" ht="13.5" thickBot="1">
      <c r="A169" s="1238"/>
      <c r="B169" s="1228"/>
      <c r="C169" s="1228"/>
      <c r="D169" s="122" t="str">
        <f>IF(ISERR(D168/SUM(D168:G168)*100),"0,0",D168/SUM(D168:G168)*100)</f>
        <v>0,0</v>
      </c>
      <c r="E169" s="123" t="str">
        <f>IF(ISERR(E168/SUM(D168:G168)*100),"0,0",E168/SUM(D168:G168)*100)</f>
        <v>0,0</v>
      </c>
      <c r="F169" s="123" t="str">
        <f>IF(ISERR(F168/SUM(D168:G168)*100),"0,0",F168/SUM(D168:G168)*100)</f>
        <v>0,0</v>
      </c>
      <c r="G169" s="146" t="str">
        <f>IF(ISERR(G168/SUM(D168:G168)*100),"0,0",G168/SUM(D168:G168)*100)</f>
        <v>0,0</v>
      </c>
      <c r="H169" s="125" t="str">
        <f>IF(ISERR(SUM(D168*5,E168*4,F168*3,G168*2)/SUM(D168:G168)),"-",SUM(D168*5,E168*4,F168*3,G168*2)/SUM(D168:G168))</f>
        <v>-</v>
      </c>
      <c r="I169" s="122" t="str">
        <f>IF(ISERR(I168/SUM(I168:L168)*100),"0,0",I168/SUM(I168:L168)*100)</f>
        <v>0,0</v>
      </c>
      <c r="J169" s="123" t="str">
        <f>IF(ISERR(J168/SUM(I168:L168)*100),"0,0",J168/SUM(I168:L168)*100)</f>
        <v>0,0</v>
      </c>
      <c r="K169" s="123" t="str">
        <f>IF(ISERR(K168/SUM(I168:L168)*100),"0,0",K168/SUM(I168:L168)*100)</f>
        <v>0,0</v>
      </c>
      <c r="L169" s="146" t="str">
        <f>IF(ISERR(L168/SUM(I168:L168)*100),"0,0",L168/SUM(I168:L168)*100)</f>
        <v>0,0</v>
      </c>
      <c r="M169" s="125" t="str">
        <f>IF(ISERR(SUM(I168*5,J168*4,K168*3,L168*2)/SUM(I168:L168)),"-",SUM(I168*5,J168*4,K168*3,L168*2)/SUM(I168:L168))</f>
        <v>-</v>
      </c>
      <c r="N169" s="122" t="str">
        <f>IF(ISERR(N168/SUM(N168:Q168)*100),"0,0",N168/SUM(N168:Q168)*100)</f>
        <v>0,0</v>
      </c>
      <c r="O169" s="123" t="str">
        <f>IF(ISERR(O168/SUM(N168:Q168)*100),"0,0",O168/SUM(N168:Q168)*100)</f>
        <v>0,0</v>
      </c>
      <c r="P169" s="123" t="str">
        <f>IF(ISERR(P168/SUM(N168:Q168)*100),"0,0",P168/SUM(N168:Q168)*100)</f>
        <v>0,0</v>
      </c>
      <c r="Q169" s="146" t="str">
        <f>IF(ISERR(Q168/SUM(N168:Q168)*100),"0,0",Q168/SUM(N168:Q168)*100)</f>
        <v>0,0</v>
      </c>
      <c r="R169" s="125" t="str">
        <f>IF(ISERR(SUM(N168*5,O168*4,P168*3,Q168*2)/SUM(N168:Q168)),"-",SUM(N168*5,O168*4,P168*3,Q168*2)/SUM(N168:Q168))</f>
        <v>-</v>
      </c>
      <c r="S169" s="1231"/>
      <c r="T169" s="122" t="str">
        <f>IF(ISERR(T168/SUM(T168:W168)*100),"0,0",T168/SUM(T168:W168)*100)</f>
        <v>0,0</v>
      </c>
      <c r="U169" s="123" t="str">
        <f>IF(ISERR(U168/SUM(T168:W168)*100),"0,0",U168/SUM(T168:W168)*100)</f>
        <v>0,0</v>
      </c>
      <c r="V169" s="123" t="str">
        <f>IF(ISERR(V168/SUM(T168:W168)*100),"0,0",V168/SUM(T168:W168)*100)</f>
        <v>0,0</v>
      </c>
      <c r="W169" s="146" t="str">
        <f>IF(ISERR(W168/SUM(T168:W168)*100),"0,0",W168/SUM(T168:W168)*100)</f>
        <v>0,0</v>
      </c>
      <c r="X169" s="125" t="str">
        <f>IF(ISERR(SUM(T168*5,U168*4,V168*3,W168*2)/SUM(T168:W168)),"-",SUM(T168*5,U168*4,V168*3,W168*2)/SUM(T168:W168))</f>
        <v>-</v>
      </c>
      <c r="Y169" s="122" t="str">
        <f>IF(ISERR(Y168/SUM(Y168:AB168)*100),"0,0",Y168/SUM(Y168:AB168)*100)</f>
        <v>0,0</v>
      </c>
      <c r="Z169" s="123" t="str">
        <f>IF(ISERR(Z168/SUM(Y168:AB168)*100),"0,0",Z168/SUM(Y168:AB168)*100)</f>
        <v>0,0</v>
      </c>
      <c r="AA169" s="123" t="str">
        <f>IF(ISERR(AA168/SUM(Y168:AB168)*100),"0,0",AA168/SUM(Y168:AB168)*100)</f>
        <v>0,0</v>
      </c>
      <c r="AB169" s="146" t="str">
        <f>IF(ISERR(AB168/SUM(Y168:AB168)*100),"0,0",AB168/SUM(Y168:AB168)*100)</f>
        <v>0,0</v>
      </c>
      <c r="AC169" s="125" t="str">
        <f>IF(ISERR(SUM(Y168*5,Z168*4,AA168*3,AB168*2)/SUM(Y168:AB168)),"-",SUM(Y168*5,Z168*4,AA168*3,AB168*2)/SUM(Y168:AB168))</f>
        <v>-</v>
      </c>
      <c r="AD169" s="122" t="str">
        <f>IF(ISERR(AD168/SUM(AD168:AG168)*100),"0,0",AD168/SUM(AD168:AG168)*100)</f>
        <v>0,0</v>
      </c>
      <c r="AE169" s="123" t="str">
        <f>IF(ISERR(AE168/SUM(AD168:AG168)*100),"0,0",AE168/SUM(AD168:AG168)*100)</f>
        <v>0,0</v>
      </c>
      <c r="AF169" s="123" t="str">
        <f>IF(ISERR(AF168/SUM(AD168:AG168)*100),"0,0",AF168/SUM(AD168:AG168)*100)</f>
        <v>0,0</v>
      </c>
      <c r="AG169" s="146" t="str">
        <f>IF(ISERR(AG168/SUM(AD168:AG168)*100),"0,0",AG168/SUM(AD168:AG168)*100)</f>
        <v>0,0</v>
      </c>
      <c r="AH169" s="125" t="str">
        <f>IF(ISERR(SUM(AD168*5,AE168*4,AF168*3,AG168*2)/SUM(AD168:AG168)),"-",SUM(AD168*5,AE168*4,AF168*3,AG168*2)/SUM(AD168:AG168))</f>
        <v>-</v>
      </c>
      <c r="AI169" s="122" t="str">
        <f>IF(ISERR(AI168/SUM(AI168:AL168)*100),"0,0",AI168/SUM(AI168:AL168)*100)</f>
        <v>0,0</v>
      </c>
      <c r="AJ169" s="123" t="str">
        <f>IF(ISERR(AJ168/SUM(AI168:AL168)*100),"0,0",AJ168/SUM(AI168:AL168)*100)</f>
        <v>0,0</v>
      </c>
      <c r="AK169" s="123" t="str">
        <f>IF(ISERR(AK168/SUM(AI168:AL168)*100),"0,0",AK168/SUM(AI168:AL168)*100)</f>
        <v>0,0</v>
      </c>
      <c r="AL169" s="146" t="str">
        <f>IF(ISERR(AL168/SUM(AI168:AL168)*100),"0,0",AL168/SUM(AI168:AL168)*100)</f>
        <v>0,0</v>
      </c>
      <c r="AM169" s="125" t="str">
        <f>IF(ISERR(SUM(AI168*5,AJ168*4,AK168*3,AL168*2)/SUM(AI168:AL168)),"-",SUM(AI168*5,AJ168*4,AK168*3,AL168*2)/SUM(AI168:AL168))</f>
        <v>-</v>
      </c>
      <c r="AN169" s="122" t="str">
        <f>IF(ISERR(AN168/SUM(AN168:AQ168)*100),"0,0",AN168/SUM(AN168:AQ168)*100)</f>
        <v>0,0</v>
      </c>
      <c r="AO169" s="123" t="str">
        <f>IF(ISERR(AO168/SUM(AN168:AQ168)*100),"0,0",AO168/SUM(AN168:AQ168)*100)</f>
        <v>0,0</v>
      </c>
      <c r="AP169" s="123" t="str">
        <f>IF(ISERR(AP168/SUM(AN168:AQ168)*100),"0,0",AP168/SUM(AN168:AQ168)*100)</f>
        <v>0,0</v>
      </c>
      <c r="AQ169" s="146" t="str">
        <f>IF(ISERR(AQ168/SUM(AN168:AQ168)*100),"0,0",AQ168/SUM(AN168:AQ168)*100)</f>
        <v>0,0</v>
      </c>
      <c r="AR169" s="125" t="str">
        <f>IF(ISERR(SUM(AN168*5,AO168*4,AP168*3,AQ168*2)/SUM(AN168:AQ168)),"-",SUM(AN168*5,AO168*4,AP168*3,AQ168*2)/SUM(AN168:AQ168))</f>
        <v>-</v>
      </c>
      <c r="AS169" s="122" t="str">
        <f>IF(ISERR(AS168/SUM(AS168:AV168)*100),"0,0",AS168/SUM(AS168:AV168)*100)</f>
        <v>0,0</v>
      </c>
      <c r="AT169" s="123" t="str">
        <f>IF(ISERR(AT168/SUM(AS168:AV168)*100),"0,0",AT168/SUM(AS168:AV168)*100)</f>
        <v>0,0</v>
      </c>
      <c r="AU169" s="123" t="str">
        <f>IF(ISERR(AU168/SUM(AS168:AV168)*100),"0,0",AU168/SUM(AS168:AV168)*100)</f>
        <v>0,0</v>
      </c>
      <c r="AV169" s="146" t="str">
        <f>IF(ISERR(AV168/SUM(AS168:AV168)*100),"0,0",AV168/SUM(AS168:AV168)*100)</f>
        <v>0,0</v>
      </c>
      <c r="AW169" s="125" t="str">
        <f>IF(ISERR(SUM(AS168*5,AT168*4,AU168*3,AV168*2)/SUM(AS168:AV168)),"-",SUM(AS168*5,AT168*4,AU168*3,AV168*2)/SUM(AS168:AV168))</f>
        <v>-</v>
      </c>
      <c r="AX169" s="122" t="str">
        <f>IF(ISERR(AX168/SUM(AX168:BA168)*100),"0,0",AX168/SUM(AX168:BA168)*100)</f>
        <v>0,0</v>
      </c>
      <c r="AY169" s="123" t="str">
        <f>IF(ISERR(AY168/SUM(AX168:BA168)*100),"0,0",AY168/SUM(AX168:BA168)*100)</f>
        <v>0,0</v>
      </c>
      <c r="AZ169" s="123" t="str">
        <f>IF(ISERR(AZ168/SUM(AX168:BA168)*100),"0,0",AZ168/SUM(AX168:BA168)*100)</f>
        <v>0,0</v>
      </c>
      <c r="BA169" s="146" t="str">
        <f>IF(ISERR(BA168/SUM(AX168:BA168)*100),"0,0",BA168/SUM(AX168:BA168)*100)</f>
        <v>0,0</v>
      </c>
      <c r="BB169" s="125" t="str">
        <f>IF(ISERR(SUM(AX168*5,AY168*4,AZ168*3,BA168*2)/SUM(AX168:BA168)),"-",SUM(AX168*5,AY168*4,AZ168*3,BA168*2)/SUM(AX168:BA168))</f>
        <v>-</v>
      </c>
      <c r="BC169" s="122" t="str">
        <f>IF(ISERR(BC168/SUM(BC168:BF168)*100),"0,0",BC168/SUM(BC168:BF168)*100)</f>
        <v>0,0</v>
      </c>
      <c r="BD169" s="123" t="str">
        <f>IF(ISERR(BD168/SUM(BC168:BF168)*100),"0,0",BD168/SUM(BC168:BF168)*100)</f>
        <v>0,0</v>
      </c>
      <c r="BE169" s="123" t="str">
        <f>IF(ISERR(BE168/SUM(BC168:BF168)*100),"0,0",BE168/SUM(BC168:BF168)*100)</f>
        <v>0,0</v>
      </c>
      <c r="BF169" s="146" t="str">
        <f>IF(ISERR(BF168/SUM(BC168:BF168)*100),"0,0",BF168/SUM(BC168:BF168)*100)</f>
        <v>0,0</v>
      </c>
      <c r="BG169" s="125" t="str">
        <f>IF(ISERR(SUM(BC168*5,BD168*4,BE168*3,BF168*2)/SUM(BC168:BF168)),"-",SUM(BC168*5,BD168*4,BE168*3,BF168*2)/SUM(BC168:BF168))</f>
        <v>-</v>
      </c>
      <c r="BH169" s="122" t="str">
        <f>IF(ISERR(BH168/SUM(BH168:BK168)*100),"0,0",BH168/SUM(BH168:BK168)*100)</f>
        <v>0,0</v>
      </c>
      <c r="BI169" s="123" t="str">
        <f>IF(ISERR(BI168/SUM(BH168:BK168)*100),"0,0",BI168/SUM(BH168:BK168)*100)</f>
        <v>0,0</v>
      </c>
      <c r="BJ169" s="123" t="str">
        <f>IF(ISERR(BJ168/SUM(BH168:BK168)*100),"0,0",BJ168/SUM(BH168:BK168)*100)</f>
        <v>0,0</v>
      </c>
      <c r="BK169" s="146" t="str">
        <f>IF(ISERR(BK168/SUM(BH168:BK168)*100),"0,0",BK168/SUM(BH168:BK168)*100)</f>
        <v>0,0</v>
      </c>
      <c r="BL169" s="125" t="str">
        <f>IF(ISERR(SUM(BH168*5,BI168*4,BJ168*3,BK168*2)/SUM(BH168:BK168)),"-",SUM(BH168*5,BI168*4,BJ168*3,BK168*2)/SUM(BH168:BK168))</f>
        <v>-</v>
      </c>
      <c r="BM169" s="122" t="str">
        <f>IF(ISERR(BM168/SUM(BM168:BP168)*100),"0,0",BM168/SUM(BM168:BP168)*100)</f>
        <v>0,0</v>
      </c>
      <c r="BN169" s="123" t="str">
        <f>IF(ISERR(BN168/SUM(BM168:BP168)*100),"0,0",BN168/SUM(BM168:BP168)*100)</f>
        <v>0,0</v>
      </c>
      <c r="BO169" s="123" t="str">
        <f>IF(ISERR(BO168/SUM(BM168:BP168)*100),"0,0",BO168/SUM(BM168:BP168)*100)</f>
        <v>0,0</v>
      </c>
      <c r="BP169" s="146" t="str">
        <f>IF(ISERR(BP168/SUM(BM168:BP168)*100),"0,0",BP168/SUM(BM168:BP168)*100)</f>
        <v>0,0</v>
      </c>
      <c r="BQ169" s="125" t="str">
        <f>IF(ISERR(SUM(BM168*5,BN168*4,BO168*3,BP168*2)/SUM(BM168:BP168)),"-",SUM(BM168*5,BN168*4,BO168*3,BP168*2)/SUM(BM168:BP168))</f>
        <v>-</v>
      </c>
      <c r="BR169" s="1240"/>
      <c r="BT169" s="1267"/>
      <c r="BU169" s="1229"/>
      <c r="BV169" s="264"/>
      <c r="BY169" s="577"/>
      <c r="BZ169" s="577"/>
      <c r="CA169" s="577"/>
      <c r="CB169" s="577"/>
      <c r="CC169" s="577"/>
      <c r="CD169" s="577"/>
      <c r="CE169" s="577"/>
      <c r="CF169" s="577"/>
    </row>
    <row r="170" spans="1:84" ht="13.5" thickBot="1">
      <c r="A170" s="1236" t="s">
        <v>386</v>
      </c>
      <c r="B170" s="1227">
        <f>SUMIF($A$8:$A$151,428,$BT$8:$BT$151)</f>
        <v>2</v>
      </c>
      <c r="C170" s="1227">
        <f>IF(SUM(D170:G170)&gt;0,SUM(D170:G170),IF(SUM(I170:L170)&gt;0,SUM(I170:L170),IF(SUM(N170:Q170)&gt;0,SUM(N170:Q170),0)))</f>
        <v>0</v>
      </c>
      <c r="D170" s="114">
        <f>SUMIF($A$8:$A$151,428,$D$8:$D$151)</f>
        <v>0</v>
      </c>
      <c r="E170" s="115">
        <f>SUMIF($A$8:$A$151,428,$E$8:$E$151)</f>
        <v>0</v>
      </c>
      <c r="F170" s="115">
        <f>SUMIF($A$8:$A$151,428,$F$8:$F$151)</f>
        <v>0</v>
      </c>
      <c r="G170" s="117">
        <f>SUMIF($A$8:$A$151,428,$G$8:$G$151)</f>
        <v>0</v>
      </c>
      <c r="H170" s="116" t="str">
        <f>IF(SUM(D171:G171)=0,"-",IF(AND(G171&lt;=5,D171&gt;=50),5,IF(AND(G171&lt;=10,(D171+E171)&gt;=50),4,IF(G171&lt;=15,3,2))))</f>
        <v>-</v>
      </c>
      <c r="I170" s="114">
        <f>SUMIF($A$8:$A$151,428,$I$8:$I$151)</f>
        <v>0</v>
      </c>
      <c r="J170" s="115">
        <f>SUMIF($A$8:$A$151,428,$J$8:$J$151)</f>
        <v>0</v>
      </c>
      <c r="K170" s="115">
        <f>SUMIF($A$8:$A$151,428,$K$8:$K$151)</f>
        <v>0</v>
      </c>
      <c r="L170" s="117">
        <f>SUMIF($A$8:$A$151,428,$L$8:$L$151)</f>
        <v>0</v>
      </c>
      <c r="M170" s="116" t="str">
        <f>IF(SUM(I171:L171)=0,"-",IF(AND(L171&lt;=5,I171&gt;=50),5,IF(AND(L171&lt;=10,(I171+J171)&gt;=50),4,IF(L171&lt;=15,3,2))))</f>
        <v>-</v>
      </c>
      <c r="N170" s="114">
        <f>SUMIF($A$8:$A$151,428,$N$8:$N$151)</f>
        <v>0</v>
      </c>
      <c r="O170" s="115">
        <f>SUMIF($A$8:$A$151,428,$O$8:$O$151)</f>
        <v>0</v>
      </c>
      <c r="P170" s="115">
        <f>SUMIF($A$8:$A$151,428,$P$8:$P$151)</f>
        <v>0</v>
      </c>
      <c r="Q170" s="117">
        <f>SUMIF($A$8:$A$151,428,$Q$8:$Q$151)</f>
        <v>0</v>
      </c>
      <c r="R170" s="116" t="str">
        <f>IF(SUM(N171:Q171)=0,"-",IF(AND(Q171&lt;=5,N171&gt;=50),5,IF(AND(Q171&lt;=10,(N171+O171)&gt;=50),4,IF(Q171&lt;=15,3,2))))</f>
        <v>-</v>
      </c>
      <c r="S170" s="1230" t="str">
        <f>IF(ISERR((H171+R171)/2),"-",(H171+R171)/2)</f>
        <v>-</v>
      </c>
      <c r="T170" s="114">
        <f>SUMIF($A$8:$A$151,428,T$8:T$151)</f>
        <v>0</v>
      </c>
      <c r="U170" s="115">
        <f>SUMIF($A$8:$A$151,428,U$8:U$151)</f>
        <v>0</v>
      </c>
      <c r="V170" s="115">
        <f>SUMIF($A$8:$A$151,428,V$8:V$151)</f>
        <v>0</v>
      </c>
      <c r="W170" s="117">
        <f>SUMIF($A$8:$A$151,428,W$8:W$151)</f>
        <v>0</v>
      </c>
      <c r="X170" s="116" t="str">
        <f>IF(SUM(T171:W171)=0,"-",IF(AND(W171&lt;=5,T171&gt;=50),5,IF(AND(W171&lt;=10,(T171+U171)&gt;=50),4,IF(W171&lt;=15,3,2))))</f>
        <v>-</v>
      </c>
      <c r="Y170" s="114">
        <f>SUMIF($A$8:$A$151,428,Y$8:Y$151)</f>
        <v>0</v>
      </c>
      <c r="Z170" s="115">
        <f>SUMIF($A$8:$A$151,428,Z$8:Z$151)</f>
        <v>0</v>
      </c>
      <c r="AA170" s="115">
        <f>SUMIF($A$8:$A$151,428,AA$8:AA$151)</f>
        <v>0</v>
      </c>
      <c r="AB170" s="117">
        <f>SUMIF($A$8:$A$151,428,AB$8:AB$151)</f>
        <v>0</v>
      </c>
      <c r="AC170" s="116" t="str">
        <f>IF(SUM(Y171:AB171)=0,"-",IF(AND(AB171&lt;=5,Y171&gt;=50),5,IF(AND(AB171&lt;=10,(Y171+Z171)&gt;=50),4,IF(AB171&lt;=15,3,2))))</f>
        <v>-</v>
      </c>
      <c r="AD170" s="114">
        <f>SUMIF($A$8:$A$151,428,AD$8:AD$151)</f>
        <v>0</v>
      </c>
      <c r="AE170" s="115">
        <f>SUMIF($A$8:$A$151,428,AE$8:AE$151)</f>
        <v>0</v>
      </c>
      <c r="AF170" s="115">
        <f>SUMIF($A$8:$A$151,428,AF$8:AF$151)</f>
        <v>0</v>
      </c>
      <c r="AG170" s="117">
        <f>SUMIF($A$8:$A$151,428,AG$8:AG$151)</f>
        <v>0</v>
      </c>
      <c r="AH170" s="116" t="str">
        <f>IF(SUM(AD171:AG171)=0,"-",IF(AND(AG171&lt;=5,AD171&gt;=50),5,IF(AND(AG171&lt;=10,(AD171+AE171)&gt;=50),4,IF(AG171&lt;=15,3,2))))</f>
        <v>-</v>
      </c>
      <c r="AI170" s="114">
        <f>SUMIF($A$8:$A$151,428,AI$8:AI$151)</f>
        <v>0</v>
      </c>
      <c r="AJ170" s="115">
        <f>SUMIF($A$8:$A$151,428,AJ$8:AJ$151)</f>
        <v>0</v>
      </c>
      <c r="AK170" s="115">
        <f>SUMIF($A$8:$A$151,428,AK$8:AK$151)</f>
        <v>0</v>
      </c>
      <c r="AL170" s="117">
        <f>SUMIF($A$8:$A$151,428,AL$8:AL$151)</f>
        <v>0</v>
      </c>
      <c r="AM170" s="116" t="str">
        <f>IF(SUM(AI171:AL171)=0,"-",IF(AND(AL171&lt;=5,AI171&gt;=50),5,IF(AND(AL171&lt;=10,(AI171+AJ171)&gt;=50),4,IF(AL171&lt;=15,3,2))))</f>
        <v>-</v>
      </c>
      <c r="AN170" s="114">
        <f>SUMIF($A$8:$A$151,428,AN$8:AN$151)</f>
        <v>0</v>
      </c>
      <c r="AO170" s="115">
        <f>SUMIF($A$8:$A$151,428,AO$8:AO$151)</f>
        <v>0</v>
      </c>
      <c r="AP170" s="115">
        <f>SUMIF($A$8:$A$151,428,AP$8:AP$151)</f>
        <v>0</v>
      </c>
      <c r="AQ170" s="117">
        <f>SUMIF($A$8:$A$151,428,AQ$8:AQ$151)</f>
        <v>0</v>
      </c>
      <c r="AR170" s="116" t="str">
        <f>IF(SUM(AN171:AQ171)=0,"-",IF(AND(AQ171&lt;=5,AN171&gt;=50),5,IF(AND(AQ171&lt;=10,(AN171+AO171)&gt;=50),4,IF(AQ171&lt;=15,3,2))))</f>
        <v>-</v>
      </c>
      <c r="AS170" s="114">
        <f>SUMIF($A$8:$A$151,428,AS$8:AS$151)</f>
        <v>0</v>
      </c>
      <c r="AT170" s="115">
        <f>SUMIF($A$8:$A$151,428,AT$8:AT$151)</f>
        <v>0</v>
      </c>
      <c r="AU170" s="115">
        <f>SUMIF($A$8:$A$151,428,AU$8:AU$151)</f>
        <v>0</v>
      </c>
      <c r="AV170" s="117">
        <f>SUMIF($A$8:$A$151,428,AV$8:AV$151)</f>
        <v>0</v>
      </c>
      <c r="AW170" s="116" t="str">
        <f>IF(SUM(AS171:AV171)=0,"-",IF(AND(AV171&lt;=5,AS171&gt;=50),5,IF(AND(AV171&lt;=10,(AS171+AT171)&gt;=50),4,IF(AV171&lt;=15,3,2))))</f>
        <v>-</v>
      </c>
      <c r="AX170" s="114">
        <f>SUMIF($A$8:$A$151,428,AX$8:AX$151)</f>
        <v>0</v>
      </c>
      <c r="AY170" s="115">
        <f>SUMIF($A$8:$A$151,428,AY$8:AY$151)</f>
        <v>0</v>
      </c>
      <c r="AZ170" s="115">
        <f>SUMIF($A$8:$A$151,428,AZ$8:AZ$151)</f>
        <v>0</v>
      </c>
      <c r="BA170" s="117">
        <f>SUMIF($A$8:$A$151,428,BA$8:BA$151)</f>
        <v>0</v>
      </c>
      <c r="BB170" s="116" t="str">
        <f>IF(SUM(AX171:BA171)=0,"-",IF(AND(BA171&lt;=5,AX171&gt;=50),5,IF(AND(BA171&lt;=10,(AX171+AY171)&gt;=50),4,IF(BA171&lt;=15,3,2))))</f>
        <v>-</v>
      </c>
      <c r="BC170" s="114">
        <f>SUMIF($A$8:$A$151,428,BC$8:BC$151)</f>
        <v>0</v>
      </c>
      <c r="BD170" s="115">
        <f>SUMIF($A$8:$A$151,428,BD$8:BD$151)</f>
        <v>0</v>
      </c>
      <c r="BE170" s="115">
        <f>SUMIF($A$8:$A$151,428,BE$8:BE$151)</f>
        <v>0</v>
      </c>
      <c r="BF170" s="117">
        <f>SUMIF($A$8:$A$151,428,BF$8:BF$151)</f>
        <v>0</v>
      </c>
      <c r="BG170" s="116" t="str">
        <f>IF(SUM(BC171:BF171)=0,"-",IF(AND(BF171&lt;=5,BC171&gt;=50),5,IF(AND(BF171&lt;=10,(BC171+BD171)&gt;=50),4,IF(BF171&lt;=15,3,2))))</f>
        <v>-</v>
      </c>
      <c r="BH170" s="114">
        <f>SUMIF($A$8:$A$151,428,BH$8:BH$151)</f>
        <v>0</v>
      </c>
      <c r="BI170" s="115">
        <f>SUMIF($A$8:$A$151,428,BI$8:BI$151)</f>
        <v>0</v>
      </c>
      <c r="BJ170" s="115">
        <f>SUMIF($A$8:$A$151,428,BJ$8:BJ$151)</f>
        <v>0</v>
      </c>
      <c r="BK170" s="117">
        <f>SUMIF($A$8:$A$151,428,BK$8:BK$151)</f>
        <v>0</v>
      </c>
      <c r="BL170" s="116" t="str">
        <f>IF(SUM(BH171:BK171)=0,"-",IF(AND(BK171&lt;=5,BH171&gt;=50),5,IF(AND(BK171&lt;=10,(BH171+BI171)&gt;=50),4,IF(BK171&lt;=15,3,2))))</f>
        <v>-</v>
      </c>
      <c r="BM170" s="114">
        <f>SUMIF($A$8:$A$151,428,BM$8:BM$151)</f>
        <v>0</v>
      </c>
      <c r="BN170" s="115">
        <f>SUMIF($A$8:$A$151,428,BN$8:BN$151)</f>
        <v>0</v>
      </c>
      <c r="BO170" s="115">
        <f>SUMIF($A$8:$A$151,428,BO$8:BO$151)</f>
        <v>0</v>
      </c>
      <c r="BP170" s="117">
        <f>SUMIF($A$8:$A$151,428,BP$8:BP$151)</f>
        <v>0</v>
      </c>
      <c r="BQ170" s="116" t="str">
        <f>IF(SUM(BM171:BP171)=0,"-",IF(AND(BP171&lt;=5,BM171&gt;=50),5,IF(AND(BP171&lt;=10,(BM171+BN171)&gt;=50),4,IF(BP171&lt;=15,3,2))))</f>
        <v>-</v>
      </c>
      <c r="BR170" s="1239" t="str">
        <f>BL171</f>
        <v>-</v>
      </c>
      <c r="BT170" s="1266">
        <v>6</v>
      </c>
      <c r="BU170" s="1229"/>
      <c r="BV170" s="261">
        <v>1</v>
      </c>
    </row>
    <row r="171" spans="1:84" ht="13.5" thickBot="1">
      <c r="A171" s="1238"/>
      <c r="B171" s="1228"/>
      <c r="C171" s="1228"/>
      <c r="D171" s="122" t="str">
        <f>IF(ISERR(D170/SUM(D170:G170)*100),"0,0",D170/SUM(D170:G170)*100)</f>
        <v>0,0</v>
      </c>
      <c r="E171" s="123" t="str">
        <f>IF(ISERR(E170/SUM(D170:G170)*100),"0,0",E170/SUM(D170:G170)*100)</f>
        <v>0,0</v>
      </c>
      <c r="F171" s="123" t="str">
        <f>IF(ISERR(F170/SUM(D170:G170)*100),"0,0",F170/SUM(D170:G170)*100)</f>
        <v>0,0</v>
      </c>
      <c r="G171" s="146" t="str">
        <f>IF(ISERR(G170/SUM(D170:G170)*100),"0,0",G170/SUM(D170:G170)*100)</f>
        <v>0,0</v>
      </c>
      <c r="H171" s="125" t="str">
        <f>IF(ISERR(SUM(D170*5,E170*4,F170*3,G170*2)/SUM(D170:G170)),"-",SUM(D170*5,E170*4,F170*3,G170*2)/SUM(D170:G170))</f>
        <v>-</v>
      </c>
      <c r="I171" s="122" t="str">
        <f>IF(ISERR(I170/SUM(I170:L170)*100),"0,0",I170/SUM(I170:L170)*100)</f>
        <v>0,0</v>
      </c>
      <c r="J171" s="123" t="str">
        <f>IF(ISERR(J170/SUM(I170:L170)*100),"0,0",J170/SUM(I170:L170)*100)</f>
        <v>0,0</v>
      </c>
      <c r="K171" s="123" t="str">
        <f>IF(ISERR(K170/SUM(I170:L170)*100),"0,0",K170/SUM(I170:L170)*100)</f>
        <v>0,0</v>
      </c>
      <c r="L171" s="146" t="str">
        <f>IF(ISERR(L170/SUM(I170:L170)*100),"0,0",L170/SUM(I170:L170)*100)</f>
        <v>0,0</v>
      </c>
      <c r="M171" s="125" t="str">
        <f>IF(ISERR(SUM(I170*5,J170*4,K170*3,L170*2)/SUM(I170:L170)),"-",SUM(I170*5,J170*4,K170*3,L170*2)/SUM(I170:L170))</f>
        <v>-</v>
      </c>
      <c r="N171" s="122" t="str">
        <f>IF(ISERR(N170/SUM(N170:Q170)*100),"0,0",N170/SUM(N170:Q170)*100)</f>
        <v>0,0</v>
      </c>
      <c r="O171" s="123" t="str">
        <f>IF(ISERR(O170/SUM(N170:Q170)*100),"0,0",O170/SUM(N170:Q170)*100)</f>
        <v>0,0</v>
      </c>
      <c r="P171" s="123" t="str">
        <f>IF(ISERR(P170/SUM(N170:Q170)*100),"0,0",P170/SUM(N170:Q170)*100)</f>
        <v>0,0</v>
      </c>
      <c r="Q171" s="146" t="str">
        <f>IF(ISERR(Q170/SUM(N170:Q170)*100),"0,0",Q170/SUM(N170:Q170)*100)</f>
        <v>0,0</v>
      </c>
      <c r="R171" s="125" t="str">
        <f>IF(ISERR(SUM(N170*5,O170*4,P170*3,Q170*2)/SUM(N170:Q170)),"-",SUM(N170*5,O170*4,P170*3,Q170*2)/SUM(N170:Q170))</f>
        <v>-</v>
      </c>
      <c r="S171" s="1231"/>
      <c r="T171" s="122" t="str">
        <f>IF(ISERR(T170/SUM(T170:W170)*100),"0,0",T170/SUM(T170:W170)*100)</f>
        <v>0,0</v>
      </c>
      <c r="U171" s="123" t="str">
        <f>IF(ISERR(U170/SUM(T170:W170)*100),"0,0",U170/SUM(T170:W170)*100)</f>
        <v>0,0</v>
      </c>
      <c r="V171" s="123" t="str">
        <f>IF(ISERR(V170/SUM(T170:W170)*100),"0,0",V170/SUM(T170:W170)*100)</f>
        <v>0,0</v>
      </c>
      <c r="W171" s="146" t="str">
        <f>IF(ISERR(W170/SUM(T170:W170)*100),"0,0",W170/SUM(T170:W170)*100)</f>
        <v>0,0</v>
      </c>
      <c r="X171" s="125" t="str">
        <f>IF(ISERR(SUM(T170*5,U170*4,V170*3,W170*2)/SUM(T170:W170)),"-",SUM(T170*5,U170*4,V170*3,W170*2)/SUM(T170:W170))</f>
        <v>-</v>
      </c>
      <c r="Y171" s="122" t="str">
        <f>IF(ISERR(Y170/SUM(Y170:AB170)*100),"0,0",Y170/SUM(Y170:AB170)*100)</f>
        <v>0,0</v>
      </c>
      <c r="Z171" s="123" t="str">
        <f>IF(ISERR(Z170/SUM(Y170:AB170)*100),"0,0",Z170/SUM(Y170:AB170)*100)</f>
        <v>0,0</v>
      </c>
      <c r="AA171" s="123" t="str">
        <f>IF(ISERR(AA170/SUM(Y170:AB170)*100),"0,0",AA170/SUM(Y170:AB170)*100)</f>
        <v>0,0</v>
      </c>
      <c r="AB171" s="146" t="str">
        <f>IF(ISERR(AB170/SUM(Y170:AB170)*100),"0,0",AB170/SUM(Y170:AB170)*100)</f>
        <v>0,0</v>
      </c>
      <c r="AC171" s="125" t="str">
        <f>IF(ISERR(SUM(Y170*5,Z170*4,AA170*3,AB170*2)/SUM(Y170:AB170)),"-",SUM(Y170*5,Z170*4,AA170*3,AB170*2)/SUM(Y170:AB170))</f>
        <v>-</v>
      </c>
      <c r="AD171" s="122" t="str">
        <f>IF(ISERR(AD170/SUM(AD170:AG170)*100),"0,0",AD170/SUM(AD170:AG170)*100)</f>
        <v>0,0</v>
      </c>
      <c r="AE171" s="123" t="str">
        <f>IF(ISERR(AE170/SUM(AD170:AG170)*100),"0,0",AE170/SUM(AD170:AG170)*100)</f>
        <v>0,0</v>
      </c>
      <c r="AF171" s="123" t="str">
        <f>IF(ISERR(AF170/SUM(AD170:AG170)*100),"0,0",AF170/SUM(AD170:AG170)*100)</f>
        <v>0,0</v>
      </c>
      <c r="AG171" s="146" t="str">
        <f>IF(ISERR(AG170/SUM(AD170:AG170)*100),"0,0",AG170/SUM(AD170:AG170)*100)</f>
        <v>0,0</v>
      </c>
      <c r="AH171" s="125" t="str">
        <f>IF(ISERR(SUM(AD170*5,AE170*4,AF170*3,AG170*2)/SUM(AD170:AG170)),"-",SUM(AD170*5,AE170*4,AF170*3,AG170*2)/SUM(AD170:AG170))</f>
        <v>-</v>
      </c>
      <c r="AI171" s="122" t="str">
        <f>IF(ISERR(AI170/SUM(AI170:AL170)*100),"0,0",AI170/SUM(AI170:AL170)*100)</f>
        <v>0,0</v>
      </c>
      <c r="AJ171" s="123" t="str">
        <f>IF(ISERR(AJ170/SUM(AI170:AL170)*100),"0,0",AJ170/SUM(AI170:AL170)*100)</f>
        <v>0,0</v>
      </c>
      <c r="AK171" s="123" t="str">
        <f>IF(ISERR(AK170/SUM(AI170:AL170)*100),"0,0",AK170/SUM(AI170:AL170)*100)</f>
        <v>0,0</v>
      </c>
      <c r="AL171" s="146" t="str">
        <f>IF(ISERR(AL170/SUM(AI170:AL170)*100),"0,0",AL170/SUM(AI170:AL170)*100)</f>
        <v>0,0</v>
      </c>
      <c r="AM171" s="125" t="str">
        <f>IF(ISERR(SUM(AI170*5,AJ170*4,AK170*3,AL170*2)/SUM(AI170:AL170)),"-",SUM(AI170*5,AJ170*4,AK170*3,AL170*2)/SUM(AI170:AL170))</f>
        <v>-</v>
      </c>
      <c r="AN171" s="122" t="str">
        <f>IF(ISERR(AN170/SUM(AN170:AQ170)*100),"0,0",AN170/SUM(AN170:AQ170)*100)</f>
        <v>0,0</v>
      </c>
      <c r="AO171" s="123" t="str">
        <f>IF(ISERR(AO170/SUM(AN170:AQ170)*100),"0,0",AO170/SUM(AN170:AQ170)*100)</f>
        <v>0,0</v>
      </c>
      <c r="AP171" s="123" t="str">
        <f>IF(ISERR(AP170/SUM(AN170:AQ170)*100),"0,0",AP170/SUM(AN170:AQ170)*100)</f>
        <v>0,0</v>
      </c>
      <c r="AQ171" s="146" t="str">
        <f>IF(ISERR(AQ170/SUM(AN170:AQ170)*100),"0,0",AQ170/SUM(AN170:AQ170)*100)</f>
        <v>0,0</v>
      </c>
      <c r="AR171" s="125" t="str">
        <f>IF(ISERR(SUM(AN170*5,AO170*4,AP170*3,AQ170*2)/SUM(AN170:AQ170)),"-",SUM(AN170*5,AO170*4,AP170*3,AQ170*2)/SUM(AN170:AQ170))</f>
        <v>-</v>
      </c>
      <c r="AS171" s="122" t="str">
        <f>IF(ISERR(AS170/SUM(AS170:AV170)*100),"0,0",AS170/SUM(AS170:AV170)*100)</f>
        <v>0,0</v>
      </c>
      <c r="AT171" s="123" t="str">
        <f>IF(ISERR(AT170/SUM(AS170:AV170)*100),"0,0",AT170/SUM(AS170:AV170)*100)</f>
        <v>0,0</v>
      </c>
      <c r="AU171" s="123" t="str">
        <f>IF(ISERR(AU170/SUM(AS170:AV170)*100),"0,0",AU170/SUM(AS170:AV170)*100)</f>
        <v>0,0</v>
      </c>
      <c r="AV171" s="146" t="str">
        <f>IF(ISERR(AV170/SUM(AS170:AV170)*100),"0,0",AV170/SUM(AS170:AV170)*100)</f>
        <v>0,0</v>
      </c>
      <c r="AW171" s="125" t="str">
        <f>IF(ISERR(SUM(AS170*5,AT170*4,AU170*3,AV170*2)/SUM(AS170:AV170)),"-",SUM(AS170*5,AT170*4,AU170*3,AV170*2)/SUM(AS170:AV170))</f>
        <v>-</v>
      </c>
      <c r="AX171" s="122" t="str">
        <f>IF(ISERR(AX170/SUM(AX170:BA170)*100),"0,0",AX170/SUM(AX170:BA170)*100)</f>
        <v>0,0</v>
      </c>
      <c r="AY171" s="123" t="str">
        <f>IF(ISERR(AY170/SUM(AX170:BA170)*100),"0,0",AY170/SUM(AX170:BA170)*100)</f>
        <v>0,0</v>
      </c>
      <c r="AZ171" s="123" t="str">
        <f>IF(ISERR(AZ170/SUM(AX170:BA170)*100),"0,0",AZ170/SUM(AX170:BA170)*100)</f>
        <v>0,0</v>
      </c>
      <c r="BA171" s="146" t="str">
        <f>IF(ISERR(BA170/SUM(AX170:BA170)*100),"0,0",BA170/SUM(AX170:BA170)*100)</f>
        <v>0,0</v>
      </c>
      <c r="BB171" s="125" t="str">
        <f>IF(ISERR(SUM(AX170*5,AY170*4,AZ170*3,BA170*2)/SUM(AX170:BA170)),"-",SUM(AX170*5,AY170*4,AZ170*3,BA170*2)/SUM(AX170:BA170))</f>
        <v>-</v>
      </c>
      <c r="BC171" s="122" t="str">
        <f>IF(ISERR(BC170/SUM(BC170:BF170)*100),"0,0",BC170/SUM(BC170:BF170)*100)</f>
        <v>0,0</v>
      </c>
      <c r="BD171" s="123" t="str">
        <f>IF(ISERR(BD170/SUM(BC170:BF170)*100),"0,0",BD170/SUM(BC170:BF170)*100)</f>
        <v>0,0</v>
      </c>
      <c r="BE171" s="123" t="str">
        <f>IF(ISERR(BE170/SUM(BC170:BF170)*100),"0,0",BE170/SUM(BC170:BF170)*100)</f>
        <v>0,0</v>
      </c>
      <c r="BF171" s="146" t="str">
        <f>IF(ISERR(BF170/SUM(BC170:BF170)*100),"0,0",BF170/SUM(BC170:BF170)*100)</f>
        <v>0,0</v>
      </c>
      <c r="BG171" s="125" t="str">
        <f>IF(ISERR(SUM(BC170*5,BD170*4,BE170*3,BF170*2)/SUM(BC170:BF170)),"-",SUM(BC170*5,BD170*4,BE170*3,BF170*2)/SUM(BC170:BF170))</f>
        <v>-</v>
      </c>
      <c r="BH171" s="122" t="str">
        <f>IF(ISERR(BH170/SUM(BH170:BK170)*100),"0,0",BH170/SUM(BH170:BK170)*100)</f>
        <v>0,0</v>
      </c>
      <c r="BI171" s="123" t="str">
        <f>IF(ISERR(BI170/SUM(BH170:BK170)*100),"0,0",BI170/SUM(BH170:BK170)*100)</f>
        <v>0,0</v>
      </c>
      <c r="BJ171" s="123" t="str">
        <f>IF(ISERR(BJ170/SUM(BH170:BK170)*100),"0,0",BJ170/SUM(BH170:BK170)*100)</f>
        <v>0,0</v>
      </c>
      <c r="BK171" s="146" t="str">
        <f>IF(ISERR(BK170/SUM(BH170:BK170)*100),"0,0",BK170/SUM(BH170:BK170)*100)</f>
        <v>0,0</v>
      </c>
      <c r="BL171" s="125" t="str">
        <f>IF(ISERR(SUM(BH170*5,BI170*4,BJ170*3,BK170*2)/SUM(BH170:BK170)),"-",SUM(BH170*5,BI170*4,BJ170*3,BK170*2)/SUM(BH170:BK170))</f>
        <v>-</v>
      </c>
      <c r="BM171" s="122" t="str">
        <f>IF(ISERR(BM170/SUM(BM170:BP170)*100),"0,0",BM170/SUM(BM170:BP170)*100)</f>
        <v>0,0</v>
      </c>
      <c r="BN171" s="123" t="str">
        <f>IF(ISERR(BN170/SUM(BM170:BP170)*100),"0,0",BN170/SUM(BM170:BP170)*100)</f>
        <v>0,0</v>
      </c>
      <c r="BO171" s="123" t="str">
        <f>IF(ISERR(BO170/SUM(BM170:BP170)*100),"0,0",BO170/SUM(BM170:BP170)*100)</f>
        <v>0,0</v>
      </c>
      <c r="BP171" s="146" t="str">
        <f>IF(ISERR(BP170/SUM(BM170:BP170)*100),"0,0",BP170/SUM(BM170:BP170)*100)</f>
        <v>0,0</v>
      </c>
      <c r="BQ171" s="125" t="str">
        <f>IF(ISERR(SUM(BM170*5,BN170*4,BO170*3,BP170*2)/SUM(BM170:BP170)),"-",SUM(BM170*5,BN170*4,BO170*3,BP170*2)/SUM(BM170:BP170))</f>
        <v>-</v>
      </c>
      <c r="BR171" s="1240"/>
      <c r="BT171" s="1267"/>
      <c r="BU171" s="1229"/>
      <c r="BV171" s="262"/>
      <c r="BY171" s="577"/>
      <c r="BZ171" s="577"/>
      <c r="CA171" s="577"/>
      <c r="CB171" s="577"/>
      <c r="CC171" s="577"/>
      <c r="CD171" s="577"/>
      <c r="CE171" s="577"/>
      <c r="CF171" s="577"/>
    </row>
    <row r="172" spans="1:84" ht="13.5" thickBot="1">
      <c r="A172" s="1236" t="s">
        <v>330</v>
      </c>
      <c r="B172" s="1227">
        <f>SUMIF($A$8:$A$151,465,$BT$8:$BT$151)</f>
        <v>3</v>
      </c>
      <c r="C172" s="1227">
        <f>IF(SUM(D172:G172)&gt;0,SUM(D172:G172),IF(SUM(I172:L172)&gt;0,SUM(I172:L172),IF(SUM(N172:Q172)&gt;0,SUM(N172:Q172),0)))</f>
        <v>0</v>
      </c>
      <c r="D172" s="114">
        <f>SUMIF($A$8:$A$151,465,$D$8:$D$151)</f>
        <v>0</v>
      </c>
      <c r="E172" s="115">
        <f>SUMIF($A$8:$A$151,465,$E$8:$E$151)</f>
        <v>0</v>
      </c>
      <c r="F172" s="115">
        <f>SUMIF($A$8:$A$151,465,$F$8:$F$151)</f>
        <v>0</v>
      </c>
      <c r="G172" s="117">
        <f>SUMIF($A$8:$A$151,465,$G$8:$G$151)</f>
        <v>0</v>
      </c>
      <c r="H172" s="116" t="str">
        <f>IF(SUM(D173:G173)=0,"-",IF(AND(G173&lt;=5,D173&gt;=50),5,IF(AND(G173&lt;=10,(D173+E173)&gt;=50),4,IF(G173&lt;=15,3,2))))</f>
        <v>-</v>
      </c>
      <c r="I172" s="114">
        <f>SUMIF($A$8:$A$151,465,$I$8:$I$151)</f>
        <v>0</v>
      </c>
      <c r="J172" s="115">
        <f>SUMIF($A$8:$A$151,465,$J$8:$J$151)</f>
        <v>0</v>
      </c>
      <c r="K172" s="115">
        <f>SUMIF($A$8:$A$151,465,$K$8:$K$151)</f>
        <v>0</v>
      </c>
      <c r="L172" s="117">
        <f>SUMIF($A$8:$A$151,465,$L$8:$L$151)</f>
        <v>0</v>
      </c>
      <c r="M172" s="116" t="str">
        <f>IF(SUM(I173:L173)=0,"-",IF(AND(L173&lt;=5,I173&gt;=50),5,IF(AND(L173&lt;=10,(I173+J173)&gt;=50),4,IF(L173&lt;=15,3,2))))</f>
        <v>-</v>
      </c>
      <c r="N172" s="114">
        <f>SUMIF($A$8:$A$151,465,$N$8:$N$151)</f>
        <v>0</v>
      </c>
      <c r="O172" s="115">
        <f>SUMIF($A$8:$A$151,465,$O$8:$O$151)</f>
        <v>0</v>
      </c>
      <c r="P172" s="115">
        <f>SUMIF($A$8:$A$151,465,$P$8:$P$151)</f>
        <v>0</v>
      </c>
      <c r="Q172" s="117">
        <f>SUMIF($A$8:$A$151,465,$Q$8:$Q$151)</f>
        <v>0</v>
      </c>
      <c r="R172" s="116" t="str">
        <f>IF(SUM(N173:Q173)=0,"-",IF(AND(Q173&lt;=5,N173&gt;=50),5,IF(AND(Q173&lt;=10,(N173+O173)&gt;=50),4,IF(Q173&lt;=15,3,2))))</f>
        <v>-</v>
      </c>
      <c r="S172" s="1230" t="str">
        <f>IF(ISERR((H173+R173)/2),"-",(H173+R173)/2)</f>
        <v>-</v>
      </c>
      <c r="T172" s="114">
        <f>SUMIF($A$8:$A$151,465,T$8:T$151)</f>
        <v>0</v>
      </c>
      <c r="U172" s="115">
        <f>SUMIF($A$8:$A$151,465,U$8:U$151)</f>
        <v>0</v>
      </c>
      <c r="V172" s="115">
        <f>SUMIF($A$8:$A$151,465,V$8:V$151)</f>
        <v>0</v>
      </c>
      <c r="W172" s="117">
        <f>SUMIF($A$8:$A$151,465,W$8:W$151)</f>
        <v>0</v>
      </c>
      <c r="X172" s="116" t="str">
        <f>IF(SUM(T173:W173)=0,"-",IF(AND(W173&lt;=5,T173&gt;=50),5,IF(AND(W173&lt;=10,(T173+U173)&gt;=50),4,IF(W173&lt;=15,3,2))))</f>
        <v>-</v>
      </c>
      <c r="Y172" s="114">
        <f>SUMIF($A$8:$A$151,465,Y$8:Y$151)</f>
        <v>0</v>
      </c>
      <c r="Z172" s="115">
        <f>SUMIF($A$8:$A$151,465,Z$8:Z$151)</f>
        <v>0</v>
      </c>
      <c r="AA172" s="115">
        <f>SUMIF($A$8:$A$151,465,AA$8:AA$151)</f>
        <v>0</v>
      </c>
      <c r="AB172" s="117">
        <f>SUMIF($A$8:$A$151,465,AB$8:AB$151)</f>
        <v>0</v>
      </c>
      <c r="AC172" s="116" t="str">
        <f>IF(SUM(Y173:AB173)=0,"-",IF(AND(AB173&lt;=5,Y173&gt;=50),5,IF(AND(AB173&lt;=10,(Y173+Z173)&gt;=50),4,IF(AB173&lt;=15,3,2))))</f>
        <v>-</v>
      </c>
      <c r="AD172" s="114">
        <f>SUMIF($A$8:$A$151,465,AD$8:AD$151)</f>
        <v>0</v>
      </c>
      <c r="AE172" s="115">
        <f>SUMIF($A$8:$A$151,465,AE$8:AE$151)</f>
        <v>0</v>
      </c>
      <c r="AF172" s="115">
        <f>SUMIF($A$8:$A$151,465,AF$8:AF$151)</f>
        <v>0</v>
      </c>
      <c r="AG172" s="117">
        <f>SUMIF($A$8:$A$151,465,AG$8:AG$151)</f>
        <v>0</v>
      </c>
      <c r="AH172" s="116" t="str">
        <f>IF(SUM(AD173:AG173)=0,"-",IF(AND(AG173&lt;=5,AD173&gt;=50),5,IF(AND(AG173&lt;=10,(AD173+AE173)&gt;=50),4,IF(AG173&lt;=15,3,2))))</f>
        <v>-</v>
      </c>
      <c r="AI172" s="114">
        <f>SUMIF($A$8:$A$151,465,AI$8:AI$151)</f>
        <v>0</v>
      </c>
      <c r="AJ172" s="115">
        <f>SUMIF($A$8:$A$151,465,AJ$8:AJ$151)</f>
        <v>0</v>
      </c>
      <c r="AK172" s="115">
        <f>SUMIF($A$8:$A$151,465,AK$8:AK$151)</f>
        <v>0</v>
      </c>
      <c r="AL172" s="117">
        <f>SUMIF($A$8:$A$151,465,AL$8:AL$151)</f>
        <v>0</v>
      </c>
      <c r="AM172" s="116" t="str">
        <f>IF(SUM(AI173:AL173)=0,"-",IF(AND(AL173&lt;=5,AI173&gt;=50),5,IF(AND(AL173&lt;=10,(AI173+AJ173)&gt;=50),4,IF(AL173&lt;=15,3,2))))</f>
        <v>-</v>
      </c>
      <c r="AN172" s="114">
        <f>SUMIF($A$8:$A$151,465,AN$8:AN$151)</f>
        <v>0</v>
      </c>
      <c r="AO172" s="115">
        <f>SUMIF($A$8:$A$151,465,AO$8:AO$151)</f>
        <v>0</v>
      </c>
      <c r="AP172" s="115">
        <f>SUMIF($A$8:$A$151,465,AP$8:AP$151)</f>
        <v>0</v>
      </c>
      <c r="AQ172" s="117">
        <f>SUMIF($A$8:$A$151,465,AQ$8:AQ$151)</f>
        <v>0</v>
      </c>
      <c r="AR172" s="116" t="str">
        <f>IF(SUM(AN173:AQ173)=0,"-",IF(AND(AQ173&lt;=5,AN173&gt;=50),5,IF(AND(AQ173&lt;=10,(AN173+AO173)&gt;=50),4,IF(AQ173&lt;=15,3,2))))</f>
        <v>-</v>
      </c>
      <c r="AS172" s="114">
        <f>SUMIF($A$8:$A$151,465,AS$8:AS$151)</f>
        <v>0</v>
      </c>
      <c r="AT172" s="115">
        <f>SUMIF($A$8:$A$151,465,AT$8:AT$151)</f>
        <v>0</v>
      </c>
      <c r="AU172" s="115">
        <f>SUMIF($A$8:$A$151,465,AU$8:AU$151)</f>
        <v>0</v>
      </c>
      <c r="AV172" s="117">
        <f>SUMIF($A$8:$A$151,465,AV$8:AV$151)</f>
        <v>0</v>
      </c>
      <c r="AW172" s="116" t="str">
        <f>IF(SUM(AS173:AV173)=0,"-",IF(AND(AV173&lt;=5,AS173&gt;=50),5,IF(AND(AV173&lt;=10,(AS173+AT173)&gt;=50),4,IF(AV173&lt;=15,3,2))))</f>
        <v>-</v>
      </c>
      <c r="AX172" s="114">
        <f>SUMIF($A$8:$A$151,465,AX$8:AX$151)</f>
        <v>0</v>
      </c>
      <c r="AY172" s="115">
        <f>SUMIF($A$8:$A$151,465,AY$8:AY$151)</f>
        <v>0</v>
      </c>
      <c r="AZ172" s="115">
        <f>SUMIF($A$8:$A$151,465,AZ$8:AZ$151)</f>
        <v>0</v>
      </c>
      <c r="BA172" s="117">
        <f>SUMIF($A$8:$A$151,465,BA$8:BA$151)</f>
        <v>0</v>
      </c>
      <c r="BB172" s="116" t="str">
        <f>IF(SUM(AX173:BA173)=0,"-",IF(AND(BA173&lt;=5,AX173&gt;=50),5,IF(AND(BA173&lt;=10,(AX173+AY173)&gt;=50),4,IF(BA173&lt;=15,3,2))))</f>
        <v>-</v>
      </c>
      <c r="BC172" s="114">
        <f>SUMIF($A$8:$A$151,465,BC$8:BC$151)</f>
        <v>0</v>
      </c>
      <c r="BD172" s="115">
        <f>SUMIF($A$8:$A$151,465,BD$8:BD$151)</f>
        <v>0</v>
      </c>
      <c r="BE172" s="115">
        <f>SUMIF($A$8:$A$151,465,BE$8:BE$151)</f>
        <v>0</v>
      </c>
      <c r="BF172" s="117">
        <f>SUMIF($A$8:$A$151,465,BF$8:BF$151)</f>
        <v>0</v>
      </c>
      <c r="BG172" s="116" t="str">
        <f>IF(SUM(BC173:BF173)=0,"-",IF(AND(BF173&lt;=5,BC173&gt;=50),5,IF(AND(BF173&lt;=10,(BC173+BD173)&gt;=50),4,IF(BF173&lt;=15,3,2))))</f>
        <v>-</v>
      </c>
      <c r="BH172" s="114">
        <f>SUMIF($A$8:$A$151,465,BH$8:BH$151)</f>
        <v>0</v>
      </c>
      <c r="BI172" s="115">
        <f>SUMIF($A$8:$A$151,465,BI$8:BI$151)</f>
        <v>0</v>
      </c>
      <c r="BJ172" s="115">
        <f>SUMIF($A$8:$A$151,465,BJ$8:BJ$151)</f>
        <v>0</v>
      </c>
      <c r="BK172" s="117">
        <f>SUMIF($A$8:$A$151,465,BK$8:BK$151)</f>
        <v>0</v>
      </c>
      <c r="BL172" s="116" t="str">
        <f>IF(SUM(BH173:BK173)=0,"-",IF(AND(BK173&lt;=5,BH173&gt;=50),5,IF(AND(BK173&lt;=10,(BH173+BI173)&gt;=50),4,IF(BK173&lt;=15,3,2))))</f>
        <v>-</v>
      </c>
      <c r="BM172" s="114">
        <f>SUMIF($A$8:$A$151,465,BM$8:BM$151)</f>
        <v>0</v>
      </c>
      <c r="BN172" s="115">
        <f>SUMIF($A$8:$A$151,465,BN$8:BN$151)</f>
        <v>0</v>
      </c>
      <c r="BO172" s="115">
        <f>SUMIF($A$8:$A$151,465,BO$8:BO$151)</f>
        <v>0</v>
      </c>
      <c r="BP172" s="117">
        <f>SUMIF($A$8:$A$151,465,BP$8:BP$151)</f>
        <v>0</v>
      </c>
      <c r="BQ172" s="116" t="str">
        <f>IF(SUM(BM173:BP173)=0,"-",IF(AND(BP173&lt;=5,BM173&gt;=50),5,IF(AND(BP173&lt;=10,(BM173+BN173)&gt;=50),4,IF(BP173&lt;=15,3,2))))</f>
        <v>-</v>
      </c>
      <c r="BR172" s="1239" t="str">
        <f>BL173</f>
        <v>-</v>
      </c>
      <c r="BT172" s="1266">
        <v>1</v>
      </c>
      <c r="BU172" s="1229"/>
      <c r="BV172" s="263">
        <v>1</v>
      </c>
    </row>
    <row r="173" spans="1:84" ht="13.5" thickBot="1">
      <c r="A173" s="1238"/>
      <c r="B173" s="1228"/>
      <c r="C173" s="1228"/>
      <c r="D173" s="122" t="str">
        <f>IF(ISERR(D172/SUM(D172:G172)*100),"0,0",D172/SUM(D172:G172)*100)</f>
        <v>0,0</v>
      </c>
      <c r="E173" s="123" t="str">
        <f>IF(ISERR(E172/SUM(D172:G172)*100),"0,0",E172/SUM(D172:G172)*100)</f>
        <v>0,0</v>
      </c>
      <c r="F173" s="123" t="str">
        <f>IF(ISERR(F172/SUM(D172:G172)*100),"0,0",F172/SUM(D172:G172)*100)</f>
        <v>0,0</v>
      </c>
      <c r="G173" s="146" t="str">
        <f>IF(ISERR(G172/SUM(D172:G172)*100),"0,0",G172/SUM(D172:G172)*100)</f>
        <v>0,0</v>
      </c>
      <c r="H173" s="125" t="str">
        <f>IF(ISERR(SUM(D172*5,E172*4,F172*3,G172*2)/SUM(D172:G172)),"-",SUM(D172*5,E172*4,F172*3,G172*2)/SUM(D172:G172))</f>
        <v>-</v>
      </c>
      <c r="I173" s="122" t="str">
        <f>IF(ISERR(I172/SUM(I172:L172)*100),"0,0",I172/SUM(I172:L172)*100)</f>
        <v>0,0</v>
      </c>
      <c r="J173" s="123" t="str">
        <f>IF(ISERR(J172/SUM(I172:L172)*100),"0,0",J172/SUM(I172:L172)*100)</f>
        <v>0,0</v>
      </c>
      <c r="K173" s="123" t="str">
        <f>IF(ISERR(K172/SUM(I172:L172)*100),"0,0",K172/SUM(I172:L172)*100)</f>
        <v>0,0</v>
      </c>
      <c r="L173" s="146" t="str">
        <f>IF(ISERR(L172/SUM(I172:L172)*100),"0,0",L172/SUM(I172:L172)*100)</f>
        <v>0,0</v>
      </c>
      <c r="M173" s="125" t="str">
        <f>IF(ISERR(SUM(I172*5,J172*4,K172*3,L172*2)/SUM(I172:L172)),"-",SUM(I172*5,J172*4,K172*3,L172*2)/SUM(I172:L172))</f>
        <v>-</v>
      </c>
      <c r="N173" s="122" t="str">
        <f>IF(ISERR(N172/SUM(N172:Q172)*100),"0,0",N172/SUM(N172:Q172)*100)</f>
        <v>0,0</v>
      </c>
      <c r="O173" s="123" t="str">
        <f>IF(ISERR(O172/SUM(N172:Q172)*100),"0,0",O172/SUM(N172:Q172)*100)</f>
        <v>0,0</v>
      </c>
      <c r="P173" s="123" t="str">
        <f>IF(ISERR(P172/SUM(N172:Q172)*100),"0,0",P172/SUM(N172:Q172)*100)</f>
        <v>0,0</v>
      </c>
      <c r="Q173" s="146" t="str">
        <f>IF(ISERR(Q172/SUM(N172:Q172)*100),"0,0",Q172/SUM(N172:Q172)*100)</f>
        <v>0,0</v>
      </c>
      <c r="R173" s="125" t="str">
        <f>IF(ISERR(SUM(N172*5,O172*4,P172*3,Q172*2)/SUM(N172:Q172)),"-",SUM(N172*5,O172*4,P172*3,Q172*2)/SUM(N172:Q172))</f>
        <v>-</v>
      </c>
      <c r="S173" s="1231"/>
      <c r="T173" s="122" t="str">
        <f>IF(ISERR(T172/SUM(T172:W172)*100),"0,0",T172/SUM(T172:W172)*100)</f>
        <v>0,0</v>
      </c>
      <c r="U173" s="123" t="str">
        <f>IF(ISERR(U172/SUM(T172:W172)*100),"0,0",U172/SUM(T172:W172)*100)</f>
        <v>0,0</v>
      </c>
      <c r="V173" s="123" t="str">
        <f>IF(ISERR(V172/SUM(T172:W172)*100),"0,0",V172/SUM(T172:W172)*100)</f>
        <v>0,0</v>
      </c>
      <c r="W173" s="146" t="str">
        <f>IF(ISERR(W172/SUM(T172:W172)*100),"0,0",W172/SUM(T172:W172)*100)</f>
        <v>0,0</v>
      </c>
      <c r="X173" s="125" t="str">
        <f>IF(ISERR(SUM(T172*5,U172*4,V172*3,W172*2)/SUM(T172:W172)),"-",SUM(T172*5,U172*4,V172*3,W172*2)/SUM(T172:W172))</f>
        <v>-</v>
      </c>
      <c r="Y173" s="122" t="str">
        <f>IF(ISERR(Y172/SUM(Y172:AB172)*100),"0,0",Y172/SUM(Y172:AB172)*100)</f>
        <v>0,0</v>
      </c>
      <c r="Z173" s="123" t="str">
        <f>IF(ISERR(Z172/SUM(Y172:AB172)*100),"0,0",Z172/SUM(Y172:AB172)*100)</f>
        <v>0,0</v>
      </c>
      <c r="AA173" s="123" t="str">
        <f>IF(ISERR(AA172/SUM(Y172:AB172)*100),"0,0",AA172/SUM(Y172:AB172)*100)</f>
        <v>0,0</v>
      </c>
      <c r="AB173" s="146" t="str">
        <f>IF(ISERR(AB172/SUM(Y172:AB172)*100),"0,0",AB172/SUM(Y172:AB172)*100)</f>
        <v>0,0</v>
      </c>
      <c r="AC173" s="125" t="str">
        <f>IF(ISERR(SUM(Y172*5,Z172*4,AA172*3,AB172*2)/SUM(Y172:AB172)),"-",SUM(Y172*5,Z172*4,AA172*3,AB172*2)/SUM(Y172:AB172))</f>
        <v>-</v>
      </c>
      <c r="AD173" s="122" t="str">
        <f>IF(ISERR(AD172/SUM(AD172:AG172)*100),"0,0",AD172/SUM(AD172:AG172)*100)</f>
        <v>0,0</v>
      </c>
      <c r="AE173" s="123" t="str">
        <f>IF(ISERR(AE172/SUM(AD172:AG172)*100),"0,0",AE172/SUM(AD172:AG172)*100)</f>
        <v>0,0</v>
      </c>
      <c r="AF173" s="123" t="str">
        <f>IF(ISERR(AF172/SUM(AD172:AG172)*100),"0,0",AF172/SUM(AD172:AG172)*100)</f>
        <v>0,0</v>
      </c>
      <c r="AG173" s="146" t="str">
        <f>IF(ISERR(AG172/SUM(AD172:AG172)*100),"0,0",AG172/SUM(AD172:AG172)*100)</f>
        <v>0,0</v>
      </c>
      <c r="AH173" s="125" t="str">
        <f>IF(ISERR(SUM(AD172*5,AE172*4,AF172*3,AG172*2)/SUM(AD172:AG172)),"-",SUM(AD172*5,AE172*4,AF172*3,AG172*2)/SUM(AD172:AG172))</f>
        <v>-</v>
      </c>
      <c r="AI173" s="122" t="str">
        <f>IF(ISERR(AI172/SUM(AI172:AL172)*100),"0,0",AI172/SUM(AI172:AL172)*100)</f>
        <v>0,0</v>
      </c>
      <c r="AJ173" s="123" t="str">
        <f>IF(ISERR(AJ172/SUM(AI172:AL172)*100),"0,0",AJ172/SUM(AI172:AL172)*100)</f>
        <v>0,0</v>
      </c>
      <c r="AK173" s="123" t="str">
        <f>IF(ISERR(AK172/SUM(AI172:AL172)*100),"0,0",AK172/SUM(AI172:AL172)*100)</f>
        <v>0,0</v>
      </c>
      <c r="AL173" s="146" t="str">
        <f>IF(ISERR(AL172/SUM(AI172:AL172)*100),"0,0",AL172/SUM(AI172:AL172)*100)</f>
        <v>0,0</v>
      </c>
      <c r="AM173" s="125" t="str">
        <f>IF(ISERR(SUM(AI172*5,AJ172*4,AK172*3,AL172*2)/SUM(AI172:AL172)),"-",SUM(AI172*5,AJ172*4,AK172*3,AL172*2)/SUM(AI172:AL172))</f>
        <v>-</v>
      </c>
      <c r="AN173" s="122" t="str">
        <f>IF(ISERR(AN172/SUM(AN172:AQ172)*100),"0,0",AN172/SUM(AN172:AQ172)*100)</f>
        <v>0,0</v>
      </c>
      <c r="AO173" s="123" t="str">
        <f>IF(ISERR(AO172/SUM(AN172:AQ172)*100),"0,0",AO172/SUM(AN172:AQ172)*100)</f>
        <v>0,0</v>
      </c>
      <c r="AP173" s="123" t="str">
        <f>IF(ISERR(AP172/SUM(AN172:AQ172)*100),"0,0",AP172/SUM(AN172:AQ172)*100)</f>
        <v>0,0</v>
      </c>
      <c r="AQ173" s="146" t="str">
        <f>IF(ISERR(AQ172/SUM(AN172:AQ172)*100),"0,0",AQ172/SUM(AN172:AQ172)*100)</f>
        <v>0,0</v>
      </c>
      <c r="AR173" s="125" t="str">
        <f>IF(ISERR(SUM(AN172*5,AO172*4,AP172*3,AQ172*2)/SUM(AN172:AQ172)),"-",SUM(AN172*5,AO172*4,AP172*3,AQ172*2)/SUM(AN172:AQ172))</f>
        <v>-</v>
      </c>
      <c r="AS173" s="122" t="str">
        <f>IF(ISERR(AS172/SUM(AS172:AV172)*100),"0,0",AS172/SUM(AS172:AV172)*100)</f>
        <v>0,0</v>
      </c>
      <c r="AT173" s="123" t="str">
        <f>IF(ISERR(AT172/SUM(AS172:AV172)*100),"0,0",AT172/SUM(AS172:AV172)*100)</f>
        <v>0,0</v>
      </c>
      <c r="AU173" s="123" t="str">
        <f>IF(ISERR(AU172/SUM(AS172:AV172)*100),"0,0",AU172/SUM(AS172:AV172)*100)</f>
        <v>0,0</v>
      </c>
      <c r="AV173" s="146" t="str">
        <f>IF(ISERR(AV172/SUM(AS172:AV172)*100),"0,0",AV172/SUM(AS172:AV172)*100)</f>
        <v>0,0</v>
      </c>
      <c r="AW173" s="125" t="str">
        <f>IF(ISERR(SUM(AS172*5,AT172*4,AU172*3,AV172*2)/SUM(AS172:AV172)),"-",SUM(AS172*5,AT172*4,AU172*3,AV172*2)/SUM(AS172:AV172))</f>
        <v>-</v>
      </c>
      <c r="AX173" s="122" t="str">
        <f>IF(ISERR(AX172/SUM(AX172:BA172)*100),"0,0",AX172/SUM(AX172:BA172)*100)</f>
        <v>0,0</v>
      </c>
      <c r="AY173" s="123" t="str">
        <f>IF(ISERR(AY172/SUM(AX172:BA172)*100),"0,0",AY172/SUM(AX172:BA172)*100)</f>
        <v>0,0</v>
      </c>
      <c r="AZ173" s="123" t="str">
        <f>IF(ISERR(AZ172/SUM(AX172:BA172)*100),"0,0",AZ172/SUM(AX172:BA172)*100)</f>
        <v>0,0</v>
      </c>
      <c r="BA173" s="146" t="str">
        <f>IF(ISERR(BA172/SUM(AX172:BA172)*100),"0,0",BA172/SUM(AX172:BA172)*100)</f>
        <v>0,0</v>
      </c>
      <c r="BB173" s="125" t="str">
        <f>IF(ISERR(SUM(AX172*5,AY172*4,AZ172*3,BA172*2)/SUM(AX172:BA172)),"-",SUM(AX172*5,AY172*4,AZ172*3,BA172*2)/SUM(AX172:BA172))</f>
        <v>-</v>
      </c>
      <c r="BC173" s="122" t="str">
        <f>IF(ISERR(BC172/SUM(BC172:BF172)*100),"0,0",BC172/SUM(BC172:BF172)*100)</f>
        <v>0,0</v>
      </c>
      <c r="BD173" s="123" t="str">
        <f>IF(ISERR(BD172/SUM(BC172:BF172)*100),"0,0",BD172/SUM(BC172:BF172)*100)</f>
        <v>0,0</v>
      </c>
      <c r="BE173" s="123" t="str">
        <f>IF(ISERR(BE172/SUM(BC172:BF172)*100),"0,0",BE172/SUM(BC172:BF172)*100)</f>
        <v>0,0</v>
      </c>
      <c r="BF173" s="146" t="str">
        <f>IF(ISERR(BF172/SUM(BC172:BF172)*100),"0,0",BF172/SUM(BC172:BF172)*100)</f>
        <v>0,0</v>
      </c>
      <c r="BG173" s="125" t="str">
        <f>IF(ISERR(SUM(BC172*5,BD172*4,BE172*3,BF172*2)/SUM(BC172:BF172)),"-",SUM(BC172*5,BD172*4,BE172*3,BF172*2)/SUM(BC172:BF172))</f>
        <v>-</v>
      </c>
      <c r="BH173" s="122" t="str">
        <f>IF(ISERR(BH172/SUM(BH172:BK172)*100),"0,0",BH172/SUM(BH172:BK172)*100)</f>
        <v>0,0</v>
      </c>
      <c r="BI173" s="123" t="str">
        <f>IF(ISERR(BI172/SUM(BH172:BK172)*100),"0,0",BI172/SUM(BH172:BK172)*100)</f>
        <v>0,0</v>
      </c>
      <c r="BJ173" s="123" t="str">
        <f>IF(ISERR(BJ172/SUM(BH172:BK172)*100),"0,0",BJ172/SUM(BH172:BK172)*100)</f>
        <v>0,0</v>
      </c>
      <c r="BK173" s="146" t="str">
        <f>IF(ISERR(BK172/SUM(BH172:BK172)*100),"0,0",BK172/SUM(BH172:BK172)*100)</f>
        <v>0,0</v>
      </c>
      <c r="BL173" s="125" t="str">
        <f>IF(ISERR(SUM(BH172*5,BI172*4,BJ172*3,BK172*2)/SUM(BH172:BK172)),"-",SUM(BH172*5,BI172*4,BJ172*3,BK172*2)/SUM(BH172:BK172))</f>
        <v>-</v>
      </c>
      <c r="BM173" s="122" t="str">
        <f>IF(ISERR(BM172/SUM(BM172:BP172)*100),"0,0",BM172/SUM(BM172:BP172)*100)</f>
        <v>0,0</v>
      </c>
      <c r="BN173" s="123" t="str">
        <f>IF(ISERR(BN172/SUM(BM172:BP172)*100),"0,0",BN172/SUM(BM172:BP172)*100)</f>
        <v>0,0</v>
      </c>
      <c r="BO173" s="123" t="str">
        <f>IF(ISERR(BO172/SUM(BM172:BP172)*100),"0,0",BO172/SUM(BM172:BP172)*100)</f>
        <v>0,0</v>
      </c>
      <c r="BP173" s="146" t="str">
        <f>IF(ISERR(BP172/SUM(BM172:BP172)*100),"0,0",BP172/SUM(BM172:BP172)*100)</f>
        <v>0,0</v>
      </c>
      <c r="BQ173" s="125" t="str">
        <f>IF(ISERR(SUM(BM172*5,BN172*4,BO172*3,BP172*2)/SUM(BM172:BP172)),"-",SUM(BM172*5,BN172*4,BO172*3,BP172*2)/SUM(BM172:BP172))</f>
        <v>-</v>
      </c>
      <c r="BR173" s="1240"/>
      <c r="BT173" s="1267"/>
      <c r="BU173" s="1229"/>
      <c r="BV173" s="264"/>
      <c r="BY173" s="577"/>
      <c r="BZ173" s="577"/>
      <c r="CA173" s="577"/>
      <c r="CB173" s="577"/>
      <c r="CC173" s="577"/>
      <c r="CD173" s="577"/>
      <c r="CE173" s="577"/>
      <c r="CF173" s="577"/>
    </row>
    <row r="174" spans="1:84" ht="13.5" thickBot="1">
      <c r="A174" s="1236" t="s">
        <v>322</v>
      </c>
      <c r="B174" s="1227">
        <f>SUMIF($A$8:$A$151,473,$BT$8:$BT$151)</f>
        <v>3</v>
      </c>
      <c r="C174" s="1227">
        <f>IF(SUM(D174:G174)&gt;0,SUM(D174:G174),IF(SUM(I174:L174)&gt;0,SUM(I174:L174),IF(SUM(N174:Q174)&gt;0,SUM(N174:Q174),0)))</f>
        <v>0</v>
      </c>
      <c r="D174" s="114">
        <f>SUMIF($A$8:$A$151,473,$D$8:$D$151)</f>
        <v>0</v>
      </c>
      <c r="E174" s="115">
        <f>SUMIF($A$8:$A$151,473,$E$8:$E$151)</f>
        <v>0</v>
      </c>
      <c r="F174" s="115">
        <f>SUMIF($A$8:$A$151,473,$F$8:$F$151)</f>
        <v>0</v>
      </c>
      <c r="G174" s="117">
        <f>SUMIF($A$8:$A$151,473,$G$8:$G$151)</f>
        <v>0</v>
      </c>
      <c r="H174" s="116" t="str">
        <f>IF(SUM(D175:G175)=0,"-",IF(AND(G175&lt;=5,D175&gt;=50),5,IF(AND(G175&lt;=10,(D175+E175)&gt;=50),4,IF(G175&lt;=15,3,2))))</f>
        <v>-</v>
      </c>
      <c r="I174" s="114">
        <f>SUMIF($A$8:$A$151,473,$I$8:$I$151)</f>
        <v>0</v>
      </c>
      <c r="J174" s="115">
        <f>SUMIF($A$8:$A$151,473,$J$8:$J$151)</f>
        <v>0</v>
      </c>
      <c r="K174" s="115">
        <f>SUMIF($A$8:$A$151,473,$K$8:$K$151)</f>
        <v>0</v>
      </c>
      <c r="L174" s="117">
        <f>SUMIF($A$8:$A$151,473,$L$8:$L$151)</f>
        <v>0</v>
      </c>
      <c r="M174" s="116" t="str">
        <f>IF(SUM(I175:L175)=0,"-",IF(AND(L175&lt;=5,I175&gt;=50),5,IF(AND(L175&lt;=10,(I175+J175)&gt;=50),4,IF(L175&lt;=15,3,2))))</f>
        <v>-</v>
      </c>
      <c r="N174" s="114">
        <f>SUMIF($A$8:$A$151,473,$N$8:$N$151)</f>
        <v>0</v>
      </c>
      <c r="O174" s="115">
        <f>SUMIF($A$8:$A$151,473,$O$8:$O$151)</f>
        <v>0</v>
      </c>
      <c r="P174" s="115">
        <f>SUMIF($A$8:$A$151,473,$P$8:$P$151)</f>
        <v>0</v>
      </c>
      <c r="Q174" s="117">
        <f>SUMIF($A$8:$A$151,473,$Q$8:$Q$151)</f>
        <v>0</v>
      </c>
      <c r="R174" s="116" t="str">
        <f>IF(SUM(N175:Q175)=0,"-",IF(AND(Q175&lt;=5,N175&gt;=50),5,IF(AND(Q175&lt;=10,(N175+O175)&gt;=50),4,IF(Q175&lt;=15,3,2))))</f>
        <v>-</v>
      </c>
      <c r="S174" s="1230" t="str">
        <f>IF(ISERR((H175+R175)/2),"-",(H175+R175)/2)</f>
        <v>-</v>
      </c>
      <c r="T174" s="114">
        <f>SUMIF($A$8:$A$151,473,T$8:T$151)</f>
        <v>0</v>
      </c>
      <c r="U174" s="115">
        <f>SUMIF($A$8:$A$151,473,U$8:U$151)</f>
        <v>0</v>
      </c>
      <c r="V174" s="115">
        <f>SUMIF($A$8:$A$151,473,V$8:V$151)</f>
        <v>0</v>
      </c>
      <c r="W174" s="117">
        <f>SUMIF($A$8:$A$151,473,W$8:W$151)</f>
        <v>0</v>
      </c>
      <c r="X174" s="116" t="str">
        <f>IF(SUM(T175:W175)=0,"-",IF(AND(W175&lt;=5,T175&gt;=50),5,IF(AND(W175&lt;=10,(T175+U175)&gt;=50),4,IF(W175&lt;=15,3,2))))</f>
        <v>-</v>
      </c>
      <c r="Y174" s="114">
        <f>SUMIF($A$8:$A$151,473,Y$8:Y$151)</f>
        <v>0</v>
      </c>
      <c r="Z174" s="115">
        <f>SUMIF($A$8:$A$151,473,Z$8:Z$151)</f>
        <v>0</v>
      </c>
      <c r="AA174" s="115">
        <f>SUMIF($A$8:$A$151,473,AA$8:AA$151)</f>
        <v>0</v>
      </c>
      <c r="AB174" s="117">
        <f>SUMIF($A$8:$A$151,473,AB$8:AB$151)</f>
        <v>0</v>
      </c>
      <c r="AC174" s="116" t="str">
        <f>IF(SUM(Y175:AB175)=0,"-",IF(AND(AB175&lt;=5,Y175&gt;=50),5,IF(AND(AB175&lt;=10,(Y175+Z175)&gt;=50),4,IF(AB175&lt;=15,3,2))))</f>
        <v>-</v>
      </c>
      <c r="AD174" s="114">
        <f>SUMIF($A$8:$A$151,473,AD$8:AD$151)</f>
        <v>0</v>
      </c>
      <c r="AE174" s="115">
        <f>SUMIF($A$8:$A$151,473,AE$8:AE$151)</f>
        <v>0</v>
      </c>
      <c r="AF174" s="115">
        <f>SUMIF($A$8:$A$151,473,AF$8:AF$151)</f>
        <v>0</v>
      </c>
      <c r="AG174" s="117">
        <f>SUMIF($A$8:$A$151,473,AG$8:AG$151)</f>
        <v>0</v>
      </c>
      <c r="AH174" s="116" t="str">
        <f>IF(SUM(AD175:AG175)=0,"-",IF(AND(AG175&lt;=5,AD175&gt;=50),5,IF(AND(AG175&lt;=10,(AD175+AE175)&gt;=50),4,IF(AG175&lt;=15,3,2))))</f>
        <v>-</v>
      </c>
      <c r="AI174" s="114">
        <f>SUMIF($A$8:$A$151,473,AI$8:AI$151)</f>
        <v>0</v>
      </c>
      <c r="AJ174" s="115">
        <f>SUMIF($A$8:$A$151,473,AJ$8:AJ$151)</f>
        <v>0</v>
      </c>
      <c r="AK174" s="115">
        <f>SUMIF($A$8:$A$151,473,AK$8:AK$151)</f>
        <v>0</v>
      </c>
      <c r="AL174" s="117">
        <f>SUMIF($A$8:$A$151,473,AL$8:AL$151)</f>
        <v>0</v>
      </c>
      <c r="AM174" s="116" t="str">
        <f>IF(SUM(AI175:AL175)=0,"-",IF(AND(AL175&lt;=5,AI175&gt;=50),5,IF(AND(AL175&lt;=10,(AI175+AJ175)&gt;=50),4,IF(AL175&lt;=15,3,2))))</f>
        <v>-</v>
      </c>
      <c r="AN174" s="114">
        <f>SUMIF($A$8:$A$151,473,AN$8:AN$151)</f>
        <v>0</v>
      </c>
      <c r="AO174" s="115">
        <f>SUMIF($A$8:$A$151,473,AO$8:AO$151)</f>
        <v>0</v>
      </c>
      <c r="AP174" s="115">
        <f>SUMIF($A$8:$A$151,473,AP$8:AP$151)</f>
        <v>0</v>
      </c>
      <c r="AQ174" s="117">
        <f>SUMIF($A$8:$A$151,473,AQ$8:AQ$151)</f>
        <v>0</v>
      </c>
      <c r="AR174" s="116" t="str">
        <f>IF(SUM(AN175:AQ175)=0,"-",IF(AND(AQ175&lt;=5,AN175&gt;=50),5,IF(AND(AQ175&lt;=10,(AN175+AO175)&gt;=50),4,IF(AQ175&lt;=15,3,2))))</f>
        <v>-</v>
      </c>
      <c r="AS174" s="114">
        <f>SUMIF($A$8:$A$151,473,AS$8:AS$151)</f>
        <v>0</v>
      </c>
      <c r="AT174" s="115">
        <f>SUMIF($A$8:$A$151,473,AT$8:AT$151)</f>
        <v>0</v>
      </c>
      <c r="AU174" s="115">
        <f>SUMIF($A$8:$A$151,473,AU$8:AU$151)</f>
        <v>0</v>
      </c>
      <c r="AV174" s="117">
        <f>SUMIF($A$8:$A$151,473,AV$8:AV$151)</f>
        <v>0</v>
      </c>
      <c r="AW174" s="116" t="str">
        <f>IF(SUM(AS175:AV175)=0,"-",IF(AND(AV175&lt;=5,AS175&gt;=50),5,IF(AND(AV175&lt;=10,(AS175+AT175)&gt;=50),4,IF(AV175&lt;=15,3,2))))</f>
        <v>-</v>
      </c>
      <c r="AX174" s="114">
        <f>SUMIF($A$8:$A$151,473,AX$8:AX$151)</f>
        <v>0</v>
      </c>
      <c r="AY174" s="115">
        <f>SUMIF($A$8:$A$151,473,AY$8:AY$151)</f>
        <v>0</v>
      </c>
      <c r="AZ174" s="115">
        <f>SUMIF($A$8:$A$151,473,AZ$8:AZ$151)</f>
        <v>0</v>
      </c>
      <c r="BA174" s="117">
        <f>SUMIF($A$8:$A$151,473,BA$8:BA$151)</f>
        <v>0</v>
      </c>
      <c r="BB174" s="116" t="str">
        <f>IF(SUM(AX175:BA175)=0,"-",IF(AND(BA175&lt;=5,AX175&gt;=50),5,IF(AND(BA175&lt;=10,(AX175+AY175)&gt;=50),4,IF(BA175&lt;=15,3,2))))</f>
        <v>-</v>
      </c>
      <c r="BC174" s="114">
        <f>SUMIF($A$8:$A$151,473,BC$8:BC$151)</f>
        <v>0</v>
      </c>
      <c r="BD174" s="115">
        <f>SUMIF($A$8:$A$151,473,BD$8:BD$151)</f>
        <v>0</v>
      </c>
      <c r="BE174" s="115">
        <f>SUMIF($A$8:$A$151,473,BE$8:BE$151)</f>
        <v>0</v>
      </c>
      <c r="BF174" s="117">
        <f>SUMIF($A$8:$A$151,473,BF$8:BF$151)</f>
        <v>0</v>
      </c>
      <c r="BG174" s="116" t="str">
        <f>IF(SUM(BC175:BF175)=0,"-",IF(AND(BF175&lt;=5,BC175&gt;=50),5,IF(AND(BF175&lt;=10,(BC175+BD175)&gt;=50),4,IF(BF175&lt;=15,3,2))))</f>
        <v>-</v>
      </c>
      <c r="BH174" s="114">
        <f>SUMIF($A$8:$A$151,473,BH$8:BH$151)</f>
        <v>0</v>
      </c>
      <c r="BI174" s="115">
        <f>SUMIF($A$8:$A$151,473,BI$8:BI$151)</f>
        <v>0</v>
      </c>
      <c r="BJ174" s="115">
        <f>SUMIF($A$8:$A$151,473,BJ$8:BJ$151)</f>
        <v>0</v>
      </c>
      <c r="BK174" s="117">
        <f>SUMIF($A$8:$A$151,473,BK$8:BK$151)</f>
        <v>0</v>
      </c>
      <c r="BL174" s="116" t="str">
        <f>IF(SUM(BH175:BK175)=0,"-",IF(AND(BK175&lt;=5,BH175&gt;=50),5,IF(AND(BK175&lt;=10,(BH175+BI175)&gt;=50),4,IF(BK175&lt;=15,3,2))))</f>
        <v>-</v>
      </c>
      <c r="BM174" s="114">
        <f>SUMIF($A$8:$A$151,473,BM$8:BM$151)</f>
        <v>0</v>
      </c>
      <c r="BN174" s="115">
        <f>SUMIF($A$8:$A$151,473,BN$8:BN$151)</f>
        <v>0</v>
      </c>
      <c r="BO174" s="115">
        <f>SUMIF($A$8:$A$151,473,BO$8:BO$151)</f>
        <v>0</v>
      </c>
      <c r="BP174" s="117">
        <f>SUMIF($A$8:$A$151,473,BP$8:BP$151)</f>
        <v>0</v>
      </c>
      <c r="BQ174" s="116" t="str">
        <f>IF(SUM(BM175:BP175)=0,"-",IF(AND(BP175&lt;=5,BM175&gt;=50),5,IF(AND(BP175&lt;=10,(BM175+BN175)&gt;=50),4,IF(BP175&lt;=15,3,2))))</f>
        <v>-</v>
      </c>
      <c r="BR174" s="1239" t="str">
        <f>BL175</f>
        <v>-</v>
      </c>
      <c r="BT174" s="1266">
        <v>1</v>
      </c>
      <c r="BU174" s="1229">
        <v>3</v>
      </c>
      <c r="BV174" s="261">
        <v>1</v>
      </c>
    </row>
    <row r="175" spans="1:84" ht="13.5" thickBot="1">
      <c r="A175" s="1238"/>
      <c r="B175" s="1228"/>
      <c r="C175" s="1228"/>
      <c r="D175" s="122" t="str">
        <f>IF(ISERR(D174/SUM(D174:G174)*100),"0,0",D174/SUM(D174:G174)*100)</f>
        <v>0,0</v>
      </c>
      <c r="E175" s="123" t="str">
        <f>IF(ISERR(E174/SUM(D174:G174)*100),"0,0",E174/SUM(D174:G174)*100)</f>
        <v>0,0</v>
      </c>
      <c r="F175" s="123" t="str">
        <f>IF(ISERR(F174/SUM(D174:G174)*100),"0,0",F174/SUM(D174:G174)*100)</f>
        <v>0,0</v>
      </c>
      <c r="G175" s="146" t="str">
        <f>IF(ISERR(G174/SUM(D174:G174)*100),"0,0",G174/SUM(D174:G174)*100)</f>
        <v>0,0</v>
      </c>
      <c r="H175" s="125" t="str">
        <f>IF(ISERR(SUM(D174*5,E174*4,F174*3,G174*2)/SUM(D174:G174)),"-",SUM(D174*5,E174*4,F174*3,G174*2)/SUM(D174:G174))</f>
        <v>-</v>
      </c>
      <c r="I175" s="122" t="str">
        <f>IF(ISERR(I174/SUM(I174:L174)*100),"0,0",I174/SUM(I174:L174)*100)</f>
        <v>0,0</v>
      </c>
      <c r="J175" s="123" t="str">
        <f>IF(ISERR(J174/SUM(I174:L174)*100),"0,0",J174/SUM(I174:L174)*100)</f>
        <v>0,0</v>
      </c>
      <c r="K175" s="123" t="str">
        <f>IF(ISERR(K174/SUM(I174:L174)*100),"0,0",K174/SUM(I174:L174)*100)</f>
        <v>0,0</v>
      </c>
      <c r="L175" s="146" t="str">
        <f>IF(ISERR(L174/SUM(I174:L174)*100),"0,0",L174/SUM(I174:L174)*100)</f>
        <v>0,0</v>
      </c>
      <c r="M175" s="125" t="str">
        <f>IF(ISERR(SUM(I174*5,J174*4,K174*3,L174*2)/SUM(I174:L174)),"-",SUM(I174*5,J174*4,K174*3,L174*2)/SUM(I174:L174))</f>
        <v>-</v>
      </c>
      <c r="N175" s="122" t="str">
        <f>IF(ISERR(N174/SUM(N174:Q174)*100),"0,0",N174/SUM(N174:Q174)*100)</f>
        <v>0,0</v>
      </c>
      <c r="O175" s="123" t="str">
        <f>IF(ISERR(O174/SUM(N174:Q174)*100),"0,0",O174/SUM(N174:Q174)*100)</f>
        <v>0,0</v>
      </c>
      <c r="P175" s="123" t="str">
        <f>IF(ISERR(P174/SUM(N174:Q174)*100),"0,0",P174/SUM(N174:Q174)*100)</f>
        <v>0,0</v>
      </c>
      <c r="Q175" s="146" t="str">
        <f>IF(ISERR(Q174/SUM(N174:Q174)*100),"0,0",Q174/SUM(N174:Q174)*100)</f>
        <v>0,0</v>
      </c>
      <c r="R175" s="125" t="str">
        <f>IF(ISERR(SUM(N174*5,O174*4,P174*3,Q174*2)/SUM(N174:Q174)),"-",SUM(N174*5,O174*4,P174*3,Q174*2)/SUM(N174:Q174))</f>
        <v>-</v>
      </c>
      <c r="S175" s="1231"/>
      <c r="T175" s="122" t="str">
        <f>IF(ISERR(T174/SUM(T174:W174)*100),"0,0",T174/SUM(T174:W174)*100)</f>
        <v>0,0</v>
      </c>
      <c r="U175" s="123" t="str">
        <f>IF(ISERR(U174/SUM(T174:W174)*100),"0,0",U174/SUM(T174:W174)*100)</f>
        <v>0,0</v>
      </c>
      <c r="V175" s="123" t="str">
        <f>IF(ISERR(V174/SUM(T174:W174)*100),"0,0",V174/SUM(T174:W174)*100)</f>
        <v>0,0</v>
      </c>
      <c r="W175" s="146" t="str">
        <f>IF(ISERR(W174/SUM(T174:W174)*100),"0,0",W174/SUM(T174:W174)*100)</f>
        <v>0,0</v>
      </c>
      <c r="X175" s="125" t="str">
        <f>IF(ISERR(SUM(T174*5,U174*4,V174*3,W174*2)/SUM(T174:W174)),"-",SUM(T174*5,U174*4,V174*3,W174*2)/SUM(T174:W174))</f>
        <v>-</v>
      </c>
      <c r="Y175" s="122" t="str">
        <f>IF(ISERR(Y174/SUM(Y174:AB174)*100),"0,0",Y174/SUM(Y174:AB174)*100)</f>
        <v>0,0</v>
      </c>
      <c r="Z175" s="123" t="str">
        <f>IF(ISERR(Z174/SUM(Y174:AB174)*100),"0,0",Z174/SUM(Y174:AB174)*100)</f>
        <v>0,0</v>
      </c>
      <c r="AA175" s="123" t="str">
        <f>IF(ISERR(AA174/SUM(Y174:AB174)*100),"0,0",AA174/SUM(Y174:AB174)*100)</f>
        <v>0,0</v>
      </c>
      <c r="AB175" s="146" t="str">
        <f>IF(ISERR(AB174/SUM(Y174:AB174)*100),"0,0",AB174/SUM(Y174:AB174)*100)</f>
        <v>0,0</v>
      </c>
      <c r="AC175" s="125" t="str">
        <f>IF(ISERR(SUM(Y174*5,Z174*4,AA174*3,AB174*2)/SUM(Y174:AB174)),"-",SUM(Y174*5,Z174*4,AA174*3,AB174*2)/SUM(Y174:AB174))</f>
        <v>-</v>
      </c>
      <c r="AD175" s="122" t="str">
        <f>IF(ISERR(AD174/SUM(AD174:AG174)*100),"0,0",AD174/SUM(AD174:AG174)*100)</f>
        <v>0,0</v>
      </c>
      <c r="AE175" s="123" t="str">
        <f>IF(ISERR(AE174/SUM(AD174:AG174)*100),"0,0",AE174/SUM(AD174:AG174)*100)</f>
        <v>0,0</v>
      </c>
      <c r="AF175" s="123" t="str">
        <f>IF(ISERR(AF174/SUM(AD174:AG174)*100),"0,0",AF174/SUM(AD174:AG174)*100)</f>
        <v>0,0</v>
      </c>
      <c r="AG175" s="146" t="str">
        <f>IF(ISERR(AG174/SUM(AD174:AG174)*100),"0,0",AG174/SUM(AD174:AG174)*100)</f>
        <v>0,0</v>
      </c>
      <c r="AH175" s="125" t="str">
        <f>IF(ISERR(SUM(AD174*5,AE174*4,AF174*3,AG174*2)/SUM(AD174:AG174)),"-",SUM(AD174*5,AE174*4,AF174*3,AG174*2)/SUM(AD174:AG174))</f>
        <v>-</v>
      </c>
      <c r="AI175" s="122" t="str">
        <f>IF(ISERR(AI174/SUM(AI174:AL174)*100),"0,0",AI174/SUM(AI174:AL174)*100)</f>
        <v>0,0</v>
      </c>
      <c r="AJ175" s="123" t="str">
        <f>IF(ISERR(AJ174/SUM(AI174:AL174)*100),"0,0",AJ174/SUM(AI174:AL174)*100)</f>
        <v>0,0</v>
      </c>
      <c r="AK175" s="123" t="str">
        <f>IF(ISERR(AK174/SUM(AI174:AL174)*100),"0,0",AK174/SUM(AI174:AL174)*100)</f>
        <v>0,0</v>
      </c>
      <c r="AL175" s="146" t="str">
        <f>IF(ISERR(AL174/SUM(AI174:AL174)*100),"0,0",AL174/SUM(AI174:AL174)*100)</f>
        <v>0,0</v>
      </c>
      <c r="AM175" s="125" t="str">
        <f>IF(ISERR(SUM(AI174*5,AJ174*4,AK174*3,AL174*2)/SUM(AI174:AL174)),"-",SUM(AI174*5,AJ174*4,AK174*3,AL174*2)/SUM(AI174:AL174))</f>
        <v>-</v>
      </c>
      <c r="AN175" s="122" t="str">
        <f>IF(ISERR(AN174/SUM(AN174:AQ174)*100),"0,0",AN174/SUM(AN174:AQ174)*100)</f>
        <v>0,0</v>
      </c>
      <c r="AO175" s="123" t="str">
        <f>IF(ISERR(AO174/SUM(AN174:AQ174)*100),"0,0",AO174/SUM(AN174:AQ174)*100)</f>
        <v>0,0</v>
      </c>
      <c r="AP175" s="123" t="str">
        <f>IF(ISERR(AP174/SUM(AN174:AQ174)*100),"0,0",AP174/SUM(AN174:AQ174)*100)</f>
        <v>0,0</v>
      </c>
      <c r="AQ175" s="146" t="str">
        <f>IF(ISERR(AQ174/SUM(AN174:AQ174)*100),"0,0",AQ174/SUM(AN174:AQ174)*100)</f>
        <v>0,0</v>
      </c>
      <c r="AR175" s="125" t="str">
        <f>IF(ISERR(SUM(AN174*5,AO174*4,AP174*3,AQ174*2)/SUM(AN174:AQ174)),"-",SUM(AN174*5,AO174*4,AP174*3,AQ174*2)/SUM(AN174:AQ174))</f>
        <v>-</v>
      </c>
      <c r="AS175" s="122" t="str">
        <f>IF(ISERR(AS174/SUM(AS174:AV174)*100),"0,0",AS174/SUM(AS174:AV174)*100)</f>
        <v>0,0</v>
      </c>
      <c r="AT175" s="123" t="str">
        <f>IF(ISERR(AT174/SUM(AS174:AV174)*100),"0,0",AT174/SUM(AS174:AV174)*100)</f>
        <v>0,0</v>
      </c>
      <c r="AU175" s="123" t="str">
        <f>IF(ISERR(AU174/SUM(AS174:AV174)*100),"0,0",AU174/SUM(AS174:AV174)*100)</f>
        <v>0,0</v>
      </c>
      <c r="AV175" s="146" t="str">
        <f>IF(ISERR(AV174/SUM(AS174:AV174)*100),"0,0",AV174/SUM(AS174:AV174)*100)</f>
        <v>0,0</v>
      </c>
      <c r="AW175" s="125" t="str">
        <f>IF(ISERR(SUM(AS174*5,AT174*4,AU174*3,AV174*2)/SUM(AS174:AV174)),"-",SUM(AS174*5,AT174*4,AU174*3,AV174*2)/SUM(AS174:AV174))</f>
        <v>-</v>
      </c>
      <c r="AX175" s="122" t="str">
        <f>IF(ISERR(AX174/SUM(AX174:BA174)*100),"0,0",AX174/SUM(AX174:BA174)*100)</f>
        <v>0,0</v>
      </c>
      <c r="AY175" s="123" t="str">
        <f>IF(ISERR(AY174/SUM(AX174:BA174)*100),"0,0",AY174/SUM(AX174:BA174)*100)</f>
        <v>0,0</v>
      </c>
      <c r="AZ175" s="123" t="str">
        <f>IF(ISERR(AZ174/SUM(AX174:BA174)*100),"0,0",AZ174/SUM(AX174:BA174)*100)</f>
        <v>0,0</v>
      </c>
      <c r="BA175" s="146" t="str">
        <f>IF(ISERR(BA174/SUM(AX174:BA174)*100),"0,0",BA174/SUM(AX174:BA174)*100)</f>
        <v>0,0</v>
      </c>
      <c r="BB175" s="125" t="str">
        <f>IF(ISERR(SUM(AX174*5,AY174*4,AZ174*3,BA174*2)/SUM(AX174:BA174)),"-",SUM(AX174*5,AY174*4,AZ174*3,BA174*2)/SUM(AX174:BA174))</f>
        <v>-</v>
      </c>
      <c r="BC175" s="122" t="str">
        <f>IF(ISERR(BC174/SUM(BC174:BF174)*100),"0,0",BC174/SUM(BC174:BF174)*100)</f>
        <v>0,0</v>
      </c>
      <c r="BD175" s="123" t="str">
        <f>IF(ISERR(BD174/SUM(BC174:BF174)*100),"0,0",BD174/SUM(BC174:BF174)*100)</f>
        <v>0,0</v>
      </c>
      <c r="BE175" s="123" t="str">
        <f>IF(ISERR(BE174/SUM(BC174:BF174)*100),"0,0",BE174/SUM(BC174:BF174)*100)</f>
        <v>0,0</v>
      </c>
      <c r="BF175" s="146" t="str">
        <f>IF(ISERR(BF174/SUM(BC174:BF174)*100),"0,0",BF174/SUM(BC174:BF174)*100)</f>
        <v>0,0</v>
      </c>
      <c r="BG175" s="125" t="str">
        <f>IF(ISERR(SUM(BC174*5,BD174*4,BE174*3,BF174*2)/SUM(BC174:BF174)),"-",SUM(BC174*5,BD174*4,BE174*3,BF174*2)/SUM(BC174:BF174))</f>
        <v>-</v>
      </c>
      <c r="BH175" s="122" t="str">
        <f>IF(ISERR(BH174/SUM(BH174:BK174)*100),"0,0",BH174/SUM(BH174:BK174)*100)</f>
        <v>0,0</v>
      </c>
      <c r="BI175" s="123" t="str">
        <f>IF(ISERR(BI174/SUM(BH174:BK174)*100),"0,0",BI174/SUM(BH174:BK174)*100)</f>
        <v>0,0</v>
      </c>
      <c r="BJ175" s="123" t="str">
        <f>IF(ISERR(BJ174/SUM(BH174:BK174)*100),"0,0",BJ174/SUM(BH174:BK174)*100)</f>
        <v>0,0</v>
      </c>
      <c r="BK175" s="146" t="str">
        <f>IF(ISERR(BK174/SUM(BH174:BK174)*100),"0,0",BK174/SUM(BH174:BK174)*100)</f>
        <v>0,0</v>
      </c>
      <c r="BL175" s="125" t="str">
        <f>IF(ISERR(SUM(BH174*5,BI174*4,BJ174*3,BK174*2)/SUM(BH174:BK174)),"-",SUM(BH174*5,BI174*4,BJ174*3,BK174*2)/SUM(BH174:BK174))</f>
        <v>-</v>
      </c>
      <c r="BM175" s="122" t="str">
        <f>IF(ISERR(BM174/SUM(BM174:BP174)*100),"0,0",BM174/SUM(BM174:BP174)*100)</f>
        <v>0,0</v>
      </c>
      <c r="BN175" s="123" t="str">
        <f>IF(ISERR(BN174/SUM(BM174:BP174)*100),"0,0",BN174/SUM(BM174:BP174)*100)</f>
        <v>0,0</v>
      </c>
      <c r="BO175" s="123" t="str">
        <f>IF(ISERR(BO174/SUM(BM174:BP174)*100),"0,0",BO174/SUM(BM174:BP174)*100)</f>
        <v>0,0</v>
      </c>
      <c r="BP175" s="146" t="str">
        <f>IF(ISERR(BP174/SUM(BM174:BP174)*100),"0,0",BP174/SUM(BM174:BP174)*100)</f>
        <v>0,0</v>
      </c>
      <c r="BQ175" s="125" t="str">
        <f>IF(ISERR(SUM(BM174*5,BN174*4,BO174*3,BP174*2)/SUM(BM174:BP174)),"-",SUM(BM174*5,BN174*4,BO174*3,BP174*2)/SUM(BM174:BP174))</f>
        <v>-</v>
      </c>
      <c r="BR175" s="1240"/>
      <c r="BT175" s="1267"/>
      <c r="BU175" s="1229"/>
      <c r="BV175" s="262"/>
      <c r="BY175" s="577"/>
      <c r="BZ175" s="577"/>
      <c r="CA175" s="577"/>
      <c r="CB175" s="577"/>
      <c r="CC175" s="577"/>
      <c r="CD175" s="577"/>
      <c r="CE175" s="577"/>
      <c r="CF175" s="577"/>
    </row>
    <row r="176" spans="1:84" ht="13.5" thickBot="1">
      <c r="A176" s="1236" t="s">
        <v>324</v>
      </c>
      <c r="B176" s="1227">
        <f>SUMIF($A$8:$A$151,474,$BT$8:$BT$151)</f>
        <v>4</v>
      </c>
      <c r="C176" s="1227">
        <f>IF(SUM(D176:G176)&gt;0,SUM(D176:G176),IF(SUM(I176:L176)&gt;0,SUM(I176:L176),IF(SUM(N176:Q176)&gt;0,SUM(N176:Q176),0)))</f>
        <v>0</v>
      </c>
      <c r="D176" s="114">
        <f>SUMIF($A$8:$A$151,474,$D$8:$D$151)</f>
        <v>0</v>
      </c>
      <c r="E176" s="115">
        <f>SUMIF($A$8:$A$151,474,$E$8:$E$151)</f>
        <v>0</v>
      </c>
      <c r="F176" s="115">
        <f>SUMIF($A$8:$A$151,474,$F$8:$F$151)</f>
        <v>0</v>
      </c>
      <c r="G176" s="117">
        <f>SUMIF($A$8:$A$151,474,$G$8:$G$151)</f>
        <v>0</v>
      </c>
      <c r="H176" s="116" t="str">
        <f>IF(SUM(D177:G177)=0,"-",IF(AND(G177&lt;=5,D177&gt;=50),5,IF(AND(G177&lt;=10,(D177+E177)&gt;=50),4,IF(G177&lt;=15,3,2))))</f>
        <v>-</v>
      </c>
      <c r="I176" s="114">
        <f>SUMIF($A$8:$A$151,474,$I$8:$I$151)</f>
        <v>0</v>
      </c>
      <c r="J176" s="115">
        <f>SUMIF($A$8:$A$151,474,$J$8:$J$151)</f>
        <v>0</v>
      </c>
      <c r="K176" s="115">
        <f>SUMIF($A$8:$A$151,474,$K$8:$K$151)</f>
        <v>0</v>
      </c>
      <c r="L176" s="117">
        <f>SUMIF($A$8:$A$151,474,$L$8:$L$151)</f>
        <v>0</v>
      </c>
      <c r="M176" s="116" t="str">
        <f>IF(SUM(I177:L177)=0,"-",IF(AND(L177&lt;=5,I177&gt;=50),5,IF(AND(L177&lt;=10,(I177+J177)&gt;=50),4,IF(L177&lt;=15,3,2))))</f>
        <v>-</v>
      </c>
      <c r="N176" s="114">
        <f>SUMIF($A$8:$A$151,474,$N$8:$N$151)</f>
        <v>0</v>
      </c>
      <c r="O176" s="115">
        <f>SUMIF($A$8:$A$151,474,$O$8:$O$151)</f>
        <v>0</v>
      </c>
      <c r="P176" s="115">
        <f>SUMIF($A$8:$A$151,474,$P$8:$P$151)</f>
        <v>0</v>
      </c>
      <c r="Q176" s="117">
        <f>SUMIF($A$8:$A$151,474,$Q$8:$Q$151)</f>
        <v>0</v>
      </c>
      <c r="R176" s="116" t="str">
        <f>IF(SUM(N177:Q177)=0,"-",IF(AND(Q177&lt;=5,N177&gt;=50),5,IF(AND(Q177&lt;=10,(N177+O177)&gt;=50),4,IF(Q177&lt;=15,3,2))))</f>
        <v>-</v>
      </c>
      <c r="S176" s="1230" t="str">
        <f>IF(ISERR((H177+R177)/2),"-",(H177+R177)/2)</f>
        <v>-</v>
      </c>
      <c r="T176" s="114">
        <f>SUMIF($A$8:$A$151,474,T$8:T$151)</f>
        <v>0</v>
      </c>
      <c r="U176" s="115">
        <f>SUMIF($A$8:$A$151,474,U$8:U$151)</f>
        <v>0</v>
      </c>
      <c r="V176" s="115">
        <f>SUMIF($A$8:$A$151,474,V$8:V$151)</f>
        <v>0</v>
      </c>
      <c r="W176" s="117">
        <f>SUMIF($A$8:$A$151,474,W$8:W$151)</f>
        <v>0</v>
      </c>
      <c r="X176" s="116" t="str">
        <f>IF(SUM(T177:W177)=0,"-",IF(AND(W177&lt;=5,T177&gt;=50),5,IF(AND(W177&lt;=10,(T177+U177)&gt;=50),4,IF(W177&lt;=15,3,2))))</f>
        <v>-</v>
      </c>
      <c r="Y176" s="114">
        <f>SUMIF($A$8:$A$151,474,Y$8:Y$151)</f>
        <v>0</v>
      </c>
      <c r="Z176" s="115">
        <f>SUMIF($A$8:$A$151,474,Z$8:Z$151)</f>
        <v>0</v>
      </c>
      <c r="AA176" s="115">
        <f>SUMIF($A$8:$A$151,474,AA$8:AA$151)</f>
        <v>0</v>
      </c>
      <c r="AB176" s="117">
        <f>SUMIF($A$8:$A$151,474,AB$8:AB$151)</f>
        <v>0</v>
      </c>
      <c r="AC176" s="116" t="str">
        <f>IF(SUM(Y177:AB177)=0,"-",IF(AND(AB177&lt;=5,Y177&gt;=50),5,IF(AND(AB177&lt;=10,(Y177+Z177)&gt;=50),4,IF(AB177&lt;=15,3,2))))</f>
        <v>-</v>
      </c>
      <c r="AD176" s="114">
        <f>SUMIF($A$8:$A$151,474,AD$8:AD$151)</f>
        <v>0</v>
      </c>
      <c r="AE176" s="115">
        <f>SUMIF($A$8:$A$151,474,AE$8:AE$151)</f>
        <v>0</v>
      </c>
      <c r="AF176" s="115">
        <f>SUMIF($A$8:$A$151,474,AF$8:AF$151)</f>
        <v>0</v>
      </c>
      <c r="AG176" s="117">
        <f>SUMIF($A$8:$A$151,474,AG$8:AG$151)</f>
        <v>0</v>
      </c>
      <c r="AH176" s="116" t="str">
        <f>IF(SUM(AD177:AG177)=0,"-",IF(AND(AG177&lt;=5,AD177&gt;=50),5,IF(AND(AG177&lt;=10,(AD177+AE177)&gt;=50),4,IF(AG177&lt;=15,3,2))))</f>
        <v>-</v>
      </c>
      <c r="AI176" s="114">
        <f>SUMIF($A$8:$A$151,474,AI$8:AI$151)</f>
        <v>0</v>
      </c>
      <c r="AJ176" s="115">
        <f>SUMIF($A$8:$A$151,474,AJ$8:AJ$151)</f>
        <v>0</v>
      </c>
      <c r="AK176" s="115">
        <f>SUMIF($A$8:$A$151,474,AK$8:AK$151)</f>
        <v>0</v>
      </c>
      <c r="AL176" s="117">
        <f>SUMIF($A$8:$A$151,474,AL$8:AL$151)</f>
        <v>0</v>
      </c>
      <c r="AM176" s="116" t="str">
        <f>IF(SUM(AI177:AL177)=0,"-",IF(AND(AL177&lt;=5,AI177&gt;=50),5,IF(AND(AL177&lt;=10,(AI177+AJ177)&gt;=50),4,IF(AL177&lt;=15,3,2))))</f>
        <v>-</v>
      </c>
      <c r="AN176" s="114">
        <f>SUMIF($A$8:$A$151,474,AN$8:AN$151)</f>
        <v>0</v>
      </c>
      <c r="AO176" s="115">
        <f>SUMIF($A$8:$A$151,474,AO$8:AO$151)</f>
        <v>0</v>
      </c>
      <c r="AP176" s="115">
        <f>SUMIF($A$8:$A$151,474,AP$8:AP$151)</f>
        <v>0</v>
      </c>
      <c r="AQ176" s="117">
        <f>SUMIF($A$8:$A$151,474,AQ$8:AQ$151)</f>
        <v>0</v>
      </c>
      <c r="AR176" s="116" t="str">
        <f>IF(SUM(AN177:AQ177)=0,"-",IF(AND(AQ177&lt;=5,AN177&gt;=50),5,IF(AND(AQ177&lt;=10,(AN177+AO177)&gt;=50),4,IF(AQ177&lt;=15,3,2))))</f>
        <v>-</v>
      </c>
      <c r="AS176" s="114">
        <f>SUMIF($A$8:$A$151,474,AS$8:AS$151)</f>
        <v>0</v>
      </c>
      <c r="AT176" s="115">
        <f>SUMIF($A$8:$A$151,474,AT$8:AT$151)</f>
        <v>0</v>
      </c>
      <c r="AU176" s="115">
        <f>SUMIF($A$8:$A$151,474,AU$8:AU$151)</f>
        <v>0</v>
      </c>
      <c r="AV176" s="117">
        <f>SUMIF($A$8:$A$151,474,AV$8:AV$151)</f>
        <v>0</v>
      </c>
      <c r="AW176" s="116" t="str">
        <f>IF(SUM(AS177:AV177)=0,"-",IF(AND(AV177&lt;=5,AS177&gt;=50),5,IF(AND(AV177&lt;=10,(AS177+AT177)&gt;=50),4,IF(AV177&lt;=15,3,2))))</f>
        <v>-</v>
      </c>
      <c r="AX176" s="114">
        <f>SUMIF($A$8:$A$151,474,AX$8:AX$151)</f>
        <v>0</v>
      </c>
      <c r="AY176" s="115">
        <f>SUMIF($A$8:$A$151,474,AY$8:AY$151)</f>
        <v>0</v>
      </c>
      <c r="AZ176" s="115">
        <f>SUMIF($A$8:$A$151,474,AZ$8:AZ$151)</f>
        <v>0</v>
      </c>
      <c r="BA176" s="117">
        <f>SUMIF($A$8:$A$151,474,BA$8:BA$151)</f>
        <v>0</v>
      </c>
      <c r="BB176" s="116" t="str">
        <f>IF(SUM(AX177:BA177)=0,"-",IF(AND(BA177&lt;=5,AX177&gt;=50),5,IF(AND(BA177&lt;=10,(AX177+AY177)&gt;=50),4,IF(BA177&lt;=15,3,2))))</f>
        <v>-</v>
      </c>
      <c r="BC176" s="114">
        <f>SUMIF($A$8:$A$151,474,BC$8:BC$151)</f>
        <v>0</v>
      </c>
      <c r="BD176" s="115">
        <f>SUMIF($A$8:$A$151,474,BD$8:BD$151)</f>
        <v>0</v>
      </c>
      <c r="BE176" s="115">
        <f>SUMIF($A$8:$A$151,474,BE$8:BE$151)</f>
        <v>0</v>
      </c>
      <c r="BF176" s="117">
        <f>SUMIF($A$8:$A$151,474,BF$8:BF$151)</f>
        <v>0</v>
      </c>
      <c r="BG176" s="116" t="str">
        <f>IF(SUM(BC177:BF177)=0,"-",IF(AND(BF177&lt;=5,BC177&gt;=50),5,IF(AND(BF177&lt;=10,(BC177+BD177)&gt;=50),4,IF(BF177&lt;=15,3,2))))</f>
        <v>-</v>
      </c>
      <c r="BH176" s="114">
        <f>SUMIF($A$8:$A$151,474,BH$8:BH$151)</f>
        <v>0</v>
      </c>
      <c r="BI176" s="115">
        <f>SUMIF($A$8:$A$151,474,BI$8:BI$151)</f>
        <v>0</v>
      </c>
      <c r="BJ176" s="115">
        <f>SUMIF($A$8:$A$151,474,BJ$8:BJ$151)</f>
        <v>0</v>
      </c>
      <c r="BK176" s="117">
        <f>SUMIF($A$8:$A$151,474,BK$8:BK$151)</f>
        <v>0</v>
      </c>
      <c r="BL176" s="116" t="str">
        <f>IF(SUM(BH177:BK177)=0,"-",IF(AND(BK177&lt;=5,BH177&gt;=50),5,IF(AND(BK177&lt;=10,(BH177+BI177)&gt;=50),4,IF(BK177&lt;=15,3,2))))</f>
        <v>-</v>
      </c>
      <c r="BM176" s="114">
        <f>SUMIF($A$8:$A$151,474,BM$8:BM$151)</f>
        <v>0</v>
      </c>
      <c r="BN176" s="115">
        <f>SUMIF($A$8:$A$151,474,BN$8:BN$151)</f>
        <v>0</v>
      </c>
      <c r="BO176" s="115">
        <f>SUMIF($A$8:$A$151,474,BO$8:BO$151)</f>
        <v>0</v>
      </c>
      <c r="BP176" s="117">
        <f>SUMIF($A$8:$A$151,474,BP$8:BP$151)</f>
        <v>0</v>
      </c>
      <c r="BQ176" s="116" t="str">
        <f>IF(SUM(BM177:BP177)=0,"-",IF(AND(BP177&lt;=5,BM177&gt;=50),5,IF(AND(BP177&lt;=10,(BM177+BN177)&gt;=50),4,IF(BP177&lt;=15,3,2))))</f>
        <v>-</v>
      </c>
      <c r="BR176" s="1239" t="str">
        <f>BL177</f>
        <v>-</v>
      </c>
      <c r="BT176" s="1266">
        <v>2</v>
      </c>
      <c r="BU176" s="1229"/>
      <c r="BV176" s="263">
        <v>1</v>
      </c>
    </row>
    <row r="177" spans="1:84" ht="13.5" thickBot="1">
      <c r="A177" s="1238"/>
      <c r="B177" s="1228"/>
      <c r="C177" s="1228"/>
      <c r="D177" s="122" t="str">
        <f>IF(ISERR(D176/SUM(D176:G176)*100),"0,0",D176/SUM(D176:G176)*100)</f>
        <v>0,0</v>
      </c>
      <c r="E177" s="123" t="str">
        <f>IF(ISERR(E176/SUM(D176:G176)*100),"0,0",E176/SUM(D176:G176)*100)</f>
        <v>0,0</v>
      </c>
      <c r="F177" s="123" t="str">
        <f>IF(ISERR(F176/SUM(D176:G176)*100),"0,0",F176/SUM(D176:G176)*100)</f>
        <v>0,0</v>
      </c>
      <c r="G177" s="146" t="str">
        <f>IF(ISERR(G176/SUM(D176:G176)*100),"0,0",G176/SUM(D176:G176)*100)</f>
        <v>0,0</v>
      </c>
      <c r="H177" s="125" t="str">
        <f>IF(ISERR(SUM(D176*5,E176*4,F176*3,G176*2)/SUM(D176:G176)),"-",SUM(D176*5,E176*4,F176*3,G176*2)/SUM(D176:G176))</f>
        <v>-</v>
      </c>
      <c r="I177" s="122" t="str">
        <f>IF(ISERR(I176/SUM(I176:L176)*100),"0,0",I176/SUM(I176:L176)*100)</f>
        <v>0,0</v>
      </c>
      <c r="J177" s="123" t="str">
        <f>IF(ISERR(J176/SUM(I176:L176)*100),"0,0",J176/SUM(I176:L176)*100)</f>
        <v>0,0</v>
      </c>
      <c r="K177" s="123" t="str">
        <f>IF(ISERR(K176/SUM(I176:L176)*100),"0,0",K176/SUM(I176:L176)*100)</f>
        <v>0,0</v>
      </c>
      <c r="L177" s="146" t="str">
        <f>IF(ISERR(L176/SUM(I176:L176)*100),"0,0",L176/SUM(I176:L176)*100)</f>
        <v>0,0</v>
      </c>
      <c r="M177" s="125" t="str">
        <f>IF(ISERR(SUM(I176*5,J176*4,K176*3,L176*2)/SUM(I176:L176)),"-",SUM(I176*5,J176*4,K176*3,L176*2)/SUM(I176:L176))</f>
        <v>-</v>
      </c>
      <c r="N177" s="122" t="str">
        <f>IF(ISERR(N176/SUM(N176:Q176)*100),"0,0",N176/SUM(N176:Q176)*100)</f>
        <v>0,0</v>
      </c>
      <c r="O177" s="123" t="str">
        <f>IF(ISERR(O176/SUM(N176:Q176)*100),"0,0",O176/SUM(N176:Q176)*100)</f>
        <v>0,0</v>
      </c>
      <c r="P177" s="123" t="str">
        <f>IF(ISERR(P176/SUM(N176:Q176)*100),"0,0",P176/SUM(N176:Q176)*100)</f>
        <v>0,0</v>
      </c>
      <c r="Q177" s="146" t="str">
        <f>IF(ISERR(Q176/SUM(N176:Q176)*100),"0,0",Q176/SUM(N176:Q176)*100)</f>
        <v>0,0</v>
      </c>
      <c r="R177" s="125" t="str">
        <f>IF(ISERR(SUM(N176*5,O176*4,P176*3,Q176*2)/SUM(N176:Q176)),"-",SUM(N176*5,O176*4,P176*3,Q176*2)/SUM(N176:Q176))</f>
        <v>-</v>
      </c>
      <c r="S177" s="1231"/>
      <c r="T177" s="122" t="str">
        <f>IF(ISERR(T176/SUM(T176:W176)*100),"0,0",T176/SUM(T176:W176)*100)</f>
        <v>0,0</v>
      </c>
      <c r="U177" s="123" t="str">
        <f>IF(ISERR(U176/SUM(T176:W176)*100),"0,0",U176/SUM(T176:W176)*100)</f>
        <v>0,0</v>
      </c>
      <c r="V177" s="123" t="str">
        <f>IF(ISERR(V176/SUM(T176:W176)*100),"0,0",V176/SUM(T176:W176)*100)</f>
        <v>0,0</v>
      </c>
      <c r="W177" s="146" t="str">
        <f>IF(ISERR(W176/SUM(T176:W176)*100),"0,0",W176/SUM(T176:W176)*100)</f>
        <v>0,0</v>
      </c>
      <c r="X177" s="125" t="str">
        <f>IF(ISERR(SUM(T176*5,U176*4,V176*3,W176*2)/SUM(T176:W176)),"-",SUM(T176*5,U176*4,V176*3,W176*2)/SUM(T176:W176))</f>
        <v>-</v>
      </c>
      <c r="Y177" s="122" t="str">
        <f>IF(ISERR(Y176/SUM(Y176:AB176)*100),"0,0",Y176/SUM(Y176:AB176)*100)</f>
        <v>0,0</v>
      </c>
      <c r="Z177" s="123" t="str">
        <f>IF(ISERR(Z176/SUM(Y176:AB176)*100),"0,0",Z176/SUM(Y176:AB176)*100)</f>
        <v>0,0</v>
      </c>
      <c r="AA177" s="123" t="str">
        <f>IF(ISERR(AA176/SUM(Y176:AB176)*100),"0,0",AA176/SUM(Y176:AB176)*100)</f>
        <v>0,0</v>
      </c>
      <c r="AB177" s="146" t="str">
        <f>IF(ISERR(AB176/SUM(Y176:AB176)*100),"0,0",AB176/SUM(Y176:AB176)*100)</f>
        <v>0,0</v>
      </c>
      <c r="AC177" s="125" t="str">
        <f>IF(ISERR(SUM(Y176*5,Z176*4,AA176*3,AB176*2)/SUM(Y176:AB176)),"-",SUM(Y176*5,Z176*4,AA176*3,AB176*2)/SUM(Y176:AB176))</f>
        <v>-</v>
      </c>
      <c r="AD177" s="122" t="str">
        <f>IF(ISERR(AD176/SUM(AD176:AG176)*100),"0,0",AD176/SUM(AD176:AG176)*100)</f>
        <v>0,0</v>
      </c>
      <c r="AE177" s="123" t="str">
        <f>IF(ISERR(AE176/SUM(AD176:AG176)*100),"0,0",AE176/SUM(AD176:AG176)*100)</f>
        <v>0,0</v>
      </c>
      <c r="AF177" s="123" t="str">
        <f>IF(ISERR(AF176/SUM(AD176:AG176)*100),"0,0",AF176/SUM(AD176:AG176)*100)</f>
        <v>0,0</v>
      </c>
      <c r="AG177" s="146" t="str">
        <f>IF(ISERR(AG176/SUM(AD176:AG176)*100),"0,0",AG176/SUM(AD176:AG176)*100)</f>
        <v>0,0</v>
      </c>
      <c r="AH177" s="125" t="str">
        <f>IF(ISERR(SUM(AD176*5,AE176*4,AF176*3,AG176*2)/SUM(AD176:AG176)),"-",SUM(AD176*5,AE176*4,AF176*3,AG176*2)/SUM(AD176:AG176))</f>
        <v>-</v>
      </c>
      <c r="AI177" s="122" t="str">
        <f>IF(ISERR(AI176/SUM(AI176:AL176)*100),"0,0",AI176/SUM(AI176:AL176)*100)</f>
        <v>0,0</v>
      </c>
      <c r="AJ177" s="123" t="str">
        <f>IF(ISERR(AJ176/SUM(AI176:AL176)*100),"0,0",AJ176/SUM(AI176:AL176)*100)</f>
        <v>0,0</v>
      </c>
      <c r="AK177" s="123" t="str">
        <f>IF(ISERR(AK176/SUM(AI176:AL176)*100),"0,0",AK176/SUM(AI176:AL176)*100)</f>
        <v>0,0</v>
      </c>
      <c r="AL177" s="146" t="str">
        <f>IF(ISERR(AL176/SUM(AI176:AL176)*100),"0,0",AL176/SUM(AI176:AL176)*100)</f>
        <v>0,0</v>
      </c>
      <c r="AM177" s="125" t="str">
        <f>IF(ISERR(SUM(AI176*5,AJ176*4,AK176*3,AL176*2)/SUM(AI176:AL176)),"-",SUM(AI176*5,AJ176*4,AK176*3,AL176*2)/SUM(AI176:AL176))</f>
        <v>-</v>
      </c>
      <c r="AN177" s="122" t="str">
        <f>IF(ISERR(AN176/SUM(AN176:AQ176)*100),"0,0",AN176/SUM(AN176:AQ176)*100)</f>
        <v>0,0</v>
      </c>
      <c r="AO177" s="123" t="str">
        <f>IF(ISERR(AO176/SUM(AN176:AQ176)*100),"0,0",AO176/SUM(AN176:AQ176)*100)</f>
        <v>0,0</v>
      </c>
      <c r="AP177" s="123" t="str">
        <f>IF(ISERR(AP176/SUM(AN176:AQ176)*100),"0,0",AP176/SUM(AN176:AQ176)*100)</f>
        <v>0,0</v>
      </c>
      <c r="AQ177" s="146" t="str">
        <f>IF(ISERR(AQ176/SUM(AN176:AQ176)*100),"0,0",AQ176/SUM(AN176:AQ176)*100)</f>
        <v>0,0</v>
      </c>
      <c r="AR177" s="125" t="str">
        <f>IF(ISERR(SUM(AN176*5,AO176*4,AP176*3,AQ176*2)/SUM(AN176:AQ176)),"-",SUM(AN176*5,AO176*4,AP176*3,AQ176*2)/SUM(AN176:AQ176))</f>
        <v>-</v>
      </c>
      <c r="AS177" s="122" t="str">
        <f>IF(ISERR(AS176/SUM(AS176:AV176)*100),"0,0",AS176/SUM(AS176:AV176)*100)</f>
        <v>0,0</v>
      </c>
      <c r="AT177" s="123" t="str">
        <f>IF(ISERR(AT176/SUM(AS176:AV176)*100),"0,0",AT176/SUM(AS176:AV176)*100)</f>
        <v>0,0</v>
      </c>
      <c r="AU177" s="123" t="str">
        <f>IF(ISERR(AU176/SUM(AS176:AV176)*100),"0,0",AU176/SUM(AS176:AV176)*100)</f>
        <v>0,0</v>
      </c>
      <c r="AV177" s="146" t="str">
        <f>IF(ISERR(AV176/SUM(AS176:AV176)*100),"0,0",AV176/SUM(AS176:AV176)*100)</f>
        <v>0,0</v>
      </c>
      <c r="AW177" s="125" t="str">
        <f>IF(ISERR(SUM(AS176*5,AT176*4,AU176*3,AV176*2)/SUM(AS176:AV176)),"-",SUM(AS176*5,AT176*4,AU176*3,AV176*2)/SUM(AS176:AV176))</f>
        <v>-</v>
      </c>
      <c r="AX177" s="122" t="str">
        <f>IF(ISERR(AX176/SUM(AX176:BA176)*100),"0,0",AX176/SUM(AX176:BA176)*100)</f>
        <v>0,0</v>
      </c>
      <c r="AY177" s="123" t="str">
        <f>IF(ISERR(AY176/SUM(AX176:BA176)*100),"0,0",AY176/SUM(AX176:BA176)*100)</f>
        <v>0,0</v>
      </c>
      <c r="AZ177" s="123" t="str">
        <f>IF(ISERR(AZ176/SUM(AX176:BA176)*100),"0,0",AZ176/SUM(AX176:BA176)*100)</f>
        <v>0,0</v>
      </c>
      <c r="BA177" s="146" t="str">
        <f>IF(ISERR(BA176/SUM(AX176:BA176)*100),"0,0",BA176/SUM(AX176:BA176)*100)</f>
        <v>0,0</v>
      </c>
      <c r="BB177" s="125" t="str">
        <f>IF(ISERR(SUM(AX176*5,AY176*4,AZ176*3,BA176*2)/SUM(AX176:BA176)),"-",SUM(AX176*5,AY176*4,AZ176*3,BA176*2)/SUM(AX176:BA176))</f>
        <v>-</v>
      </c>
      <c r="BC177" s="122" t="str">
        <f>IF(ISERR(BC176/SUM(BC176:BF176)*100),"0,0",BC176/SUM(BC176:BF176)*100)</f>
        <v>0,0</v>
      </c>
      <c r="BD177" s="123" t="str">
        <f>IF(ISERR(BD176/SUM(BC176:BF176)*100),"0,0",BD176/SUM(BC176:BF176)*100)</f>
        <v>0,0</v>
      </c>
      <c r="BE177" s="123" t="str">
        <f>IF(ISERR(BE176/SUM(BC176:BF176)*100),"0,0",BE176/SUM(BC176:BF176)*100)</f>
        <v>0,0</v>
      </c>
      <c r="BF177" s="146" t="str">
        <f>IF(ISERR(BF176/SUM(BC176:BF176)*100),"0,0",BF176/SUM(BC176:BF176)*100)</f>
        <v>0,0</v>
      </c>
      <c r="BG177" s="125" t="str">
        <f>IF(ISERR(SUM(BC176*5,BD176*4,BE176*3,BF176*2)/SUM(BC176:BF176)),"-",SUM(BC176*5,BD176*4,BE176*3,BF176*2)/SUM(BC176:BF176))</f>
        <v>-</v>
      </c>
      <c r="BH177" s="122" t="str">
        <f>IF(ISERR(BH176/SUM(BH176:BK176)*100),"0,0",BH176/SUM(BH176:BK176)*100)</f>
        <v>0,0</v>
      </c>
      <c r="BI177" s="123" t="str">
        <f>IF(ISERR(BI176/SUM(BH176:BK176)*100),"0,0",BI176/SUM(BH176:BK176)*100)</f>
        <v>0,0</v>
      </c>
      <c r="BJ177" s="123" t="str">
        <f>IF(ISERR(BJ176/SUM(BH176:BK176)*100),"0,0",BJ176/SUM(BH176:BK176)*100)</f>
        <v>0,0</v>
      </c>
      <c r="BK177" s="146" t="str">
        <f>IF(ISERR(BK176/SUM(BH176:BK176)*100),"0,0",BK176/SUM(BH176:BK176)*100)</f>
        <v>0,0</v>
      </c>
      <c r="BL177" s="125" t="str">
        <f>IF(ISERR(SUM(BH176*5,BI176*4,BJ176*3,BK176*2)/SUM(BH176:BK176)),"-",SUM(BH176*5,BI176*4,BJ176*3,BK176*2)/SUM(BH176:BK176))</f>
        <v>-</v>
      </c>
      <c r="BM177" s="122" t="str">
        <f>IF(ISERR(BM176/SUM(BM176:BP176)*100),"0,0",BM176/SUM(BM176:BP176)*100)</f>
        <v>0,0</v>
      </c>
      <c r="BN177" s="123" t="str">
        <f>IF(ISERR(BN176/SUM(BM176:BP176)*100),"0,0",BN176/SUM(BM176:BP176)*100)</f>
        <v>0,0</v>
      </c>
      <c r="BO177" s="123" t="str">
        <f>IF(ISERR(BO176/SUM(BM176:BP176)*100),"0,0",BO176/SUM(BM176:BP176)*100)</f>
        <v>0,0</v>
      </c>
      <c r="BP177" s="146" t="str">
        <f>IF(ISERR(BP176/SUM(BM176:BP176)*100),"0,0",BP176/SUM(BM176:BP176)*100)</f>
        <v>0,0</v>
      </c>
      <c r="BQ177" s="125" t="str">
        <f>IF(ISERR(SUM(BM176*5,BN176*4,BO176*3,BP176*2)/SUM(BM176:BP176)),"-",SUM(BM176*5,BN176*4,BO176*3,BP176*2)/SUM(BM176:BP176))</f>
        <v>-</v>
      </c>
      <c r="BR177" s="1240"/>
      <c r="BT177" s="1267"/>
      <c r="BU177" s="1229"/>
      <c r="BV177" s="264"/>
      <c r="BY177" s="577"/>
      <c r="BZ177" s="577"/>
      <c r="CA177" s="577"/>
      <c r="CB177" s="577"/>
      <c r="CC177" s="577"/>
      <c r="CD177" s="577"/>
      <c r="CE177" s="577"/>
      <c r="CF177" s="577"/>
    </row>
    <row r="178" spans="1:84" ht="13.5" thickBot="1">
      <c r="A178" s="1236" t="s">
        <v>320</v>
      </c>
      <c r="B178" s="1227">
        <f>SUMIF($A$8:$A$151,475,$BT$8:$BT$151)</f>
        <v>0</v>
      </c>
      <c r="C178" s="1227">
        <f>IF(SUM(D178:G178)&gt;0,SUM(D178:G178),IF(SUM(I178:L178)&gt;0,SUM(I178:L178),IF(SUM(N178:Q178)&gt;0,SUM(N178:Q178),0)))</f>
        <v>0</v>
      </c>
      <c r="D178" s="114">
        <f>SUMIF($A$8:$A$151,475,$D$8:$D$151)</f>
        <v>0</v>
      </c>
      <c r="E178" s="115">
        <f>SUMIF($A$8:$A$151,475,$E$8:$E$151)</f>
        <v>0</v>
      </c>
      <c r="F178" s="115">
        <f>SUMIF($A$8:$A$151,475,$F$8:$F$151)</f>
        <v>0</v>
      </c>
      <c r="G178" s="117">
        <f>SUMIF($A$8:$A$151,475,$G$8:$G$151)</f>
        <v>0</v>
      </c>
      <c r="H178" s="116" t="str">
        <f>IF(SUM(D179:G179)=0,"-",IF(AND(G179&lt;=5,D179&gt;=50),5,IF(AND(G179&lt;=10,(D179+E179)&gt;=50),4,IF(G179&lt;=15,3,2))))</f>
        <v>-</v>
      </c>
      <c r="I178" s="114">
        <f>SUMIF($A$8:$A$151,475,$I$8:$I$151)</f>
        <v>0</v>
      </c>
      <c r="J178" s="115">
        <f>SUMIF($A$8:$A$151,475,$J$8:$J$151)</f>
        <v>0</v>
      </c>
      <c r="K178" s="115">
        <f>SUMIF($A$8:$A$151,475,$K$8:$K$151)</f>
        <v>0</v>
      </c>
      <c r="L178" s="117">
        <f>SUMIF($A$8:$A$151,475,$L$8:$L$151)</f>
        <v>0</v>
      </c>
      <c r="M178" s="116" t="str">
        <f>IF(SUM(I179:L179)=0,"-",IF(AND(L179&lt;=5,I179&gt;=50),5,IF(AND(L179&lt;=10,(I179+J179)&gt;=50),4,IF(L179&lt;=15,3,2))))</f>
        <v>-</v>
      </c>
      <c r="N178" s="114">
        <f>SUMIF($A$8:$A$151,475,$N$8:$N$151)</f>
        <v>0</v>
      </c>
      <c r="O178" s="115">
        <f>SUMIF($A$8:$A$151,475,$O$8:$O$151)</f>
        <v>0</v>
      </c>
      <c r="P178" s="115">
        <f>SUMIF($A$8:$A$151,475,$P$8:$P$151)</f>
        <v>0</v>
      </c>
      <c r="Q178" s="117">
        <f>SUMIF($A$8:$A$151,475,$Q$8:$Q$151)</f>
        <v>0</v>
      </c>
      <c r="R178" s="116" t="str">
        <f>IF(SUM(N179:Q179)=0,"-",IF(AND(Q179&lt;=5,N179&gt;=50),5,IF(AND(Q179&lt;=10,(N179+O179)&gt;=50),4,IF(Q179&lt;=15,3,2))))</f>
        <v>-</v>
      </c>
      <c r="S178" s="1230" t="str">
        <f>IF(ISERR((H179+R179)/2),"-",(H179+R179)/2)</f>
        <v>-</v>
      </c>
      <c r="T178" s="114">
        <f>SUMIF($A$8:$A$151,475,T$8:T$151)</f>
        <v>0</v>
      </c>
      <c r="U178" s="115">
        <f>SUMIF($A$8:$A$151,475,U$8:U$151)</f>
        <v>0</v>
      </c>
      <c r="V178" s="115">
        <f>SUMIF($A$8:$A$151,475,V$8:V$151)</f>
        <v>0</v>
      </c>
      <c r="W178" s="117">
        <f>SUMIF($A$8:$A$151,475,W$8:W$151)</f>
        <v>0</v>
      </c>
      <c r="X178" s="116" t="str">
        <f>IF(SUM(T179:W179)=0,"-",IF(AND(W179&lt;=5,T179&gt;=50),5,IF(AND(W179&lt;=10,(T179+U179)&gt;=50),4,IF(W179&lt;=15,3,2))))</f>
        <v>-</v>
      </c>
      <c r="Y178" s="114">
        <f>SUMIF($A$8:$A$151,475,Y$8:Y$151)</f>
        <v>0</v>
      </c>
      <c r="Z178" s="115">
        <f>SUMIF($A$8:$A$151,475,Z$8:Z$151)</f>
        <v>0</v>
      </c>
      <c r="AA178" s="115">
        <f>SUMIF($A$8:$A$151,475,AA$8:AA$151)</f>
        <v>0</v>
      </c>
      <c r="AB178" s="117">
        <f>SUMIF($A$8:$A$151,475,AB$8:AB$151)</f>
        <v>0</v>
      </c>
      <c r="AC178" s="116" t="str">
        <f>IF(SUM(Y179:AB179)=0,"-",IF(AND(AB179&lt;=5,Y179&gt;=50),5,IF(AND(AB179&lt;=10,(Y179+Z179)&gt;=50),4,IF(AB179&lt;=15,3,2))))</f>
        <v>-</v>
      </c>
      <c r="AD178" s="114">
        <f>SUMIF($A$8:$A$151,475,AD$8:AD$151)</f>
        <v>0</v>
      </c>
      <c r="AE178" s="115">
        <f>SUMIF($A$8:$A$151,475,AE$8:AE$151)</f>
        <v>0</v>
      </c>
      <c r="AF178" s="115">
        <f>SUMIF($A$8:$A$151,475,AF$8:AF$151)</f>
        <v>0</v>
      </c>
      <c r="AG178" s="117">
        <f>SUMIF($A$8:$A$151,475,AG$8:AG$151)</f>
        <v>0</v>
      </c>
      <c r="AH178" s="116" t="str">
        <f>IF(SUM(AD179:AG179)=0,"-",IF(AND(AG179&lt;=5,AD179&gt;=50),5,IF(AND(AG179&lt;=10,(AD179+AE179)&gt;=50),4,IF(AG179&lt;=15,3,2))))</f>
        <v>-</v>
      </c>
      <c r="AI178" s="114">
        <f>SUMIF($A$8:$A$151,475,AI$8:AI$151)</f>
        <v>0</v>
      </c>
      <c r="AJ178" s="115">
        <f>SUMIF($A$8:$A$151,475,AJ$8:AJ$151)</f>
        <v>0</v>
      </c>
      <c r="AK178" s="115">
        <f>SUMIF($A$8:$A$151,475,AK$8:AK$151)</f>
        <v>0</v>
      </c>
      <c r="AL178" s="117">
        <f>SUMIF($A$8:$A$151,475,AL$8:AL$151)</f>
        <v>0</v>
      </c>
      <c r="AM178" s="116" t="str">
        <f>IF(SUM(AI179:AL179)=0,"-",IF(AND(AL179&lt;=5,AI179&gt;=50),5,IF(AND(AL179&lt;=10,(AI179+AJ179)&gt;=50),4,IF(AL179&lt;=15,3,2))))</f>
        <v>-</v>
      </c>
      <c r="AN178" s="114">
        <f>SUMIF($A$8:$A$151,475,AN$8:AN$151)</f>
        <v>0</v>
      </c>
      <c r="AO178" s="115">
        <f>SUMIF($A$8:$A$151,475,AO$8:AO$151)</f>
        <v>0</v>
      </c>
      <c r="AP178" s="115">
        <f>SUMIF($A$8:$A$151,475,AP$8:AP$151)</f>
        <v>0</v>
      </c>
      <c r="AQ178" s="117">
        <f>SUMIF($A$8:$A$151,475,AQ$8:AQ$151)</f>
        <v>0</v>
      </c>
      <c r="AR178" s="116" t="str">
        <f>IF(SUM(AN179:AQ179)=0,"-",IF(AND(AQ179&lt;=5,AN179&gt;=50),5,IF(AND(AQ179&lt;=10,(AN179+AO179)&gt;=50),4,IF(AQ179&lt;=15,3,2))))</f>
        <v>-</v>
      </c>
      <c r="AS178" s="114">
        <f>SUMIF($A$8:$A$151,475,AS$8:AS$151)</f>
        <v>0</v>
      </c>
      <c r="AT178" s="115">
        <f>SUMIF($A$8:$A$151,475,AT$8:AT$151)</f>
        <v>0</v>
      </c>
      <c r="AU178" s="115">
        <f>SUMIF($A$8:$A$151,475,AU$8:AU$151)</f>
        <v>0</v>
      </c>
      <c r="AV178" s="117">
        <f>SUMIF($A$8:$A$151,475,AV$8:AV$151)</f>
        <v>0</v>
      </c>
      <c r="AW178" s="116" t="str">
        <f>IF(SUM(AS179:AV179)=0,"-",IF(AND(AV179&lt;=5,AS179&gt;=50),5,IF(AND(AV179&lt;=10,(AS179+AT179)&gt;=50),4,IF(AV179&lt;=15,3,2))))</f>
        <v>-</v>
      </c>
      <c r="AX178" s="114">
        <f>SUMIF($A$8:$A$151,475,AX$8:AX$151)</f>
        <v>0</v>
      </c>
      <c r="AY178" s="115">
        <f>SUMIF($A$8:$A$151,475,AY$8:AY$151)</f>
        <v>0</v>
      </c>
      <c r="AZ178" s="115">
        <f>SUMIF($A$8:$A$151,475,AZ$8:AZ$151)</f>
        <v>0</v>
      </c>
      <c r="BA178" s="117">
        <f>SUMIF($A$8:$A$151,475,BA$8:BA$151)</f>
        <v>0</v>
      </c>
      <c r="BB178" s="116" t="str">
        <f>IF(SUM(AX179:BA179)=0,"-",IF(AND(BA179&lt;=5,AX179&gt;=50),5,IF(AND(BA179&lt;=10,(AX179+AY179)&gt;=50),4,IF(BA179&lt;=15,3,2))))</f>
        <v>-</v>
      </c>
      <c r="BC178" s="114">
        <f>SUMIF($A$8:$A$151,475,BC$8:BC$151)</f>
        <v>0</v>
      </c>
      <c r="BD178" s="115">
        <f>SUMIF($A$8:$A$151,475,BD$8:BD$151)</f>
        <v>0</v>
      </c>
      <c r="BE178" s="115">
        <f>SUMIF($A$8:$A$151,475,BE$8:BE$151)</f>
        <v>0</v>
      </c>
      <c r="BF178" s="117">
        <f>SUMIF($A$8:$A$151,475,BF$8:BF$151)</f>
        <v>0</v>
      </c>
      <c r="BG178" s="116" t="str">
        <f>IF(SUM(BC179:BF179)=0,"-",IF(AND(BF179&lt;=5,BC179&gt;=50),5,IF(AND(BF179&lt;=10,(BC179+BD179)&gt;=50),4,IF(BF179&lt;=15,3,2))))</f>
        <v>-</v>
      </c>
      <c r="BH178" s="114">
        <f>SUMIF($A$8:$A$151,475,BH$8:BH$151)</f>
        <v>0</v>
      </c>
      <c r="BI178" s="115">
        <f>SUMIF($A$8:$A$151,475,BI$8:BI$151)</f>
        <v>0</v>
      </c>
      <c r="BJ178" s="115">
        <f>SUMIF($A$8:$A$151,475,BJ$8:BJ$151)</f>
        <v>0</v>
      </c>
      <c r="BK178" s="117">
        <f>SUMIF($A$8:$A$151,475,BK$8:BK$151)</f>
        <v>0</v>
      </c>
      <c r="BL178" s="116" t="str">
        <f>IF(SUM(BH179:BK179)=0,"-",IF(AND(BK179&lt;=5,BH179&gt;=50),5,IF(AND(BK179&lt;=10,(BH179+BI179)&gt;=50),4,IF(BK179&lt;=15,3,2))))</f>
        <v>-</v>
      </c>
      <c r="BM178" s="114">
        <f>SUMIF($A$8:$A$151,475,BM$8:BM$151)</f>
        <v>0</v>
      </c>
      <c r="BN178" s="115">
        <f>SUMIF($A$8:$A$151,475,BN$8:BN$151)</f>
        <v>0</v>
      </c>
      <c r="BO178" s="115">
        <f>SUMIF($A$8:$A$151,475,BO$8:BO$151)</f>
        <v>0</v>
      </c>
      <c r="BP178" s="117">
        <f>SUMIF($A$8:$A$151,475,BP$8:BP$151)</f>
        <v>0</v>
      </c>
      <c r="BQ178" s="116" t="str">
        <f>IF(SUM(BM179:BP179)=0,"-",IF(AND(BP179&lt;=5,BM179&gt;=50),5,IF(AND(BP179&lt;=10,(BM179+BN179)&gt;=50),4,IF(BP179&lt;=15,3,2))))</f>
        <v>-</v>
      </c>
      <c r="BR178" s="1239" t="str">
        <f>BL179</f>
        <v>-</v>
      </c>
      <c r="BT178" s="1266">
        <v>2</v>
      </c>
      <c r="BU178" s="1229"/>
      <c r="BV178" s="261">
        <v>1</v>
      </c>
    </row>
    <row r="179" spans="1:84" ht="13.5" thickBot="1">
      <c r="A179" s="1238"/>
      <c r="B179" s="1228"/>
      <c r="C179" s="1228"/>
      <c r="D179" s="122" t="str">
        <f>IF(ISERR(D178/SUM(D178:G178)*100),"0,0",D178/SUM(D178:G178)*100)</f>
        <v>0,0</v>
      </c>
      <c r="E179" s="123" t="str">
        <f>IF(ISERR(E178/SUM(D178:G178)*100),"0,0",E178/SUM(D178:G178)*100)</f>
        <v>0,0</v>
      </c>
      <c r="F179" s="123" t="str">
        <f>IF(ISERR(F178/SUM(D178:G178)*100),"0,0",F178/SUM(D178:G178)*100)</f>
        <v>0,0</v>
      </c>
      <c r="G179" s="146" t="str">
        <f>IF(ISERR(G178/SUM(D178:G178)*100),"0,0",G178/SUM(D178:G178)*100)</f>
        <v>0,0</v>
      </c>
      <c r="H179" s="125" t="str">
        <f>IF(ISERR(SUM(D178*5,E178*4,F178*3,G178*2)/SUM(D178:G178)),"-",SUM(D178*5,E178*4,F178*3,G178*2)/SUM(D178:G178))</f>
        <v>-</v>
      </c>
      <c r="I179" s="122" t="str">
        <f>IF(ISERR(I178/SUM(I178:L178)*100),"0,0",I178/SUM(I178:L178)*100)</f>
        <v>0,0</v>
      </c>
      <c r="J179" s="123" t="str">
        <f>IF(ISERR(J178/SUM(I178:L178)*100),"0,0",J178/SUM(I178:L178)*100)</f>
        <v>0,0</v>
      </c>
      <c r="K179" s="123" t="str">
        <f>IF(ISERR(K178/SUM(I178:L178)*100),"0,0",K178/SUM(I178:L178)*100)</f>
        <v>0,0</v>
      </c>
      <c r="L179" s="146" t="str">
        <f>IF(ISERR(L178/SUM(I178:L178)*100),"0,0",L178/SUM(I178:L178)*100)</f>
        <v>0,0</v>
      </c>
      <c r="M179" s="125" t="str">
        <f>IF(ISERR(SUM(I178*5,J178*4,K178*3,L178*2)/SUM(I178:L178)),"-",SUM(I178*5,J178*4,K178*3,L178*2)/SUM(I178:L178))</f>
        <v>-</v>
      </c>
      <c r="N179" s="122" t="str">
        <f>IF(ISERR(N178/SUM(N178:Q178)*100),"0,0",N178/SUM(N178:Q178)*100)</f>
        <v>0,0</v>
      </c>
      <c r="O179" s="123" t="str">
        <f>IF(ISERR(O178/SUM(N178:Q178)*100),"0,0",O178/SUM(N178:Q178)*100)</f>
        <v>0,0</v>
      </c>
      <c r="P179" s="123" t="str">
        <f>IF(ISERR(P178/SUM(N178:Q178)*100),"0,0",P178/SUM(N178:Q178)*100)</f>
        <v>0,0</v>
      </c>
      <c r="Q179" s="146" t="str">
        <f>IF(ISERR(Q178/SUM(N178:Q178)*100),"0,0",Q178/SUM(N178:Q178)*100)</f>
        <v>0,0</v>
      </c>
      <c r="R179" s="125" t="str">
        <f>IF(ISERR(SUM(N178*5,O178*4,P178*3,Q178*2)/SUM(N178:Q178)),"-",SUM(N178*5,O178*4,P178*3,Q178*2)/SUM(N178:Q178))</f>
        <v>-</v>
      </c>
      <c r="S179" s="1231"/>
      <c r="T179" s="122" t="str">
        <f>IF(ISERR(T178/SUM(T178:W178)*100),"0,0",T178/SUM(T178:W178)*100)</f>
        <v>0,0</v>
      </c>
      <c r="U179" s="123" t="str">
        <f>IF(ISERR(U178/SUM(T178:W178)*100),"0,0",U178/SUM(T178:W178)*100)</f>
        <v>0,0</v>
      </c>
      <c r="V179" s="123" t="str">
        <f>IF(ISERR(V178/SUM(T178:W178)*100),"0,0",V178/SUM(T178:W178)*100)</f>
        <v>0,0</v>
      </c>
      <c r="W179" s="146" t="str">
        <f>IF(ISERR(W178/SUM(T178:W178)*100),"0,0",W178/SUM(T178:W178)*100)</f>
        <v>0,0</v>
      </c>
      <c r="X179" s="125" t="str">
        <f>IF(ISERR(SUM(T178*5,U178*4,V178*3,W178*2)/SUM(T178:W178)),"-",SUM(T178*5,U178*4,V178*3,W178*2)/SUM(T178:W178))</f>
        <v>-</v>
      </c>
      <c r="Y179" s="122" t="str">
        <f>IF(ISERR(Y178/SUM(Y178:AB178)*100),"0,0",Y178/SUM(Y178:AB178)*100)</f>
        <v>0,0</v>
      </c>
      <c r="Z179" s="123" t="str">
        <f>IF(ISERR(Z178/SUM(Y178:AB178)*100),"0,0",Z178/SUM(Y178:AB178)*100)</f>
        <v>0,0</v>
      </c>
      <c r="AA179" s="123" t="str">
        <f>IF(ISERR(AA178/SUM(Y178:AB178)*100),"0,0",AA178/SUM(Y178:AB178)*100)</f>
        <v>0,0</v>
      </c>
      <c r="AB179" s="146" t="str">
        <f>IF(ISERR(AB178/SUM(Y178:AB178)*100),"0,0",AB178/SUM(Y178:AB178)*100)</f>
        <v>0,0</v>
      </c>
      <c r="AC179" s="125" t="str">
        <f>IF(ISERR(SUM(Y178*5,Z178*4,AA178*3,AB178*2)/SUM(Y178:AB178)),"-",SUM(Y178*5,Z178*4,AA178*3,AB178*2)/SUM(Y178:AB178))</f>
        <v>-</v>
      </c>
      <c r="AD179" s="122" t="str">
        <f>IF(ISERR(AD178/SUM(AD178:AG178)*100),"0,0",AD178/SUM(AD178:AG178)*100)</f>
        <v>0,0</v>
      </c>
      <c r="AE179" s="123" t="str">
        <f>IF(ISERR(AE178/SUM(AD178:AG178)*100),"0,0",AE178/SUM(AD178:AG178)*100)</f>
        <v>0,0</v>
      </c>
      <c r="AF179" s="123" t="str">
        <f>IF(ISERR(AF178/SUM(AD178:AG178)*100),"0,0",AF178/SUM(AD178:AG178)*100)</f>
        <v>0,0</v>
      </c>
      <c r="AG179" s="146" t="str">
        <f>IF(ISERR(AG178/SUM(AD178:AG178)*100),"0,0",AG178/SUM(AD178:AG178)*100)</f>
        <v>0,0</v>
      </c>
      <c r="AH179" s="125" t="str">
        <f>IF(ISERR(SUM(AD178*5,AE178*4,AF178*3,AG178*2)/SUM(AD178:AG178)),"-",SUM(AD178*5,AE178*4,AF178*3,AG178*2)/SUM(AD178:AG178))</f>
        <v>-</v>
      </c>
      <c r="AI179" s="122" t="str">
        <f>IF(ISERR(AI178/SUM(AI178:AL178)*100),"0,0",AI178/SUM(AI178:AL178)*100)</f>
        <v>0,0</v>
      </c>
      <c r="AJ179" s="123" t="str">
        <f>IF(ISERR(AJ178/SUM(AI178:AL178)*100),"0,0",AJ178/SUM(AI178:AL178)*100)</f>
        <v>0,0</v>
      </c>
      <c r="AK179" s="123" t="str">
        <f>IF(ISERR(AK178/SUM(AI178:AL178)*100),"0,0",AK178/SUM(AI178:AL178)*100)</f>
        <v>0,0</v>
      </c>
      <c r="AL179" s="146" t="str">
        <f>IF(ISERR(AL178/SUM(AI178:AL178)*100),"0,0",AL178/SUM(AI178:AL178)*100)</f>
        <v>0,0</v>
      </c>
      <c r="AM179" s="125" t="str">
        <f>IF(ISERR(SUM(AI178*5,AJ178*4,AK178*3,AL178*2)/SUM(AI178:AL178)),"-",SUM(AI178*5,AJ178*4,AK178*3,AL178*2)/SUM(AI178:AL178))</f>
        <v>-</v>
      </c>
      <c r="AN179" s="122" t="str">
        <f>IF(ISERR(AN178/SUM(AN178:AQ178)*100),"0,0",AN178/SUM(AN178:AQ178)*100)</f>
        <v>0,0</v>
      </c>
      <c r="AO179" s="123" t="str">
        <f>IF(ISERR(AO178/SUM(AN178:AQ178)*100),"0,0",AO178/SUM(AN178:AQ178)*100)</f>
        <v>0,0</v>
      </c>
      <c r="AP179" s="123" t="str">
        <f>IF(ISERR(AP178/SUM(AN178:AQ178)*100),"0,0",AP178/SUM(AN178:AQ178)*100)</f>
        <v>0,0</v>
      </c>
      <c r="AQ179" s="146" t="str">
        <f>IF(ISERR(AQ178/SUM(AN178:AQ178)*100),"0,0",AQ178/SUM(AN178:AQ178)*100)</f>
        <v>0,0</v>
      </c>
      <c r="AR179" s="125" t="str">
        <f>IF(ISERR(SUM(AN178*5,AO178*4,AP178*3,AQ178*2)/SUM(AN178:AQ178)),"-",SUM(AN178*5,AO178*4,AP178*3,AQ178*2)/SUM(AN178:AQ178))</f>
        <v>-</v>
      </c>
      <c r="AS179" s="122" t="str">
        <f>IF(ISERR(AS178/SUM(AS178:AV178)*100),"0,0",AS178/SUM(AS178:AV178)*100)</f>
        <v>0,0</v>
      </c>
      <c r="AT179" s="123" t="str">
        <f>IF(ISERR(AT178/SUM(AS178:AV178)*100),"0,0",AT178/SUM(AS178:AV178)*100)</f>
        <v>0,0</v>
      </c>
      <c r="AU179" s="123" t="str">
        <f>IF(ISERR(AU178/SUM(AS178:AV178)*100),"0,0",AU178/SUM(AS178:AV178)*100)</f>
        <v>0,0</v>
      </c>
      <c r="AV179" s="146" t="str">
        <f>IF(ISERR(AV178/SUM(AS178:AV178)*100),"0,0",AV178/SUM(AS178:AV178)*100)</f>
        <v>0,0</v>
      </c>
      <c r="AW179" s="125" t="str">
        <f>IF(ISERR(SUM(AS178*5,AT178*4,AU178*3,AV178*2)/SUM(AS178:AV178)),"-",SUM(AS178*5,AT178*4,AU178*3,AV178*2)/SUM(AS178:AV178))</f>
        <v>-</v>
      </c>
      <c r="AX179" s="122" t="str">
        <f>IF(ISERR(AX178/SUM(AX178:BA178)*100),"0,0",AX178/SUM(AX178:BA178)*100)</f>
        <v>0,0</v>
      </c>
      <c r="AY179" s="123" t="str">
        <f>IF(ISERR(AY178/SUM(AX178:BA178)*100),"0,0",AY178/SUM(AX178:BA178)*100)</f>
        <v>0,0</v>
      </c>
      <c r="AZ179" s="123" t="str">
        <f>IF(ISERR(AZ178/SUM(AX178:BA178)*100),"0,0",AZ178/SUM(AX178:BA178)*100)</f>
        <v>0,0</v>
      </c>
      <c r="BA179" s="146" t="str">
        <f>IF(ISERR(BA178/SUM(AX178:BA178)*100),"0,0",BA178/SUM(AX178:BA178)*100)</f>
        <v>0,0</v>
      </c>
      <c r="BB179" s="125" t="str">
        <f>IF(ISERR(SUM(AX178*5,AY178*4,AZ178*3,BA178*2)/SUM(AX178:BA178)),"-",SUM(AX178*5,AY178*4,AZ178*3,BA178*2)/SUM(AX178:BA178))</f>
        <v>-</v>
      </c>
      <c r="BC179" s="122" t="str">
        <f>IF(ISERR(BC178/SUM(BC178:BF178)*100),"0,0",BC178/SUM(BC178:BF178)*100)</f>
        <v>0,0</v>
      </c>
      <c r="BD179" s="123" t="str">
        <f>IF(ISERR(BD178/SUM(BC178:BF178)*100),"0,0",BD178/SUM(BC178:BF178)*100)</f>
        <v>0,0</v>
      </c>
      <c r="BE179" s="123" t="str">
        <f>IF(ISERR(BE178/SUM(BC178:BF178)*100),"0,0",BE178/SUM(BC178:BF178)*100)</f>
        <v>0,0</v>
      </c>
      <c r="BF179" s="146" t="str">
        <f>IF(ISERR(BF178/SUM(BC178:BF178)*100),"0,0",BF178/SUM(BC178:BF178)*100)</f>
        <v>0,0</v>
      </c>
      <c r="BG179" s="125" t="str">
        <f>IF(ISERR(SUM(BC178*5,BD178*4,BE178*3,BF178*2)/SUM(BC178:BF178)),"-",SUM(BC178*5,BD178*4,BE178*3,BF178*2)/SUM(BC178:BF178))</f>
        <v>-</v>
      </c>
      <c r="BH179" s="122" t="str">
        <f>IF(ISERR(BH178/SUM(BH178:BK178)*100),"0,0",BH178/SUM(BH178:BK178)*100)</f>
        <v>0,0</v>
      </c>
      <c r="BI179" s="123" t="str">
        <f>IF(ISERR(BI178/SUM(BH178:BK178)*100),"0,0",BI178/SUM(BH178:BK178)*100)</f>
        <v>0,0</v>
      </c>
      <c r="BJ179" s="123" t="str">
        <f>IF(ISERR(BJ178/SUM(BH178:BK178)*100),"0,0",BJ178/SUM(BH178:BK178)*100)</f>
        <v>0,0</v>
      </c>
      <c r="BK179" s="146" t="str">
        <f>IF(ISERR(BK178/SUM(BH178:BK178)*100),"0,0",BK178/SUM(BH178:BK178)*100)</f>
        <v>0,0</v>
      </c>
      <c r="BL179" s="125" t="str">
        <f>IF(ISERR(SUM(BH178*5,BI178*4,BJ178*3,BK178*2)/SUM(BH178:BK178)),"-",SUM(BH178*5,BI178*4,BJ178*3,BK178*2)/SUM(BH178:BK178))</f>
        <v>-</v>
      </c>
      <c r="BM179" s="122" t="str">
        <f>IF(ISERR(BM178/SUM(BM178:BP178)*100),"0,0",BM178/SUM(BM178:BP178)*100)</f>
        <v>0,0</v>
      </c>
      <c r="BN179" s="123" t="str">
        <f>IF(ISERR(BN178/SUM(BM178:BP178)*100),"0,0",BN178/SUM(BM178:BP178)*100)</f>
        <v>0,0</v>
      </c>
      <c r="BO179" s="123" t="str">
        <f>IF(ISERR(BO178/SUM(BM178:BP178)*100),"0,0",BO178/SUM(BM178:BP178)*100)</f>
        <v>0,0</v>
      </c>
      <c r="BP179" s="146" t="str">
        <f>IF(ISERR(BP178/SUM(BM178:BP178)*100),"0,0",BP178/SUM(BM178:BP178)*100)</f>
        <v>0,0</v>
      </c>
      <c r="BQ179" s="125" t="str">
        <f>IF(ISERR(SUM(BM178*5,BN178*4,BO178*3,BP178*2)/SUM(BM178:BP178)),"-",SUM(BM178*5,BN178*4,BO178*3,BP178*2)/SUM(BM178:BP178))</f>
        <v>-</v>
      </c>
      <c r="BR179" s="1240"/>
      <c r="BT179" s="1267"/>
      <c r="BU179" s="1229"/>
      <c r="BV179" s="262"/>
      <c r="BY179" s="577"/>
      <c r="BZ179" s="577"/>
      <c r="CA179" s="577"/>
      <c r="CB179" s="577"/>
      <c r="CC179" s="577"/>
      <c r="CD179" s="577"/>
      <c r="CE179" s="577"/>
      <c r="CF179" s="577"/>
    </row>
    <row r="180" spans="1:84" ht="13.5" thickBot="1">
      <c r="A180" s="1236" t="s">
        <v>328</v>
      </c>
      <c r="B180" s="1227">
        <f>SUMIF($A$8:$A$151,476,$BT$8:$BT$151)</f>
        <v>3</v>
      </c>
      <c r="C180" s="1227">
        <f>IF(SUM(D180:G180)&gt;0,SUM(D180:G180),IF(SUM(I180:L180)&gt;0,SUM(I180:L180),IF(SUM(N180:Q180)&gt;0,SUM(N180:Q180),0)))</f>
        <v>0</v>
      </c>
      <c r="D180" s="114">
        <f>SUMIF($A$8:$A$151,476,$D$8:$D$151)</f>
        <v>0</v>
      </c>
      <c r="E180" s="115">
        <f>SUMIF($A$8:$A$151,476,$E$8:$E$151)</f>
        <v>0</v>
      </c>
      <c r="F180" s="115">
        <f>SUMIF($A$8:$A$151,476,$F$8:$F$151)</f>
        <v>0</v>
      </c>
      <c r="G180" s="117">
        <f>SUMIF($A$8:$A$151,476,$G$8:$G$151)</f>
        <v>0</v>
      </c>
      <c r="H180" s="116" t="str">
        <f>IF(SUM(D181:G181)=0,"-",IF(AND(G181&lt;=5,D181&gt;=50),5,IF(AND(G181&lt;=10,(D181+E181)&gt;=50),4,IF(G181&lt;=15,3,2))))</f>
        <v>-</v>
      </c>
      <c r="I180" s="114">
        <f>SUMIF($A$8:$A$151,476,$I$8:$I$151)</f>
        <v>0</v>
      </c>
      <c r="J180" s="115">
        <f>SUMIF($A$8:$A$151,476,$J$8:$J$151)</f>
        <v>0</v>
      </c>
      <c r="K180" s="115">
        <f>SUMIF($A$8:$A$151,476,$K$8:$K$151)</f>
        <v>0</v>
      </c>
      <c r="L180" s="117">
        <f>SUMIF($A$8:$A$151,476,$L$8:$L$151)</f>
        <v>0</v>
      </c>
      <c r="M180" s="116" t="str">
        <f>IF(SUM(I181:L181)=0,"-",IF(AND(L181&lt;=5,I181&gt;=50),5,IF(AND(L181&lt;=10,(I181+J181)&gt;=50),4,IF(L181&lt;=15,3,2))))</f>
        <v>-</v>
      </c>
      <c r="N180" s="114">
        <f>SUMIF($A$8:$A$151,476,$N$8:$N$151)</f>
        <v>0</v>
      </c>
      <c r="O180" s="115">
        <f>SUMIF($A$8:$A$151,476,$O$8:$O$151)</f>
        <v>0</v>
      </c>
      <c r="P180" s="115">
        <f>SUMIF($A$8:$A$151,476,$P$8:$P$151)</f>
        <v>0</v>
      </c>
      <c r="Q180" s="117">
        <f>SUMIF($A$8:$A$151,476,$Q$8:$Q$151)</f>
        <v>0</v>
      </c>
      <c r="R180" s="116" t="str">
        <f>IF(SUM(N181:Q181)=0,"-",IF(AND(Q181&lt;=5,N181&gt;=50),5,IF(AND(Q181&lt;=10,(N181+O181)&gt;=50),4,IF(Q181&lt;=15,3,2))))</f>
        <v>-</v>
      </c>
      <c r="S180" s="1230" t="str">
        <f>IF(ISERR((H181+R181)/2),"-",(H181+R181)/2)</f>
        <v>-</v>
      </c>
      <c r="T180" s="114">
        <f>SUMIF($A$8:$A$151,476,T$8:T$151)</f>
        <v>0</v>
      </c>
      <c r="U180" s="115">
        <f>SUMIF($A$8:$A$151,476,U$8:U$151)</f>
        <v>0</v>
      </c>
      <c r="V180" s="115">
        <f>SUMIF($A$8:$A$151,476,V$8:V$151)</f>
        <v>0</v>
      </c>
      <c r="W180" s="117">
        <f>SUMIF($A$8:$A$151,476,W$8:W$151)</f>
        <v>0</v>
      </c>
      <c r="X180" s="116" t="str">
        <f>IF(SUM(T181:W181)=0,"-",IF(AND(W181&lt;=5,T181&gt;=50),5,IF(AND(W181&lt;=10,(T181+U181)&gt;=50),4,IF(W181&lt;=15,3,2))))</f>
        <v>-</v>
      </c>
      <c r="Y180" s="114">
        <f>SUMIF($A$8:$A$151,476,Y$8:Y$151)</f>
        <v>0</v>
      </c>
      <c r="Z180" s="115">
        <f>SUMIF($A$8:$A$151,476,Z$8:Z$151)</f>
        <v>0</v>
      </c>
      <c r="AA180" s="115">
        <f>SUMIF($A$8:$A$151,476,AA$8:AA$151)</f>
        <v>0</v>
      </c>
      <c r="AB180" s="117">
        <f>SUMIF($A$8:$A$151,476,AB$8:AB$151)</f>
        <v>0</v>
      </c>
      <c r="AC180" s="116" t="str">
        <f>IF(SUM(Y181:AB181)=0,"-",IF(AND(AB181&lt;=5,Y181&gt;=50),5,IF(AND(AB181&lt;=10,(Y181+Z181)&gt;=50),4,IF(AB181&lt;=15,3,2))))</f>
        <v>-</v>
      </c>
      <c r="AD180" s="114">
        <f>SUMIF($A$8:$A$151,476,AD$8:AD$151)</f>
        <v>0</v>
      </c>
      <c r="AE180" s="115">
        <f>SUMIF($A$8:$A$151,476,AE$8:AE$151)</f>
        <v>0</v>
      </c>
      <c r="AF180" s="115">
        <f>SUMIF($A$8:$A$151,476,AF$8:AF$151)</f>
        <v>0</v>
      </c>
      <c r="AG180" s="117">
        <f>SUMIF($A$8:$A$151,476,AG$8:AG$151)</f>
        <v>0</v>
      </c>
      <c r="AH180" s="116" t="str">
        <f>IF(SUM(AD181:AG181)=0,"-",IF(AND(AG181&lt;=5,AD181&gt;=50),5,IF(AND(AG181&lt;=10,(AD181+AE181)&gt;=50),4,IF(AG181&lt;=15,3,2))))</f>
        <v>-</v>
      </c>
      <c r="AI180" s="114">
        <f>SUMIF($A$8:$A$151,476,AI$8:AI$151)</f>
        <v>0</v>
      </c>
      <c r="AJ180" s="115">
        <f>SUMIF($A$8:$A$151,476,AJ$8:AJ$151)</f>
        <v>0</v>
      </c>
      <c r="AK180" s="115">
        <f>SUMIF($A$8:$A$151,476,AK$8:AK$151)</f>
        <v>0</v>
      </c>
      <c r="AL180" s="117">
        <f>SUMIF($A$8:$A$151,476,AL$8:AL$151)</f>
        <v>0</v>
      </c>
      <c r="AM180" s="116" t="str">
        <f>IF(SUM(AI181:AL181)=0,"-",IF(AND(AL181&lt;=5,AI181&gt;=50),5,IF(AND(AL181&lt;=10,(AI181+AJ181)&gt;=50),4,IF(AL181&lt;=15,3,2))))</f>
        <v>-</v>
      </c>
      <c r="AN180" s="114">
        <f>SUMIF($A$8:$A$151,476,AN$8:AN$151)</f>
        <v>0</v>
      </c>
      <c r="AO180" s="115">
        <f>SUMIF($A$8:$A$151,476,AO$8:AO$151)</f>
        <v>0</v>
      </c>
      <c r="AP180" s="115">
        <f>SUMIF($A$8:$A$151,476,AP$8:AP$151)</f>
        <v>0</v>
      </c>
      <c r="AQ180" s="117">
        <f>SUMIF($A$8:$A$151,476,AQ$8:AQ$151)</f>
        <v>0</v>
      </c>
      <c r="AR180" s="116" t="str">
        <f>IF(SUM(AN181:AQ181)=0,"-",IF(AND(AQ181&lt;=5,AN181&gt;=50),5,IF(AND(AQ181&lt;=10,(AN181+AO181)&gt;=50),4,IF(AQ181&lt;=15,3,2))))</f>
        <v>-</v>
      </c>
      <c r="AS180" s="114">
        <f>SUMIF($A$8:$A$151,476,AS$8:AS$151)</f>
        <v>0</v>
      </c>
      <c r="AT180" s="115">
        <f>SUMIF($A$8:$A$151,476,AT$8:AT$151)</f>
        <v>0</v>
      </c>
      <c r="AU180" s="115">
        <f>SUMIF($A$8:$A$151,476,AU$8:AU$151)</f>
        <v>0</v>
      </c>
      <c r="AV180" s="117">
        <f>SUMIF($A$8:$A$151,476,AV$8:AV$151)</f>
        <v>0</v>
      </c>
      <c r="AW180" s="116" t="str">
        <f>IF(SUM(AS181:AV181)=0,"-",IF(AND(AV181&lt;=5,AS181&gt;=50),5,IF(AND(AV181&lt;=10,(AS181+AT181)&gt;=50),4,IF(AV181&lt;=15,3,2))))</f>
        <v>-</v>
      </c>
      <c r="AX180" s="114">
        <f>SUMIF($A$8:$A$151,476,AX$8:AX$151)</f>
        <v>0</v>
      </c>
      <c r="AY180" s="115">
        <f>SUMIF($A$8:$A$151,476,AY$8:AY$151)</f>
        <v>0</v>
      </c>
      <c r="AZ180" s="115">
        <f>SUMIF($A$8:$A$151,476,AZ$8:AZ$151)</f>
        <v>0</v>
      </c>
      <c r="BA180" s="117">
        <f>SUMIF($A$8:$A$151,476,BA$8:BA$151)</f>
        <v>0</v>
      </c>
      <c r="BB180" s="116" t="str">
        <f>IF(SUM(AX181:BA181)=0,"-",IF(AND(BA181&lt;=5,AX181&gt;=50),5,IF(AND(BA181&lt;=10,(AX181+AY181)&gt;=50),4,IF(BA181&lt;=15,3,2))))</f>
        <v>-</v>
      </c>
      <c r="BC180" s="114">
        <f>SUMIF($A$8:$A$151,476,BC$8:BC$151)</f>
        <v>0</v>
      </c>
      <c r="BD180" s="115">
        <f>SUMIF($A$8:$A$151,476,BD$8:BD$151)</f>
        <v>0</v>
      </c>
      <c r="BE180" s="115">
        <f>SUMIF($A$8:$A$151,476,BE$8:BE$151)</f>
        <v>0</v>
      </c>
      <c r="BF180" s="117">
        <f>SUMIF($A$8:$A$151,476,BF$8:BF$151)</f>
        <v>0</v>
      </c>
      <c r="BG180" s="116" t="str">
        <f>IF(SUM(BC181:BF181)=0,"-",IF(AND(BF181&lt;=5,BC181&gt;=50),5,IF(AND(BF181&lt;=10,(BC181+BD181)&gt;=50),4,IF(BF181&lt;=15,3,2))))</f>
        <v>-</v>
      </c>
      <c r="BH180" s="114">
        <f>SUMIF($A$8:$A$151,476,BH$8:BH$151)</f>
        <v>0</v>
      </c>
      <c r="BI180" s="115">
        <f>SUMIF($A$8:$A$151,476,BI$8:BI$151)</f>
        <v>0</v>
      </c>
      <c r="BJ180" s="115">
        <f>SUMIF($A$8:$A$151,476,BJ$8:BJ$151)</f>
        <v>0</v>
      </c>
      <c r="BK180" s="117">
        <f>SUMIF($A$8:$A$151,476,BK$8:BK$151)</f>
        <v>0</v>
      </c>
      <c r="BL180" s="116" t="str">
        <f>IF(SUM(BH181:BK181)=0,"-",IF(AND(BK181&lt;=5,BH181&gt;=50),5,IF(AND(BK181&lt;=10,(BH181+BI181)&gt;=50),4,IF(BK181&lt;=15,3,2))))</f>
        <v>-</v>
      </c>
      <c r="BM180" s="114">
        <f>SUMIF($A$8:$A$151,476,BM$8:BM$151)</f>
        <v>0</v>
      </c>
      <c r="BN180" s="115">
        <f>SUMIF($A$8:$A$151,476,BN$8:BN$151)</f>
        <v>0</v>
      </c>
      <c r="BO180" s="115">
        <f>SUMIF($A$8:$A$151,476,BO$8:BO$151)</f>
        <v>0</v>
      </c>
      <c r="BP180" s="117">
        <f>SUMIF($A$8:$A$151,476,BP$8:BP$151)</f>
        <v>0</v>
      </c>
      <c r="BQ180" s="116" t="str">
        <f>IF(SUM(BM181:BP181)=0,"-",IF(AND(BP181&lt;=5,BM181&gt;=50),5,IF(AND(BP181&lt;=10,(BM181+BN181)&gt;=50),4,IF(BP181&lt;=15,3,2))))</f>
        <v>-</v>
      </c>
      <c r="BR180" s="1239" t="str">
        <f>BL181</f>
        <v>-</v>
      </c>
      <c r="BT180" s="1266">
        <v>4</v>
      </c>
      <c r="BU180" s="1229"/>
      <c r="BV180" s="263">
        <v>1</v>
      </c>
    </row>
    <row r="181" spans="1:84" ht="13.5" thickBot="1">
      <c r="A181" s="1238"/>
      <c r="B181" s="1228"/>
      <c r="C181" s="1228"/>
      <c r="D181" s="122" t="str">
        <f>IF(ISERR(D180/SUM(D180:G180)*100),"0,0",D180/SUM(D180:G180)*100)</f>
        <v>0,0</v>
      </c>
      <c r="E181" s="123" t="str">
        <f>IF(ISERR(E180/SUM(D180:G180)*100),"0,0",E180/SUM(D180:G180)*100)</f>
        <v>0,0</v>
      </c>
      <c r="F181" s="123" t="str">
        <f>IF(ISERR(F180/SUM(D180:G180)*100),"0,0",F180/SUM(D180:G180)*100)</f>
        <v>0,0</v>
      </c>
      <c r="G181" s="146" t="str">
        <f>IF(ISERR(G180/SUM(D180:G180)*100),"0,0",G180/SUM(D180:G180)*100)</f>
        <v>0,0</v>
      </c>
      <c r="H181" s="125" t="str">
        <f>IF(ISERR(SUM(D180*5,E180*4,F180*3,G180*2)/SUM(D180:G180)),"-",SUM(D180*5,E180*4,F180*3,G180*2)/SUM(D180:G180))</f>
        <v>-</v>
      </c>
      <c r="I181" s="122" t="str">
        <f>IF(ISERR(I180/SUM(I180:L180)*100),"0,0",I180/SUM(I180:L180)*100)</f>
        <v>0,0</v>
      </c>
      <c r="J181" s="123" t="str">
        <f>IF(ISERR(J180/SUM(I180:L180)*100),"0,0",J180/SUM(I180:L180)*100)</f>
        <v>0,0</v>
      </c>
      <c r="K181" s="123" t="str">
        <f>IF(ISERR(K180/SUM(I180:L180)*100),"0,0",K180/SUM(I180:L180)*100)</f>
        <v>0,0</v>
      </c>
      <c r="L181" s="146" t="str">
        <f>IF(ISERR(L180/SUM(I180:L180)*100),"0,0",L180/SUM(I180:L180)*100)</f>
        <v>0,0</v>
      </c>
      <c r="M181" s="125" t="str">
        <f>IF(ISERR(SUM(I180*5,J180*4,K180*3,L180*2)/SUM(I180:L180)),"-",SUM(I180*5,J180*4,K180*3,L180*2)/SUM(I180:L180))</f>
        <v>-</v>
      </c>
      <c r="N181" s="122" t="str">
        <f>IF(ISERR(N180/SUM(N180:Q180)*100),"0,0",N180/SUM(N180:Q180)*100)</f>
        <v>0,0</v>
      </c>
      <c r="O181" s="123" t="str">
        <f>IF(ISERR(O180/SUM(N180:Q180)*100),"0,0",O180/SUM(N180:Q180)*100)</f>
        <v>0,0</v>
      </c>
      <c r="P181" s="123" t="str">
        <f>IF(ISERR(P180/SUM(N180:Q180)*100),"0,0",P180/SUM(N180:Q180)*100)</f>
        <v>0,0</v>
      </c>
      <c r="Q181" s="146" t="str">
        <f>IF(ISERR(Q180/SUM(N180:Q180)*100),"0,0",Q180/SUM(N180:Q180)*100)</f>
        <v>0,0</v>
      </c>
      <c r="R181" s="125" t="str">
        <f>IF(ISERR(SUM(N180*5,O180*4,P180*3,Q180*2)/SUM(N180:Q180)),"-",SUM(N180*5,O180*4,P180*3,Q180*2)/SUM(N180:Q180))</f>
        <v>-</v>
      </c>
      <c r="S181" s="1231"/>
      <c r="T181" s="122" t="str">
        <f>IF(ISERR(T180/SUM(T180:W180)*100),"0,0",T180/SUM(T180:W180)*100)</f>
        <v>0,0</v>
      </c>
      <c r="U181" s="123" t="str">
        <f>IF(ISERR(U180/SUM(T180:W180)*100),"0,0",U180/SUM(T180:W180)*100)</f>
        <v>0,0</v>
      </c>
      <c r="V181" s="123" t="str">
        <f>IF(ISERR(V180/SUM(T180:W180)*100),"0,0",V180/SUM(T180:W180)*100)</f>
        <v>0,0</v>
      </c>
      <c r="W181" s="146" t="str">
        <f>IF(ISERR(W180/SUM(T180:W180)*100),"0,0",W180/SUM(T180:W180)*100)</f>
        <v>0,0</v>
      </c>
      <c r="X181" s="125" t="str">
        <f>IF(ISERR(SUM(T180*5,U180*4,V180*3,W180*2)/SUM(T180:W180)),"-",SUM(T180*5,U180*4,V180*3,W180*2)/SUM(T180:W180))</f>
        <v>-</v>
      </c>
      <c r="Y181" s="122" t="str">
        <f>IF(ISERR(Y180/SUM(Y180:AB180)*100),"0,0",Y180/SUM(Y180:AB180)*100)</f>
        <v>0,0</v>
      </c>
      <c r="Z181" s="123" t="str">
        <f>IF(ISERR(Z180/SUM(Y180:AB180)*100),"0,0",Z180/SUM(Y180:AB180)*100)</f>
        <v>0,0</v>
      </c>
      <c r="AA181" s="123" t="str">
        <f>IF(ISERR(AA180/SUM(Y180:AB180)*100),"0,0",AA180/SUM(Y180:AB180)*100)</f>
        <v>0,0</v>
      </c>
      <c r="AB181" s="146" t="str">
        <f>IF(ISERR(AB180/SUM(Y180:AB180)*100),"0,0",AB180/SUM(Y180:AB180)*100)</f>
        <v>0,0</v>
      </c>
      <c r="AC181" s="125" t="str">
        <f>IF(ISERR(SUM(Y180*5,Z180*4,AA180*3,AB180*2)/SUM(Y180:AB180)),"-",SUM(Y180*5,Z180*4,AA180*3,AB180*2)/SUM(Y180:AB180))</f>
        <v>-</v>
      </c>
      <c r="AD181" s="122" t="str">
        <f>IF(ISERR(AD180/SUM(AD180:AG180)*100),"0,0",AD180/SUM(AD180:AG180)*100)</f>
        <v>0,0</v>
      </c>
      <c r="AE181" s="123" t="str">
        <f>IF(ISERR(AE180/SUM(AD180:AG180)*100),"0,0",AE180/SUM(AD180:AG180)*100)</f>
        <v>0,0</v>
      </c>
      <c r="AF181" s="123" t="str">
        <f>IF(ISERR(AF180/SUM(AD180:AG180)*100),"0,0",AF180/SUM(AD180:AG180)*100)</f>
        <v>0,0</v>
      </c>
      <c r="AG181" s="146" t="str">
        <f>IF(ISERR(AG180/SUM(AD180:AG180)*100),"0,0",AG180/SUM(AD180:AG180)*100)</f>
        <v>0,0</v>
      </c>
      <c r="AH181" s="125" t="str">
        <f>IF(ISERR(SUM(AD180*5,AE180*4,AF180*3,AG180*2)/SUM(AD180:AG180)),"-",SUM(AD180*5,AE180*4,AF180*3,AG180*2)/SUM(AD180:AG180))</f>
        <v>-</v>
      </c>
      <c r="AI181" s="122" t="str">
        <f>IF(ISERR(AI180/SUM(AI180:AL180)*100),"0,0",AI180/SUM(AI180:AL180)*100)</f>
        <v>0,0</v>
      </c>
      <c r="AJ181" s="123" t="str">
        <f>IF(ISERR(AJ180/SUM(AI180:AL180)*100),"0,0",AJ180/SUM(AI180:AL180)*100)</f>
        <v>0,0</v>
      </c>
      <c r="AK181" s="123" t="str">
        <f>IF(ISERR(AK180/SUM(AI180:AL180)*100),"0,0",AK180/SUM(AI180:AL180)*100)</f>
        <v>0,0</v>
      </c>
      <c r="AL181" s="146" t="str">
        <f>IF(ISERR(AL180/SUM(AI180:AL180)*100),"0,0",AL180/SUM(AI180:AL180)*100)</f>
        <v>0,0</v>
      </c>
      <c r="AM181" s="125" t="str">
        <f>IF(ISERR(SUM(AI180*5,AJ180*4,AK180*3,AL180*2)/SUM(AI180:AL180)),"-",SUM(AI180*5,AJ180*4,AK180*3,AL180*2)/SUM(AI180:AL180))</f>
        <v>-</v>
      </c>
      <c r="AN181" s="122" t="str">
        <f>IF(ISERR(AN180/SUM(AN180:AQ180)*100),"0,0",AN180/SUM(AN180:AQ180)*100)</f>
        <v>0,0</v>
      </c>
      <c r="AO181" s="123" t="str">
        <f>IF(ISERR(AO180/SUM(AN180:AQ180)*100),"0,0",AO180/SUM(AN180:AQ180)*100)</f>
        <v>0,0</v>
      </c>
      <c r="AP181" s="123" t="str">
        <f>IF(ISERR(AP180/SUM(AN180:AQ180)*100),"0,0",AP180/SUM(AN180:AQ180)*100)</f>
        <v>0,0</v>
      </c>
      <c r="AQ181" s="146" t="str">
        <f>IF(ISERR(AQ180/SUM(AN180:AQ180)*100),"0,0",AQ180/SUM(AN180:AQ180)*100)</f>
        <v>0,0</v>
      </c>
      <c r="AR181" s="125" t="str">
        <f>IF(ISERR(SUM(AN180*5,AO180*4,AP180*3,AQ180*2)/SUM(AN180:AQ180)),"-",SUM(AN180*5,AO180*4,AP180*3,AQ180*2)/SUM(AN180:AQ180))</f>
        <v>-</v>
      </c>
      <c r="AS181" s="122" t="str">
        <f>IF(ISERR(AS180/SUM(AS180:AV180)*100),"0,0",AS180/SUM(AS180:AV180)*100)</f>
        <v>0,0</v>
      </c>
      <c r="AT181" s="123" t="str">
        <f>IF(ISERR(AT180/SUM(AS180:AV180)*100),"0,0",AT180/SUM(AS180:AV180)*100)</f>
        <v>0,0</v>
      </c>
      <c r="AU181" s="123" t="str">
        <f>IF(ISERR(AU180/SUM(AS180:AV180)*100),"0,0",AU180/SUM(AS180:AV180)*100)</f>
        <v>0,0</v>
      </c>
      <c r="AV181" s="146" t="str">
        <f>IF(ISERR(AV180/SUM(AS180:AV180)*100),"0,0",AV180/SUM(AS180:AV180)*100)</f>
        <v>0,0</v>
      </c>
      <c r="AW181" s="125" t="str">
        <f>IF(ISERR(SUM(AS180*5,AT180*4,AU180*3,AV180*2)/SUM(AS180:AV180)),"-",SUM(AS180*5,AT180*4,AU180*3,AV180*2)/SUM(AS180:AV180))</f>
        <v>-</v>
      </c>
      <c r="AX181" s="122" t="str">
        <f>IF(ISERR(AX180/SUM(AX180:BA180)*100),"0,0",AX180/SUM(AX180:BA180)*100)</f>
        <v>0,0</v>
      </c>
      <c r="AY181" s="123" t="str">
        <f>IF(ISERR(AY180/SUM(AX180:BA180)*100),"0,0",AY180/SUM(AX180:BA180)*100)</f>
        <v>0,0</v>
      </c>
      <c r="AZ181" s="123" t="str">
        <f>IF(ISERR(AZ180/SUM(AX180:BA180)*100),"0,0",AZ180/SUM(AX180:BA180)*100)</f>
        <v>0,0</v>
      </c>
      <c r="BA181" s="146" t="str">
        <f>IF(ISERR(BA180/SUM(AX180:BA180)*100),"0,0",BA180/SUM(AX180:BA180)*100)</f>
        <v>0,0</v>
      </c>
      <c r="BB181" s="125" t="str">
        <f>IF(ISERR(SUM(AX180*5,AY180*4,AZ180*3,BA180*2)/SUM(AX180:BA180)),"-",SUM(AX180*5,AY180*4,AZ180*3,BA180*2)/SUM(AX180:BA180))</f>
        <v>-</v>
      </c>
      <c r="BC181" s="122" t="str">
        <f>IF(ISERR(BC180/SUM(BC180:BF180)*100),"0,0",BC180/SUM(BC180:BF180)*100)</f>
        <v>0,0</v>
      </c>
      <c r="BD181" s="123" t="str">
        <f>IF(ISERR(BD180/SUM(BC180:BF180)*100),"0,0",BD180/SUM(BC180:BF180)*100)</f>
        <v>0,0</v>
      </c>
      <c r="BE181" s="123" t="str">
        <f>IF(ISERR(BE180/SUM(BC180:BF180)*100),"0,0",BE180/SUM(BC180:BF180)*100)</f>
        <v>0,0</v>
      </c>
      <c r="BF181" s="146" t="str">
        <f>IF(ISERR(BF180/SUM(BC180:BF180)*100),"0,0",BF180/SUM(BC180:BF180)*100)</f>
        <v>0,0</v>
      </c>
      <c r="BG181" s="125" t="str">
        <f>IF(ISERR(SUM(BC180*5,BD180*4,BE180*3,BF180*2)/SUM(BC180:BF180)),"-",SUM(BC180*5,BD180*4,BE180*3,BF180*2)/SUM(BC180:BF180))</f>
        <v>-</v>
      </c>
      <c r="BH181" s="122" t="str">
        <f>IF(ISERR(BH180/SUM(BH180:BK180)*100),"0,0",BH180/SUM(BH180:BK180)*100)</f>
        <v>0,0</v>
      </c>
      <c r="BI181" s="123" t="str">
        <f>IF(ISERR(BI180/SUM(BH180:BK180)*100),"0,0",BI180/SUM(BH180:BK180)*100)</f>
        <v>0,0</v>
      </c>
      <c r="BJ181" s="123" t="str">
        <f>IF(ISERR(BJ180/SUM(BH180:BK180)*100),"0,0",BJ180/SUM(BH180:BK180)*100)</f>
        <v>0,0</v>
      </c>
      <c r="BK181" s="146" t="str">
        <f>IF(ISERR(BK180/SUM(BH180:BK180)*100),"0,0",BK180/SUM(BH180:BK180)*100)</f>
        <v>0,0</v>
      </c>
      <c r="BL181" s="125" t="str">
        <f>IF(ISERR(SUM(BH180*5,BI180*4,BJ180*3,BK180*2)/SUM(BH180:BK180)),"-",SUM(BH180*5,BI180*4,BJ180*3,BK180*2)/SUM(BH180:BK180))</f>
        <v>-</v>
      </c>
      <c r="BM181" s="122" t="str">
        <f>IF(ISERR(BM180/SUM(BM180:BP180)*100),"0,0",BM180/SUM(BM180:BP180)*100)</f>
        <v>0,0</v>
      </c>
      <c r="BN181" s="123" t="str">
        <f>IF(ISERR(BN180/SUM(BM180:BP180)*100),"0,0",BN180/SUM(BM180:BP180)*100)</f>
        <v>0,0</v>
      </c>
      <c r="BO181" s="123" t="str">
        <f>IF(ISERR(BO180/SUM(BM180:BP180)*100),"0,0",BO180/SUM(BM180:BP180)*100)</f>
        <v>0,0</v>
      </c>
      <c r="BP181" s="146" t="str">
        <f>IF(ISERR(BP180/SUM(BM180:BP180)*100),"0,0",BP180/SUM(BM180:BP180)*100)</f>
        <v>0,0</v>
      </c>
      <c r="BQ181" s="125" t="str">
        <f>IF(ISERR(SUM(BM180*5,BN180*4,BO180*3,BP180*2)/SUM(BM180:BP180)),"-",SUM(BM180*5,BN180*4,BO180*3,BP180*2)/SUM(BM180:BP180))</f>
        <v>-</v>
      </c>
      <c r="BR181" s="1240"/>
      <c r="BT181" s="1267"/>
      <c r="BU181" s="1229"/>
      <c r="BV181" s="264"/>
      <c r="BY181" s="577"/>
      <c r="BZ181" s="577"/>
      <c r="CA181" s="577"/>
      <c r="CB181" s="577"/>
      <c r="CC181" s="577"/>
      <c r="CD181" s="577"/>
      <c r="CE181" s="577"/>
      <c r="CF181" s="577"/>
    </row>
    <row r="182" spans="1:84" ht="13.5" thickBot="1">
      <c r="A182" s="1236" t="s">
        <v>321</v>
      </c>
      <c r="B182" s="1227">
        <f>SUMIF($A$8:$A$151,477,$BT$8:$BT$151)</f>
        <v>3</v>
      </c>
      <c r="C182" s="1227">
        <f>IF(SUM(D182:G182)&gt;0,SUM(D182:G182),IF(SUM(I182:L182)&gt;0,SUM(I182:L182),IF(SUM(N182:Q182)&gt;0,SUM(N182:Q182),0)))</f>
        <v>0</v>
      </c>
      <c r="D182" s="114">
        <f>SUMIF($A$8:$A$151,477,$D$8:$D$151)</f>
        <v>0</v>
      </c>
      <c r="E182" s="115">
        <f>SUMIF($A$8:$A$151,477,$E$8:$E$151)</f>
        <v>0</v>
      </c>
      <c r="F182" s="115">
        <f>SUMIF($A$8:$A$151,477,$F$8:$F$151)</f>
        <v>0</v>
      </c>
      <c r="G182" s="117">
        <f>SUMIF($A$8:$A$151,477,$G$8:$G$151)</f>
        <v>0</v>
      </c>
      <c r="H182" s="116" t="str">
        <f>IF(SUM(D183:G183)=0,"-",IF(AND(G183&lt;=5,D183&gt;=50),5,IF(AND(G183&lt;=10,(D183+E183)&gt;=50),4,IF(G183&lt;=15,3,2))))</f>
        <v>-</v>
      </c>
      <c r="I182" s="114">
        <f>SUMIF($A$8:$A$151,477,$I$8:$I$151)</f>
        <v>0</v>
      </c>
      <c r="J182" s="115">
        <f>SUMIF($A$8:$A$151,477,$J$8:$J$151)</f>
        <v>0</v>
      </c>
      <c r="K182" s="115">
        <f>SUMIF($A$8:$A$151,477,$K$8:$K$151)</f>
        <v>0</v>
      </c>
      <c r="L182" s="117">
        <f>SUMIF($A$8:$A$151,477,$L$8:$L$151)</f>
        <v>0</v>
      </c>
      <c r="M182" s="116" t="str">
        <f>IF(SUM(I183:L183)=0,"-",IF(AND(L183&lt;=5,I183&gt;=50),5,IF(AND(L183&lt;=10,(I183+J183)&gt;=50),4,IF(L183&lt;=15,3,2))))</f>
        <v>-</v>
      </c>
      <c r="N182" s="114">
        <f>SUMIF($A$8:$A$151,477,$N$8:$N$151)</f>
        <v>0</v>
      </c>
      <c r="O182" s="115">
        <f>SUMIF($A$8:$A$151,477,$O$8:$O$151)</f>
        <v>0</v>
      </c>
      <c r="P182" s="115">
        <f>SUMIF($A$8:$A$151,477,$P$8:$P$151)</f>
        <v>0</v>
      </c>
      <c r="Q182" s="117">
        <f>SUMIF($A$8:$A$151,477,$Q$8:$Q$151)</f>
        <v>0</v>
      </c>
      <c r="R182" s="116" t="str">
        <f>IF(SUM(N183:Q183)=0,"-",IF(AND(Q183&lt;=5,N183&gt;=50),5,IF(AND(Q183&lt;=10,(N183+O183)&gt;=50),4,IF(Q183&lt;=15,3,2))))</f>
        <v>-</v>
      </c>
      <c r="S182" s="1230" t="str">
        <f>IF(ISERR((H183+R183)/2),"-",(H183+R183)/2)</f>
        <v>-</v>
      </c>
      <c r="T182" s="114">
        <f>SUMIF($A$8:$A$151,477,T$8:T$151)</f>
        <v>0</v>
      </c>
      <c r="U182" s="115">
        <f>SUMIF($A$8:$A$151,477,U$8:U$151)</f>
        <v>0</v>
      </c>
      <c r="V182" s="115">
        <f>SUMIF($A$8:$A$151,477,V$8:V$151)</f>
        <v>0</v>
      </c>
      <c r="W182" s="117">
        <f>SUMIF($A$8:$A$151,477,W$8:W$151)</f>
        <v>0</v>
      </c>
      <c r="X182" s="116" t="str">
        <f>IF(SUM(T183:W183)=0,"-",IF(AND(W183&lt;=5,T183&gt;=50),5,IF(AND(W183&lt;=10,(T183+U183)&gt;=50),4,IF(W183&lt;=15,3,2))))</f>
        <v>-</v>
      </c>
      <c r="Y182" s="114">
        <f>SUMIF($A$8:$A$151,477,Y$8:Y$151)</f>
        <v>0</v>
      </c>
      <c r="Z182" s="115">
        <f>SUMIF($A$8:$A$151,477,Z$8:Z$151)</f>
        <v>0</v>
      </c>
      <c r="AA182" s="115">
        <f>SUMIF($A$8:$A$151,477,AA$8:AA$151)</f>
        <v>0</v>
      </c>
      <c r="AB182" s="117">
        <f>SUMIF($A$8:$A$151,477,AB$8:AB$151)</f>
        <v>0</v>
      </c>
      <c r="AC182" s="116" t="str">
        <f>IF(SUM(Y183:AB183)=0,"-",IF(AND(AB183&lt;=5,Y183&gt;=50),5,IF(AND(AB183&lt;=10,(Y183+Z183)&gt;=50),4,IF(AB183&lt;=15,3,2))))</f>
        <v>-</v>
      </c>
      <c r="AD182" s="114">
        <f>SUMIF($A$8:$A$151,477,AD$8:AD$151)</f>
        <v>0</v>
      </c>
      <c r="AE182" s="115">
        <f>SUMIF($A$8:$A$151,477,AE$8:AE$151)</f>
        <v>0</v>
      </c>
      <c r="AF182" s="115">
        <f>SUMIF($A$8:$A$151,477,AF$8:AF$151)</f>
        <v>0</v>
      </c>
      <c r="AG182" s="117">
        <f>SUMIF($A$8:$A$151,477,AG$8:AG$151)</f>
        <v>0</v>
      </c>
      <c r="AH182" s="116" t="str">
        <f>IF(SUM(AD183:AG183)=0,"-",IF(AND(AG183&lt;=5,AD183&gt;=50),5,IF(AND(AG183&lt;=10,(AD183+AE183)&gt;=50),4,IF(AG183&lt;=15,3,2))))</f>
        <v>-</v>
      </c>
      <c r="AI182" s="114">
        <f>SUMIF($A$8:$A$151,477,AI$8:AI$151)</f>
        <v>0</v>
      </c>
      <c r="AJ182" s="115">
        <f>SUMIF($A$8:$A$151,477,AJ$8:AJ$151)</f>
        <v>0</v>
      </c>
      <c r="AK182" s="115">
        <f>SUMIF($A$8:$A$151,477,AK$8:AK$151)</f>
        <v>0</v>
      </c>
      <c r="AL182" s="117">
        <f>SUMIF($A$8:$A$151,477,AL$8:AL$151)</f>
        <v>0</v>
      </c>
      <c r="AM182" s="116" t="str">
        <f>IF(SUM(AI183:AL183)=0,"-",IF(AND(AL183&lt;=5,AI183&gt;=50),5,IF(AND(AL183&lt;=10,(AI183+AJ183)&gt;=50),4,IF(AL183&lt;=15,3,2))))</f>
        <v>-</v>
      </c>
      <c r="AN182" s="114">
        <f>SUMIF($A$8:$A$151,477,AN$8:AN$151)</f>
        <v>0</v>
      </c>
      <c r="AO182" s="115">
        <f>SUMIF($A$8:$A$151,477,AO$8:AO$151)</f>
        <v>0</v>
      </c>
      <c r="AP182" s="115">
        <f>SUMIF($A$8:$A$151,477,AP$8:AP$151)</f>
        <v>0</v>
      </c>
      <c r="AQ182" s="117">
        <f>SUMIF($A$8:$A$151,477,AQ$8:AQ$151)</f>
        <v>0</v>
      </c>
      <c r="AR182" s="116" t="str">
        <f>IF(SUM(AN183:AQ183)=0,"-",IF(AND(AQ183&lt;=5,AN183&gt;=50),5,IF(AND(AQ183&lt;=10,(AN183+AO183)&gt;=50),4,IF(AQ183&lt;=15,3,2))))</f>
        <v>-</v>
      </c>
      <c r="AS182" s="114">
        <f>SUMIF($A$8:$A$151,477,AS$8:AS$151)</f>
        <v>0</v>
      </c>
      <c r="AT182" s="115">
        <f>SUMIF($A$8:$A$151,477,AT$8:AT$151)</f>
        <v>0</v>
      </c>
      <c r="AU182" s="115">
        <f>SUMIF($A$8:$A$151,477,AU$8:AU$151)</f>
        <v>0</v>
      </c>
      <c r="AV182" s="117">
        <f>SUMIF($A$8:$A$151,477,AV$8:AV$151)</f>
        <v>0</v>
      </c>
      <c r="AW182" s="116" t="str">
        <f>IF(SUM(AS183:AV183)=0,"-",IF(AND(AV183&lt;=5,AS183&gt;=50),5,IF(AND(AV183&lt;=10,(AS183+AT183)&gt;=50),4,IF(AV183&lt;=15,3,2))))</f>
        <v>-</v>
      </c>
      <c r="AX182" s="114">
        <f>SUMIF($A$8:$A$151,477,AX$8:AX$151)</f>
        <v>0</v>
      </c>
      <c r="AY182" s="115">
        <f>SUMIF($A$8:$A$151,477,AY$8:AY$151)</f>
        <v>0</v>
      </c>
      <c r="AZ182" s="115">
        <f>SUMIF($A$8:$A$151,477,AZ$8:AZ$151)</f>
        <v>0</v>
      </c>
      <c r="BA182" s="117">
        <f>SUMIF($A$8:$A$151,477,BA$8:BA$151)</f>
        <v>0</v>
      </c>
      <c r="BB182" s="116" t="str">
        <f>IF(SUM(AX183:BA183)=0,"-",IF(AND(BA183&lt;=5,AX183&gt;=50),5,IF(AND(BA183&lt;=10,(AX183+AY183)&gt;=50),4,IF(BA183&lt;=15,3,2))))</f>
        <v>-</v>
      </c>
      <c r="BC182" s="114">
        <f>SUMIF($A$8:$A$151,477,BC$8:BC$151)</f>
        <v>0</v>
      </c>
      <c r="BD182" s="115">
        <f>SUMIF($A$8:$A$151,477,BD$8:BD$151)</f>
        <v>0</v>
      </c>
      <c r="BE182" s="115">
        <f>SUMIF($A$8:$A$151,477,BE$8:BE$151)</f>
        <v>0</v>
      </c>
      <c r="BF182" s="117">
        <f>SUMIF($A$8:$A$151,477,BF$8:BF$151)</f>
        <v>0</v>
      </c>
      <c r="BG182" s="116" t="str">
        <f>IF(SUM(BC183:BF183)=0,"-",IF(AND(BF183&lt;=5,BC183&gt;=50),5,IF(AND(BF183&lt;=10,(BC183+BD183)&gt;=50),4,IF(BF183&lt;=15,3,2))))</f>
        <v>-</v>
      </c>
      <c r="BH182" s="114">
        <f>SUMIF($A$8:$A$151,477,BH$8:BH$151)</f>
        <v>0</v>
      </c>
      <c r="BI182" s="115">
        <f>SUMIF($A$8:$A$151,477,BI$8:BI$151)</f>
        <v>0</v>
      </c>
      <c r="BJ182" s="115">
        <f>SUMIF($A$8:$A$151,477,BJ$8:BJ$151)</f>
        <v>0</v>
      </c>
      <c r="BK182" s="117">
        <f>SUMIF($A$8:$A$151,477,BK$8:BK$151)</f>
        <v>0</v>
      </c>
      <c r="BL182" s="116" t="str">
        <f>IF(SUM(BH183:BK183)=0,"-",IF(AND(BK183&lt;=5,BH183&gt;=50),5,IF(AND(BK183&lt;=10,(BH183+BI183)&gt;=50),4,IF(BK183&lt;=15,3,2))))</f>
        <v>-</v>
      </c>
      <c r="BM182" s="114">
        <f>SUMIF($A$8:$A$151,477,BM$8:BM$151)</f>
        <v>0</v>
      </c>
      <c r="BN182" s="115">
        <f>SUMIF($A$8:$A$151,477,BN$8:BN$151)</f>
        <v>0</v>
      </c>
      <c r="BO182" s="115">
        <f>SUMIF($A$8:$A$151,477,BO$8:BO$151)</f>
        <v>0</v>
      </c>
      <c r="BP182" s="117">
        <f>SUMIF($A$8:$A$151,477,BP$8:BP$151)</f>
        <v>0</v>
      </c>
      <c r="BQ182" s="116" t="str">
        <f>IF(SUM(BM183:BP183)=0,"-",IF(AND(BP183&lt;=5,BM183&gt;=50),5,IF(AND(BP183&lt;=10,(BM183+BN183)&gt;=50),4,IF(BP183&lt;=15,3,2))))</f>
        <v>-</v>
      </c>
      <c r="BR182" s="1239" t="str">
        <f>BL183</f>
        <v>-</v>
      </c>
      <c r="BT182" s="1266">
        <v>1</v>
      </c>
      <c r="BU182" s="1229">
        <v>3</v>
      </c>
      <c r="BV182" s="261">
        <v>1</v>
      </c>
    </row>
    <row r="183" spans="1:84" ht="13.5" thickBot="1">
      <c r="A183" s="1238"/>
      <c r="B183" s="1228"/>
      <c r="C183" s="1228"/>
      <c r="D183" s="122" t="str">
        <f>IF(ISERR(D182/SUM(D182:G182)*100),"0,0",D182/SUM(D182:G182)*100)</f>
        <v>0,0</v>
      </c>
      <c r="E183" s="123" t="str">
        <f>IF(ISERR(E182/SUM(D182:G182)*100),"0,0",E182/SUM(D182:G182)*100)</f>
        <v>0,0</v>
      </c>
      <c r="F183" s="123" t="str">
        <f>IF(ISERR(F182/SUM(D182:G182)*100),"0,0",F182/SUM(D182:G182)*100)</f>
        <v>0,0</v>
      </c>
      <c r="G183" s="146" t="str">
        <f>IF(ISERR(G182/SUM(D182:G182)*100),"0,0",G182/SUM(D182:G182)*100)</f>
        <v>0,0</v>
      </c>
      <c r="H183" s="125" t="str">
        <f>IF(ISERR(SUM(D182*5,E182*4,F182*3,G182*2)/SUM(D182:G182)),"-",SUM(D182*5,E182*4,F182*3,G182*2)/SUM(D182:G182))</f>
        <v>-</v>
      </c>
      <c r="I183" s="122" t="str">
        <f>IF(ISERR(I182/SUM(I182:L182)*100),"0,0",I182/SUM(I182:L182)*100)</f>
        <v>0,0</v>
      </c>
      <c r="J183" s="123" t="str">
        <f>IF(ISERR(J182/SUM(I182:L182)*100),"0,0",J182/SUM(I182:L182)*100)</f>
        <v>0,0</v>
      </c>
      <c r="K183" s="123" t="str">
        <f>IF(ISERR(K182/SUM(I182:L182)*100),"0,0",K182/SUM(I182:L182)*100)</f>
        <v>0,0</v>
      </c>
      <c r="L183" s="146" t="str">
        <f>IF(ISERR(L182/SUM(I182:L182)*100),"0,0",L182/SUM(I182:L182)*100)</f>
        <v>0,0</v>
      </c>
      <c r="M183" s="125" t="str">
        <f>IF(ISERR(SUM(I182*5,J182*4,K182*3,L182*2)/SUM(I182:L182)),"-",SUM(I182*5,J182*4,K182*3,L182*2)/SUM(I182:L182))</f>
        <v>-</v>
      </c>
      <c r="N183" s="122" t="str">
        <f>IF(ISERR(N182/SUM(N182:Q182)*100),"0,0",N182/SUM(N182:Q182)*100)</f>
        <v>0,0</v>
      </c>
      <c r="O183" s="123" t="str">
        <f>IF(ISERR(O182/SUM(N182:Q182)*100),"0,0",O182/SUM(N182:Q182)*100)</f>
        <v>0,0</v>
      </c>
      <c r="P183" s="123" t="str">
        <f>IF(ISERR(P182/SUM(N182:Q182)*100),"0,0",P182/SUM(N182:Q182)*100)</f>
        <v>0,0</v>
      </c>
      <c r="Q183" s="146" t="str">
        <f>IF(ISERR(Q182/SUM(N182:Q182)*100),"0,0",Q182/SUM(N182:Q182)*100)</f>
        <v>0,0</v>
      </c>
      <c r="R183" s="125" t="str">
        <f>IF(ISERR(SUM(N182*5,O182*4,P182*3,Q182*2)/SUM(N182:Q182)),"-",SUM(N182*5,O182*4,P182*3,Q182*2)/SUM(N182:Q182))</f>
        <v>-</v>
      </c>
      <c r="S183" s="1231"/>
      <c r="T183" s="122" t="str">
        <f>IF(ISERR(T182/SUM(T182:W182)*100),"0,0",T182/SUM(T182:W182)*100)</f>
        <v>0,0</v>
      </c>
      <c r="U183" s="123" t="str">
        <f>IF(ISERR(U182/SUM(T182:W182)*100),"0,0",U182/SUM(T182:W182)*100)</f>
        <v>0,0</v>
      </c>
      <c r="V183" s="123" t="str">
        <f>IF(ISERR(V182/SUM(T182:W182)*100),"0,0",V182/SUM(T182:W182)*100)</f>
        <v>0,0</v>
      </c>
      <c r="W183" s="146" t="str">
        <f>IF(ISERR(W182/SUM(T182:W182)*100),"0,0",W182/SUM(T182:W182)*100)</f>
        <v>0,0</v>
      </c>
      <c r="X183" s="125" t="str">
        <f>IF(ISERR(SUM(T182*5,U182*4,V182*3,W182*2)/SUM(T182:W182)),"-",SUM(T182*5,U182*4,V182*3,W182*2)/SUM(T182:W182))</f>
        <v>-</v>
      </c>
      <c r="Y183" s="122" t="str">
        <f>IF(ISERR(Y182/SUM(Y182:AB182)*100),"0,0",Y182/SUM(Y182:AB182)*100)</f>
        <v>0,0</v>
      </c>
      <c r="Z183" s="123" t="str">
        <f>IF(ISERR(Z182/SUM(Y182:AB182)*100),"0,0",Z182/SUM(Y182:AB182)*100)</f>
        <v>0,0</v>
      </c>
      <c r="AA183" s="123" t="str">
        <f>IF(ISERR(AA182/SUM(Y182:AB182)*100),"0,0",AA182/SUM(Y182:AB182)*100)</f>
        <v>0,0</v>
      </c>
      <c r="AB183" s="146" t="str">
        <f>IF(ISERR(AB182/SUM(Y182:AB182)*100),"0,0",AB182/SUM(Y182:AB182)*100)</f>
        <v>0,0</v>
      </c>
      <c r="AC183" s="125" t="str">
        <f>IF(ISERR(SUM(Y182*5,Z182*4,AA182*3,AB182*2)/SUM(Y182:AB182)),"-",SUM(Y182*5,Z182*4,AA182*3,AB182*2)/SUM(Y182:AB182))</f>
        <v>-</v>
      </c>
      <c r="AD183" s="122" t="str">
        <f>IF(ISERR(AD182/SUM(AD182:AG182)*100),"0,0",AD182/SUM(AD182:AG182)*100)</f>
        <v>0,0</v>
      </c>
      <c r="AE183" s="123" t="str">
        <f>IF(ISERR(AE182/SUM(AD182:AG182)*100),"0,0",AE182/SUM(AD182:AG182)*100)</f>
        <v>0,0</v>
      </c>
      <c r="AF183" s="123" t="str">
        <f>IF(ISERR(AF182/SUM(AD182:AG182)*100),"0,0",AF182/SUM(AD182:AG182)*100)</f>
        <v>0,0</v>
      </c>
      <c r="AG183" s="146" t="str">
        <f>IF(ISERR(AG182/SUM(AD182:AG182)*100),"0,0",AG182/SUM(AD182:AG182)*100)</f>
        <v>0,0</v>
      </c>
      <c r="AH183" s="125" t="str">
        <f>IF(ISERR(SUM(AD182*5,AE182*4,AF182*3,AG182*2)/SUM(AD182:AG182)),"-",SUM(AD182*5,AE182*4,AF182*3,AG182*2)/SUM(AD182:AG182))</f>
        <v>-</v>
      </c>
      <c r="AI183" s="122" t="str">
        <f>IF(ISERR(AI182/SUM(AI182:AL182)*100),"0,0",AI182/SUM(AI182:AL182)*100)</f>
        <v>0,0</v>
      </c>
      <c r="AJ183" s="123" t="str">
        <f>IF(ISERR(AJ182/SUM(AI182:AL182)*100),"0,0",AJ182/SUM(AI182:AL182)*100)</f>
        <v>0,0</v>
      </c>
      <c r="AK183" s="123" t="str">
        <f>IF(ISERR(AK182/SUM(AI182:AL182)*100),"0,0",AK182/SUM(AI182:AL182)*100)</f>
        <v>0,0</v>
      </c>
      <c r="AL183" s="146" t="str">
        <f>IF(ISERR(AL182/SUM(AI182:AL182)*100),"0,0",AL182/SUM(AI182:AL182)*100)</f>
        <v>0,0</v>
      </c>
      <c r="AM183" s="125" t="str">
        <f>IF(ISERR(SUM(AI182*5,AJ182*4,AK182*3,AL182*2)/SUM(AI182:AL182)),"-",SUM(AI182*5,AJ182*4,AK182*3,AL182*2)/SUM(AI182:AL182))</f>
        <v>-</v>
      </c>
      <c r="AN183" s="122" t="str">
        <f>IF(ISERR(AN182/SUM(AN182:AQ182)*100),"0,0",AN182/SUM(AN182:AQ182)*100)</f>
        <v>0,0</v>
      </c>
      <c r="AO183" s="123" t="str">
        <f>IF(ISERR(AO182/SUM(AN182:AQ182)*100),"0,0",AO182/SUM(AN182:AQ182)*100)</f>
        <v>0,0</v>
      </c>
      <c r="AP183" s="123" t="str">
        <f>IF(ISERR(AP182/SUM(AN182:AQ182)*100),"0,0",AP182/SUM(AN182:AQ182)*100)</f>
        <v>0,0</v>
      </c>
      <c r="AQ183" s="146" t="str">
        <f>IF(ISERR(AQ182/SUM(AN182:AQ182)*100),"0,0",AQ182/SUM(AN182:AQ182)*100)</f>
        <v>0,0</v>
      </c>
      <c r="AR183" s="125" t="str">
        <f>IF(ISERR(SUM(AN182*5,AO182*4,AP182*3,AQ182*2)/SUM(AN182:AQ182)),"-",SUM(AN182*5,AO182*4,AP182*3,AQ182*2)/SUM(AN182:AQ182))</f>
        <v>-</v>
      </c>
      <c r="AS183" s="122" t="str">
        <f>IF(ISERR(AS182/SUM(AS182:AV182)*100),"0,0",AS182/SUM(AS182:AV182)*100)</f>
        <v>0,0</v>
      </c>
      <c r="AT183" s="123" t="str">
        <f>IF(ISERR(AT182/SUM(AS182:AV182)*100),"0,0",AT182/SUM(AS182:AV182)*100)</f>
        <v>0,0</v>
      </c>
      <c r="AU183" s="123" t="str">
        <f>IF(ISERR(AU182/SUM(AS182:AV182)*100),"0,0",AU182/SUM(AS182:AV182)*100)</f>
        <v>0,0</v>
      </c>
      <c r="AV183" s="146" t="str">
        <f>IF(ISERR(AV182/SUM(AS182:AV182)*100),"0,0",AV182/SUM(AS182:AV182)*100)</f>
        <v>0,0</v>
      </c>
      <c r="AW183" s="125" t="str">
        <f>IF(ISERR(SUM(AS182*5,AT182*4,AU182*3,AV182*2)/SUM(AS182:AV182)),"-",SUM(AS182*5,AT182*4,AU182*3,AV182*2)/SUM(AS182:AV182))</f>
        <v>-</v>
      </c>
      <c r="AX183" s="122" t="str">
        <f>IF(ISERR(AX182/SUM(AX182:BA182)*100),"0,0",AX182/SUM(AX182:BA182)*100)</f>
        <v>0,0</v>
      </c>
      <c r="AY183" s="123" t="str">
        <f>IF(ISERR(AY182/SUM(AX182:BA182)*100),"0,0",AY182/SUM(AX182:BA182)*100)</f>
        <v>0,0</v>
      </c>
      <c r="AZ183" s="123" t="str">
        <f>IF(ISERR(AZ182/SUM(AX182:BA182)*100),"0,0",AZ182/SUM(AX182:BA182)*100)</f>
        <v>0,0</v>
      </c>
      <c r="BA183" s="146" t="str">
        <f>IF(ISERR(BA182/SUM(AX182:BA182)*100),"0,0",BA182/SUM(AX182:BA182)*100)</f>
        <v>0,0</v>
      </c>
      <c r="BB183" s="125" t="str">
        <f>IF(ISERR(SUM(AX182*5,AY182*4,AZ182*3,BA182*2)/SUM(AX182:BA182)),"-",SUM(AX182*5,AY182*4,AZ182*3,BA182*2)/SUM(AX182:BA182))</f>
        <v>-</v>
      </c>
      <c r="BC183" s="122" t="str">
        <f>IF(ISERR(BC182/SUM(BC182:BF182)*100),"0,0",BC182/SUM(BC182:BF182)*100)</f>
        <v>0,0</v>
      </c>
      <c r="BD183" s="123" t="str">
        <f>IF(ISERR(BD182/SUM(BC182:BF182)*100),"0,0",BD182/SUM(BC182:BF182)*100)</f>
        <v>0,0</v>
      </c>
      <c r="BE183" s="123" t="str">
        <f>IF(ISERR(BE182/SUM(BC182:BF182)*100),"0,0",BE182/SUM(BC182:BF182)*100)</f>
        <v>0,0</v>
      </c>
      <c r="BF183" s="146" t="str">
        <f>IF(ISERR(BF182/SUM(BC182:BF182)*100),"0,0",BF182/SUM(BC182:BF182)*100)</f>
        <v>0,0</v>
      </c>
      <c r="BG183" s="125" t="str">
        <f>IF(ISERR(SUM(BC182*5,BD182*4,BE182*3,BF182*2)/SUM(BC182:BF182)),"-",SUM(BC182*5,BD182*4,BE182*3,BF182*2)/SUM(BC182:BF182))</f>
        <v>-</v>
      </c>
      <c r="BH183" s="122" t="str">
        <f>IF(ISERR(BH182/SUM(BH182:BK182)*100),"0,0",BH182/SUM(BH182:BK182)*100)</f>
        <v>0,0</v>
      </c>
      <c r="BI183" s="123" t="str">
        <f>IF(ISERR(BI182/SUM(BH182:BK182)*100),"0,0",BI182/SUM(BH182:BK182)*100)</f>
        <v>0,0</v>
      </c>
      <c r="BJ183" s="123" t="str">
        <f>IF(ISERR(BJ182/SUM(BH182:BK182)*100),"0,0",BJ182/SUM(BH182:BK182)*100)</f>
        <v>0,0</v>
      </c>
      <c r="BK183" s="146" t="str">
        <f>IF(ISERR(BK182/SUM(BH182:BK182)*100),"0,0",BK182/SUM(BH182:BK182)*100)</f>
        <v>0,0</v>
      </c>
      <c r="BL183" s="125" t="str">
        <f>IF(ISERR(SUM(BH182*5,BI182*4,BJ182*3,BK182*2)/SUM(BH182:BK182)),"-",SUM(BH182*5,BI182*4,BJ182*3,BK182*2)/SUM(BH182:BK182))</f>
        <v>-</v>
      </c>
      <c r="BM183" s="122" t="str">
        <f>IF(ISERR(BM182/SUM(BM182:BP182)*100),"0,0",BM182/SUM(BM182:BP182)*100)</f>
        <v>0,0</v>
      </c>
      <c r="BN183" s="123" t="str">
        <f>IF(ISERR(BN182/SUM(BM182:BP182)*100),"0,0",BN182/SUM(BM182:BP182)*100)</f>
        <v>0,0</v>
      </c>
      <c r="BO183" s="123" t="str">
        <f>IF(ISERR(BO182/SUM(BM182:BP182)*100),"0,0",BO182/SUM(BM182:BP182)*100)</f>
        <v>0,0</v>
      </c>
      <c r="BP183" s="146" t="str">
        <f>IF(ISERR(BP182/SUM(BM182:BP182)*100),"0,0",BP182/SUM(BM182:BP182)*100)</f>
        <v>0,0</v>
      </c>
      <c r="BQ183" s="125" t="str">
        <f>IF(ISERR(SUM(BM182*5,BN182*4,BO182*3,BP182*2)/SUM(BM182:BP182)),"-",SUM(BM182*5,BN182*4,BO182*3,BP182*2)/SUM(BM182:BP182))</f>
        <v>-</v>
      </c>
      <c r="BR183" s="1240"/>
      <c r="BT183" s="1267"/>
      <c r="BU183" s="1229"/>
      <c r="BV183" s="262"/>
      <c r="BY183" s="577"/>
      <c r="BZ183" s="577"/>
      <c r="CA183" s="577"/>
      <c r="CB183" s="577"/>
      <c r="CC183" s="577"/>
      <c r="CD183" s="577"/>
      <c r="CE183" s="577"/>
      <c r="CF183" s="577"/>
    </row>
    <row r="184" spans="1:84" ht="13.5" thickBot="1">
      <c r="A184" s="1236" t="s">
        <v>323</v>
      </c>
      <c r="B184" s="1227">
        <f>SUMIF($A$8:$A$151,479,$BT$8:$BT$151)</f>
        <v>3</v>
      </c>
      <c r="C184" s="1227">
        <f>IF(SUM(D184:G184)&gt;0,SUM(D184:G184),IF(SUM(I184:L184)&gt;0,SUM(I184:L184),IF(SUM(N184:Q184)&gt;0,SUM(N184:Q184),0)))</f>
        <v>0</v>
      </c>
      <c r="D184" s="114">
        <f>SUMIF($A$8:$A$151,479,$D$8:$D$151)</f>
        <v>0</v>
      </c>
      <c r="E184" s="115">
        <f>SUMIF($A$8:$A$151,479,$E$8:$E$151)</f>
        <v>0</v>
      </c>
      <c r="F184" s="115">
        <f>SUMIF($A$8:$A$151,479,$F$8:$F$151)</f>
        <v>0</v>
      </c>
      <c r="G184" s="117">
        <f>SUMIF($A$8:$A$151,479,$G$8:$G$151)</f>
        <v>0</v>
      </c>
      <c r="H184" s="116" t="str">
        <f>IF(SUM(D185:G185)=0,"-",IF(AND(G185&lt;=5,D185&gt;=50),5,IF(AND(G185&lt;=10,(D185+E185)&gt;=50),4,IF(G185&lt;=15,3,2))))</f>
        <v>-</v>
      </c>
      <c r="I184" s="114">
        <f>SUMIF($A$8:$A$151,479,$I$8:$I$151)</f>
        <v>0</v>
      </c>
      <c r="J184" s="115">
        <f>SUMIF($A$8:$A$151,479,$J$8:$J$151)</f>
        <v>0</v>
      </c>
      <c r="K184" s="115">
        <f>SUMIF($A$8:$A$151,479,$K$8:$K$151)</f>
        <v>0</v>
      </c>
      <c r="L184" s="117">
        <f>SUMIF($A$8:$A$151,479,$L$8:$L$151)</f>
        <v>0</v>
      </c>
      <c r="M184" s="116" t="str">
        <f>IF(SUM(I185:L185)=0,"-",IF(AND(L185&lt;=5,I185&gt;=50),5,IF(AND(L185&lt;=10,(I185+J185)&gt;=50),4,IF(L185&lt;=15,3,2))))</f>
        <v>-</v>
      </c>
      <c r="N184" s="114">
        <f>SUMIF($A$8:$A$151,479,$N$8:$N$151)</f>
        <v>0</v>
      </c>
      <c r="O184" s="115">
        <f>SUMIF($A$8:$A$151,479,$O$8:$O$151)</f>
        <v>0</v>
      </c>
      <c r="P184" s="115">
        <f>SUMIF($A$8:$A$151,479,$P$8:$P$151)</f>
        <v>0</v>
      </c>
      <c r="Q184" s="117">
        <f>SUMIF($A$8:$A$151,479,$Q$8:$Q$151)</f>
        <v>0</v>
      </c>
      <c r="R184" s="116" t="str">
        <f>IF(SUM(N185:Q185)=0,"-",IF(AND(Q185&lt;=5,N185&gt;=50),5,IF(AND(Q185&lt;=10,(N185+O185)&gt;=50),4,IF(Q185&lt;=15,3,2))))</f>
        <v>-</v>
      </c>
      <c r="S184" s="1230" t="str">
        <f>IF(ISERR((H185+R185)/2),"-",(H185+R185)/2)</f>
        <v>-</v>
      </c>
      <c r="T184" s="114">
        <f>SUMIF($A$8:$A$151,479,T$8:T$151)</f>
        <v>0</v>
      </c>
      <c r="U184" s="115">
        <f>SUMIF($A$8:$A$151,479,U$8:U$151)</f>
        <v>0</v>
      </c>
      <c r="V184" s="115">
        <f>SUMIF($A$8:$A$151,479,V$8:V$151)</f>
        <v>0</v>
      </c>
      <c r="W184" s="117">
        <f>SUMIF($A$8:$A$151,479,W$8:W$151)</f>
        <v>0</v>
      </c>
      <c r="X184" s="116" t="str">
        <f>IF(SUM(T185:W185)=0,"-",IF(AND(W185&lt;=5,T185&gt;=50),5,IF(AND(W185&lt;=10,(T185+U185)&gt;=50),4,IF(W185&lt;=15,3,2))))</f>
        <v>-</v>
      </c>
      <c r="Y184" s="114">
        <f>SUMIF($A$8:$A$151,479,Y$8:Y$151)</f>
        <v>0</v>
      </c>
      <c r="Z184" s="115">
        <f>SUMIF($A$8:$A$151,479,Z$8:Z$151)</f>
        <v>0</v>
      </c>
      <c r="AA184" s="115">
        <f>SUMIF($A$8:$A$151,479,AA$8:AA$151)</f>
        <v>0</v>
      </c>
      <c r="AB184" s="117">
        <f>SUMIF($A$8:$A$151,479,AB$8:AB$151)</f>
        <v>0</v>
      </c>
      <c r="AC184" s="116" t="str">
        <f>IF(SUM(Y185:AB185)=0,"-",IF(AND(AB185&lt;=5,Y185&gt;=50),5,IF(AND(AB185&lt;=10,(Y185+Z185)&gt;=50),4,IF(AB185&lt;=15,3,2))))</f>
        <v>-</v>
      </c>
      <c r="AD184" s="114">
        <f>SUMIF($A$8:$A$151,479,AD$8:AD$151)</f>
        <v>0</v>
      </c>
      <c r="AE184" s="115">
        <f>SUMIF($A$8:$A$151,479,AE$8:AE$151)</f>
        <v>0</v>
      </c>
      <c r="AF184" s="115">
        <f>SUMIF($A$8:$A$151,479,AF$8:AF$151)</f>
        <v>0</v>
      </c>
      <c r="AG184" s="117">
        <f>SUMIF($A$8:$A$151,479,AG$8:AG$151)</f>
        <v>0</v>
      </c>
      <c r="AH184" s="116" t="str">
        <f>IF(SUM(AD185:AG185)=0,"-",IF(AND(AG185&lt;=5,AD185&gt;=50),5,IF(AND(AG185&lt;=10,(AD185+AE185)&gt;=50),4,IF(AG185&lt;=15,3,2))))</f>
        <v>-</v>
      </c>
      <c r="AI184" s="114">
        <f>SUMIF($A$8:$A$151,479,AI$8:AI$151)</f>
        <v>0</v>
      </c>
      <c r="AJ184" s="115">
        <f>SUMIF($A$8:$A$151,479,AJ$8:AJ$151)</f>
        <v>0</v>
      </c>
      <c r="AK184" s="115">
        <f>SUMIF($A$8:$A$151,479,AK$8:AK$151)</f>
        <v>0</v>
      </c>
      <c r="AL184" s="117">
        <f>SUMIF($A$8:$A$151,479,AL$8:AL$151)</f>
        <v>0</v>
      </c>
      <c r="AM184" s="116" t="str">
        <f>IF(SUM(AI185:AL185)=0,"-",IF(AND(AL185&lt;=5,AI185&gt;=50),5,IF(AND(AL185&lt;=10,(AI185+AJ185)&gt;=50),4,IF(AL185&lt;=15,3,2))))</f>
        <v>-</v>
      </c>
      <c r="AN184" s="114">
        <f>SUMIF($A$8:$A$151,479,AN$8:AN$151)</f>
        <v>0</v>
      </c>
      <c r="AO184" s="115">
        <f>SUMIF($A$8:$A$151,479,AO$8:AO$151)</f>
        <v>0</v>
      </c>
      <c r="AP184" s="115">
        <f>SUMIF($A$8:$A$151,479,AP$8:AP$151)</f>
        <v>0</v>
      </c>
      <c r="AQ184" s="117">
        <f>SUMIF($A$8:$A$151,479,AQ$8:AQ$151)</f>
        <v>0</v>
      </c>
      <c r="AR184" s="116" t="str">
        <f>IF(SUM(AN185:AQ185)=0,"-",IF(AND(AQ185&lt;=5,AN185&gt;=50),5,IF(AND(AQ185&lt;=10,(AN185+AO185)&gt;=50),4,IF(AQ185&lt;=15,3,2))))</f>
        <v>-</v>
      </c>
      <c r="AS184" s="114">
        <f>SUMIF($A$8:$A$151,479,AS$8:AS$151)</f>
        <v>0</v>
      </c>
      <c r="AT184" s="115">
        <f>SUMIF($A$8:$A$151,479,AT$8:AT$151)</f>
        <v>0</v>
      </c>
      <c r="AU184" s="115">
        <f>SUMIF($A$8:$A$151,479,AU$8:AU$151)</f>
        <v>0</v>
      </c>
      <c r="AV184" s="117">
        <f>SUMIF($A$8:$A$151,479,AV$8:AV$151)</f>
        <v>0</v>
      </c>
      <c r="AW184" s="116" t="str">
        <f>IF(SUM(AS185:AV185)=0,"-",IF(AND(AV185&lt;=5,AS185&gt;=50),5,IF(AND(AV185&lt;=10,(AS185+AT185)&gt;=50),4,IF(AV185&lt;=15,3,2))))</f>
        <v>-</v>
      </c>
      <c r="AX184" s="114">
        <f>SUMIF($A$8:$A$151,479,AX$8:AX$151)</f>
        <v>0</v>
      </c>
      <c r="AY184" s="115">
        <f>SUMIF($A$8:$A$151,479,AY$8:AY$151)</f>
        <v>0</v>
      </c>
      <c r="AZ184" s="115">
        <f>SUMIF($A$8:$A$151,479,AZ$8:AZ$151)</f>
        <v>0</v>
      </c>
      <c r="BA184" s="117">
        <f>SUMIF($A$8:$A$151,479,BA$8:BA$151)</f>
        <v>0</v>
      </c>
      <c r="BB184" s="116" t="str">
        <f>IF(SUM(AX185:BA185)=0,"-",IF(AND(BA185&lt;=5,AX185&gt;=50),5,IF(AND(BA185&lt;=10,(AX185+AY185)&gt;=50),4,IF(BA185&lt;=15,3,2))))</f>
        <v>-</v>
      </c>
      <c r="BC184" s="114">
        <f>SUMIF($A$8:$A$151,479,BC$8:BC$151)</f>
        <v>0</v>
      </c>
      <c r="BD184" s="115">
        <f>SUMIF($A$8:$A$151,479,BD$8:BD$151)</f>
        <v>0</v>
      </c>
      <c r="BE184" s="115">
        <f>SUMIF($A$8:$A$151,479,BE$8:BE$151)</f>
        <v>0</v>
      </c>
      <c r="BF184" s="117">
        <f>SUMIF($A$8:$A$151,479,BF$8:BF$151)</f>
        <v>0</v>
      </c>
      <c r="BG184" s="116" t="str">
        <f>IF(SUM(BC185:BF185)=0,"-",IF(AND(BF185&lt;=5,BC185&gt;=50),5,IF(AND(BF185&lt;=10,(BC185+BD185)&gt;=50),4,IF(BF185&lt;=15,3,2))))</f>
        <v>-</v>
      </c>
      <c r="BH184" s="114">
        <f>SUMIF($A$8:$A$151,479,BH$8:BH$151)</f>
        <v>0</v>
      </c>
      <c r="BI184" s="115">
        <f>SUMIF($A$8:$A$151,479,BI$8:BI$151)</f>
        <v>0</v>
      </c>
      <c r="BJ184" s="115">
        <f>SUMIF($A$8:$A$151,479,BJ$8:BJ$151)</f>
        <v>0</v>
      </c>
      <c r="BK184" s="117">
        <f>SUMIF($A$8:$A$151,479,BK$8:BK$151)</f>
        <v>0</v>
      </c>
      <c r="BL184" s="116" t="str">
        <f>IF(SUM(BH185:BK185)=0,"-",IF(AND(BK185&lt;=5,BH185&gt;=50),5,IF(AND(BK185&lt;=10,(BH185+BI185)&gt;=50),4,IF(BK185&lt;=15,3,2))))</f>
        <v>-</v>
      </c>
      <c r="BM184" s="114">
        <f>SUMIF($A$8:$A$151,479,BM$8:BM$151)</f>
        <v>0</v>
      </c>
      <c r="BN184" s="115">
        <f>SUMIF($A$8:$A$151,479,BN$8:BN$151)</f>
        <v>0</v>
      </c>
      <c r="BO184" s="115">
        <f>SUMIF($A$8:$A$151,479,BO$8:BO$151)</f>
        <v>0</v>
      </c>
      <c r="BP184" s="117">
        <f>SUMIF($A$8:$A$151,479,BP$8:BP$151)</f>
        <v>0</v>
      </c>
      <c r="BQ184" s="116" t="str">
        <f>IF(SUM(BM185:BP185)=0,"-",IF(AND(BP185&lt;=5,BM185&gt;=50),5,IF(AND(BP185&lt;=10,(BM185+BN185)&gt;=50),4,IF(BP185&lt;=15,3,2))))</f>
        <v>-</v>
      </c>
      <c r="BR184" s="1239" t="str">
        <f>BL185</f>
        <v>-</v>
      </c>
      <c r="BT184" s="1266">
        <v>2</v>
      </c>
      <c r="BU184" s="1229"/>
      <c r="BV184" s="263">
        <v>1</v>
      </c>
    </row>
    <row r="185" spans="1:84" ht="13.5" thickBot="1">
      <c r="A185" s="1238"/>
      <c r="B185" s="1228"/>
      <c r="C185" s="1228"/>
      <c r="D185" s="122" t="str">
        <f>IF(ISERR(D184/SUM(D184:G184)*100),"0,0",D184/SUM(D184:G184)*100)</f>
        <v>0,0</v>
      </c>
      <c r="E185" s="123" t="str">
        <f>IF(ISERR(E184/SUM(D184:G184)*100),"0,0",E184/SUM(D184:G184)*100)</f>
        <v>0,0</v>
      </c>
      <c r="F185" s="123" t="str">
        <f>IF(ISERR(F184/SUM(D184:G184)*100),"0,0",F184/SUM(D184:G184)*100)</f>
        <v>0,0</v>
      </c>
      <c r="G185" s="146" t="str">
        <f>IF(ISERR(G184/SUM(D184:G184)*100),"0,0",G184/SUM(D184:G184)*100)</f>
        <v>0,0</v>
      </c>
      <c r="H185" s="125" t="str">
        <f>IF(ISERR(SUM(D184*5,E184*4,F184*3,G184*2)/SUM(D184:G184)),"-",SUM(D184*5,E184*4,F184*3,G184*2)/SUM(D184:G184))</f>
        <v>-</v>
      </c>
      <c r="I185" s="122" t="str">
        <f>IF(ISERR(I184/SUM(I184:L184)*100),"0,0",I184/SUM(I184:L184)*100)</f>
        <v>0,0</v>
      </c>
      <c r="J185" s="123" t="str">
        <f>IF(ISERR(J184/SUM(I184:L184)*100),"0,0",J184/SUM(I184:L184)*100)</f>
        <v>0,0</v>
      </c>
      <c r="K185" s="123" t="str">
        <f>IF(ISERR(K184/SUM(I184:L184)*100),"0,0",K184/SUM(I184:L184)*100)</f>
        <v>0,0</v>
      </c>
      <c r="L185" s="146" t="str">
        <f>IF(ISERR(L184/SUM(I184:L184)*100),"0,0",L184/SUM(I184:L184)*100)</f>
        <v>0,0</v>
      </c>
      <c r="M185" s="125" t="str">
        <f>IF(ISERR(SUM(I184*5,J184*4,K184*3,L184*2)/SUM(I184:L184)),"-",SUM(I184*5,J184*4,K184*3,L184*2)/SUM(I184:L184))</f>
        <v>-</v>
      </c>
      <c r="N185" s="122" t="str">
        <f>IF(ISERR(N184/SUM(N184:Q184)*100),"0,0",N184/SUM(N184:Q184)*100)</f>
        <v>0,0</v>
      </c>
      <c r="O185" s="123" t="str">
        <f>IF(ISERR(O184/SUM(N184:Q184)*100),"0,0",O184/SUM(N184:Q184)*100)</f>
        <v>0,0</v>
      </c>
      <c r="P185" s="123" t="str">
        <f>IF(ISERR(P184/SUM(N184:Q184)*100),"0,0",P184/SUM(N184:Q184)*100)</f>
        <v>0,0</v>
      </c>
      <c r="Q185" s="146" t="str">
        <f>IF(ISERR(Q184/SUM(N184:Q184)*100),"0,0",Q184/SUM(N184:Q184)*100)</f>
        <v>0,0</v>
      </c>
      <c r="R185" s="125" t="str">
        <f>IF(ISERR(SUM(N184*5,O184*4,P184*3,Q184*2)/SUM(N184:Q184)),"-",SUM(N184*5,O184*4,P184*3,Q184*2)/SUM(N184:Q184))</f>
        <v>-</v>
      </c>
      <c r="S185" s="1231"/>
      <c r="T185" s="122" t="str">
        <f>IF(ISERR(T184/SUM(T184:W184)*100),"0,0",T184/SUM(T184:W184)*100)</f>
        <v>0,0</v>
      </c>
      <c r="U185" s="123" t="str">
        <f>IF(ISERR(U184/SUM(T184:W184)*100),"0,0",U184/SUM(T184:W184)*100)</f>
        <v>0,0</v>
      </c>
      <c r="V185" s="123" t="str">
        <f>IF(ISERR(V184/SUM(T184:W184)*100),"0,0",V184/SUM(T184:W184)*100)</f>
        <v>0,0</v>
      </c>
      <c r="W185" s="146" t="str">
        <f>IF(ISERR(W184/SUM(T184:W184)*100),"0,0",W184/SUM(T184:W184)*100)</f>
        <v>0,0</v>
      </c>
      <c r="X185" s="125" t="str">
        <f>IF(ISERR(SUM(T184*5,U184*4,V184*3,W184*2)/SUM(T184:W184)),"-",SUM(T184*5,U184*4,V184*3,W184*2)/SUM(T184:W184))</f>
        <v>-</v>
      </c>
      <c r="Y185" s="122" t="str">
        <f>IF(ISERR(Y184/SUM(Y184:AB184)*100),"0,0",Y184/SUM(Y184:AB184)*100)</f>
        <v>0,0</v>
      </c>
      <c r="Z185" s="123" t="str">
        <f>IF(ISERR(Z184/SUM(Y184:AB184)*100),"0,0",Z184/SUM(Y184:AB184)*100)</f>
        <v>0,0</v>
      </c>
      <c r="AA185" s="123" t="str">
        <f>IF(ISERR(AA184/SUM(Y184:AB184)*100),"0,0",AA184/SUM(Y184:AB184)*100)</f>
        <v>0,0</v>
      </c>
      <c r="AB185" s="146" t="str">
        <f>IF(ISERR(AB184/SUM(Y184:AB184)*100),"0,0",AB184/SUM(Y184:AB184)*100)</f>
        <v>0,0</v>
      </c>
      <c r="AC185" s="125" t="str">
        <f>IF(ISERR(SUM(Y184*5,Z184*4,AA184*3,AB184*2)/SUM(Y184:AB184)),"-",SUM(Y184*5,Z184*4,AA184*3,AB184*2)/SUM(Y184:AB184))</f>
        <v>-</v>
      </c>
      <c r="AD185" s="122" t="str">
        <f>IF(ISERR(AD184/SUM(AD184:AG184)*100),"0,0",AD184/SUM(AD184:AG184)*100)</f>
        <v>0,0</v>
      </c>
      <c r="AE185" s="123" t="str">
        <f>IF(ISERR(AE184/SUM(AD184:AG184)*100),"0,0",AE184/SUM(AD184:AG184)*100)</f>
        <v>0,0</v>
      </c>
      <c r="AF185" s="123" t="str">
        <f>IF(ISERR(AF184/SUM(AD184:AG184)*100),"0,0",AF184/SUM(AD184:AG184)*100)</f>
        <v>0,0</v>
      </c>
      <c r="AG185" s="146" t="str">
        <f>IF(ISERR(AG184/SUM(AD184:AG184)*100),"0,0",AG184/SUM(AD184:AG184)*100)</f>
        <v>0,0</v>
      </c>
      <c r="AH185" s="125" t="str">
        <f>IF(ISERR(SUM(AD184*5,AE184*4,AF184*3,AG184*2)/SUM(AD184:AG184)),"-",SUM(AD184*5,AE184*4,AF184*3,AG184*2)/SUM(AD184:AG184))</f>
        <v>-</v>
      </c>
      <c r="AI185" s="122" t="str">
        <f>IF(ISERR(AI184/SUM(AI184:AL184)*100),"0,0",AI184/SUM(AI184:AL184)*100)</f>
        <v>0,0</v>
      </c>
      <c r="AJ185" s="123" t="str">
        <f>IF(ISERR(AJ184/SUM(AI184:AL184)*100),"0,0",AJ184/SUM(AI184:AL184)*100)</f>
        <v>0,0</v>
      </c>
      <c r="AK185" s="123" t="str">
        <f>IF(ISERR(AK184/SUM(AI184:AL184)*100),"0,0",AK184/SUM(AI184:AL184)*100)</f>
        <v>0,0</v>
      </c>
      <c r="AL185" s="146" t="str">
        <f>IF(ISERR(AL184/SUM(AI184:AL184)*100),"0,0",AL184/SUM(AI184:AL184)*100)</f>
        <v>0,0</v>
      </c>
      <c r="AM185" s="125" t="str">
        <f>IF(ISERR(SUM(AI184*5,AJ184*4,AK184*3,AL184*2)/SUM(AI184:AL184)),"-",SUM(AI184*5,AJ184*4,AK184*3,AL184*2)/SUM(AI184:AL184))</f>
        <v>-</v>
      </c>
      <c r="AN185" s="122" t="str">
        <f>IF(ISERR(AN184/SUM(AN184:AQ184)*100),"0,0",AN184/SUM(AN184:AQ184)*100)</f>
        <v>0,0</v>
      </c>
      <c r="AO185" s="123" t="str">
        <f>IF(ISERR(AO184/SUM(AN184:AQ184)*100),"0,0",AO184/SUM(AN184:AQ184)*100)</f>
        <v>0,0</v>
      </c>
      <c r="AP185" s="123" t="str">
        <f>IF(ISERR(AP184/SUM(AN184:AQ184)*100),"0,0",AP184/SUM(AN184:AQ184)*100)</f>
        <v>0,0</v>
      </c>
      <c r="AQ185" s="146" t="str">
        <f>IF(ISERR(AQ184/SUM(AN184:AQ184)*100),"0,0",AQ184/SUM(AN184:AQ184)*100)</f>
        <v>0,0</v>
      </c>
      <c r="AR185" s="125" t="str">
        <f>IF(ISERR(SUM(AN184*5,AO184*4,AP184*3,AQ184*2)/SUM(AN184:AQ184)),"-",SUM(AN184*5,AO184*4,AP184*3,AQ184*2)/SUM(AN184:AQ184))</f>
        <v>-</v>
      </c>
      <c r="AS185" s="122" t="str">
        <f>IF(ISERR(AS184/SUM(AS184:AV184)*100),"0,0",AS184/SUM(AS184:AV184)*100)</f>
        <v>0,0</v>
      </c>
      <c r="AT185" s="123" t="str">
        <f>IF(ISERR(AT184/SUM(AS184:AV184)*100),"0,0",AT184/SUM(AS184:AV184)*100)</f>
        <v>0,0</v>
      </c>
      <c r="AU185" s="123" t="str">
        <f>IF(ISERR(AU184/SUM(AS184:AV184)*100),"0,0",AU184/SUM(AS184:AV184)*100)</f>
        <v>0,0</v>
      </c>
      <c r="AV185" s="146" t="str">
        <f>IF(ISERR(AV184/SUM(AS184:AV184)*100),"0,0",AV184/SUM(AS184:AV184)*100)</f>
        <v>0,0</v>
      </c>
      <c r="AW185" s="125" t="str">
        <f>IF(ISERR(SUM(AS184*5,AT184*4,AU184*3,AV184*2)/SUM(AS184:AV184)),"-",SUM(AS184*5,AT184*4,AU184*3,AV184*2)/SUM(AS184:AV184))</f>
        <v>-</v>
      </c>
      <c r="AX185" s="122" t="str">
        <f>IF(ISERR(AX184/SUM(AX184:BA184)*100),"0,0",AX184/SUM(AX184:BA184)*100)</f>
        <v>0,0</v>
      </c>
      <c r="AY185" s="123" t="str">
        <f>IF(ISERR(AY184/SUM(AX184:BA184)*100),"0,0",AY184/SUM(AX184:BA184)*100)</f>
        <v>0,0</v>
      </c>
      <c r="AZ185" s="123" t="str">
        <f>IF(ISERR(AZ184/SUM(AX184:BA184)*100),"0,0",AZ184/SUM(AX184:BA184)*100)</f>
        <v>0,0</v>
      </c>
      <c r="BA185" s="146" t="str">
        <f>IF(ISERR(BA184/SUM(AX184:BA184)*100),"0,0",BA184/SUM(AX184:BA184)*100)</f>
        <v>0,0</v>
      </c>
      <c r="BB185" s="125" t="str">
        <f>IF(ISERR(SUM(AX184*5,AY184*4,AZ184*3,BA184*2)/SUM(AX184:BA184)),"-",SUM(AX184*5,AY184*4,AZ184*3,BA184*2)/SUM(AX184:BA184))</f>
        <v>-</v>
      </c>
      <c r="BC185" s="122" t="str">
        <f>IF(ISERR(BC184/SUM(BC184:BF184)*100),"0,0",BC184/SUM(BC184:BF184)*100)</f>
        <v>0,0</v>
      </c>
      <c r="BD185" s="123" t="str">
        <f>IF(ISERR(BD184/SUM(BC184:BF184)*100),"0,0",BD184/SUM(BC184:BF184)*100)</f>
        <v>0,0</v>
      </c>
      <c r="BE185" s="123" t="str">
        <f>IF(ISERR(BE184/SUM(BC184:BF184)*100),"0,0",BE184/SUM(BC184:BF184)*100)</f>
        <v>0,0</v>
      </c>
      <c r="BF185" s="146" t="str">
        <f>IF(ISERR(BF184/SUM(BC184:BF184)*100),"0,0",BF184/SUM(BC184:BF184)*100)</f>
        <v>0,0</v>
      </c>
      <c r="BG185" s="125" t="str">
        <f>IF(ISERR(SUM(BC184*5,BD184*4,BE184*3,BF184*2)/SUM(BC184:BF184)),"-",SUM(BC184*5,BD184*4,BE184*3,BF184*2)/SUM(BC184:BF184))</f>
        <v>-</v>
      </c>
      <c r="BH185" s="122" t="str">
        <f>IF(ISERR(BH184/SUM(BH184:BK184)*100),"0,0",BH184/SUM(BH184:BK184)*100)</f>
        <v>0,0</v>
      </c>
      <c r="BI185" s="123" t="str">
        <f>IF(ISERR(BI184/SUM(BH184:BK184)*100),"0,0",BI184/SUM(BH184:BK184)*100)</f>
        <v>0,0</v>
      </c>
      <c r="BJ185" s="123" t="str">
        <f>IF(ISERR(BJ184/SUM(BH184:BK184)*100),"0,0",BJ184/SUM(BH184:BK184)*100)</f>
        <v>0,0</v>
      </c>
      <c r="BK185" s="146" t="str">
        <f>IF(ISERR(BK184/SUM(BH184:BK184)*100),"0,0",BK184/SUM(BH184:BK184)*100)</f>
        <v>0,0</v>
      </c>
      <c r="BL185" s="125" t="str">
        <f>IF(ISERR(SUM(BH184*5,BI184*4,BJ184*3,BK184*2)/SUM(BH184:BK184)),"-",SUM(BH184*5,BI184*4,BJ184*3,BK184*2)/SUM(BH184:BK184))</f>
        <v>-</v>
      </c>
      <c r="BM185" s="122" t="str">
        <f>IF(ISERR(BM184/SUM(BM184:BP184)*100),"0,0",BM184/SUM(BM184:BP184)*100)</f>
        <v>0,0</v>
      </c>
      <c r="BN185" s="123" t="str">
        <f>IF(ISERR(BN184/SUM(BM184:BP184)*100),"0,0",BN184/SUM(BM184:BP184)*100)</f>
        <v>0,0</v>
      </c>
      <c r="BO185" s="123" t="str">
        <f>IF(ISERR(BO184/SUM(BM184:BP184)*100),"0,0",BO184/SUM(BM184:BP184)*100)</f>
        <v>0,0</v>
      </c>
      <c r="BP185" s="146" t="str">
        <f>IF(ISERR(BP184/SUM(BM184:BP184)*100),"0,0",BP184/SUM(BM184:BP184)*100)</f>
        <v>0,0</v>
      </c>
      <c r="BQ185" s="125" t="str">
        <f>IF(ISERR(SUM(BM184*5,BN184*4,BO184*3,BP184*2)/SUM(BM184:BP184)),"-",SUM(BM184*5,BN184*4,BO184*3,BP184*2)/SUM(BM184:BP184))</f>
        <v>-</v>
      </c>
      <c r="BR185" s="1240"/>
      <c r="BT185" s="1267"/>
      <c r="BU185" s="1229"/>
      <c r="BV185" s="264"/>
      <c r="BY185" s="577"/>
      <c r="BZ185" s="577"/>
      <c r="CA185" s="577"/>
      <c r="CB185" s="577"/>
      <c r="CC185" s="577"/>
      <c r="CD185" s="577"/>
      <c r="CE185" s="577"/>
      <c r="CF185" s="577"/>
    </row>
    <row r="186" spans="1:84" ht="13.5" thickBot="1">
      <c r="A186" s="1236" t="s">
        <v>329</v>
      </c>
      <c r="B186" s="1227">
        <f>SUMIF($A$8:$A$151,611,$BT$8:$BT$151)</f>
        <v>1</v>
      </c>
      <c r="C186" s="1227">
        <f>IF(SUM(D186:G186)&gt;0,SUM(D186:G186),IF(SUM(I186:L186)&gt;0,SUM(I186:L186),IF(SUM(N186:Q186)&gt;0,SUM(N186:Q186),0)))</f>
        <v>0</v>
      </c>
      <c r="D186" s="114">
        <f>SUMIF($A$8:$A$151,611,$D$8:$D$151)</f>
        <v>0</v>
      </c>
      <c r="E186" s="115">
        <f>SUMIF($A$8:$A$151,611,$E$8:$E$151)</f>
        <v>0</v>
      </c>
      <c r="F186" s="115">
        <f>SUMIF($A$8:$A$151,611,$F$8:$F$151)</f>
        <v>0</v>
      </c>
      <c r="G186" s="117">
        <f>SUMIF($A$8:$A$151,611,$G$8:$G$151)</f>
        <v>0</v>
      </c>
      <c r="H186" s="116" t="str">
        <f>IF(SUM(D187:G187)=0,"-",IF(AND(G187&lt;=5,D187&gt;=50),5,IF(AND(G187&lt;=10,(D187+E187)&gt;=50),4,IF(G187&lt;=15,3,2))))</f>
        <v>-</v>
      </c>
      <c r="I186" s="114">
        <f>SUMIF($A$8:$A$151,611,$I$8:$I$151)</f>
        <v>0</v>
      </c>
      <c r="J186" s="115">
        <f>SUMIF($A$8:$A$151,611,$J$8:$J$151)</f>
        <v>0</v>
      </c>
      <c r="K186" s="115">
        <f>SUMIF($A$8:$A$151,611,$K$8:$K$151)</f>
        <v>0</v>
      </c>
      <c r="L186" s="117">
        <f>SUMIF($A$8:$A$151,611,$L$8:$L$151)</f>
        <v>0</v>
      </c>
      <c r="M186" s="116" t="str">
        <f>IF(SUM(I187:L187)=0,"-",IF(AND(L187&lt;=5,I187&gt;=50),5,IF(AND(L187&lt;=10,(I187+J187)&gt;=50),4,IF(L187&lt;=15,3,2))))</f>
        <v>-</v>
      </c>
      <c r="N186" s="114">
        <f>SUMIF($A$8:$A$151,611,$N$8:$N$151)</f>
        <v>0</v>
      </c>
      <c r="O186" s="115">
        <f>SUMIF($A$8:$A$151,611,$O$8:$O$151)</f>
        <v>0</v>
      </c>
      <c r="P186" s="115">
        <f>SUMIF($A$8:$A$151,611,$P$8:$P$151)</f>
        <v>0</v>
      </c>
      <c r="Q186" s="117">
        <f>SUMIF($A$8:$A$151,611,$Q$8:$Q$151)</f>
        <v>0</v>
      </c>
      <c r="R186" s="116" t="str">
        <f>IF(SUM(N187:Q187)=0,"-",IF(AND(Q187&lt;=5,N187&gt;=50),5,IF(AND(Q187&lt;=10,(N187+O187)&gt;=50),4,IF(Q187&lt;=15,3,2))))</f>
        <v>-</v>
      </c>
      <c r="S186" s="1230" t="str">
        <f>IF(ISERR((H187+R187)/2),"-",(H187+R187)/2)</f>
        <v>-</v>
      </c>
      <c r="T186" s="114">
        <f>SUMIF($A$8:$A$151,611,T$8:T$151)</f>
        <v>0</v>
      </c>
      <c r="U186" s="115">
        <f>SUMIF($A$8:$A$151,611,U$8:U$151)</f>
        <v>0</v>
      </c>
      <c r="V186" s="115">
        <f>SUMIF($A$8:$A$151,611,V$8:V$151)</f>
        <v>0</v>
      </c>
      <c r="W186" s="117">
        <f>SUMIF($A$8:$A$151,611,W$8:W$151)</f>
        <v>0</v>
      </c>
      <c r="X186" s="116" t="str">
        <f>IF(SUM(T187:W187)=0,"-",IF(AND(W187&lt;=5,T187&gt;=50),5,IF(AND(W187&lt;=10,(T187+U187)&gt;=50),4,IF(W187&lt;=15,3,2))))</f>
        <v>-</v>
      </c>
      <c r="Y186" s="114">
        <f>SUMIF($A$8:$A$151,611,Y$8:Y$151)</f>
        <v>0</v>
      </c>
      <c r="Z186" s="115">
        <f>SUMIF($A$8:$A$151,611,Z$8:Z$151)</f>
        <v>0</v>
      </c>
      <c r="AA186" s="115">
        <f>SUMIF($A$8:$A$151,611,AA$8:AA$151)</f>
        <v>0</v>
      </c>
      <c r="AB186" s="117">
        <f>SUMIF($A$8:$A$151,611,AB$8:AB$151)</f>
        <v>0</v>
      </c>
      <c r="AC186" s="116" t="str">
        <f>IF(SUM(Y187:AB187)=0,"-",IF(AND(AB187&lt;=5,Y187&gt;=50),5,IF(AND(AB187&lt;=10,(Y187+Z187)&gt;=50),4,IF(AB187&lt;=15,3,2))))</f>
        <v>-</v>
      </c>
      <c r="AD186" s="114">
        <f>SUMIF($A$8:$A$151,611,AD$8:AD$151)</f>
        <v>0</v>
      </c>
      <c r="AE186" s="115">
        <f>SUMIF($A$8:$A$151,611,AE$8:AE$151)</f>
        <v>0</v>
      </c>
      <c r="AF186" s="115">
        <f>SUMIF($A$8:$A$151,611,AF$8:AF$151)</f>
        <v>0</v>
      </c>
      <c r="AG186" s="117">
        <f>SUMIF($A$8:$A$151,611,AG$8:AG$151)</f>
        <v>0</v>
      </c>
      <c r="AH186" s="116" t="str">
        <f>IF(SUM(AD187:AG187)=0,"-",IF(AND(AG187&lt;=5,AD187&gt;=50),5,IF(AND(AG187&lt;=10,(AD187+AE187)&gt;=50),4,IF(AG187&lt;=15,3,2))))</f>
        <v>-</v>
      </c>
      <c r="AI186" s="114">
        <f>SUMIF($A$8:$A$151,611,AI$8:AI$151)</f>
        <v>0</v>
      </c>
      <c r="AJ186" s="115">
        <f>SUMIF($A$8:$A$151,611,AJ$8:AJ$151)</f>
        <v>0</v>
      </c>
      <c r="AK186" s="115">
        <f>SUMIF($A$8:$A$151,611,AK$8:AK$151)</f>
        <v>0</v>
      </c>
      <c r="AL186" s="117">
        <f>SUMIF($A$8:$A$151,611,AL$8:AL$151)</f>
        <v>0</v>
      </c>
      <c r="AM186" s="116" t="str">
        <f>IF(SUM(AI187:AL187)=0,"-",IF(AND(AL187&lt;=5,AI187&gt;=50),5,IF(AND(AL187&lt;=10,(AI187+AJ187)&gt;=50),4,IF(AL187&lt;=15,3,2))))</f>
        <v>-</v>
      </c>
      <c r="AN186" s="114">
        <f>SUMIF($A$8:$A$151,611,AN$8:AN$151)</f>
        <v>0</v>
      </c>
      <c r="AO186" s="115">
        <f>SUMIF($A$8:$A$151,611,AO$8:AO$151)</f>
        <v>0</v>
      </c>
      <c r="AP186" s="115">
        <f>SUMIF($A$8:$A$151,611,AP$8:AP$151)</f>
        <v>0</v>
      </c>
      <c r="AQ186" s="117">
        <f>SUMIF($A$8:$A$151,611,AQ$8:AQ$151)</f>
        <v>0</v>
      </c>
      <c r="AR186" s="116" t="str">
        <f>IF(SUM(AN187:AQ187)=0,"-",IF(AND(AQ187&lt;=5,AN187&gt;=50),5,IF(AND(AQ187&lt;=10,(AN187+AO187)&gt;=50),4,IF(AQ187&lt;=15,3,2))))</f>
        <v>-</v>
      </c>
      <c r="AS186" s="114">
        <f>SUMIF($A$8:$A$151,611,AS$8:AS$151)</f>
        <v>0</v>
      </c>
      <c r="AT186" s="115">
        <f>SUMIF($A$8:$A$151,611,AT$8:AT$151)</f>
        <v>0</v>
      </c>
      <c r="AU186" s="115">
        <f>SUMIF($A$8:$A$151,611,AU$8:AU$151)</f>
        <v>0</v>
      </c>
      <c r="AV186" s="117">
        <f>SUMIF($A$8:$A$151,611,AV$8:AV$151)</f>
        <v>0</v>
      </c>
      <c r="AW186" s="116" t="str">
        <f>IF(SUM(AS187:AV187)=0,"-",IF(AND(AV187&lt;=5,AS187&gt;=50),5,IF(AND(AV187&lt;=10,(AS187+AT187)&gt;=50),4,IF(AV187&lt;=15,3,2))))</f>
        <v>-</v>
      </c>
      <c r="AX186" s="114">
        <f>SUMIF($A$8:$A$151,611,AX$8:AX$151)</f>
        <v>0</v>
      </c>
      <c r="AY186" s="115">
        <f>SUMIF($A$8:$A$151,611,AY$8:AY$151)</f>
        <v>0</v>
      </c>
      <c r="AZ186" s="115">
        <f>SUMIF($A$8:$A$151,611,AZ$8:AZ$151)</f>
        <v>0</v>
      </c>
      <c r="BA186" s="117">
        <f>SUMIF($A$8:$A$151,611,BA$8:BA$151)</f>
        <v>0</v>
      </c>
      <c r="BB186" s="116" t="str">
        <f>IF(SUM(AX187:BA187)=0,"-",IF(AND(BA187&lt;=5,AX187&gt;=50),5,IF(AND(BA187&lt;=10,(AX187+AY187)&gt;=50),4,IF(BA187&lt;=15,3,2))))</f>
        <v>-</v>
      </c>
      <c r="BC186" s="114">
        <f>SUMIF($A$8:$A$151,611,BC$8:BC$151)</f>
        <v>0</v>
      </c>
      <c r="BD186" s="115">
        <f>SUMIF($A$8:$A$151,611,BD$8:BD$151)</f>
        <v>0</v>
      </c>
      <c r="BE186" s="115">
        <f>SUMIF($A$8:$A$151,611,BE$8:BE$151)</f>
        <v>0</v>
      </c>
      <c r="BF186" s="117">
        <f>SUMIF($A$8:$A$151,611,BF$8:BF$151)</f>
        <v>0</v>
      </c>
      <c r="BG186" s="116" t="str">
        <f>IF(SUM(BC187:BF187)=0,"-",IF(AND(BF187&lt;=5,BC187&gt;=50),5,IF(AND(BF187&lt;=10,(BC187+BD187)&gt;=50),4,IF(BF187&lt;=15,3,2))))</f>
        <v>-</v>
      </c>
      <c r="BH186" s="114">
        <f>SUMIF($A$8:$A$151,611,BH$8:BH$151)</f>
        <v>0</v>
      </c>
      <c r="BI186" s="115">
        <f>SUMIF($A$8:$A$151,611,BI$8:BI$151)</f>
        <v>0</v>
      </c>
      <c r="BJ186" s="115">
        <f>SUMIF($A$8:$A$151,611,BJ$8:BJ$151)</f>
        <v>0</v>
      </c>
      <c r="BK186" s="117">
        <f>SUMIF($A$8:$A$151,611,BK$8:BK$151)</f>
        <v>0</v>
      </c>
      <c r="BL186" s="116" t="str">
        <f>IF(SUM(BH187:BK187)=0,"-",IF(AND(BK187&lt;=5,BH187&gt;=50),5,IF(AND(BK187&lt;=10,(BH187+BI187)&gt;=50),4,IF(BK187&lt;=15,3,2))))</f>
        <v>-</v>
      </c>
      <c r="BM186" s="114">
        <f>SUMIF($A$8:$A$151,611,BM$8:BM$151)</f>
        <v>0</v>
      </c>
      <c r="BN186" s="115">
        <f>SUMIF($A$8:$A$151,611,BN$8:BN$151)</f>
        <v>0</v>
      </c>
      <c r="BO186" s="115">
        <f>SUMIF($A$8:$A$151,611,BO$8:BO$151)</f>
        <v>0</v>
      </c>
      <c r="BP186" s="117">
        <f>SUMIF($A$8:$A$151,611,BP$8:BP$151)</f>
        <v>0</v>
      </c>
      <c r="BQ186" s="116" t="str">
        <f>IF(SUM(BM187:BP187)=0,"-",IF(AND(BP187&lt;=5,BM187&gt;=50),5,IF(AND(BP187&lt;=10,(BM187+BN187)&gt;=50),4,IF(BP187&lt;=15,3,2))))</f>
        <v>-</v>
      </c>
      <c r="BR186" s="1239" t="str">
        <f>BL187</f>
        <v>-</v>
      </c>
      <c r="BT186" s="1266">
        <v>4</v>
      </c>
      <c r="BU186" s="1229"/>
      <c r="BV186" s="261">
        <v>1</v>
      </c>
    </row>
    <row r="187" spans="1:84" ht="13.5" thickBot="1">
      <c r="A187" s="1238"/>
      <c r="B187" s="1228"/>
      <c r="C187" s="1228"/>
      <c r="D187" s="122" t="str">
        <f>IF(ISERR(D186/SUM(D186:G186)*100),"0,0",D186/SUM(D186:G186)*100)</f>
        <v>0,0</v>
      </c>
      <c r="E187" s="123" t="str">
        <f>IF(ISERR(E186/SUM(D186:G186)*100),"0,0",E186/SUM(D186:G186)*100)</f>
        <v>0,0</v>
      </c>
      <c r="F187" s="123" t="str">
        <f>IF(ISERR(F186/SUM(D186:G186)*100),"0,0",F186/SUM(D186:G186)*100)</f>
        <v>0,0</v>
      </c>
      <c r="G187" s="146" t="str">
        <f>IF(ISERR(G186/SUM(D186:G186)*100),"0,0",G186/SUM(D186:G186)*100)</f>
        <v>0,0</v>
      </c>
      <c r="H187" s="125" t="str">
        <f>IF(ISERR(SUM(D186*5,E186*4,F186*3,G186*2)/SUM(D186:G186)),"-",SUM(D186*5,E186*4,F186*3,G186*2)/SUM(D186:G186))</f>
        <v>-</v>
      </c>
      <c r="I187" s="122" t="str">
        <f>IF(ISERR(I186/SUM(I186:L186)*100),"0,0",I186/SUM(I186:L186)*100)</f>
        <v>0,0</v>
      </c>
      <c r="J187" s="123" t="str">
        <f>IF(ISERR(J186/SUM(I186:L186)*100),"0,0",J186/SUM(I186:L186)*100)</f>
        <v>0,0</v>
      </c>
      <c r="K187" s="123" t="str">
        <f>IF(ISERR(K186/SUM(I186:L186)*100),"0,0",K186/SUM(I186:L186)*100)</f>
        <v>0,0</v>
      </c>
      <c r="L187" s="146" t="str">
        <f>IF(ISERR(L186/SUM(I186:L186)*100),"0,0",L186/SUM(I186:L186)*100)</f>
        <v>0,0</v>
      </c>
      <c r="M187" s="125" t="str">
        <f>IF(ISERR(SUM(I186*5,J186*4,K186*3,L186*2)/SUM(I186:L186)),"-",SUM(I186*5,J186*4,K186*3,L186*2)/SUM(I186:L186))</f>
        <v>-</v>
      </c>
      <c r="N187" s="122" t="str">
        <f>IF(ISERR(N186/SUM(N186:Q186)*100),"0,0",N186/SUM(N186:Q186)*100)</f>
        <v>0,0</v>
      </c>
      <c r="O187" s="123" t="str">
        <f>IF(ISERR(O186/SUM(N186:Q186)*100),"0,0",O186/SUM(N186:Q186)*100)</f>
        <v>0,0</v>
      </c>
      <c r="P187" s="123" t="str">
        <f>IF(ISERR(P186/SUM(N186:Q186)*100),"0,0",P186/SUM(N186:Q186)*100)</f>
        <v>0,0</v>
      </c>
      <c r="Q187" s="146" t="str">
        <f>IF(ISERR(Q186/SUM(N186:Q186)*100),"0,0",Q186/SUM(N186:Q186)*100)</f>
        <v>0,0</v>
      </c>
      <c r="R187" s="125" t="str">
        <f>IF(ISERR(SUM(N186*5,O186*4,P186*3,Q186*2)/SUM(N186:Q186)),"-",SUM(N186*5,O186*4,P186*3,Q186*2)/SUM(N186:Q186))</f>
        <v>-</v>
      </c>
      <c r="S187" s="1231"/>
      <c r="T187" s="122" t="str">
        <f>IF(ISERR(T186/SUM(T186:W186)*100),"0,0",T186/SUM(T186:W186)*100)</f>
        <v>0,0</v>
      </c>
      <c r="U187" s="123" t="str">
        <f>IF(ISERR(U186/SUM(T186:W186)*100),"0,0",U186/SUM(T186:W186)*100)</f>
        <v>0,0</v>
      </c>
      <c r="V187" s="123" t="str">
        <f>IF(ISERR(V186/SUM(T186:W186)*100),"0,0",V186/SUM(T186:W186)*100)</f>
        <v>0,0</v>
      </c>
      <c r="W187" s="146" t="str">
        <f>IF(ISERR(W186/SUM(T186:W186)*100),"0,0",W186/SUM(T186:W186)*100)</f>
        <v>0,0</v>
      </c>
      <c r="X187" s="125" t="str">
        <f>IF(ISERR(SUM(T186*5,U186*4,V186*3,W186*2)/SUM(T186:W186)),"-",SUM(T186*5,U186*4,V186*3,W186*2)/SUM(T186:W186))</f>
        <v>-</v>
      </c>
      <c r="Y187" s="122" t="str">
        <f>IF(ISERR(Y186/SUM(Y186:AB186)*100),"0,0",Y186/SUM(Y186:AB186)*100)</f>
        <v>0,0</v>
      </c>
      <c r="Z187" s="123" t="str">
        <f>IF(ISERR(Z186/SUM(Y186:AB186)*100),"0,0",Z186/SUM(Y186:AB186)*100)</f>
        <v>0,0</v>
      </c>
      <c r="AA187" s="123" t="str">
        <f>IF(ISERR(AA186/SUM(Y186:AB186)*100),"0,0",AA186/SUM(Y186:AB186)*100)</f>
        <v>0,0</v>
      </c>
      <c r="AB187" s="146" t="str">
        <f>IF(ISERR(AB186/SUM(Y186:AB186)*100),"0,0",AB186/SUM(Y186:AB186)*100)</f>
        <v>0,0</v>
      </c>
      <c r="AC187" s="125" t="str">
        <f>IF(ISERR(SUM(Y186*5,Z186*4,AA186*3,AB186*2)/SUM(Y186:AB186)),"-",SUM(Y186*5,Z186*4,AA186*3,AB186*2)/SUM(Y186:AB186))</f>
        <v>-</v>
      </c>
      <c r="AD187" s="122" t="str">
        <f>IF(ISERR(AD186/SUM(AD186:AG186)*100),"0,0",AD186/SUM(AD186:AG186)*100)</f>
        <v>0,0</v>
      </c>
      <c r="AE187" s="123" t="str">
        <f>IF(ISERR(AE186/SUM(AD186:AG186)*100),"0,0",AE186/SUM(AD186:AG186)*100)</f>
        <v>0,0</v>
      </c>
      <c r="AF187" s="123" t="str">
        <f>IF(ISERR(AF186/SUM(AD186:AG186)*100),"0,0",AF186/SUM(AD186:AG186)*100)</f>
        <v>0,0</v>
      </c>
      <c r="AG187" s="146" t="str">
        <f>IF(ISERR(AG186/SUM(AD186:AG186)*100),"0,0",AG186/SUM(AD186:AG186)*100)</f>
        <v>0,0</v>
      </c>
      <c r="AH187" s="125" t="str">
        <f>IF(ISERR(SUM(AD186*5,AE186*4,AF186*3,AG186*2)/SUM(AD186:AG186)),"-",SUM(AD186*5,AE186*4,AF186*3,AG186*2)/SUM(AD186:AG186))</f>
        <v>-</v>
      </c>
      <c r="AI187" s="122" t="str">
        <f>IF(ISERR(AI186/SUM(AI186:AL186)*100),"0,0",AI186/SUM(AI186:AL186)*100)</f>
        <v>0,0</v>
      </c>
      <c r="AJ187" s="123" t="str">
        <f>IF(ISERR(AJ186/SUM(AI186:AL186)*100),"0,0",AJ186/SUM(AI186:AL186)*100)</f>
        <v>0,0</v>
      </c>
      <c r="AK187" s="123" t="str">
        <f>IF(ISERR(AK186/SUM(AI186:AL186)*100),"0,0",AK186/SUM(AI186:AL186)*100)</f>
        <v>0,0</v>
      </c>
      <c r="AL187" s="146" t="str">
        <f>IF(ISERR(AL186/SUM(AI186:AL186)*100),"0,0",AL186/SUM(AI186:AL186)*100)</f>
        <v>0,0</v>
      </c>
      <c r="AM187" s="125" t="str">
        <f>IF(ISERR(SUM(AI186*5,AJ186*4,AK186*3,AL186*2)/SUM(AI186:AL186)),"-",SUM(AI186*5,AJ186*4,AK186*3,AL186*2)/SUM(AI186:AL186))</f>
        <v>-</v>
      </c>
      <c r="AN187" s="122" t="str">
        <f>IF(ISERR(AN186/SUM(AN186:AQ186)*100),"0,0",AN186/SUM(AN186:AQ186)*100)</f>
        <v>0,0</v>
      </c>
      <c r="AO187" s="123" t="str">
        <f>IF(ISERR(AO186/SUM(AN186:AQ186)*100),"0,0",AO186/SUM(AN186:AQ186)*100)</f>
        <v>0,0</v>
      </c>
      <c r="AP187" s="123" t="str">
        <f>IF(ISERR(AP186/SUM(AN186:AQ186)*100),"0,0",AP186/SUM(AN186:AQ186)*100)</f>
        <v>0,0</v>
      </c>
      <c r="AQ187" s="146" t="str">
        <f>IF(ISERR(AQ186/SUM(AN186:AQ186)*100),"0,0",AQ186/SUM(AN186:AQ186)*100)</f>
        <v>0,0</v>
      </c>
      <c r="AR187" s="125" t="str">
        <f>IF(ISERR(SUM(AN186*5,AO186*4,AP186*3,AQ186*2)/SUM(AN186:AQ186)),"-",SUM(AN186*5,AO186*4,AP186*3,AQ186*2)/SUM(AN186:AQ186))</f>
        <v>-</v>
      </c>
      <c r="AS187" s="122" t="str">
        <f>IF(ISERR(AS186/SUM(AS186:AV186)*100),"0,0",AS186/SUM(AS186:AV186)*100)</f>
        <v>0,0</v>
      </c>
      <c r="AT187" s="123" t="str">
        <f>IF(ISERR(AT186/SUM(AS186:AV186)*100),"0,0",AT186/SUM(AS186:AV186)*100)</f>
        <v>0,0</v>
      </c>
      <c r="AU187" s="123" t="str">
        <f>IF(ISERR(AU186/SUM(AS186:AV186)*100),"0,0",AU186/SUM(AS186:AV186)*100)</f>
        <v>0,0</v>
      </c>
      <c r="AV187" s="146" t="str">
        <f>IF(ISERR(AV186/SUM(AS186:AV186)*100),"0,0",AV186/SUM(AS186:AV186)*100)</f>
        <v>0,0</v>
      </c>
      <c r="AW187" s="125" t="str">
        <f>IF(ISERR(SUM(AS186*5,AT186*4,AU186*3,AV186*2)/SUM(AS186:AV186)),"-",SUM(AS186*5,AT186*4,AU186*3,AV186*2)/SUM(AS186:AV186))</f>
        <v>-</v>
      </c>
      <c r="AX187" s="122" t="str">
        <f>IF(ISERR(AX186/SUM(AX186:BA186)*100),"0,0",AX186/SUM(AX186:BA186)*100)</f>
        <v>0,0</v>
      </c>
      <c r="AY187" s="123" t="str">
        <f>IF(ISERR(AY186/SUM(AX186:BA186)*100),"0,0",AY186/SUM(AX186:BA186)*100)</f>
        <v>0,0</v>
      </c>
      <c r="AZ187" s="123" t="str">
        <f>IF(ISERR(AZ186/SUM(AX186:BA186)*100),"0,0",AZ186/SUM(AX186:BA186)*100)</f>
        <v>0,0</v>
      </c>
      <c r="BA187" s="146" t="str">
        <f>IF(ISERR(BA186/SUM(AX186:BA186)*100),"0,0",BA186/SUM(AX186:BA186)*100)</f>
        <v>0,0</v>
      </c>
      <c r="BB187" s="125" t="str">
        <f>IF(ISERR(SUM(AX186*5,AY186*4,AZ186*3,BA186*2)/SUM(AX186:BA186)),"-",SUM(AX186*5,AY186*4,AZ186*3,BA186*2)/SUM(AX186:BA186))</f>
        <v>-</v>
      </c>
      <c r="BC187" s="122" t="str">
        <f>IF(ISERR(BC186/SUM(BC186:BF186)*100),"0,0",BC186/SUM(BC186:BF186)*100)</f>
        <v>0,0</v>
      </c>
      <c r="BD187" s="123" t="str">
        <f>IF(ISERR(BD186/SUM(BC186:BF186)*100),"0,0",BD186/SUM(BC186:BF186)*100)</f>
        <v>0,0</v>
      </c>
      <c r="BE187" s="123" t="str">
        <f>IF(ISERR(BE186/SUM(BC186:BF186)*100),"0,0",BE186/SUM(BC186:BF186)*100)</f>
        <v>0,0</v>
      </c>
      <c r="BF187" s="146" t="str">
        <f>IF(ISERR(BF186/SUM(BC186:BF186)*100),"0,0",BF186/SUM(BC186:BF186)*100)</f>
        <v>0,0</v>
      </c>
      <c r="BG187" s="125" t="str">
        <f>IF(ISERR(SUM(BC186*5,BD186*4,BE186*3,BF186*2)/SUM(BC186:BF186)),"-",SUM(BC186*5,BD186*4,BE186*3,BF186*2)/SUM(BC186:BF186))</f>
        <v>-</v>
      </c>
      <c r="BH187" s="122" t="str">
        <f>IF(ISERR(BH186/SUM(BH186:BK186)*100),"0,0",BH186/SUM(BH186:BK186)*100)</f>
        <v>0,0</v>
      </c>
      <c r="BI187" s="123" t="str">
        <f>IF(ISERR(BI186/SUM(BH186:BK186)*100),"0,0",BI186/SUM(BH186:BK186)*100)</f>
        <v>0,0</v>
      </c>
      <c r="BJ187" s="123" t="str">
        <f>IF(ISERR(BJ186/SUM(BH186:BK186)*100),"0,0",BJ186/SUM(BH186:BK186)*100)</f>
        <v>0,0</v>
      </c>
      <c r="BK187" s="146" t="str">
        <f>IF(ISERR(BK186/SUM(BH186:BK186)*100),"0,0",BK186/SUM(BH186:BK186)*100)</f>
        <v>0,0</v>
      </c>
      <c r="BL187" s="125" t="str">
        <f>IF(ISERR(SUM(BH186*5,BI186*4,BJ186*3,BK186*2)/SUM(BH186:BK186)),"-",SUM(BH186*5,BI186*4,BJ186*3,BK186*2)/SUM(BH186:BK186))</f>
        <v>-</v>
      </c>
      <c r="BM187" s="122" t="str">
        <f>IF(ISERR(BM186/SUM(BM186:BP186)*100),"0,0",BM186/SUM(BM186:BP186)*100)</f>
        <v>0,0</v>
      </c>
      <c r="BN187" s="123" t="str">
        <f>IF(ISERR(BN186/SUM(BM186:BP186)*100),"0,0",BN186/SUM(BM186:BP186)*100)</f>
        <v>0,0</v>
      </c>
      <c r="BO187" s="123" t="str">
        <f>IF(ISERR(BO186/SUM(BM186:BP186)*100),"0,0",BO186/SUM(BM186:BP186)*100)</f>
        <v>0,0</v>
      </c>
      <c r="BP187" s="146" t="str">
        <f>IF(ISERR(BP186/SUM(BM186:BP186)*100),"0,0",BP186/SUM(BM186:BP186)*100)</f>
        <v>0,0</v>
      </c>
      <c r="BQ187" s="125" t="str">
        <f>IF(ISERR(SUM(BM186*5,BN186*4,BO186*3,BP186*2)/SUM(BM186:BP186)),"-",SUM(BM186*5,BN186*4,BO186*3,BP186*2)/SUM(BM186:BP186))</f>
        <v>-</v>
      </c>
      <c r="BR187" s="1240"/>
      <c r="BT187" s="1267"/>
      <c r="BU187" s="1229"/>
      <c r="BV187" s="262"/>
      <c r="BY187" s="577"/>
      <c r="BZ187" s="577"/>
      <c r="CA187" s="577"/>
      <c r="CB187" s="577"/>
      <c r="CC187" s="577"/>
      <c r="CD187" s="577"/>
      <c r="CE187" s="577"/>
      <c r="CF187" s="577"/>
    </row>
    <row r="188" spans="1:84">
      <c r="A188" s="1249" t="s">
        <v>315</v>
      </c>
      <c r="B188" s="1255">
        <f>SUM(B158:B187)</f>
        <v>36</v>
      </c>
      <c r="C188" s="1255">
        <f>SUM(C158:C187)</f>
        <v>0</v>
      </c>
      <c r="D188" s="129">
        <f ca="1">SUMIF($BV$158:$BV$189,1,D158:D187)</f>
        <v>0</v>
      </c>
      <c r="E188" s="130">
        <f ca="1">SUMIF($BV$158:$BV$189,1,E158:E187)</f>
        <v>0</v>
      </c>
      <c r="F188" s="130">
        <f ca="1">SUMIF($BV$158:$BV$189,1,F158:F187)</f>
        <v>0</v>
      </c>
      <c r="G188" s="131">
        <f ca="1">SUMIF($BV$158:$BV$189,1,G158:G187)</f>
        <v>0</v>
      </c>
      <c r="H188" s="132" t="str">
        <f ca="1">IF(SUM(D189:G189)=0,"-",IF(AND(G189&lt;=5,D189&gt;=50),5,IF(AND(G189&lt;=10,(D189+E189)&gt;=50),4,IF(G189&lt;=15,3,2))))</f>
        <v>-</v>
      </c>
      <c r="I188" s="129">
        <f ca="1">SUMIF($BV$158:$BV$189,1,I158:I187)</f>
        <v>0</v>
      </c>
      <c r="J188" s="130">
        <f ca="1">SUMIF($BV$158:$BV$189,1,J158:J187)</f>
        <v>0</v>
      </c>
      <c r="K188" s="130">
        <f ca="1">SUMIF($BV$158:$BV$189,1,K158:K187)</f>
        <v>0</v>
      </c>
      <c r="L188" s="131">
        <f ca="1">SUMIF($BV$158:$BV$189,1,L158:L187)</f>
        <v>0</v>
      </c>
      <c r="M188" s="132" t="str">
        <f ca="1">IF(SUM(I189:L189)=0,"-",IF(AND(L189&lt;=5,I189&gt;=50),5,IF(AND(L189&lt;=10,(I189+J189)&gt;=50),4,IF(L189&lt;=15,3,2))))</f>
        <v>-</v>
      </c>
      <c r="N188" s="129">
        <f ca="1">SUMIF($BV$158:$BV$189,1,N158:N187)</f>
        <v>0</v>
      </c>
      <c r="O188" s="130">
        <f ca="1">SUMIF($BV$158:$BV$189,1,O158:O187)</f>
        <v>0</v>
      </c>
      <c r="P188" s="130">
        <f ca="1">SUMIF($BV$158:$BV$189,1,P158:P187)</f>
        <v>0</v>
      </c>
      <c r="Q188" s="131">
        <f ca="1">SUMIF($BV$158:$BV$189,1,Q158:Q187)</f>
        <v>0</v>
      </c>
      <c r="R188" s="132" t="str">
        <f ca="1">IF(SUM(N189:Q189)=0,"-",IF(AND(Q189&lt;=5,N189&gt;=50),5,IF(AND(Q189&lt;=10,(N189+O189)&gt;=50),4,IF(Q189&lt;=15,3,2))))</f>
        <v>-</v>
      </c>
      <c r="S188" s="1269" t="str">
        <f ca="1">IF(ISERR((H189+R189)/2),"-",(H189+R189)/2)</f>
        <v>-</v>
      </c>
      <c r="T188" s="129">
        <f ca="1">SUMIF($BV$158:$BV$189,1,T158:T187)</f>
        <v>0</v>
      </c>
      <c r="U188" s="130">
        <f ca="1">SUMIF($BV$158:$BV$189,1,U158:U187)</f>
        <v>0</v>
      </c>
      <c r="V188" s="130">
        <f ca="1">SUMIF($BV$158:$BV$189,1,V158:V187)</f>
        <v>0</v>
      </c>
      <c r="W188" s="131">
        <f ca="1">SUMIF($BV$158:$BV$189,1,W158:W187)</f>
        <v>0</v>
      </c>
      <c r="X188" s="132" t="str">
        <f ca="1">IF(SUM(T189:W189)=0,"-",IF(AND(W189&lt;=5,T189&gt;=50),5,IF(AND(W189&lt;=10,(T189+U189)&gt;=50),4,IF(W189&lt;=15,3,2))))</f>
        <v>-</v>
      </c>
      <c r="Y188" s="129">
        <f ca="1">SUMIF($BV$158:$BV$189,1,Y158:Y187)</f>
        <v>0</v>
      </c>
      <c r="Z188" s="130">
        <f ca="1">SUMIF($BV$158:$BV$189,1,Z158:Z187)</f>
        <v>0</v>
      </c>
      <c r="AA188" s="130">
        <f ca="1">SUMIF($BV$158:$BV$189,1,AA158:AA187)</f>
        <v>0</v>
      </c>
      <c r="AB188" s="131">
        <f ca="1">SUMIF($BV$158:$BV$189,1,AB158:AB187)</f>
        <v>0</v>
      </c>
      <c r="AC188" s="132" t="str">
        <f ca="1">IF(SUM(Y189:AB189)=0,"-",IF(AND(AB189&lt;=5,Y189&gt;=50),5,IF(AND(AB189&lt;=10,(Y189+Z189)&gt;=50),4,IF(AB189&lt;=15,3,2))))</f>
        <v>-</v>
      </c>
      <c r="AD188" s="129">
        <f ca="1">SUMIF($BV$158:$BV$189,1,AD158:AD187)</f>
        <v>0</v>
      </c>
      <c r="AE188" s="130">
        <f ca="1">SUMIF($BV$158:$BV$189,1,AE158:AE187)</f>
        <v>0</v>
      </c>
      <c r="AF188" s="130">
        <f ca="1">SUMIF($BV$158:$BV$189,1,AF158:AF187)</f>
        <v>0</v>
      </c>
      <c r="AG188" s="131">
        <f ca="1">SUMIF($BV$158:$BV$189,1,AG158:AG187)</f>
        <v>0</v>
      </c>
      <c r="AH188" s="132" t="str">
        <f ca="1">IF(SUM(AD189:AG189)=0,"-",IF(AND(AG189&lt;=5,AD189&gt;=50),5,IF(AND(AG189&lt;=10,(AD189+AE189)&gt;=50),4,IF(AG189&lt;=15,3,2))))</f>
        <v>-</v>
      </c>
      <c r="AI188" s="129">
        <f ca="1">SUMIF($BV$158:$BV$189,1,AI158:AI187)</f>
        <v>0</v>
      </c>
      <c r="AJ188" s="130">
        <f ca="1">SUMIF($BV$158:$BV$189,1,AJ158:AJ187)</f>
        <v>0</v>
      </c>
      <c r="AK188" s="130">
        <f ca="1">SUMIF($BV$158:$BV$189,1,AK158:AK187)</f>
        <v>0</v>
      </c>
      <c r="AL188" s="131">
        <f ca="1">SUMIF($BV$158:$BV$189,1,AL158:AL187)</f>
        <v>0</v>
      </c>
      <c r="AM188" s="132" t="str">
        <f ca="1">IF(SUM(AI189:AL189)=0,"-",IF(AND(AL189&lt;=5,AI189&gt;=50),5,IF(AND(AL189&lt;=10,(AI189+AJ189)&gt;=50),4,IF(AL189&lt;=15,3,2))))</f>
        <v>-</v>
      </c>
      <c r="AN188" s="129">
        <f ca="1">SUMIF($BV$158:$BV$189,1,AN158:AN187)</f>
        <v>0</v>
      </c>
      <c r="AO188" s="130">
        <f ca="1">SUMIF($BV$158:$BV$189,1,AO158:AO187)</f>
        <v>0</v>
      </c>
      <c r="AP188" s="130">
        <f ca="1">SUMIF($BV$158:$BV$189,1,AP158:AP187)</f>
        <v>0</v>
      </c>
      <c r="AQ188" s="131">
        <f ca="1">SUMIF($BV$158:$BV$189,1,AQ158:AQ187)</f>
        <v>0</v>
      </c>
      <c r="AR188" s="132" t="str">
        <f ca="1">IF(SUM(AN189:AQ189)=0,"-",IF(AND(AQ189&lt;=5,AN189&gt;=50),5,IF(AND(AQ189&lt;=10,(AN189+AO189)&gt;=50),4,IF(AQ189&lt;=15,3,2))))</f>
        <v>-</v>
      </c>
      <c r="AS188" s="129">
        <f ca="1">SUMIF($BV$158:$BV$189,1,AS158:AS187)</f>
        <v>0</v>
      </c>
      <c r="AT188" s="130">
        <f ca="1">SUMIF($BV$158:$BV$189,1,AT158:AT187)</f>
        <v>0</v>
      </c>
      <c r="AU188" s="130">
        <f ca="1">SUMIF($BV$158:$BV$189,1,AU158:AU187)</f>
        <v>0</v>
      </c>
      <c r="AV188" s="131">
        <f ca="1">SUMIF($BV$158:$BV$189,1,AV158:AV187)</f>
        <v>0</v>
      </c>
      <c r="AW188" s="132" t="str">
        <f ca="1">IF(SUM(AS189:AV189)=0,"-",IF(AND(AV189&lt;=5,AS189&gt;=50),5,IF(AND(AV189&lt;=10,(AS189+AT189)&gt;=50),4,IF(AV189&lt;=15,3,2))))</f>
        <v>-</v>
      </c>
      <c r="AX188" s="129">
        <f ca="1">SUMIF($BV$158:$BV$189,1,AX158:AX187)</f>
        <v>0</v>
      </c>
      <c r="AY188" s="130">
        <f ca="1">SUMIF($BV$158:$BV$189,1,AY158:AY187)</f>
        <v>0</v>
      </c>
      <c r="AZ188" s="130">
        <f ca="1">SUMIF($BV$158:$BV$189,1,AZ158:AZ187)</f>
        <v>0</v>
      </c>
      <c r="BA188" s="131">
        <f ca="1">SUMIF($BV$158:$BV$189,1,BA158:BA187)</f>
        <v>0</v>
      </c>
      <c r="BB188" s="132" t="str">
        <f ca="1">IF(SUM(AX189:BA189)=0,"-",IF(AND(BA189&lt;=5,AX189&gt;=50),5,IF(AND(BA189&lt;=10,(AX189+AY189)&gt;=50),4,IF(BA189&lt;=15,3,2))))</f>
        <v>-</v>
      </c>
      <c r="BC188" s="129">
        <f ca="1">SUMIF($BV$158:$BV$189,1,BC158:BC187)</f>
        <v>0</v>
      </c>
      <c r="BD188" s="130">
        <f ca="1">SUMIF($BV$158:$BV$189,1,BD158:BD187)</f>
        <v>0</v>
      </c>
      <c r="BE188" s="130">
        <f ca="1">SUMIF($BV$158:$BV$189,1,BE158:BE187)</f>
        <v>0</v>
      </c>
      <c r="BF188" s="131">
        <f ca="1">SUMIF($BV$158:$BV$189,1,BF158:BF187)</f>
        <v>0</v>
      </c>
      <c r="BG188" s="132" t="str">
        <f ca="1">IF(SUM(BC189:BF189)=0,"-",IF(AND(BF189&lt;=5,BC189&gt;=50),5,IF(AND(BF189&lt;=10,(BC189+BD189)&gt;=50),4,IF(BF189&lt;=15,3,2))))</f>
        <v>-</v>
      </c>
      <c r="BH188" s="129">
        <f ca="1">SUMIF($BV$158:$BV$189,1,BH158:BH187)</f>
        <v>0</v>
      </c>
      <c r="BI188" s="130">
        <f ca="1">SUMIF($BV$158:$BV$189,1,BI158:BI187)</f>
        <v>0</v>
      </c>
      <c r="BJ188" s="130">
        <f ca="1">SUMIF($BV$158:$BV$189,1,BJ158:BJ187)</f>
        <v>0</v>
      </c>
      <c r="BK188" s="131">
        <f ca="1">SUMIF($BV$158:$BV$189,1,BK158:BK187)</f>
        <v>0</v>
      </c>
      <c r="BL188" s="132" t="str">
        <f ca="1">IF(SUM(BH189:BK189)=0,"-",IF(AND(BK189&lt;=5,BH189&gt;=50),5,IF(AND(BK189&lt;=10,(BH189+BI189)&gt;=50),4,IF(BK189&lt;=15,3,2))))</f>
        <v>-</v>
      </c>
      <c r="BM188" s="129">
        <f ca="1">SUMIF($BV$158:$BV$189,1,BM158:BM187)</f>
        <v>0</v>
      </c>
      <c r="BN188" s="130">
        <f ca="1">SUMIF($BV$158:$BV$189,1,BN158:BN187)</f>
        <v>0</v>
      </c>
      <c r="BO188" s="130">
        <f ca="1">SUMIF($BV$158:$BV$189,1,BO158:BO187)</f>
        <v>0</v>
      </c>
      <c r="BP188" s="131">
        <f ca="1">SUMIF($BV$158:$BV$189,1,BP158:BP187)</f>
        <v>0</v>
      </c>
      <c r="BQ188" s="132" t="str">
        <f ca="1">IF(SUM(BM189:BP189)=0,"-",IF(AND(BP189&lt;=5,BM189&gt;=50),5,IF(AND(BP189&lt;=10,(BM189+BN189)&gt;=50),4,IF(BP189&lt;=15,3,2))))</f>
        <v>-</v>
      </c>
      <c r="BR188" s="1253" t="str">
        <f ca="1">BL189</f>
        <v>-</v>
      </c>
      <c r="BT188" s="1268"/>
    </row>
    <row r="189" spans="1:84" ht="13.5" thickBot="1">
      <c r="A189" s="1250"/>
      <c r="B189" s="1256"/>
      <c r="C189" s="1256"/>
      <c r="D189" s="133" t="str">
        <f ca="1">IF(ISERR(D188/SUM(D188:G188)*100),"0,0",D188/SUM(D188:G188)*100)</f>
        <v>0,0</v>
      </c>
      <c r="E189" s="134" t="str">
        <f ca="1">IF(ISERR(E188/SUM(D188:G188)*100),"0,0",E188/SUM(D188:G188)*100)</f>
        <v>0,0</v>
      </c>
      <c r="F189" s="134" t="str">
        <f ca="1">IF(ISERR(F188/SUM(D188:G188)*100),"0,0",F188/SUM(D188:G188)*100)</f>
        <v>0,0</v>
      </c>
      <c r="G189" s="256" t="str">
        <f ca="1">IF(ISERR(G188/SUM(D188:G188)*100),"0,0",G188/SUM(D188:G188)*100)</f>
        <v>0,0</v>
      </c>
      <c r="H189" s="135" t="str">
        <f ca="1">IF(ISERR(SUM(D188*5,E188*4,F188*3,G188*2)/SUM(D188:G188)),"-",SUM(D188*5,E188*4,F188*3,G188*2)/SUM(D188:G188))</f>
        <v>-</v>
      </c>
      <c r="I189" s="133" t="str">
        <f ca="1">IF(ISERR(I188/SUM(I188:L188)*100),"0,0",I188/SUM(I188:L188)*100)</f>
        <v>0,0</v>
      </c>
      <c r="J189" s="134" t="str">
        <f ca="1">IF(ISERR(J188/SUM(I188:L188)*100),"0,0",J188/SUM(I188:L188)*100)</f>
        <v>0,0</v>
      </c>
      <c r="K189" s="134" t="str">
        <f ca="1">IF(ISERR(K188/SUM(I188:L188)*100),"0,0",K188/SUM(I188:L188)*100)</f>
        <v>0,0</v>
      </c>
      <c r="L189" s="256" t="str">
        <f ca="1">IF(ISERR(L188/SUM(I188:L188)*100),"0,0",L188/SUM(I188:L188)*100)</f>
        <v>0,0</v>
      </c>
      <c r="M189" s="135" t="str">
        <f ca="1">IF(ISERR(SUM(I188*5,J188*4,K188*3,L188*2)/SUM(I188:L188)),"-",SUM(I188*5,J188*4,K188*3,L188*2)/SUM(I188:L188))</f>
        <v>-</v>
      </c>
      <c r="N189" s="133" t="str">
        <f ca="1">IF(ISERR(N188/SUM(N188:Q188)*100),"0,0",N188/SUM(N188:Q188)*100)</f>
        <v>0,0</v>
      </c>
      <c r="O189" s="134" t="str">
        <f ca="1">IF(ISERR(O188/SUM(N188:Q188)*100),"0,0",O188/SUM(N188:Q188)*100)</f>
        <v>0,0</v>
      </c>
      <c r="P189" s="134" t="str">
        <f ca="1">IF(ISERR(P188/SUM(N188:Q188)*100),"0,0",P188/SUM(N188:Q188)*100)</f>
        <v>0,0</v>
      </c>
      <c r="Q189" s="256" t="str">
        <f ca="1">IF(ISERR(Q188/SUM(N188:Q188)*100),"0,0",Q188/SUM(N188:Q188)*100)</f>
        <v>0,0</v>
      </c>
      <c r="R189" s="135" t="str">
        <f ca="1">IF(ISERR(SUM(N188*5,O188*4,P188*3,Q188*2)/SUM(N188:Q188)),"-",SUM(N188*5,O188*4,P188*3,Q188*2)/SUM(N188:Q188))</f>
        <v>-</v>
      </c>
      <c r="S189" s="1270"/>
      <c r="T189" s="133" t="str">
        <f ca="1">IF(ISERR(T188/SUM(T188:W188)*100),"0,0",T188/SUM(T188:W188)*100)</f>
        <v>0,0</v>
      </c>
      <c r="U189" s="134" t="str">
        <f ca="1">IF(ISERR(U188/SUM(T188:W188)*100),"0,0",U188/SUM(T188:W188)*100)</f>
        <v>0,0</v>
      </c>
      <c r="V189" s="134" t="str">
        <f ca="1">IF(ISERR(V188/SUM(T188:W188)*100),"0,0",V188/SUM(T188:W188)*100)</f>
        <v>0,0</v>
      </c>
      <c r="W189" s="256" t="str">
        <f ca="1">IF(ISERR(W188/SUM(T188:W188)*100),"0,0",W188/SUM(T188:W188)*100)</f>
        <v>0,0</v>
      </c>
      <c r="X189" s="135" t="str">
        <f ca="1">IF(ISERR(SUM(T188*5,U188*4,V188*3,W188*2)/SUM(T188:W188)),"-",SUM(T188*5,U188*4,V188*3,W188*2)/SUM(T188:W188))</f>
        <v>-</v>
      </c>
      <c r="Y189" s="133" t="str">
        <f ca="1">IF(ISERR(Y188/SUM(Y188:AB188)*100),"0,0",Y188/SUM(Y188:AB188)*100)</f>
        <v>0,0</v>
      </c>
      <c r="Z189" s="134" t="str">
        <f ca="1">IF(ISERR(Z188/SUM(Y188:AB188)*100),"0,0",Z188/SUM(Y188:AB188)*100)</f>
        <v>0,0</v>
      </c>
      <c r="AA189" s="134" t="str">
        <f ca="1">IF(ISERR(AA188/SUM(Y188:AB188)*100),"0,0",AA188/SUM(Y188:AB188)*100)</f>
        <v>0,0</v>
      </c>
      <c r="AB189" s="256" t="str">
        <f ca="1">IF(ISERR(AB188/SUM(Y188:AB188)*100),"0,0",AB188/SUM(Y188:AB188)*100)</f>
        <v>0,0</v>
      </c>
      <c r="AC189" s="135" t="str">
        <f ca="1">IF(ISERR(SUM(Y188*5,Z188*4,AA188*3,AB188*2)/SUM(Y188:AB188)),"-",SUM(Y188*5,Z188*4,AA188*3,AB188*2)/SUM(Y188:AB188))</f>
        <v>-</v>
      </c>
      <c r="AD189" s="133" t="str">
        <f ca="1">IF(ISERR(AD188/SUM(AD188:AG188)*100),"0,0",AD188/SUM(AD188:AG188)*100)</f>
        <v>0,0</v>
      </c>
      <c r="AE189" s="134" t="str">
        <f ca="1">IF(ISERR(AE188/SUM(AD188:AG188)*100),"0,0",AE188/SUM(AD188:AG188)*100)</f>
        <v>0,0</v>
      </c>
      <c r="AF189" s="134" t="str">
        <f ca="1">IF(ISERR(AF188/SUM(AD188:AG188)*100),"0,0",AF188/SUM(AD188:AG188)*100)</f>
        <v>0,0</v>
      </c>
      <c r="AG189" s="256" t="str">
        <f ca="1">IF(ISERR(AG188/SUM(AD188:AG188)*100),"0,0",AG188/SUM(AD188:AG188)*100)</f>
        <v>0,0</v>
      </c>
      <c r="AH189" s="135" t="str">
        <f ca="1">IF(ISERR(SUM(AD188*5,AE188*4,AF188*3,AG188*2)/SUM(AD188:AG188)),"-",SUM(AD188*5,AE188*4,AF188*3,AG188*2)/SUM(AD188:AG188))</f>
        <v>-</v>
      </c>
      <c r="AI189" s="133" t="str">
        <f ca="1">IF(ISERR(AI188/SUM(AI188:AL188)*100),"0,0",AI188/SUM(AI188:AL188)*100)</f>
        <v>0,0</v>
      </c>
      <c r="AJ189" s="134" t="str">
        <f ca="1">IF(ISERR(AJ188/SUM(AI188:AL188)*100),"0,0",AJ188/SUM(AI188:AL188)*100)</f>
        <v>0,0</v>
      </c>
      <c r="AK189" s="134" t="str">
        <f ca="1">IF(ISERR(AK188/SUM(AI188:AL188)*100),"0,0",AK188/SUM(AI188:AL188)*100)</f>
        <v>0,0</v>
      </c>
      <c r="AL189" s="256" t="str">
        <f ca="1">IF(ISERR(AL188/SUM(AI188:AL188)*100),"0,0",AL188/SUM(AI188:AL188)*100)</f>
        <v>0,0</v>
      </c>
      <c r="AM189" s="135" t="str">
        <f ca="1">IF(ISERR(SUM(AI188*5,AJ188*4,AK188*3,AL188*2)/SUM(AI188:AL188)),"-",SUM(AI188*5,AJ188*4,AK188*3,AL188*2)/SUM(AI188:AL188))</f>
        <v>-</v>
      </c>
      <c r="AN189" s="133" t="str">
        <f ca="1">IF(ISERR(AN188/SUM(AN188:AQ188)*100),"0,0",AN188/SUM(AN188:AQ188)*100)</f>
        <v>0,0</v>
      </c>
      <c r="AO189" s="134" t="str">
        <f ca="1">IF(ISERR(AO188/SUM(AN188:AQ188)*100),"0,0",AO188/SUM(AN188:AQ188)*100)</f>
        <v>0,0</v>
      </c>
      <c r="AP189" s="134" t="str">
        <f ca="1">IF(ISERR(AP188/SUM(AN188:AQ188)*100),"0,0",AP188/SUM(AN188:AQ188)*100)</f>
        <v>0,0</v>
      </c>
      <c r="AQ189" s="256" t="str">
        <f ca="1">IF(ISERR(AQ188/SUM(AN188:AQ188)*100),"0,0",AQ188/SUM(AN188:AQ188)*100)</f>
        <v>0,0</v>
      </c>
      <c r="AR189" s="135" t="str">
        <f ca="1">IF(ISERR(SUM(AN188*5,AO188*4,AP188*3,AQ188*2)/SUM(AN188:AQ188)),"-",SUM(AN188*5,AO188*4,AP188*3,AQ188*2)/SUM(AN188:AQ188))</f>
        <v>-</v>
      </c>
      <c r="AS189" s="133" t="str">
        <f ca="1">IF(ISERR(AS188/SUM(AS188:AV188)*100),"0,0",AS188/SUM(AS188:AV188)*100)</f>
        <v>0,0</v>
      </c>
      <c r="AT189" s="134" t="str">
        <f ca="1">IF(ISERR(AT188/SUM(AS188:AV188)*100),"0,0",AT188/SUM(AS188:AV188)*100)</f>
        <v>0,0</v>
      </c>
      <c r="AU189" s="134" t="str">
        <f ca="1">IF(ISERR(AU188/SUM(AS188:AV188)*100),"0,0",AU188/SUM(AS188:AV188)*100)</f>
        <v>0,0</v>
      </c>
      <c r="AV189" s="256" t="str">
        <f ca="1">IF(ISERR(AV188/SUM(AS188:AV188)*100),"0,0",AV188/SUM(AS188:AV188)*100)</f>
        <v>0,0</v>
      </c>
      <c r="AW189" s="135" t="str">
        <f ca="1">IF(ISERR(SUM(AS188*5,AT188*4,AU188*3,AV188*2)/SUM(AS188:AV188)),"-",SUM(AS188*5,AT188*4,AU188*3,AV188*2)/SUM(AS188:AV188))</f>
        <v>-</v>
      </c>
      <c r="AX189" s="133" t="str">
        <f ca="1">IF(ISERR(AX188/SUM(AX188:BA188)*100),"0,0",AX188/SUM(AX188:BA188)*100)</f>
        <v>0,0</v>
      </c>
      <c r="AY189" s="134" t="str">
        <f ca="1">IF(ISERR(AY188/SUM(AX188:BA188)*100),"0,0",AY188/SUM(AX188:BA188)*100)</f>
        <v>0,0</v>
      </c>
      <c r="AZ189" s="134" t="str">
        <f ca="1">IF(ISERR(AZ188/SUM(AX188:BA188)*100),"0,0",AZ188/SUM(AX188:BA188)*100)</f>
        <v>0,0</v>
      </c>
      <c r="BA189" s="256" t="str">
        <f ca="1">IF(ISERR(BA188/SUM(AX188:BA188)*100),"0,0",BA188/SUM(AX188:BA188)*100)</f>
        <v>0,0</v>
      </c>
      <c r="BB189" s="135" t="str">
        <f ca="1">IF(ISERR(SUM(AX188*5,AY188*4,AZ188*3,BA188*2)/SUM(AX188:BA188)),"-",SUM(AX188*5,AY188*4,AZ188*3,BA188*2)/SUM(AX188:BA188))</f>
        <v>-</v>
      </c>
      <c r="BC189" s="133" t="str">
        <f ca="1">IF(ISERR(BC188/SUM(BC188:BF188)*100),"0,0",BC188/SUM(BC188:BF188)*100)</f>
        <v>0,0</v>
      </c>
      <c r="BD189" s="134" t="str">
        <f ca="1">IF(ISERR(BD188/SUM(BC188:BF188)*100),"0,0",BD188/SUM(BC188:BF188)*100)</f>
        <v>0,0</v>
      </c>
      <c r="BE189" s="134" t="str">
        <f ca="1">IF(ISERR(BE188/SUM(BC188:BF188)*100),"0,0",BE188/SUM(BC188:BF188)*100)</f>
        <v>0,0</v>
      </c>
      <c r="BF189" s="256" t="str">
        <f ca="1">IF(ISERR(BF188/SUM(BC188:BF188)*100),"0,0",BF188/SUM(BC188:BF188)*100)</f>
        <v>0,0</v>
      </c>
      <c r="BG189" s="135" t="str">
        <f ca="1">IF(ISERR(SUM(BC188*5,BD188*4,BE188*3,BF188*2)/SUM(BC188:BF188)),"-",SUM(BC188*5,BD188*4,BE188*3,BF188*2)/SUM(BC188:BF188))</f>
        <v>-</v>
      </c>
      <c r="BH189" s="133" t="str">
        <f ca="1">IF(ISERR(BH188/SUM(BH188:BK188)*100),"0,0",BH188/SUM(BH188:BK188)*100)</f>
        <v>0,0</v>
      </c>
      <c r="BI189" s="134" t="str">
        <f ca="1">IF(ISERR(BI188/SUM(BH188:BK188)*100),"0,0",BI188/SUM(BH188:BK188)*100)</f>
        <v>0,0</v>
      </c>
      <c r="BJ189" s="134" t="str">
        <f ca="1">IF(ISERR(BJ188/SUM(BH188:BK188)*100),"0,0",BJ188/SUM(BH188:BK188)*100)</f>
        <v>0,0</v>
      </c>
      <c r="BK189" s="256" t="str">
        <f ca="1">IF(ISERR(BK188/SUM(BH188:BK188)*100),"0,0",BK188/SUM(BH188:BK188)*100)</f>
        <v>0,0</v>
      </c>
      <c r="BL189" s="135" t="str">
        <f ca="1">IF(ISERR(SUM(BH188*5,BI188*4,BJ188*3,BK188*2)/SUM(BH188:BK188)),"-",SUM(BH188*5,BI188*4,BJ188*3,BK188*2)/SUM(BH188:BK188))</f>
        <v>-</v>
      </c>
      <c r="BM189" s="133" t="str">
        <f ca="1">IF(ISERR(BM188/SUM(BM188:BP188)*100),"0,0",BM188/SUM(BM188:BP188)*100)</f>
        <v>0,0</v>
      </c>
      <c r="BN189" s="134" t="str">
        <f ca="1">IF(ISERR(BN188/SUM(BM188:BP188)*100),"0,0",BN188/SUM(BM188:BP188)*100)</f>
        <v>0,0</v>
      </c>
      <c r="BO189" s="134" t="str">
        <f ca="1">IF(ISERR(BO188/SUM(BM188:BP188)*100),"0,0",BO188/SUM(BM188:BP188)*100)</f>
        <v>0,0</v>
      </c>
      <c r="BP189" s="256" t="str">
        <f ca="1">IF(ISERR(BP188/SUM(BM188:BP188)*100),"0,0",BP188/SUM(BM188:BP188)*100)</f>
        <v>0,0</v>
      </c>
      <c r="BQ189" s="135" t="str">
        <f ca="1">IF(ISERR(SUM(BM188*5,BN188*4,BO188*3,BP188*2)/SUM(BM188:BP188)),"-",SUM(BM188*5,BN188*4,BO188*3,BP188*2)/SUM(BM188:BP188))</f>
        <v>-</v>
      </c>
      <c r="BR189" s="1254"/>
      <c r="BS189" s="108" t="s">
        <v>316</v>
      </c>
      <c r="BT189" s="1268"/>
      <c r="BY189" s="577"/>
      <c r="BZ189" s="577"/>
      <c r="CA189" s="577"/>
      <c r="CB189" s="577"/>
      <c r="CC189" s="577"/>
      <c r="CD189" s="577"/>
      <c r="CE189" s="577"/>
      <c r="CF189" s="577"/>
    </row>
    <row r="190" spans="1:84" ht="7.5" customHeight="1" thickBot="1">
      <c r="BV190" s="108" t="s">
        <v>316</v>
      </c>
    </row>
    <row r="191" spans="1:84" ht="15.75" customHeight="1" thickBot="1">
      <c r="A191" s="1236" t="s">
        <v>337</v>
      </c>
      <c r="B191" s="1257" t="s">
        <v>391</v>
      </c>
      <c r="C191" s="1257" t="s">
        <v>268</v>
      </c>
      <c r="D191" s="1232" t="s">
        <v>10</v>
      </c>
      <c r="E191" s="1232"/>
      <c r="F191" s="1232"/>
      <c r="G191" s="1232"/>
      <c r="H191" s="1232"/>
      <c r="I191" s="1232"/>
      <c r="J191" s="1232"/>
      <c r="K191" s="1232"/>
      <c r="L191" s="1232"/>
      <c r="M191" s="1232"/>
      <c r="N191" s="1232"/>
      <c r="O191" s="1232"/>
      <c r="P191" s="1232"/>
      <c r="Q191" s="1232"/>
      <c r="R191" s="1233"/>
      <c r="S191" s="1236" t="s">
        <v>11</v>
      </c>
      <c r="T191" s="1263" t="s">
        <v>12</v>
      </c>
      <c r="U191" s="1264"/>
      <c r="V191" s="1264"/>
      <c r="W191" s="1264"/>
      <c r="X191" s="1264"/>
      <c r="Y191" s="1264"/>
      <c r="Z191" s="1264"/>
      <c r="AA191" s="1264"/>
      <c r="AB191" s="1264"/>
      <c r="AC191" s="1264"/>
      <c r="AD191" s="1264"/>
      <c r="AE191" s="1264"/>
      <c r="AF191" s="1264"/>
      <c r="AG191" s="1264"/>
      <c r="AH191" s="1264"/>
      <c r="AI191" s="1264"/>
      <c r="AJ191" s="1264"/>
      <c r="AK191" s="1264"/>
      <c r="AL191" s="1264"/>
      <c r="AM191" s="1264"/>
      <c r="AN191" s="1264"/>
      <c r="AO191" s="1264"/>
      <c r="AP191" s="1264"/>
      <c r="AQ191" s="1264"/>
      <c r="AR191" s="1264"/>
      <c r="AS191" s="1264"/>
      <c r="AT191" s="1264"/>
      <c r="AU191" s="1264"/>
      <c r="AV191" s="1264"/>
      <c r="AW191" s="1264"/>
      <c r="AX191" s="1264"/>
      <c r="AY191" s="1264"/>
      <c r="AZ191" s="1264"/>
      <c r="BA191" s="1264"/>
      <c r="BB191" s="1264"/>
      <c r="BC191" s="1264"/>
      <c r="BD191" s="1264"/>
      <c r="BE191" s="1264"/>
      <c r="BF191" s="1264"/>
      <c r="BG191" s="1264"/>
      <c r="BH191" s="1264"/>
      <c r="BI191" s="1264"/>
      <c r="BJ191" s="1264"/>
      <c r="BK191" s="1264"/>
      <c r="BL191" s="1264"/>
      <c r="BM191" s="1264"/>
      <c r="BN191" s="1264"/>
      <c r="BO191" s="1264"/>
      <c r="BP191" s="1264"/>
      <c r="BQ191" s="1265"/>
      <c r="BR191" s="1236" t="s">
        <v>13</v>
      </c>
      <c r="BS191" s="107"/>
      <c r="BT191" s="107"/>
      <c r="BU191" s="107"/>
      <c r="BV191" s="107"/>
    </row>
    <row r="192" spans="1:84" ht="12.75" customHeight="1" thickBot="1">
      <c r="A192" s="1251"/>
      <c r="B192" s="1258"/>
      <c r="C192" s="1258"/>
      <c r="D192" s="1234" t="s">
        <v>313</v>
      </c>
      <c r="E192" s="1234"/>
      <c r="F192" s="1234"/>
      <c r="G192" s="1234"/>
      <c r="H192" s="1235"/>
      <c r="I192" s="1243" t="s">
        <v>265</v>
      </c>
      <c r="J192" s="1244"/>
      <c r="K192" s="1244"/>
      <c r="L192" s="1244"/>
      <c r="M192" s="1245"/>
      <c r="N192" s="1243" t="s">
        <v>314</v>
      </c>
      <c r="O192" s="1244"/>
      <c r="P192" s="1244"/>
      <c r="Q192" s="1244"/>
      <c r="R192" s="1246"/>
      <c r="S192" s="1237"/>
      <c r="T192" s="1241" t="s">
        <v>269</v>
      </c>
      <c r="U192" s="1241"/>
      <c r="V192" s="1241"/>
      <c r="W192" s="1241"/>
      <c r="X192" s="1241"/>
      <c r="Y192" s="1241" t="s">
        <v>270</v>
      </c>
      <c r="Z192" s="1241"/>
      <c r="AA192" s="1241"/>
      <c r="AB192" s="1241"/>
      <c r="AC192" s="1241"/>
      <c r="AD192" s="1241" t="s">
        <v>252</v>
      </c>
      <c r="AE192" s="1241"/>
      <c r="AF192" s="1241"/>
      <c r="AG192" s="1241"/>
      <c r="AH192" s="1241"/>
      <c r="AI192" s="1241" t="s">
        <v>271</v>
      </c>
      <c r="AJ192" s="1241"/>
      <c r="AK192" s="1241"/>
      <c r="AL192" s="1241"/>
      <c r="AM192" s="1241"/>
      <c r="AN192" s="1241" t="s">
        <v>254</v>
      </c>
      <c r="AO192" s="1241"/>
      <c r="AP192" s="1241"/>
      <c r="AQ192" s="1241"/>
      <c r="AR192" s="1241"/>
      <c r="AS192" s="1241" t="s">
        <v>399</v>
      </c>
      <c r="AT192" s="1241"/>
      <c r="AU192" s="1241"/>
      <c r="AV192" s="1241"/>
      <c r="AW192" s="1241"/>
      <c r="AX192" s="1241" t="s">
        <v>400</v>
      </c>
      <c r="AY192" s="1241"/>
      <c r="AZ192" s="1241"/>
      <c r="BA192" s="1241"/>
      <c r="BB192" s="1241"/>
      <c r="BC192" s="1241" t="s">
        <v>402</v>
      </c>
      <c r="BD192" s="1241"/>
      <c r="BE192" s="1241"/>
      <c r="BF192" s="1241"/>
      <c r="BG192" s="1241"/>
      <c r="BH192" s="1241" t="s">
        <v>264</v>
      </c>
      <c r="BI192" s="1241"/>
      <c r="BJ192" s="1241"/>
      <c r="BK192" s="1241"/>
      <c r="BL192" s="1241"/>
      <c r="BM192" s="1241" t="s">
        <v>268</v>
      </c>
      <c r="BN192" s="1241"/>
      <c r="BO192" s="1241"/>
      <c r="BP192" s="1241"/>
      <c r="BQ192" s="1241"/>
      <c r="BR192" s="1237"/>
      <c r="BS192" s="107"/>
      <c r="BT192" s="107"/>
      <c r="BU192" s="107"/>
      <c r="BV192" s="107"/>
    </row>
    <row r="193" spans="1:84" ht="45.75" customHeight="1" thickBot="1">
      <c r="A193" s="1252"/>
      <c r="B193" s="1259"/>
      <c r="C193" s="1259"/>
      <c r="D193" s="118">
        <v>5</v>
      </c>
      <c r="E193" s="119">
        <v>4</v>
      </c>
      <c r="F193" s="119">
        <v>3</v>
      </c>
      <c r="G193" s="120">
        <v>2</v>
      </c>
      <c r="H193" s="121" t="s">
        <v>309</v>
      </c>
      <c r="I193" s="118">
        <v>5</v>
      </c>
      <c r="J193" s="119">
        <v>4</v>
      </c>
      <c r="K193" s="119">
        <v>3</v>
      </c>
      <c r="L193" s="120">
        <v>2</v>
      </c>
      <c r="M193" s="121" t="s">
        <v>309</v>
      </c>
      <c r="N193" s="118">
        <v>5</v>
      </c>
      <c r="O193" s="119">
        <v>4</v>
      </c>
      <c r="P193" s="119">
        <v>3</v>
      </c>
      <c r="Q193" s="120">
        <v>2</v>
      </c>
      <c r="R193" s="121" t="s">
        <v>309</v>
      </c>
      <c r="S193" s="1238"/>
      <c r="T193" s="118">
        <v>5</v>
      </c>
      <c r="U193" s="119">
        <v>4</v>
      </c>
      <c r="V193" s="119">
        <v>3</v>
      </c>
      <c r="W193" s="120">
        <v>2</v>
      </c>
      <c r="X193" s="121" t="s">
        <v>309</v>
      </c>
      <c r="Y193" s="118">
        <v>5</v>
      </c>
      <c r="Z193" s="119">
        <v>4</v>
      </c>
      <c r="AA193" s="119">
        <v>3</v>
      </c>
      <c r="AB193" s="120">
        <v>2</v>
      </c>
      <c r="AC193" s="121" t="s">
        <v>309</v>
      </c>
      <c r="AD193" s="118">
        <v>5</v>
      </c>
      <c r="AE193" s="119">
        <v>4</v>
      </c>
      <c r="AF193" s="119">
        <v>3</v>
      </c>
      <c r="AG193" s="120">
        <v>2</v>
      </c>
      <c r="AH193" s="121" t="s">
        <v>309</v>
      </c>
      <c r="AI193" s="118">
        <v>5</v>
      </c>
      <c r="AJ193" s="119">
        <v>4</v>
      </c>
      <c r="AK193" s="119">
        <v>3</v>
      </c>
      <c r="AL193" s="120">
        <v>2</v>
      </c>
      <c r="AM193" s="121" t="s">
        <v>309</v>
      </c>
      <c r="AN193" s="118">
        <v>5</v>
      </c>
      <c r="AO193" s="119">
        <v>4</v>
      </c>
      <c r="AP193" s="119">
        <v>3</v>
      </c>
      <c r="AQ193" s="120">
        <v>2</v>
      </c>
      <c r="AR193" s="121" t="s">
        <v>309</v>
      </c>
      <c r="AS193" s="118">
        <v>5</v>
      </c>
      <c r="AT193" s="119">
        <v>4</v>
      </c>
      <c r="AU193" s="119">
        <v>3</v>
      </c>
      <c r="AV193" s="120">
        <v>2</v>
      </c>
      <c r="AW193" s="121" t="s">
        <v>309</v>
      </c>
      <c r="AX193" s="118">
        <v>5</v>
      </c>
      <c r="AY193" s="119">
        <v>4</v>
      </c>
      <c r="AZ193" s="119">
        <v>3</v>
      </c>
      <c r="BA193" s="120">
        <v>2</v>
      </c>
      <c r="BB193" s="121" t="s">
        <v>309</v>
      </c>
      <c r="BC193" s="118">
        <v>5</v>
      </c>
      <c r="BD193" s="119">
        <v>4</v>
      </c>
      <c r="BE193" s="119">
        <v>3</v>
      </c>
      <c r="BF193" s="120">
        <v>2</v>
      </c>
      <c r="BG193" s="121" t="s">
        <v>309</v>
      </c>
      <c r="BH193" s="118">
        <v>5</v>
      </c>
      <c r="BI193" s="119">
        <v>4</v>
      </c>
      <c r="BJ193" s="119">
        <v>3</v>
      </c>
      <c r="BK193" s="120">
        <v>2</v>
      </c>
      <c r="BL193" s="121" t="s">
        <v>309</v>
      </c>
      <c r="BM193" s="118">
        <v>5</v>
      </c>
      <c r="BN193" s="119">
        <v>4</v>
      </c>
      <c r="BO193" s="119">
        <v>3</v>
      </c>
      <c r="BP193" s="120">
        <v>2</v>
      </c>
      <c r="BQ193" s="121" t="s">
        <v>309</v>
      </c>
      <c r="BR193" s="1237"/>
      <c r="BS193" s="111"/>
      <c r="BT193" s="111"/>
      <c r="BU193" s="111"/>
      <c r="BV193" s="107"/>
    </row>
    <row r="194" spans="1:84">
      <c r="A194" s="1236" t="s">
        <v>332</v>
      </c>
      <c r="B194" s="1227">
        <f>SUMIF($BT$158:$BT$187,1,$B$158:$B$187)+(SUMIF($BU$158:$BU$187,1,$B$158:$B$187))</f>
        <v>9</v>
      </c>
      <c r="C194" s="1227">
        <f ca="1">IF(SUM(D194:G194)&gt;0,SUM(D194:G194),IF(SUM(N194:Q194)&gt;0,SUM(N194:Q194),IF(SUM(I194:L194)&gt;0,SUM(I194:L194),0)))</f>
        <v>0</v>
      </c>
      <c r="D194" s="114">
        <f ca="1">SUMIF($BT$158:$BT$189,1,$D$158:$D$187)</f>
        <v>0</v>
      </c>
      <c r="E194" s="115">
        <f ca="1">SUMIF($BT$158:$BT$189,1,$E$158:$E$187)</f>
        <v>0</v>
      </c>
      <c r="F194" s="115">
        <f ca="1">SUMIF($BT$158:$BT$189,1,$F$158:$F$187)</f>
        <v>0</v>
      </c>
      <c r="G194" s="117">
        <f ca="1">SUMIF($BT$158:$BT$189,1,$G$158:$G$187)</f>
        <v>0</v>
      </c>
      <c r="H194" s="116" t="str">
        <f ca="1">IF(SUM(D195:G195)=0,"-",IF(AND(G195&lt;=5,D195&gt;=50),5,IF(AND(G195&lt;=10,(D195+E195)&gt;=50),4,IF(G195&lt;=15,3,2))))</f>
        <v>-</v>
      </c>
      <c r="I194" s="114">
        <f ca="1">SUMIF($BU$158:$BU$189,1,$I$158:$I$187)</f>
        <v>0</v>
      </c>
      <c r="J194" s="115">
        <f ca="1">SUMIF($BU$158:$BU$189,1,$J$158:$J$187)</f>
        <v>0</v>
      </c>
      <c r="K194" s="115">
        <f ca="1">SUMIF($BU$158:$BU$189,1,$K$158:$K$187)</f>
        <v>0</v>
      </c>
      <c r="L194" s="117">
        <f ca="1">SUMIF($BU$158:$BU$189,1,$L$158:$L$187)</f>
        <v>0</v>
      </c>
      <c r="M194" s="116" t="str">
        <f ca="1">IF(SUM(I195:L195)=0,"-",IF(AND(L195&lt;=5,I195&gt;=50),5,IF(AND(L195&lt;=10,(I195+J195)&gt;=50),4,IF(L195&lt;=15,3,2))))</f>
        <v>-</v>
      </c>
      <c r="N194" s="114">
        <f ca="1">SUMIF($BT$158:$BT$189,1,$N$158:$N$187)</f>
        <v>0</v>
      </c>
      <c r="O194" s="115">
        <f ca="1">SUMIF($BT$158:$BT$189,1,$O$158:$O$187)</f>
        <v>0</v>
      </c>
      <c r="P194" s="115">
        <f ca="1">SUMIF($BT$158:$BT$189,1,$P$158:$P$187)</f>
        <v>0</v>
      </c>
      <c r="Q194" s="117">
        <f ca="1">SUMIF($BT$158:$BT$189,1,$Q$158:$Q$187)</f>
        <v>0</v>
      </c>
      <c r="R194" s="116" t="str">
        <f ca="1">IF(SUM(N195:Q195)=0,"-",IF(AND(Q195&lt;=5,N195&gt;=50),5,IF(AND(Q195&lt;=10,(N195+O195)&gt;=50),4,IF(Q195&lt;=15,3,2))))</f>
        <v>-</v>
      </c>
      <c r="S194" s="1230" t="str">
        <f ca="1">IF(ISERR((H195+R195)/2),"-",(H195+R195)/2)</f>
        <v>-</v>
      </c>
      <c r="T194" s="114">
        <f ca="1">SUMIF($BT$158:$BT$189,1,T$158:T$187)</f>
        <v>0</v>
      </c>
      <c r="U194" s="115">
        <f ca="1">SUMIF($BT$158:$BT$189,1,U$158:U$187)</f>
        <v>0</v>
      </c>
      <c r="V194" s="115">
        <f ca="1">SUMIF($BT$158:$BT$189,1,V$158:V$187)</f>
        <v>0</v>
      </c>
      <c r="W194" s="117">
        <f ca="1">SUMIF($BT$158:$BT$189,1,W$158:W$187)</f>
        <v>0</v>
      </c>
      <c r="X194" s="116" t="str">
        <f ca="1">IF(SUM(T195:W195)=0,"-",IF(AND(W195&lt;=5,T195&gt;=50),5,IF(AND(W195&lt;=10,(T195+U195)&gt;=50),4,IF(W195&lt;=15,3,2))))</f>
        <v>-</v>
      </c>
      <c r="Y194" s="114">
        <f ca="1">SUMIF($BT$158:$BT$189,1,Y$158:Y$187)</f>
        <v>0</v>
      </c>
      <c r="Z194" s="115">
        <f ca="1">SUMIF($BT$158:$BT$189,1,Z$158:Z$187)</f>
        <v>0</v>
      </c>
      <c r="AA194" s="115">
        <f ca="1">SUMIF($BT$158:$BT$189,1,AA$158:AA$187)</f>
        <v>0</v>
      </c>
      <c r="AB194" s="117">
        <f ca="1">SUMIF($BT$158:$BT$189,1,AB$158:AB$187)</f>
        <v>0</v>
      </c>
      <c r="AC194" s="116" t="str">
        <f ca="1">IF(SUM(Y195:AB195)=0,"-",IF(AND(AB195&lt;=5,Y195&gt;=50),5,IF(AND(AB195&lt;=10,(Y195+Z195)&gt;=50),4,IF(AB195&lt;=15,3,2))))</f>
        <v>-</v>
      </c>
      <c r="AD194" s="114">
        <f ca="1">SUMIF($BT$158:$BT$189,1,AD$158:AD$187)</f>
        <v>0</v>
      </c>
      <c r="AE194" s="115">
        <f ca="1">SUMIF($BT$158:$BT$189,1,AE$158:AE$187)</f>
        <v>0</v>
      </c>
      <c r="AF194" s="115">
        <f ca="1">SUMIF($BT$158:$BT$189,1,AF$158:AF$187)</f>
        <v>0</v>
      </c>
      <c r="AG194" s="117">
        <f ca="1">SUMIF($BT$158:$BT$189,1,AG$158:AG$187)</f>
        <v>0</v>
      </c>
      <c r="AH194" s="116" t="str">
        <f ca="1">IF(SUM(AD195:AG195)=0,"-",IF(AND(AG195&lt;=5,AD195&gt;=50),5,IF(AND(AG195&lt;=10,(AD195+AE195)&gt;=50),4,IF(AG195&lt;=15,3,2))))</f>
        <v>-</v>
      </c>
      <c r="AI194" s="114">
        <f ca="1">SUMIF($BT$158:$BT$189,1,AI$158:AI$187)</f>
        <v>0</v>
      </c>
      <c r="AJ194" s="115">
        <f ca="1">SUMIF($BT$158:$BT$189,1,AJ$158:AJ$187)</f>
        <v>0</v>
      </c>
      <c r="AK194" s="115">
        <f ca="1">SUMIF($BT$158:$BT$189,1,AK$158:AK$187)</f>
        <v>0</v>
      </c>
      <c r="AL194" s="117">
        <f ca="1">SUMIF($BT$158:$BT$189,1,AL$158:AL$187)</f>
        <v>0</v>
      </c>
      <c r="AM194" s="116" t="str">
        <f ca="1">IF(SUM(AI195:AL195)=0,"-",IF(AND(AL195&lt;=5,AI195&gt;=50),5,IF(AND(AL195&lt;=10,(AI195+AJ195)&gt;=50),4,IF(AL195&lt;=15,3,2))))</f>
        <v>-</v>
      </c>
      <c r="AN194" s="114">
        <f ca="1">SUMIF($BT$158:$BT$189,1,AN$158:AN$187)</f>
        <v>0</v>
      </c>
      <c r="AO194" s="115">
        <f ca="1">SUMIF($BT$158:$BT$189,1,AO$158:AO$187)</f>
        <v>0</v>
      </c>
      <c r="AP194" s="115">
        <f ca="1">SUMIF($BT$158:$BT$189,1,AP$158:AP$187)</f>
        <v>0</v>
      </c>
      <c r="AQ194" s="117">
        <f ca="1">SUMIF($BT$158:$BT$189,1,AQ$158:AQ$187)</f>
        <v>0</v>
      </c>
      <c r="AR194" s="116" t="str">
        <f ca="1">IF(SUM(AN195:AQ195)=0,"-",IF(AND(AQ195&lt;=5,AN195&gt;=50),5,IF(AND(AQ195&lt;=10,(AN195+AO195)&gt;=50),4,IF(AQ195&lt;=15,3,2))))</f>
        <v>-</v>
      </c>
      <c r="AS194" s="114">
        <f ca="1">SUMIF($BT$158:$BT$189,1,AS$158:AS$187)</f>
        <v>0</v>
      </c>
      <c r="AT194" s="115">
        <f ca="1">SUMIF($BT$158:$BT$189,1,AT$158:AT$187)</f>
        <v>0</v>
      </c>
      <c r="AU194" s="115">
        <f ca="1">SUMIF($BT$158:$BT$189,1,AU$158:AU$187)</f>
        <v>0</v>
      </c>
      <c r="AV194" s="117">
        <f ca="1">SUMIF($BT$158:$BT$189,1,AV$158:AV$187)</f>
        <v>0</v>
      </c>
      <c r="AW194" s="116" t="str">
        <f ca="1">IF(SUM(AS195:AV195)=0,"-",IF(AND(AV195&lt;=5,AS195&gt;=50),5,IF(AND(AV195&lt;=10,(AS195+AT195)&gt;=50),4,IF(AV195&lt;=15,3,2))))</f>
        <v>-</v>
      </c>
      <c r="AX194" s="114">
        <f ca="1">SUMIF($BT$158:$BT$189,1,AX$158:AX$187)</f>
        <v>0</v>
      </c>
      <c r="AY194" s="115">
        <f ca="1">SUMIF($BT$158:$BT$189,1,AY$158:AY$187)</f>
        <v>0</v>
      </c>
      <c r="AZ194" s="115">
        <f ca="1">SUMIF($BT$158:$BT$189,1,AZ$158:AZ$187)</f>
        <v>0</v>
      </c>
      <c r="BA194" s="117">
        <f ca="1">SUMIF($BT$158:$BT$189,1,BA$158:BA$187)</f>
        <v>0</v>
      </c>
      <c r="BB194" s="116" t="str">
        <f ca="1">IF(SUM(AX195:BA195)=0,"-",IF(AND(BA195&lt;=5,AX195&gt;=50),5,IF(AND(BA195&lt;=10,(AX195+AY195)&gt;=50),4,IF(BA195&lt;=15,3,2))))</f>
        <v>-</v>
      </c>
      <c r="BC194" s="114">
        <f ca="1">SUMIF($BT$158:$BT$189,1,BC$158:BC$187)</f>
        <v>0</v>
      </c>
      <c r="BD194" s="115">
        <f ca="1">SUMIF($BT$158:$BT$189,1,BD$158:BD$187)</f>
        <v>0</v>
      </c>
      <c r="BE194" s="115">
        <f ca="1">SUMIF($BT$158:$BT$189,1,BE$158:BE$187)</f>
        <v>0</v>
      </c>
      <c r="BF194" s="117">
        <f ca="1">SUMIF($BT$158:$BT$189,1,BF$158:BF$187)</f>
        <v>0</v>
      </c>
      <c r="BG194" s="116" t="str">
        <f ca="1">IF(SUM(BC195:BF195)=0,"-",IF(AND(BF195&lt;=5,BC195&gt;=50),5,IF(AND(BF195&lt;=10,(BC195+BD195)&gt;=50),4,IF(BF195&lt;=15,3,2))))</f>
        <v>-</v>
      </c>
      <c r="BH194" s="114">
        <f ca="1">SUMIF($BT$158:$BT$189,1,BH$158:BH$187)</f>
        <v>0</v>
      </c>
      <c r="BI194" s="115">
        <f ca="1">SUMIF($BT$158:$BT$189,1,BI$158:BI$187)</f>
        <v>0</v>
      </c>
      <c r="BJ194" s="115">
        <f ca="1">SUMIF($BT$158:$BT$189,1,BJ$158:BJ$187)</f>
        <v>0</v>
      </c>
      <c r="BK194" s="117">
        <f ca="1">SUMIF($BT$158:$BT$189,1,BK$158:BK$187)</f>
        <v>0</v>
      </c>
      <c r="BL194" s="116" t="str">
        <f ca="1">IF(SUM(BH195:BK195)=0,"-",IF(AND(BK195&lt;=5,BH195&gt;=50),5,IF(AND(BK195&lt;=10,(BH195+BI195)&gt;=50),4,IF(BK195&lt;=15,3,2))))</f>
        <v>-</v>
      </c>
      <c r="BM194" s="114">
        <f ca="1">SUMIF($BT$158:$BT$189,1,BM$158:BM$187)</f>
        <v>0</v>
      </c>
      <c r="BN194" s="115">
        <f ca="1">SUMIF($BT$158:$BT$189,1,BN$158:BN$187)</f>
        <v>0</v>
      </c>
      <c r="BO194" s="115">
        <f ca="1">SUMIF($BT$158:$BT$189,1,BO$158:BO$187)</f>
        <v>0</v>
      </c>
      <c r="BP194" s="117">
        <f ca="1">SUMIF($BT$158:$BT$189,1,BP$158:BP$187)</f>
        <v>0</v>
      </c>
      <c r="BQ194" s="116" t="str">
        <f ca="1">IF(SUM(BM195:BP195)=0,"-",IF(AND(BP195&lt;=5,BM195&gt;=50),5,IF(AND(BP195&lt;=10,(BM195+BN195)&gt;=50),4,IF(BP195&lt;=15,3,2))))</f>
        <v>-</v>
      </c>
      <c r="BR194" s="1239" t="str">
        <f ca="1">BL195</f>
        <v>-</v>
      </c>
    </row>
    <row r="195" spans="1:84" ht="13.5" thickBot="1">
      <c r="A195" s="1238"/>
      <c r="B195" s="1228"/>
      <c r="C195" s="1228"/>
      <c r="D195" s="122" t="str">
        <f ca="1">IF(ISERR(D194/SUM(D194:G194)*100),"0,0",D194/SUM(D194:G194)*100)</f>
        <v>0,0</v>
      </c>
      <c r="E195" s="123" t="str">
        <f ca="1">IF(ISERR(E194/SUM(D194:G194)*100),"0,0",E194/SUM(D194:G194)*100)</f>
        <v>0,0</v>
      </c>
      <c r="F195" s="123" t="str">
        <f ca="1">IF(ISERR(F194/SUM(D194:G194)*100),"0,0",F194/SUM(D194:G194)*100)</f>
        <v>0,0</v>
      </c>
      <c r="G195" s="124" t="str">
        <f ca="1">IF(ISERR(G194/SUM(D194:G194)*100),"0,0",G194/SUM(D194:G194)*100)</f>
        <v>0,0</v>
      </c>
      <c r="H195" s="125" t="str">
        <f ca="1">IF(ISERR(SUM(D194*5,E194*4,F194*3,G194*2)/SUM(D194:G194)),"-",SUM(D194*5,E194*4,F194*3,G194*2)/SUM(D194:G194))</f>
        <v>-</v>
      </c>
      <c r="I195" s="122" t="str">
        <f ca="1">IF(ISERR(I194/SUM(I194:L194)*100),"0,0",I194/SUM(I194:L194)*100)</f>
        <v>0,0</v>
      </c>
      <c r="J195" s="123" t="str">
        <f ca="1">IF(ISERR(J194/SUM(I194:L194)*100),"0,0",J194/SUM(I194:L194)*100)</f>
        <v>0,0</v>
      </c>
      <c r="K195" s="123" t="str">
        <f ca="1">IF(ISERR(K194/SUM(I194:L194)*100),"0,0",K194/SUM(I194:L194)*100)</f>
        <v>0,0</v>
      </c>
      <c r="L195" s="124" t="str">
        <f ca="1">IF(ISERR(L194/SUM(I194:L194)*100),"0,0",L194/SUM(I194:L194)*100)</f>
        <v>0,0</v>
      </c>
      <c r="M195" s="125" t="str">
        <f ca="1">IF(ISERR(SUM(I194*5,J194*4,K194*3,L194*2)/SUM(I194:L194)),"-",SUM(I194*5,J194*4,K194*3,L194*2)/SUM(I194:L194))</f>
        <v>-</v>
      </c>
      <c r="N195" s="122" t="str">
        <f ca="1">IF(ISERR(N194/SUM(N194:Q194)*100),"0,0",N194/SUM(N194:Q194)*100)</f>
        <v>0,0</v>
      </c>
      <c r="O195" s="123" t="str">
        <f ca="1">IF(ISERR(O194/SUM(N194:Q194)*100),"0,0",O194/SUM(N194:Q194)*100)</f>
        <v>0,0</v>
      </c>
      <c r="P195" s="123" t="str">
        <f ca="1">IF(ISERR(P194/SUM(N194:Q194)*100),"0,0",P194/SUM(N194:Q194)*100)</f>
        <v>0,0</v>
      </c>
      <c r="Q195" s="124" t="str">
        <f ca="1">IF(ISERR(Q194/SUM(N194:Q194)*100),"0,0",Q194/SUM(N194:Q194)*100)</f>
        <v>0,0</v>
      </c>
      <c r="R195" s="125" t="str">
        <f ca="1">IF(ISERR(SUM(N194*5,O194*4,P194*3,Q194*2)/SUM(N194:Q194)),"-",SUM(N194*5,O194*4,P194*3,Q194*2)/SUM(N194:Q194))</f>
        <v>-</v>
      </c>
      <c r="S195" s="1231"/>
      <c r="T195" s="122" t="str">
        <f ca="1">IF(ISERR(T194/SUM(T194:W194)*100),"0,0",T194/SUM(T194:W194)*100)</f>
        <v>0,0</v>
      </c>
      <c r="U195" s="123" t="str">
        <f ca="1">IF(ISERR(U194/SUM(T194:W194)*100),"0,0",U194/SUM(T194:W194)*100)</f>
        <v>0,0</v>
      </c>
      <c r="V195" s="123" t="str">
        <f ca="1">IF(ISERR(V194/SUM(T194:W194)*100),"0,0",V194/SUM(T194:W194)*100)</f>
        <v>0,0</v>
      </c>
      <c r="W195" s="124" t="str">
        <f ca="1">IF(ISERR(W194/SUM(T194:W194)*100),"0,0",W194/SUM(T194:W194)*100)</f>
        <v>0,0</v>
      </c>
      <c r="X195" s="125" t="str">
        <f ca="1">IF(ISERR(SUM(T194*5,U194*4,V194*3,W194*2)/SUM(T194:W194)),"-",SUM(T194*5,U194*4,V194*3,W194*2)/SUM(T194:W194))</f>
        <v>-</v>
      </c>
      <c r="Y195" s="122" t="str">
        <f ca="1">IF(ISERR(Y194/SUM(Y194:AB194)*100),"0,0",Y194/SUM(Y194:AB194)*100)</f>
        <v>0,0</v>
      </c>
      <c r="Z195" s="123" t="str">
        <f ca="1">IF(ISERR(Z194/SUM(Y194:AB194)*100),"0,0",Z194/SUM(Y194:AB194)*100)</f>
        <v>0,0</v>
      </c>
      <c r="AA195" s="123" t="str">
        <f ca="1">IF(ISERR(AA194/SUM(Y194:AB194)*100),"0,0",AA194/SUM(Y194:AB194)*100)</f>
        <v>0,0</v>
      </c>
      <c r="AB195" s="124" t="str">
        <f ca="1">IF(ISERR(AB194/SUM(Y194:AB194)*100),"0,0",AB194/SUM(Y194:AB194)*100)</f>
        <v>0,0</v>
      </c>
      <c r="AC195" s="125" t="str">
        <f ca="1">IF(ISERR(SUM(Y194*5,Z194*4,AA194*3,AB194*2)/SUM(Y194:AB194)),"-",SUM(Y194*5,Z194*4,AA194*3,AB194*2)/SUM(Y194:AB194))</f>
        <v>-</v>
      </c>
      <c r="AD195" s="122" t="str">
        <f ca="1">IF(ISERR(AD194/SUM(AD194:AG194)*100),"0,0",AD194/SUM(AD194:AG194)*100)</f>
        <v>0,0</v>
      </c>
      <c r="AE195" s="123" t="str">
        <f ca="1">IF(ISERR(AE194/SUM(AD194:AG194)*100),"0,0",AE194/SUM(AD194:AG194)*100)</f>
        <v>0,0</v>
      </c>
      <c r="AF195" s="123" t="str">
        <f ca="1">IF(ISERR(AF194/SUM(AD194:AG194)*100),"0,0",AF194/SUM(AD194:AG194)*100)</f>
        <v>0,0</v>
      </c>
      <c r="AG195" s="124" t="str">
        <f ca="1">IF(ISERR(AG194/SUM(AD194:AG194)*100),"0,0",AG194/SUM(AD194:AG194)*100)</f>
        <v>0,0</v>
      </c>
      <c r="AH195" s="125" t="str">
        <f ca="1">IF(ISERR(SUM(AD194*5,AE194*4,AF194*3,AG194*2)/SUM(AD194:AG194)),"-",SUM(AD194*5,AE194*4,AF194*3,AG194*2)/SUM(AD194:AG194))</f>
        <v>-</v>
      </c>
      <c r="AI195" s="122" t="str">
        <f ca="1">IF(ISERR(AI194/SUM(AI194:AL194)*100),"0,0",AI194/SUM(AI194:AL194)*100)</f>
        <v>0,0</v>
      </c>
      <c r="AJ195" s="123" t="str">
        <f ca="1">IF(ISERR(AJ194/SUM(AI194:AL194)*100),"0,0",AJ194/SUM(AI194:AL194)*100)</f>
        <v>0,0</v>
      </c>
      <c r="AK195" s="123" t="str">
        <f ca="1">IF(ISERR(AK194/SUM(AI194:AL194)*100),"0,0",AK194/SUM(AI194:AL194)*100)</f>
        <v>0,0</v>
      </c>
      <c r="AL195" s="124" t="str">
        <f ca="1">IF(ISERR(AL194/SUM(AI194:AL194)*100),"0,0",AL194/SUM(AI194:AL194)*100)</f>
        <v>0,0</v>
      </c>
      <c r="AM195" s="125" t="str">
        <f ca="1">IF(ISERR(SUM(AI194*5,AJ194*4,AK194*3,AL194*2)/SUM(AI194:AL194)),"-",SUM(AI194*5,AJ194*4,AK194*3,AL194*2)/SUM(AI194:AL194))</f>
        <v>-</v>
      </c>
      <c r="AN195" s="122" t="str">
        <f ca="1">IF(ISERR(AN194/SUM(AN194:AQ194)*100),"0,0",AN194/SUM(AN194:AQ194)*100)</f>
        <v>0,0</v>
      </c>
      <c r="AO195" s="123" t="str">
        <f ca="1">IF(ISERR(AO194/SUM(AN194:AQ194)*100),"0,0",AO194/SUM(AN194:AQ194)*100)</f>
        <v>0,0</v>
      </c>
      <c r="AP195" s="123" t="str">
        <f ca="1">IF(ISERR(AP194/SUM(AN194:AQ194)*100),"0,0",AP194/SUM(AN194:AQ194)*100)</f>
        <v>0,0</v>
      </c>
      <c r="AQ195" s="124" t="str">
        <f ca="1">IF(ISERR(AQ194/SUM(AN194:AQ194)*100),"0,0",AQ194/SUM(AN194:AQ194)*100)</f>
        <v>0,0</v>
      </c>
      <c r="AR195" s="125" t="str">
        <f ca="1">IF(ISERR(SUM(AN194*5,AO194*4,AP194*3,AQ194*2)/SUM(AN194:AQ194)),"-",SUM(AN194*5,AO194*4,AP194*3,AQ194*2)/SUM(AN194:AQ194))</f>
        <v>-</v>
      </c>
      <c r="AS195" s="122" t="str">
        <f ca="1">IF(ISERR(AS194/SUM(AS194:AV194)*100),"0,0",AS194/SUM(AS194:AV194)*100)</f>
        <v>0,0</v>
      </c>
      <c r="AT195" s="123" t="str">
        <f ca="1">IF(ISERR(AT194/SUM(AS194:AV194)*100),"0,0",AT194/SUM(AS194:AV194)*100)</f>
        <v>0,0</v>
      </c>
      <c r="AU195" s="123" t="str">
        <f ca="1">IF(ISERR(AU194/SUM(AS194:AV194)*100),"0,0",AU194/SUM(AS194:AV194)*100)</f>
        <v>0,0</v>
      </c>
      <c r="AV195" s="124" t="str">
        <f ca="1">IF(ISERR(AV194/SUM(AS194:AV194)*100),"0,0",AV194/SUM(AS194:AV194)*100)</f>
        <v>0,0</v>
      </c>
      <c r="AW195" s="125" t="str">
        <f ca="1">IF(ISERR(SUM(AS194*5,AT194*4,AU194*3,AV194*2)/SUM(AS194:AV194)),"-",SUM(AS194*5,AT194*4,AU194*3,AV194*2)/SUM(AS194:AV194))</f>
        <v>-</v>
      </c>
      <c r="AX195" s="122" t="str">
        <f ca="1">IF(ISERR(AX194/SUM(AX194:BA194)*100),"0,0",AX194/SUM(AX194:BA194)*100)</f>
        <v>0,0</v>
      </c>
      <c r="AY195" s="123" t="str">
        <f ca="1">IF(ISERR(AY194/SUM(AX194:BA194)*100),"0,0",AY194/SUM(AX194:BA194)*100)</f>
        <v>0,0</v>
      </c>
      <c r="AZ195" s="123" t="str">
        <f ca="1">IF(ISERR(AZ194/SUM(AX194:BA194)*100),"0,0",AZ194/SUM(AX194:BA194)*100)</f>
        <v>0,0</v>
      </c>
      <c r="BA195" s="124" t="str">
        <f ca="1">IF(ISERR(BA194/SUM(AX194:BA194)*100),"0,0",BA194/SUM(AX194:BA194)*100)</f>
        <v>0,0</v>
      </c>
      <c r="BB195" s="125" t="str">
        <f ca="1">IF(ISERR(SUM(AX194*5,AY194*4,AZ194*3,BA194*2)/SUM(AX194:BA194)),"-",SUM(AX194*5,AY194*4,AZ194*3,BA194*2)/SUM(AX194:BA194))</f>
        <v>-</v>
      </c>
      <c r="BC195" s="122" t="str">
        <f ca="1">IF(ISERR(BC194/SUM(BC194:BF194)*100),"0,0",BC194/SUM(BC194:BF194)*100)</f>
        <v>0,0</v>
      </c>
      <c r="BD195" s="123" t="str">
        <f ca="1">IF(ISERR(BD194/SUM(BC194:BF194)*100),"0,0",BD194/SUM(BC194:BF194)*100)</f>
        <v>0,0</v>
      </c>
      <c r="BE195" s="123" t="str">
        <f ca="1">IF(ISERR(BE194/SUM(BC194:BF194)*100),"0,0",BE194/SUM(BC194:BF194)*100)</f>
        <v>0,0</v>
      </c>
      <c r="BF195" s="124" t="str">
        <f ca="1">IF(ISERR(BF194/SUM(BC194:BF194)*100),"0,0",BF194/SUM(BC194:BF194)*100)</f>
        <v>0,0</v>
      </c>
      <c r="BG195" s="125" t="str">
        <f ca="1">IF(ISERR(SUM(BC194*5,BD194*4,BE194*3,BF194*2)/SUM(BC194:BF194)),"-",SUM(BC194*5,BD194*4,BE194*3,BF194*2)/SUM(BC194:BF194))</f>
        <v>-</v>
      </c>
      <c r="BH195" s="122" t="str">
        <f ca="1">IF(ISERR(BH194/SUM(BH194:BK194)*100),"0,0",BH194/SUM(BH194:BK194)*100)</f>
        <v>0,0</v>
      </c>
      <c r="BI195" s="123" t="str">
        <f ca="1">IF(ISERR(BI194/SUM(BH194:BK194)*100),"0,0",BI194/SUM(BH194:BK194)*100)</f>
        <v>0,0</v>
      </c>
      <c r="BJ195" s="123" t="str">
        <f ca="1">IF(ISERR(BJ194/SUM(BH194:BK194)*100),"0,0",BJ194/SUM(BH194:BK194)*100)</f>
        <v>0,0</v>
      </c>
      <c r="BK195" s="124" t="str">
        <f ca="1">IF(ISERR(BK194/SUM(BH194:BK194)*100),"0,0",BK194/SUM(BH194:BK194)*100)</f>
        <v>0,0</v>
      </c>
      <c r="BL195" s="125" t="str">
        <f ca="1">IF(ISERR(SUM(BH194*5,BI194*4,BJ194*3,BK194*2)/SUM(BH194:BK194)),"-",SUM(BH194*5,BI194*4,BJ194*3,BK194*2)/SUM(BH194:BK194))</f>
        <v>-</v>
      </c>
      <c r="BM195" s="122" t="str">
        <f ca="1">IF(ISERR(BM194/SUM(BM194:BP194)*100),"0,0",BM194/SUM(BM194:BP194)*100)</f>
        <v>0,0</v>
      </c>
      <c r="BN195" s="123" t="str">
        <f ca="1">IF(ISERR(BN194/SUM(BM194:BP194)*100),"0,0",BN194/SUM(BM194:BP194)*100)</f>
        <v>0,0</v>
      </c>
      <c r="BO195" s="123" t="str">
        <f ca="1">IF(ISERR(BO194/SUM(BM194:BP194)*100),"0,0",BO194/SUM(BM194:BP194)*100)</f>
        <v>0,0</v>
      </c>
      <c r="BP195" s="124" t="str">
        <f ca="1">IF(ISERR(BP194/SUM(BM194:BP194)*100),"0,0",BP194/SUM(BM194:BP194)*100)</f>
        <v>0,0</v>
      </c>
      <c r="BQ195" s="125" t="str">
        <f ca="1">IF(ISERR(SUM(BM194*5,BN194*4,BO194*3,BP194*2)/SUM(BM194:BP194)),"-",SUM(BM194*5,BN194*4,BO194*3,BP194*2)/SUM(BM194:BP194))</f>
        <v>-</v>
      </c>
      <c r="BR195" s="1240"/>
      <c r="BY195" s="577"/>
      <c r="BZ195" s="577"/>
      <c r="CA195" s="577"/>
      <c r="CB195" s="577"/>
      <c r="CC195" s="577"/>
      <c r="CD195" s="577"/>
      <c r="CE195" s="577"/>
      <c r="CF195" s="577"/>
    </row>
    <row r="196" spans="1:84">
      <c r="A196" s="1236" t="s">
        <v>333</v>
      </c>
      <c r="B196" s="1227">
        <f>SUMIF($BT$158:$BT$187,2,$B$158:$B$187)+(SUMIF($BU$158:$BU$187,2,$B$158:$B$187))</f>
        <v>11</v>
      </c>
      <c r="C196" s="1227">
        <f ca="1">IF(SUM(D196:G196)&gt;0,SUM(D196:G196),IF(SUM(N196:Q196)&gt;0,SUM(N196:Q196),IF(SUM(I196:L196)&gt;0,SUM(I196:L196),0)))</f>
        <v>0</v>
      </c>
      <c r="D196" s="114">
        <f ca="1">SUMIF($BT$158:$BT$189,2,$D$158:$D$187)</f>
        <v>0</v>
      </c>
      <c r="E196" s="115">
        <f ca="1">SUMIF($BT$158:$BT$189,2,$E$158:$E$187)</f>
        <v>0</v>
      </c>
      <c r="F196" s="115">
        <f ca="1">SUMIF($BT$158:$BT$189,2,$F$158:$F$187)</f>
        <v>0</v>
      </c>
      <c r="G196" s="117">
        <f ca="1">SUMIF($BT$158:$BT$189,2,$G$158:$G$187)</f>
        <v>0</v>
      </c>
      <c r="H196" s="116" t="str">
        <f ca="1">IF(SUM(D197:G197)=0,"-",IF(AND(G197&lt;=5,D197&gt;=50),5,IF(AND(G197&lt;=10,(D197+E197)&gt;=50),4,IF(G197&lt;=15,3,2))))</f>
        <v>-</v>
      </c>
      <c r="I196" s="114">
        <f ca="1">SUMIF($BU$158:$BU$189,2,$I$158:$I$187)</f>
        <v>0</v>
      </c>
      <c r="J196" s="115">
        <f ca="1">SUMIF($BU$158:$BU$189,2,$J$158:$J$187)</f>
        <v>0</v>
      </c>
      <c r="K196" s="115">
        <f ca="1">SUMIF($BU$158:$BU$189,2,$K$158:$K$187)</f>
        <v>0</v>
      </c>
      <c r="L196" s="117">
        <f ca="1">SUMIF($BU$158:$BU$189,2,$L$158:$L$187)</f>
        <v>0</v>
      </c>
      <c r="M196" s="116" t="str">
        <f ca="1">IF(SUM(I197:L197)=0,"-",IF(AND(L197&lt;=5,I197&gt;=50),5,IF(AND(L197&lt;=10,(I197+J197)&gt;=50),4,IF(L197&lt;=15,3,2))))</f>
        <v>-</v>
      </c>
      <c r="N196" s="114">
        <f ca="1">SUMIF($BT$158:$BT$189,2,$N$158:$N$187)</f>
        <v>0</v>
      </c>
      <c r="O196" s="115">
        <f ca="1">SUMIF($BT$158:$BT$189,2,$O$158:$O$187)</f>
        <v>0</v>
      </c>
      <c r="P196" s="115">
        <f ca="1">SUMIF($BT$158:$BT$189,2,$P$158:$P$187)</f>
        <v>0</v>
      </c>
      <c r="Q196" s="117">
        <f ca="1">SUMIF($BT$158:$BT$189,2,$Q$158:$Q$187)</f>
        <v>0</v>
      </c>
      <c r="R196" s="116" t="str">
        <f ca="1">IF(SUM(N197:Q197)=0,"-",IF(AND(Q197&lt;=5,N197&gt;=50),5,IF(AND(Q197&lt;=10,(N197+O197)&gt;=50),4,IF(Q197&lt;=15,3,2))))</f>
        <v>-</v>
      </c>
      <c r="S196" s="1230" t="str">
        <f ca="1">IF(ISERR((H197+R197)/2),"-",(H197+R197)/2)</f>
        <v>-</v>
      </c>
      <c r="T196" s="114">
        <f ca="1">SUMIF($BT$158:$BT$189,2,T$158:T$187)</f>
        <v>0</v>
      </c>
      <c r="U196" s="115">
        <f ca="1">SUMIF($BT$158:$BT$189,2,U$158:U$187)</f>
        <v>0</v>
      </c>
      <c r="V196" s="115">
        <f ca="1">SUMIF($BT$158:$BT$189,2,V$158:V$187)</f>
        <v>0</v>
      </c>
      <c r="W196" s="117">
        <f ca="1">SUMIF($BT$158:$BT$189,2,W$158:W$187)</f>
        <v>0</v>
      </c>
      <c r="X196" s="116" t="str">
        <f ca="1">IF(SUM(T197:W197)=0,"-",IF(AND(W197&lt;=5,T197&gt;=50),5,IF(AND(W197&lt;=10,(T197+U197)&gt;=50),4,IF(W197&lt;=15,3,2))))</f>
        <v>-</v>
      </c>
      <c r="Y196" s="114">
        <f ca="1">SUMIF($BT$158:$BT$189,2,Y$158:Y$187)</f>
        <v>0</v>
      </c>
      <c r="Z196" s="115">
        <f ca="1">SUMIF($BT$158:$BT$189,2,Z$158:Z$187)</f>
        <v>0</v>
      </c>
      <c r="AA196" s="115">
        <f ca="1">SUMIF($BT$158:$BT$189,2,AA$158:AA$187)</f>
        <v>0</v>
      </c>
      <c r="AB196" s="117">
        <f ca="1">SUMIF($BT$158:$BT$189,2,AB$158:AB$187)</f>
        <v>0</v>
      </c>
      <c r="AC196" s="116" t="str">
        <f ca="1">IF(SUM(Y197:AB197)=0,"-",IF(AND(AB197&lt;=5,Y197&gt;=50),5,IF(AND(AB197&lt;=10,(Y197+Z197)&gt;=50),4,IF(AB197&lt;=15,3,2))))</f>
        <v>-</v>
      </c>
      <c r="AD196" s="114">
        <f ca="1">SUMIF($BT$158:$BT$189,2,AD$158:AD$187)</f>
        <v>0</v>
      </c>
      <c r="AE196" s="115">
        <f ca="1">SUMIF($BT$158:$BT$189,2,AE$158:AE$187)</f>
        <v>0</v>
      </c>
      <c r="AF196" s="115">
        <f ca="1">SUMIF($BT$158:$BT$189,2,AF$158:AF$187)</f>
        <v>0</v>
      </c>
      <c r="AG196" s="117">
        <f ca="1">SUMIF($BT$158:$BT$189,2,AG$158:AG$187)</f>
        <v>0</v>
      </c>
      <c r="AH196" s="116" t="str">
        <f ca="1">IF(SUM(AD197:AG197)=0,"-",IF(AND(AG197&lt;=5,AD197&gt;=50),5,IF(AND(AG197&lt;=10,(AD197+AE197)&gt;=50),4,IF(AG197&lt;=15,3,2))))</f>
        <v>-</v>
      </c>
      <c r="AI196" s="114">
        <f ca="1">SUMIF($BT$158:$BT$189,2,AI$158:AI$187)</f>
        <v>0</v>
      </c>
      <c r="AJ196" s="115">
        <f ca="1">SUMIF($BT$158:$BT$189,2,AJ$158:AJ$187)</f>
        <v>0</v>
      </c>
      <c r="AK196" s="115">
        <f ca="1">SUMIF($BT$158:$BT$189,2,AK$158:AK$187)</f>
        <v>0</v>
      </c>
      <c r="AL196" s="117">
        <f ca="1">SUMIF($BT$158:$BT$189,2,AL$158:AL$187)</f>
        <v>0</v>
      </c>
      <c r="AM196" s="116" t="str">
        <f ca="1">IF(SUM(AI197:AL197)=0,"-",IF(AND(AL197&lt;=5,AI197&gt;=50),5,IF(AND(AL197&lt;=10,(AI197+AJ197)&gt;=50),4,IF(AL197&lt;=15,3,2))))</f>
        <v>-</v>
      </c>
      <c r="AN196" s="114">
        <f ca="1">SUMIF($BT$158:$BT$189,2,AN$158:AN$187)</f>
        <v>0</v>
      </c>
      <c r="AO196" s="115">
        <f ca="1">SUMIF($BT$158:$BT$189,2,AO$158:AO$187)</f>
        <v>0</v>
      </c>
      <c r="AP196" s="115">
        <f ca="1">SUMIF($BT$158:$BT$189,2,AP$158:AP$187)</f>
        <v>0</v>
      </c>
      <c r="AQ196" s="117">
        <f ca="1">SUMIF($BT$158:$BT$189,2,AQ$158:AQ$187)</f>
        <v>0</v>
      </c>
      <c r="AR196" s="116" t="str">
        <f ca="1">IF(SUM(AN197:AQ197)=0,"-",IF(AND(AQ197&lt;=5,AN197&gt;=50),5,IF(AND(AQ197&lt;=10,(AN197+AO197)&gt;=50),4,IF(AQ197&lt;=15,3,2))))</f>
        <v>-</v>
      </c>
      <c r="AS196" s="114">
        <f ca="1">SUMIF($BT$158:$BT$189,2,AS$158:AS$187)</f>
        <v>0</v>
      </c>
      <c r="AT196" s="115">
        <f ca="1">SUMIF($BT$158:$BT$189,2,AT$158:AT$187)</f>
        <v>0</v>
      </c>
      <c r="AU196" s="115">
        <f ca="1">SUMIF($BT$158:$BT$189,2,AU$158:AU$187)</f>
        <v>0</v>
      </c>
      <c r="AV196" s="117">
        <f ca="1">SUMIF($BT$158:$BT$189,2,AV$158:AV$187)</f>
        <v>0</v>
      </c>
      <c r="AW196" s="116" t="str">
        <f ca="1">IF(SUM(AS197:AV197)=0,"-",IF(AND(AV197&lt;=5,AS197&gt;=50),5,IF(AND(AV197&lt;=10,(AS197+AT197)&gt;=50),4,IF(AV197&lt;=15,3,2))))</f>
        <v>-</v>
      </c>
      <c r="AX196" s="114">
        <f ca="1">SUMIF($BT$158:$BT$189,2,AX$158:AX$187)</f>
        <v>0</v>
      </c>
      <c r="AY196" s="115">
        <f ca="1">SUMIF($BT$158:$BT$189,2,AY$158:AY$187)</f>
        <v>0</v>
      </c>
      <c r="AZ196" s="115">
        <f ca="1">SUMIF($BT$158:$BT$189,2,AZ$158:AZ$187)</f>
        <v>0</v>
      </c>
      <c r="BA196" s="117">
        <f ca="1">SUMIF($BT$158:$BT$189,2,BA$158:BA$187)</f>
        <v>0</v>
      </c>
      <c r="BB196" s="116" t="str">
        <f ca="1">IF(SUM(AX197:BA197)=0,"-",IF(AND(BA197&lt;=5,AX197&gt;=50),5,IF(AND(BA197&lt;=10,(AX197+AY197)&gt;=50),4,IF(BA197&lt;=15,3,2))))</f>
        <v>-</v>
      </c>
      <c r="BC196" s="114">
        <f ca="1">SUMIF($BT$158:$BT$189,2,BC$158:BC$187)</f>
        <v>0</v>
      </c>
      <c r="BD196" s="115">
        <f ca="1">SUMIF($BT$158:$BT$189,2,BD$158:BD$187)</f>
        <v>0</v>
      </c>
      <c r="BE196" s="115">
        <f ca="1">SUMIF($BT$158:$BT$189,2,BE$158:BE$187)</f>
        <v>0</v>
      </c>
      <c r="BF196" s="117">
        <f ca="1">SUMIF($BT$158:$BT$189,2,BF$158:BF$187)</f>
        <v>0</v>
      </c>
      <c r="BG196" s="116" t="str">
        <f ca="1">IF(SUM(BC197:BF197)=0,"-",IF(AND(BF197&lt;=5,BC197&gt;=50),5,IF(AND(BF197&lt;=10,(BC197+BD197)&gt;=50),4,IF(BF197&lt;=15,3,2))))</f>
        <v>-</v>
      </c>
      <c r="BH196" s="114">
        <f ca="1">SUMIF($BT$158:$BT$189,2,BH$158:BH$187)</f>
        <v>0</v>
      </c>
      <c r="BI196" s="115">
        <f ca="1">SUMIF($BT$158:$BT$189,2,BI$158:BI$187)</f>
        <v>0</v>
      </c>
      <c r="BJ196" s="115">
        <f ca="1">SUMIF($BT$158:$BT$189,2,BJ$158:BJ$187)</f>
        <v>0</v>
      </c>
      <c r="BK196" s="117">
        <f ca="1">SUMIF($BT$158:$BT$189,2,BK$158:BK$187)</f>
        <v>0</v>
      </c>
      <c r="BL196" s="116" t="str">
        <f ca="1">IF(SUM(BH197:BK197)=0,"-",IF(AND(BK197&lt;=5,BH197&gt;=50),5,IF(AND(BK197&lt;=10,(BH197+BI197)&gt;=50),4,IF(BK197&lt;=15,3,2))))</f>
        <v>-</v>
      </c>
      <c r="BM196" s="114">
        <f ca="1">SUMIF($BT$158:$BT$189,2,BM$158:BM$187)</f>
        <v>0</v>
      </c>
      <c r="BN196" s="115">
        <f ca="1">SUMIF($BT$158:$BT$189,2,BN$158:BN$187)</f>
        <v>0</v>
      </c>
      <c r="BO196" s="115">
        <f ca="1">SUMIF($BT$158:$BT$189,2,BO$158:BO$187)</f>
        <v>0</v>
      </c>
      <c r="BP196" s="117">
        <f ca="1">SUMIF($BT$158:$BT$189,2,BP$158:BP$187)</f>
        <v>0</v>
      </c>
      <c r="BQ196" s="116" t="str">
        <f ca="1">IF(SUM(BM197:BP197)=0,"-",IF(AND(BP197&lt;=5,BM197&gt;=50),5,IF(AND(BP197&lt;=10,(BM197+BN197)&gt;=50),4,IF(BP197&lt;=15,3,2))))</f>
        <v>-</v>
      </c>
      <c r="BR196" s="1239" t="str">
        <f ca="1">BL197</f>
        <v>-</v>
      </c>
      <c r="BT196" s="108" t="s">
        <v>316</v>
      </c>
    </row>
    <row r="197" spans="1:84" ht="13.5" thickBot="1">
      <c r="A197" s="1238"/>
      <c r="B197" s="1228"/>
      <c r="C197" s="1228"/>
      <c r="D197" s="122" t="str">
        <f ca="1">IF(ISERR(D196/SUM(D196:G196)*100),"0,0",D196/SUM(D196:G196)*100)</f>
        <v>0,0</v>
      </c>
      <c r="E197" s="123" t="str">
        <f ca="1">IF(ISERR(E196/SUM(D196:G196)*100),"0,0",E196/SUM(D196:G196)*100)</f>
        <v>0,0</v>
      </c>
      <c r="F197" s="123" t="str">
        <f ca="1">IF(ISERR(F196/SUM(D196:G196)*100),"0,0",F196/SUM(D196:G196)*100)</f>
        <v>0,0</v>
      </c>
      <c r="G197" s="124" t="str">
        <f ca="1">IF(ISERR(G196/SUM(D196:G196)*100),"0,0",G196/SUM(D196:G196)*100)</f>
        <v>0,0</v>
      </c>
      <c r="H197" s="125" t="str">
        <f ca="1">IF(ISERR(SUM(D196*5,E196*4,F196*3,G196*2)/SUM(D196:G196)),"-",SUM(D196*5,E196*4,F196*3,G196*2)/SUM(D196:G196))</f>
        <v>-</v>
      </c>
      <c r="I197" s="122" t="str">
        <f ca="1">IF(ISERR(I196/SUM(I196:L196)*100),"0,0",I196/SUM(I196:L196)*100)</f>
        <v>0,0</v>
      </c>
      <c r="J197" s="123" t="str">
        <f ca="1">IF(ISERR(J196/SUM(I196:L196)*100),"0,0",J196/SUM(I196:L196)*100)</f>
        <v>0,0</v>
      </c>
      <c r="K197" s="123" t="str">
        <f ca="1">IF(ISERR(K196/SUM(I196:L196)*100),"0,0",K196/SUM(I196:L196)*100)</f>
        <v>0,0</v>
      </c>
      <c r="L197" s="124" t="str">
        <f ca="1">IF(ISERR(L196/SUM(I196:L196)*100),"0,0",L196/SUM(I196:L196)*100)</f>
        <v>0,0</v>
      </c>
      <c r="M197" s="125" t="str">
        <f ca="1">IF(ISERR(SUM(I196*5,J196*4,K196*3,L196*2)/SUM(I196:L196)),"-",SUM(I196*5,J196*4,K196*3,L196*2)/SUM(I196:L196))</f>
        <v>-</v>
      </c>
      <c r="N197" s="122" t="str">
        <f ca="1">IF(ISERR(N196/SUM(N196:Q196)*100),"0,0",N196/SUM(N196:Q196)*100)</f>
        <v>0,0</v>
      </c>
      <c r="O197" s="123" t="str">
        <f ca="1">IF(ISERR(O196/SUM(N196:Q196)*100),"0,0",O196/SUM(N196:Q196)*100)</f>
        <v>0,0</v>
      </c>
      <c r="P197" s="123" t="str">
        <f ca="1">IF(ISERR(P196/SUM(N196:Q196)*100),"0,0",P196/SUM(N196:Q196)*100)</f>
        <v>0,0</v>
      </c>
      <c r="Q197" s="124" t="str">
        <f ca="1">IF(ISERR(Q196/SUM(N196:Q196)*100),"0,0",Q196/SUM(N196:Q196)*100)</f>
        <v>0,0</v>
      </c>
      <c r="R197" s="125" t="str">
        <f ca="1">IF(ISERR(SUM(N196*5,O196*4,P196*3,Q196*2)/SUM(N196:Q196)),"-",SUM(N196*5,O196*4,P196*3,Q196*2)/SUM(N196:Q196))</f>
        <v>-</v>
      </c>
      <c r="S197" s="1231"/>
      <c r="T197" s="122" t="str">
        <f ca="1">IF(ISERR(T196/SUM(T196:W196)*100),"0,0",T196/SUM(T196:W196)*100)</f>
        <v>0,0</v>
      </c>
      <c r="U197" s="123" t="str">
        <f ca="1">IF(ISERR(U196/SUM(T196:W196)*100),"0,0",U196/SUM(T196:W196)*100)</f>
        <v>0,0</v>
      </c>
      <c r="V197" s="123" t="str">
        <f ca="1">IF(ISERR(V196/SUM(T196:W196)*100),"0,0",V196/SUM(T196:W196)*100)</f>
        <v>0,0</v>
      </c>
      <c r="W197" s="124" t="str">
        <f ca="1">IF(ISERR(W196/SUM(T196:W196)*100),"0,0",W196/SUM(T196:W196)*100)</f>
        <v>0,0</v>
      </c>
      <c r="X197" s="125" t="str">
        <f ca="1">IF(ISERR(SUM(T196*5,U196*4,V196*3,W196*2)/SUM(T196:W196)),"-",SUM(T196*5,U196*4,V196*3,W196*2)/SUM(T196:W196))</f>
        <v>-</v>
      </c>
      <c r="Y197" s="122" t="str">
        <f ca="1">IF(ISERR(Y196/SUM(Y196:AB196)*100),"0,0",Y196/SUM(Y196:AB196)*100)</f>
        <v>0,0</v>
      </c>
      <c r="Z197" s="123" t="str">
        <f ca="1">IF(ISERR(Z196/SUM(Y196:AB196)*100),"0,0",Z196/SUM(Y196:AB196)*100)</f>
        <v>0,0</v>
      </c>
      <c r="AA197" s="123" t="str">
        <f ca="1">IF(ISERR(AA196/SUM(Y196:AB196)*100),"0,0",AA196/SUM(Y196:AB196)*100)</f>
        <v>0,0</v>
      </c>
      <c r="AB197" s="124" t="str">
        <f ca="1">IF(ISERR(AB196/SUM(Y196:AB196)*100),"0,0",AB196/SUM(Y196:AB196)*100)</f>
        <v>0,0</v>
      </c>
      <c r="AC197" s="125" t="str">
        <f ca="1">IF(ISERR(SUM(Y196*5,Z196*4,AA196*3,AB196*2)/SUM(Y196:AB196)),"-",SUM(Y196*5,Z196*4,AA196*3,AB196*2)/SUM(Y196:AB196))</f>
        <v>-</v>
      </c>
      <c r="AD197" s="122" t="str">
        <f ca="1">IF(ISERR(AD196/SUM(AD196:AG196)*100),"0,0",AD196/SUM(AD196:AG196)*100)</f>
        <v>0,0</v>
      </c>
      <c r="AE197" s="123" t="str">
        <f ca="1">IF(ISERR(AE196/SUM(AD196:AG196)*100),"0,0",AE196/SUM(AD196:AG196)*100)</f>
        <v>0,0</v>
      </c>
      <c r="AF197" s="123" t="str">
        <f ca="1">IF(ISERR(AF196/SUM(AD196:AG196)*100),"0,0",AF196/SUM(AD196:AG196)*100)</f>
        <v>0,0</v>
      </c>
      <c r="AG197" s="124" t="str">
        <f ca="1">IF(ISERR(AG196/SUM(AD196:AG196)*100),"0,0",AG196/SUM(AD196:AG196)*100)</f>
        <v>0,0</v>
      </c>
      <c r="AH197" s="125" t="str">
        <f ca="1">IF(ISERR(SUM(AD196*5,AE196*4,AF196*3,AG196*2)/SUM(AD196:AG196)),"-",SUM(AD196*5,AE196*4,AF196*3,AG196*2)/SUM(AD196:AG196))</f>
        <v>-</v>
      </c>
      <c r="AI197" s="122" t="str">
        <f ca="1">IF(ISERR(AI196/SUM(AI196:AL196)*100),"0,0",AI196/SUM(AI196:AL196)*100)</f>
        <v>0,0</v>
      </c>
      <c r="AJ197" s="123" t="str">
        <f ca="1">IF(ISERR(AJ196/SUM(AI196:AL196)*100),"0,0",AJ196/SUM(AI196:AL196)*100)</f>
        <v>0,0</v>
      </c>
      <c r="AK197" s="123" t="str">
        <f ca="1">IF(ISERR(AK196/SUM(AI196:AL196)*100),"0,0",AK196/SUM(AI196:AL196)*100)</f>
        <v>0,0</v>
      </c>
      <c r="AL197" s="124" t="str">
        <f ca="1">IF(ISERR(AL196/SUM(AI196:AL196)*100),"0,0",AL196/SUM(AI196:AL196)*100)</f>
        <v>0,0</v>
      </c>
      <c r="AM197" s="125" t="str">
        <f ca="1">IF(ISERR(SUM(AI196*5,AJ196*4,AK196*3,AL196*2)/SUM(AI196:AL196)),"-",SUM(AI196*5,AJ196*4,AK196*3,AL196*2)/SUM(AI196:AL196))</f>
        <v>-</v>
      </c>
      <c r="AN197" s="122" t="str">
        <f ca="1">IF(ISERR(AN196/SUM(AN196:AQ196)*100),"0,0",AN196/SUM(AN196:AQ196)*100)</f>
        <v>0,0</v>
      </c>
      <c r="AO197" s="123" t="str">
        <f ca="1">IF(ISERR(AO196/SUM(AN196:AQ196)*100),"0,0",AO196/SUM(AN196:AQ196)*100)</f>
        <v>0,0</v>
      </c>
      <c r="AP197" s="123" t="str">
        <f ca="1">IF(ISERR(AP196/SUM(AN196:AQ196)*100),"0,0",AP196/SUM(AN196:AQ196)*100)</f>
        <v>0,0</v>
      </c>
      <c r="AQ197" s="124" t="str">
        <f ca="1">IF(ISERR(AQ196/SUM(AN196:AQ196)*100),"0,0",AQ196/SUM(AN196:AQ196)*100)</f>
        <v>0,0</v>
      </c>
      <c r="AR197" s="125" t="str">
        <f ca="1">IF(ISERR(SUM(AN196*5,AO196*4,AP196*3,AQ196*2)/SUM(AN196:AQ196)),"-",SUM(AN196*5,AO196*4,AP196*3,AQ196*2)/SUM(AN196:AQ196))</f>
        <v>-</v>
      </c>
      <c r="AS197" s="122" t="str">
        <f ca="1">IF(ISERR(AS196/SUM(AS196:AV196)*100),"0,0",AS196/SUM(AS196:AV196)*100)</f>
        <v>0,0</v>
      </c>
      <c r="AT197" s="123" t="str">
        <f ca="1">IF(ISERR(AT196/SUM(AS196:AV196)*100),"0,0",AT196/SUM(AS196:AV196)*100)</f>
        <v>0,0</v>
      </c>
      <c r="AU197" s="123" t="str">
        <f ca="1">IF(ISERR(AU196/SUM(AS196:AV196)*100),"0,0",AU196/SUM(AS196:AV196)*100)</f>
        <v>0,0</v>
      </c>
      <c r="AV197" s="124" t="str">
        <f ca="1">IF(ISERR(AV196/SUM(AS196:AV196)*100),"0,0",AV196/SUM(AS196:AV196)*100)</f>
        <v>0,0</v>
      </c>
      <c r="AW197" s="125" t="str">
        <f ca="1">IF(ISERR(SUM(AS196*5,AT196*4,AU196*3,AV196*2)/SUM(AS196:AV196)),"-",SUM(AS196*5,AT196*4,AU196*3,AV196*2)/SUM(AS196:AV196))</f>
        <v>-</v>
      </c>
      <c r="AX197" s="122" t="str">
        <f ca="1">IF(ISERR(AX196/SUM(AX196:BA196)*100),"0,0",AX196/SUM(AX196:BA196)*100)</f>
        <v>0,0</v>
      </c>
      <c r="AY197" s="123" t="str">
        <f ca="1">IF(ISERR(AY196/SUM(AX196:BA196)*100),"0,0",AY196/SUM(AX196:BA196)*100)</f>
        <v>0,0</v>
      </c>
      <c r="AZ197" s="123" t="str">
        <f ca="1">IF(ISERR(AZ196/SUM(AX196:BA196)*100),"0,0",AZ196/SUM(AX196:BA196)*100)</f>
        <v>0,0</v>
      </c>
      <c r="BA197" s="124" t="str">
        <f ca="1">IF(ISERR(BA196/SUM(AX196:BA196)*100),"0,0",BA196/SUM(AX196:BA196)*100)</f>
        <v>0,0</v>
      </c>
      <c r="BB197" s="125" t="str">
        <f ca="1">IF(ISERR(SUM(AX196*5,AY196*4,AZ196*3,BA196*2)/SUM(AX196:BA196)),"-",SUM(AX196*5,AY196*4,AZ196*3,BA196*2)/SUM(AX196:BA196))</f>
        <v>-</v>
      </c>
      <c r="BC197" s="122" t="str">
        <f ca="1">IF(ISERR(BC196/SUM(BC196:BF196)*100),"0,0",BC196/SUM(BC196:BF196)*100)</f>
        <v>0,0</v>
      </c>
      <c r="BD197" s="123" t="str">
        <f ca="1">IF(ISERR(BD196/SUM(BC196:BF196)*100),"0,0",BD196/SUM(BC196:BF196)*100)</f>
        <v>0,0</v>
      </c>
      <c r="BE197" s="123" t="str">
        <f ca="1">IF(ISERR(BE196/SUM(BC196:BF196)*100),"0,0",BE196/SUM(BC196:BF196)*100)</f>
        <v>0,0</v>
      </c>
      <c r="BF197" s="124" t="str">
        <f ca="1">IF(ISERR(BF196/SUM(BC196:BF196)*100),"0,0",BF196/SUM(BC196:BF196)*100)</f>
        <v>0,0</v>
      </c>
      <c r="BG197" s="125" t="str">
        <f ca="1">IF(ISERR(SUM(BC196*5,BD196*4,BE196*3,BF196*2)/SUM(BC196:BF196)),"-",SUM(BC196*5,BD196*4,BE196*3,BF196*2)/SUM(BC196:BF196))</f>
        <v>-</v>
      </c>
      <c r="BH197" s="122" t="str">
        <f ca="1">IF(ISERR(BH196/SUM(BH196:BK196)*100),"0,0",BH196/SUM(BH196:BK196)*100)</f>
        <v>0,0</v>
      </c>
      <c r="BI197" s="123" t="str">
        <f ca="1">IF(ISERR(BI196/SUM(BH196:BK196)*100),"0,0",BI196/SUM(BH196:BK196)*100)</f>
        <v>0,0</v>
      </c>
      <c r="BJ197" s="123" t="str">
        <f ca="1">IF(ISERR(BJ196/SUM(BH196:BK196)*100),"0,0",BJ196/SUM(BH196:BK196)*100)</f>
        <v>0,0</v>
      </c>
      <c r="BK197" s="124" t="str">
        <f ca="1">IF(ISERR(BK196/SUM(BH196:BK196)*100),"0,0",BK196/SUM(BH196:BK196)*100)</f>
        <v>0,0</v>
      </c>
      <c r="BL197" s="125" t="str">
        <f ca="1">IF(ISERR(SUM(BH196*5,BI196*4,BJ196*3,BK196*2)/SUM(BH196:BK196)),"-",SUM(BH196*5,BI196*4,BJ196*3,BK196*2)/SUM(BH196:BK196))</f>
        <v>-</v>
      </c>
      <c r="BM197" s="122" t="str">
        <f ca="1">IF(ISERR(BM196/SUM(BM196:BP196)*100),"0,0",BM196/SUM(BM196:BP196)*100)</f>
        <v>0,0</v>
      </c>
      <c r="BN197" s="123" t="str">
        <f ca="1">IF(ISERR(BN196/SUM(BM196:BP196)*100),"0,0",BN196/SUM(BM196:BP196)*100)</f>
        <v>0,0</v>
      </c>
      <c r="BO197" s="123" t="str">
        <f ca="1">IF(ISERR(BO196/SUM(BM196:BP196)*100),"0,0",BO196/SUM(BM196:BP196)*100)</f>
        <v>0,0</v>
      </c>
      <c r="BP197" s="124" t="str">
        <f ca="1">IF(ISERR(BP196/SUM(BM196:BP196)*100),"0,0",BP196/SUM(BM196:BP196)*100)</f>
        <v>0,0</v>
      </c>
      <c r="BQ197" s="125" t="str">
        <f ca="1">IF(ISERR(SUM(BM196*5,BN196*4,BO196*3,BP196*2)/SUM(BM196:BP196)),"-",SUM(BM196*5,BN196*4,BO196*3,BP196*2)/SUM(BM196:BP196))</f>
        <v>-</v>
      </c>
      <c r="BR197" s="1240"/>
      <c r="BT197" s="107"/>
      <c r="BU197" s="107"/>
      <c r="BV197" s="107"/>
      <c r="BW197" s="107"/>
      <c r="BY197" s="577"/>
      <c r="BZ197" s="577"/>
      <c r="CA197" s="577"/>
      <c r="CB197" s="577"/>
      <c r="CC197" s="577"/>
      <c r="CD197" s="577"/>
      <c r="CE197" s="577"/>
      <c r="CF197" s="577"/>
    </row>
    <row r="198" spans="1:84">
      <c r="A198" s="1236" t="s">
        <v>334</v>
      </c>
      <c r="B198" s="1227">
        <f>SUMIF($BT$158:$BT$187,3,$B$158:$B$187)+(SUMIF($BU$158:$BU$187,3,$B$158:$B$187))</f>
        <v>8</v>
      </c>
      <c r="C198" s="1227">
        <f ca="1">IF(SUM(D198:G198)&gt;0,SUM(D198:G198),IF(SUM(N198:Q198)&gt;0,SUM(N198:Q198),IF(SUM(I198:L198)&gt;0,SUM(I198:L198),0)))</f>
        <v>0</v>
      </c>
      <c r="D198" s="114">
        <f ca="1">SUMIF($BT$158:$BT$189,3,$D$158:$D$187)</f>
        <v>0</v>
      </c>
      <c r="E198" s="115">
        <f ca="1">SUMIF($BT$158:$BT$189,3,$E$158:$E$187)</f>
        <v>0</v>
      </c>
      <c r="F198" s="115">
        <f ca="1">SUMIF($BT$158:$BT$189,3,$F$158:$F$187)</f>
        <v>0</v>
      </c>
      <c r="G198" s="117">
        <f ca="1">SUMIF($BT$158:$BT$189,3,$G$158:$G$187)</f>
        <v>0</v>
      </c>
      <c r="H198" s="116" t="str">
        <f ca="1">IF(SUM(D199:G199)=0,"-",IF(AND(G199&lt;=5,D199&gt;=50),5,IF(AND(G199&lt;=10,(D199+E199)&gt;=50),4,IF(G199&lt;=15,3,2))))</f>
        <v>-</v>
      </c>
      <c r="I198" s="114">
        <f ca="1">SUMIF($BU$158:$BU$189,3,$I$158:$I$187)</f>
        <v>0</v>
      </c>
      <c r="J198" s="115">
        <f ca="1">SUMIF($BU$158:$BU$189,3,$J$158:$J$187)</f>
        <v>0</v>
      </c>
      <c r="K198" s="115">
        <f ca="1">SUMIF($BU$158:$BU$189,3,$K$158:$K$187)</f>
        <v>0</v>
      </c>
      <c r="L198" s="117">
        <f ca="1">SUMIF($BU$158:$BU$189,3,$L$158:$L$187)</f>
        <v>0</v>
      </c>
      <c r="M198" s="116" t="str">
        <f ca="1">IF(SUM(I199:L199)=0,"-",IF(AND(L199&lt;=5,I199&gt;=50),5,IF(AND(L199&lt;=10,(I199+J199)&gt;=50),4,IF(L199&lt;=15,3,2))))</f>
        <v>-</v>
      </c>
      <c r="N198" s="114">
        <f ca="1">SUMIF($BT$158:$BT$189,3,$N$158:$N$187)</f>
        <v>0</v>
      </c>
      <c r="O198" s="115">
        <f ca="1">SUMIF($BT$158:$BT$189,3,$O$158:$O$187)</f>
        <v>0</v>
      </c>
      <c r="P198" s="115">
        <f ca="1">SUMIF($BT$158:$BT$189,3,$P$158:$P$187)</f>
        <v>0</v>
      </c>
      <c r="Q198" s="117">
        <f ca="1">SUMIF($BT$158:$BT$189,3,$Q$158:$Q$187)</f>
        <v>0</v>
      </c>
      <c r="R198" s="116" t="str">
        <f ca="1">IF(SUM(N199:Q199)=0,"-",IF(AND(Q199&lt;=5,N199&gt;=50),5,IF(AND(Q199&lt;=10,(N199+O199)&gt;=50),4,IF(Q199&lt;=15,3,2))))</f>
        <v>-</v>
      </c>
      <c r="S198" s="1230" t="str">
        <f ca="1">IF(ISERR((H199+R199)/2),"-",(H199+R199)/2)</f>
        <v>-</v>
      </c>
      <c r="T198" s="114">
        <f ca="1">SUMIF($BT$158:$BT$189,3,T$158:T$187)</f>
        <v>0</v>
      </c>
      <c r="U198" s="115">
        <f ca="1">SUMIF($BT$158:$BT$189,3,U$158:U$187)</f>
        <v>0</v>
      </c>
      <c r="V198" s="115">
        <f ca="1">SUMIF($BT$158:$BT$189,3,V$158:V$187)</f>
        <v>0</v>
      </c>
      <c r="W198" s="117">
        <f ca="1">SUMIF($BT$158:$BT$189,3,W$158:W$187)</f>
        <v>0</v>
      </c>
      <c r="X198" s="116" t="str">
        <f ca="1">IF(SUM(T199:W199)=0,"-",IF(AND(W199&lt;=5,T199&gt;=50),5,IF(AND(W199&lt;=10,(T199+U199)&gt;=50),4,IF(W199&lt;=15,3,2))))</f>
        <v>-</v>
      </c>
      <c r="Y198" s="114">
        <f ca="1">SUMIF($BT$158:$BT$189,3,Y$158:Y$187)</f>
        <v>0</v>
      </c>
      <c r="Z198" s="115">
        <f ca="1">SUMIF($BT$158:$BT$189,3,Z$158:Z$187)</f>
        <v>0</v>
      </c>
      <c r="AA198" s="115">
        <f ca="1">SUMIF($BT$158:$BT$189,3,AA$158:AA$187)</f>
        <v>0</v>
      </c>
      <c r="AB198" s="117">
        <f ca="1">SUMIF($BT$158:$BT$189,3,AB$158:AB$187)</f>
        <v>0</v>
      </c>
      <c r="AC198" s="116" t="str">
        <f ca="1">IF(SUM(Y199:AB199)=0,"-",IF(AND(AB199&lt;=5,Y199&gt;=50),5,IF(AND(AB199&lt;=10,(Y199+Z199)&gt;=50),4,IF(AB199&lt;=15,3,2))))</f>
        <v>-</v>
      </c>
      <c r="AD198" s="114">
        <f ca="1">SUMIF($BT$158:$BT$189,3,AD$158:AD$187)</f>
        <v>0</v>
      </c>
      <c r="AE198" s="115">
        <f ca="1">SUMIF($BT$158:$BT$189,3,AE$158:AE$187)</f>
        <v>0</v>
      </c>
      <c r="AF198" s="115">
        <f ca="1">SUMIF($BT$158:$BT$189,3,AF$158:AF$187)</f>
        <v>0</v>
      </c>
      <c r="AG198" s="117">
        <f ca="1">SUMIF($BT$158:$BT$189,3,AG$158:AG$187)</f>
        <v>0</v>
      </c>
      <c r="AH198" s="116" t="str">
        <f ca="1">IF(SUM(AD199:AG199)=0,"-",IF(AND(AG199&lt;=5,AD199&gt;=50),5,IF(AND(AG199&lt;=10,(AD199+AE199)&gt;=50),4,IF(AG199&lt;=15,3,2))))</f>
        <v>-</v>
      </c>
      <c r="AI198" s="114">
        <f ca="1">SUMIF($BT$158:$BT$189,3,AI$158:AI$187)</f>
        <v>0</v>
      </c>
      <c r="AJ198" s="115">
        <f ca="1">SUMIF($BT$158:$BT$189,3,AJ$158:AJ$187)</f>
        <v>0</v>
      </c>
      <c r="AK198" s="115">
        <f ca="1">SUMIF($BT$158:$BT$189,3,AK$158:AK$187)</f>
        <v>0</v>
      </c>
      <c r="AL198" s="117">
        <f ca="1">SUMIF($BT$158:$BT$189,3,AL$158:AL$187)</f>
        <v>0</v>
      </c>
      <c r="AM198" s="116" t="str">
        <f ca="1">IF(SUM(AI199:AL199)=0,"-",IF(AND(AL199&lt;=5,AI199&gt;=50),5,IF(AND(AL199&lt;=10,(AI199+AJ199)&gt;=50),4,IF(AL199&lt;=15,3,2))))</f>
        <v>-</v>
      </c>
      <c r="AN198" s="114">
        <f ca="1">SUMIF($BT$158:$BT$189,3,AN$158:AN$187)</f>
        <v>0</v>
      </c>
      <c r="AO198" s="115">
        <f ca="1">SUMIF($BT$158:$BT$189,3,AO$158:AO$187)</f>
        <v>0</v>
      </c>
      <c r="AP198" s="115">
        <f ca="1">SUMIF($BT$158:$BT$189,3,AP$158:AP$187)</f>
        <v>0</v>
      </c>
      <c r="AQ198" s="117">
        <f ca="1">SUMIF($BT$158:$BT$189,3,AQ$158:AQ$187)</f>
        <v>0</v>
      </c>
      <c r="AR198" s="116" t="str">
        <f ca="1">IF(SUM(AN199:AQ199)=0,"-",IF(AND(AQ199&lt;=5,AN199&gt;=50),5,IF(AND(AQ199&lt;=10,(AN199+AO199)&gt;=50),4,IF(AQ199&lt;=15,3,2))))</f>
        <v>-</v>
      </c>
      <c r="AS198" s="114">
        <f ca="1">SUMIF($BT$158:$BT$189,3,AS$158:AS$187)</f>
        <v>0</v>
      </c>
      <c r="AT198" s="115">
        <f ca="1">SUMIF($BT$158:$BT$189,3,AT$158:AT$187)</f>
        <v>0</v>
      </c>
      <c r="AU198" s="115">
        <f ca="1">SUMIF($BT$158:$BT$189,3,AU$158:AU$187)</f>
        <v>0</v>
      </c>
      <c r="AV198" s="117">
        <f ca="1">SUMIF($BT$158:$BT$189,3,AV$158:AV$187)</f>
        <v>0</v>
      </c>
      <c r="AW198" s="116" t="str">
        <f ca="1">IF(SUM(AS199:AV199)=0,"-",IF(AND(AV199&lt;=5,AS199&gt;=50),5,IF(AND(AV199&lt;=10,(AS199+AT199)&gt;=50),4,IF(AV199&lt;=15,3,2))))</f>
        <v>-</v>
      </c>
      <c r="AX198" s="114">
        <f ca="1">SUMIF($BT$158:$BT$189,3,AX$158:AX$187)</f>
        <v>0</v>
      </c>
      <c r="AY198" s="115">
        <f ca="1">SUMIF($BT$158:$BT$189,3,AY$158:AY$187)</f>
        <v>0</v>
      </c>
      <c r="AZ198" s="115">
        <f ca="1">SUMIF($BT$158:$BT$189,3,AZ$158:AZ$187)</f>
        <v>0</v>
      </c>
      <c r="BA198" s="117">
        <f ca="1">SUMIF($BT$158:$BT$189,3,BA$158:BA$187)</f>
        <v>0</v>
      </c>
      <c r="BB198" s="116" t="str">
        <f ca="1">IF(SUM(AX199:BA199)=0,"-",IF(AND(BA199&lt;=5,AX199&gt;=50),5,IF(AND(BA199&lt;=10,(AX199+AY199)&gt;=50),4,IF(BA199&lt;=15,3,2))))</f>
        <v>-</v>
      </c>
      <c r="BC198" s="114">
        <f ca="1">SUMIF($BT$158:$BT$189,3,BC$158:BC$187)</f>
        <v>0</v>
      </c>
      <c r="BD198" s="115">
        <f ca="1">SUMIF($BT$158:$BT$189,3,BD$158:BD$187)</f>
        <v>0</v>
      </c>
      <c r="BE198" s="115">
        <f ca="1">SUMIF($BT$158:$BT$189,3,BE$158:BE$187)</f>
        <v>0</v>
      </c>
      <c r="BF198" s="117">
        <f ca="1">SUMIF($BT$158:$BT$189,3,BF$158:BF$187)</f>
        <v>0</v>
      </c>
      <c r="BG198" s="116" t="str">
        <f ca="1">IF(SUM(BC199:BF199)=0,"-",IF(AND(BF199&lt;=5,BC199&gt;=50),5,IF(AND(BF199&lt;=10,(BC199+BD199)&gt;=50),4,IF(BF199&lt;=15,3,2))))</f>
        <v>-</v>
      </c>
      <c r="BH198" s="114">
        <f ca="1">SUMIF($BT$158:$BT$189,3,BH$158:BH$187)</f>
        <v>0</v>
      </c>
      <c r="BI198" s="115">
        <f ca="1">SUMIF($BT$158:$BT$189,3,BI$158:BI$187)</f>
        <v>0</v>
      </c>
      <c r="BJ198" s="115">
        <f ca="1">SUMIF($BT$158:$BT$189,3,BJ$158:BJ$187)</f>
        <v>0</v>
      </c>
      <c r="BK198" s="117">
        <f ca="1">SUMIF($BT$158:$BT$189,3,BK$158:BK$187)</f>
        <v>0</v>
      </c>
      <c r="BL198" s="116" t="str">
        <f ca="1">IF(SUM(BH199:BK199)=0,"-",IF(AND(BK199&lt;=5,BH199&gt;=50),5,IF(AND(BK199&lt;=10,(BH199+BI199)&gt;=50),4,IF(BK199&lt;=15,3,2))))</f>
        <v>-</v>
      </c>
      <c r="BM198" s="114">
        <f ca="1">SUMIF($BT$158:$BT$189,3,BM$158:BM$187)</f>
        <v>0</v>
      </c>
      <c r="BN198" s="115">
        <f ca="1">SUMIF($BT$158:$BT$189,3,BN$158:BN$187)</f>
        <v>0</v>
      </c>
      <c r="BO198" s="115">
        <f ca="1">SUMIF($BT$158:$BT$189,3,BO$158:BO$187)</f>
        <v>0</v>
      </c>
      <c r="BP198" s="117">
        <f ca="1">SUMIF($BT$158:$BT$189,3,BP$158:BP$187)</f>
        <v>0</v>
      </c>
      <c r="BQ198" s="116" t="str">
        <f ca="1">IF(SUM(BM199:BP199)=0,"-",IF(AND(BP199&lt;=5,BM199&gt;=50),5,IF(AND(BP199&lt;=10,(BM199+BN199)&gt;=50),4,IF(BP199&lt;=15,3,2))))</f>
        <v>-</v>
      </c>
      <c r="BR198" s="1239" t="str">
        <f ca="1">BL199</f>
        <v>-</v>
      </c>
      <c r="BS198" s="108" t="s">
        <v>316</v>
      </c>
      <c r="BT198" s="259"/>
      <c r="BU198" s="259"/>
      <c r="BV198" s="107"/>
      <c r="BW198" s="107"/>
    </row>
    <row r="199" spans="1:84" ht="13.5" thickBot="1">
      <c r="A199" s="1238"/>
      <c r="B199" s="1228"/>
      <c r="C199" s="1228"/>
      <c r="D199" s="122" t="str">
        <f ca="1">IF(ISERR(D198/SUM(D198:G198)*100),"0,0",D198/SUM(D198:G198)*100)</f>
        <v>0,0</v>
      </c>
      <c r="E199" s="123" t="str">
        <f ca="1">IF(ISERR(E198/SUM(D198:G198)*100),"0,0",E198/SUM(D198:G198)*100)</f>
        <v>0,0</v>
      </c>
      <c r="F199" s="123" t="str">
        <f ca="1">IF(ISERR(F198/SUM(D198:G198)*100),"0,0",F198/SUM(D198:G198)*100)</f>
        <v>0,0</v>
      </c>
      <c r="G199" s="124" t="str">
        <f ca="1">IF(ISERR(G198/SUM(D198:G198)*100),"0,0",G198/SUM(D198:G198)*100)</f>
        <v>0,0</v>
      </c>
      <c r="H199" s="125" t="str">
        <f ca="1">IF(ISERR(SUM(D198*5,E198*4,F198*3,G198*2)/SUM(D198:G198)),"-",SUM(D198*5,E198*4,F198*3,G198*2)/SUM(D198:G198))</f>
        <v>-</v>
      </c>
      <c r="I199" s="122" t="str">
        <f ca="1">IF(ISERR(I198/SUM(I198:L198)*100),"0,0",I198/SUM(I198:L198)*100)</f>
        <v>0,0</v>
      </c>
      <c r="J199" s="123" t="str">
        <f ca="1">IF(ISERR(J198/SUM(I198:L198)*100),"0,0",J198/SUM(I198:L198)*100)</f>
        <v>0,0</v>
      </c>
      <c r="K199" s="123" t="str">
        <f ca="1">IF(ISERR(K198/SUM(I198:L198)*100),"0,0",K198/SUM(I198:L198)*100)</f>
        <v>0,0</v>
      </c>
      <c r="L199" s="124" t="str">
        <f ca="1">IF(ISERR(L198/SUM(I198:L198)*100),"0,0",L198/SUM(I198:L198)*100)</f>
        <v>0,0</v>
      </c>
      <c r="M199" s="125" t="str">
        <f ca="1">IF(ISERR(SUM(I198*5,J198*4,K198*3,L198*2)/SUM(I198:L198)),"-",SUM(I198*5,J198*4,K198*3,L198*2)/SUM(I198:L198))</f>
        <v>-</v>
      </c>
      <c r="N199" s="122" t="str">
        <f ca="1">IF(ISERR(N198/SUM(N198:Q198)*100),"0,0",N198/SUM(N198:Q198)*100)</f>
        <v>0,0</v>
      </c>
      <c r="O199" s="123" t="str">
        <f ca="1">IF(ISERR(O198/SUM(N198:Q198)*100),"0,0",O198/SUM(N198:Q198)*100)</f>
        <v>0,0</v>
      </c>
      <c r="P199" s="123" t="str">
        <f ca="1">IF(ISERR(P198/SUM(N198:Q198)*100),"0,0",P198/SUM(N198:Q198)*100)</f>
        <v>0,0</v>
      </c>
      <c r="Q199" s="124" t="str">
        <f ca="1">IF(ISERR(Q198/SUM(N198:Q198)*100),"0,0",Q198/SUM(N198:Q198)*100)</f>
        <v>0,0</v>
      </c>
      <c r="R199" s="125" t="str">
        <f ca="1">IF(ISERR(SUM(N198*5,O198*4,P198*3,Q198*2)/SUM(N198:Q198)),"-",SUM(N198*5,O198*4,P198*3,Q198*2)/SUM(N198:Q198))</f>
        <v>-</v>
      </c>
      <c r="S199" s="1231"/>
      <c r="T199" s="122" t="str">
        <f ca="1">IF(ISERR(T198/SUM(T198:W198)*100),"0,0",T198/SUM(T198:W198)*100)</f>
        <v>0,0</v>
      </c>
      <c r="U199" s="123" t="str">
        <f ca="1">IF(ISERR(U198/SUM(T198:W198)*100),"0,0",U198/SUM(T198:W198)*100)</f>
        <v>0,0</v>
      </c>
      <c r="V199" s="123" t="str">
        <f ca="1">IF(ISERR(V198/SUM(T198:W198)*100),"0,0",V198/SUM(T198:W198)*100)</f>
        <v>0,0</v>
      </c>
      <c r="W199" s="124" t="str">
        <f ca="1">IF(ISERR(W198/SUM(T198:W198)*100),"0,0",W198/SUM(T198:W198)*100)</f>
        <v>0,0</v>
      </c>
      <c r="X199" s="125" t="str">
        <f ca="1">IF(ISERR(SUM(T198*5,U198*4,V198*3,W198*2)/SUM(T198:W198)),"-",SUM(T198*5,U198*4,V198*3,W198*2)/SUM(T198:W198))</f>
        <v>-</v>
      </c>
      <c r="Y199" s="122" t="str">
        <f ca="1">IF(ISERR(Y198/SUM(Y198:AB198)*100),"0,0",Y198/SUM(Y198:AB198)*100)</f>
        <v>0,0</v>
      </c>
      <c r="Z199" s="123" t="str">
        <f ca="1">IF(ISERR(Z198/SUM(Y198:AB198)*100),"0,0",Z198/SUM(Y198:AB198)*100)</f>
        <v>0,0</v>
      </c>
      <c r="AA199" s="123" t="str">
        <f ca="1">IF(ISERR(AA198/SUM(Y198:AB198)*100),"0,0",AA198/SUM(Y198:AB198)*100)</f>
        <v>0,0</v>
      </c>
      <c r="AB199" s="124" t="str">
        <f ca="1">IF(ISERR(AB198/SUM(Y198:AB198)*100),"0,0",AB198/SUM(Y198:AB198)*100)</f>
        <v>0,0</v>
      </c>
      <c r="AC199" s="125" t="str">
        <f ca="1">IF(ISERR(SUM(Y198*5,Z198*4,AA198*3,AB198*2)/SUM(Y198:AB198)),"-",SUM(Y198*5,Z198*4,AA198*3,AB198*2)/SUM(Y198:AB198))</f>
        <v>-</v>
      </c>
      <c r="AD199" s="122" t="str">
        <f ca="1">IF(ISERR(AD198/SUM(AD198:AG198)*100),"0,0",AD198/SUM(AD198:AG198)*100)</f>
        <v>0,0</v>
      </c>
      <c r="AE199" s="123" t="str">
        <f ca="1">IF(ISERR(AE198/SUM(AD198:AG198)*100),"0,0",AE198/SUM(AD198:AG198)*100)</f>
        <v>0,0</v>
      </c>
      <c r="AF199" s="123" t="str">
        <f ca="1">IF(ISERR(AF198/SUM(AD198:AG198)*100),"0,0",AF198/SUM(AD198:AG198)*100)</f>
        <v>0,0</v>
      </c>
      <c r="AG199" s="124" t="str">
        <f ca="1">IF(ISERR(AG198/SUM(AD198:AG198)*100),"0,0",AG198/SUM(AD198:AG198)*100)</f>
        <v>0,0</v>
      </c>
      <c r="AH199" s="125" t="str">
        <f ca="1">IF(ISERR(SUM(AD198*5,AE198*4,AF198*3,AG198*2)/SUM(AD198:AG198)),"-",SUM(AD198*5,AE198*4,AF198*3,AG198*2)/SUM(AD198:AG198))</f>
        <v>-</v>
      </c>
      <c r="AI199" s="122" t="str">
        <f ca="1">IF(ISERR(AI198/SUM(AI198:AL198)*100),"0,0",AI198/SUM(AI198:AL198)*100)</f>
        <v>0,0</v>
      </c>
      <c r="AJ199" s="123" t="str">
        <f ca="1">IF(ISERR(AJ198/SUM(AI198:AL198)*100),"0,0",AJ198/SUM(AI198:AL198)*100)</f>
        <v>0,0</v>
      </c>
      <c r="AK199" s="123" t="str">
        <f ca="1">IF(ISERR(AK198/SUM(AI198:AL198)*100),"0,0",AK198/SUM(AI198:AL198)*100)</f>
        <v>0,0</v>
      </c>
      <c r="AL199" s="124" t="str">
        <f ca="1">IF(ISERR(AL198/SUM(AI198:AL198)*100),"0,0",AL198/SUM(AI198:AL198)*100)</f>
        <v>0,0</v>
      </c>
      <c r="AM199" s="125" t="str">
        <f ca="1">IF(ISERR(SUM(AI198*5,AJ198*4,AK198*3,AL198*2)/SUM(AI198:AL198)),"-",SUM(AI198*5,AJ198*4,AK198*3,AL198*2)/SUM(AI198:AL198))</f>
        <v>-</v>
      </c>
      <c r="AN199" s="122" t="str">
        <f ca="1">IF(ISERR(AN198/SUM(AN198:AQ198)*100),"0,0",AN198/SUM(AN198:AQ198)*100)</f>
        <v>0,0</v>
      </c>
      <c r="AO199" s="123" t="str">
        <f ca="1">IF(ISERR(AO198/SUM(AN198:AQ198)*100),"0,0",AO198/SUM(AN198:AQ198)*100)</f>
        <v>0,0</v>
      </c>
      <c r="AP199" s="123" t="str">
        <f ca="1">IF(ISERR(AP198/SUM(AN198:AQ198)*100),"0,0",AP198/SUM(AN198:AQ198)*100)</f>
        <v>0,0</v>
      </c>
      <c r="AQ199" s="124" t="str">
        <f ca="1">IF(ISERR(AQ198/SUM(AN198:AQ198)*100),"0,0",AQ198/SUM(AN198:AQ198)*100)</f>
        <v>0,0</v>
      </c>
      <c r="AR199" s="125" t="str">
        <f ca="1">IF(ISERR(SUM(AN198*5,AO198*4,AP198*3,AQ198*2)/SUM(AN198:AQ198)),"-",SUM(AN198*5,AO198*4,AP198*3,AQ198*2)/SUM(AN198:AQ198))</f>
        <v>-</v>
      </c>
      <c r="AS199" s="122" t="str">
        <f ca="1">IF(ISERR(AS198/SUM(AS198:AV198)*100),"0,0",AS198/SUM(AS198:AV198)*100)</f>
        <v>0,0</v>
      </c>
      <c r="AT199" s="123" t="str">
        <f ca="1">IF(ISERR(AT198/SUM(AS198:AV198)*100),"0,0",AT198/SUM(AS198:AV198)*100)</f>
        <v>0,0</v>
      </c>
      <c r="AU199" s="123" t="str">
        <f ca="1">IF(ISERR(AU198/SUM(AS198:AV198)*100),"0,0",AU198/SUM(AS198:AV198)*100)</f>
        <v>0,0</v>
      </c>
      <c r="AV199" s="124" t="str">
        <f ca="1">IF(ISERR(AV198/SUM(AS198:AV198)*100),"0,0",AV198/SUM(AS198:AV198)*100)</f>
        <v>0,0</v>
      </c>
      <c r="AW199" s="125" t="str">
        <f ca="1">IF(ISERR(SUM(AS198*5,AT198*4,AU198*3,AV198*2)/SUM(AS198:AV198)),"-",SUM(AS198*5,AT198*4,AU198*3,AV198*2)/SUM(AS198:AV198))</f>
        <v>-</v>
      </c>
      <c r="AX199" s="122" t="str">
        <f ca="1">IF(ISERR(AX198/SUM(AX198:BA198)*100),"0,0",AX198/SUM(AX198:BA198)*100)</f>
        <v>0,0</v>
      </c>
      <c r="AY199" s="123" t="str">
        <f ca="1">IF(ISERR(AY198/SUM(AX198:BA198)*100),"0,0",AY198/SUM(AX198:BA198)*100)</f>
        <v>0,0</v>
      </c>
      <c r="AZ199" s="123" t="str">
        <f ca="1">IF(ISERR(AZ198/SUM(AX198:BA198)*100),"0,0",AZ198/SUM(AX198:BA198)*100)</f>
        <v>0,0</v>
      </c>
      <c r="BA199" s="124" t="str">
        <f ca="1">IF(ISERR(BA198/SUM(AX198:BA198)*100),"0,0",BA198/SUM(AX198:BA198)*100)</f>
        <v>0,0</v>
      </c>
      <c r="BB199" s="125" t="str">
        <f ca="1">IF(ISERR(SUM(AX198*5,AY198*4,AZ198*3,BA198*2)/SUM(AX198:BA198)),"-",SUM(AX198*5,AY198*4,AZ198*3,BA198*2)/SUM(AX198:BA198))</f>
        <v>-</v>
      </c>
      <c r="BC199" s="122" t="str">
        <f ca="1">IF(ISERR(BC198/SUM(BC198:BF198)*100),"0,0",BC198/SUM(BC198:BF198)*100)</f>
        <v>0,0</v>
      </c>
      <c r="BD199" s="123" t="str">
        <f ca="1">IF(ISERR(BD198/SUM(BC198:BF198)*100),"0,0",BD198/SUM(BC198:BF198)*100)</f>
        <v>0,0</v>
      </c>
      <c r="BE199" s="123" t="str">
        <f ca="1">IF(ISERR(BE198/SUM(BC198:BF198)*100),"0,0",BE198/SUM(BC198:BF198)*100)</f>
        <v>0,0</v>
      </c>
      <c r="BF199" s="124" t="str">
        <f ca="1">IF(ISERR(BF198/SUM(BC198:BF198)*100),"0,0",BF198/SUM(BC198:BF198)*100)</f>
        <v>0,0</v>
      </c>
      <c r="BG199" s="125" t="str">
        <f ca="1">IF(ISERR(SUM(BC198*5,BD198*4,BE198*3,BF198*2)/SUM(BC198:BF198)),"-",SUM(BC198*5,BD198*4,BE198*3,BF198*2)/SUM(BC198:BF198))</f>
        <v>-</v>
      </c>
      <c r="BH199" s="122" t="str">
        <f ca="1">IF(ISERR(BH198/SUM(BH198:BK198)*100),"0,0",BH198/SUM(BH198:BK198)*100)</f>
        <v>0,0</v>
      </c>
      <c r="BI199" s="123" t="str">
        <f ca="1">IF(ISERR(BI198/SUM(BH198:BK198)*100),"0,0",BI198/SUM(BH198:BK198)*100)</f>
        <v>0,0</v>
      </c>
      <c r="BJ199" s="123" t="str">
        <f ca="1">IF(ISERR(BJ198/SUM(BH198:BK198)*100),"0,0",BJ198/SUM(BH198:BK198)*100)</f>
        <v>0,0</v>
      </c>
      <c r="BK199" s="124" t="str">
        <f ca="1">IF(ISERR(BK198/SUM(BH198:BK198)*100),"0,0",BK198/SUM(BH198:BK198)*100)</f>
        <v>0,0</v>
      </c>
      <c r="BL199" s="125" t="str">
        <f ca="1">IF(ISERR(SUM(BH198*5,BI198*4,BJ198*3,BK198*2)/SUM(BH198:BK198)),"-",SUM(BH198*5,BI198*4,BJ198*3,BK198*2)/SUM(BH198:BK198))</f>
        <v>-</v>
      </c>
      <c r="BM199" s="122" t="str">
        <f ca="1">IF(ISERR(BM198/SUM(BM198:BP198)*100),"0,0",BM198/SUM(BM198:BP198)*100)</f>
        <v>0,0</v>
      </c>
      <c r="BN199" s="123" t="str">
        <f ca="1">IF(ISERR(BN198/SUM(BM198:BP198)*100),"0,0",BN198/SUM(BM198:BP198)*100)</f>
        <v>0,0</v>
      </c>
      <c r="BO199" s="123" t="str">
        <f ca="1">IF(ISERR(BO198/SUM(BM198:BP198)*100),"0,0",BO198/SUM(BM198:BP198)*100)</f>
        <v>0,0</v>
      </c>
      <c r="BP199" s="124" t="str">
        <f ca="1">IF(ISERR(BP198/SUM(BM198:BP198)*100),"0,0",BP198/SUM(BM198:BP198)*100)</f>
        <v>0,0</v>
      </c>
      <c r="BQ199" s="125" t="str">
        <f ca="1">IF(ISERR(SUM(BM198*5,BN198*4,BO198*3,BP198*2)/SUM(BM198:BP198)),"-",SUM(BM198*5,BN198*4,BO198*3,BP198*2)/SUM(BM198:BP198))</f>
        <v>-</v>
      </c>
      <c r="BR199" s="1240"/>
      <c r="BT199" s="266"/>
      <c r="BU199" s="267"/>
      <c r="BV199" s="107"/>
      <c r="BW199" s="107"/>
      <c r="BY199" s="577"/>
      <c r="BZ199" s="577"/>
      <c r="CA199" s="577"/>
      <c r="CB199" s="577"/>
      <c r="CC199" s="577"/>
      <c r="CD199" s="577"/>
      <c r="CE199" s="577"/>
      <c r="CF199" s="577"/>
    </row>
    <row r="200" spans="1:84">
      <c r="A200" s="1236" t="s">
        <v>335</v>
      </c>
      <c r="B200" s="1227">
        <f>SUMIF($BT$158:$BT$187,4,$B$158:$B$187)+(SUMIF($BU$158:$BU$187,4,$B$158:$B$187))</f>
        <v>4</v>
      </c>
      <c r="C200" s="1227">
        <f ca="1">IF(SUM(D200:G200)&gt;0,SUM(D200:G200),IF(SUM(N200:Q200)&gt;0,SUM(N200:Q200),IF(SUM(I200:L200)&gt;0,SUM(I200:L200),0)))</f>
        <v>0</v>
      </c>
      <c r="D200" s="114">
        <f ca="1">SUMIF($BT$158:$BT$189,4,$D$158:$D$187)</f>
        <v>0</v>
      </c>
      <c r="E200" s="115">
        <f ca="1">SUMIF($BT$158:$BT$189,4,$E$158:$E$187)</f>
        <v>0</v>
      </c>
      <c r="F200" s="115">
        <f ca="1">SUMIF($BT$158:$BT$189,4,$F$158:$F$187)</f>
        <v>0</v>
      </c>
      <c r="G200" s="117">
        <f ca="1">SUMIF($BT$158:$BT$189,4,$G$158:$G$187)</f>
        <v>0</v>
      </c>
      <c r="H200" s="116" t="str">
        <f ca="1">IF(SUM(D201:G201)=0,"-",IF(AND(G201&lt;=5,D201&gt;=50),5,IF(AND(G201&lt;=10,(D201+E201)&gt;=50),4,IF(G201&lt;=15,3,2))))</f>
        <v>-</v>
      </c>
      <c r="I200" s="114">
        <f ca="1">SUMIF($BU$158:$BU$189,4,$I$158:$I$187)</f>
        <v>0</v>
      </c>
      <c r="J200" s="115">
        <f ca="1">SUMIF($BU$158:$BU$189,4,$J$158:$J$187)</f>
        <v>0</v>
      </c>
      <c r="K200" s="115">
        <f ca="1">SUMIF($BU$158:$BU$189,4,$K$158:$K$187)</f>
        <v>0</v>
      </c>
      <c r="L200" s="117">
        <f ca="1">SUMIF($BU$158:$BU$189,4,$L$158:$L$187)</f>
        <v>0</v>
      </c>
      <c r="M200" s="116" t="str">
        <f ca="1">IF(SUM(I201:L201)=0,"-",IF(AND(L201&lt;=5,I201&gt;=50),5,IF(AND(L201&lt;=10,(I201+J201)&gt;=50),4,IF(L201&lt;=15,3,2))))</f>
        <v>-</v>
      </c>
      <c r="N200" s="114">
        <f ca="1">SUMIF($BT$158:$BT$189,4,$N$158:$N$187)</f>
        <v>0</v>
      </c>
      <c r="O200" s="115">
        <f ca="1">SUMIF($BT$158:$BT$189,4,$O$158:$O$187)</f>
        <v>0</v>
      </c>
      <c r="P200" s="115">
        <f ca="1">SUMIF($BT$158:$BT$189,4,$P$158:$P$187)</f>
        <v>0</v>
      </c>
      <c r="Q200" s="117">
        <f ca="1">SUMIF($BT$158:$BT$189,4,$Q$158:$Q$187)</f>
        <v>0</v>
      </c>
      <c r="R200" s="116" t="str">
        <f ca="1">IF(SUM(N201:Q201)=0,"-",IF(AND(Q201&lt;=5,N201&gt;=50),5,IF(AND(Q201&lt;=10,(N201+O201)&gt;=50),4,IF(Q201&lt;=15,3,2))))</f>
        <v>-</v>
      </c>
      <c r="S200" s="1230" t="str">
        <f ca="1">IF(ISERR((H201+R201)/2),"-",(H201+R201)/2)</f>
        <v>-</v>
      </c>
      <c r="T200" s="114">
        <f ca="1">SUMIF($BT$158:$BT$189,4,T$158:T$187)</f>
        <v>0</v>
      </c>
      <c r="U200" s="115">
        <f ca="1">SUMIF($BT$158:$BT$189,4,U$158:U$187)</f>
        <v>0</v>
      </c>
      <c r="V200" s="115">
        <f ca="1">SUMIF($BT$158:$BT$189,4,V$158:V$187)</f>
        <v>0</v>
      </c>
      <c r="W200" s="117">
        <f ca="1">SUMIF($BT$158:$BT$189,4,W$158:W$187)</f>
        <v>0</v>
      </c>
      <c r="X200" s="116" t="str">
        <f ca="1">IF(SUM(T201:W201)=0,"-",IF(AND(W201&lt;=5,T201&gt;=50),5,IF(AND(W201&lt;=10,(T201+U201)&gt;=50),4,IF(W201&lt;=15,3,2))))</f>
        <v>-</v>
      </c>
      <c r="Y200" s="114">
        <f ca="1">SUMIF($BT$158:$BT$189,4,Y$158:Y$187)</f>
        <v>0</v>
      </c>
      <c r="Z200" s="115">
        <f ca="1">SUMIF($BT$158:$BT$189,4,Z$158:Z$187)</f>
        <v>0</v>
      </c>
      <c r="AA200" s="115">
        <f ca="1">SUMIF($BT$158:$BT$189,4,AA$158:AA$187)</f>
        <v>0</v>
      </c>
      <c r="AB200" s="117">
        <f ca="1">SUMIF($BT$158:$BT$189,4,AB$158:AB$187)</f>
        <v>0</v>
      </c>
      <c r="AC200" s="116" t="str">
        <f ca="1">IF(SUM(Y201:AB201)=0,"-",IF(AND(AB201&lt;=5,Y201&gt;=50),5,IF(AND(AB201&lt;=10,(Y201+Z201)&gt;=50),4,IF(AB201&lt;=15,3,2))))</f>
        <v>-</v>
      </c>
      <c r="AD200" s="114">
        <f ca="1">SUMIF($BT$158:$BT$189,4,AD$158:AD$187)</f>
        <v>0</v>
      </c>
      <c r="AE200" s="115">
        <f ca="1">SUMIF($BT$158:$BT$189,4,AE$158:AE$187)</f>
        <v>0</v>
      </c>
      <c r="AF200" s="115">
        <f ca="1">SUMIF($BT$158:$BT$189,4,AF$158:AF$187)</f>
        <v>0</v>
      </c>
      <c r="AG200" s="117">
        <f ca="1">SUMIF($BT$158:$BT$189,4,AG$158:AG$187)</f>
        <v>0</v>
      </c>
      <c r="AH200" s="116" t="str">
        <f ca="1">IF(SUM(AD201:AG201)=0,"-",IF(AND(AG201&lt;=5,AD201&gt;=50),5,IF(AND(AG201&lt;=10,(AD201+AE201)&gt;=50),4,IF(AG201&lt;=15,3,2))))</f>
        <v>-</v>
      </c>
      <c r="AI200" s="114">
        <f ca="1">SUMIF($BT$158:$BT$189,4,AI$158:AI$187)</f>
        <v>0</v>
      </c>
      <c r="AJ200" s="115">
        <f ca="1">SUMIF($BT$158:$BT$189,4,AJ$158:AJ$187)</f>
        <v>0</v>
      </c>
      <c r="AK200" s="115">
        <f ca="1">SUMIF($BT$158:$BT$189,4,AK$158:AK$187)</f>
        <v>0</v>
      </c>
      <c r="AL200" s="117">
        <f ca="1">SUMIF($BT$158:$BT$189,4,AL$158:AL$187)</f>
        <v>0</v>
      </c>
      <c r="AM200" s="116" t="str">
        <f ca="1">IF(SUM(AI201:AL201)=0,"-",IF(AND(AL201&lt;=5,AI201&gt;=50),5,IF(AND(AL201&lt;=10,(AI201+AJ201)&gt;=50),4,IF(AL201&lt;=15,3,2))))</f>
        <v>-</v>
      </c>
      <c r="AN200" s="114">
        <f ca="1">SUMIF($BT$158:$BT$189,4,AN$158:AN$187)</f>
        <v>0</v>
      </c>
      <c r="AO200" s="115">
        <f ca="1">SUMIF($BT$158:$BT$189,4,AO$158:AO$187)</f>
        <v>0</v>
      </c>
      <c r="AP200" s="115">
        <f ca="1">SUMIF($BT$158:$BT$189,4,AP$158:AP$187)</f>
        <v>0</v>
      </c>
      <c r="AQ200" s="117">
        <f ca="1">SUMIF($BT$158:$BT$189,4,AQ$158:AQ$187)</f>
        <v>0</v>
      </c>
      <c r="AR200" s="116" t="str">
        <f ca="1">IF(SUM(AN201:AQ201)=0,"-",IF(AND(AQ201&lt;=5,AN201&gt;=50),5,IF(AND(AQ201&lt;=10,(AN201+AO201)&gt;=50),4,IF(AQ201&lt;=15,3,2))))</f>
        <v>-</v>
      </c>
      <c r="AS200" s="114">
        <f ca="1">SUMIF($BT$158:$BT$189,4,AS$158:AS$187)</f>
        <v>0</v>
      </c>
      <c r="AT200" s="115">
        <f ca="1">SUMIF($BT$158:$BT$189,4,AT$158:AT$187)</f>
        <v>0</v>
      </c>
      <c r="AU200" s="115">
        <f ca="1">SUMIF($BT$158:$BT$189,4,AU$158:AU$187)</f>
        <v>0</v>
      </c>
      <c r="AV200" s="117">
        <f ca="1">SUMIF($BT$158:$BT$189,4,AV$158:AV$187)</f>
        <v>0</v>
      </c>
      <c r="AW200" s="116" t="str">
        <f ca="1">IF(SUM(AS201:AV201)=0,"-",IF(AND(AV201&lt;=5,AS201&gt;=50),5,IF(AND(AV201&lt;=10,(AS201+AT201)&gt;=50),4,IF(AV201&lt;=15,3,2))))</f>
        <v>-</v>
      </c>
      <c r="AX200" s="114">
        <f ca="1">SUMIF($BT$158:$BT$189,4,AX$158:AX$187)</f>
        <v>0</v>
      </c>
      <c r="AY200" s="115">
        <f ca="1">SUMIF($BT$158:$BT$189,4,AY$158:AY$187)</f>
        <v>0</v>
      </c>
      <c r="AZ200" s="115">
        <f ca="1">SUMIF($BT$158:$BT$189,4,AZ$158:AZ$187)</f>
        <v>0</v>
      </c>
      <c r="BA200" s="117">
        <f ca="1">SUMIF($BT$158:$BT$189,4,BA$158:BA$187)</f>
        <v>0</v>
      </c>
      <c r="BB200" s="116" t="str">
        <f ca="1">IF(SUM(AX201:BA201)=0,"-",IF(AND(BA201&lt;=5,AX201&gt;=50),5,IF(AND(BA201&lt;=10,(AX201+AY201)&gt;=50),4,IF(BA201&lt;=15,3,2))))</f>
        <v>-</v>
      </c>
      <c r="BC200" s="114">
        <f ca="1">SUMIF($BT$158:$BT$189,4,BC$158:BC$187)</f>
        <v>0</v>
      </c>
      <c r="BD200" s="115">
        <f ca="1">SUMIF($BT$158:$BT$189,4,BD$158:BD$187)</f>
        <v>0</v>
      </c>
      <c r="BE200" s="115">
        <f ca="1">SUMIF($BT$158:$BT$189,4,BE$158:BE$187)</f>
        <v>0</v>
      </c>
      <c r="BF200" s="117">
        <f ca="1">SUMIF($BT$158:$BT$189,4,BF$158:BF$187)</f>
        <v>0</v>
      </c>
      <c r="BG200" s="116" t="str">
        <f ca="1">IF(SUM(BC201:BF201)=0,"-",IF(AND(BF201&lt;=5,BC201&gt;=50),5,IF(AND(BF201&lt;=10,(BC201+BD201)&gt;=50),4,IF(BF201&lt;=15,3,2))))</f>
        <v>-</v>
      </c>
      <c r="BH200" s="114">
        <f ca="1">SUMIF($BT$158:$BT$189,4,BH$158:BH$187)</f>
        <v>0</v>
      </c>
      <c r="BI200" s="115">
        <f ca="1">SUMIF($BT$158:$BT$189,4,BI$158:BI$187)</f>
        <v>0</v>
      </c>
      <c r="BJ200" s="115">
        <f ca="1">SUMIF($BT$158:$BT$189,4,BJ$158:BJ$187)</f>
        <v>0</v>
      </c>
      <c r="BK200" s="117">
        <f ca="1">SUMIF($BT$158:$BT$189,4,BK$158:BK$187)</f>
        <v>0</v>
      </c>
      <c r="BL200" s="116" t="str">
        <f ca="1">IF(SUM(BH201:BK201)=0,"-",IF(AND(BK201&lt;=5,BH201&gt;=50),5,IF(AND(BK201&lt;=10,(BH201+BI201)&gt;=50),4,IF(BK201&lt;=15,3,2))))</f>
        <v>-</v>
      </c>
      <c r="BM200" s="114">
        <f ca="1">SUMIF($BT$158:$BT$189,4,BM$158:BM$187)</f>
        <v>0</v>
      </c>
      <c r="BN200" s="115">
        <f ca="1">SUMIF($BT$158:$BT$189,4,BN$158:BN$187)</f>
        <v>0</v>
      </c>
      <c r="BO200" s="115">
        <f ca="1">SUMIF($BT$158:$BT$189,4,BO$158:BO$187)</f>
        <v>0</v>
      </c>
      <c r="BP200" s="117">
        <f ca="1">SUMIF($BT$158:$BT$189,4,BP$158:BP$187)</f>
        <v>0</v>
      </c>
      <c r="BQ200" s="116" t="str">
        <f ca="1">IF(SUM(BM201:BP201)=0,"-",IF(AND(BP201&lt;=5,BM201&gt;=50),5,IF(AND(BP201&lt;=10,(BM201+BN201)&gt;=50),4,IF(BP201&lt;=15,3,2))))</f>
        <v>-</v>
      </c>
      <c r="BR200" s="1239" t="str">
        <f ca="1">BL201</f>
        <v>-</v>
      </c>
      <c r="BT200" s="259"/>
      <c r="BU200" s="259"/>
      <c r="BV200" s="107"/>
      <c r="BW200" s="107"/>
    </row>
    <row r="201" spans="1:84" ht="13.5" thickBot="1">
      <c r="A201" s="1238"/>
      <c r="B201" s="1228"/>
      <c r="C201" s="1228"/>
      <c r="D201" s="122" t="str">
        <f ca="1">IF(ISERR(D200/SUM(D200:G200)*100),"0,0",D200/SUM(D200:G200)*100)</f>
        <v>0,0</v>
      </c>
      <c r="E201" s="123" t="str">
        <f ca="1">IF(ISERR(E200/SUM(D200:G200)*100),"0,0",E200/SUM(D200:G200)*100)</f>
        <v>0,0</v>
      </c>
      <c r="F201" s="123" t="str">
        <f ca="1">IF(ISERR(F200/SUM(D200:G200)*100),"0,0",F200/SUM(D200:G200)*100)</f>
        <v>0,0</v>
      </c>
      <c r="G201" s="124" t="str">
        <f ca="1">IF(ISERR(G200/SUM(D200:G200)*100),"0,0",G200/SUM(D200:G200)*100)</f>
        <v>0,0</v>
      </c>
      <c r="H201" s="125" t="str">
        <f ca="1">IF(ISERR(SUM(D200*5,E200*4,F200*3,G200*2)/SUM(D200:G200)),"-",SUM(D200*5,E200*4,F200*3,G200*2)/SUM(D200:G200))</f>
        <v>-</v>
      </c>
      <c r="I201" s="122" t="str">
        <f ca="1">IF(ISERR(I200/SUM(I200:L200)*100),"0,0",I200/SUM(I200:L200)*100)</f>
        <v>0,0</v>
      </c>
      <c r="J201" s="123" t="str">
        <f ca="1">IF(ISERR(J200/SUM(I200:L200)*100),"0,0",J200/SUM(I200:L200)*100)</f>
        <v>0,0</v>
      </c>
      <c r="K201" s="123" t="str">
        <f ca="1">IF(ISERR(K200/SUM(I200:L200)*100),"0,0",K200/SUM(I200:L200)*100)</f>
        <v>0,0</v>
      </c>
      <c r="L201" s="124" t="str">
        <f ca="1">IF(ISERR(L200/SUM(I200:L200)*100),"0,0",L200/SUM(I200:L200)*100)</f>
        <v>0,0</v>
      </c>
      <c r="M201" s="125" t="str">
        <f ca="1">IF(ISERR(SUM(I200*5,J200*4,K200*3,L200*2)/SUM(I200:L200)),"-",SUM(I200*5,J200*4,K200*3,L200*2)/SUM(I200:L200))</f>
        <v>-</v>
      </c>
      <c r="N201" s="122" t="str">
        <f ca="1">IF(ISERR(N200/SUM(N200:Q200)*100),"0,0",N200/SUM(N200:Q200)*100)</f>
        <v>0,0</v>
      </c>
      <c r="O201" s="123" t="str">
        <f ca="1">IF(ISERR(O200/SUM(N200:Q200)*100),"0,0",O200/SUM(N200:Q200)*100)</f>
        <v>0,0</v>
      </c>
      <c r="P201" s="123" t="str">
        <f ca="1">IF(ISERR(P200/SUM(N200:Q200)*100),"0,0",P200/SUM(N200:Q200)*100)</f>
        <v>0,0</v>
      </c>
      <c r="Q201" s="124" t="str">
        <f ca="1">IF(ISERR(Q200/SUM(N200:Q200)*100),"0,0",Q200/SUM(N200:Q200)*100)</f>
        <v>0,0</v>
      </c>
      <c r="R201" s="125" t="str">
        <f ca="1">IF(ISERR(SUM(N200*5,O200*4,P200*3,Q200*2)/SUM(N200:Q200)),"-",SUM(N200*5,O200*4,P200*3,Q200*2)/SUM(N200:Q200))</f>
        <v>-</v>
      </c>
      <c r="S201" s="1231"/>
      <c r="T201" s="122" t="str">
        <f ca="1">IF(ISERR(T200/SUM(T200:W200)*100),"0,0",T200/SUM(T200:W200)*100)</f>
        <v>0,0</v>
      </c>
      <c r="U201" s="123" t="str">
        <f ca="1">IF(ISERR(U200/SUM(T200:W200)*100),"0,0",U200/SUM(T200:W200)*100)</f>
        <v>0,0</v>
      </c>
      <c r="V201" s="123" t="str">
        <f ca="1">IF(ISERR(V200/SUM(T200:W200)*100),"0,0",V200/SUM(T200:W200)*100)</f>
        <v>0,0</v>
      </c>
      <c r="W201" s="124" t="str">
        <f ca="1">IF(ISERR(W200/SUM(T200:W200)*100),"0,0",W200/SUM(T200:W200)*100)</f>
        <v>0,0</v>
      </c>
      <c r="X201" s="125" t="str">
        <f ca="1">IF(ISERR(SUM(T200*5,U200*4,V200*3,W200*2)/SUM(T200:W200)),"-",SUM(T200*5,U200*4,V200*3,W200*2)/SUM(T200:W200))</f>
        <v>-</v>
      </c>
      <c r="Y201" s="122" t="str">
        <f ca="1">IF(ISERR(Y200/SUM(Y200:AB200)*100),"0,0",Y200/SUM(Y200:AB200)*100)</f>
        <v>0,0</v>
      </c>
      <c r="Z201" s="123" t="str">
        <f ca="1">IF(ISERR(Z200/SUM(Y200:AB200)*100),"0,0",Z200/SUM(Y200:AB200)*100)</f>
        <v>0,0</v>
      </c>
      <c r="AA201" s="123" t="str">
        <f ca="1">IF(ISERR(AA200/SUM(Y200:AB200)*100),"0,0",AA200/SUM(Y200:AB200)*100)</f>
        <v>0,0</v>
      </c>
      <c r="AB201" s="124" t="str">
        <f ca="1">IF(ISERR(AB200/SUM(Y200:AB200)*100),"0,0",AB200/SUM(Y200:AB200)*100)</f>
        <v>0,0</v>
      </c>
      <c r="AC201" s="125" t="str">
        <f ca="1">IF(ISERR(SUM(Y200*5,Z200*4,AA200*3,AB200*2)/SUM(Y200:AB200)),"-",SUM(Y200*5,Z200*4,AA200*3,AB200*2)/SUM(Y200:AB200))</f>
        <v>-</v>
      </c>
      <c r="AD201" s="122" t="str">
        <f ca="1">IF(ISERR(AD200/SUM(AD200:AG200)*100),"0,0",AD200/SUM(AD200:AG200)*100)</f>
        <v>0,0</v>
      </c>
      <c r="AE201" s="123" t="str">
        <f ca="1">IF(ISERR(AE200/SUM(AD200:AG200)*100),"0,0",AE200/SUM(AD200:AG200)*100)</f>
        <v>0,0</v>
      </c>
      <c r="AF201" s="123" t="str">
        <f ca="1">IF(ISERR(AF200/SUM(AD200:AG200)*100),"0,0",AF200/SUM(AD200:AG200)*100)</f>
        <v>0,0</v>
      </c>
      <c r="AG201" s="124" t="str">
        <f ca="1">IF(ISERR(AG200/SUM(AD200:AG200)*100),"0,0",AG200/SUM(AD200:AG200)*100)</f>
        <v>0,0</v>
      </c>
      <c r="AH201" s="125" t="str">
        <f ca="1">IF(ISERR(SUM(AD200*5,AE200*4,AF200*3,AG200*2)/SUM(AD200:AG200)),"-",SUM(AD200*5,AE200*4,AF200*3,AG200*2)/SUM(AD200:AG200))</f>
        <v>-</v>
      </c>
      <c r="AI201" s="122" t="str">
        <f ca="1">IF(ISERR(AI200/SUM(AI200:AL200)*100),"0,0",AI200/SUM(AI200:AL200)*100)</f>
        <v>0,0</v>
      </c>
      <c r="AJ201" s="123" t="str">
        <f ca="1">IF(ISERR(AJ200/SUM(AI200:AL200)*100),"0,0",AJ200/SUM(AI200:AL200)*100)</f>
        <v>0,0</v>
      </c>
      <c r="AK201" s="123" t="str">
        <f ca="1">IF(ISERR(AK200/SUM(AI200:AL200)*100),"0,0",AK200/SUM(AI200:AL200)*100)</f>
        <v>0,0</v>
      </c>
      <c r="AL201" s="124" t="str">
        <f ca="1">IF(ISERR(AL200/SUM(AI200:AL200)*100),"0,0",AL200/SUM(AI200:AL200)*100)</f>
        <v>0,0</v>
      </c>
      <c r="AM201" s="125" t="str">
        <f ca="1">IF(ISERR(SUM(AI200*5,AJ200*4,AK200*3,AL200*2)/SUM(AI200:AL200)),"-",SUM(AI200*5,AJ200*4,AK200*3,AL200*2)/SUM(AI200:AL200))</f>
        <v>-</v>
      </c>
      <c r="AN201" s="122" t="str">
        <f ca="1">IF(ISERR(AN200/SUM(AN200:AQ200)*100),"0,0",AN200/SUM(AN200:AQ200)*100)</f>
        <v>0,0</v>
      </c>
      <c r="AO201" s="123" t="str">
        <f ca="1">IF(ISERR(AO200/SUM(AN200:AQ200)*100),"0,0",AO200/SUM(AN200:AQ200)*100)</f>
        <v>0,0</v>
      </c>
      <c r="AP201" s="123" t="str">
        <f ca="1">IF(ISERR(AP200/SUM(AN200:AQ200)*100),"0,0",AP200/SUM(AN200:AQ200)*100)</f>
        <v>0,0</v>
      </c>
      <c r="AQ201" s="124" t="str">
        <f ca="1">IF(ISERR(AQ200/SUM(AN200:AQ200)*100),"0,0",AQ200/SUM(AN200:AQ200)*100)</f>
        <v>0,0</v>
      </c>
      <c r="AR201" s="125" t="str">
        <f ca="1">IF(ISERR(SUM(AN200*5,AO200*4,AP200*3,AQ200*2)/SUM(AN200:AQ200)),"-",SUM(AN200*5,AO200*4,AP200*3,AQ200*2)/SUM(AN200:AQ200))</f>
        <v>-</v>
      </c>
      <c r="AS201" s="122" t="str">
        <f ca="1">IF(ISERR(AS200/SUM(AS200:AV200)*100),"0,0",AS200/SUM(AS200:AV200)*100)</f>
        <v>0,0</v>
      </c>
      <c r="AT201" s="123" t="str">
        <f ca="1">IF(ISERR(AT200/SUM(AS200:AV200)*100),"0,0",AT200/SUM(AS200:AV200)*100)</f>
        <v>0,0</v>
      </c>
      <c r="AU201" s="123" t="str">
        <f ca="1">IF(ISERR(AU200/SUM(AS200:AV200)*100),"0,0",AU200/SUM(AS200:AV200)*100)</f>
        <v>0,0</v>
      </c>
      <c r="AV201" s="124" t="str">
        <f ca="1">IF(ISERR(AV200/SUM(AS200:AV200)*100),"0,0",AV200/SUM(AS200:AV200)*100)</f>
        <v>0,0</v>
      </c>
      <c r="AW201" s="125" t="str">
        <f ca="1">IF(ISERR(SUM(AS200*5,AT200*4,AU200*3,AV200*2)/SUM(AS200:AV200)),"-",SUM(AS200*5,AT200*4,AU200*3,AV200*2)/SUM(AS200:AV200))</f>
        <v>-</v>
      </c>
      <c r="AX201" s="122" t="str">
        <f ca="1">IF(ISERR(AX200/SUM(AX200:BA200)*100),"0,0",AX200/SUM(AX200:BA200)*100)</f>
        <v>0,0</v>
      </c>
      <c r="AY201" s="123" t="str">
        <f ca="1">IF(ISERR(AY200/SUM(AX200:BA200)*100),"0,0",AY200/SUM(AX200:BA200)*100)</f>
        <v>0,0</v>
      </c>
      <c r="AZ201" s="123" t="str">
        <f ca="1">IF(ISERR(AZ200/SUM(AX200:BA200)*100),"0,0",AZ200/SUM(AX200:BA200)*100)</f>
        <v>0,0</v>
      </c>
      <c r="BA201" s="124" t="str">
        <f ca="1">IF(ISERR(BA200/SUM(AX200:BA200)*100),"0,0",BA200/SUM(AX200:BA200)*100)</f>
        <v>0,0</v>
      </c>
      <c r="BB201" s="125" t="str">
        <f ca="1">IF(ISERR(SUM(AX200*5,AY200*4,AZ200*3,BA200*2)/SUM(AX200:BA200)),"-",SUM(AX200*5,AY200*4,AZ200*3,BA200*2)/SUM(AX200:BA200))</f>
        <v>-</v>
      </c>
      <c r="BC201" s="122" t="str">
        <f ca="1">IF(ISERR(BC200/SUM(BC200:BF200)*100),"0,0",BC200/SUM(BC200:BF200)*100)</f>
        <v>0,0</v>
      </c>
      <c r="BD201" s="123" t="str">
        <f ca="1">IF(ISERR(BD200/SUM(BC200:BF200)*100),"0,0",BD200/SUM(BC200:BF200)*100)</f>
        <v>0,0</v>
      </c>
      <c r="BE201" s="123" t="str">
        <f ca="1">IF(ISERR(BE200/SUM(BC200:BF200)*100),"0,0",BE200/SUM(BC200:BF200)*100)</f>
        <v>0,0</v>
      </c>
      <c r="BF201" s="124" t="str">
        <f ca="1">IF(ISERR(BF200/SUM(BC200:BF200)*100),"0,0",BF200/SUM(BC200:BF200)*100)</f>
        <v>0,0</v>
      </c>
      <c r="BG201" s="125" t="str">
        <f ca="1">IF(ISERR(SUM(BC200*5,BD200*4,BE200*3,BF200*2)/SUM(BC200:BF200)),"-",SUM(BC200*5,BD200*4,BE200*3,BF200*2)/SUM(BC200:BF200))</f>
        <v>-</v>
      </c>
      <c r="BH201" s="122" t="str">
        <f ca="1">IF(ISERR(BH200/SUM(BH200:BK200)*100),"0,0",BH200/SUM(BH200:BK200)*100)</f>
        <v>0,0</v>
      </c>
      <c r="BI201" s="123" t="str">
        <f ca="1">IF(ISERR(BI200/SUM(BH200:BK200)*100),"0,0",BI200/SUM(BH200:BK200)*100)</f>
        <v>0,0</v>
      </c>
      <c r="BJ201" s="123" t="str">
        <f ca="1">IF(ISERR(BJ200/SUM(BH200:BK200)*100),"0,0",BJ200/SUM(BH200:BK200)*100)</f>
        <v>0,0</v>
      </c>
      <c r="BK201" s="124" t="str">
        <f ca="1">IF(ISERR(BK200/SUM(BH200:BK200)*100),"0,0",BK200/SUM(BH200:BK200)*100)</f>
        <v>0,0</v>
      </c>
      <c r="BL201" s="125" t="str">
        <f ca="1">IF(ISERR(SUM(BH200*5,BI200*4,BJ200*3,BK200*2)/SUM(BH200:BK200)),"-",SUM(BH200*5,BI200*4,BJ200*3,BK200*2)/SUM(BH200:BK200))</f>
        <v>-</v>
      </c>
      <c r="BM201" s="122" t="str">
        <f ca="1">IF(ISERR(BM200/SUM(BM200:BP200)*100),"0,0",BM200/SUM(BM200:BP200)*100)</f>
        <v>0,0</v>
      </c>
      <c r="BN201" s="123" t="str">
        <f ca="1">IF(ISERR(BN200/SUM(BM200:BP200)*100),"0,0",BN200/SUM(BM200:BP200)*100)</f>
        <v>0,0</v>
      </c>
      <c r="BO201" s="123" t="str">
        <f ca="1">IF(ISERR(BO200/SUM(BM200:BP200)*100),"0,0",BO200/SUM(BM200:BP200)*100)</f>
        <v>0,0</v>
      </c>
      <c r="BP201" s="124" t="str">
        <f ca="1">IF(ISERR(BP200/SUM(BM200:BP200)*100),"0,0",BP200/SUM(BM200:BP200)*100)</f>
        <v>0,0</v>
      </c>
      <c r="BQ201" s="125" t="str">
        <f ca="1">IF(ISERR(SUM(BM200*5,BN200*4,BO200*3,BP200*2)/SUM(BM200:BP200)),"-",SUM(BM200*5,BN200*4,BO200*3,BP200*2)/SUM(BM200:BP200))</f>
        <v>-</v>
      </c>
      <c r="BR201" s="1240"/>
      <c r="BT201" s="259"/>
      <c r="BU201" s="259"/>
      <c r="BV201" s="107"/>
      <c r="BW201" s="107"/>
      <c r="BY201" s="577"/>
      <c r="BZ201" s="577"/>
      <c r="CA201" s="577"/>
      <c r="CB201" s="577"/>
      <c r="CC201" s="577"/>
      <c r="CD201" s="577"/>
      <c r="CE201" s="577"/>
      <c r="CF201" s="577"/>
    </row>
    <row r="202" spans="1:84">
      <c r="A202" s="1236" t="s">
        <v>388</v>
      </c>
      <c r="B202" s="1227">
        <f>SUMIF($BT$158:$BT$187,5,$B$158:$B$187)+(SUMIF($BU$158:$BU$187,5,$B$158:$B$187))</f>
        <v>6</v>
      </c>
      <c r="C202" s="1227">
        <f ca="1">IF(SUM(D202:G202)&gt;0,SUM(D202:G202),IF(SUM(N202:Q202)&gt;0,SUM(N202:Q202),IF(SUM(I202:L202)&gt;0,SUM(I202:L202),0)))</f>
        <v>0</v>
      </c>
      <c r="D202" s="114">
        <f ca="1">SUMIF($BT$158:$BT$189,5,$D$158:$D$187)</f>
        <v>0</v>
      </c>
      <c r="E202" s="115">
        <f ca="1">SUMIF($BT$158:$BT$189,5,$E$158:$E$187)</f>
        <v>0</v>
      </c>
      <c r="F202" s="115">
        <f ca="1">SUMIF($BT$158:$BT$189,5,$F$158:$F$187)</f>
        <v>0</v>
      </c>
      <c r="G202" s="117">
        <f ca="1">SUMIF($BT$158:$BT$189,5,$G$158:$G$187)</f>
        <v>0</v>
      </c>
      <c r="H202" s="116" t="str">
        <f ca="1">IF(SUM(D203:G203)=0,"-",IF(AND(G203&lt;=5,D203&gt;=50),5,IF(AND(G203&lt;=10,(D203+E203)&gt;=50),4,IF(G203&lt;=15,3,2))))</f>
        <v>-</v>
      </c>
      <c r="I202" s="114">
        <f ca="1">SUMIF($BU$158:$BU$189,5,$I$158:$I$187)</f>
        <v>0</v>
      </c>
      <c r="J202" s="115">
        <f ca="1">SUMIF($BU$158:$BU$189,5,$J$158:$J$187)</f>
        <v>0</v>
      </c>
      <c r="K202" s="115">
        <f ca="1">SUMIF($BU$158:$BU$189,5,$K$158:$K$187)</f>
        <v>0</v>
      </c>
      <c r="L202" s="117">
        <f ca="1">SUMIF($BU$158:$BU$189,5,$L$158:$L$187)</f>
        <v>0</v>
      </c>
      <c r="M202" s="116" t="str">
        <f ca="1">IF(SUM(I203:L203)=0,"-",IF(AND(L203&lt;=5,I203&gt;=50),5,IF(AND(L203&lt;=10,(I203+J203)&gt;=50),4,IF(L203&lt;=15,3,2))))</f>
        <v>-</v>
      </c>
      <c r="N202" s="114">
        <f ca="1">SUMIF($BT$158:$BT$189,5,$N$158:$N$187)</f>
        <v>0</v>
      </c>
      <c r="O202" s="115">
        <f ca="1">SUMIF($BT$158:$BT$189,5,$O$158:$O$187)</f>
        <v>0</v>
      </c>
      <c r="P202" s="115">
        <f ca="1">SUMIF($BT$158:$BT$189,5,$P$158:$P$187)</f>
        <v>0</v>
      </c>
      <c r="Q202" s="117">
        <f ca="1">SUMIF($BT$158:$BT$189,5,$Q$158:$Q$187)</f>
        <v>0</v>
      </c>
      <c r="R202" s="116" t="str">
        <f ca="1">IF(SUM(N203:Q203)=0,"-",IF(AND(Q203&lt;=5,N203&gt;=50),5,IF(AND(Q203&lt;=10,(N203+O203)&gt;=50),4,IF(Q203&lt;=15,3,2))))</f>
        <v>-</v>
      </c>
      <c r="S202" s="1230" t="str">
        <f ca="1">IF(ISERR((H203+R203)/2),"-",(H203+R203)/2)</f>
        <v>-</v>
      </c>
      <c r="T202" s="114">
        <f ca="1">SUMIF($BT$158:$BT$189,5,T$158:T$187)</f>
        <v>0</v>
      </c>
      <c r="U202" s="115">
        <f ca="1">SUMIF($BT$158:$BT$189,5,U$158:U$187)</f>
        <v>0</v>
      </c>
      <c r="V202" s="115">
        <f ca="1">SUMIF($BT$158:$BT$189,5,V$158:V$187)</f>
        <v>0</v>
      </c>
      <c r="W202" s="117">
        <f ca="1">SUMIF($BT$158:$BT$189,5,W$158:W$187)</f>
        <v>0</v>
      </c>
      <c r="X202" s="116" t="str">
        <f ca="1">IF(SUM(T203:W203)=0,"-",IF(AND(W203&lt;=5,T203&gt;=50),5,IF(AND(W203&lt;=10,(T203+U203)&gt;=50),4,IF(W203&lt;=15,3,2))))</f>
        <v>-</v>
      </c>
      <c r="Y202" s="114">
        <f ca="1">SUMIF($BT$158:$BT$189,5,Y$158:Y$187)</f>
        <v>0</v>
      </c>
      <c r="Z202" s="115">
        <f ca="1">SUMIF($BT$158:$BT$189,5,Z$158:Z$187)</f>
        <v>0</v>
      </c>
      <c r="AA202" s="115">
        <f ca="1">SUMIF($BT$158:$BT$189,5,AA$158:AA$187)</f>
        <v>0</v>
      </c>
      <c r="AB202" s="117">
        <f ca="1">SUMIF($BT$158:$BT$189,5,AB$158:AB$187)</f>
        <v>0</v>
      </c>
      <c r="AC202" s="116" t="str">
        <f ca="1">IF(SUM(Y203:AB203)=0,"-",IF(AND(AB203&lt;=5,Y203&gt;=50),5,IF(AND(AB203&lt;=10,(Y203+Z203)&gt;=50),4,IF(AB203&lt;=15,3,2))))</f>
        <v>-</v>
      </c>
      <c r="AD202" s="114">
        <f ca="1">SUMIF($BT$158:$BT$189,5,AD$158:AD$187)</f>
        <v>0</v>
      </c>
      <c r="AE202" s="115">
        <f ca="1">SUMIF($BT$158:$BT$189,5,AE$158:AE$187)</f>
        <v>0</v>
      </c>
      <c r="AF202" s="115">
        <f ca="1">SUMIF($BT$158:$BT$189,5,AF$158:AF$187)</f>
        <v>0</v>
      </c>
      <c r="AG202" s="117">
        <f ca="1">SUMIF($BT$158:$BT$189,5,AG$158:AG$187)</f>
        <v>0</v>
      </c>
      <c r="AH202" s="116" t="str">
        <f ca="1">IF(SUM(AD203:AG203)=0,"-",IF(AND(AG203&lt;=5,AD203&gt;=50),5,IF(AND(AG203&lt;=10,(AD203+AE203)&gt;=50),4,IF(AG203&lt;=15,3,2))))</f>
        <v>-</v>
      </c>
      <c r="AI202" s="114">
        <f ca="1">SUMIF($BT$158:$BT$189,5,AI$158:AI$187)</f>
        <v>0</v>
      </c>
      <c r="AJ202" s="115">
        <f ca="1">SUMIF($BT$158:$BT$189,5,AJ$158:AJ$187)</f>
        <v>0</v>
      </c>
      <c r="AK202" s="115">
        <f ca="1">SUMIF($BT$158:$BT$189,5,AK$158:AK$187)</f>
        <v>0</v>
      </c>
      <c r="AL202" s="117">
        <f ca="1">SUMIF($BT$158:$BT$189,5,AL$158:AL$187)</f>
        <v>0</v>
      </c>
      <c r="AM202" s="116" t="str">
        <f ca="1">IF(SUM(AI203:AL203)=0,"-",IF(AND(AL203&lt;=5,AI203&gt;=50),5,IF(AND(AL203&lt;=10,(AI203+AJ203)&gt;=50),4,IF(AL203&lt;=15,3,2))))</f>
        <v>-</v>
      </c>
      <c r="AN202" s="114">
        <f ca="1">SUMIF($BT$158:$BT$189,5,AN$158:AN$187)</f>
        <v>0</v>
      </c>
      <c r="AO202" s="115">
        <f ca="1">SUMIF($BT$158:$BT$189,5,AO$158:AO$187)</f>
        <v>0</v>
      </c>
      <c r="AP202" s="115">
        <f ca="1">SUMIF($BT$158:$BT$189,5,AP$158:AP$187)</f>
        <v>0</v>
      </c>
      <c r="AQ202" s="117">
        <f ca="1">SUMIF($BT$158:$BT$189,5,AQ$158:AQ$187)</f>
        <v>0</v>
      </c>
      <c r="AR202" s="116" t="str">
        <f ca="1">IF(SUM(AN203:AQ203)=0,"-",IF(AND(AQ203&lt;=5,AN203&gt;=50),5,IF(AND(AQ203&lt;=10,(AN203+AO203)&gt;=50),4,IF(AQ203&lt;=15,3,2))))</f>
        <v>-</v>
      </c>
      <c r="AS202" s="114">
        <f ca="1">SUMIF($BT$158:$BT$189,5,AS$158:AS$187)</f>
        <v>0</v>
      </c>
      <c r="AT202" s="115">
        <f ca="1">SUMIF($BT$158:$BT$189,5,AT$158:AT$187)</f>
        <v>0</v>
      </c>
      <c r="AU202" s="115">
        <f ca="1">SUMIF($BT$158:$BT$189,5,AU$158:AU$187)</f>
        <v>0</v>
      </c>
      <c r="AV202" s="117">
        <f ca="1">SUMIF($BT$158:$BT$189,5,AV$158:AV$187)</f>
        <v>0</v>
      </c>
      <c r="AW202" s="116" t="str">
        <f ca="1">IF(SUM(AS203:AV203)=0,"-",IF(AND(AV203&lt;=5,AS203&gt;=50),5,IF(AND(AV203&lt;=10,(AS203+AT203)&gt;=50),4,IF(AV203&lt;=15,3,2))))</f>
        <v>-</v>
      </c>
      <c r="AX202" s="114">
        <f ca="1">SUMIF($BT$158:$BT$189,5,AX$158:AX$187)</f>
        <v>0</v>
      </c>
      <c r="AY202" s="115">
        <f ca="1">SUMIF($BT$158:$BT$189,5,AY$158:AY$187)</f>
        <v>0</v>
      </c>
      <c r="AZ202" s="115">
        <f ca="1">SUMIF($BT$158:$BT$189,5,AZ$158:AZ$187)</f>
        <v>0</v>
      </c>
      <c r="BA202" s="117">
        <f ca="1">SUMIF($BT$158:$BT$189,5,BA$158:BA$187)</f>
        <v>0</v>
      </c>
      <c r="BB202" s="116" t="str">
        <f ca="1">IF(SUM(AX203:BA203)=0,"-",IF(AND(BA203&lt;=5,AX203&gt;=50),5,IF(AND(BA203&lt;=10,(AX203+AY203)&gt;=50),4,IF(BA203&lt;=15,3,2))))</f>
        <v>-</v>
      </c>
      <c r="BC202" s="114">
        <f ca="1">SUMIF($BT$158:$BT$189,5,BC$158:BC$187)</f>
        <v>0</v>
      </c>
      <c r="BD202" s="115">
        <f ca="1">SUMIF($BT$158:$BT$189,5,BD$158:BD$187)</f>
        <v>0</v>
      </c>
      <c r="BE202" s="115">
        <f ca="1">SUMIF($BT$158:$BT$189,5,BE$158:BE$187)</f>
        <v>0</v>
      </c>
      <c r="BF202" s="117">
        <f ca="1">SUMIF($BT$158:$BT$189,5,BF$158:BF$187)</f>
        <v>0</v>
      </c>
      <c r="BG202" s="116" t="str">
        <f ca="1">IF(SUM(BC203:BF203)=0,"-",IF(AND(BF203&lt;=5,BC203&gt;=50),5,IF(AND(BF203&lt;=10,(BC203+BD203)&gt;=50),4,IF(BF203&lt;=15,3,2))))</f>
        <v>-</v>
      </c>
      <c r="BH202" s="114">
        <f ca="1">SUMIF($BT$158:$BT$189,5,BH$158:BH$187)</f>
        <v>0</v>
      </c>
      <c r="BI202" s="115">
        <f ca="1">SUMIF($BT$158:$BT$189,5,BI$158:BI$187)</f>
        <v>0</v>
      </c>
      <c r="BJ202" s="115">
        <f ca="1">SUMIF($BT$158:$BT$189,5,BJ$158:BJ$187)</f>
        <v>0</v>
      </c>
      <c r="BK202" s="117">
        <f ca="1">SUMIF($BT$158:$BT$189,5,BK$158:BK$187)</f>
        <v>0</v>
      </c>
      <c r="BL202" s="116" t="str">
        <f ca="1">IF(SUM(BH203:BK203)=0,"-",IF(AND(BK203&lt;=5,BH203&gt;=50),5,IF(AND(BK203&lt;=10,(BH203+BI203)&gt;=50),4,IF(BK203&lt;=15,3,2))))</f>
        <v>-</v>
      </c>
      <c r="BM202" s="114">
        <f ca="1">SUMIF($BT$158:$BT$189,5,BM$158:BM$187)</f>
        <v>0</v>
      </c>
      <c r="BN202" s="115">
        <f ca="1">SUMIF($BT$158:$BT$189,5,BN$158:BN$187)</f>
        <v>0</v>
      </c>
      <c r="BO202" s="115">
        <f ca="1">SUMIF($BT$158:$BT$189,5,BO$158:BO$187)</f>
        <v>0</v>
      </c>
      <c r="BP202" s="117">
        <f ca="1">SUMIF($BT$158:$BT$189,5,BP$158:BP$187)</f>
        <v>0</v>
      </c>
      <c r="BQ202" s="116" t="str">
        <f ca="1">IF(SUM(BM203:BP203)=0,"-",IF(AND(BP203&lt;=5,BM203&gt;=50),5,IF(AND(BP203&lt;=10,(BM203+BN203)&gt;=50),4,IF(BP203&lt;=15,3,2))))</f>
        <v>-</v>
      </c>
      <c r="BR202" s="1239" t="str">
        <f ca="1">BL203</f>
        <v>-</v>
      </c>
      <c r="BT202" s="259"/>
      <c r="BU202" s="259"/>
      <c r="BV202" s="107"/>
      <c r="BW202" s="107"/>
    </row>
    <row r="203" spans="1:84" ht="13.5" thickBot="1">
      <c r="A203" s="1238"/>
      <c r="B203" s="1228"/>
      <c r="C203" s="1228"/>
      <c r="D203" s="122" t="str">
        <f ca="1">IF(ISERR(D202/SUM(D202:G202)*100),"0,0",D202/SUM(D202:G202)*100)</f>
        <v>0,0</v>
      </c>
      <c r="E203" s="123" t="str">
        <f ca="1">IF(ISERR(E202/SUM(D202:G202)*100),"0,0",E202/SUM(D202:G202)*100)</f>
        <v>0,0</v>
      </c>
      <c r="F203" s="123" t="str">
        <f ca="1">IF(ISERR(F202/SUM(D202:G202)*100),"0,0",F202/SUM(D202:G202)*100)</f>
        <v>0,0</v>
      </c>
      <c r="G203" s="124" t="str">
        <f ca="1">IF(ISERR(G202/SUM(D202:G202)*100),"0,0",G202/SUM(D202:G202)*100)</f>
        <v>0,0</v>
      </c>
      <c r="H203" s="125" t="str">
        <f ca="1">IF(ISERR(SUM(D202*5,E202*4,F202*3,G202*2)/SUM(D202:G202)),"-",SUM(D202*5,E202*4,F202*3,G202*2)/SUM(D202:G202))</f>
        <v>-</v>
      </c>
      <c r="I203" s="122" t="str">
        <f ca="1">IF(ISERR(I202/SUM(I202:L202)*100),"0,0",I202/SUM(I202:L202)*100)</f>
        <v>0,0</v>
      </c>
      <c r="J203" s="123" t="str">
        <f ca="1">IF(ISERR(J202/SUM(I202:L202)*100),"0,0",J202/SUM(I202:L202)*100)</f>
        <v>0,0</v>
      </c>
      <c r="K203" s="123" t="str">
        <f ca="1">IF(ISERR(K202/SUM(I202:L202)*100),"0,0",K202/SUM(I202:L202)*100)</f>
        <v>0,0</v>
      </c>
      <c r="L203" s="124" t="str">
        <f ca="1">IF(ISERR(L202/SUM(I202:L202)*100),"0,0",L202/SUM(I202:L202)*100)</f>
        <v>0,0</v>
      </c>
      <c r="M203" s="125" t="str">
        <f ca="1">IF(ISERR(SUM(I202*5,J202*4,K202*3,L202*2)/SUM(I202:L202)),"-",SUM(I202*5,J202*4,K202*3,L202*2)/SUM(I202:L202))</f>
        <v>-</v>
      </c>
      <c r="N203" s="122" t="str">
        <f ca="1">IF(ISERR(N202/SUM(N202:Q202)*100),"0,0",N202/SUM(N202:Q202)*100)</f>
        <v>0,0</v>
      </c>
      <c r="O203" s="123" t="str">
        <f ca="1">IF(ISERR(O202/SUM(N202:Q202)*100),"0,0",O202/SUM(N202:Q202)*100)</f>
        <v>0,0</v>
      </c>
      <c r="P203" s="123" t="str">
        <f ca="1">IF(ISERR(P202/SUM(N202:Q202)*100),"0,0",P202/SUM(N202:Q202)*100)</f>
        <v>0,0</v>
      </c>
      <c r="Q203" s="124" t="str">
        <f ca="1">IF(ISERR(Q202/SUM(N202:Q202)*100),"0,0",Q202/SUM(N202:Q202)*100)</f>
        <v>0,0</v>
      </c>
      <c r="R203" s="125" t="str">
        <f ca="1">IF(ISERR(SUM(N202*5,O202*4,P202*3,Q202*2)/SUM(N202:Q202)),"-",SUM(N202*5,O202*4,P202*3,Q202*2)/SUM(N202:Q202))</f>
        <v>-</v>
      </c>
      <c r="S203" s="1231"/>
      <c r="T203" s="122" t="str">
        <f ca="1">IF(ISERR(T202/SUM(T202:W202)*100),"0,0",T202/SUM(T202:W202)*100)</f>
        <v>0,0</v>
      </c>
      <c r="U203" s="123" t="str">
        <f ca="1">IF(ISERR(U202/SUM(T202:W202)*100),"0,0",U202/SUM(T202:W202)*100)</f>
        <v>0,0</v>
      </c>
      <c r="V203" s="123" t="str">
        <f ca="1">IF(ISERR(V202/SUM(T202:W202)*100),"0,0",V202/SUM(T202:W202)*100)</f>
        <v>0,0</v>
      </c>
      <c r="W203" s="124" t="str">
        <f ca="1">IF(ISERR(W202/SUM(T202:W202)*100),"0,0",W202/SUM(T202:W202)*100)</f>
        <v>0,0</v>
      </c>
      <c r="X203" s="125" t="str">
        <f ca="1">IF(ISERR(SUM(T202*5,U202*4,V202*3,W202*2)/SUM(T202:W202)),"-",SUM(T202*5,U202*4,V202*3,W202*2)/SUM(T202:W202))</f>
        <v>-</v>
      </c>
      <c r="Y203" s="122" t="str">
        <f ca="1">IF(ISERR(Y202/SUM(Y202:AB202)*100),"0,0",Y202/SUM(Y202:AB202)*100)</f>
        <v>0,0</v>
      </c>
      <c r="Z203" s="123" t="str">
        <f ca="1">IF(ISERR(Z202/SUM(Y202:AB202)*100),"0,0",Z202/SUM(Y202:AB202)*100)</f>
        <v>0,0</v>
      </c>
      <c r="AA203" s="123" t="str">
        <f ca="1">IF(ISERR(AA202/SUM(Y202:AB202)*100),"0,0",AA202/SUM(Y202:AB202)*100)</f>
        <v>0,0</v>
      </c>
      <c r="AB203" s="124" t="str">
        <f ca="1">IF(ISERR(AB202/SUM(Y202:AB202)*100),"0,0",AB202/SUM(Y202:AB202)*100)</f>
        <v>0,0</v>
      </c>
      <c r="AC203" s="125" t="str">
        <f ca="1">IF(ISERR(SUM(Y202*5,Z202*4,AA202*3,AB202*2)/SUM(Y202:AB202)),"-",SUM(Y202*5,Z202*4,AA202*3,AB202*2)/SUM(Y202:AB202))</f>
        <v>-</v>
      </c>
      <c r="AD203" s="122" t="str">
        <f ca="1">IF(ISERR(AD202/SUM(AD202:AG202)*100),"0,0",AD202/SUM(AD202:AG202)*100)</f>
        <v>0,0</v>
      </c>
      <c r="AE203" s="123" t="str">
        <f ca="1">IF(ISERR(AE202/SUM(AD202:AG202)*100),"0,0",AE202/SUM(AD202:AG202)*100)</f>
        <v>0,0</v>
      </c>
      <c r="AF203" s="123" t="str">
        <f ca="1">IF(ISERR(AF202/SUM(AD202:AG202)*100),"0,0",AF202/SUM(AD202:AG202)*100)</f>
        <v>0,0</v>
      </c>
      <c r="AG203" s="124" t="str">
        <f ca="1">IF(ISERR(AG202/SUM(AD202:AG202)*100),"0,0",AG202/SUM(AD202:AG202)*100)</f>
        <v>0,0</v>
      </c>
      <c r="AH203" s="125" t="str">
        <f ca="1">IF(ISERR(SUM(AD202*5,AE202*4,AF202*3,AG202*2)/SUM(AD202:AG202)),"-",SUM(AD202*5,AE202*4,AF202*3,AG202*2)/SUM(AD202:AG202))</f>
        <v>-</v>
      </c>
      <c r="AI203" s="122" t="str">
        <f ca="1">IF(ISERR(AI202/SUM(AI202:AL202)*100),"0,0",AI202/SUM(AI202:AL202)*100)</f>
        <v>0,0</v>
      </c>
      <c r="AJ203" s="123" t="str">
        <f ca="1">IF(ISERR(AJ202/SUM(AI202:AL202)*100),"0,0",AJ202/SUM(AI202:AL202)*100)</f>
        <v>0,0</v>
      </c>
      <c r="AK203" s="123" t="str">
        <f ca="1">IF(ISERR(AK202/SUM(AI202:AL202)*100),"0,0",AK202/SUM(AI202:AL202)*100)</f>
        <v>0,0</v>
      </c>
      <c r="AL203" s="124" t="str">
        <f ca="1">IF(ISERR(AL202/SUM(AI202:AL202)*100),"0,0",AL202/SUM(AI202:AL202)*100)</f>
        <v>0,0</v>
      </c>
      <c r="AM203" s="125" t="str">
        <f ca="1">IF(ISERR(SUM(AI202*5,AJ202*4,AK202*3,AL202*2)/SUM(AI202:AL202)),"-",SUM(AI202*5,AJ202*4,AK202*3,AL202*2)/SUM(AI202:AL202))</f>
        <v>-</v>
      </c>
      <c r="AN203" s="122" t="str">
        <f ca="1">IF(ISERR(AN202/SUM(AN202:AQ202)*100),"0,0",AN202/SUM(AN202:AQ202)*100)</f>
        <v>0,0</v>
      </c>
      <c r="AO203" s="123" t="str">
        <f ca="1">IF(ISERR(AO202/SUM(AN202:AQ202)*100),"0,0",AO202/SUM(AN202:AQ202)*100)</f>
        <v>0,0</v>
      </c>
      <c r="AP203" s="123" t="str">
        <f ca="1">IF(ISERR(AP202/SUM(AN202:AQ202)*100),"0,0",AP202/SUM(AN202:AQ202)*100)</f>
        <v>0,0</v>
      </c>
      <c r="AQ203" s="124" t="str">
        <f ca="1">IF(ISERR(AQ202/SUM(AN202:AQ202)*100),"0,0",AQ202/SUM(AN202:AQ202)*100)</f>
        <v>0,0</v>
      </c>
      <c r="AR203" s="125" t="str">
        <f ca="1">IF(ISERR(SUM(AN202*5,AO202*4,AP202*3,AQ202*2)/SUM(AN202:AQ202)),"-",SUM(AN202*5,AO202*4,AP202*3,AQ202*2)/SUM(AN202:AQ202))</f>
        <v>-</v>
      </c>
      <c r="AS203" s="122" t="str">
        <f ca="1">IF(ISERR(AS202/SUM(AS202:AV202)*100),"0,0",AS202/SUM(AS202:AV202)*100)</f>
        <v>0,0</v>
      </c>
      <c r="AT203" s="123" t="str">
        <f ca="1">IF(ISERR(AT202/SUM(AS202:AV202)*100),"0,0",AT202/SUM(AS202:AV202)*100)</f>
        <v>0,0</v>
      </c>
      <c r="AU203" s="123" t="str">
        <f ca="1">IF(ISERR(AU202/SUM(AS202:AV202)*100),"0,0",AU202/SUM(AS202:AV202)*100)</f>
        <v>0,0</v>
      </c>
      <c r="AV203" s="124" t="str">
        <f ca="1">IF(ISERR(AV202/SUM(AS202:AV202)*100),"0,0",AV202/SUM(AS202:AV202)*100)</f>
        <v>0,0</v>
      </c>
      <c r="AW203" s="125" t="str">
        <f ca="1">IF(ISERR(SUM(AS202*5,AT202*4,AU202*3,AV202*2)/SUM(AS202:AV202)),"-",SUM(AS202*5,AT202*4,AU202*3,AV202*2)/SUM(AS202:AV202))</f>
        <v>-</v>
      </c>
      <c r="AX203" s="122" t="str">
        <f ca="1">IF(ISERR(AX202/SUM(AX202:BA202)*100),"0,0",AX202/SUM(AX202:BA202)*100)</f>
        <v>0,0</v>
      </c>
      <c r="AY203" s="123" t="str">
        <f ca="1">IF(ISERR(AY202/SUM(AX202:BA202)*100),"0,0",AY202/SUM(AX202:BA202)*100)</f>
        <v>0,0</v>
      </c>
      <c r="AZ203" s="123" t="str">
        <f ca="1">IF(ISERR(AZ202/SUM(AX202:BA202)*100),"0,0",AZ202/SUM(AX202:BA202)*100)</f>
        <v>0,0</v>
      </c>
      <c r="BA203" s="124" t="str">
        <f ca="1">IF(ISERR(BA202/SUM(AX202:BA202)*100),"0,0",BA202/SUM(AX202:BA202)*100)</f>
        <v>0,0</v>
      </c>
      <c r="BB203" s="125" t="str">
        <f ca="1">IF(ISERR(SUM(AX202*5,AY202*4,AZ202*3,BA202*2)/SUM(AX202:BA202)),"-",SUM(AX202*5,AY202*4,AZ202*3,BA202*2)/SUM(AX202:BA202))</f>
        <v>-</v>
      </c>
      <c r="BC203" s="122" t="str">
        <f ca="1">IF(ISERR(BC202/SUM(BC202:BF202)*100),"0,0",BC202/SUM(BC202:BF202)*100)</f>
        <v>0,0</v>
      </c>
      <c r="BD203" s="123" t="str">
        <f ca="1">IF(ISERR(BD202/SUM(BC202:BF202)*100),"0,0",BD202/SUM(BC202:BF202)*100)</f>
        <v>0,0</v>
      </c>
      <c r="BE203" s="123" t="str">
        <f ca="1">IF(ISERR(BE202/SUM(BC202:BF202)*100),"0,0",BE202/SUM(BC202:BF202)*100)</f>
        <v>0,0</v>
      </c>
      <c r="BF203" s="124" t="str">
        <f ca="1">IF(ISERR(BF202/SUM(BC202:BF202)*100),"0,0",BF202/SUM(BC202:BF202)*100)</f>
        <v>0,0</v>
      </c>
      <c r="BG203" s="125" t="str">
        <f ca="1">IF(ISERR(SUM(BC202*5,BD202*4,BE202*3,BF202*2)/SUM(BC202:BF202)),"-",SUM(BC202*5,BD202*4,BE202*3,BF202*2)/SUM(BC202:BF202))</f>
        <v>-</v>
      </c>
      <c r="BH203" s="122" t="str">
        <f ca="1">IF(ISERR(BH202/SUM(BH202:BK202)*100),"0,0",BH202/SUM(BH202:BK202)*100)</f>
        <v>0,0</v>
      </c>
      <c r="BI203" s="123" t="str">
        <f ca="1">IF(ISERR(BI202/SUM(BH202:BK202)*100),"0,0",BI202/SUM(BH202:BK202)*100)</f>
        <v>0,0</v>
      </c>
      <c r="BJ203" s="123" t="str">
        <f ca="1">IF(ISERR(BJ202/SUM(BH202:BK202)*100),"0,0",BJ202/SUM(BH202:BK202)*100)</f>
        <v>0,0</v>
      </c>
      <c r="BK203" s="124" t="str">
        <f ca="1">IF(ISERR(BK202/SUM(BH202:BK202)*100),"0,0",BK202/SUM(BH202:BK202)*100)</f>
        <v>0,0</v>
      </c>
      <c r="BL203" s="125" t="str">
        <f ca="1">IF(ISERR(SUM(BH202*5,BI202*4,BJ202*3,BK202*2)/SUM(BH202:BK202)),"-",SUM(BH202*5,BI202*4,BJ202*3,BK202*2)/SUM(BH202:BK202))</f>
        <v>-</v>
      </c>
      <c r="BM203" s="122" t="str">
        <f ca="1">IF(ISERR(BM202/SUM(BM202:BP202)*100),"0,0",BM202/SUM(BM202:BP202)*100)</f>
        <v>0,0</v>
      </c>
      <c r="BN203" s="123" t="str">
        <f ca="1">IF(ISERR(BN202/SUM(BM202:BP202)*100),"0,0",BN202/SUM(BM202:BP202)*100)</f>
        <v>0,0</v>
      </c>
      <c r="BO203" s="123" t="str">
        <f ca="1">IF(ISERR(BO202/SUM(BM202:BP202)*100),"0,0",BO202/SUM(BM202:BP202)*100)</f>
        <v>0,0</v>
      </c>
      <c r="BP203" s="124" t="str">
        <f ca="1">IF(ISERR(BP202/SUM(BM202:BP202)*100),"0,0",BP202/SUM(BM202:BP202)*100)</f>
        <v>0,0</v>
      </c>
      <c r="BQ203" s="125" t="str">
        <f ca="1">IF(ISERR(SUM(BM202*5,BN202*4,BO202*3,BP202*2)/SUM(BM202:BP202)),"-",SUM(BM202*5,BN202*4,BO202*3,BP202*2)/SUM(BM202:BP202))</f>
        <v>-</v>
      </c>
      <c r="BR203" s="1240"/>
      <c r="BT203" s="259"/>
      <c r="BU203" s="259"/>
      <c r="BY203" s="577"/>
      <c r="BZ203" s="577"/>
      <c r="CA203" s="577"/>
      <c r="CB203" s="577"/>
      <c r="CC203" s="577"/>
      <c r="CD203" s="577"/>
      <c r="CE203" s="577"/>
      <c r="CF203" s="577"/>
    </row>
    <row r="204" spans="1:84">
      <c r="A204" s="1236" t="s">
        <v>389</v>
      </c>
      <c r="B204" s="1227">
        <f>SUMIF($BT$158:$BT$187,6,$B$158:$B$187)+(SUMIF($BU$158:$BU$187,6,$B$158:$B$187))</f>
        <v>4</v>
      </c>
      <c r="C204" s="1227">
        <f ca="1">IF(SUM(D204:G204)&gt;0,SUM(D204:G204),IF(SUM(N204:Q204)&gt;0,SUM(N204:Q204),IF(SUM(I204:L204)&gt;0,SUM(I204:L204),0)))</f>
        <v>0</v>
      </c>
      <c r="D204" s="114">
        <f ca="1">SUMIF($BT$158:$BT$189,6,$D$158:$D$187)</f>
        <v>0</v>
      </c>
      <c r="E204" s="115">
        <f ca="1">SUMIF($BT$158:$BT$189,6,$E$158:$E$187)</f>
        <v>0</v>
      </c>
      <c r="F204" s="115">
        <f ca="1">SUMIF($BT$158:$BT$189,6,$F$158:$F$187)</f>
        <v>0</v>
      </c>
      <c r="G204" s="117">
        <f ca="1">SUMIF($BT$158:$BT$189,6,$G$158:$G$187)</f>
        <v>0</v>
      </c>
      <c r="H204" s="116" t="str">
        <f ca="1">IF(SUM(D205:G205)=0,"-",IF(AND(G205&lt;=5,D205&gt;=50),5,IF(AND(G205&lt;=10,(D205+E205)&gt;=50),4,IF(G205&lt;=15,3,2))))</f>
        <v>-</v>
      </c>
      <c r="I204" s="114">
        <f ca="1">SUMIF($BU$158:$BU$189,6,$I$158:$I$187)</f>
        <v>0</v>
      </c>
      <c r="J204" s="115">
        <f ca="1">SUMIF($BU$158:$BU$189,6,$J$158:$J$187)</f>
        <v>0</v>
      </c>
      <c r="K204" s="115">
        <f ca="1">SUMIF($BU$158:$BU$189,6,$K$158:$K$187)</f>
        <v>0</v>
      </c>
      <c r="L204" s="117">
        <f ca="1">SUMIF($BU$158:$BU$189,6,$L$158:$L$187)</f>
        <v>0</v>
      </c>
      <c r="M204" s="116" t="str">
        <f ca="1">IF(SUM(I205:L205)=0,"-",IF(AND(L205&lt;=5,I205&gt;=50),5,IF(AND(L205&lt;=10,(I205+J205)&gt;=50),4,IF(L205&lt;=15,3,2))))</f>
        <v>-</v>
      </c>
      <c r="N204" s="114">
        <f ca="1">SUMIF($BT$158:$BT$189,6,$N$158:$N$187)</f>
        <v>0</v>
      </c>
      <c r="O204" s="115">
        <f ca="1">SUMIF($BT$158:$BT$189,6,$O$158:$O$187)</f>
        <v>0</v>
      </c>
      <c r="P204" s="115">
        <f ca="1">SUMIF($BT$158:$BT$189,6,$P$158:$P$187)</f>
        <v>0</v>
      </c>
      <c r="Q204" s="117">
        <f ca="1">SUMIF($BT$158:$BT$189,6,$Q$158:$Q$187)</f>
        <v>0</v>
      </c>
      <c r="R204" s="116" t="str">
        <f ca="1">IF(SUM(N205:Q205)=0,"-",IF(AND(Q205&lt;=5,N205&gt;=50),5,IF(AND(Q205&lt;=10,(N205+O205)&gt;=50),4,IF(Q205&lt;=15,3,2))))</f>
        <v>-</v>
      </c>
      <c r="S204" s="1230" t="str">
        <f ca="1">IF(ISERR((H205+R205)/2),"-",(H205+R205)/2)</f>
        <v>-</v>
      </c>
      <c r="T204" s="114">
        <f ca="1">SUMIF($BT$158:$BT$189,6,T$158:T$187)</f>
        <v>0</v>
      </c>
      <c r="U204" s="115">
        <f ca="1">SUMIF($BT$158:$BT$189,6,U$158:U$187)</f>
        <v>0</v>
      </c>
      <c r="V204" s="115">
        <f ca="1">SUMIF($BT$158:$BT$189,6,V$158:V$187)</f>
        <v>0</v>
      </c>
      <c r="W204" s="117">
        <f ca="1">SUMIF($BT$158:$BT$189,6,W$158:W$187)</f>
        <v>0</v>
      </c>
      <c r="X204" s="116" t="str">
        <f ca="1">IF(SUM(T205:W205)=0,"-",IF(AND(W205&lt;=5,T205&gt;=50),5,IF(AND(W205&lt;=10,(T205+U205)&gt;=50),4,IF(W205&lt;=15,3,2))))</f>
        <v>-</v>
      </c>
      <c r="Y204" s="114">
        <f ca="1">SUMIF($BT$158:$BT$189,6,Y$158:Y$187)</f>
        <v>0</v>
      </c>
      <c r="Z204" s="115">
        <f ca="1">SUMIF($BT$158:$BT$189,6,Z$158:Z$187)</f>
        <v>0</v>
      </c>
      <c r="AA204" s="115">
        <f ca="1">SUMIF($BT$158:$BT$189,6,AA$158:AA$187)</f>
        <v>0</v>
      </c>
      <c r="AB204" s="117">
        <f ca="1">SUMIF($BT$158:$BT$189,6,AB$158:AB$187)</f>
        <v>0</v>
      </c>
      <c r="AC204" s="116" t="str">
        <f ca="1">IF(SUM(Y205:AB205)=0,"-",IF(AND(AB205&lt;=5,Y205&gt;=50),5,IF(AND(AB205&lt;=10,(Y205+Z205)&gt;=50),4,IF(AB205&lt;=15,3,2))))</f>
        <v>-</v>
      </c>
      <c r="AD204" s="114">
        <f ca="1">SUMIF($BT$158:$BT$189,6,AD$158:AD$187)</f>
        <v>0</v>
      </c>
      <c r="AE204" s="115">
        <f ca="1">SUMIF($BT$158:$BT$189,6,AE$158:AE$187)</f>
        <v>0</v>
      </c>
      <c r="AF204" s="115">
        <f ca="1">SUMIF($BT$158:$BT$189,6,AF$158:AF$187)</f>
        <v>0</v>
      </c>
      <c r="AG204" s="117">
        <f ca="1">SUMIF($BT$158:$BT$189,6,AG$158:AG$187)</f>
        <v>0</v>
      </c>
      <c r="AH204" s="116" t="str">
        <f ca="1">IF(SUM(AD205:AG205)=0,"-",IF(AND(AG205&lt;=5,AD205&gt;=50),5,IF(AND(AG205&lt;=10,(AD205+AE205)&gt;=50),4,IF(AG205&lt;=15,3,2))))</f>
        <v>-</v>
      </c>
      <c r="AI204" s="114">
        <f ca="1">SUMIF($BT$158:$BT$189,6,AI$158:AI$187)</f>
        <v>0</v>
      </c>
      <c r="AJ204" s="115">
        <f ca="1">SUMIF($BT$158:$BT$189,6,AJ$158:AJ$187)</f>
        <v>0</v>
      </c>
      <c r="AK204" s="115">
        <f ca="1">SUMIF($BT$158:$BT$189,6,AK$158:AK$187)</f>
        <v>0</v>
      </c>
      <c r="AL204" s="117">
        <f ca="1">SUMIF($BT$158:$BT$189,6,AL$158:AL$187)</f>
        <v>0</v>
      </c>
      <c r="AM204" s="116" t="str">
        <f ca="1">IF(SUM(AI205:AL205)=0,"-",IF(AND(AL205&lt;=5,AI205&gt;=50),5,IF(AND(AL205&lt;=10,(AI205+AJ205)&gt;=50),4,IF(AL205&lt;=15,3,2))))</f>
        <v>-</v>
      </c>
      <c r="AN204" s="114">
        <f ca="1">SUMIF($BT$158:$BT$189,6,AN$158:AN$187)</f>
        <v>0</v>
      </c>
      <c r="AO204" s="115">
        <f ca="1">SUMIF($BT$158:$BT$189,6,AO$158:AO$187)</f>
        <v>0</v>
      </c>
      <c r="AP204" s="115">
        <f ca="1">SUMIF($BT$158:$BT$189,6,AP$158:AP$187)</f>
        <v>0</v>
      </c>
      <c r="AQ204" s="117">
        <f ca="1">SUMIF($BT$158:$BT$189,6,AQ$158:AQ$187)</f>
        <v>0</v>
      </c>
      <c r="AR204" s="116" t="str">
        <f ca="1">IF(SUM(AN205:AQ205)=0,"-",IF(AND(AQ205&lt;=5,AN205&gt;=50),5,IF(AND(AQ205&lt;=10,(AN205+AO205)&gt;=50),4,IF(AQ205&lt;=15,3,2))))</f>
        <v>-</v>
      </c>
      <c r="AS204" s="114">
        <f ca="1">SUMIF($BT$158:$BT$189,6,AS$158:AS$187)</f>
        <v>0</v>
      </c>
      <c r="AT204" s="115">
        <f ca="1">SUMIF($BT$158:$BT$189,6,AT$158:AT$187)</f>
        <v>0</v>
      </c>
      <c r="AU204" s="115">
        <f ca="1">SUMIF($BT$158:$BT$189,6,AU$158:AU$187)</f>
        <v>0</v>
      </c>
      <c r="AV204" s="117">
        <f ca="1">SUMIF($BT$158:$BT$189,6,AV$158:AV$187)</f>
        <v>0</v>
      </c>
      <c r="AW204" s="116" t="str">
        <f ca="1">IF(SUM(AS205:AV205)=0,"-",IF(AND(AV205&lt;=5,AS205&gt;=50),5,IF(AND(AV205&lt;=10,(AS205+AT205)&gt;=50),4,IF(AV205&lt;=15,3,2))))</f>
        <v>-</v>
      </c>
      <c r="AX204" s="114">
        <f ca="1">SUMIF($BT$158:$BT$189,6,AX$158:AX$187)</f>
        <v>0</v>
      </c>
      <c r="AY204" s="115">
        <f ca="1">SUMIF($BT$158:$BT$189,6,AY$158:AY$187)</f>
        <v>0</v>
      </c>
      <c r="AZ204" s="115">
        <f ca="1">SUMIF($BT$158:$BT$189,6,AZ$158:AZ$187)</f>
        <v>0</v>
      </c>
      <c r="BA204" s="117">
        <f ca="1">SUMIF($BT$158:$BT$189,6,BA$158:BA$187)</f>
        <v>0</v>
      </c>
      <c r="BB204" s="116" t="str">
        <f ca="1">IF(SUM(AX205:BA205)=0,"-",IF(AND(BA205&lt;=5,AX205&gt;=50),5,IF(AND(BA205&lt;=10,(AX205+AY205)&gt;=50),4,IF(BA205&lt;=15,3,2))))</f>
        <v>-</v>
      </c>
      <c r="BC204" s="114">
        <f ca="1">SUMIF($BT$158:$BT$189,6,BC$158:BC$187)</f>
        <v>0</v>
      </c>
      <c r="BD204" s="115">
        <f ca="1">SUMIF($BT$158:$BT$189,6,BD$158:BD$187)</f>
        <v>0</v>
      </c>
      <c r="BE204" s="115">
        <f ca="1">SUMIF($BT$158:$BT$189,6,BE$158:BE$187)</f>
        <v>0</v>
      </c>
      <c r="BF204" s="117">
        <f ca="1">SUMIF($BT$158:$BT$189,6,BF$158:BF$187)</f>
        <v>0</v>
      </c>
      <c r="BG204" s="116" t="str">
        <f ca="1">IF(SUM(BC205:BF205)=0,"-",IF(AND(BF205&lt;=5,BC205&gt;=50),5,IF(AND(BF205&lt;=10,(BC205+BD205)&gt;=50),4,IF(BF205&lt;=15,3,2))))</f>
        <v>-</v>
      </c>
      <c r="BH204" s="114">
        <f ca="1">SUMIF($BT$158:$BT$189,6,BH$158:BH$187)</f>
        <v>0</v>
      </c>
      <c r="BI204" s="115">
        <f ca="1">SUMIF($BT$158:$BT$189,6,BI$158:BI$187)</f>
        <v>0</v>
      </c>
      <c r="BJ204" s="115">
        <f ca="1">SUMIF($BT$158:$BT$189,6,BJ$158:BJ$187)</f>
        <v>0</v>
      </c>
      <c r="BK204" s="117">
        <f ca="1">SUMIF($BT$158:$BT$189,6,BK$158:BK$187)</f>
        <v>0</v>
      </c>
      <c r="BL204" s="116" t="str">
        <f ca="1">IF(SUM(BH205:BK205)=0,"-",IF(AND(BK205&lt;=5,BH205&gt;=50),5,IF(AND(BK205&lt;=10,(BH205+BI205)&gt;=50),4,IF(BK205&lt;=15,3,2))))</f>
        <v>-</v>
      </c>
      <c r="BM204" s="114">
        <f ca="1">SUMIF($BT$158:$BT$189,6,BM$158:BM$187)</f>
        <v>0</v>
      </c>
      <c r="BN204" s="115">
        <f ca="1">SUMIF($BT$158:$BT$189,6,BN$158:BN$187)</f>
        <v>0</v>
      </c>
      <c r="BO204" s="115">
        <f ca="1">SUMIF($BT$158:$BT$189,6,BO$158:BO$187)</f>
        <v>0</v>
      </c>
      <c r="BP204" s="117">
        <f ca="1">SUMIF($BT$158:$BT$189,6,BP$158:BP$187)</f>
        <v>0</v>
      </c>
      <c r="BQ204" s="116" t="str">
        <f ca="1">IF(SUM(BM205:BP205)=0,"-",IF(AND(BP205&lt;=5,BM205&gt;=50),5,IF(AND(BP205&lt;=10,(BM205+BN205)&gt;=50),4,IF(BP205&lt;=15,3,2))))</f>
        <v>-</v>
      </c>
      <c r="BR204" s="1239" t="str">
        <f ca="1">BL205</f>
        <v>-</v>
      </c>
      <c r="BT204" s="259"/>
      <c r="BU204" s="259"/>
    </row>
    <row r="205" spans="1:84" ht="13.5" thickBot="1">
      <c r="A205" s="1238"/>
      <c r="B205" s="1228"/>
      <c r="C205" s="1228"/>
      <c r="D205" s="122" t="str">
        <f ca="1">IF(ISERR(D204/SUM(D204:G204)*100),"0,0",D204/SUM(D204:G204)*100)</f>
        <v>0,0</v>
      </c>
      <c r="E205" s="123" t="str">
        <f ca="1">IF(ISERR(E204/SUM(D204:G204)*100),"0,0",E204/SUM(D204:G204)*100)</f>
        <v>0,0</v>
      </c>
      <c r="F205" s="123" t="str">
        <f ca="1">IF(ISERR(F204/SUM(D204:G204)*100),"0,0",F204/SUM(D204:G204)*100)</f>
        <v>0,0</v>
      </c>
      <c r="G205" s="124" t="str">
        <f ca="1">IF(ISERR(G204/SUM(D204:G204)*100),"0,0",G204/SUM(D204:G204)*100)</f>
        <v>0,0</v>
      </c>
      <c r="H205" s="125" t="str">
        <f ca="1">IF(ISERR(SUM(D204*5,E204*4,F204*3,G204*2)/SUM(D204:G204)),"-",SUM(D204*5,E204*4,F204*3,G204*2)/SUM(D204:G204))</f>
        <v>-</v>
      </c>
      <c r="I205" s="122" t="str">
        <f ca="1">IF(ISERR(I204/SUM(I204:L204)*100),"0,0",I204/SUM(I204:L204)*100)</f>
        <v>0,0</v>
      </c>
      <c r="J205" s="123" t="str">
        <f ca="1">IF(ISERR(J204/SUM(I204:L204)*100),"0,0",J204/SUM(I204:L204)*100)</f>
        <v>0,0</v>
      </c>
      <c r="K205" s="123" t="str">
        <f ca="1">IF(ISERR(K204/SUM(I204:L204)*100),"0,0",K204/SUM(I204:L204)*100)</f>
        <v>0,0</v>
      </c>
      <c r="L205" s="124" t="str">
        <f ca="1">IF(ISERR(L204/SUM(I204:L204)*100),"0,0",L204/SUM(I204:L204)*100)</f>
        <v>0,0</v>
      </c>
      <c r="M205" s="125" t="str">
        <f ca="1">IF(ISERR(SUM(I204*5,J204*4,K204*3,L204*2)/SUM(I204:L204)),"-",SUM(I204*5,J204*4,K204*3,L204*2)/SUM(I204:L204))</f>
        <v>-</v>
      </c>
      <c r="N205" s="122" t="str">
        <f ca="1">IF(ISERR(N204/SUM(N204:Q204)*100),"0,0",N204/SUM(N204:Q204)*100)</f>
        <v>0,0</v>
      </c>
      <c r="O205" s="123" t="str">
        <f ca="1">IF(ISERR(O204/SUM(N204:Q204)*100),"0,0",O204/SUM(N204:Q204)*100)</f>
        <v>0,0</v>
      </c>
      <c r="P205" s="123" t="str">
        <f ca="1">IF(ISERR(P204/SUM(N204:Q204)*100),"0,0",P204/SUM(N204:Q204)*100)</f>
        <v>0,0</v>
      </c>
      <c r="Q205" s="124" t="str">
        <f ca="1">IF(ISERR(Q204/SUM(N204:Q204)*100),"0,0",Q204/SUM(N204:Q204)*100)</f>
        <v>0,0</v>
      </c>
      <c r="R205" s="125" t="str">
        <f ca="1">IF(ISERR(SUM(N204*5,O204*4,P204*3,Q204*2)/SUM(N204:Q204)),"-",SUM(N204*5,O204*4,P204*3,Q204*2)/SUM(N204:Q204))</f>
        <v>-</v>
      </c>
      <c r="S205" s="1231"/>
      <c r="T205" s="122" t="str">
        <f ca="1">IF(ISERR(T204/SUM(T204:W204)*100),"0,0",T204/SUM(T204:W204)*100)</f>
        <v>0,0</v>
      </c>
      <c r="U205" s="123" t="str">
        <f ca="1">IF(ISERR(U204/SUM(T204:W204)*100),"0,0",U204/SUM(T204:W204)*100)</f>
        <v>0,0</v>
      </c>
      <c r="V205" s="123" t="str">
        <f ca="1">IF(ISERR(V204/SUM(T204:W204)*100),"0,0",V204/SUM(T204:W204)*100)</f>
        <v>0,0</v>
      </c>
      <c r="W205" s="124" t="str">
        <f ca="1">IF(ISERR(W204/SUM(T204:W204)*100),"0,0",W204/SUM(T204:W204)*100)</f>
        <v>0,0</v>
      </c>
      <c r="X205" s="125" t="str">
        <f ca="1">IF(ISERR(SUM(T204*5,U204*4,V204*3,W204*2)/SUM(T204:W204)),"-",SUM(T204*5,U204*4,V204*3,W204*2)/SUM(T204:W204))</f>
        <v>-</v>
      </c>
      <c r="Y205" s="122" t="str">
        <f ca="1">IF(ISERR(Y204/SUM(Y204:AB204)*100),"0,0",Y204/SUM(Y204:AB204)*100)</f>
        <v>0,0</v>
      </c>
      <c r="Z205" s="123" t="str">
        <f ca="1">IF(ISERR(Z204/SUM(Y204:AB204)*100),"0,0",Z204/SUM(Y204:AB204)*100)</f>
        <v>0,0</v>
      </c>
      <c r="AA205" s="123" t="str">
        <f ca="1">IF(ISERR(AA204/SUM(Y204:AB204)*100),"0,0",AA204/SUM(Y204:AB204)*100)</f>
        <v>0,0</v>
      </c>
      <c r="AB205" s="124" t="str">
        <f ca="1">IF(ISERR(AB204/SUM(Y204:AB204)*100),"0,0",AB204/SUM(Y204:AB204)*100)</f>
        <v>0,0</v>
      </c>
      <c r="AC205" s="125" t="str">
        <f ca="1">IF(ISERR(SUM(Y204*5,Z204*4,AA204*3,AB204*2)/SUM(Y204:AB204)),"-",SUM(Y204*5,Z204*4,AA204*3,AB204*2)/SUM(Y204:AB204))</f>
        <v>-</v>
      </c>
      <c r="AD205" s="122" t="str">
        <f ca="1">IF(ISERR(AD204/SUM(AD204:AG204)*100),"0,0",AD204/SUM(AD204:AG204)*100)</f>
        <v>0,0</v>
      </c>
      <c r="AE205" s="123" t="str">
        <f ca="1">IF(ISERR(AE204/SUM(AD204:AG204)*100),"0,0",AE204/SUM(AD204:AG204)*100)</f>
        <v>0,0</v>
      </c>
      <c r="AF205" s="123" t="str">
        <f ca="1">IF(ISERR(AF204/SUM(AD204:AG204)*100),"0,0",AF204/SUM(AD204:AG204)*100)</f>
        <v>0,0</v>
      </c>
      <c r="AG205" s="124" t="str">
        <f ca="1">IF(ISERR(AG204/SUM(AD204:AG204)*100),"0,0",AG204/SUM(AD204:AG204)*100)</f>
        <v>0,0</v>
      </c>
      <c r="AH205" s="125" t="str">
        <f ca="1">IF(ISERR(SUM(AD204*5,AE204*4,AF204*3,AG204*2)/SUM(AD204:AG204)),"-",SUM(AD204*5,AE204*4,AF204*3,AG204*2)/SUM(AD204:AG204))</f>
        <v>-</v>
      </c>
      <c r="AI205" s="122" t="str">
        <f ca="1">IF(ISERR(AI204/SUM(AI204:AL204)*100),"0,0",AI204/SUM(AI204:AL204)*100)</f>
        <v>0,0</v>
      </c>
      <c r="AJ205" s="123" t="str">
        <f ca="1">IF(ISERR(AJ204/SUM(AI204:AL204)*100),"0,0",AJ204/SUM(AI204:AL204)*100)</f>
        <v>0,0</v>
      </c>
      <c r="AK205" s="123" t="str">
        <f ca="1">IF(ISERR(AK204/SUM(AI204:AL204)*100),"0,0",AK204/SUM(AI204:AL204)*100)</f>
        <v>0,0</v>
      </c>
      <c r="AL205" s="124" t="str">
        <f ca="1">IF(ISERR(AL204/SUM(AI204:AL204)*100),"0,0",AL204/SUM(AI204:AL204)*100)</f>
        <v>0,0</v>
      </c>
      <c r="AM205" s="125" t="str">
        <f ca="1">IF(ISERR(SUM(AI204*5,AJ204*4,AK204*3,AL204*2)/SUM(AI204:AL204)),"-",SUM(AI204*5,AJ204*4,AK204*3,AL204*2)/SUM(AI204:AL204))</f>
        <v>-</v>
      </c>
      <c r="AN205" s="122" t="str">
        <f ca="1">IF(ISERR(AN204/SUM(AN204:AQ204)*100),"0,0",AN204/SUM(AN204:AQ204)*100)</f>
        <v>0,0</v>
      </c>
      <c r="AO205" s="123" t="str">
        <f ca="1">IF(ISERR(AO204/SUM(AN204:AQ204)*100),"0,0",AO204/SUM(AN204:AQ204)*100)</f>
        <v>0,0</v>
      </c>
      <c r="AP205" s="123" t="str">
        <f ca="1">IF(ISERR(AP204/SUM(AN204:AQ204)*100),"0,0",AP204/SUM(AN204:AQ204)*100)</f>
        <v>0,0</v>
      </c>
      <c r="AQ205" s="124" t="str">
        <f ca="1">IF(ISERR(AQ204/SUM(AN204:AQ204)*100),"0,0",AQ204/SUM(AN204:AQ204)*100)</f>
        <v>0,0</v>
      </c>
      <c r="AR205" s="125" t="str">
        <f ca="1">IF(ISERR(SUM(AN204*5,AO204*4,AP204*3,AQ204*2)/SUM(AN204:AQ204)),"-",SUM(AN204*5,AO204*4,AP204*3,AQ204*2)/SUM(AN204:AQ204))</f>
        <v>-</v>
      </c>
      <c r="AS205" s="122" t="str">
        <f ca="1">IF(ISERR(AS204/SUM(AS204:AV204)*100),"0,0",AS204/SUM(AS204:AV204)*100)</f>
        <v>0,0</v>
      </c>
      <c r="AT205" s="123" t="str">
        <f ca="1">IF(ISERR(AT204/SUM(AS204:AV204)*100),"0,0",AT204/SUM(AS204:AV204)*100)</f>
        <v>0,0</v>
      </c>
      <c r="AU205" s="123" t="str">
        <f ca="1">IF(ISERR(AU204/SUM(AS204:AV204)*100),"0,0",AU204/SUM(AS204:AV204)*100)</f>
        <v>0,0</v>
      </c>
      <c r="AV205" s="124" t="str">
        <f ca="1">IF(ISERR(AV204/SUM(AS204:AV204)*100),"0,0",AV204/SUM(AS204:AV204)*100)</f>
        <v>0,0</v>
      </c>
      <c r="AW205" s="125" t="str">
        <f ca="1">IF(ISERR(SUM(AS204*5,AT204*4,AU204*3,AV204*2)/SUM(AS204:AV204)),"-",SUM(AS204*5,AT204*4,AU204*3,AV204*2)/SUM(AS204:AV204))</f>
        <v>-</v>
      </c>
      <c r="AX205" s="122" t="str">
        <f ca="1">IF(ISERR(AX204/SUM(AX204:BA204)*100),"0,0",AX204/SUM(AX204:BA204)*100)</f>
        <v>0,0</v>
      </c>
      <c r="AY205" s="123" t="str">
        <f ca="1">IF(ISERR(AY204/SUM(AX204:BA204)*100),"0,0",AY204/SUM(AX204:BA204)*100)</f>
        <v>0,0</v>
      </c>
      <c r="AZ205" s="123" t="str">
        <f ca="1">IF(ISERR(AZ204/SUM(AX204:BA204)*100),"0,0",AZ204/SUM(AX204:BA204)*100)</f>
        <v>0,0</v>
      </c>
      <c r="BA205" s="124" t="str">
        <f ca="1">IF(ISERR(BA204/SUM(AX204:BA204)*100),"0,0",BA204/SUM(AX204:BA204)*100)</f>
        <v>0,0</v>
      </c>
      <c r="BB205" s="125" t="str">
        <f ca="1">IF(ISERR(SUM(AX204*5,AY204*4,AZ204*3,BA204*2)/SUM(AX204:BA204)),"-",SUM(AX204*5,AY204*4,AZ204*3,BA204*2)/SUM(AX204:BA204))</f>
        <v>-</v>
      </c>
      <c r="BC205" s="122" t="str">
        <f ca="1">IF(ISERR(BC204/SUM(BC204:BF204)*100),"0,0",BC204/SUM(BC204:BF204)*100)</f>
        <v>0,0</v>
      </c>
      <c r="BD205" s="123" t="str">
        <f ca="1">IF(ISERR(BD204/SUM(BC204:BF204)*100),"0,0",BD204/SUM(BC204:BF204)*100)</f>
        <v>0,0</v>
      </c>
      <c r="BE205" s="123" t="str">
        <f ca="1">IF(ISERR(BE204/SUM(BC204:BF204)*100),"0,0",BE204/SUM(BC204:BF204)*100)</f>
        <v>0,0</v>
      </c>
      <c r="BF205" s="124" t="str">
        <f ca="1">IF(ISERR(BF204/SUM(BC204:BF204)*100),"0,0",BF204/SUM(BC204:BF204)*100)</f>
        <v>0,0</v>
      </c>
      <c r="BG205" s="125" t="str">
        <f ca="1">IF(ISERR(SUM(BC204*5,BD204*4,BE204*3,BF204*2)/SUM(BC204:BF204)),"-",SUM(BC204*5,BD204*4,BE204*3,BF204*2)/SUM(BC204:BF204))</f>
        <v>-</v>
      </c>
      <c r="BH205" s="122" t="str">
        <f ca="1">IF(ISERR(BH204/SUM(BH204:BK204)*100),"0,0",BH204/SUM(BH204:BK204)*100)</f>
        <v>0,0</v>
      </c>
      <c r="BI205" s="123" t="str">
        <f ca="1">IF(ISERR(BI204/SUM(BH204:BK204)*100),"0,0",BI204/SUM(BH204:BK204)*100)</f>
        <v>0,0</v>
      </c>
      <c r="BJ205" s="123" t="str">
        <f ca="1">IF(ISERR(BJ204/SUM(BH204:BK204)*100),"0,0",BJ204/SUM(BH204:BK204)*100)</f>
        <v>0,0</v>
      </c>
      <c r="BK205" s="124" t="str">
        <f ca="1">IF(ISERR(BK204/SUM(BH204:BK204)*100),"0,0",BK204/SUM(BH204:BK204)*100)</f>
        <v>0,0</v>
      </c>
      <c r="BL205" s="125" t="str">
        <f ca="1">IF(ISERR(SUM(BH204*5,BI204*4,BJ204*3,BK204*2)/SUM(BH204:BK204)),"-",SUM(BH204*5,BI204*4,BJ204*3,BK204*2)/SUM(BH204:BK204))</f>
        <v>-</v>
      </c>
      <c r="BM205" s="122" t="str">
        <f ca="1">IF(ISERR(BM204/SUM(BM204:BP204)*100),"0,0",BM204/SUM(BM204:BP204)*100)</f>
        <v>0,0</v>
      </c>
      <c r="BN205" s="123" t="str">
        <f ca="1">IF(ISERR(BN204/SUM(BM204:BP204)*100),"0,0",BN204/SUM(BM204:BP204)*100)</f>
        <v>0,0</v>
      </c>
      <c r="BO205" s="123" t="str">
        <f ca="1">IF(ISERR(BO204/SUM(BM204:BP204)*100),"0,0",BO204/SUM(BM204:BP204)*100)</f>
        <v>0,0</v>
      </c>
      <c r="BP205" s="124" t="str">
        <f ca="1">IF(ISERR(BP204/SUM(BM204:BP204)*100),"0,0",BP204/SUM(BM204:BP204)*100)</f>
        <v>0,0</v>
      </c>
      <c r="BQ205" s="125" t="str">
        <f ca="1">IF(ISERR(SUM(BM204*5,BN204*4,BO204*3,BP204*2)/SUM(BM204:BP204)),"-",SUM(BM204*5,BN204*4,BO204*3,BP204*2)/SUM(BM204:BP204))</f>
        <v>-</v>
      </c>
      <c r="BR205" s="1240"/>
      <c r="BT205" s="259"/>
      <c r="BU205" s="259"/>
      <c r="BY205" s="577"/>
      <c r="BZ205" s="577"/>
      <c r="CA205" s="577"/>
      <c r="CB205" s="577"/>
      <c r="CC205" s="577"/>
      <c r="CD205" s="577"/>
      <c r="CE205" s="577"/>
      <c r="CF205" s="577"/>
    </row>
    <row r="206" spans="1:84" ht="49.5" customHeight="1">
      <c r="A206" s="147"/>
      <c r="B206" s="147"/>
      <c r="C206" s="147"/>
      <c r="D206" s="147"/>
      <c r="E206" s="147"/>
      <c r="F206" s="147"/>
    </row>
    <row r="207" spans="1:84" ht="43.5" customHeight="1">
      <c r="A207" s="1273" t="s">
        <v>1818</v>
      </c>
      <c r="B207" s="1274"/>
      <c r="C207" s="1274"/>
      <c r="D207" s="1274"/>
      <c r="E207" s="1274"/>
      <c r="F207" s="1274"/>
      <c r="G207" s="1274"/>
      <c r="H207" s="1274"/>
      <c r="I207" s="1274"/>
      <c r="J207" s="1274"/>
      <c r="K207" s="1274"/>
      <c r="L207" s="1274"/>
      <c r="M207" s="1274"/>
      <c r="N207" s="1274"/>
      <c r="O207" s="1274"/>
      <c r="P207" s="1274"/>
      <c r="Q207" s="1274"/>
      <c r="R207" s="1274"/>
      <c r="S207" s="1274"/>
      <c r="T207" s="1274"/>
      <c r="U207" s="1274"/>
      <c r="V207" s="1274"/>
      <c r="W207" s="1274"/>
      <c r="X207" s="1274"/>
      <c r="Y207" s="1274"/>
      <c r="Z207" s="1274"/>
      <c r="AA207" s="1274"/>
      <c r="AB207" s="1274"/>
      <c r="AC207" s="1274"/>
      <c r="AD207" s="1274"/>
      <c r="AE207" s="1274"/>
      <c r="AF207" s="1274"/>
      <c r="AG207" s="1274"/>
      <c r="AH207" s="1274"/>
      <c r="AI207" s="1274"/>
      <c r="AJ207" s="1274"/>
      <c r="AK207" s="1274"/>
      <c r="AL207" s="1274"/>
      <c r="AM207" s="1274"/>
      <c r="AN207" s="1274"/>
      <c r="AO207" s="1274"/>
      <c r="AP207" s="1274"/>
      <c r="AQ207" s="1274"/>
      <c r="AR207" s="1274"/>
      <c r="AS207" s="1274"/>
      <c r="AT207" s="1274"/>
      <c r="AU207" s="1274"/>
      <c r="AV207" s="1274"/>
      <c r="AW207" s="1274"/>
      <c r="AX207" s="1274"/>
      <c r="AY207" s="1274"/>
      <c r="AZ207" s="1274"/>
      <c r="BA207" s="1274"/>
      <c r="BB207" s="1274"/>
      <c r="BC207" s="1274"/>
      <c r="BD207" s="1274"/>
      <c r="BE207" s="1274"/>
      <c r="BF207" s="1274"/>
      <c r="BG207" s="1274"/>
      <c r="BH207" s="1274"/>
      <c r="BI207" s="1274"/>
      <c r="BJ207" s="1274"/>
      <c r="BK207" s="1274"/>
      <c r="BL207" s="1274"/>
      <c r="BM207" s="1274"/>
      <c r="BN207" s="1274"/>
      <c r="BO207" s="1274"/>
      <c r="BP207" s="1274"/>
      <c r="BQ207" s="1274"/>
      <c r="BR207" s="1274"/>
      <c r="BS207" s="108" t="s">
        <v>316</v>
      </c>
      <c r="BT207" s="128"/>
    </row>
    <row r="208" spans="1:84" ht="21" customHeight="1">
      <c r="A208" s="1271" t="s">
        <v>143</v>
      </c>
      <c r="B208" s="1271"/>
      <c r="C208" s="1271"/>
      <c r="D208" s="1271"/>
      <c r="E208" s="1271"/>
      <c r="F208" s="1271"/>
      <c r="G208" s="1271"/>
      <c r="H208" s="1271"/>
      <c r="I208" s="1271"/>
      <c r="J208" s="1271"/>
      <c r="K208" s="1271"/>
      <c r="L208" s="1271"/>
      <c r="M208" s="1271"/>
      <c r="N208" s="1271"/>
      <c r="O208" s="1271"/>
      <c r="P208" s="1271"/>
      <c r="Q208" s="1271"/>
      <c r="R208" s="1271"/>
      <c r="S208" s="1271"/>
      <c r="T208" s="1271"/>
      <c r="U208" s="1271"/>
      <c r="V208" s="1271"/>
      <c r="W208" s="1271"/>
      <c r="X208" s="1271"/>
      <c r="Y208" s="1271"/>
      <c r="Z208" s="1271"/>
      <c r="AA208" s="1271"/>
      <c r="AB208" s="1271"/>
      <c r="AC208" s="1271"/>
      <c r="AD208" s="1271"/>
      <c r="AE208" s="1271"/>
      <c r="AF208" s="1271"/>
      <c r="AG208" s="1271"/>
      <c r="AH208" s="1271"/>
      <c r="AI208" s="1271"/>
      <c r="AJ208" s="1271"/>
      <c r="AK208" s="1271"/>
      <c r="AL208" s="1271"/>
      <c r="AM208" s="1271"/>
      <c r="AN208" s="1271"/>
      <c r="AO208" s="1271"/>
      <c r="AP208" s="1271"/>
      <c r="AQ208" s="1271"/>
      <c r="AR208" s="1271"/>
      <c r="AS208" s="1271"/>
      <c r="AT208" s="1271"/>
      <c r="AU208" s="1271"/>
      <c r="AV208" s="1271"/>
      <c r="AW208" s="1271"/>
      <c r="AX208" s="1271"/>
      <c r="AY208" s="1271"/>
      <c r="AZ208" s="1271"/>
      <c r="BA208" s="1271"/>
      <c r="BB208" s="1271"/>
      <c r="BC208" s="1271"/>
      <c r="BD208" s="1271"/>
      <c r="BE208" s="1271"/>
      <c r="BF208" s="1271"/>
      <c r="BG208" s="1271"/>
      <c r="BH208" s="1271"/>
      <c r="BI208" s="1271"/>
      <c r="BJ208" s="1271"/>
      <c r="BK208" s="1271"/>
      <c r="BL208" s="1271"/>
      <c r="BM208" s="1271"/>
      <c r="BN208" s="1271"/>
      <c r="BO208" s="1271"/>
      <c r="BP208" s="1271"/>
      <c r="BQ208" s="1271"/>
      <c r="BR208" s="1271"/>
    </row>
    <row r="209" spans="1:69">
      <c r="A209" s="112"/>
      <c r="B209" s="112"/>
      <c r="C209" s="112"/>
      <c r="D209" s="112"/>
      <c r="E209" s="112"/>
      <c r="F209" s="112"/>
      <c r="G209" s="112"/>
      <c r="H209" s="112"/>
      <c r="I209" s="112"/>
      <c r="J209" s="112"/>
      <c r="K209" s="112"/>
      <c r="L209" s="112"/>
      <c r="M209" s="112"/>
      <c r="N209" s="112"/>
      <c r="O209" s="112"/>
      <c r="P209" s="112"/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K209" s="112"/>
      <c r="AL209" s="112"/>
      <c r="AM209" s="112"/>
      <c r="AN209" s="112"/>
      <c r="AO209" s="112"/>
      <c r="AP209" s="112"/>
      <c r="AQ209" s="112"/>
      <c r="AR209" s="112"/>
      <c r="AS209" s="112"/>
      <c r="AT209" s="112"/>
      <c r="AU209" s="112"/>
      <c r="AV209" s="112"/>
      <c r="AW209" s="112"/>
      <c r="AX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H209" s="112"/>
      <c r="BI209" s="112"/>
      <c r="BJ209" s="112"/>
      <c r="BK209" s="112"/>
      <c r="BL209" s="112"/>
      <c r="BM209" s="112"/>
      <c r="BN209" s="112"/>
      <c r="BO209" s="112"/>
      <c r="BP209" s="112"/>
      <c r="BQ209" s="112"/>
    </row>
  </sheetData>
  <sheetProtection selectLockedCells="1"/>
  <mergeCells count="565">
    <mergeCell ref="T156:X156"/>
    <mergeCell ref="S158:S159"/>
    <mergeCell ref="A208:BR208"/>
    <mergeCell ref="A1:BR1"/>
    <mergeCell ref="Y192:AC192"/>
    <mergeCell ref="T192:X192"/>
    <mergeCell ref="T191:BQ191"/>
    <mergeCell ref="A207:BR207"/>
    <mergeCell ref="S174:S175"/>
    <mergeCell ref="S176:S177"/>
    <mergeCell ref="S178:S179"/>
    <mergeCell ref="S180:S181"/>
    <mergeCell ref="AI192:AM192"/>
    <mergeCell ref="AD192:AH192"/>
    <mergeCell ref="S196:S197"/>
    <mergeCell ref="S198:S199"/>
    <mergeCell ref="S200:S201"/>
    <mergeCell ref="S202:S203"/>
    <mergeCell ref="S194:S195"/>
    <mergeCell ref="S184:S185"/>
    <mergeCell ref="S162:S163"/>
    <mergeCell ref="S164:S165"/>
    <mergeCell ref="S166:S167"/>
    <mergeCell ref="S168:S169"/>
    <mergeCell ref="BT184:BT185"/>
    <mergeCell ref="BT186:BT187"/>
    <mergeCell ref="BT188:BT189"/>
    <mergeCell ref="BT174:BT175"/>
    <mergeCell ref="BT176:BT177"/>
    <mergeCell ref="BT178:BT179"/>
    <mergeCell ref="BT180:BT181"/>
    <mergeCell ref="S188:S189"/>
    <mergeCell ref="S170:S171"/>
    <mergeCell ref="S172:S173"/>
    <mergeCell ref="AS156:AW156"/>
    <mergeCell ref="AX156:BB156"/>
    <mergeCell ref="BT182:BT183"/>
    <mergeCell ref="BT166:BT167"/>
    <mergeCell ref="BT168:BT169"/>
    <mergeCell ref="BT170:BT171"/>
    <mergeCell ref="BT172:BT173"/>
    <mergeCell ref="BT158:BT159"/>
    <mergeCell ref="BT160:BT161"/>
    <mergeCell ref="BT162:BT163"/>
    <mergeCell ref="BT164:BT165"/>
    <mergeCell ref="BM156:BQ156"/>
    <mergeCell ref="BC156:BG156"/>
    <mergeCell ref="BH156:BL156"/>
    <mergeCell ref="BR5:BR7"/>
    <mergeCell ref="D6:H6"/>
    <mergeCell ref="I6:M6"/>
    <mergeCell ref="N6:R6"/>
    <mergeCell ref="BC6:BG6"/>
    <mergeCell ref="BH6:BL6"/>
    <mergeCell ref="BM6:BQ6"/>
    <mergeCell ref="S5:S7"/>
    <mergeCell ref="T155:BQ155"/>
    <mergeCell ref="S38:S39"/>
    <mergeCell ref="S40:S41"/>
    <mergeCell ref="S46:S47"/>
    <mergeCell ref="S104:S105"/>
    <mergeCell ref="S94:S95"/>
    <mergeCell ref="S84:S85"/>
    <mergeCell ref="S80:S81"/>
    <mergeCell ref="S114:S115"/>
    <mergeCell ref="S86:S87"/>
    <mergeCell ref="Y6:AC6"/>
    <mergeCell ref="AD6:AH6"/>
    <mergeCell ref="AI6:AM6"/>
    <mergeCell ref="AN6:AR6"/>
    <mergeCell ref="BR150:BR151"/>
    <mergeCell ref="BR148:BR149"/>
    <mergeCell ref="A5:A7"/>
    <mergeCell ref="B5:B7"/>
    <mergeCell ref="C5:C7"/>
    <mergeCell ref="D5:R5"/>
    <mergeCell ref="T5:BQ5"/>
    <mergeCell ref="AS6:AW6"/>
    <mergeCell ref="AX6:BB6"/>
    <mergeCell ref="T6:X6"/>
    <mergeCell ref="A150:A151"/>
    <mergeCell ref="B150:B151"/>
    <mergeCell ref="C150:C151"/>
    <mergeCell ref="S150:S151"/>
    <mergeCell ref="A148:A149"/>
    <mergeCell ref="B148:B149"/>
    <mergeCell ref="C148:C149"/>
    <mergeCell ref="S148:S149"/>
    <mergeCell ref="A146:A147"/>
    <mergeCell ref="B146:B147"/>
    <mergeCell ref="C146:C147"/>
    <mergeCell ref="A140:A141"/>
    <mergeCell ref="B140:B141"/>
    <mergeCell ref="C140:C141"/>
    <mergeCell ref="A134:A135"/>
    <mergeCell ref="B134:B135"/>
    <mergeCell ref="BR146:BR147"/>
    <mergeCell ref="S146:S147"/>
    <mergeCell ref="A144:A145"/>
    <mergeCell ref="B144:B145"/>
    <mergeCell ref="C144:C145"/>
    <mergeCell ref="BR144:BR145"/>
    <mergeCell ref="S144:S145"/>
    <mergeCell ref="A142:A143"/>
    <mergeCell ref="B142:B143"/>
    <mergeCell ref="C142:C143"/>
    <mergeCell ref="BR142:BR143"/>
    <mergeCell ref="S142:S143"/>
    <mergeCell ref="BR140:BR141"/>
    <mergeCell ref="S140:S141"/>
    <mergeCell ref="A138:A139"/>
    <mergeCell ref="B138:B139"/>
    <mergeCell ref="C138:C139"/>
    <mergeCell ref="BR138:BR139"/>
    <mergeCell ref="S138:S139"/>
    <mergeCell ref="A136:A137"/>
    <mergeCell ref="B136:B137"/>
    <mergeCell ref="C136:C137"/>
    <mergeCell ref="BR136:BR137"/>
    <mergeCell ref="S136:S137"/>
    <mergeCell ref="C134:C135"/>
    <mergeCell ref="BR134:BR135"/>
    <mergeCell ref="S134:S135"/>
    <mergeCell ref="A132:A133"/>
    <mergeCell ref="B132:B133"/>
    <mergeCell ref="C132:C133"/>
    <mergeCell ref="BR132:BR133"/>
    <mergeCell ref="S132:S133"/>
    <mergeCell ref="A130:A131"/>
    <mergeCell ref="B130:B131"/>
    <mergeCell ref="C130:C131"/>
    <mergeCell ref="BR130:BR131"/>
    <mergeCell ref="S130:S131"/>
    <mergeCell ref="A128:A129"/>
    <mergeCell ref="B128:B129"/>
    <mergeCell ref="C128:C129"/>
    <mergeCell ref="BR128:BR129"/>
    <mergeCell ref="S128:S129"/>
    <mergeCell ref="A126:A127"/>
    <mergeCell ref="B126:B127"/>
    <mergeCell ref="C126:C127"/>
    <mergeCell ref="BR126:BR127"/>
    <mergeCell ref="S126:S127"/>
    <mergeCell ref="B124:B125"/>
    <mergeCell ref="C124:C125"/>
    <mergeCell ref="BR124:BR125"/>
    <mergeCell ref="S124:S125"/>
    <mergeCell ref="A122:A123"/>
    <mergeCell ref="B122:B123"/>
    <mergeCell ref="C122:C123"/>
    <mergeCell ref="BR122:BR123"/>
    <mergeCell ref="S122:S123"/>
    <mergeCell ref="BR120:BR121"/>
    <mergeCell ref="S120:S121"/>
    <mergeCell ref="BR76:BR77"/>
    <mergeCell ref="S76:S77"/>
    <mergeCell ref="A74:A75"/>
    <mergeCell ref="B74:B75"/>
    <mergeCell ref="C74:C75"/>
    <mergeCell ref="BR74:BR75"/>
    <mergeCell ref="S74:S75"/>
    <mergeCell ref="BR118:BR119"/>
    <mergeCell ref="S118:S119"/>
    <mergeCell ref="B116:B117"/>
    <mergeCell ref="C116:C117"/>
    <mergeCell ref="BR116:BR117"/>
    <mergeCell ref="S116:S117"/>
    <mergeCell ref="BR112:BR113"/>
    <mergeCell ref="S112:S113"/>
    <mergeCell ref="BR108:BR109"/>
    <mergeCell ref="S108:S109"/>
    <mergeCell ref="BR106:BR107"/>
    <mergeCell ref="S106:S107"/>
    <mergeCell ref="BR86:BR87"/>
    <mergeCell ref="BR90:BR91"/>
    <mergeCell ref="S88:S89"/>
    <mergeCell ref="S90:S91"/>
    <mergeCell ref="BR58:BR59"/>
    <mergeCell ref="S58:S59"/>
    <mergeCell ref="B64:B65"/>
    <mergeCell ref="A72:A73"/>
    <mergeCell ref="B72:B73"/>
    <mergeCell ref="C72:C73"/>
    <mergeCell ref="BR72:BR73"/>
    <mergeCell ref="S72:S73"/>
    <mergeCell ref="A70:A71"/>
    <mergeCell ref="B70:B71"/>
    <mergeCell ref="C70:C71"/>
    <mergeCell ref="BR70:BR71"/>
    <mergeCell ref="S70:S71"/>
    <mergeCell ref="B44:B45"/>
    <mergeCell ref="C44:C45"/>
    <mergeCell ref="BR44:BR45"/>
    <mergeCell ref="S44:S45"/>
    <mergeCell ref="S78:S79"/>
    <mergeCell ref="B48:B49"/>
    <mergeCell ref="C48:C49"/>
    <mergeCell ref="BR48:BR49"/>
    <mergeCell ref="S48:S49"/>
    <mergeCell ref="B52:B53"/>
    <mergeCell ref="C52:C53"/>
    <mergeCell ref="BR52:BR53"/>
    <mergeCell ref="S50:S51"/>
    <mergeCell ref="S52:S53"/>
    <mergeCell ref="B56:B57"/>
    <mergeCell ref="C56:C57"/>
    <mergeCell ref="BR110:BR111"/>
    <mergeCell ref="S110:S111"/>
    <mergeCell ref="BR46:BR47"/>
    <mergeCell ref="S42:S43"/>
    <mergeCell ref="A48:A49"/>
    <mergeCell ref="A52:A53"/>
    <mergeCell ref="A56:A57"/>
    <mergeCell ref="BR56:BR57"/>
    <mergeCell ref="S56:S57"/>
    <mergeCell ref="A54:A55"/>
    <mergeCell ref="B54:B55"/>
    <mergeCell ref="C54:C55"/>
    <mergeCell ref="BR54:BR55"/>
    <mergeCell ref="S54:S55"/>
    <mergeCell ref="A60:A61"/>
    <mergeCell ref="B60:B61"/>
    <mergeCell ref="C60:C61"/>
    <mergeCell ref="BR60:BR61"/>
    <mergeCell ref="S60:S61"/>
    <mergeCell ref="S98:S99"/>
    <mergeCell ref="A102:A103"/>
    <mergeCell ref="BR42:BR43"/>
    <mergeCell ref="S82:S83"/>
    <mergeCell ref="S92:S93"/>
    <mergeCell ref="BR102:BR103"/>
    <mergeCell ref="S100:S101"/>
    <mergeCell ref="S102:S103"/>
    <mergeCell ref="B100:B101"/>
    <mergeCell ref="C100:C101"/>
    <mergeCell ref="A184:A185"/>
    <mergeCell ref="B176:B177"/>
    <mergeCell ref="B160:B161"/>
    <mergeCell ref="B155:B157"/>
    <mergeCell ref="A100:A101"/>
    <mergeCell ref="A112:A113"/>
    <mergeCell ref="A114:A115"/>
    <mergeCell ref="B114:B115"/>
    <mergeCell ref="C114:C115"/>
    <mergeCell ref="A118:A119"/>
    <mergeCell ref="A172:A173"/>
    <mergeCell ref="A176:A177"/>
    <mergeCell ref="A174:A175"/>
    <mergeCell ref="B174:B175"/>
    <mergeCell ref="B172:B173"/>
    <mergeCell ref="B170:B171"/>
    <mergeCell ref="A170:A171"/>
    <mergeCell ref="A110:A111"/>
    <mergeCell ref="B110:B111"/>
    <mergeCell ref="B180:B181"/>
    <mergeCell ref="B184:B185"/>
    <mergeCell ref="A182:A183"/>
    <mergeCell ref="B182:B183"/>
    <mergeCell ref="C86:C87"/>
    <mergeCell ref="C92:C93"/>
    <mergeCell ref="B96:B97"/>
    <mergeCell ref="A104:A105"/>
    <mergeCell ref="B104:B105"/>
    <mergeCell ref="C170:C171"/>
    <mergeCell ref="C160:C161"/>
    <mergeCell ref="C162:C163"/>
    <mergeCell ref="C108:C109"/>
    <mergeCell ref="B168:B169"/>
    <mergeCell ref="A90:A91"/>
    <mergeCell ref="B90:B91"/>
    <mergeCell ref="C90:C91"/>
    <mergeCell ref="A180:A181"/>
    <mergeCell ref="B178:B179"/>
    <mergeCell ref="A178:A179"/>
    <mergeCell ref="A158:A159"/>
    <mergeCell ref="A160:A161"/>
    <mergeCell ref="B102:B103"/>
    <mergeCell ref="C102:C103"/>
    <mergeCell ref="A12:A13"/>
    <mergeCell ref="B12:B13"/>
    <mergeCell ref="A88:A89"/>
    <mergeCell ref="B88:B89"/>
    <mergeCell ref="A42:A43"/>
    <mergeCell ref="B42:B43"/>
    <mergeCell ref="A46:A47"/>
    <mergeCell ref="B46:B47"/>
    <mergeCell ref="A50:A51"/>
    <mergeCell ref="B50:B51"/>
    <mergeCell ref="B84:B85"/>
    <mergeCell ref="A84:A85"/>
    <mergeCell ref="A86:A87"/>
    <mergeCell ref="B86:B87"/>
    <mergeCell ref="A58:A59"/>
    <mergeCell ref="B58:B59"/>
    <mergeCell ref="A68:A69"/>
    <mergeCell ref="B68:B69"/>
    <mergeCell ref="A76:A77"/>
    <mergeCell ref="B76:B77"/>
    <mergeCell ref="A80:A81"/>
    <mergeCell ref="B80:B81"/>
    <mergeCell ref="A24:A25"/>
    <mergeCell ref="A22:A23"/>
    <mergeCell ref="C8:C9"/>
    <mergeCell ref="BR8:BR9"/>
    <mergeCell ref="A10:A11"/>
    <mergeCell ref="B10:B11"/>
    <mergeCell ref="C10:C11"/>
    <mergeCell ref="BR10:BR11"/>
    <mergeCell ref="A8:A9"/>
    <mergeCell ref="B8:B9"/>
    <mergeCell ref="S8:S9"/>
    <mergeCell ref="S10:S11"/>
    <mergeCell ref="A198:A199"/>
    <mergeCell ref="B198:B199"/>
    <mergeCell ref="A200:A201"/>
    <mergeCell ref="A196:A197"/>
    <mergeCell ref="A191:A193"/>
    <mergeCell ref="A194:A195"/>
    <mergeCell ref="B188:B189"/>
    <mergeCell ref="B191:B193"/>
    <mergeCell ref="B194:B195"/>
    <mergeCell ref="B200:B201"/>
    <mergeCell ref="C12:C13"/>
    <mergeCell ref="BR12:BR13"/>
    <mergeCell ref="BR14:BR15"/>
    <mergeCell ref="BR18:BR19"/>
    <mergeCell ref="S12:S13"/>
    <mergeCell ref="S14:S15"/>
    <mergeCell ref="S16:S17"/>
    <mergeCell ref="S18:S19"/>
    <mergeCell ref="C14:C15"/>
    <mergeCell ref="C16:C17"/>
    <mergeCell ref="BR16:BR17"/>
    <mergeCell ref="C18:C19"/>
    <mergeCell ref="C20:C21"/>
    <mergeCell ref="BR20:BR21"/>
    <mergeCell ref="BR40:BR41"/>
    <mergeCell ref="C24:C25"/>
    <mergeCell ref="C30:C31"/>
    <mergeCell ref="S20:S21"/>
    <mergeCell ref="S22:S23"/>
    <mergeCell ref="S24:S25"/>
    <mergeCell ref="S26:S27"/>
    <mergeCell ref="S30:S31"/>
    <mergeCell ref="S36:S37"/>
    <mergeCell ref="C36:C37"/>
    <mergeCell ref="BR22:BR23"/>
    <mergeCell ref="BR24:BR25"/>
    <mergeCell ref="C22:C23"/>
    <mergeCell ref="BR30:BR31"/>
    <mergeCell ref="C26:C27"/>
    <mergeCell ref="BR36:BR37"/>
    <mergeCell ref="B22:B23"/>
    <mergeCell ref="B24:B25"/>
    <mergeCell ref="A18:A19"/>
    <mergeCell ref="B18:B19"/>
    <mergeCell ref="A14:A15"/>
    <mergeCell ref="B14:B15"/>
    <mergeCell ref="A20:A21"/>
    <mergeCell ref="B20:B21"/>
    <mergeCell ref="A16:A17"/>
    <mergeCell ref="B16:B17"/>
    <mergeCell ref="B34:B35"/>
    <mergeCell ref="A28:A29"/>
    <mergeCell ref="B28:B29"/>
    <mergeCell ref="S32:S33"/>
    <mergeCell ref="S34:S35"/>
    <mergeCell ref="A32:A33"/>
    <mergeCell ref="B32:B33"/>
    <mergeCell ref="BR26:BR27"/>
    <mergeCell ref="C28:C29"/>
    <mergeCell ref="BR28:BR29"/>
    <mergeCell ref="S28:S29"/>
    <mergeCell ref="B26:B27"/>
    <mergeCell ref="BR32:BR33"/>
    <mergeCell ref="BR34:BR35"/>
    <mergeCell ref="C32:C33"/>
    <mergeCell ref="A26:A27"/>
    <mergeCell ref="B162:B163"/>
    <mergeCell ref="A166:A167"/>
    <mergeCell ref="C168:C169"/>
    <mergeCell ref="A164:A165"/>
    <mergeCell ref="B118:B119"/>
    <mergeCell ref="B158:B159"/>
    <mergeCell ref="B112:B113"/>
    <mergeCell ref="B108:B109"/>
    <mergeCell ref="C84:C85"/>
    <mergeCell ref="B164:B165"/>
    <mergeCell ref="A168:A169"/>
    <mergeCell ref="C118:C119"/>
    <mergeCell ref="C88:C89"/>
    <mergeCell ref="A94:A95"/>
    <mergeCell ref="B94:B95"/>
    <mergeCell ref="C94:C95"/>
    <mergeCell ref="A116:A117"/>
    <mergeCell ref="A108:A109"/>
    <mergeCell ref="A162:A163"/>
    <mergeCell ref="C110:C111"/>
    <mergeCell ref="A120:A121"/>
    <mergeCell ref="B120:B121"/>
    <mergeCell ref="C120:C121"/>
    <mergeCell ref="A124:A125"/>
    <mergeCell ref="B36:B37"/>
    <mergeCell ref="A30:A31"/>
    <mergeCell ref="B30:B31"/>
    <mergeCell ref="C34:C35"/>
    <mergeCell ref="A34:A35"/>
    <mergeCell ref="BR50:BR51"/>
    <mergeCell ref="BR68:BR69"/>
    <mergeCell ref="S68:S69"/>
    <mergeCell ref="A36:A37"/>
    <mergeCell ref="A44:A45"/>
    <mergeCell ref="A64:A65"/>
    <mergeCell ref="C64:C65"/>
    <mergeCell ref="BR64:BR65"/>
    <mergeCell ref="S64:S65"/>
    <mergeCell ref="A62:A63"/>
    <mergeCell ref="B62:B63"/>
    <mergeCell ref="C62:C63"/>
    <mergeCell ref="BR62:BR63"/>
    <mergeCell ref="S62:S63"/>
    <mergeCell ref="A66:A67"/>
    <mergeCell ref="B66:B67"/>
    <mergeCell ref="C66:C67"/>
    <mergeCell ref="BR66:BR67"/>
    <mergeCell ref="S66:S67"/>
    <mergeCell ref="B40:B41"/>
    <mergeCell ref="C194:C195"/>
    <mergeCell ref="C196:C197"/>
    <mergeCell ref="C188:C189"/>
    <mergeCell ref="C191:C193"/>
    <mergeCell ref="BR166:BR167"/>
    <mergeCell ref="BR182:BR183"/>
    <mergeCell ref="BR172:BR173"/>
    <mergeCell ref="N156:R156"/>
    <mergeCell ref="I156:M156"/>
    <mergeCell ref="D156:H156"/>
    <mergeCell ref="C155:C157"/>
    <mergeCell ref="D155:R155"/>
    <mergeCell ref="BM192:BQ192"/>
    <mergeCell ref="BH192:BL192"/>
    <mergeCell ref="BC192:BG192"/>
    <mergeCell ref="AX192:BB192"/>
    <mergeCell ref="AS192:AW192"/>
    <mergeCell ref="AN192:AR192"/>
    <mergeCell ref="S160:S161"/>
    <mergeCell ref="S155:S157"/>
    <mergeCell ref="Y156:AC156"/>
    <mergeCell ref="AD156:AH156"/>
    <mergeCell ref="AI156:AM156"/>
    <mergeCell ref="BR200:BR201"/>
    <mergeCell ref="BR196:BR197"/>
    <mergeCell ref="BR176:BR177"/>
    <mergeCell ref="BR198:BR199"/>
    <mergeCell ref="BR180:BR181"/>
    <mergeCell ref="BR178:BR179"/>
    <mergeCell ref="BR184:BR185"/>
    <mergeCell ref="BR186:BR187"/>
    <mergeCell ref="BR188:BR189"/>
    <mergeCell ref="BR194:BR195"/>
    <mergeCell ref="I192:M192"/>
    <mergeCell ref="N192:R192"/>
    <mergeCell ref="BR174:BR175"/>
    <mergeCell ref="BR170:BR171"/>
    <mergeCell ref="BR191:BR193"/>
    <mergeCell ref="A96:A97"/>
    <mergeCell ref="A106:A107"/>
    <mergeCell ref="B106:B107"/>
    <mergeCell ref="C106:C107"/>
    <mergeCell ref="C180:C181"/>
    <mergeCell ref="C104:C105"/>
    <mergeCell ref="C96:C97"/>
    <mergeCell ref="S96:S97"/>
    <mergeCell ref="C112:C113"/>
    <mergeCell ref="BR114:BR115"/>
    <mergeCell ref="BR96:BR97"/>
    <mergeCell ref="A98:A99"/>
    <mergeCell ref="B98:B99"/>
    <mergeCell ref="C98:C99"/>
    <mergeCell ref="BR98:BR99"/>
    <mergeCell ref="A188:A189"/>
    <mergeCell ref="A186:A187"/>
    <mergeCell ref="A155:A157"/>
    <mergeCell ref="B186:B187"/>
    <mergeCell ref="A3:BR3"/>
    <mergeCell ref="B166:B167"/>
    <mergeCell ref="BR155:BR157"/>
    <mergeCell ref="C158:C159"/>
    <mergeCell ref="B78:B79"/>
    <mergeCell ref="C78:C79"/>
    <mergeCell ref="A40:A41"/>
    <mergeCell ref="BR80:BR81"/>
    <mergeCell ref="BR82:BR83"/>
    <mergeCell ref="C164:C165"/>
    <mergeCell ref="BR92:BR93"/>
    <mergeCell ref="BR104:BR105"/>
    <mergeCell ref="BR158:BR159"/>
    <mergeCell ref="BR160:BR161"/>
    <mergeCell ref="BR162:BR163"/>
    <mergeCell ref="BR164:BR165"/>
    <mergeCell ref="BR100:BR101"/>
    <mergeCell ref="C58:C59"/>
    <mergeCell ref="C68:C69"/>
    <mergeCell ref="C76:C77"/>
    <mergeCell ref="BR38:BR39"/>
    <mergeCell ref="BR84:BR85"/>
    <mergeCell ref="BR88:BR89"/>
    <mergeCell ref="C82:C83"/>
    <mergeCell ref="A38:A39"/>
    <mergeCell ref="BU158:BU159"/>
    <mergeCell ref="BU160:BU161"/>
    <mergeCell ref="BU162:BU163"/>
    <mergeCell ref="BU164:BU165"/>
    <mergeCell ref="BU166:BU167"/>
    <mergeCell ref="BU168:BU169"/>
    <mergeCell ref="C166:C167"/>
    <mergeCell ref="BR168:BR169"/>
    <mergeCell ref="C80:C81"/>
    <mergeCell ref="C40:C41"/>
    <mergeCell ref="C42:C43"/>
    <mergeCell ref="C46:C47"/>
    <mergeCell ref="C38:C39"/>
    <mergeCell ref="C50:C51"/>
    <mergeCell ref="BR94:BR95"/>
    <mergeCell ref="A92:A93"/>
    <mergeCell ref="B92:B93"/>
    <mergeCell ref="B38:B39"/>
    <mergeCell ref="A78:A79"/>
    <mergeCell ref="B82:B83"/>
    <mergeCell ref="A82:A83"/>
    <mergeCell ref="BR78:BR79"/>
    <mergeCell ref="AN156:AR156"/>
    <mergeCell ref="BR204:BR205"/>
    <mergeCell ref="A202:A203"/>
    <mergeCell ref="B202:B203"/>
    <mergeCell ref="C202:C203"/>
    <mergeCell ref="BR202:BR203"/>
    <mergeCell ref="S204:S205"/>
    <mergeCell ref="A204:A205"/>
    <mergeCell ref="B204:B205"/>
    <mergeCell ref="C204:C205"/>
    <mergeCell ref="C198:C199"/>
    <mergeCell ref="C200:C201"/>
    <mergeCell ref="B196:B197"/>
    <mergeCell ref="C186:C187"/>
    <mergeCell ref="BU170:BU171"/>
    <mergeCell ref="BU172:BU173"/>
    <mergeCell ref="BU182:BU183"/>
    <mergeCell ref="BU184:BU185"/>
    <mergeCell ref="BU186:BU187"/>
    <mergeCell ref="BU174:BU175"/>
    <mergeCell ref="BU176:BU177"/>
    <mergeCell ref="BU178:BU179"/>
    <mergeCell ref="BU180:BU181"/>
    <mergeCell ref="C176:C177"/>
    <mergeCell ref="C182:C183"/>
    <mergeCell ref="C178:C179"/>
    <mergeCell ref="C172:C173"/>
    <mergeCell ref="C174:C175"/>
    <mergeCell ref="S182:S183"/>
    <mergeCell ref="D191:R191"/>
    <mergeCell ref="D192:H192"/>
    <mergeCell ref="C184:C185"/>
    <mergeCell ref="S186:S187"/>
    <mergeCell ref="S191:S193"/>
  </mergeCells>
  <phoneticPr fontId="0" type="noConversion"/>
  <printOptions horizontalCentered="1"/>
  <pageMargins left="0.5" right="0.25" top="0.64" bottom="0.19685039370078741" header="0.25" footer="0.34"/>
  <pageSetup paperSize="9" scale="55" orientation="landscape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0" filterMode="1">
    <tabColor indexed="16"/>
    <pageSetUpPr fitToPage="1"/>
  </sheetPr>
  <dimension ref="A1:BS121"/>
  <sheetViews>
    <sheetView topLeftCell="H7" zoomScale="115" zoomScaleNormal="115" workbookViewId="0">
      <selection activeCell="BK50" sqref="BK50:BM50"/>
    </sheetView>
  </sheetViews>
  <sheetFormatPr defaultRowHeight="12.75"/>
  <cols>
    <col min="1" max="1" width="8" style="110" bestFit="1" customWidth="1"/>
    <col min="2" max="5" width="3.7109375" style="110" customWidth="1"/>
    <col min="6" max="6" width="4.85546875" style="110" customWidth="1"/>
    <col min="7" max="10" width="3.7109375" style="110" customWidth="1"/>
    <col min="11" max="11" width="4.85546875" style="110" customWidth="1"/>
    <col min="12" max="12" width="2.140625" style="110" customWidth="1"/>
    <col min="13" max="15" width="3.7109375" style="110" customWidth="1"/>
    <col min="16" max="16" width="4.7109375" style="110" customWidth="1"/>
    <col min="17" max="20" width="3.7109375" style="110" customWidth="1"/>
    <col min="21" max="21" width="4.42578125" style="110" customWidth="1"/>
    <col min="22" max="25" width="3.7109375" style="110" customWidth="1"/>
    <col min="26" max="26" width="4.42578125" style="110" customWidth="1"/>
    <col min="27" max="30" width="3.7109375" style="110" customWidth="1"/>
    <col min="31" max="31" width="4.42578125" style="110" customWidth="1"/>
    <col min="32" max="35" width="3.7109375" style="110" customWidth="1"/>
    <col min="36" max="36" width="4.42578125" style="110" customWidth="1"/>
    <col min="37" max="40" width="3.7109375" style="110" customWidth="1"/>
    <col min="41" max="41" width="5" style="110" bestFit="1" customWidth="1"/>
    <col min="42" max="43" width="3.7109375" style="110" customWidth="1"/>
    <col min="44" max="44" width="5.5703125" style="110" customWidth="1"/>
    <col min="45" max="45" width="3.28515625" style="110" customWidth="1"/>
    <col min="46" max="46" width="5" style="110" customWidth="1"/>
    <col min="47" max="49" width="3.140625" style="110" hidden="1" customWidth="1"/>
    <col min="50" max="50" width="2.42578125" style="110" hidden="1" customWidth="1"/>
    <col min="51" max="51" width="5" style="110" hidden="1" customWidth="1"/>
    <col min="52" max="52" width="2.42578125" style="110" bestFit="1" customWidth="1"/>
    <col min="53" max="53" width="3.140625" style="110" bestFit="1" customWidth="1"/>
    <col min="54" max="54" width="4.28515625" style="110" customWidth="1"/>
    <col min="55" max="55" width="3.5703125" style="110" customWidth="1"/>
    <col min="56" max="56" width="5" style="110" bestFit="1" customWidth="1"/>
    <col min="57" max="57" width="2.42578125" style="110" bestFit="1" customWidth="1"/>
    <col min="58" max="60" width="3.7109375" style="110" customWidth="1"/>
    <col min="61" max="61" width="4.42578125" style="110" customWidth="1"/>
    <col min="62" max="65" width="3.7109375" style="110" customWidth="1"/>
    <col min="66" max="66" width="4.42578125" style="110" customWidth="1"/>
    <col min="67" max="67" width="9.42578125" style="110" customWidth="1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75" t="s">
        <v>338</v>
      </c>
      <c r="BI1" s="1275"/>
      <c r="BJ1" s="1275"/>
      <c r="BK1" s="1275"/>
      <c r="BL1" s="1275"/>
      <c r="BM1" s="1275"/>
      <c r="BN1" s="108"/>
      <c r="BP1" s="294">
        <v>1</v>
      </c>
    </row>
    <row r="2" spans="1:71">
      <c r="A2" s="1286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286" t="e">
        <f>CONCATENATE("ОБЩИЕ РЕЗУЛЬТАТЫ КОНТРОЛЬНЫХ ЗАНЯТИЙ ЗА  ",'Учет 1б'!#REF!)</f>
        <v>#REF!</v>
      </c>
      <c r="C2" s="1286" t="e">
        <f>CONCATENATE("ОБЩИЕ РЕЗУЛЬТАТЫ КОНТРОЛЬНЫХ ЗАНЯТИЙ ЗА  ",'Учет 1б'!#REF!)</f>
        <v>#REF!</v>
      </c>
      <c r="D2" s="1286" t="e">
        <f>CONCATENATE("ОБЩИЕ РЕЗУЛЬТАТЫ КОНТРОЛЬНЫХ ЗАНЯТИЙ ЗА  ",'Учет 1б'!#REF!)</f>
        <v>#REF!</v>
      </c>
      <c r="E2" s="1286" t="e">
        <f>CONCATENATE("ОБЩИЕ РЕЗУЛЬТАТЫ КОНТРОЛЬНЫХ ЗАНЯТИЙ ЗА  ",'Учет 1б'!#REF!)</f>
        <v>#REF!</v>
      </c>
      <c r="F2" s="1286" t="e">
        <f>CONCATENATE("ОБЩИЕ РЕЗУЛЬТАТЫ КОНТРОЛЬНЫХ ЗАНЯТИЙ ЗА  ",'Учет 1б'!#REF!)</f>
        <v>#REF!</v>
      </c>
      <c r="G2" s="1286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286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286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286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286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286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286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286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286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286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286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286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286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286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286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286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286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286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286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286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286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286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286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286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286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286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286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286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286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286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286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286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286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286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286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286"/>
      <c r="AQ2" s="1286"/>
      <c r="AR2" s="1286"/>
      <c r="AS2" s="1286"/>
      <c r="AT2" s="1286"/>
      <c r="AU2" s="1286"/>
      <c r="AV2" s="1286"/>
      <c r="AW2" s="1286"/>
      <c r="AX2" s="1286"/>
      <c r="AY2" s="1286"/>
      <c r="AZ2" s="1286"/>
      <c r="BA2" s="1286"/>
      <c r="BB2" s="1286"/>
      <c r="BC2" s="1286"/>
      <c r="BD2" s="1286"/>
      <c r="BE2" s="1286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286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286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286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286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286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286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286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286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286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287" t="s">
        <v>266</v>
      </c>
      <c r="B4" s="1283" t="s">
        <v>267</v>
      </c>
      <c r="C4" s="1284"/>
      <c r="D4" s="1284"/>
      <c r="E4" s="1284"/>
      <c r="F4" s="1284"/>
      <c r="G4" s="1284"/>
      <c r="H4" s="1284"/>
      <c r="I4" s="1284"/>
      <c r="J4" s="1284"/>
      <c r="K4" s="1284"/>
      <c r="L4" s="1284"/>
      <c r="M4" s="1284"/>
      <c r="N4" s="1284"/>
      <c r="O4" s="1284"/>
      <c r="P4" s="1284"/>
      <c r="Q4" s="1284"/>
      <c r="R4" s="1284"/>
      <c r="S4" s="1284"/>
      <c r="T4" s="1284"/>
      <c r="U4" s="1284"/>
      <c r="V4" s="1284"/>
      <c r="W4" s="1284"/>
      <c r="X4" s="1284"/>
      <c r="Y4" s="1284"/>
      <c r="Z4" s="1284"/>
      <c r="AA4" s="1284"/>
      <c r="AB4" s="1284"/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4"/>
      <c r="AP4" s="1284"/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4"/>
      <c r="BD4" s="1284"/>
      <c r="BE4" s="1284"/>
      <c r="BF4" s="1284"/>
      <c r="BG4" s="1284"/>
      <c r="BH4" s="1284"/>
      <c r="BI4" s="1285"/>
      <c r="BJ4" s="1277" t="s">
        <v>268</v>
      </c>
      <c r="BK4" s="1278"/>
      <c r="BL4" s="1278"/>
      <c r="BM4" s="1278"/>
      <c r="BN4" s="1279"/>
      <c r="BO4" s="97"/>
      <c r="BP4" s="295">
        <v>1</v>
      </c>
      <c r="BQ4" s="97"/>
      <c r="BR4" s="97"/>
      <c r="BS4" s="97"/>
    </row>
    <row r="5" spans="1:71" ht="12.75" customHeight="1" thickBot="1">
      <c r="A5" s="1288"/>
      <c r="B5" s="1276" t="s">
        <v>313</v>
      </c>
      <c r="C5" s="1234"/>
      <c r="D5" s="1234"/>
      <c r="E5" s="1234"/>
      <c r="F5" s="1235"/>
      <c r="G5" s="1276" t="s">
        <v>265</v>
      </c>
      <c r="H5" s="1234"/>
      <c r="I5" s="1234"/>
      <c r="J5" s="1234"/>
      <c r="K5" s="1235"/>
      <c r="L5" s="1276" t="s">
        <v>314</v>
      </c>
      <c r="M5" s="1234"/>
      <c r="N5" s="1234"/>
      <c r="O5" s="1234"/>
      <c r="P5" s="1235"/>
      <c r="Q5" s="1276" t="s">
        <v>269</v>
      </c>
      <c r="R5" s="1234"/>
      <c r="S5" s="1234"/>
      <c r="T5" s="1234"/>
      <c r="U5" s="1235"/>
      <c r="V5" s="1276" t="s">
        <v>270</v>
      </c>
      <c r="W5" s="1234"/>
      <c r="X5" s="1234"/>
      <c r="Y5" s="1234"/>
      <c r="Z5" s="1235"/>
      <c r="AA5" s="1276" t="s">
        <v>252</v>
      </c>
      <c r="AB5" s="1234"/>
      <c r="AC5" s="1234"/>
      <c r="AD5" s="1234"/>
      <c r="AE5" s="1235"/>
      <c r="AF5" s="1276" t="s">
        <v>271</v>
      </c>
      <c r="AG5" s="1234"/>
      <c r="AH5" s="1234"/>
      <c r="AI5" s="1234"/>
      <c r="AJ5" s="1235"/>
      <c r="AK5" s="1276" t="s">
        <v>254</v>
      </c>
      <c r="AL5" s="1234"/>
      <c r="AM5" s="1234"/>
      <c r="AN5" s="1234"/>
      <c r="AO5" s="1235"/>
      <c r="AP5" s="1276" t="s">
        <v>399</v>
      </c>
      <c r="AQ5" s="1234"/>
      <c r="AR5" s="1234"/>
      <c r="AS5" s="1234"/>
      <c r="AT5" s="1235"/>
      <c r="AU5" s="1276" t="s">
        <v>400</v>
      </c>
      <c r="AV5" s="1234"/>
      <c r="AW5" s="1234"/>
      <c r="AX5" s="1234"/>
      <c r="AY5" s="1235"/>
      <c r="AZ5" s="1276" t="s">
        <v>402</v>
      </c>
      <c r="BA5" s="1234"/>
      <c r="BB5" s="1234"/>
      <c r="BC5" s="1234"/>
      <c r="BD5" s="1235"/>
      <c r="BE5" s="1276" t="s">
        <v>264</v>
      </c>
      <c r="BF5" s="1234"/>
      <c r="BG5" s="1234"/>
      <c r="BH5" s="1234"/>
      <c r="BI5" s="1235"/>
      <c r="BJ5" s="1280"/>
      <c r="BK5" s="1281"/>
      <c r="BL5" s="1281"/>
      <c r="BM5" s="1281"/>
      <c r="BN5" s="1282"/>
      <c r="BO5" s="97"/>
      <c r="BP5" s="295">
        <v>1</v>
      </c>
      <c r="BQ5" s="97"/>
      <c r="BR5" s="97"/>
      <c r="BS5" s="97"/>
    </row>
    <row r="6" spans="1:71" ht="45.75" customHeight="1" thickBot="1">
      <c r="A6" s="1289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96">
        <f>'Учет 1б'!$C$5</f>
        <v>111</v>
      </c>
      <c r="B7" s="269">
        <f>'Учет 1б'!$G$54</f>
        <v>0</v>
      </c>
      <c r="C7" s="270">
        <f>'Учет 1б'!$G$56</f>
        <v>0</v>
      </c>
      <c r="D7" s="270">
        <f>'Учет 1б'!$G$58</f>
        <v>0</v>
      </c>
      <c r="E7" s="271">
        <f>'Учет 1б'!$G$60</f>
        <v>0</v>
      </c>
      <c r="F7" s="272">
        <f>'Учет 1б'!$G$62</f>
        <v>0</v>
      </c>
      <c r="G7" s="269">
        <f>'Учет 1б'!$H$54</f>
        <v>0</v>
      </c>
      <c r="H7" s="270">
        <f>'Учет 1б'!$H$56</f>
        <v>0</v>
      </c>
      <c r="I7" s="270">
        <f>'Учет 1б'!$H$58</f>
        <v>0</v>
      </c>
      <c r="J7" s="271">
        <f>'Учет 1б'!$H$60</f>
        <v>0</v>
      </c>
      <c r="K7" s="272">
        <f>'Учет 1б'!$H$62</f>
        <v>0</v>
      </c>
      <c r="L7" s="269">
        <f>'Учет 1б'!$I$54</f>
        <v>0</v>
      </c>
      <c r="M7" s="270">
        <f>'Учет 1б'!$I$56</f>
        <v>0</v>
      </c>
      <c r="N7" s="270">
        <f>'Учет 1б'!$I$58</f>
        <v>0</v>
      </c>
      <c r="O7" s="271">
        <f>'Учет 1б'!$I$60</f>
        <v>0</v>
      </c>
      <c r="P7" s="272">
        <f>'Учет 1б'!$I$62</f>
        <v>0</v>
      </c>
      <c r="Q7" s="269">
        <f>'Учет 1б'!$J$54</f>
        <v>0</v>
      </c>
      <c r="R7" s="270">
        <f>'Учет 1б'!$J$56</f>
        <v>0</v>
      </c>
      <c r="S7" s="270">
        <f>'Учет 1б'!$J$58</f>
        <v>0</v>
      </c>
      <c r="T7" s="271">
        <f>'Учет 1б'!$J$60</f>
        <v>0</v>
      </c>
      <c r="U7" s="272">
        <f>'Учет 1б'!$J$62</f>
        <v>0</v>
      </c>
      <c r="V7" s="269">
        <f>'Учет 1б'!$K$54</f>
        <v>0</v>
      </c>
      <c r="W7" s="270">
        <f>'Учет 1б'!$K$56</f>
        <v>0</v>
      </c>
      <c r="X7" s="270">
        <f>'Учет 1б'!$K$58</f>
        <v>0</v>
      </c>
      <c r="Y7" s="271">
        <f>'Учет 1б'!$K$60</f>
        <v>0</v>
      </c>
      <c r="Z7" s="272">
        <f>'Учет 1б'!$K$62</f>
        <v>0</v>
      </c>
      <c r="AA7" s="269">
        <f>'Учет 1б'!$L$54</f>
        <v>0</v>
      </c>
      <c r="AB7" s="270">
        <f>'Учет 1б'!$L$56</f>
        <v>0</v>
      </c>
      <c r="AC7" s="270">
        <f>'Учет 1б'!$L$58</f>
        <v>0</v>
      </c>
      <c r="AD7" s="271">
        <f>'Учет 1б'!$L$60</f>
        <v>0</v>
      </c>
      <c r="AE7" s="272">
        <f>'Учет 1б'!$L$62</f>
        <v>0</v>
      </c>
      <c r="AF7" s="269">
        <f>'Учет 1б'!$M$54</f>
        <v>0</v>
      </c>
      <c r="AG7" s="270">
        <f>'Учет 1б'!$M$56</f>
        <v>0</v>
      </c>
      <c r="AH7" s="270">
        <f>'Учет 1б'!$M$58</f>
        <v>0</v>
      </c>
      <c r="AI7" s="271">
        <f>'Учет 1б'!$M$60</f>
        <v>0</v>
      </c>
      <c r="AJ7" s="272">
        <f>'Учет 1б'!$M$62</f>
        <v>0</v>
      </c>
      <c r="AK7" s="269">
        <f>'Учет 1б'!$N$54</f>
        <v>0</v>
      </c>
      <c r="AL7" s="270">
        <f>'Учет 1б'!$N$56</f>
        <v>0</v>
      </c>
      <c r="AM7" s="270">
        <f>'Учет 1б'!$N$58</f>
        <v>0</v>
      </c>
      <c r="AN7" s="271">
        <f>'Учет 1б'!$N$60</f>
        <v>0</v>
      </c>
      <c r="AO7" s="272">
        <f>'Учет 1б'!$N$62</f>
        <v>0</v>
      </c>
      <c r="AP7" s="269">
        <f>'Учет 1б'!$O$54</f>
        <v>0</v>
      </c>
      <c r="AQ7" s="270">
        <f>'Учет 1б'!$O$56</f>
        <v>0</v>
      </c>
      <c r="AR7" s="270">
        <f>'Учет 1б'!$O$58</f>
        <v>0</v>
      </c>
      <c r="AS7" s="271">
        <f>'Учет 1б'!$O$60</f>
        <v>0</v>
      </c>
      <c r="AT7" s="272">
        <f>'Учет 1б'!$O$62</f>
        <v>0</v>
      </c>
      <c r="AU7" s="269">
        <f>'Учет 1б'!$P$54</f>
        <v>0</v>
      </c>
      <c r="AV7" s="270">
        <f>'Учет 1б'!$P$56</f>
        <v>0</v>
      </c>
      <c r="AW7" s="270">
        <f>'Учет 1б'!$P$58</f>
        <v>0</v>
      </c>
      <c r="AX7" s="271">
        <f>'Учет 1б'!$P$60</f>
        <v>0</v>
      </c>
      <c r="AY7" s="272">
        <f>'Учет 1б'!$P$62</f>
        <v>0</v>
      </c>
      <c r="AZ7" s="269">
        <f>'Учет 1б'!$Q$54</f>
        <v>0</v>
      </c>
      <c r="BA7" s="270">
        <f>'Учет 1б'!$Q$56</f>
        <v>0</v>
      </c>
      <c r="BB7" s="270">
        <f>'Учет 1б'!$Q$58</f>
        <v>0</v>
      </c>
      <c r="BC7" s="271">
        <f>'Учет 1б'!$Q$60</f>
        <v>0</v>
      </c>
      <c r="BD7" s="272">
        <f>'Учет 1б'!$Q$62</f>
        <v>0</v>
      </c>
      <c r="BE7" s="269">
        <f>'Учет 1б'!$R$54</f>
        <v>0</v>
      </c>
      <c r="BF7" s="270">
        <f>'Учет 1б'!$R$56</f>
        <v>0</v>
      </c>
      <c r="BG7" s="270">
        <f>'Учет 1б'!$R$58</f>
        <v>0</v>
      </c>
      <c r="BH7" s="271">
        <f>'Учет 1б'!$R$60</f>
        <v>0</v>
      </c>
      <c r="BI7" s="272">
        <f>'Учет 1б'!$R$62</f>
        <v>0</v>
      </c>
      <c r="BJ7" s="269">
        <f>'Учет 1б'!$S$54</f>
        <v>0</v>
      </c>
      <c r="BK7" s="270">
        <f>'Учет 1б'!$S$56</f>
        <v>0</v>
      </c>
      <c r="BL7" s="270">
        <f>'Учет 1б'!$S$58</f>
        <v>0</v>
      </c>
      <c r="BM7" s="271">
        <f>'Учет 1б'!$S$60</f>
        <v>0</v>
      </c>
      <c r="BN7" s="272">
        <f>'Учет 1б'!$S$62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90"/>
      <c r="B8" s="273">
        <f>'Учет 1б'!$G$55</f>
        <v>0</v>
      </c>
      <c r="C8" s="274">
        <f>'Учет 1б'!$G$57</f>
        <v>0</v>
      </c>
      <c r="D8" s="274">
        <f>'Учет 1б'!$G$59</f>
        <v>0</v>
      </c>
      <c r="E8" s="275">
        <f>'Учет 1б'!$G$61</f>
        <v>0</v>
      </c>
      <c r="F8" s="276">
        <f>'Учет 1б'!$G$63</f>
        <v>0</v>
      </c>
      <c r="G8" s="273">
        <f>'Учет 1б'!$H$55</f>
        <v>0</v>
      </c>
      <c r="H8" s="274">
        <f>'Учет 1б'!$H$57</f>
        <v>0</v>
      </c>
      <c r="I8" s="274">
        <f>'Учет 1б'!$H$59</f>
        <v>0</v>
      </c>
      <c r="J8" s="275">
        <f>'Учет 1б'!$H$61</f>
        <v>0</v>
      </c>
      <c r="K8" s="276">
        <f>'Учет 1б'!$H$63</f>
        <v>0</v>
      </c>
      <c r="L8" s="273">
        <f>'Учет 1б'!$I$55</f>
        <v>0</v>
      </c>
      <c r="M8" s="274">
        <f>'Учет 1б'!$I$57</f>
        <v>0</v>
      </c>
      <c r="N8" s="274">
        <f>'Учет 1б'!$I$59</f>
        <v>0</v>
      </c>
      <c r="O8" s="275">
        <f>'Учет 1б'!$I$61</f>
        <v>0</v>
      </c>
      <c r="P8" s="276">
        <f>'Учет 1б'!$I$63</f>
        <v>0</v>
      </c>
      <c r="Q8" s="273">
        <f>'Учет 1б'!$J$55</f>
        <v>0</v>
      </c>
      <c r="R8" s="274">
        <f>'Учет 1б'!$J$57</f>
        <v>0</v>
      </c>
      <c r="S8" s="274">
        <f>'Учет 1б'!$J$59</f>
        <v>0</v>
      </c>
      <c r="T8" s="275">
        <f>'Учет 1б'!$J$61</f>
        <v>0</v>
      </c>
      <c r="U8" s="276">
        <f>'Учет 1б'!$J$63</f>
        <v>0</v>
      </c>
      <c r="V8" s="273">
        <f>'Учет 1б'!$K$55</f>
        <v>0</v>
      </c>
      <c r="W8" s="274">
        <f>'Учет 1б'!$K$57</f>
        <v>0</v>
      </c>
      <c r="X8" s="274">
        <f>'Учет 1б'!$K$59</f>
        <v>0</v>
      </c>
      <c r="Y8" s="275">
        <f>'Учет 1б'!$K$61</f>
        <v>0</v>
      </c>
      <c r="Z8" s="276">
        <f>'Учет 1б'!$K$63</f>
        <v>0</v>
      </c>
      <c r="AA8" s="273">
        <f>'Учет 1б'!$L$55</f>
        <v>0</v>
      </c>
      <c r="AB8" s="274">
        <f>'Учет 1б'!$L$57</f>
        <v>0</v>
      </c>
      <c r="AC8" s="274">
        <f>'Учет 1б'!$L$59</f>
        <v>0</v>
      </c>
      <c r="AD8" s="275">
        <f>'Учет 1б'!$L$61</f>
        <v>0</v>
      </c>
      <c r="AE8" s="276">
        <f>'Учет 1б'!$L$63</f>
        <v>0</v>
      </c>
      <c r="AF8" s="273">
        <f>'Учет 1б'!$M$55</f>
        <v>0</v>
      </c>
      <c r="AG8" s="274">
        <f>'Учет 1б'!$M$57</f>
        <v>0</v>
      </c>
      <c r="AH8" s="274">
        <f>'Учет 1б'!$M$59</f>
        <v>0</v>
      </c>
      <c r="AI8" s="275">
        <f>'Учет 1б'!$M$61</f>
        <v>0</v>
      </c>
      <c r="AJ8" s="276">
        <f>'Учет 1б'!$M$63</f>
        <v>0</v>
      </c>
      <c r="AK8" s="273">
        <f>'Учет 1б'!$N$55</f>
        <v>0</v>
      </c>
      <c r="AL8" s="274">
        <f>'Учет 1б'!$N$57</f>
        <v>0</v>
      </c>
      <c r="AM8" s="274">
        <f>'Учет 1б'!$N$59</f>
        <v>0</v>
      </c>
      <c r="AN8" s="275">
        <f>'Учет 1б'!$N$61</f>
        <v>0</v>
      </c>
      <c r="AO8" s="276">
        <f>'Учет 1б'!$N$63</f>
        <v>0</v>
      </c>
      <c r="AP8" s="273">
        <f>'Учет 1б'!$O$55</f>
        <v>0</v>
      </c>
      <c r="AQ8" s="274">
        <f>'Учет 1б'!$O$57</f>
        <v>0</v>
      </c>
      <c r="AR8" s="274">
        <f>'Учет 1б'!$O$59</f>
        <v>0</v>
      </c>
      <c r="AS8" s="275">
        <f>'Учет 1б'!$O$61</f>
        <v>0</v>
      </c>
      <c r="AT8" s="276">
        <f>'Учет 1б'!$O$63</f>
        <v>0</v>
      </c>
      <c r="AU8" s="273">
        <f>'Учет 1б'!$P$55</f>
        <v>0</v>
      </c>
      <c r="AV8" s="274">
        <f>'Учет 1б'!$P$57</f>
        <v>0</v>
      </c>
      <c r="AW8" s="274">
        <f>'Учет 1б'!$P$59</f>
        <v>0</v>
      </c>
      <c r="AX8" s="275">
        <f>'Учет 1б'!$P$61</f>
        <v>0</v>
      </c>
      <c r="AY8" s="276">
        <f>'Учет 1б'!$P$63</f>
        <v>0</v>
      </c>
      <c r="AZ8" s="273">
        <f>'Учет 1б'!$Q$55</f>
        <v>0</v>
      </c>
      <c r="BA8" s="274">
        <f>'Учет 1б'!$Q$57</f>
        <v>0</v>
      </c>
      <c r="BB8" s="274">
        <f>'Учет 1б'!$Q$59</f>
        <v>0</v>
      </c>
      <c r="BC8" s="275">
        <f>'Учет 1б'!$Q$61</f>
        <v>0</v>
      </c>
      <c r="BD8" s="276">
        <f>'Учет 1б'!$Q$63</f>
        <v>0</v>
      </c>
      <c r="BE8" s="273">
        <f>'Учет 1б'!$R$55</f>
        <v>0</v>
      </c>
      <c r="BF8" s="274">
        <f>'Учет 1б'!$R$57</f>
        <v>0</v>
      </c>
      <c r="BG8" s="274">
        <f>'Учет 1б'!$R$59</f>
        <v>0</v>
      </c>
      <c r="BH8" s="275">
        <f>'Учет 1б'!$R$61</f>
        <v>0</v>
      </c>
      <c r="BI8" s="276">
        <f>'Учет 1б'!$R$63</f>
        <v>0</v>
      </c>
      <c r="BJ8" s="273">
        <f>'Учет 1б'!$S$55</f>
        <v>0</v>
      </c>
      <c r="BK8" s="274">
        <f>'Учет 1б'!$S$57</f>
        <v>0</v>
      </c>
      <c r="BL8" s="274">
        <f>'Учет 1б'!$S$59</f>
        <v>0</v>
      </c>
      <c r="BM8" s="275">
        <f>'Учет 1б'!$S$61</f>
        <v>0</v>
      </c>
      <c r="BN8" s="276">
        <f>'Учет 1б'!$S$63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90">
        <f>'Учет 1б'!$C$65</f>
        <v>112</v>
      </c>
      <c r="B9" s="269">
        <f>'Учет 1б'!$G$114</f>
        <v>0</v>
      </c>
      <c r="C9" s="270">
        <f>'Учет 1б'!$G$116</f>
        <v>0</v>
      </c>
      <c r="D9" s="270">
        <f>'Учет 1б'!$G$118</f>
        <v>0</v>
      </c>
      <c r="E9" s="271">
        <f>'Учет 1б'!$G$120</f>
        <v>0</v>
      </c>
      <c r="F9" s="272">
        <f>'Учет 1б'!$G$122</f>
        <v>0</v>
      </c>
      <c r="G9" s="269">
        <f>'Учет 1б'!$H$114</f>
        <v>0</v>
      </c>
      <c r="H9" s="270">
        <f>'Учет 1б'!$H$116</f>
        <v>0</v>
      </c>
      <c r="I9" s="270">
        <f>'Учет 1б'!$H$118</f>
        <v>0</v>
      </c>
      <c r="J9" s="271">
        <f>'Учет 1б'!$H$120</f>
        <v>0</v>
      </c>
      <c r="K9" s="272">
        <f>'Учет 1б'!$H$122</f>
        <v>0</v>
      </c>
      <c r="L9" s="269">
        <f>'Учет 1б'!$I$114</f>
        <v>0</v>
      </c>
      <c r="M9" s="270">
        <f>'Учет 1б'!$I$116</f>
        <v>0</v>
      </c>
      <c r="N9" s="270">
        <f>'Учет 1б'!$I$118</f>
        <v>0</v>
      </c>
      <c r="O9" s="271">
        <f>'Учет 1б'!$I$120</f>
        <v>0</v>
      </c>
      <c r="P9" s="272">
        <f>'Учет 1б'!$I$122</f>
        <v>0</v>
      </c>
      <c r="Q9" s="269">
        <f>'Учет 1б'!$J$114</f>
        <v>0</v>
      </c>
      <c r="R9" s="270">
        <f>'Учет 1б'!$J$116</f>
        <v>0</v>
      </c>
      <c r="S9" s="270">
        <f>'Учет 1б'!$J$118</f>
        <v>0</v>
      </c>
      <c r="T9" s="271">
        <f>'Учет 1б'!$J$120</f>
        <v>0</v>
      </c>
      <c r="U9" s="272">
        <f>'Учет 1б'!$J$122</f>
        <v>0</v>
      </c>
      <c r="V9" s="269">
        <f>'Учет 1б'!$K$114</f>
        <v>0</v>
      </c>
      <c r="W9" s="270">
        <f>'Учет 1б'!$K$116</f>
        <v>0</v>
      </c>
      <c r="X9" s="270">
        <f>'Учет 1б'!$K$118</f>
        <v>0</v>
      </c>
      <c r="Y9" s="271">
        <f>'Учет 1б'!$K$120</f>
        <v>0</v>
      </c>
      <c r="Z9" s="272">
        <f>'Учет 1б'!$K$122</f>
        <v>0</v>
      </c>
      <c r="AA9" s="269">
        <f>'Учет 1б'!$L$114</f>
        <v>0</v>
      </c>
      <c r="AB9" s="270">
        <f>'Учет 1б'!$L$116</f>
        <v>0</v>
      </c>
      <c r="AC9" s="270">
        <f>'Учет 1б'!$L$118</f>
        <v>0</v>
      </c>
      <c r="AD9" s="271">
        <f>'Учет 1б'!$L$120</f>
        <v>0</v>
      </c>
      <c r="AE9" s="272">
        <f>'Учет 1б'!$L$122</f>
        <v>0</v>
      </c>
      <c r="AF9" s="269">
        <f>'Учет 1б'!$M$114</f>
        <v>0</v>
      </c>
      <c r="AG9" s="270">
        <f>'Учет 1б'!$M$116</f>
        <v>0</v>
      </c>
      <c r="AH9" s="270">
        <f>'Учет 1б'!$M$118</f>
        <v>0</v>
      </c>
      <c r="AI9" s="271">
        <f>'Учет 1б'!$M$120</f>
        <v>0</v>
      </c>
      <c r="AJ9" s="272">
        <f>'Учет 1б'!$M$122</f>
        <v>0</v>
      </c>
      <c r="AK9" s="269">
        <f>'Учет 1б'!$N$114</f>
        <v>0</v>
      </c>
      <c r="AL9" s="270">
        <f>'Учет 1б'!$N$116</f>
        <v>0</v>
      </c>
      <c r="AM9" s="270">
        <f>'Учет 1б'!$N$118</f>
        <v>0</v>
      </c>
      <c r="AN9" s="271">
        <f>'Учет 1б'!$N$120</f>
        <v>0</v>
      </c>
      <c r="AO9" s="272">
        <f>'Учет 1б'!$N$122</f>
        <v>0</v>
      </c>
      <c r="AP9" s="269">
        <f>'Учет 1б'!$O$114</f>
        <v>0</v>
      </c>
      <c r="AQ9" s="270">
        <f>'Учет 1б'!$O$116</f>
        <v>0</v>
      </c>
      <c r="AR9" s="270">
        <f>'Учет 1б'!$O$118</f>
        <v>0</v>
      </c>
      <c r="AS9" s="271">
        <f>'Учет 1б'!$O$120</f>
        <v>0</v>
      </c>
      <c r="AT9" s="272">
        <f>'Учет 1б'!$O$122</f>
        <v>0</v>
      </c>
      <c r="AU9" s="269">
        <f>'Учет 1б'!$P$114</f>
        <v>0</v>
      </c>
      <c r="AV9" s="270">
        <f>'Учет 1б'!$P$116</f>
        <v>0</v>
      </c>
      <c r="AW9" s="270">
        <f>'Учет 1б'!$P$118</f>
        <v>0</v>
      </c>
      <c r="AX9" s="271">
        <f>'Учет 1б'!$P$120</f>
        <v>0</v>
      </c>
      <c r="AY9" s="272">
        <f>'Учет 1б'!$P$122</f>
        <v>0</v>
      </c>
      <c r="AZ9" s="269">
        <f>'Учет 1б'!$Q$114</f>
        <v>0</v>
      </c>
      <c r="BA9" s="270">
        <f>'Учет 1б'!$Q$116</f>
        <v>0</v>
      </c>
      <c r="BB9" s="270">
        <f>'Учет 1б'!$Q$118</f>
        <v>0</v>
      </c>
      <c r="BC9" s="271">
        <f>'Учет 1б'!$Q$120</f>
        <v>0</v>
      </c>
      <c r="BD9" s="272">
        <f>'Учет 1б'!$Q$122</f>
        <v>0</v>
      </c>
      <c r="BE9" s="269">
        <f>'Учет 1б'!$R$114</f>
        <v>0</v>
      </c>
      <c r="BF9" s="270">
        <f>'Учет 1б'!$R$116</f>
        <v>0</v>
      </c>
      <c r="BG9" s="270">
        <f>'Учет 1б'!$R$118</f>
        <v>0</v>
      </c>
      <c r="BH9" s="271">
        <f>'Учет 1б'!$R$120</f>
        <v>0</v>
      </c>
      <c r="BI9" s="272">
        <f>'Учет 1б'!$R$122</f>
        <v>0</v>
      </c>
      <c r="BJ9" s="269">
        <f>'Учет 1б'!$S$114</f>
        <v>0</v>
      </c>
      <c r="BK9" s="270">
        <f>'Учет 1б'!$S$116</f>
        <v>0</v>
      </c>
      <c r="BL9" s="270">
        <f>'Учет 1б'!$S$118</f>
        <v>0</v>
      </c>
      <c r="BM9" s="271">
        <f>'Учет 1б'!$S$120</f>
        <v>0</v>
      </c>
      <c r="BN9" s="272">
        <f>'Учет 1б'!$S$122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90"/>
      <c r="B10" s="273">
        <f>'Учет 1б'!$G$115</f>
        <v>0</v>
      </c>
      <c r="C10" s="274">
        <f>'Учет 1б'!$G$117</f>
        <v>0</v>
      </c>
      <c r="D10" s="274">
        <f>'Учет 1б'!$G$119</f>
        <v>0</v>
      </c>
      <c r="E10" s="275">
        <f>'Учет 1б'!$G$121</f>
        <v>0</v>
      </c>
      <c r="F10" s="276">
        <f>'Учет 1б'!$G$123</f>
        <v>0</v>
      </c>
      <c r="G10" s="273">
        <f>'Учет 1б'!$H$115</f>
        <v>0</v>
      </c>
      <c r="H10" s="274">
        <f>'Учет 1б'!$H$117</f>
        <v>0</v>
      </c>
      <c r="I10" s="274">
        <f>'Учет 1б'!$H$119</f>
        <v>0</v>
      </c>
      <c r="J10" s="275">
        <f>'Учет 1б'!$H$121</f>
        <v>0</v>
      </c>
      <c r="K10" s="276">
        <f>'Учет 1б'!$H$123</f>
        <v>0</v>
      </c>
      <c r="L10" s="273">
        <f>'Учет 1б'!$I$115</f>
        <v>0</v>
      </c>
      <c r="M10" s="274">
        <f>'Учет 1б'!$I$117</f>
        <v>0</v>
      </c>
      <c r="N10" s="274">
        <f>'Учет 1б'!$I$119</f>
        <v>0</v>
      </c>
      <c r="O10" s="275">
        <f>'Учет 1б'!$I$121</f>
        <v>0</v>
      </c>
      <c r="P10" s="276">
        <f>'Учет 1б'!$I$123</f>
        <v>0</v>
      </c>
      <c r="Q10" s="273">
        <f>'Учет 1б'!$J$115</f>
        <v>0</v>
      </c>
      <c r="R10" s="274">
        <f>'Учет 1б'!$J$117</f>
        <v>0</v>
      </c>
      <c r="S10" s="274">
        <f>'Учет 1б'!$J$119</f>
        <v>0</v>
      </c>
      <c r="T10" s="275">
        <f>'Учет 1б'!$J$121</f>
        <v>0</v>
      </c>
      <c r="U10" s="276">
        <f>'Учет 1б'!$J$123</f>
        <v>0</v>
      </c>
      <c r="V10" s="273">
        <f>'Учет 1б'!$K$115</f>
        <v>0</v>
      </c>
      <c r="W10" s="274">
        <f>'Учет 1б'!$K$117</f>
        <v>0</v>
      </c>
      <c r="X10" s="274">
        <f>'Учет 1б'!$K$119</f>
        <v>0</v>
      </c>
      <c r="Y10" s="275">
        <f>'Учет 1б'!$K$121</f>
        <v>0</v>
      </c>
      <c r="Z10" s="276">
        <f>'Учет 1б'!$K$123</f>
        <v>0</v>
      </c>
      <c r="AA10" s="273">
        <f>'Учет 1б'!$L$115</f>
        <v>0</v>
      </c>
      <c r="AB10" s="274">
        <f>'Учет 1б'!$L$117</f>
        <v>0</v>
      </c>
      <c r="AC10" s="274">
        <f>'Учет 1б'!$L$119</f>
        <v>0</v>
      </c>
      <c r="AD10" s="275">
        <f>'Учет 1б'!$L$121</f>
        <v>0</v>
      </c>
      <c r="AE10" s="276">
        <f>'Учет 1б'!$L$123</f>
        <v>0</v>
      </c>
      <c r="AF10" s="273">
        <f>'Учет 1б'!$M$115</f>
        <v>0</v>
      </c>
      <c r="AG10" s="274">
        <f>'Учет 1б'!$M$117</f>
        <v>0</v>
      </c>
      <c r="AH10" s="274">
        <f>'Учет 1б'!$M$119</f>
        <v>0</v>
      </c>
      <c r="AI10" s="275">
        <f>'Учет 1б'!$M$121</f>
        <v>0</v>
      </c>
      <c r="AJ10" s="276">
        <f>'Учет 1б'!$M$123</f>
        <v>0</v>
      </c>
      <c r="AK10" s="273">
        <f>'Учет 1б'!$N$115</f>
        <v>0</v>
      </c>
      <c r="AL10" s="274">
        <f>'Учет 1б'!$N$117</f>
        <v>0</v>
      </c>
      <c r="AM10" s="274">
        <f>'Учет 1б'!$N$119</f>
        <v>0</v>
      </c>
      <c r="AN10" s="275">
        <f>'Учет 1б'!$N$121</f>
        <v>0</v>
      </c>
      <c r="AO10" s="276">
        <f>'Учет 1б'!$N$123</f>
        <v>0</v>
      </c>
      <c r="AP10" s="273">
        <f>'Учет 1б'!$O$115</f>
        <v>0</v>
      </c>
      <c r="AQ10" s="274">
        <f>'Учет 1б'!$O$117</f>
        <v>0</v>
      </c>
      <c r="AR10" s="274">
        <f>'Учет 1б'!$O$119</f>
        <v>0</v>
      </c>
      <c r="AS10" s="275">
        <f>'Учет 1б'!$O$121</f>
        <v>0</v>
      </c>
      <c r="AT10" s="276">
        <f>'Учет 1б'!$O$123</f>
        <v>0</v>
      </c>
      <c r="AU10" s="273">
        <f>'Учет 1б'!$P$115</f>
        <v>0</v>
      </c>
      <c r="AV10" s="274">
        <f>'Учет 1б'!$P$117</f>
        <v>0</v>
      </c>
      <c r="AW10" s="274">
        <f>'Учет 1б'!$P$119</f>
        <v>0</v>
      </c>
      <c r="AX10" s="275">
        <f>'Учет 1б'!$P$121</f>
        <v>0</v>
      </c>
      <c r="AY10" s="276">
        <f>'Учет 1б'!$P$123</f>
        <v>0</v>
      </c>
      <c r="AZ10" s="273">
        <f>'Учет 1б'!$Q$115</f>
        <v>0</v>
      </c>
      <c r="BA10" s="274">
        <f>'Учет 1б'!$Q$117</f>
        <v>0</v>
      </c>
      <c r="BB10" s="274">
        <f>'Учет 1б'!$Q$119</f>
        <v>0</v>
      </c>
      <c r="BC10" s="275">
        <f>'Учет 1б'!$Q$121</f>
        <v>0</v>
      </c>
      <c r="BD10" s="276">
        <f>'Учет 1б'!$Q$123</f>
        <v>0</v>
      </c>
      <c r="BE10" s="273">
        <f>'Учет 1б'!$R$115</f>
        <v>0</v>
      </c>
      <c r="BF10" s="274">
        <f>'Учет 1б'!$R$117</f>
        <v>0</v>
      </c>
      <c r="BG10" s="274">
        <f>'Учет 1б'!$R$119</f>
        <v>0</v>
      </c>
      <c r="BH10" s="275">
        <f>'Учет 1б'!$R$121</f>
        <v>0</v>
      </c>
      <c r="BI10" s="276">
        <f>'Учет 1б'!$R$123</f>
        <v>0</v>
      </c>
      <c r="BJ10" s="273">
        <f>'Учет 1б'!$S$115</f>
        <v>0</v>
      </c>
      <c r="BK10" s="274">
        <f>'Учет 1б'!$S$117</f>
        <v>0</v>
      </c>
      <c r="BL10" s="274">
        <f>'Учет 1б'!$S$119</f>
        <v>0</v>
      </c>
      <c r="BM10" s="275">
        <f>'Учет 1б'!$S$121</f>
        <v>0</v>
      </c>
      <c r="BN10" s="276">
        <f>'Учет 1б'!$S$123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90">
        <f>'Учет 1б'!$C$125</f>
        <v>113</v>
      </c>
      <c r="B11" s="269">
        <f>'Учет 1б'!$G$174</f>
        <v>0</v>
      </c>
      <c r="C11" s="270">
        <f>'Учет 1б'!$G$176</f>
        <v>0</v>
      </c>
      <c r="D11" s="270">
        <f>'Учет 1б'!$G$178</f>
        <v>0</v>
      </c>
      <c r="E11" s="271">
        <f>'Учет 1б'!$G$180</f>
        <v>0</v>
      </c>
      <c r="F11" s="272">
        <f>'Учет 1б'!$G$182</f>
        <v>0</v>
      </c>
      <c r="G11" s="269">
        <f>'Учет 1б'!$H$174</f>
        <v>0</v>
      </c>
      <c r="H11" s="270">
        <f>'Учет 1б'!$H$176</f>
        <v>0</v>
      </c>
      <c r="I11" s="270">
        <f>'Учет 1б'!$H$178</f>
        <v>0</v>
      </c>
      <c r="J11" s="271">
        <f>'Учет 1б'!$H$180</f>
        <v>0</v>
      </c>
      <c r="K11" s="272">
        <f>'Учет 1б'!$H$182</f>
        <v>0</v>
      </c>
      <c r="L11" s="269">
        <f>'Учет 1б'!$I$174</f>
        <v>0</v>
      </c>
      <c r="M11" s="270">
        <f>'Учет 1б'!$I$176</f>
        <v>0</v>
      </c>
      <c r="N11" s="270">
        <f>'Учет 1б'!$I$178</f>
        <v>0</v>
      </c>
      <c r="O11" s="271">
        <f>'Учет 1б'!$I$180</f>
        <v>0</v>
      </c>
      <c r="P11" s="272">
        <f>'Учет 1б'!$I$182</f>
        <v>0</v>
      </c>
      <c r="Q11" s="269">
        <f>'Учет 1б'!$J$174</f>
        <v>0</v>
      </c>
      <c r="R11" s="270">
        <f>'Учет 1б'!$J$176</f>
        <v>0</v>
      </c>
      <c r="S11" s="270">
        <f>'Учет 1б'!$J$178</f>
        <v>0</v>
      </c>
      <c r="T11" s="271">
        <f>'Учет 1б'!$J$180</f>
        <v>0</v>
      </c>
      <c r="U11" s="272">
        <f>'Учет 1б'!$J$182</f>
        <v>0</v>
      </c>
      <c r="V11" s="269">
        <f>'Учет 1б'!$K$174</f>
        <v>0</v>
      </c>
      <c r="W11" s="270">
        <f>'Учет 1б'!$K$176</f>
        <v>0</v>
      </c>
      <c r="X11" s="270">
        <f>'Учет 1б'!$K$178</f>
        <v>0</v>
      </c>
      <c r="Y11" s="271">
        <f>'Учет 1б'!$K$180</f>
        <v>0</v>
      </c>
      <c r="Z11" s="272">
        <f>'Учет 1б'!$K$182</f>
        <v>0</v>
      </c>
      <c r="AA11" s="269">
        <f>'Учет 1б'!$L$174</f>
        <v>0</v>
      </c>
      <c r="AB11" s="270">
        <f>'Учет 1б'!$L$176</f>
        <v>0</v>
      </c>
      <c r="AC11" s="270">
        <f>'Учет 1б'!$L$178</f>
        <v>0</v>
      </c>
      <c r="AD11" s="271">
        <f>'Учет 1б'!$L$180</f>
        <v>0</v>
      </c>
      <c r="AE11" s="272">
        <f>'Учет 1б'!$L$182</f>
        <v>0</v>
      </c>
      <c r="AF11" s="269">
        <f>'Учет 1б'!$M$174</f>
        <v>0</v>
      </c>
      <c r="AG11" s="270">
        <f>'Учет 1б'!$M$176</f>
        <v>0</v>
      </c>
      <c r="AH11" s="270">
        <f>'Учет 1б'!$M$178</f>
        <v>0</v>
      </c>
      <c r="AI11" s="271">
        <f>'Учет 1б'!$M$180</f>
        <v>0</v>
      </c>
      <c r="AJ11" s="272">
        <f>'Учет 1б'!$M$182</f>
        <v>0</v>
      </c>
      <c r="AK11" s="269">
        <f>'Учет 1б'!$N$174</f>
        <v>0</v>
      </c>
      <c r="AL11" s="270">
        <f>'Учет 1б'!$N$176</f>
        <v>0</v>
      </c>
      <c r="AM11" s="270">
        <f>'Учет 1б'!$N$178</f>
        <v>0</v>
      </c>
      <c r="AN11" s="271">
        <f>'Учет 1б'!$N$180</f>
        <v>0</v>
      </c>
      <c r="AO11" s="272">
        <f>'Учет 1б'!$N$182</f>
        <v>0</v>
      </c>
      <c r="AP11" s="269">
        <f>'Учет 1б'!$O$174</f>
        <v>0</v>
      </c>
      <c r="AQ11" s="270">
        <f>'Учет 1б'!$O$176</f>
        <v>0</v>
      </c>
      <c r="AR11" s="270">
        <f>'Учет 1б'!$O$178</f>
        <v>0</v>
      </c>
      <c r="AS11" s="271">
        <f>'Учет 1б'!$O$180</f>
        <v>0</v>
      </c>
      <c r="AT11" s="272">
        <f>'Учет 1б'!$O$182</f>
        <v>0</v>
      </c>
      <c r="AU11" s="269">
        <f>'Учет 1б'!$P$174</f>
        <v>0</v>
      </c>
      <c r="AV11" s="270">
        <f>'Учет 1б'!$P$176</f>
        <v>0</v>
      </c>
      <c r="AW11" s="270">
        <f>'Учет 1б'!$P$178</f>
        <v>0</v>
      </c>
      <c r="AX11" s="271">
        <f>'Учет 1б'!$P$180</f>
        <v>0</v>
      </c>
      <c r="AY11" s="272">
        <f>'Учет 1б'!$P$182</f>
        <v>0</v>
      </c>
      <c r="AZ11" s="269">
        <f>'Учет 1б'!$Q$174</f>
        <v>0</v>
      </c>
      <c r="BA11" s="270">
        <f>'Учет 1б'!$Q$176</f>
        <v>0</v>
      </c>
      <c r="BB11" s="270">
        <f>'Учет 1б'!$Q$178</f>
        <v>0</v>
      </c>
      <c r="BC11" s="271">
        <f>'Учет 1б'!$Q$180</f>
        <v>0</v>
      </c>
      <c r="BD11" s="272">
        <f>'Учет 1б'!$Q$182</f>
        <v>0</v>
      </c>
      <c r="BE11" s="269">
        <f>'Учет 1б'!$R$174</f>
        <v>0</v>
      </c>
      <c r="BF11" s="270">
        <f>'Учет 1б'!$R$176</f>
        <v>0</v>
      </c>
      <c r="BG11" s="270">
        <f>'Учет 1б'!$R$178</f>
        <v>0</v>
      </c>
      <c r="BH11" s="271">
        <f>'Учет 1б'!$R$180</f>
        <v>0</v>
      </c>
      <c r="BI11" s="272">
        <f>'Учет 1б'!$R$182</f>
        <v>0</v>
      </c>
      <c r="BJ11" s="269">
        <f>'Учет 1б'!$S$174</f>
        <v>0</v>
      </c>
      <c r="BK11" s="270">
        <f>'Учет 1б'!$S$176</f>
        <v>0</v>
      </c>
      <c r="BL11" s="270">
        <f>'Учет 1б'!$S$178</f>
        <v>0</v>
      </c>
      <c r="BM11" s="271">
        <f>'Учет 1б'!$S$180</f>
        <v>0</v>
      </c>
      <c r="BN11" s="272">
        <f>'Учет 1б'!$S$182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90"/>
      <c r="B12" s="273">
        <f>'Учет 1б'!$G$175</f>
        <v>0</v>
      </c>
      <c r="C12" s="274">
        <f>'Учет 1б'!$G$177</f>
        <v>0</v>
      </c>
      <c r="D12" s="274">
        <f>'Учет 1б'!$G$179</f>
        <v>0</v>
      </c>
      <c r="E12" s="275">
        <f>'Учет 1б'!$G$181</f>
        <v>0</v>
      </c>
      <c r="F12" s="276">
        <f>'Учет 1б'!$G$183</f>
        <v>0</v>
      </c>
      <c r="G12" s="273">
        <f>'Учет 1б'!$H$175</f>
        <v>0</v>
      </c>
      <c r="H12" s="274">
        <f>'Учет 1б'!$H$177</f>
        <v>0</v>
      </c>
      <c r="I12" s="274">
        <f>'Учет 1б'!$H$179</f>
        <v>0</v>
      </c>
      <c r="J12" s="275">
        <f>'Учет 1б'!$H$181</f>
        <v>0</v>
      </c>
      <c r="K12" s="276">
        <f>'Учет 1б'!$H$183</f>
        <v>0</v>
      </c>
      <c r="L12" s="273">
        <f>'Учет 1б'!$I$175</f>
        <v>0</v>
      </c>
      <c r="M12" s="274">
        <f>'Учет 1б'!$I$177</f>
        <v>0</v>
      </c>
      <c r="N12" s="274">
        <f>'Учет 1б'!$I$179</f>
        <v>0</v>
      </c>
      <c r="O12" s="275">
        <f>'Учет 1б'!$I$181</f>
        <v>0</v>
      </c>
      <c r="P12" s="276">
        <f>'Учет 1б'!$I$183</f>
        <v>0</v>
      </c>
      <c r="Q12" s="273">
        <f>'Учет 1б'!$J$175</f>
        <v>0</v>
      </c>
      <c r="R12" s="274">
        <f>'Учет 1б'!$J$177</f>
        <v>0</v>
      </c>
      <c r="S12" s="274">
        <f>'Учет 1б'!$J$179</f>
        <v>0</v>
      </c>
      <c r="T12" s="275">
        <f>'Учет 1б'!$J$181</f>
        <v>0</v>
      </c>
      <c r="U12" s="276">
        <f>'Учет 1б'!$J$183</f>
        <v>0</v>
      </c>
      <c r="V12" s="273">
        <f>'Учет 1б'!$K$175</f>
        <v>0</v>
      </c>
      <c r="W12" s="274">
        <f>'Учет 1б'!$K$177</f>
        <v>0</v>
      </c>
      <c r="X12" s="274">
        <f>'Учет 1б'!$K$179</f>
        <v>0</v>
      </c>
      <c r="Y12" s="275">
        <f>'Учет 1б'!$K$181</f>
        <v>0</v>
      </c>
      <c r="Z12" s="276">
        <f>'Учет 1б'!$K$183</f>
        <v>0</v>
      </c>
      <c r="AA12" s="273">
        <f>'Учет 1б'!$L$175</f>
        <v>0</v>
      </c>
      <c r="AB12" s="274">
        <f>'Учет 1б'!$L$177</f>
        <v>0</v>
      </c>
      <c r="AC12" s="274">
        <f>'Учет 1б'!$L$179</f>
        <v>0</v>
      </c>
      <c r="AD12" s="275">
        <f>'Учет 1б'!$L$181</f>
        <v>0</v>
      </c>
      <c r="AE12" s="276">
        <f>'Учет 1б'!$L$183</f>
        <v>0</v>
      </c>
      <c r="AF12" s="273">
        <f>'Учет 1б'!$M$175</f>
        <v>0</v>
      </c>
      <c r="AG12" s="274">
        <f>'Учет 1б'!$M$177</f>
        <v>0</v>
      </c>
      <c r="AH12" s="274">
        <f>'Учет 1б'!$M$179</f>
        <v>0</v>
      </c>
      <c r="AI12" s="275">
        <f>'Учет 1б'!$M$181</f>
        <v>0</v>
      </c>
      <c r="AJ12" s="276">
        <f>'Учет 1б'!$M$183</f>
        <v>0</v>
      </c>
      <c r="AK12" s="273">
        <f>'Учет 1б'!$N$175</f>
        <v>0</v>
      </c>
      <c r="AL12" s="274">
        <f>'Учет 1б'!$N$177</f>
        <v>0</v>
      </c>
      <c r="AM12" s="274">
        <f>'Учет 1б'!$N$179</f>
        <v>0</v>
      </c>
      <c r="AN12" s="275">
        <f>'Учет 1б'!$N$181</f>
        <v>0</v>
      </c>
      <c r="AO12" s="276">
        <f>'Учет 1б'!$N$183</f>
        <v>0</v>
      </c>
      <c r="AP12" s="273">
        <f>'Учет 1б'!$O$175</f>
        <v>0</v>
      </c>
      <c r="AQ12" s="274">
        <f>'Учет 1б'!$O$177</f>
        <v>0</v>
      </c>
      <c r="AR12" s="274">
        <f>'Учет 1б'!$O$179</f>
        <v>0</v>
      </c>
      <c r="AS12" s="275">
        <f>'Учет 1б'!$O$181</f>
        <v>0</v>
      </c>
      <c r="AT12" s="276">
        <f>'Учет 1б'!$O$183</f>
        <v>0</v>
      </c>
      <c r="AU12" s="273">
        <f>'Учет 1б'!$P$175</f>
        <v>0</v>
      </c>
      <c r="AV12" s="274">
        <f>'Учет 1б'!$P$177</f>
        <v>0</v>
      </c>
      <c r="AW12" s="274">
        <f>'Учет 1б'!$P$179</f>
        <v>0</v>
      </c>
      <c r="AX12" s="275">
        <f>'Учет 1б'!$P$181</f>
        <v>0</v>
      </c>
      <c r="AY12" s="276">
        <f>'Учет 1б'!$P$183</f>
        <v>0</v>
      </c>
      <c r="AZ12" s="273">
        <f>'Учет 1б'!$Q$175</f>
        <v>0</v>
      </c>
      <c r="BA12" s="274">
        <f>'Учет 1б'!$Q$177</f>
        <v>0</v>
      </c>
      <c r="BB12" s="274">
        <f>'Учет 1б'!$Q$179</f>
        <v>0</v>
      </c>
      <c r="BC12" s="275">
        <f>'Учет 1б'!$Q$181</f>
        <v>0</v>
      </c>
      <c r="BD12" s="276">
        <f>'Учет 1б'!$Q$183</f>
        <v>0</v>
      </c>
      <c r="BE12" s="273">
        <f>'Учет 1б'!$R$175</f>
        <v>0</v>
      </c>
      <c r="BF12" s="274">
        <f>'Учет 1б'!$R$177</f>
        <v>0</v>
      </c>
      <c r="BG12" s="274">
        <f>'Учет 1б'!$R$179</f>
        <v>0</v>
      </c>
      <c r="BH12" s="275">
        <f>'Учет 1б'!$R$181</f>
        <v>0</v>
      </c>
      <c r="BI12" s="276">
        <f>'Учет 1б'!$R$183</f>
        <v>0</v>
      </c>
      <c r="BJ12" s="273">
        <f>'Учет 1б'!$S$175</f>
        <v>0</v>
      </c>
      <c r="BK12" s="274">
        <f>'Учет 1б'!$S$177</f>
        <v>0</v>
      </c>
      <c r="BL12" s="274">
        <f>'Учет 1б'!$S$179</f>
        <v>0</v>
      </c>
      <c r="BM12" s="275">
        <f>'Учет 1б'!$S$181</f>
        <v>0</v>
      </c>
      <c r="BN12" s="276">
        <f>'Учет 1б'!$S$183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90">
        <f>'Учет 1б'!$C$185</f>
        <v>114</v>
      </c>
      <c r="B13" s="269">
        <f>'Учет 1б'!$G$234</f>
        <v>0</v>
      </c>
      <c r="C13" s="270">
        <f>'Учет 1б'!$G$236</f>
        <v>0</v>
      </c>
      <c r="D13" s="270">
        <f>'Учет 1б'!$G$238</f>
        <v>0</v>
      </c>
      <c r="E13" s="271">
        <f>'Учет 1б'!$G$240</f>
        <v>0</v>
      </c>
      <c r="F13" s="272">
        <f>'Учет 1б'!$G$242</f>
        <v>0</v>
      </c>
      <c r="G13" s="269">
        <f>'Учет 1б'!$H$234</f>
        <v>0</v>
      </c>
      <c r="H13" s="270">
        <f>'Учет 1б'!$H$236</f>
        <v>0</v>
      </c>
      <c r="I13" s="270">
        <f>'Учет 1б'!$H$238</f>
        <v>0</v>
      </c>
      <c r="J13" s="271">
        <f>'Учет 1б'!$H$240</f>
        <v>0</v>
      </c>
      <c r="K13" s="272">
        <f>'Учет 1б'!$H$242</f>
        <v>0</v>
      </c>
      <c r="L13" s="269">
        <f>'Учет 1б'!$I$234</f>
        <v>0</v>
      </c>
      <c r="M13" s="270">
        <f>'Учет 1б'!$I$236</f>
        <v>0</v>
      </c>
      <c r="N13" s="270">
        <f>'Учет 1б'!$I$238</f>
        <v>0</v>
      </c>
      <c r="O13" s="271">
        <f>'Учет 1б'!$I$240</f>
        <v>0</v>
      </c>
      <c r="P13" s="272">
        <f>'Учет 1б'!$I$242</f>
        <v>0</v>
      </c>
      <c r="Q13" s="269">
        <f>'Учет 1б'!$J$234</f>
        <v>0</v>
      </c>
      <c r="R13" s="270">
        <f>'Учет 1б'!$J$236</f>
        <v>0</v>
      </c>
      <c r="S13" s="270">
        <f>'Учет 1б'!$J$238</f>
        <v>0</v>
      </c>
      <c r="T13" s="271">
        <f>'Учет 1б'!$J$240</f>
        <v>0</v>
      </c>
      <c r="U13" s="272">
        <f>'Учет 1б'!$J$242</f>
        <v>0</v>
      </c>
      <c r="V13" s="269">
        <f>'Учет 1б'!$K$234</f>
        <v>0</v>
      </c>
      <c r="W13" s="270">
        <f>'Учет 1б'!$K$236</f>
        <v>0</v>
      </c>
      <c r="X13" s="270">
        <f>'Учет 1б'!$K$238</f>
        <v>0</v>
      </c>
      <c r="Y13" s="271">
        <f>'Учет 1б'!$K$240</f>
        <v>0</v>
      </c>
      <c r="Z13" s="272">
        <f>'Учет 1б'!$K$242</f>
        <v>0</v>
      </c>
      <c r="AA13" s="269">
        <f>'Учет 1б'!$L$234</f>
        <v>0</v>
      </c>
      <c r="AB13" s="270">
        <f>'Учет 1б'!$L$236</f>
        <v>0</v>
      </c>
      <c r="AC13" s="270">
        <f>'Учет 1б'!$L$238</f>
        <v>0</v>
      </c>
      <c r="AD13" s="271">
        <f>'Учет 1б'!$L$240</f>
        <v>0</v>
      </c>
      <c r="AE13" s="272">
        <f>'Учет 1б'!$L$242</f>
        <v>0</v>
      </c>
      <c r="AF13" s="269">
        <f>'Учет 1б'!$M$234</f>
        <v>0</v>
      </c>
      <c r="AG13" s="270">
        <f>'Учет 1б'!$M$236</f>
        <v>0</v>
      </c>
      <c r="AH13" s="270">
        <f>'Учет 1б'!$M$238</f>
        <v>0</v>
      </c>
      <c r="AI13" s="271">
        <f>'Учет 1б'!$M$240</f>
        <v>0</v>
      </c>
      <c r="AJ13" s="272">
        <f>'Учет 1б'!$M$242</f>
        <v>0</v>
      </c>
      <c r="AK13" s="269">
        <f>'Учет 1б'!$N$234</f>
        <v>0</v>
      </c>
      <c r="AL13" s="270">
        <f>'Учет 1б'!$N$236</f>
        <v>0</v>
      </c>
      <c r="AM13" s="270">
        <f>'Учет 1б'!$N$238</f>
        <v>0</v>
      </c>
      <c r="AN13" s="271">
        <f>'Учет 1б'!$N$240</f>
        <v>0</v>
      </c>
      <c r="AO13" s="272">
        <f>'Учет 1б'!$N$242</f>
        <v>0</v>
      </c>
      <c r="AP13" s="269">
        <f>'Учет 1б'!$O$234</f>
        <v>0</v>
      </c>
      <c r="AQ13" s="270">
        <f>'Учет 1б'!$O$236</f>
        <v>0</v>
      </c>
      <c r="AR13" s="270">
        <f>'Учет 1б'!$O$238</f>
        <v>0</v>
      </c>
      <c r="AS13" s="271">
        <f>'Учет 1б'!$O$240</f>
        <v>0</v>
      </c>
      <c r="AT13" s="272">
        <f>'Учет 1б'!$O$242</f>
        <v>0</v>
      </c>
      <c r="AU13" s="269">
        <f>'Учет 1б'!$P$234</f>
        <v>0</v>
      </c>
      <c r="AV13" s="270">
        <f>'Учет 1б'!$P$236</f>
        <v>0</v>
      </c>
      <c r="AW13" s="270">
        <f>'Учет 1б'!$P$238</f>
        <v>0</v>
      </c>
      <c r="AX13" s="271">
        <f>'Учет 1б'!$P$240</f>
        <v>0</v>
      </c>
      <c r="AY13" s="272">
        <f>'Учет 1б'!$P$242</f>
        <v>0</v>
      </c>
      <c r="AZ13" s="269">
        <f>'Учет 1б'!$Q$234</f>
        <v>0</v>
      </c>
      <c r="BA13" s="270">
        <f>'Учет 1б'!$Q$236</f>
        <v>0</v>
      </c>
      <c r="BB13" s="270">
        <f>'Учет 1б'!$Q$238</f>
        <v>0</v>
      </c>
      <c r="BC13" s="271">
        <f>'Учет 1б'!$Q$240</f>
        <v>0</v>
      </c>
      <c r="BD13" s="272">
        <f>'Учет 1б'!$Q$242</f>
        <v>0</v>
      </c>
      <c r="BE13" s="269">
        <f>'Учет 1б'!$R$234</f>
        <v>0</v>
      </c>
      <c r="BF13" s="270">
        <f>'Учет 1б'!$R$236</f>
        <v>0</v>
      </c>
      <c r="BG13" s="270">
        <f>'Учет 1б'!$R$238</f>
        <v>0</v>
      </c>
      <c r="BH13" s="271">
        <f>'Учет 1б'!$R$240</f>
        <v>0</v>
      </c>
      <c r="BI13" s="272">
        <f>'Учет 1б'!$R$242</f>
        <v>0</v>
      </c>
      <c r="BJ13" s="269">
        <f>'Учет 1б'!$S$234</f>
        <v>0</v>
      </c>
      <c r="BK13" s="270">
        <f>'Учет 1б'!$S$236</f>
        <v>0</v>
      </c>
      <c r="BL13" s="270">
        <f>'Учет 1б'!$S$238</f>
        <v>0</v>
      </c>
      <c r="BM13" s="271">
        <f>'Учет 1б'!$S$240</f>
        <v>0</v>
      </c>
      <c r="BN13" s="272">
        <f>'Учет 1б'!$S$242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customHeight="1" thickBot="1">
      <c r="A14" s="1290"/>
      <c r="B14" s="273">
        <f>'Учет 1б'!$G$235</f>
        <v>0</v>
      </c>
      <c r="C14" s="274">
        <f>'Учет 1б'!$G$237</f>
        <v>0</v>
      </c>
      <c r="D14" s="274">
        <f>'Учет 1б'!$G$239</f>
        <v>0</v>
      </c>
      <c r="E14" s="275">
        <f>'Учет 1б'!$G$241</f>
        <v>0</v>
      </c>
      <c r="F14" s="276">
        <f>'Учет 1б'!$G$243</f>
        <v>0</v>
      </c>
      <c r="G14" s="273">
        <f>'Учет 1б'!$H$235</f>
        <v>0</v>
      </c>
      <c r="H14" s="274">
        <f>'Учет 1б'!$H$237</f>
        <v>0</v>
      </c>
      <c r="I14" s="274">
        <f>'Учет 1б'!$H$239</f>
        <v>0</v>
      </c>
      <c r="J14" s="275">
        <f>'Учет 1б'!$H$241</f>
        <v>0</v>
      </c>
      <c r="K14" s="276">
        <f>'Учет 1б'!$H$243</f>
        <v>0</v>
      </c>
      <c r="L14" s="273">
        <f>'Учет 1б'!$I$235</f>
        <v>0</v>
      </c>
      <c r="M14" s="274">
        <f>'Учет 1б'!$I$237</f>
        <v>0</v>
      </c>
      <c r="N14" s="274">
        <f>'Учет 1б'!$I$239</f>
        <v>0</v>
      </c>
      <c r="O14" s="275">
        <f>'Учет 1б'!$I$241</f>
        <v>0</v>
      </c>
      <c r="P14" s="276">
        <f>'Учет 1б'!$I$243</f>
        <v>0</v>
      </c>
      <c r="Q14" s="273">
        <f>'Учет 1б'!$J$235</f>
        <v>0</v>
      </c>
      <c r="R14" s="274">
        <f>'Учет 1б'!$J$237</f>
        <v>0</v>
      </c>
      <c r="S14" s="274">
        <f>'Учет 1б'!$J$239</f>
        <v>0</v>
      </c>
      <c r="T14" s="275">
        <f>'Учет 1б'!$J$241</f>
        <v>0</v>
      </c>
      <c r="U14" s="276">
        <f>'Учет 1б'!$J$243</f>
        <v>0</v>
      </c>
      <c r="V14" s="273">
        <f>'Учет 1б'!$K$235</f>
        <v>0</v>
      </c>
      <c r="W14" s="274">
        <f>'Учет 1б'!$K$237</f>
        <v>0</v>
      </c>
      <c r="X14" s="274">
        <f>'Учет 1б'!$K$239</f>
        <v>0</v>
      </c>
      <c r="Y14" s="275">
        <f>'Учет 1б'!$K$241</f>
        <v>0</v>
      </c>
      <c r="Z14" s="276">
        <f>'Учет 1б'!$K$243</f>
        <v>0</v>
      </c>
      <c r="AA14" s="273">
        <f>'Учет 1б'!$L$235</f>
        <v>0</v>
      </c>
      <c r="AB14" s="274">
        <f>'Учет 1б'!$L$237</f>
        <v>0</v>
      </c>
      <c r="AC14" s="274">
        <f>'Учет 1б'!$L$239</f>
        <v>0</v>
      </c>
      <c r="AD14" s="275">
        <f>'Учет 1б'!$L$241</f>
        <v>0</v>
      </c>
      <c r="AE14" s="276">
        <f>'Учет 1б'!$L$243</f>
        <v>0</v>
      </c>
      <c r="AF14" s="273">
        <f>'Учет 1б'!$M$235</f>
        <v>0</v>
      </c>
      <c r="AG14" s="274">
        <f>'Учет 1б'!$M$237</f>
        <v>0</v>
      </c>
      <c r="AH14" s="274">
        <f>'Учет 1б'!$M$239</f>
        <v>0</v>
      </c>
      <c r="AI14" s="275">
        <f>'Учет 1б'!$M$241</f>
        <v>0</v>
      </c>
      <c r="AJ14" s="276">
        <f>'Учет 1б'!$M$243</f>
        <v>0</v>
      </c>
      <c r="AK14" s="273">
        <f>'Учет 1б'!$N$235</f>
        <v>0</v>
      </c>
      <c r="AL14" s="274">
        <f>'Учет 1б'!$N$237</f>
        <v>0</v>
      </c>
      <c r="AM14" s="274">
        <f>'Учет 1б'!$N$239</f>
        <v>0</v>
      </c>
      <c r="AN14" s="275">
        <f>'Учет 1б'!$N$241</f>
        <v>0</v>
      </c>
      <c r="AO14" s="276">
        <f>'Учет 1б'!$N$243</f>
        <v>0</v>
      </c>
      <c r="AP14" s="273">
        <f>'Учет 1б'!$O$235</f>
        <v>0</v>
      </c>
      <c r="AQ14" s="274">
        <f>'Учет 1б'!$O$237</f>
        <v>0</v>
      </c>
      <c r="AR14" s="274">
        <f>'Учет 1б'!$O$239</f>
        <v>0</v>
      </c>
      <c r="AS14" s="275">
        <f>'Учет 1б'!$O$241</f>
        <v>0</v>
      </c>
      <c r="AT14" s="276">
        <f>'Учет 1б'!$O$243</f>
        <v>0</v>
      </c>
      <c r="AU14" s="273">
        <f>'Учет 1б'!$P$235</f>
        <v>0</v>
      </c>
      <c r="AV14" s="274">
        <f>'Учет 1б'!$P$237</f>
        <v>0</v>
      </c>
      <c r="AW14" s="274">
        <f>'Учет 1б'!$P$239</f>
        <v>0</v>
      </c>
      <c r="AX14" s="275">
        <f>'Учет 1б'!$P$241</f>
        <v>0</v>
      </c>
      <c r="AY14" s="276">
        <f>'Учет 1б'!$P$243</f>
        <v>0</v>
      </c>
      <c r="AZ14" s="273">
        <f>'Учет 1б'!$Q$235</f>
        <v>0</v>
      </c>
      <c r="BA14" s="274">
        <f>'Учет 1б'!$Q$237</f>
        <v>0</v>
      </c>
      <c r="BB14" s="274">
        <f>'Учет 1б'!$Q$239</f>
        <v>0</v>
      </c>
      <c r="BC14" s="275">
        <f>'Учет 1б'!$Q$241</f>
        <v>0</v>
      </c>
      <c r="BD14" s="276">
        <f>'Учет 1б'!$Q$243</f>
        <v>0</v>
      </c>
      <c r="BE14" s="273">
        <f>'Учет 1б'!$R$235</f>
        <v>0</v>
      </c>
      <c r="BF14" s="274">
        <f>'Учет 1б'!$R$237</f>
        <v>0</v>
      </c>
      <c r="BG14" s="274">
        <f>'Учет 1б'!$R$239</f>
        <v>0</v>
      </c>
      <c r="BH14" s="275">
        <f>'Учет 1б'!$R$241</f>
        <v>0</v>
      </c>
      <c r="BI14" s="276">
        <f>'Учет 1б'!$R$243</f>
        <v>0</v>
      </c>
      <c r="BJ14" s="273">
        <f>'Учет 1б'!$S$235</f>
        <v>0</v>
      </c>
      <c r="BK14" s="274">
        <f>'Учет 1б'!$S$237</f>
        <v>0</v>
      </c>
      <c r="BL14" s="274">
        <f>'Учет 1б'!$S$239</f>
        <v>0</v>
      </c>
      <c r="BM14" s="275">
        <f>'Учет 1б'!$S$241</f>
        <v>0</v>
      </c>
      <c r="BN14" s="276">
        <f>'Учет 1б'!$S$243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 thickBot="1">
      <c r="A15" s="1293" t="e">
        <f>'Учет 1б'!#REF!</f>
        <v>#REF!</v>
      </c>
      <c r="B15" s="269" t="e">
        <f>'Учет 1б'!#REF!</f>
        <v>#REF!</v>
      </c>
      <c r="C15" s="270" t="e">
        <f>'Учет 1б'!#REF!</f>
        <v>#REF!</v>
      </c>
      <c r="D15" s="270" t="e">
        <f>'Учет 1б'!#REF!</f>
        <v>#REF!</v>
      </c>
      <c r="E15" s="271" t="e">
        <f>'Учет 1б'!#REF!</f>
        <v>#REF!</v>
      </c>
      <c r="F15" s="272" t="e">
        <f>'Учет 1б'!#REF!</f>
        <v>#REF!</v>
      </c>
      <c r="G15" s="269" t="e">
        <f>'Учет 1б'!#REF!</f>
        <v>#REF!</v>
      </c>
      <c r="H15" s="270" t="e">
        <f>'Учет 1б'!#REF!</f>
        <v>#REF!</v>
      </c>
      <c r="I15" s="270" t="e">
        <f>'Учет 1б'!#REF!</f>
        <v>#REF!</v>
      </c>
      <c r="J15" s="271" t="e">
        <f>'Учет 1б'!#REF!</f>
        <v>#REF!</v>
      </c>
      <c r="K15" s="272" t="e">
        <f>'Учет 1б'!#REF!</f>
        <v>#REF!</v>
      </c>
      <c r="L15" s="269" t="e">
        <f>'Учет 1б'!#REF!</f>
        <v>#REF!</v>
      </c>
      <c r="M15" s="270" t="e">
        <f>'Учет 1б'!#REF!</f>
        <v>#REF!</v>
      </c>
      <c r="N15" s="270" t="e">
        <f>'Учет 1б'!#REF!</f>
        <v>#REF!</v>
      </c>
      <c r="O15" s="271" t="e">
        <f>'Учет 1б'!#REF!</f>
        <v>#REF!</v>
      </c>
      <c r="P15" s="272" t="e">
        <f>'Учет 1б'!#REF!</f>
        <v>#REF!</v>
      </c>
      <c r="Q15" s="269">
        <v>0</v>
      </c>
      <c r="R15" s="270">
        <v>0</v>
      </c>
      <c r="S15" s="270">
        <v>0</v>
      </c>
      <c r="T15" s="271">
        <v>0</v>
      </c>
      <c r="U15" s="271">
        <v>0</v>
      </c>
      <c r="V15" s="271">
        <v>0</v>
      </c>
      <c r="W15" s="271">
        <v>0</v>
      </c>
      <c r="X15" s="271">
        <v>0</v>
      </c>
      <c r="Y15" s="271">
        <v>0</v>
      </c>
      <c r="Z15" s="271">
        <v>0</v>
      </c>
      <c r="AA15" s="271">
        <v>0</v>
      </c>
      <c r="AB15" s="271">
        <v>0</v>
      </c>
      <c r="AC15" s="271">
        <v>0</v>
      </c>
      <c r="AD15" s="271">
        <v>0</v>
      </c>
      <c r="AE15" s="271">
        <v>0</v>
      </c>
      <c r="AF15" s="271">
        <v>0</v>
      </c>
      <c r="AG15" s="271">
        <v>0</v>
      </c>
      <c r="AH15" s="271">
        <v>0</v>
      </c>
      <c r="AI15" s="271">
        <v>0</v>
      </c>
      <c r="AJ15" s="271">
        <v>0</v>
      </c>
      <c r="AK15" s="271">
        <v>0</v>
      </c>
      <c r="AL15" s="271">
        <v>0</v>
      </c>
      <c r="AM15" s="271">
        <v>0</v>
      </c>
      <c r="AN15" s="271">
        <v>0</v>
      </c>
      <c r="AO15" s="271">
        <v>0</v>
      </c>
      <c r="AP15" s="271">
        <v>0</v>
      </c>
      <c r="AQ15" s="271">
        <v>0</v>
      </c>
      <c r="AR15" s="271">
        <v>0</v>
      </c>
      <c r="AS15" s="271">
        <v>0</v>
      </c>
      <c r="AT15" s="271">
        <v>0</v>
      </c>
      <c r="AU15" s="271">
        <v>0</v>
      </c>
      <c r="AV15" s="271">
        <v>0</v>
      </c>
      <c r="AW15" s="271">
        <v>0</v>
      </c>
      <c r="AX15" s="271">
        <v>0</v>
      </c>
      <c r="AY15" s="271">
        <v>0</v>
      </c>
      <c r="AZ15" s="271">
        <v>0</v>
      </c>
      <c r="BA15" s="271">
        <v>0</v>
      </c>
      <c r="BB15" s="271">
        <v>0</v>
      </c>
      <c r="BC15" s="271">
        <v>0</v>
      </c>
      <c r="BD15" s="271">
        <v>0</v>
      </c>
      <c r="BE15" s="271">
        <v>0</v>
      </c>
      <c r="BF15" s="271">
        <v>0</v>
      </c>
      <c r="BG15" s="271">
        <v>0</v>
      </c>
      <c r="BH15" s="271">
        <v>0</v>
      </c>
      <c r="BI15" s="271">
        <v>0</v>
      </c>
      <c r="BJ15" s="271">
        <v>0</v>
      </c>
      <c r="BK15" s="271">
        <v>0</v>
      </c>
      <c r="BL15" s="271">
        <v>0</v>
      </c>
      <c r="BM15" s="271">
        <v>0</v>
      </c>
      <c r="BN15" s="271"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98"/>
      <c r="B16" s="273" t="e">
        <f>'Учет 1б'!#REF!</f>
        <v>#REF!</v>
      </c>
      <c r="C16" s="274" t="e">
        <f>'Учет 1б'!#REF!</f>
        <v>#REF!</v>
      </c>
      <c r="D16" s="274" t="e">
        <f>'Учет 1б'!#REF!</f>
        <v>#REF!</v>
      </c>
      <c r="E16" s="275" t="e">
        <f>'Учет 1б'!#REF!</f>
        <v>#REF!</v>
      </c>
      <c r="F16" s="276" t="e">
        <f>'Учет 1б'!#REF!</f>
        <v>#REF!</v>
      </c>
      <c r="G16" s="273" t="e">
        <f>'Учет 1б'!#REF!</f>
        <v>#REF!</v>
      </c>
      <c r="H16" s="274" t="e">
        <f>'Учет 1б'!#REF!</f>
        <v>#REF!</v>
      </c>
      <c r="I16" s="274" t="e">
        <f>'Учет 1б'!#REF!</f>
        <v>#REF!</v>
      </c>
      <c r="J16" s="275" t="e">
        <f>'Учет 1б'!#REF!</f>
        <v>#REF!</v>
      </c>
      <c r="K16" s="276" t="e">
        <f>'Учет 1б'!#REF!</f>
        <v>#REF!</v>
      </c>
      <c r="L16" s="273" t="e">
        <f>'Учет 1б'!#REF!</f>
        <v>#REF!</v>
      </c>
      <c r="M16" s="274" t="e">
        <f>'Учет 1б'!#REF!</f>
        <v>#REF!</v>
      </c>
      <c r="N16" s="274" t="e">
        <f>'Учет 1б'!#REF!</f>
        <v>#REF!</v>
      </c>
      <c r="O16" s="275" t="e">
        <f>'Учет 1б'!#REF!</f>
        <v>#REF!</v>
      </c>
      <c r="P16" s="276" t="e">
        <f>'Учет 1б'!#REF!</f>
        <v>#REF!</v>
      </c>
      <c r="Q16" s="273">
        <v>0</v>
      </c>
      <c r="R16" s="274">
        <v>0</v>
      </c>
      <c r="S16" s="270">
        <v>0</v>
      </c>
      <c r="T16" s="275">
        <v>0</v>
      </c>
      <c r="U16" s="275">
        <v>0</v>
      </c>
      <c r="V16" s="275">
        <v>0</v>
      </c>
      <c r="W16" s="275">
        <v>0</v>
      </c>
      <c r="X16" s="275">
        <v>0</v>
      </c>
      <c r="Y16" s="275">
        <v>0</v>
      </c>
      <c r="Z16" s="275">
        <v>0</v>
      </c>
      <c r="AA16" s="275">
        <v>0</v>
      </c>
      <c r="AB16" s="275">
        <v>0</v>
      </c>
      <c r="AC16" s="275">
        <v>0</v>
      </c>
      <c r="AD16" s="275">
        <v>0</v>
      </c>
      <c r="AE16" s="275">
        <v>0</v>
      </c>
      <c r="AF16" s="275">
        <v>0</v>
      </c>
      <c r="AG16" s="275">
        <v>0</v>
      </c>
      <c r="AH16" s="275">
        <v>0</v>
      </c>
      <c r="AI16" s="275">
        <v>0</v>
      </c>
      <c r="AJ16" s="275">
        <v>0</v>
      </c>
      <c r="AK16" s="275">
        <v>0</v>
      </c>
      <c r="AL16" s="275">
        <v>0</v>
      </c>
      <c r="AM16" s="275">
        <v>0</v>
      </c>
      <c r="AN16" s="275">
        <v>0</v>
      </c>
      <c r="AO16" s="275">
        <v>0</v>
      </c>
      <c r="AP16" s="275">
        <v>0</v>
      </c>
      <c r="AQ16" s="275">
        <v>0</v>
      </c>
      <c r="AR16" s="275">
        <v>0</v>
      </c>
      <c r="AS16" s="275">
        <v>0</v>
      </c>
      <c r="AT16" s="275">
        <v>0</v>
      </c>
      <c r="AU16" s="275">
        <v>0</v>
      </c>
      <c r="AV16" s="275">
        <v>0</v>
      </c>
      <c r="AW16" s="275">
        <v>0</v>
      </c>
      <c r="AX16" s="275">
        <v>0</v>
      </c>
      <c r="AY16" s="275">
        <v>0</v>
      </c>
      <c r="AZ16" s="275">
        <v>0</v>
      </c>
      <c r="BA16" s="275">
        <v>0</v>
      </c>
      <c r="BB16" s="275">
        <v>0</v>
      </c>
      <c r="BC16" s="275">
        <v>0</v>
      </c>
      <c r="BD16" s="275">
        <v>0</v>
      </c>
      <c r="BE16" s="275">
        <v>0</v>
      </c>
      <c r="BF16" s="275">
        <v>0</v>
      </c>
      <c r="BG16" s="275">
        <v>0</v>
      </c>
      <c r="BH16" s="275">
        <v>0</v>
      </c>
      <c r="BI16" s="275">
        <v>0</v>
      </c>
      <c r="BJ16" s="275">
        <v>0</v>
      </c>
      <c r="BK16" s="275">
        <v>0</v>
      </c>
      <c r="BL16" s="275">
        <v>0</v>
      </c>
      <c r="BM16" s="275">
        <v>0</v>
      </c>
      <c r="BN16" s="275"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 thickBot="1">
      <c r="A17" s="1293" t="e">
        <f>'Учет 1б'!#REF!</f>
        <v>#REF!</v>
      </c>
      <c r="B17" s="269" t="e">
        <f>'Учет 1б'!#REF!</f>
        <v>#REF!</v>
      </c>
      <c r="C17" s="270" t="e">
        <f>'Учет 1б'!#REF!</f>
        <v>#REF!</v>
      </c>
      <c r="D17" s="270" t="e">
        <f>'Учет 1б'!#REF!</f>
        <v>#REF!</v>
      </c>
      <c r="E17" s="271" t="e">
        <f>'Учет 1б'!#REF!</f>
        <v>#REF!</v>
      </c>
      <c r="F17" s="272" t="e">
        <f>'Учет 1б'!#REF!</f>
        <v>#REF!</v>
      </c>
      <c r="G17" s="269" t="e">
        <f>'Учет 1б'!#REF!</f>
        <v>#REF!</v>
      </c>
      <c r="H17" s="270" t="e">
        <f>'Учет 1б'!#REF!</f>
        <v>#REF!</v>
      </c>
      <c r="I17" s="270" t="e">
        <f>'Учет 1б'!#REF!</f>
        <v>#REF!</v>
      </c>
      <c r="J17" s="271" t="e">
        <f>'Учет 1б'!#REF!</f>
        <v>#REF!</v>
      </c>
      <c r="K17" s="272" t="e">
        <f>'Учет 1б'!#REF!</f>
        <v>#REF!</v>
      </c>
      <c r="L17" s="269" t="e">
        <f>'Учет 1б'!#REF!</f>
        <v>#REF!</v>
      </c>
      <c r="M17" s="270" t="e">
        <f>'Учет 1б'!#REF!</f>
        <v>#REF!</v>
      </c>
      <c r="N17" s="270" t="e">
        <f>'Учет 1б'!#REF!</f>
        <v>#REF!</v>
      </c>
      <c r="O17" s="271" t="e">
        <f>'Учет 1б'!#REF!</f>
        <v>#REF!</v>
      </c>
      <c r="P17" s="272" t="e">
        <f>'Учет 1б'!#REF!</f>
        <v>#REF!</v>
      </c>
      <c r="Q17" s="269">
        <v>0</v>
      </c>
      <c r="R17" s="270">
        <v>0</v>
      </c>
      <c r="S17" s="270">
        <v>0</v>
      </c>
      <c r="T17" s="271">
        <v>0</v>
      </c>
      <c r="U17" s="271">
        <v>0</v>
      </c>
      <c r="V17" s="271">
        <v>0</v>
      </c>
      <c r="W17" s="271">
        <v>0</v>
      </c>
      <c r="X17" s="271">
        <v>0</v>
      </c>
      <c r="Y17" s="271">
        <v>0</v>
      </c>
      <c r="Z17" s="271">
        <v>0</v>
      </c>
      <c r="AA17" s="271">
        <v>0</v>
      </c>
      <c r="AB17" s="271">
        <v>0</v>
      </c>
      <c r="AC17" s="271">
        <v>0</v>
      </c>
      <c r="AD17" s="271">
        <v>0</v>
      </c>
      <c r="AE17" s="271">
        <v>0</v>
      </c>
      <c r="AF17" s="271">
        <v>0</v>
      </c>
      <c r="AG17" s="271">
        <v>0</v>
      </c>
      <c r="AH17" s="271">
        <v>0</v>
      </c>
      <c r="AI17" s="271">
        <v>0</v>
      </c>
      <c r="AJ17" s="271">
        <v>0</v>
      </c>
      <c r="AK17" s="271">
        <v>0</v>
      </c>
      <c r="AL17" s="271">
        <v>0</v>
      </c>
      <c r="AM17" s="271">
        <v>0</v>
      </c>
      <c r="AN17" s="271">
        <v>0</v>
      </c>
      <c r="AO17" s="271">
        <v>0</v>
      </c>
      <c r="AP17" s="271">
        <v>0</v>
      </c>
      <c r="AQ17" s="271">
        <v>0</v>
      </c>
      <c r="AR17" s="271">
        <v>0</v>
      </c>
      <c r="AS17" s="271">
        <v>0</v>
      </c>
      <c r="AT17" s="271">
        <v>0</v>
      </c>
      <c r="AU17" s="271">
        <v>0</v>
      </c>
      <c r="AV17" s="271">
        <v>0</v>
      </c>
      <c r="AW17" s="271">
        <v>0</v>
      </c>
      <c r="AX17" s="271">
        <v>0</v>
      </c>
      <c r="AY17" s="271">
        <v>0</v>
      </c>
      <c r="AZ17" s="271">
        <v>0</v>
      </c>
      <c r="BA17" s="271">
        <v>0</v>
      </c>
      <c r="BB17" s="271">
        <v>0</v>
      </c>
      <c r="BC17" s="271">
        <v>0</v>
      </c>
      <c r="BD17" s="271">
        <v>0</v>
      </c>
      <c r="BE17" s="271">
        <v>0</v>
      </c>
      <c r="BF17" s="271">
        <v>0</v>
      </c>
      <c r="BG17" s="271">
        <v>0</v>
      </c>
      <c r="BH17" s="271">
        <v>0</v>
      </c>
      <c r="BI17" s="271">
        <v>0</v>
      </c>
      <c r="BJ17" s="271">
        <v>0</v>
      </c>
      <c r="BK17" s="271">
        <v>0</v>
      </c>
      <c r="BL17" s="271">
        <v>0</v>
      </c>
      <c r="BM17" s="271">
        <v>0</v>
      </c>
      <c r="BN17" s="271"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38"/>
      <c r="B18" s="273" t="e">
        <f>'Учет 1б'!#REF!</f>
        <v>#REF!</v>
      </c>
      <c r="C18" s="274" t="e">
        <f>'Учет 1б'!#REF!</f>
        <v>#REF!</v>
      </c>
      <c r="D18" s="274" t="e">
        <f>'Учет 1б'!#REF!</f>
        <v>#REF!</v>
      </c>
      <c r="E18" s="275" t="e">
        <f>'Учет 1б'!#REF!</f>
        <v>#REF!</v>
      </c>
      <c r="F18" s="276" t="e">
        <f>'Учет 1б'!#REF!</f>
        <v>#REF!</v>
      </c>
      <c r="G18" s="273" t="e">
        <f>'Учет 1б'!#REF!</f>
        <v>#REF!</v>
      </c>
      <c r="H18" s="274" t="e">
        <f>'Учет 1б'!#REF!</f>
        <v>#REF!</v>
      </c>
      <c r="I18" s="274" t="e">
        <f>'Учет 1б'!#REF!</f>
        <v>#REF!</v>
      </c>
      <c r="J18" s="275" t="e">
        <f>'Учет 1б'!#REF!</f>
        <v>#REF!</v>
      </c>
      <c r="K18" s="276" t="e">
        <f>'Учет 1б'!#REF!</f>
        <v>#REF!</v>
      </c>
      <c r="L18" s="273" t="e">
        <f>'Учет 1б'!#REF!</f>
        <v>#REF!</v>
      </c>
      <c r="M18" s="274" t="e">
        <f>'Учет 1б'!#REF!</f>
        <v>#REF!</v>
      </c>
      <c r="N18" s="274" t="e">
        <f>'Учет 1б'!#REF!</f>
        <v>#REF!</v>
      </c>
      <c r="O18" s="275" t="e">
        <f>'Учет 1б'!#REF!</f>
        <v>#REF!</v>
      </c>
      <c r="P18" s="276" t="e">
        <f>'Учет 1б'!#REF!</f>
        <v>#REF!</v>
      </c>
      <c r="Q18" s="273">
        <v>0</v>
      </c>
      <c r="R18" s="274">
        <v>0</v>
      </c>
      <c r="S18" s="270">
        <v>0</v>
      </c>
      <c r="T18" s="275">
        <v>0</v>
      </c>
      <c r="U18" s="275">
        <v>0</v>
      </c>
      <c r="V18" s="275">
        <v>0</v>
      </c>
      <c r="W18" s="275">
        <v>0</v>
      </c>
      <c r="X18" s="275">
        <v>0</v>
      </c>
      <c r="Y18" s="275">
        <v>0</v>
      </c>
      <c r="Z18" s="275">
        <v>0</v>
      </c>
      <c r="AA18" s="275">
        <v>0</v>
      </c>
      <c r="AB18" s="275">
        <v>0</v>
      </c>
      <c r="AC18" s="275">
        <v>0</v>
      </c>
      <c r="AD18" s="275">
        <v>0</v>
      </c>
      <c r="AE18" s="275">
        <v>0</v>
      </c>
      <c r="AF18" s="275">
        <v>0</v>
      </c>
      <c r="AG18" s="275">
        <v>0</v>
      </c>
      <c r="AH18" s="275">
        <v>0</v>
      </c>
      <c r="AI18" s="275">
        <v>0</v>
      </c>
      <c r="AJ18" s="275">
        <v>0</v>
      </c>
      <c r="AK18" s="275">
        <v>0</v>
      </c>
      <c r="AL18" s="275">
        <v>0</v>
      </c>
      <c r="AM18" s="275">
        <v>0</v>
      </c>
      <c r="AN18" s="275">
        <v>0</v>
      </c>
      <c r="AO18" s="275">
        <v>0</v>
      </c>
      <c r="AP18" s="275">
        <v>0</v>
      </c>
      <c r="AQ18" s="275">
        <v>0</v>
      </c>
      <c r="AR18" s="275">
        <v>0</v>
      </c>
      <c r="AS18" s="275">
        <v>0</v>
      </c>
      <c r="AT18" s="275">
        <v>0</v>
      </c>
      <c r="AU18" s="275">
        <v>0</v>
      </c>
      <c r="AV18" s="275">
        <v>0</v>
      </c>
      <c r="AW18" s="275">
        <v>0</v>
      </c>
      <c r="AX18" s="275">
        <v>0</v>
      </c>
      <c r="AY18" s="275">
        <v>0</v>
      </c>
      <c r="AZ18" s="275">
        <v>0</v>
      </c>
      <c r="BA18" s="275">
        <v>0</v>
      </c>
      <c r="BB18" s="275">
        <v>0</v>
      </c>
      <c r="BC18" s="275">
        <v>0</v>
      </c>
      <c r="BD18" s="275">
        <v>0</v>
      </c>
      <c r="BE18" s="275">
        <v>0</v>
      </c>
      <c r="BF18" s="275">
        <v>0</v>
      </c>
      <c r="BG18" s="275">
        <v>0</v>
      </c>
      <c r="BH18" s="275">
        <v>0</v>
      </c>
      <c r="BI18" s="275">
        <v>0</v>
      </c>
      <c r="BJ18" s="275">
        <v>0</v>
      </c>
      <c r="BK18" s="275">
        <v>0</v>
      </c>
      <c r="BL18" s="275">
        <v>0</v>
      </c>
      <c r="BM18" s="275">
        <v>0</v>
      </c>
      <c r="BN18" s="275"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91">
        <v>11</v>
      </c>
      <c r="B19" s="277">
        <f>SUM(B7,B9,B11,B13)</f>
        <v>0</v>
      </c>
      <c r="C19" s="278">
        <f t="shared" ref="C19:E19" si="0">SUM(C7,C9,C11,C13)</f>
        <v>0</v>
      </c>
      <c r="D19" s="278">
        <f t="shared" si="0"/>
        <v>0</v>
      </c>
      <c r="E19" s="279">
        <f t="shared" si="0"/>
        <v>0</v>
      </c>
      <c r="F19" s="280" t="str">
        <f>IF(SUM(B20:E20)=0,"-",IF(AND(E20&lt;=5,B20&gt;=50),5,IF(AND(E20&lt;=10,(B20+C20)&gt;=50),4,IF(E20&lt;=15,3,2))))</f>
        <v>-</v>
      </c>
      <c r="G19" s="277">
        <v>0</v>
      </c>
      <c r="H19" s="278">
        <v>0</v>
      </c>
      <c r="I19" s="278">
        <v>0</v>
      </c>
      <c r="J19" s="279">
        <v>0</v>
      </c>
      <c r="K19" s="280" t="str">
        <f>IF(SUM(G20:J20)=0,"-",IF(AND(J20&lt;=5,G20&gt;=50),5,IF(AND(J20&lt;=10,(G20+H20)&gt;=50),4,IF(J20&lt;=15,3,2))))</f>
        <v>-</v>
      </c>
      <c r="L19" s="277">
        <v>0</v>
      </c>
      <c r="M19" s="278">
        <v>0</v>
      </c>
      <c r="N19" s="278">
        <v>0</v>
      </c>
      <c r="O19" s="279"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20.25" customHeight="1" thickBot="1">
      <c r="A20" s="1292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96">
        <f>'Учет 1б'!$C$260</f>
        <v>121</v>
      </c>
      <c r="B21" s="269">
        <f>'Учет 1б'!$G$309</f>
        <v>0</v>
      </c>
      <c r="C21" s="270">
        <f>'Учет 1б'!$G$311</f>
        <v>0</v>
      </c>
      <c r="D21" s="270">
        <f>'Учет 1б'!$G$313</f>
        <v>0</v>
      </c>
      <c r="E21" s="271">
        <f>'Учет 1б'!$G$315</f>
        <v>0</v>
      </c>
      <c r="F21" s="272">
        <f>'Учет 1б'!$G$317</f>
        <v>0</v>
      </c>
      <c r="G21" s="269">
        <f>'Учет 1б'!$H$309</f>
        <v>0</v>
      </c>
      <c r="H21" s="270">
        <f>'Учет 1б'!$H$311</f>
        <v>0</v>
      </c>
      <c r="I21" s="270">
        <f>'Учет 1б'!$H$313</f>
        <v>0</v>
      </c>
      <c r="J21" s="271">
        <f>'Учет 1б'!$H$315</f>
        <v>0</v>
      </c>
      <c r="K21" s="272">
        <f>'Учет 1б'!$H$317</f>
        <v>0</v>
      </c>
      <c r="L21" s="269">
        <f>'Учет 1б'!$I$309</f>
        <v>0</v>
      </c>
      <c r="M21" s="270">
        <f>'Учет 1б'!$I$311</f>
        <v>0</v>
      </c>
      <c r="N21" s="270">
        <f>'Учет 1б'!$I$313</f>
        <v>0</v>
      </c>
      <c r="O21" s="271">
        <f>'Учет 1б'!$I$315</f>
        <v>0</v>
      </c>
      <c r="P21" s="272">
        <f>'Учет 1б'!$I$317</f>
        <v>0</v>
      </c>
      <c r="Q21" s="269">
        <f>'Учет 1б'!$J$309</f>
        <v>0</v>
      </c>
      <c r="R21" s="270">
        <f>'Учет 1б'!$J$311</f>
        <v>0</v>
      </c>
      <c r="S21" s="270">
        <f>'Учет 1б'!$J$313</f>
        <v>0</v>
      </c>
      <c r="T21" s="271">
        <f>'Учет 1б'!$J$315</f>
        <v>0</v>
      </c>
      <c r="U21" s="272">
        <f>'Учет 1б'!$J$317</f>
        <v>0</v>
      </c>
      <c r="V21" s="269">
        <f>'Учет 1б'!$K$309</f>
        <v>0</v>
      </c>
      <c r="W21" s="270">
        <f>'Учет 1б'!$K$311</f>
        <v>0</v>
      </c>
      <c r="X21" s="270">
        <f>'Учет 1б'!$K$313</f>
        <v>0</v>
      </c>
      <c r="Y21" s="271">
        <f>'Учет 1б'!$K$315</f>
        <v>0</v>
      </c>
      <c r="Z21" s="272">
        <f>'Учет 1б'!$K$317</f>
        <v>0</v>
      </c>
      <c r="AA21" s="269">
        <f>'Учет 1б'!$L$309</f>
        <v>0</v>
      </c>
      <c r="AB21" s="270">
        <f>'Учет 1б'!$L$311</f>
        <v>0</v>
      </c>
      <c r="AC21" s="270">
        <f>'Учет 1б'!$L$313</f>
        <v>0</v>
      </c>
      <c r="AD21" s="271">
        <f>'Учет 1б'!$L$315</f>
        <v>0</v>
      </c>
      <c r="AE21" s="272">
        <f>'Учет 1б'!$L$317</f>
        <v>0</v>
      </c>
      <c r="AF21" s="269">
        <f>'Учет 1б'!$M$309</f>
        <v>0</v>
      </c>
      <c r="AG21" s="270">
        <f>'Учет 1б'!$M$311</f>
        <v>0</v>
      </c>
      <c r="AH21" s="270">
        <f>'Учет 1б'!$M$313</f>
        <v>0</v>
      </c>
      <c r="AI21" s="271">
        <f>'Учет 1б'!$M$315</f>
        <v>0</v>
      </c>
      <c r="AJ21" s="272">
        <f>'Учет 1б'!$M$317</f>
        <v>0</v>
      </c>
      <c r="AK21" s="269">
        <f>'Учет 1б'!$N$309</f>
        <v>0</v>
      </c>
      <c r="AL21" s="270">
        <f>'Учет 1б'!$N$311</f>
        <v>0</v>
      </c>
      <c r="AM21" s="270">
        <f>'Учет 1б'!$N$313</f>
        <v>0</v>
      </c>
      <c r="AN21" s="271">
        <f>'Учет 1б'!$N$315</f>
        <v>0</v>
      </c>
      <c r="AO21" s="272">
        <f>'Учет 1б'!$N$317</f>
        <v>0</v>
      </c>
      <c r="AP21" s="269">
        <f>'Учет 1б'!$O$309</f>
        <v>0</v>
      </c>
      <c r="AQ21" s="270">
        <f>'Учет 1б'!$O$311</f>
        <v>0</v>
      </c>
      <c r="AR21" s="270">
        <f>'Учет 1б'!$O$313</f>
        <v>0</v>
      </c>
      <c r="AS21" s="271">
        <f>'Учет 1б'!$O$315</f>
        <v>0</v>
      </c>
      <c r="AT21" s="272">
        <f>'Учет 1б'!$O$317</f>
        <v>0</v>
      </c>
      <c r="AU21" s="269">
        <f>'Учет 1б'!$P$309</f>
        <v>0</v>
      </c>
      <c r="AV21" s="270">
        <f>'Учет 1б'!$P$311</f>
        <v>0</v>
      </c>
      <c r="AW21" s="270">
        <f>'Учет 1б'!$P$313</f>
        <v>0</v>
      </c>
      <c r="AX21" s="271">
        <f>'Учет 1б'!$P$315</f>
        <v>0</v>
      </c>
      <c r="AY21" s="272">
        <f>'Учет 1б'!$P$317</f>
        <v>0</v>
      </c>
      <c r="AZ21" s="269">
        <f>'Учет 1б'!$Q$309</f>
        <v>0</v>
      </c>
      <c r="BA21" s="270">
        <f>'Учет 1б'!$Q$311</f>
        <v>0</v>
      </c>
      <c r="BB21" s="270">
        <f>'Учет 1б'!$Q$313</f>
        <v>0</v>
      </c>
      <c r="BC21" s="271">
        <f>'Учет 1б'!$Q$315</f>
        <v>0</v>
      </c>
      <c r="BD21" s="272">
        <f>'Учет 1б'!$Q$317</f>
        <v>0</v>
      </c>
      <c r="BE21" s="269">
        <f>'Учет 1б'!$R$309</f>
        <v>0</v>
      </c>
      <c r="BF21" s="270">
        <f>'Учет 1б'!$R$311</f>
        <v>0</v>
      </c>
      <c r="BG21" s="270">
        <f>'Учет 1б'!$R$313</f>
        <v>0</v>
      </c>
      <c r="BH21" s="271">
        <f>'Учет 1б'!$R$315</f>
        <v>0</v>
      </c>
      <c r="BI21" s="272">
        <f>'Учет 1б'!$R$317</f>
        <v>0</v>
      </c>
      <c r="BJ21" s="269">
        <f>'Учет 1б'!$S$309</f>
        <v>0</v>
      </c>
      <c r="BK21" s="270">
        <f>'Учет 1б'!$S$311</f>
        <v>0</v>
      </c>
      <c r="BL21" s="270">
        <f>'Учет 1б'!$S$313</f>
        <v>0</v>
      </c>
      <c r="BM21" s="271">
        <f>'Учет 1б'!$S$315</f>
        <v>0</v>
      </c>
      <c r="BN21" s="272">
        <f>'Учет 1б'!$S$317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90"/>
      <c r="B22" s="273">
        <f>'Учет 1б'!$G$310</f>
        <v>0</v>
      </c>
      <c r="C22" s="274">
        <f>'Учет 1б'!$G$312</f>
        <v>0</v>
      </c>
      <c r="D22" s="274">
        <f>'Учет 1б'!$G$314</f>
        <v>0</v>
      </c>
      <c r="E22" s="275">
        <f>'Учет 1б'!$G$316</f>
        <v>0</v>
      </c>
      <c r="F22" s="276">
        <f>'Учет 1б'!$G$318</f>
        <v>0</v>
      </c>
      <c r="G22" s="273">
        <f>'Учет 1б'!$H$310</f>
        <v>0</v>
      </c>
      <c r="H22" s="274">
        <f>'Учет 1б'!$H$312</f>
        <v>0</v>
      </c>
      <c r="I22" s="274">
        <f>'Учет 1б'!$H$314</f>
        <v>0</v>
      </c>
      <c r="J22" s="275">
        <f>'Учет 1б'!$H$316</f>
        <v>0</v>
      </c>
      <c r="K22" s="276">
        <f>'Учет 1б'!$H$318</f>
        <v>0</v>
      </c>
      <c r="L22" s="273">
        <f>'Учет 1б'!$I$310</f>
        <v>0</v>
      </c>
      <c r="M22" s="274">
        <f>'Учет 1б'!$I$312</f>
        <v>0</v>
      </c>
      <c r="N22" s="274">
        <f>'Учет 1б'!$I$314</f>
        <v>0</v>
      </c>
      <c r="O22" s="275">
        <f>'Учет 1б'!$I$316</f>
        <v>0</v>
      </c>
      <c r="P22" s="276">
        <f>'Учет 1б'!$I$318</f>
        <v>0</v>
      </c>
      <c r="Q22" s="273">
        <f>'Учет 1б'!$J$310</f>
        <v>0</v>
      </c>
      <c r="R22" s="274">
        <f>'Учет 1б'!$J$312</f>
        <v>0</v>
      </c>
      <c r="S22" s="274">
        <f>'Учет 1б'!$J$314</f>
        <v>0</v>
      </c>
      <c r="T22" s="275">
        <f>'Учет 1б'!$J$316</f>
        <v>0</v>
      </c>
      <c r="U22" s="276">
        <f>'Учет 1б'!$J$318</f>
        <v>0</v>
      </c>
      <c r="V22" s="273">
        <f>'Учет 1б'!$K$310</f>
        <v>0</v>
      </c>
      <c r="W22" s="274">
        <f>'Учет 1б'!$K$312</f>
        <v>0</v>
      </c>
      <c r="X22" s="274">
        <f>'Учет 1б'!$K$314</f>
        <v>0</v>
      </c>
      <c r="Y22" s="275">
        <f>'Учет 1б'!$K$316</f>
        <v>0</v>
      </c>
      <c r="Z22" s="276">
        <f>'Учет 1б'!$K$318</f>
        <v>0</v>
      </c>
      <c r="AA22" s="273">
        <f>'Учет 1б'!$L$310</f>
        <v>0</v>
      </c>
      <c r="AB22" s="274">
        <f>'Учет 1б'!$L$312</f>
        <v>0</v>
      </c>
      <c r="AC22" s="274">
        <f>'Учет 1б'!$L$314</f>
        <v>0</v>
      </c>
      <c r="AD22" s="275">
        <f>'Учет 1б'!$L$316</f>
        <v>0</v>
      </c>
      <c r="AE22" s="276">
        <f>'Учет 1б'!$L$318</f>
        <v>0</v>
      </c>
      <c r="AF22" s="273">
        <f>'Учет 1б'!$M$310</f>
        <v>0</v>
      </c>
      <c r="AG22" s="274">
        <f>'Учет 1б'!$M$312</f>
        <v>0</v>
      </c>
      <c r="AH22" s="274">
        <f>'Учет 1б'!$M$314</f>
        <v>0</v>
      </c>
      <c r="AI22" s="275">
        <f>'Учет 1б'!$M$316</f>
        <v>0</v>
      </c>
      <c r="AJ22" s="276">
        <f>'Учет 1б'!$M$318</f>
        <v>0</v>
      </c>
      <c r="AK22" s="273">
        <f>'Учет 1б'!$N$310</f>
        <v>0</v>
      </c>
      <c r="AL22" s="274">
        <f>'Учет 1б'!$N$312</f>
        <v>0</v>
      </c>
      <c r="AM22" s="274">
        <f>'Учет 1б'!$N$314</f>
        <v>0</v>
      </c>
      <c r="AN22" s="275">
        <f>'Учет 1б'!$N$316</f>
        <v>0</v>
      </c>
      <c r="AO22" s="276">
        <f>'Учет 1б'!$N$318</f>
        <v>0</v>
      </c>
      <c r="AP22" s="273">
        <f>'Учет 1б'!$O$310</f>
        <v>0</v>
      </c>
      <c r="AQ22" s="274">
        <f>'Учет 1б'!$O$312</f>
        <v>0</v>
      </c>
      <c r="AR22" s="274">
        <f>'Учет 1б'!$O$314</f>
        <v>0</v>
      </c>
      <c r="AS22" s="275">
        <f>'Учет 1б'!$O$316</f>
        <v>0</v>
      </c>
      <c r="AT22" s="276">
        <f>'Учет 1б'!$O$318</f>
        <v>0</v>
      </c>
      <c r="AU22" s="273">
        <f>'Учет 1б'!$P$310</f>
        <v>0</v>
      </c>
      <c r="AV22" s="274">
        <f>'Учет 1б'!$P$312</f>
        <v>0</v>
      </c>
      <c r="AW22" s="274">
        <f>'Учет 1б'!$P$314</f>
        <v>0</v>
      </c>
      <c r="AX22" s="275">
        <f>'Учет 1б'!$P$316</f>
        <v>0</v>
      </c>
      <c r="AY22" s="276">
        <f>'Учет 1б'!$P$318</f>
        <v>0</v>
      </c>
      <c r="AZ22" s="273">
        <f>'Учет 1б'!$Q$310</f>
        <v>0</v>
      </c>
      <c r="BA22" s="274">
        <f>'Учет 1б'!$Q$312</f>
        <v>0</v>
      </c>
      <c r="BB22" s="274">
        <f>'Учет 1б'!$Q$314</f>
        <v>0</v>
      </c>
      <c r="BC22" s="275">
        <f>'Учет 1б'!$Q$316</f>
        <v>0</v>
      </c>
      <c r="BD22" s="276">
        <f>'Учет 1б'!$Q$318</f>
        <v>0</v>
      </c>
      <c r="BE22" s="273">
        <f>'Учет 1б'!$R$310</f>
        <v>0</v>
      </c>
      <c r="BF22" s="274">
        <f>'Учет 1б'!$R$312</f>
        <v>0</v>
      </c>
      <c r="BG22" s="274">
        <f>'Учет 1б'!$R$314</f>
        <v>0</v>
      </c>
      <c r="BH22" s="275">
        <f>'Учет 1б'!$R$316</f>
        <v>0</v>
      </c>
      <c r="BI22" s="276">
        <f>'Учет 1б'!$R$318</f>
        <v>0</v>
      </c>
      <c r="BJ22" s="273">
        <f>'Учет 1б'!$S$310</f>
        <v>0</v>
      </c>
      <c r="BK22" s="274">
        <f>'Учет 1б'!$S$312</f>
        <v>0</v>
      </c>
      <c r="BL22" s="274">
        <f>'Учет 1б'!$S$314</f>
        <v>0</v>
      </c>
      <c r="BM22" s="275">
        <f>'Учет 1б'!$S$316</f>
        <v>0</v>
      </c>
      <c r="BN22" s="276">
        <f>'Учет 1б'!$S$318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90">
        <f>'Учет 1б'!$C$320</f>
        <v>122</v>
      </c>
      <c r="B23" s="269">
        <f>'Учет 1б'!$G$369</f>
        <v>0</v>
      </c>
      <c r="C23" s="270">
        <f>'Учет 1б'!$G$371</f>
        <v>0</v>
      </c>
      <c r="D23" s="270">
        <f>'Учет 1б'!$G$373</f>
        <v>0</v>
      </c>
      <c r="E23" s="271">
        <f>'Учет 1б'!$G$375</f>
        <v>0</v>
      </c>
      <c r="F23" s="272">
        <f>'Учет 1б'!$G$377</f>
        <v>0</v>
      </c>
      <c r="G23" s="269">
        <f>'Учет 1б'!$H$369</f>
        <v>0</v>
      </c>
      <c r="H23" s="270">
        <f>'Учет 1б'!$H$371</f>
        <v>0</v>
      </c>
      <c r="I23" s="270">
        <f>'Учет 1б'!$H$373</f>
        <v>0</v>
      </c>
      <c r="J23" s="271">
        <f>'Учет 1б'!$H$375</f>
        <v>0</v>
      </c>
      <c r="K23" s="272">
        <f>'Учет 1б'!$H$377</f>
        <v>0</v>
      </c>
      <c r="L23" s="269">
        <f>'Учет 1б'!$I$369</f>
        <v>0</v>
      </c>
      <c r="M23" s="270">
        <f>'Учет 1б'!$I$371</f>
        <v>0</v>
      </c>
      <c r="N23" s="270">
        <f>'Учет 1б'!$I$373</f>
        <v>0</v>
      </c>
      <c r="O23" s="271">
        <f>'Учет 1б'!$I$375</f>
        <v>0</v>
      </c>
      <c r="P23" s="272">
        <f>'Учет 1б'!$I$377</f>
        <v>0</v>
      </c>
      <c r="Q23" s="269">
        <f>'Учет 1б'!$J$369</f>
        <v>0</v>
      </c>
      <c r="R23" s="270">
        <f>'Учет 1б'!$J$371</f>
        <v>0</v>
      </c>
      <c r="S23" s="270">
        <f>'Учет 1б'!$J$373</f>
        <v>0</v>
      </c>
      <c r="T23" s="271">
        <f>'Учет 1б'!$J$375</f>
        <v>0</v>
      </c>
      <c r="U23" s="272">
        <f>'Учет 1б'!$J$377</f>
        <v>0</v>
      </c>
      <c r="V23" s="269">
        <f>'Учет 1б'!$K$369</f>
        <v>0</v>
      </c>
      <c r="W23" s="270">
        <f>'Учет 1б'!$K$371</f>
        <v>0</v>
      </c>
      <c r="X23" s="270">
        <f>'Учет 1б'!$K$373</f>
        <v>0</v>
      </c>
      <c r="Y23" s="271">
        <f>'Учет 1б'!$K$375</f>
        <v>0</v>
      </c>
      <c r="Z23" s="272">
        <f>'Учет 1б'!$K$377</f>
        <v>0</v>
      </c>
      <c r="AA23" s="269">
        <f>'Учет 1б'!$L$369</f>
        <v>0</v>
      </c>
      <c r="AB23" s="270">
        <f>'Учет 1б'!$L$371</f>
        <v>0</v>
      </c>
      <c r="AC23" s="270">
        <f>'Учет 1б'!$L$373</f>
        <v>0</v>
      </c>
      <c r="AD23" s="271">
        <f>'Учет 1б'!$L$375</f>
        <v>0</v>
      </c>
      <c r="AE23" s="272">
        <f>'Учет 1б'!$L$377</f>
        <v>0</v>
      </c>
      <c r="AF23" s="269">
        <f>'Учет 1б'!$M$369</f>
        <v>0</v>
      </c>
      <c r="AG23" s="270">
        <f>'Учет 1б'!$M$371</f>
        <v>0</v>
      </c>
      <c r="AH23" s="270">
        <f>'Учет 1б'!$M$373</f>
        <v>0</v>
      </c>
      <c r="AI23" s="271">
        <f>'Учет 1б'!$M$375</f>
        <v>0</v>
      </c>
      <c r="AJ23" s="272">
        <f>'Учет 1б'!$M$377</f>
        <v>0</v>
      </c>
      <c r="AK23" s="269">
        <f>'Учет 1б'!$N$369</f>
        <v>0</v>
      </c>
      <c r="AL23" s="270">
        <f>'Учет 1б'!$N$371</f>
        <v>0</v>
      </c>
      <c r="AM23" s="270">
        <f>'Учет 1б'!$N$373</f>
        <v>0</v>
      </c>
      <c r="AN23" s="271">
        <f>'Учет 1б'!$N$375</f>
        <v>0</v>
      </c>
      <c r="AO23" s="272">
        <f>'Учет 1б'!$N$377</f>
        <v>0</v>
      </c>
      <c r="AP23" s="269">
        <f>'Учет 1б'!$O$369</f>
        <v>0</v>
      </c>
      <c r="AQ23" s="270">
        <f>'Учет 1б'!$O$371</f>
        <v>0</v>
      </c>
      <c r="AR23" s="270">
        <f>'Учет 1б'!$O$373</f>
        <v>0</v>
      </c>
      <c r="AS23" s="271">
        <f>'Учет 1б'!$O$375</f>
        <v>0</v>
      </c>
      <c r="AT23" s="272">
        <f>'Учет 1б'!$O$377</f>
        <v>0</v>
      </c>
      <c r="AU23" s="269">
        <f>'Учет 1б'!$P$369</f>
        <v>0</v>
      </c>
      <c r="AV23" s="270">
        <f>'Учет 1б'!$P$371</f>
        <v>0</v>
      </c>
      <c r="AW23" s="270">
        <f>'Учет 1б'!$P$373</f>
        <v>0</v>
      </c>
      <c r="AX23" s="271">
        <f>'Учет 1б'!$P$375</f>
        <v>0</v>
      </c>
      <c r="AY23" s="272">
        <f>'Учет 1б'!$P$377</f>
        <v>0</v>
      </c>
      <c r="AZ23" s="269">
        <f>'Учет 1б'!$Q$369</f>
        <v>0</v>
      </c>
      <c r="BA23" s="270">
        <f>'Учет 1б'!$Q$371</f>
        <v>0</v>
      </c>
      <c r="BB23" s="270">
        <f>'Учет 1б'!$Q$373</f>
        <v>0</v>
      </c>
      <c r="BC23" s="271">
        <f>'Учет 1б'!$Q$375</f>
        <v>0</v>
      </c>
      <c r="BD23" s="272">
        <f>'Учет 1б'!$Q$377</f>
        <v>0</v>
      </c>
      <c r="BE23" s="269">
        <f>'Учет 1б'!$R$369</f>
        <v>0</v>
      </c>
      <c r="BF23" s="270">
        <f>'Учет 1б'!$R$371</f>
        <v>0</v>
      </c>
      <c r="BG23" s="270">
        <f>'Учет 1б'!$R$373</f>
        <v>0</v>
      </c>
      <c r="BH23" s="271">
        <f>'Учет 1б'!$R$375</f>
        <v>0</v>
      </c>
      <c r="BI23" s="272">
        <f>'Учет 1б'!$R$377</f>
        <v>0</v>
      </c>
      <c r="BJ23" s="269">
        <f>'Учет 1б'!$S$369</f>
        <v>0</v>
      </c>
      <c r="BK23" s="270">
        <f>'Учет 1б'!$S$371</f>
        <v>0</v>
      </c>
      <c r="BL23" s="270">
        <f>'Учет 1б'!$S$373</f>
        <v>0</v>
      </c>
      <c r="BM23" s="271">
        <f>'Учет 1б'!$S$375</f>
        <v>0</v>
      </c>
      <c r="BN23" s="272">
        <f>'Учет 1б'!$S$377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90"/>
      <c r="B24" s="273">
        <f>'Учет 1б'!$G$370</f>
        <v>0</v>
      </c>
      <c r="C24" s="274">
        <f>'Учет 1б'!$G$372</f>
        <v>0</v>
      </c>
      <c r="D24" s="274">
        <f>'Учет 1б'!$G$374</f>
        <v>0</v>
      </c>
      <c r="E24" s="275">
        <f>'Учет 1б'!$G$376</f>
        <v>0</v>
      </c>
      <c r="F24" s="276">
        <f>'Учет 1б'!$G$378</f>
        <v>0</v>
      </c>
      <c r="G24" s="273">
        <f>'Учет 1б'!$H$370</f>
        <v>0</v>
      </c>
      <c r="H24" s="274">
        <f>'Учет 1б'!$H$372</f>
        <v>0</v>
      </c>
      <c r="I24" s="274">
        <f>'Учет 1б'!$H$374</f>
        <v>0</v>
      </c>
      <c r="J24" s="275">
        <f>'Учет 1б'!$H$376</f>
        <v>0</v>
      </c>
      <c r="K24" s="276">
        <f>'Учет 1б'!$H$378</f>
        <v>0</v>
      </c>
      <c r="L24" s="273">
        <f>'Учет 1б'!$I$370</f>
        <v>0</v>
      </c>
      <c r="M24" s="274">
        <f>'Учет 1б'!$I$372</f>
        <v>0</v>
      </c>
      <c r="N24" s="274">
        <f>'Учет 1б'!$I$374</f>
        <v>0</v>
      </c>
      <c r="O24" s="275">
        <f>'Учет 1б'!$I$376</f>
        <v>0</v>
      </c>
      <c r="P24" s="276">
        <f>'Учет 1б'!$I$378</f>
        <v>0</v>
      </c>
      <c r="Q24" s="273">
        <f>'Учет 1б'!$J$370</f>
        <v>0</v>
      </c>
      <c r="R24" s="274">
        <f>'Учет 1б'!$J$372</f>
        <v>0</v>
      </c>
      <c r="S24" s="274">
        <f>'Учет 1б'!$J$374</f>
        <v>0</v>
      </c>
      <c r="T24" s="275">
        <f>'Учет 1б'!$J$376</f>
        <v>0</v>
      </c>
      <c r="U24" s="276">
        <f>'Учет 1б'!$J$378</f>
        <v>0</v>
      </c>
      <c r="V24" s="273">
        <f>'Учет 1б'!$K$370</f>
        <v>0</v>
      </c>
      <c r="W24" s="274">
        <f>'Учет 1б'!$K$372</f>
        <v>0</v>
      </c>
      <c r="X24" s="274">
        <f>'Учет 1б'!$K$374</f>
        <v>0</v>
      </c>
      <c r="Y24" s="275">
        <f>'Учет 1б'!$K$376</f>
        <v>0</v>
      </c>
      <c r="Z24" s="276">
        <f>'Учет 1б'!$K$378</f>
        <v>0</v>
      </c>
      <c r="AA24" s="273">
        <f>'Учет 1б'!$L$370</f>
        <v>0</v>
      </c>
      <c r="AB24" s="274">
        <f>'Учет 1б'!$L$372</f>
        <v>0</v>
      </c>
      <c r="AC24" s="274">
        <f>'Учет 1б'!$L$374</f>
        <v>0</v>
      </c>
      <c r="AD24" s="275">
        <f>'Учет 1б'!$L$376</f>
        <v>0</v>
      </c>
      <c r="AE24" s="276">
        <f>'Учет 1б'!$L$378</f>
        <v>0</v>
      </c>
      <c r="AF24" s="273">
        <f>'Учет 1б'!$M$370</f>
        <v>0</v>
      </c>
      <c r="AG24" s="274">
        <f>'Учет 1б'!$M$372</f>
        <v>0</v>
      </c>
      <c r="AH24" s="274">
        <f>'Учет 1б'!$M$374</f>
        <v>0</v>
      </c>
      <c r="AI24" s="275">
        <f>'Учет 1б'!$M$376</f>
        <v>0</v>
      </c>
      <c r="AJ24" s="276">
        <f>'Учет 1б'!$M$378</f>
        <v>0</v>
      </c>
      <c r="AK24" s="273">
        <f>'Учет 1б'!$N$370</f>
        <v>0</v>
      </c>
      <c r="AL24" s="274">
        <f>'Учет 1б'!$N$372</f>
        <v>0</v>
      </c>
      <c r="AM24" s="274">
        <f>'Учет 1б'!$N$374</f>
        <v>0</v>
      </c>
      <c r="AN24" s="275">
        <f>'Учет 1б'!$N$376</f>
        <v>0</v>
      </c>
      <c r="AO24" s="276">
        <f>'Учет 1б'!$N$378</f>
        <v>0</v>
      </c>
      <c r="AP24" s="273">
        <f>'Учет 1б'!$O$370</f>
        <v>0</v>
      </c>
      <c r="AQ24" s="274">
        <f>'Учет 1б'!$O$372</f>
        <v>0</v>
      </c>
      <c r="AR24" s="274">
        <f>'Учет 1б'!$O$374</f>
        <v>0</v>
      </c>
      <c r="AS24" s="275">
        <f>'Учет 1б'!$O$376</f>
        <v>0</v>
      </c>
      <c r="AT24" s="276">
        <f>'Учет 1б'!$O$378</f>
        <v>0</v>
      </c>
      <c r="AU24" s="273">
        <f>'Учет 1б'!$P$370</f>
        <v>0</v>
      </c>
      <c r="AV24" s="274">
        <f>'Учет 1б'!$P$372</f>
        <v>0</v>
      </c>
      <c r="AW24" s="274">
        <f>'Учет 1б'!$P$374</f>
        <v>0</v>
      </c>
      <c r="AX24" s="275">
        <f>'Учет 1б'!$P$376</f>
        <v>0</v>
      </c>
      <c r="AY24" s="276">
        <f>'Учет 1б'!$P$378</f>
        <v>0</v>
      </c>
      <c r="AZ24" s="273">
        <f>'Учет 1б'!$Q$370</f>
        <v>0</v>
      </c>
      <c r="BA24" s="274">
        <f>'Учет 1б'!$Q$372</f>
        <v>0</v>
      </c>
      <c r="BB24" s="274">
        <f>'Учет 1б'!$Q$374</f>
        <v>0</v>
      </c>
      <c r="BC24" s="275">
        <f>'Учет 1б'!$Q$376</f>
        <v>0</v>
      </c>
      <c r="BD24" s="276">
        <f>'Учет 1б'!$Q$378</f>
        <v>0</v>
      </c>
      <c r="BE24" s="273">
        <f>'Учет 1б'!$R$370</f>
        <v>0</v>
      </c>
      <c r="BF24" s="274">
        <f>'Учет 1б'!$R$372</f>
        <v>0</v>
      </c>
      <c r="BG24" s="274">
        <f>'Учет 1б'!$R$374</f>
        <v>0</v>
      </c>
      <c r="BH24" s="275">
        <f>'Учет 1б'!$R$376</f>
        <v>0</v>
      </c>
      <c r="BI24" s="276">
        <f>'Учет 1б'!$R$378</f>
        <v>0</v>
      </c>
      <c r="BJ24" s="273">
        <f>'Учет 1б'!$S$370</f>
        <v>0</v>
      </c>
      <c r="BK24" s="274">
        <f>'Учет 1б'!$S$372</f>
        <v>0</v>
      </c>
      <c r="BL24" s="274">
        <f>'Учет 1б'!$S$374</f>
        <v>0</v>
      </c>
      <c r="BM24" s="275">
        <f>'Учет 1б'!$S$376</f>
        <v>0</v>
      </c>
      <c r="BN24" s="276">
        <f>'Учет 1б'!$S$378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90">
        <f>'Учет 1б'!$C$380</f>
        <v>123</v>
      </c>
      <c r="B25" s="269">
        <f>'Учет 1б'!$G$429</f>
        <v>0</v>
      </c>
      <c r="C25" s="270">
        <f>'Учет 1б'!$G$431</f>
        <v>0</v>
      </c>
      <c r="D25" s="270">
        <f>'Учет 1б'!$G$433</f>
        <v>0</v>
      </c>
      <c r="E25" s="271">
        <f>'Учет 1б'!$G$435</f>
        <v>0</v>
      </c>
      <c r="F25" s="272">
        <f>'Учет 1б'!$G$437</f>
        <v>0</v>
      </c>
      <c r="G25" s="269">
        <f>'Учет 1б'!$H$429</f>
        <v>0</v>
      </c>
      <c r="H25" s="270">
        <f>'Учет 1б'!$H$431</f>
        <v>0</v>
      </c>
      <c r="I25" s="270">
        <f>'Учет 1б'!$H$433</f>
        <v>0</v>
      </c>
      <c r="J25" s="271">
        <f>'Учет 1б'!$H$435</f>
        <v>0</v>
      </c>
      <c r="K25" s="272">
        <f>'Учет 1б'!$H$437</f>
        <v>0</v>
      </c>
      <c r="L25" s="269">
        <f>'Учет 1б'!$I$429</f>
        <v>0</v>
      </c>
      <c r="M25" s="270">
        <f>'Учет 1б'!$I$431</f>
        <v>0</v>
      </c>
      <c r="N25" s="270">
        <f>'Учет 1б'!$I$433</f>
        <v>0</v>
      </c>
      <c r="O25" s="271">
        <f>'Учет 1б'!$I$435</f>
        <v>0</v>
      </c>
      <c r="P25" s="272">
        <f>'Учет 1б'!$I$437</f>
        <v>0</v>
      </c>
      <c r="Q25" s="269">
        <f>'Учет 1б'!$J$429</f>
        <v>0</v>
      </c>
      <c r="R25" s="270">
        <f>'Учет 1б'!$J$431</f>
        <v>0</v>
      </c>
      <c r="S25" s="270">
        <f>'Учет 1б'!$J$433</f>
        <v>0</v>
      </c>
      <c r="T25" s="271">
        <f>'Учет 1б'!$J$435</f>
        <v>0</v>
      </c>
      <c r="U25" s="272">
        <f>'Учет 1б'!$J$437</f>
        <v>0</v>
      </c>
      <c r="V25" s="269">
        <f>'Учет 1б'!$K$429</f>
        <v>0</v>
      </c>
      <c r="W25" s="270">
        <f>'Учет 1б'!$K$431</f>
        <v>0</v>
      </c>
      <c r="X25" s="270">
        <f>'Учет 1б'!$K$433</f>
        <v>0</v>
      </c>
      <c r="Y25" s="271">
        <f>'Учет 1б'!$K$435</f>
        <v>0</v>
      </c>
      <c r="Z25" s="272">
        <f>'Учет 1б'!$K$437</f>
        <v>0</v>
      </c>
      <c r="AA25" s="269">
        <f>'Учет 1б'!$L$429</f>
        <v>0</v>
      </c>
      <c r="AB25" s="270">
        <f>'Учет 1б'!$L$431</f>
        <v>0</v>
      </c>
      <c r="AC25" s="270">
        <f>'Учет 1б'!$L$433</f>
        <v>0</v>
      </c>
      <c r="AD25" s="271">
        <f>'Учет 1б'!$L$435</f>
        <v>0</v>
      </c>
      <c r="AE25" s="272">
        <f>'Учет 1б'!$L$437</f>
        <v>0</v>
      </c>
      <c r="AF25" s="269">
        <f>'Учет 1б'!$M$429</f>
        <v>0</v>
      </c>
      <c r="AG25" s="270">
        <f>'Учет 1б'!$M$431</f>
        <v>0</v>
      </c>
      <c r="AH25" s="270">
        <f>'Учет 1б'!$M$433</f>
        <v>0</v>
      </c>
      <c r="AI25" s="271">
        <f>'Учет 1б'!$M$435</f>
        <v>0</v>
      </c>
      <c r="AJ25" s="272">
        <f>'Учет 1б'!$M$437</f>
        <v>0</v>
      </c>
      <c r="AK25" s="269">
        <f>'Учет 1б'!$N$429</f>
        <v>0</v>
      </c>
      <c r="AL25" s="270">
        <f>'Учет 1б'!$N$431</f>
        <v>0</v>
      </c>
      <c r="AM25" s="270">
        <f>'Учет 1б'!$N$433</f>
        <v>0</v>
      </c>
      <c r="AN25" s="271">
        <f>'Учет 1б'!$N$435</f>
        <v>0</v>
      </c>
      <c r="AO25" s="272">
        <f>'Учет 1б'!$N$437</f>
        <v>0</v>
      </c>
      <c r="AP25" s="269">
        <f>'Учет 1б'!$O$429</f>
        <v>0</v>
      </c>
      <c r="AQ25" s="270">
        <f>'Учет 1б'!$O$431</f>
        <v>0</v>
      </c>
      <c r="AR25" s="270">
        <f>'Учет 1б'!$O$433</f>
        <v>0</v>
      </c>
      <c r="AS25" s="271">
        <f>'Учет 1б'!$O$435</f>
        <v>0</v>
      </c>
      <c r="AT25" s="272">
        <f>'Учет 1б'!$O$437</f>
        <v>0</v>
      </c>
      <c r="AU25" s="269">
        <f>'Учет 1б'!$P$429</f>
        <v>0</v>
      </c>
      <c r="AV25" s="270">
        <f>'Учет 1б'!$P$431</f>
        <v>0</v>
      </c>
      <c r="AW25" s="270">
        <f>'Учет 1б'!$P$433</f>
        <v>0</v>
      </c>
      <c r="AX25" s="271">
        <f>'Учет 1б'!$P$435</f>
        <v>0</v>
      </c>
      <c r="AY25" s="272">
        <f>'Учет 1б'!$P$437</f>
        <v>0</v>
      </c>
      <c r="AZ25" s="269">
        <f>'Учет 1б'!$Q$429</f>
        <v>0</v>
      </c>
      <c r="BA25" s="270">
        <f>'Учет 1б'!$Q$431</f>
        <v>0</v>
      </c>
      <c r="BB25" s="270">
        <f>'Учет 1б'!$Q$433</f>
        <v>0</v>
      </c>
      <c r="BC25" s="271">
        <f>'Учет 1б'!$Q$435</f>
        <v>0</v>
      </c>
      <c r="BD25" s="272">
        <f>'Учет 1б'!$Q$437</f>
        <v>0</v>
      </c>
      <c r="BE25" s="269">
        <f>'Учет 1б'!$R$429</f>
        <v>0</v>
      </c>
      <c r="BF25" s="270">
        <f>'Учет 1б'!$R$431</f>
        <v>0</v>
      </c>
      <c r="BG25" s="270">
        <f>'Учет 1б'!$R$433</f>
        <v>0</v>
      </c>
      <c r="BH25" s="271">
        <f>'Учет 1б'!$R$435</f>
        <v>0</v>
      </c>
      <c r="BI25" s="272">
        <f>'Учет 1б'!$R$437</f>
        <v>0</v>
      </c>
      <c r="BJ25" s="269">
        <f>'Учет 1б'!$S$429</f>
        <v>0</v>
      </c>
      <c r="BK25" s="270">
        <f>'Учет 1б'!$S$431</f>
        <v>0</v>
      </c>
      <c r="BL25" s="270">
        <f>'Учет 1б'!$S$433</f>
        <v>0</v>
      </c>
      <c r="BM25" s="271">
        <f>'Учет 1б'!$S$435</f>
        <v>0</v>
      </c>
      <c r="BN25" s="272">
        <f>'Учет 1б'!$S$437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90"/>
      <c r="B26" s="273">
        <f>'Учет 1б'!$G$430</f>
        <v>0</v>
      </c>
      <c r="C26" s="274">
        <f>'Учет 1б'!$G$432</f>
        <v>0</v>
      </c>
      <c r="D26" s="274">
        <f>'Учет 1б'!$G$434</f>
        <v>0</v>
      </c>
      <c r="E26" s="275">
        <f>'Учет 1б'!$G$436</f>
        <v>0</v>
      </c>
      <c r="F26" s="276">
        <f>'Учет 1б'!$G$438</f>
        <v>0</v>
      </c>
      <c r="G26" s="273">
        <f>'Учет 1б'!$H$430</f>
        <v>0</v>
      </c>
      <c r="H26" s="274">
        <f>'Учет 1б'!$H$432</f>
        <v>0</v>
      </c>
      <c r="I26" s="274">
        <f>'Учет 1б'!$H$434</f>
        <v>0</v>
      </c>
      <c r="J26" s="275">
        <f>'Учет 1б'!$H$436</f>
        <v>0</v>
      </c>
      <c r="K26" s="276">
        <f>'Учет 1б'!$H$438</f>
        <v>0</v>
      </c>
      <c r="L26" s="273">
        <f>'Учет 1б'!$I$430</f>
        <v>0</v>
      </c>
      <c r="M26" s="274">
        <f>'Учет 1б'!$I$432</f>
        <v>0</v>
      </c>
      <c r="N26" s="274">
        <f>'Учет 1б'!$I$434</f>
        <v>0</v>
      </c>
      <c r="O26" s="275">
        <f>'Учет 1б'!$I$436</f>
        <v>0</v>
      </c>
      <c r="P26" s="276">
        <f>'Учет 1б'!$I$438</f>
        <v>0</v>
      </c>
      <c r="Q26" s="273">
        <f>'Учет 1б'!$J$430</f>
        <v>0</v>
      </c>
      <c r="R26" s="274">
        <f>'Учет 1б'!$J$432</f>
        <v>0</v>
      </c>
      <c r="S26" s="274">
        <f>'Учет 1б'!$J$434</f>
        <v>0</v>
      </c>
      <c r="T26" s="275">
        <f>'Учет 1б'!$J$436</f>
        <v>0</v>
      </c>
      <c r="U26" s="276">
        <f>'Учет 1б'!$J$438</f>
        <v>0</v>
      </c>
      <c r="V26" s="273">
        <f>'Учет 1б'!$K$430</f>
        <v>0</v>
      </c>
      <c r="W26" s="274">
        <f>'Учет 1б'!$K$432</f>
        <v>0</v>
      </c>
      <c r="X26" s="274">
        <f>'Учет 1б'!$K$434</f>
        <v>0</v>
      </c>
      <c r="Y26" s="275">
        <f>'Учет 1б'!$K$436</f>
        <v>0</v>
      </c>
      <c r="Z26" s="276">
        <f>'Учет 1б'!$K$438</f>
        <v>0</v>
      </c>
      <c r="AA26" s="273">
        <f>'Учет 1б'!$L$430</f>
        <v>0</v>
      </c>
      <c r="AB26" s="274">
        <f>'Учет 1б'!$L$432</f>
        <v>0</v>
      </c>
      <c r="AC26" s="274">
        <f>'Учет 1б'!$L$434</f>
        <v>0</v>
      </c>
      <c r="AD26" s="275">
        <f>'Учет 1б'!$L$436</f>
        <v>0</v>
      </c>
      <c r="AE26" s="276">
        <f>'Учет 1б'!$L$438</f>
        <v>0</v>
      </c>
      <c r="AF26" s="273">
        <f>'Учет 1б'!$M$430</f>
        <v>0</v>
      </c>
      <c r="AG26" s="274">
        <f>'Учет 1б'!$M$432</f>
        <v>0</v>
      </c>
      <c r="AH26" s="274">
        <f>'Учет 1б'!$M$434</f>
        <v>0</v>
      </c>
      <c r="AI26" s="275">
        <f>'Учет 1б'!$M$436</f>
        <v>0</v>
      </c>
      <c r="AJ26" s="276">
        <f>'Учет 1б'!$M$438</f>
        <v>0</v>
      </c>
      <c r="AK26" s="273">
        <f>'Учет 1б'!$N$430</f>
        <v>0</v>
      </c>
      <c r="AL26" s="274">
        <f>'Учет 1б'!$N$432</f>
        <v>0</v>
      </c>
      <c r="AM26" s="274">
        <f>'Учет 1б'!$N$434</f>
        <v>0</v>
      </c>
      <c r="AN26" s="275">
        <f>'Учет 1б'!$N$436</f>
        <v>0</v>
      </c>
      <c r="AO26" s="276">
        <f>'Учет 1б'!$N$438</f>
        <v>0</v>
      </c>
      <c r="AP26" s="273">
        <f>'Учет 1б'!$O$430</f>
        <v>0</v>
      </c>
      <c r="AQ26" s="274">
        <f>'Учет 1б'!$O$432</f>
        <v>0</v>
      </c>
      <c r="AR26" s="274">
        <f>'Учет 1б'!$O$434</f>
        <v>0</v>
      </c>
      <c r="AS26" s="275">
        <f>'Учет 1б'!$O$436</f>
        <v>0</v>
      </c>
      <c r="AT26" s="276">
        <f>'Учет 1б'!$O$438</f>
        <v>0</v>
      </c>
      <c r="AU26" s="273">
        <f>'Учет 1б'!$P$430</f>
        <v>0</v>
      </c>
      <c r="AV26" s="274">
        <f>'Учет 1б'!$P$432</f>
        <v>0</v>
      </c>
      <c r="AW26" s="274">
        <f>'Учет 1б'!$P$434</f>
        <v>0</v>
      </c>
      <c r="AX26" s="275">
        <f>'Учет 1б'!$P$436</f>
        <v>0</v>
      </c>
      <c r="AY26" s="276">
        <f>'Учет 1б'!$P$438</f>
        <v>0</v>
      </c>
      <c r="AZ26" s="273">
        <f>'Учет 1б'!$Q$430</f>
        <v>0</v>
      </c>
      <c r="BA26" s="274">
        <f>'Учет 1б'!$Q$432</f>
        <v>0</v>
      </c>
      <c r="BB26" s="274">
        <f>'Учет 1б'!$Q$434</f>
        <v>0</v>
      </c>
      <c r="BC26" s="275">
        <f>'Учет 1б'!$Q$436</f>
        <v>0</v>
      </c>
      <c r="BD26" s="276">
        <f>'Учет 1б'!$Q$438</f>
        <v>0</v>
      </c>
      <c r="BE26" s="273">
        <f>'Учет 1б'!$R$430</f>
        <v>0</v>
      </c>
      <c r="BF26" s="274">
        <f>'Учет 1б'!$R$432</f>
        <v>0</v>
      </c>
      <c r="BG26" s="274">
        <f>'Учет 1б'!$R$434</f>
        <v>0</v>
      </c>
      <c r="BH26" s="275">
        <f>'Учет 1б'!$R$436</f>
        <v>0</v>
      </c>
      <c r="BI26" s="276">
        <f>'Учет 1б'!$R$438</f>
        <v>0</v>
      </c>
      <c r="BJ26" s="273">
        <f>'Учет 1б'!$S$430</f>
        <v>0</v>
      </c>
      <c r="BK26" s="274">
        <f>'Учет 1б'!$S$432</f>
        <v>0</v>
      </c>
      <c r="BL26" s="274">
        <f>'Учет 1б'!$S$434</f>
        <v>0</v>
      </c>
      <c r="BM26" s="275">
        <f>'Учет 1б'!$S$436</f>
        <v>0</v>
      </c>
      <c r="BN26" s="276">
        <f>'Учет 1б'!$S$438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90">
        <f>'Учет 1б'!$C$440</f>
        <v>124</v>
      </c>
      <c r="B27" s="269">
        <f>'Учет 1б'!$G$489</f>
        <v>0</v>
      </c>
      <c r="C27" s="270">
        <f>'Учет 1б'!$G$491</f>
        <v>0</v>
      </c>
      <c r="D27" s="270">
        <f>'Учет 1б'!$G$493</f>
        <v>0</v>
      </c>
      <c r="E27" s="271">
        <f>'Учет 1б'!$G$495</f>
        <v>0</v>
      </c>
      <c r="F27" s="272">
        <f>'Учет 1б'!$G$497</f>
        <v>0</v>
      </c>
      <c r="G27" s="269">
        <f>'Учет 1б'!$H$489</f>
        <v>0</v>
      </c>
      <c r="H27" s="270">
        <f>'Учет 1б'!$H$491</f>
        <v>0</v>
      </c>
      <c r="I27" s="270">
        <f>'Учет 1б'!$H$493</f>
        <v>0</v>
      </c>
      <c r="J27" s="271">
        <f>'Учет 1б'!$H$495</f>
        <v>0</v>
      </c>
      <c r="K27" s="272">
        <f>'Учет 1б'!$H$497</f>
        <v>0</v>
      </c>
      <c r="L27" s="269">
        <f>'Учет 1б'!$I$489</f>
        <v>0</v>
      </c>
      <c r="M27" s="270">
        <f>'Учет 1б'!$I$491</f>
        <v>0</v>
      </c>
      <c r="N27" s="270">
        <f>'Учет 1б'!$I$493</f>
        <v>0</v>
      </c>
      <c r="O27" s="271">
        <f>'Учет 1б'!$I$495</f>
        <v>0</v>
      </c>
      <c r="P27" s="272">
        <f>'Учет 1б'!$I$497</f>
        <v>0</v>
      </c>
      <c r="Q27" s="269">
        <f>'Учет 1б'!$J$489</f>
        <v>0</v>
      </c>
      <c r="R27" s="270">
        <f>'Учет 1б'!$J$491</f>
        <v>0</v>
      </c>
      <c r="S27" s="270">
        <f>'Учет 1б'!$J$493</f>
        <v>0</v>
      </c>
      <c r="T27" s="271">
        <f>'Учет 1б'!$J$495</f>
        <v>0</v>
      </c>
      <c r="U27" s="272">
        <f>'Учет 1б'!$J$497</f>
        <v>0</v>
      </c>
      <c r="V27" s="269">
        <f>'Учет 1б'!$K$489</f>
        <v>0</v>
      </c>
      <c r="W27" s="270">
        <f>'Учет 1б'!$K$491</f>
        <v>0</v>
      </c>
      <c r="X27" s="270">
        <f>'Учет 1б'!$K$493</f>
        <v>0</v>
      </c>
      <c r="Y27" s="271">
        <f>'Учет 1б'!$K$495</f>
        <v>0</v>
      </c>
      <c r="Z27" s="272">
        <f>'Учет 1б'!$K$497</f>
        <v>0</v>
      </c>
      <c r="AA27" s="269">
        <f>'Учет 1б'!$L$489</f>
        <v>0</v>
      </c>
      <c r="AB27" s="270">
        <f>'Учет 1б'!$L$491</f>
        <v>0</v>
      </c>
      <c r="AC27" s="270">
        <f>'Учет 1б'!$L$493</f>
        <v>0</v>
      </c>
      <c r="AD27" s="271">
        <f>'Учет 1б'!$L$495</f>
        <v>0</v>
      </c>
      <c r="AE27" s="272">
        <f>'Учет 1б'!$L$497</f>
        <v>0</v>
      </c>
      <c r="AF27" s="269">
        <f>'Учет 1б'!$M$489</f>
        <v>0</v>
      </c>
      <c r="AG27" s="270">
        <f>'Учет 1б'!$M$491</f>
        <v>0</v>
      </c>
      <c r="AH27" s="270">
        <f>'Учет 1б'!$M$493</f>
        <v>0</v>
      </c>
      <c r="AI27" s="271">
        <f>'Учет 1б'!$M$495</f>
        <v>0</v>
      </c>
      <c r="AJ27" s="272">
        <f>'Учет 1б'!$M$497</f>
        <v>0</v>
      </c>
      <c r="AK27" s="269">
        <f>'Учет 1б'!$N$489</f>
        <v>0</v>
      </c>
      <c r="AL27" s="270">
        <f>'Учет 1б'!$N$491</f>
        <v>0</v>
      </c>
      <c r="AM27" s="270">
        <f>'Учет 1б'!$N$493</f>
        <v>0</v>
      </c>
      <c r="AN27" s="271">
        <f>'Учет 1б'!$N$495</f>
        <v>0</v>
      </c>
      <c r="AO27" s="272">
        <f>'Учет 1б'!$N$497</f>
        <v>0</v>
      </c>
      <c r="AP27" s="269">
        <f>'Учет 1б'!$O$489</f>
        <v>0</v>
      </c>
      <c r="AQ27" s="270">
        <f>'Учет 1б'!$O$491</f>
        <v>0</v>
      </c>
      <c r="AR27" s="270">
        <f>'Учет 1б'!$O$493</f>
        <v>0</v>
      </c>
      <c r="AS27" s="271">
        <f>'Учет 1б'!$O$495</f>
        <v>0</v>
      </c>
      <c r="AT27" s="272">
        <f>'Учет 1б'!$O$497</f>
        <v>0</v>
      </c>
      <c r="AU27" s="269">
        <f>'Учет 1б'!$P$489</f>
        <v>0</v>
      </c>
      <c r="AV27" s="270">
        <f>'Учет 1б'!$P$491</f>
        <v>0</v>
      </c>
      <c r="AW27" s="270">
        <f>'Учет 1б'!$P$493</f>
        <v>0</v>
      </c>
      <c r="AX27" s="271">
        <f>'Учет 1б'!$P$495</f>
        <v>0</v>
      </c>
      <c r="AY27" s="272">
        <f>'Учет 1б'!$P$497</f>
        <v>0</v>
      </c>
      <c r="AZ27" s="269">
        <f>'Учет 1б'!$Q$489</f>
        <v>0</v>
      </c>
      <c r="BA27" s="270">
        <f>'Учет 1б'!$Q$491</f>
        <v>0</v>
      </c>
      <c r="BB27" s="270">
        <f>'Учет 1б'!$Q$493</f>
        <v>0</v>
      </c>
      <c r="BC27" s="271">
        <f>'Учет 1б'!$Q$495</f>
        <v>0</v>
      </c>
      <c r="BD27" s="272">
        <f>'Учет 1б'!$Q$497</f>
        <v>0</v>
      </c>
      <c r="BE27" s="269">
        <f>'Учет 1б'!$R$489</f>
        <v>0</v>
      </c>
      <c r="BF27" s="270">
        <f>'Учет 1б'!$R$491</f>
        <v>0</v>
      </c>
      <c r="BG27" s="270">
        <f>'Учет 1б'!$R$493</f>
        <v>0</v>
      </c>
      <c r="BH27" s="271">
        <f>'Учет 1б'!$R$495</f>
        <v>0</v>
      </c>
      <c r="BI27" s="272">
        <f>'Учет 1б'!$R$497</f>
        <v>0</v>
      </c>
      <c r="BJ27" s="269">
        <f>'Учет 1б'!$S$489</f>
        <v>0</v>
      </c>
      <c r="BK27" s="270">
        <f>'Учет 1б'!$S$491</f>
        <v>0</v>
      </c>
      <c r="BL27" s="270">
        <f>'Учет 1б'!$S$493</f>
        <v>0</v>
      </c>
      <c r="BM27" s="271">
        <f>'Учет 1б'!$S$495</f>
        <v>0</v>
      </c>
      <c r="BN27" s="272">
        <f>'Учет 1б'!$S$497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90"/>
      <c r="B28" s="273">
        <f>'Учет 1б'!$G$490</f>
        <v>0</v>
      </c>
      <c r="C28" s="274">
        <f>'Учет 1б'!$G$492</f>
        <v>0</v>
      </c>
      <c r="D28" s="274">
        <f>'Учет 1б'!$G$494</f>
        <v>0</v>
      </c>
      <c r="E28" s="275">
        <f>'Учет 1б'!$G$496</f>
        <v>0</v>
      </c>
      <c r="F28" s="276">
        <f>'Учет 1б'!$G$498</f>
        <v>0</v>
      </c>
      <c r="G28" s="273">
        <f>'Учет 1б'!$H$490</f>
        <v>0</v>
      </c>
      <c r="H28" s="274">
        <f>'Учет 1б'!$H$492</f>
        <v>0</v>
      </c>
      <c r="I28" s="274">
        <f>'Учет 1б'!$H$494</f>
        <v>0</v>
      </c>
      <c r="J28" s="275">
        <f>'Учет 1б'!$H$496</f>
        <v>0</v>
      </c>
      <c r="K28" s="276">
        <f>'Учет 1б'!$H$498</f>
        <v>0</v>
      </c>
      <c r="L28" s="273">
        <f>'Учет 1б'!$I$490</f>
        <v>0</v>
      </c>
      <c r="M28" s="274">
        <f>'Учет 1б'!$I$492</f>
        <v>0</v>
      </c>
      <c r="N28" s="274">
        <f>'Учет 1б'!$I$494</f>
        <v>0</v>
      </c>
      <c r="O28" s="275">
        <f>'Учет 1б'!$I$496</f>
        <v>0</v>
      </c>
      <c r="P28" s="276">
        <f>'Учет 1б'!$I$498</f>
        <v>0</v>
      </c>
      <c r="Q28" s="273">
        <f>'Учет 1б'!$J$490</f>
        <v>0</v>
      </c>
      <c r="R28" s="274">
        <f>'Учет 1б'!$J$492</f>
        <v>0</v>
      </c>
      <c r="S28" s="274">
        <f>'Учет 1б'!$J$494</f>
        <v>0</v>
      </c>
      <c r="T28" s="275">
        <f>'Учет 1б'!$J$496</f>
        <v>0</v>
      </c>
      <c r="U28" s="276">
        <f>'Учет 1б'!$J$498</f>
        <v>0</v>
      </c>
      <c r="V28" s="273">
        <f>'Учет 1б'!$K$490</f>
        <v>0</v>
      </c>
      <c r="W28" s="274">
        <f>'Учет 1б'!$K$492</f>
        <v>0</v>
      </c>
      <c r="X28" s="274">
        <f>'Учет 1б'!$K$494</f>
        <v>0</v>
      </c>
      <c r="Y28" s="275">
        <f>'Учет 1б'!$K$496</f>
        <v>0</v>
      </c>
      <c r="Z28" s="276">
        <f>'Учет 1б'!$K$498</f>
        <v>0</v>
      </c>
      <c r="AA28" s="273">
        <f>'Учет 1б'!$L$490</f>
        <v>0</v>
      </c>
      <c r="AB28" s="274">
        <f>'Учет 1б'!$L$492</f>
        <v>0</v>
      </c>
      <c r="AC28" s="274">
        <f>'Учет 1б'!$L$494</f>
        <v>0</v>
      </c>
      <c r="AD28" s="275">
        <f>'Учет 1б'!$L$496</f>
        <v>0</v>
      </c>
      <c r="AE28" s="276">
        <f>'Учет 1б'!$L$498</f>
        <v>0</v>
      </c>
      <c r="AF28" s="273">
        <f>'Учет 1б'!$M$490</f>
        <v>0</v>
      </c>
      <c r="AG28" s="274">
        <f>'Учет 1б'!$M$492</f>
        <v>0</v>
      </c>
      <c r="AH28" s="274">
        <f>'Учет 1б'!$M$494</f>
        <v>0</v>
      </c>
      <c r="AI28" s="275">
        <f>'Учет 1б'!$M$496</f>
        <v>0</v>
      </c>
      <c r="AJ28" s="276">
        <f>'Учет 1б'!$M$498</f>
        <v>0</v>
      </c>
      <c r="AK28" s="273">
        <f>'Учет 1б'!$N$490</f>
        <v>0</v>
      </c>
      <c r="AL28" s="274">
        <f>'Учет 1б'!$N$492</f>
        <v>0</v>
      </c>
      <c r="AM28" s="274">
        <f>'Учет 1б'!$N$494</f>
        <v>0</v>
      </c>
      <c r="AN28" s="275">
        <f>'Учет 1б'!$N$496</f>
        <v>0</v>
      </c>
      <c r="AO28" s="276">
        <f>'Учет 1б'!$N$498</f>
        <v>0</v>
      </c>
      <c r="AP28" s="273">
        <f>'Учет 1б'!$O$490</f>
        <v>0</v>
      </c>
      <c r="AQ28" s="274">
        <f>'Учет 1б'!$O$492</f>
        <v>0</v>
      </c>
      <c r="AR28" s="274">
        <f>'Учет 1б'!$O$494</f>
        <v>0</v>
      </c>
      <c r="AS28" s="275">
        <f>'Учет 1б'!$O$496</f>
        <v>0</v>
      </c>
      <c r="AT28" s="276">
        <f>'Учет 1б'!$O$498</f>
        <v>0</v>
      </c>
      <c r="AU28" s="273">
        <f>'Учет 1б'!$P$490</f>
        <v>0</v>
      </c>
      <c r="AV28" s="274">
        <f>'Учет 1б'!$P$492</f>
        <v>0</v>
      </c>
      <c r="AW28" s="274">
        <f>'Учет 1б'!$P$494</f>
        <v>0</v>
      </c>
      <c r="AX28" s="275">
        <f>'Учет 1б'!$P$496</f>
        <v>0</v>
      </c>
      <c r="AY28" s="276">
        <f>'Учет 1б'!$P$498</f>
        <v>0</v>
      </c>
      <c r="AZ28" s="273">
        <f>'Учет 1б'!$Q$490</f>
        <v>0</v>
      </c>
      <c r="BA28" s="274">
        <f>'Учет 1б'!$Q$492</f>
        <v>0</v>
      </c>
      <c r="BB28" s="274">
        <f>'Учет 1б'!$Q$494</f>
        <v>0</v>
      </c>
      <c r="BC28" s="275">
        <f>'Учет 1б'!$Q$496</f>
        <v>0</v>
      </c>
      <c r="BD28" s="276">
        <f>'Учет 1б'!$Q$498</f>
        <v>0</v>
      </c>
      <c r="BE28" s="273">
        <f>'Учет 1б'!$R$490</f>
        <v>0</v>
      </c>
      <c r="BF28" s="274">
        <f>'Учет 1б'!$R$492</f>
        <v>0</v>
      </c>
      <c r="BG28" s="274">
        <f>'Учет 1б'!$R$494</f>
        <v>0</v>
      </c>
      <c r="BH28" s="275">
        <f>'Учет 1б'!$R$496</f>
        <v>0</v>
      </c>
      <c r="BI28" s="276">
        <f>'Учет 1б'!$R$498</f>
        <v>0</v>
      </c>
      <c r="BJ28" s="273">
        <f>'Учет 1б'!$S$490</f>
        <v>0</v>
      </c>
      <c r="BK28" s="274">
        <f>'Учет 1б'!$S$492</f>
        <v>0</v>
      </c>
      <c r="BL28" s="274">
        <f>'Учет 1б'!$S$494</f>
        <v>0</v>
      </c>
      <c r="BM28" s="275">
        <f>'Учет 1б'!$S$496</f>
        <v>0</v>
      </c>
      <c r="BN28" s="276">
        <f>'Учет 1б'!$S$498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90">
        <f>'Учет 1б'!$C$500</f>
        <v>125</v>
      </c>
      <c r="B29" s="269">
        <f>'Учет 1б'!$G$549</f>
        <v>0</v>
      </c>
      <c r="C29" s="270">
        <f>'Учет 1б'!$G$551</f>
        <v>0</v>
      </c>
      <c r="D29" s="270">
        <f>'Учет 1б'!$G$553</f>
        <v>0</v>
      </c>
      <c r="E29" s="271">
        <f>'Учет 1б'!$G$555</f>
        <v>0</v>
      </c>
      <c r="F29" s="272">
        <f>'Учет 1б'!$G$557</f>
        <v>0</v>
      </c>
      <c r="G29" s="269">
        <f>'Учет 1б'!$H$549</f>
        <v>0</v>
      </c>
      <c r="H29" s="270">
        <f>'Учет 1б'!$H$551</f>
        <v>0</v>
      </c>
      <c r="I29" s="270">
        <f>'Учет 1б'!$H$553</f>
        <v>0</v>
      </c>
      <c r="J29" s="271">
        <f>'Учет 1б'!$H$555</f>
        <v>0</v>
      </c>
      <c r="K29" s="272">
        <f>'Учет 1б'!$H$557</f>
        <v>0</v>
      </c>
      <c r="L29" s="269">
        <f>'Учет 1б'!$I$549</f>
        <v>0</v>
      </c>
      <c r="M29" s="270">
        <f>'Учет 1б'!$I$551</f>
        <v>0</v>
      </c>
      <c r="N29" s="270">
        <f>'Учет 1б'!$I$553</f>
        <v>0</v>
      </c>
      <c r="O29" s="271">
        <f>'Учет 1б'!$I$555</f>
        <v>0</v>
      </c>
      <c r="P29" s="272">
        <f>'Учет 1б'!$I$557</f>
        <v>0</v>
      </c>
      <c r="Q29" s="269">
        <f>'Учет 1б'!$J$549</f>
        <v>0</v>
      </c>
      <c r="R29" s="270">
        <f>'Учет 1б'!$J$551</f>
        <v>0</v>
      </c>
      <c r="S29" s="270">
        <f>'Учет 1б'!$J$553</f>
        <v>0</v>
      </c>
      <c r="T29" s="271">
        <f>'Учет 1б'!$J$555</f>
        <v>0</v>
      </c>
      <c r="U29" s="272">
        <f>'Учет 1б'!$J$557</f>
        <v>0</v>
      </c>
      <c r="V29" s="269">
        <f>'Учет 1б'!$K$549</f>
        <v>0</v>
      </c>
      <c r="W29" s="270">
        <f>'Учет 1б'!$K$551</f>
        <v>0</v>
      </c>
      <c r="X29" s="270">
        <f>'Учет 1б'!$K$553</f>
        <v>0</v>
      </c>
      <c r="Y29" s="271">
        <f>'Учет 1б'!$K$555</f>
        <v>0</v>
      </c>
      <c r="Z29" s="272">
        <f>'Учет 1б'!$K$557</f>
        <v>0</v>
      </c>
      <c r="AA29" s="269">
        <f>'Учет 1б'!$L$549</f>
        <v>0</v>
      </c>
      <c r="AB29" s="270">
        <f>'Учет 1б'!$L$551</f>
        <v>0</v>
      </c>
      <c r="AC29" s="270">
        <f>'Учет 1б'!$L$553</f>
        <v>0</v>
      </c>
      <c r="AD29" s="271">
        <f>'Учет 1б'!$L$555</f>
        <v>0</v>
      </c>
      <c r="AE29" s="272">
        <f>'Учет 1б'!$L$557</f>
        <v>0</v>
      </c>
      <c r="AF29" s="269">
        <f>'Учет 1б'!$M$549</f>
        <v>0</v>
      </c>
      <c r="AG29" s="270">
        <f>'Учет 1б'!$M$551</f>
        <v>0</v>
      </c>
      <c r="AH29" s="270">
        <f>'Учет 1б'!$M$553</f>
        <v>0</v>
      </c>
      <c r="AI29" s="271">
        <f>'Учет 1б'!$M$555</f>
        <v>0</v>
      </c>
      <c r="AJ29" s="272">
        <f>'Учет 1б'!$M$557</f>
        <v>0</v>
      </c>
      <c r="AK29" s="269">
        <f>'Учет 1б'!$N$549</f>
        <v>0</v>
      </c>
      <c r="AL29" s="270">
        <f>'Учет 1б'!$N$551</f>
        <v>0</v>
      </c>
      <c r="AM29" s="270">
        <f>'Учет 1б'!$N$553</f>
        <v>0</v>
      </c>
      <c r="AN29" s="271">
        <f>'Учет 1б'!$N$555</f>
        <v>0</v>
      </c>
      <c r="AO29" s="272">
        <f>'Учет 1б'!$N$557</f>
        <v>0</v>
      </c>
      <c r="AP29" s="269">
        <f>'Учет 1б'!$O$549</f>
        <v>0</v>
      </c>
      <c r="AQ29" s="270">
        <f>'Учет 1б'!$O$551</f>
        <v>0</v>
      </c>
      <c r="AR29" s="270">
        <f>'Учет 1б'!$O$553</f>
        <v>0</v>
      </c>
      <c r="AS29" s="271">
        <f>'Учет 1б'!$O$555</f>
        <v>0</v>
      </c>
      <c r="AT29" s="272">
        <f>'Учет 1б'!$O$557</f>
        <v>0</v>
      </c>
      <c r="AU29" s="269">
        <f>'Учет 1б'!$P$549</f>
        <v>0</v>
      </c>
      <c r="AV29" s="270">
        <f>'Учет 1б'!$P$551</f>
        <v>0</v>
      </c>
      <c r="AW29" s="270">
        <f>'Учет 1б'!$P$553</f>
        <v>0</v>
      </c>
      <c r="AX29" s="271">
        <f>'Учет 1б'!$P$555</f>
        <v>0</v>
      </c>
      <c r="AY29" s="272">
        <f>'Учет 1б'!$P$557</f>
        <v>0</v>
      </c>
      <c r="AZ29" s="269">
        <f>'Учет 1б'!$Q$549</f>
        <v>0</v>
      </c>
      <c r="BA29" s="270">
        <f>'Учет 1б'!$Q$551</f>
        <v>0</v>
      </c>
      <c r="BB29" s="270">
        <f>'Учет 1б'!$Q$553</f>
        <v>0</v>
      </c>
      <c r="BC29" s="271">
        <f>'Учет 1б'!$Q$555</f>
        <v>0</v>
      </c>
      <c r="BD29" s="272">
        <f>'Учет 1б'!$Q$557</f>
        <v>0</v>
      </c>
      <c r="BE29" s="269">
        <f>'Учет 1б'!$R$549</f>
        <v>0</v>
      </c>
      <c r="BF29" s="270">
        <f>'Учет 1б'!$R$551</f>
        <v>0</v>
      </c>
      <c r="BG29" s="270">
        <f>'Учет 1б'!$R$553</f>
        <v>0</v>
      </c>
      <c r="BH29" s="271">
        <f>'Учет 1б'!$R$555</f>
        <v>0</v>
      </c>
      <c r="BI29" s="272">
        <f>'Учет 1б'!$R$557</f>
        <v>0</v>
      </c>
      <c r="BJ29" s="269">
        <f>'Учет 1б'!$S$549</f>
        <v>0</v>
      </c>
      <c r="BK29" s="270">
        <f>'Учет 1б'!$S$551</f>
        <v>0</v>
      </c>
      <c r="BL29" s="270">
        <f>'Учет 1б'!$S$553</f>
        <v>0</v>
      </c>
      <c r="BM29" s="271">
        <f>'Учет 1б'!$S$555</f>
        <v>0</v>
      </c>
      <c r="BN29" s="272">
        <f>'Учет 1б'!$S$557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90"/>
      <c r="B30" s="273">
        <f>'Учет 1б'!$G$550</f>
        <v>0</v>
      </c>
      <c r="C30" s="274">
        <f>'Учет 1б'!$G$552</f>
        <v>0</v>
      </c>
      <c r="D30" s="274">
        <f>'Учет 1б'!$G$554</f>
        <v>0</v>
      </c>
      <c r="E30" s="275">
        <f>'Учет 1б'!$G$556</f>
        <v>0</v>
      </c>
      <c r="F30" s="276">
        <f>'Учет 1б'!$G$558</f>
        <v>0</v>
      </c>
      <c r="G30" s="273">
        <f>'Учет 1б'!$H$550</f>
        <v>0</v>
      </c>
      <c r="H30" s="274">
        <f>'Учет 1б'!$H$552</f>
        <v>0</v>
      </c>
      <c r="I30" s="274">
        <f>'Учет 1б'!$H$554</f>
        <v>0</v>
      </c>
      <c r="J30" s="275">
        <f>'Учет 1б'!$H$556</f>
        <v>0</v>
      </c>
      <c r="K30" s="276">
        <f>'Учет 1б'!$H$558</f>
        <v>0</v>
      </c>
      <c r="L30" s="273">
        <f>'Учет 1б'!$I$550</f>
        <v>0</v>
      </c>
      <c r="M30" s="274">
        <f>'Учет 1б'!$I$552</f>
        <v>0</v>
      </c>
      <c r="N30" s="274">
        <f>'Учет 1б'!$I$554</f>
        <v>0</v>
      </c>
      <c r="O30" s="275">
        <f>'Учет 1б'!$I$556</f>
        <v>0</v>
      </c>
      <c r="P30" s="276">
        <f>'Учет 1б'!$I$558</f>
        <v>0</v>
      </c>
      <c r="Q30" s="273">
        <f>'Учет 1б'!$J$550</f>
        <v>0</v>
      </c>
      <c r="R30" s="274">
        <f>'Учет 1б'!$J$552</f>
        <v>0</v>
      </c>
      <c r="S30" s="274">
        <f>'Учет 1б'!$J$554</f>
        <v>0</v>
      </c>
      <c r="T30" s="275">
        <f>'Учет 1б'!$J$556</f>
        <v>0</v>
      </c>
      <c r="U30" s="276">
        <f>'Учет 1б'!$J$558</f>
        <v>0</v>
      </c>
      <c r="V30" s="273">
        <f>'Учет 1б'!$K$550</f>
        <v>0</v>
      </c>
      <c r="W30" s="274">
        <f>'Учет 1б'!$K$552</f>
        <v>0</v>
      </c>
      <c r="X30" s="274">
        <f>'Учет 1б'!$K$554</f>
        <v>0</v>
      </c>
      <c r="Y30" s="275">
        <f>'Учет 1б'!$K$556</f>
        <v>0</v>
      </c>
      <c r="Z30" s="276">
        <f>'Учет 1б'!$K$558</f>
        <v>0</v>
      </c>
      <c r="AA30" s="273">
        <f>'Учет 1б'!$L$550</f>
        <v>0</v>
      </c>
      <c r="AB30" s="274">
        <f>'Учет 1б'!$L$552</f>
        <v>0</v>
      </c>
      <c r="AC30" s="274">
        <f>'Учет 1б'!$L$554</f>
        <v>0</v>
      </c>
      <c r="AD30" s="275">
        <f>'Учет 1б'!$L$556</f>
        <v>0</v>
      </c>
      <c r="AE30" s="276">
        <f>'Учет 1б'!$L$558</f>
        <v>0</v>
      </c>
      <c r="AF30" s="273">
        <f>'Учет 1б'!$M$550</f>
        <v>0</v>
      </c>
      <c r="AG30" s="274">
        <f>'Учет 1б'!$M$552</f>
        <v>0</v>
      </c>
      <c r="AH30" s="274">
        <f>'Учет 1б'!$M$554</f>
        <v>0</v>
      </c>
      <c r="AI30" s="275">
        <f>'Учет 1б'!$M$556</f>
        <v>0</v>
      </c>
      <c r="AJ30" s="276">
        <f>'Учет 1б'!$M$558</f>
        <v>0</v>
      </c>
      <c r="AK30" s="273">
        <f>'Учет 1б'!$N$550</f>
        <v>0</v>
      </c>
      <c r="AL30" s="274">
        <f>'Учет 1б'!$N$552</f>
        <v>0</v>
      </c>
      <c r="AM30" s="274">
        <f>'Учет 1б'!$N$554</f>
        <v>0</v>
      </c>
      <c r="AN30" s="275">
        <f>'Учет 1б'!$N$556</f>
        <v>0</v>
      </c>
      <c r="AO30" s="276">
        <f>'Учет 1б'!$N$558</f>
        <v>0</v>
      </c>
      <c r="AP30" s="273">
        <f>'Учет 1б'!$O$550</f>
        <v>0</v>
      </c>
      <c r="AQ30" s="274">
        <f>'Учет 1б'!$O$552</f>
        <v>0</v>
      </c>
      <c r="AR30" s="274">
        <f>'Учет 1б'!$O$554</f>
        <v>0</v>
      </c>
      <c r="AS30" s="275">
        <f>'Учет 1б'!$O$556</f>
        <v>0</v>
      </c>
      <c r="AT30" s="276">
        <f>'Учет 1б'!$O$558</f>
        <v>0</v>
      </c>
      <c r="AU30" s="273">
        <f>'Учет 1б'!$P$550</f>
        <v>0</v>
      </c>
      <c r="AV30" s="274">
        <f>'Учет 1б'!$P$552</f>
        <v>0</v>
      </c>
      <c r="AW30" s="274">
        <f>'Учет 1б'!$P$554</f>
        <v>0</v>
      </c>
      <c r="AX30" s="275">
        <f>'Учет 1б'!$P$556</f>
        <v>0</v>
      </c>
      <c r="AY30" s="276">
        <f>'Учет 1б'!$P$558</f>
        <v>0</v>
      </c>
      <c r="AZ30" s="273">
        <f>'Учет 1б'!$Q$550</f>
        <v>0</v>
      </c>
      <c r="BA30" s="274">
        <f>'Учет 1б'!$Q$552</f>
        <v>0</v>
      </c>
      <c r="BB30" s="274">
        <f>'Учет 1б'!$Q$554</f>
        <v>0</v>
      </c>
      <c r="BC30" s="275">
        <f>'Учет 1б'!$Q$556</f>
        <v>0</v>
      </c>
      <c r="BD30" s="276">
        <f>'Учет 1б'!$Q$558</f>
        <v>0</v>
      </c>
      <c r="BE30" s="273">
        <f>'Учет 1б'!$R$550</f>
        <v>0</v>
      </c>
      <c r="BF30" s="274">
        <f>'Учет 1б'!$R$552</f>
        <v>0</v>
      </c>
      <c r="BG30" s="274">
        <f>'Учет 1б'!$R$554</f>
        <v>0</v>
      </c>
      <c r="BH30" s="275">
        <f>'Учет 1б'!$R$556</f>
        <v>0</v>
      </c>
      <c r="BI30" s="276">
        <f>'Учет 1б'!$R$558</f>
        <v>0</v>
      </c>
      <c r="BJ30" s="273">
        <f>'Учет 1б'!$S$550</f>
        <v>0</v>
      </c>
      <c r="BK30" s="274">
        <f>'Учет 1б'!$S$552</f>
        <v>0</v>
      </c>
      <c r="BL30" s="274">
        <f>'Учет 1б'!$S$554</f>
        <v>0</v>
      </c>
      <c r="BM30" s="275">
        <f>'Учет 1б'!$S$556</f>
        <v>0</v>
      </c>
      <c r="BN30" s="276">
        <f>'Учет 1б'!$S$558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90">
        <f>'Учет 1б'!$C$560</f>
        <v>126</v>
      </c>
      <c r="B31" s="269">
        <f>'Учет 1б'!$G$609</f>
        <v>0</v>
      </c>
      <c r="C31" s="270">
        <f>'Учет 1б'!$G$611</f>
        <v>0</v>
      </c>
      <c r="D31" s="270">
        <f>'Учет 1б'!$G$613</f>
        <v>0</v>
      </c>
      <c r="E31" s="271">
        <f>'Учет 1б'!$G$615</f>
        <v>0</v>
      </c>
      <c r="F31" s="272">
        <f>'Учет 1б'!$G$617</f>
        <v>0</v>
      </c>
      <c r="G31" s="269">
        <f>'Учет 1б'!$H$609</f>
        <v>0</v>
      </c>
      <c r="H31" s="270">
        <f>'Учет 1б'!$H$611</f>
        <v>0</v>
      </c>
      <c r="I31" s="270">
        <f>'Учет 1б'!$H$613</f>
        <v>0</v>
      </c>
      <c r="J31" s="271">
        <f>'Учет 1б'!$H$615</f>
        <v>0</v>
      </c>
      <c r="K31" s="272">
        <f>'Учет 1б'!$H$617</f>
        <v>0</v>
      </c>
      <c r="L31" s="269">
        <f>'Учет 1б'!$I$609</f>
        <v>0</v>
      </c>
      <c r="M31" s="270">
        <f>'Учет 1б'!$I$611</f>
        <v>0</v>
      </c>
      <c r="N31" s="270">
        <f>'Учет 1б'!$I$613</f>
        <v>0</v>
      </c>
      <c r="O31" s="271">
        <f>'Учет 1б'!$I$615</f>
        <v>0</v>
      </c>
      <c r="P31" s="272">
        <f>'Учет 1б'!$I$617</f>
        <v>0</v>
      </c>
      <c r="Q31" s="269">
        <f>'Учет 1б'!$J$609</f>
        <v>0</v>
      </c>
      <c r="R31" s="270">
        <f>'Учет 1б'!$J$611</f>
        <v>0</v>
      </c>
      <c r="S31" s="270">
        <f>'Учет 1б'!$J$613</f>
        <v>0</v>
      </c>
      <c r="T31" s="271">
        <f>'Учет 1б'!$J$615</f>
        <v>0</v>
      </c>
      <c r="U31" s="272">
        <f>'Учет 1б'!$J$617</f>
        <v>0</v>
      </c>
      <c r="V31" s="269">
        <f>'Учет 1б'!$K$609</f>
        <v>0</v>
      </c>
      <c r="W31" s="270">
        <f>'Учет 1б'!$K$611</f>
        <v>0</v>
      </c>
      <c r="X31" s="270">
        <f>'Учет 1б'!$K$613</f>
        <v>0</v>
      </c>
      <c r="Y31" s="271">
        <f>'Учет 1б'!$K$615</f>
        <v>0</v>
      </c>
      <c r="Z31" s="272">
        <f>'Учет 1б'!$K$617</f>
        <v>0</v>
      </c>
      <c r="AA31" s="269">
        <f>'Учет 1б'!$L$609</f>
        <v>0</v>
      </c>
      <c r="AB31" s="270">
        <f>'Учет 1б'!$L$611</f>
        <v>0</v>
      </c>
      <c r="AC31" s="270">
        <f>'Учет 1б'!$L$613</f>
        <v>0</v>
      </c>
      <c r="AD31" s="271">
        <f>'Учет 1б'!$L$615</f>
        <v>0</v>
      </c>
      <c r="AE31" s="272">
        <f>'Учет 1б'!$L$617</f>
        <v>0</v>
      </c>
      <c r="AF31" s="269">
        <f>'Учет 1б'!$M$609</f>
        <v>0</v>
      </c>
      <c r="AG31" s="270">
        <f>'Учет 1б'!$M$611</f>
        <v>0</v>
      </c>
      <c r="AH31" s="270">
        <f>'Учет 1б'!$M$613</f>
        <v>0</v>
      </c>
      <c r="AI31" s="271">
        <f>'Учет 1б'!$M$615</f>
        <v>0</v>
      </c>
      <c r="AJ31" s="272">
        <f>'Учет 1б'!$M$617</f>
        <v>0</v>
      </c>
      <c r="AK31" s="269">
        <f>'Учет 1б'!$N$609</f>
        <v>0</v>
      </c>
      <c r="AL31" s="270">
        <f>'Учет 1б'!$N$611</f>
        <v>0</v>
      </c>
      <c r="AM31" s="270">
        <f>'Учет 1б'!$N$613</f>
        <v>0</v>
      </c>
      <c r="AN31" s="271">
        <f>'Учет 1б'!$N$615</f>
        <v>0</v>
      </c>
      <c r="AO31" s="272">
        <f>'Учет 1б'!$N$617</f>
        <v>0</v>
      </c>
      <c r="AP31" s="269">
        <f>'Учет 1б'!$O$609</f>
        <v>0</v>
      </c>
      <c r="AQ31" s="270">
        <f>'Учет 1б'!$O$611</f>
        <v>0</v>
      </c>
      <c r="AR31" s="270">
        <f>'Учет 1б'!$O$613</f>
        <v>0</v>
      </c>
      <c r="AS31" s="271">
        <f>'Учет 1б'!$O$615</f>
        <v>0</v>
      </c>
      <c r="AT31" s="272">
        <f>'Учет 1б'!$O$617</f>
        <v>0</v>
      </c>
      <c r="AU31" s="269">
        <f>'Учет 1б'!$P$609</f>
        <v>0</v>
      </c>
      <c r="AV31" s="270">
        <f>'Учет 1б'!$P$611</f>
        <v>0</v>
      </c>
      <c r="AW31" s="270">
        <f>'Учет 1б'!$P$613</f>
        <v>0</v>
      </c>
      <c r="AX31" s="271">
        <f>'Учет 1б'!$P$615</f>
        <v>0</v>
      </c>
      <c r="AY31" s="272">
        <f>'Учет 1б'!$P$617</f>
        <v>0</v>
      </c>
      <c r="AZ31" s="269">
        <f>'Учет 1б'!$Q$609</f>
        <v>0</v>
      </c>
      <c r="BA31" s="270">
        <f>'Учет 1б'!$Q$611</f>
        <v>0</v>
      </c>
      <c r="BB31" s="270">
        <f>'Учет 1б'!$Q$613</f>
        <v>0</v>
      </c>
      <c r="BC31" s="271">
        <f>'Учет 1б'!$Q$615</f>
        <v>0</v>
      </c>
      <c r="BD31" s="272">
        <f>'Учет 1б'!$Q$617</f>
        <v>0</v>
      </c>
      <c r="BE31" s="269">
        <f>'Учет 1б'!$R$609</f>
        <v>0</v>
      </c>
      <c r="BF31" s="270">
        <f>'Учет 1б'!$R$611</f>
        <v>0</v>
      </c>
      <c r="BG31" s="270">
        <f>'Учет 1б'!$R$613</f>
        <v>0</v>
      </c>
      <c r="BH31" s="271">
        <f>'Учет 1б'!$R$615</f>
        <v>0</v>
      </c>
      <c r="BI31" s="272">
        <f>'Учет 1б'!$R$617</f>
        <v>0</v>
      </c>
      <c r="BJ31" s="269">
        <f>'Учет 1б'!$S$609</f>
        <v>0</v>
      </c>
      <c r="BK31" s="270">
        <f>'Учет 1б'!$S$611</f>
        <v>0</v>
      </c>
      <c r="BL31" s="270">
        <f>'Учет 1б'!$S$613</f>
        <v>0</v>
      </c>
      <c r="BM31" s="271">
        <f>'Учет 1б'!$S$615</f>
        <v>0</v>
      </c>
      <c r="BN31" s="272">
        <f>'Учет 1б'!$S$617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7"/>
      <c r="B32" s="273">
        <f>'Учет 1б'!$G$610</f>
        <v>0</v>
      </c>
      <c r="C32" s="274">
        <f>'Учет 1б'!$G$612</f>
        <v>0</v>
      </c>
      <c r="D32" s="274">
        <f>'Учет 1б'!$G$614</f>
        <v>0</v>
      </c>
      <c r="E32" s="275">
        <f>'Учет 1б'!$G$616</f>
        <v>0</v>
      </c>
      <c r="F32" s="276">
        <f>'Учет 1б'!$G$618</f>
        <v>0</v>
      </c>
      <c r="G32" s="273">
        <f>'Учет 1б'!$H$610</f>
        <v>0</v>
      </c>
      <c r="H32" s="274">
        <f>'Учет 1б'!$H$612</f>
        <v>0</v>
      </c>
      <c r="I32" s="274">
        <f>'Учет 1б'!$H$614</f>
        <v>0</v>
      </c>
      <c r="J32" s="275">
        <f>'Учет 1б'!$H$616</f>
        <v>0</v>
      </c>
      <c r="K32" s="276">
        <f>'Учет 1б'!$H$618</f>
        <v>0</v>
      </c>
      <c r="L32" s="273">
        <f>'Учет 1б'!$I$610</f>
        <v>0</v>
      </c>
      <c r="M32" s="274">
        <f>'Учет 1б'!$I$612</f>
        <v>0</v>
      </c>
      <c r="N32" s="274">
        <f>'Учет 1б'!$I$614</f>
        <v>0</v>
      </c>
      <c r="O32" s="275">
        <f>'Учет 1б'!$I$616</f>
        <v>0</v>
      </c>
      <c r="P32" s="276">
        <f>'Учет 1б'!$I$618</f>
        <v>0</v>
      </c>
      <c r="Q32" s="273">
        <f>'Учет 1б'!$J$610</f>
        <v>0</v>
      </c>
      <c r="R32" s="274">
        <f>'Учет 1б'!$J$612</f>
        <v>0</v>
      </c>
      <c r="S32" s="274">
        <f>'Учет 1б'!$J$614</f>
        <v>0</v>
      </c>
      <c r="T32" s="275">
        <f>'Учет 1б'!$J$616</f>
        <v>0</v>
      </c>
      <c r="U32" s="276">
        <f>'Учет 1б'!$J$618</f>
        <v>0</v>
      </c>
      <c r="V32" s="273">
        <f>'Учет 1б'!$K$610</f>
        <v>0</v>
      </c>
      <c r="W32" s="274">
        <f>'Учет 1б'!$K$612</f>
        <v>0</v>
      </c>
      <c r="X32" s="274">
        <f>'Учет 1б'!$K$614</f>
        <v>0</v>
      </c>
      <c r="Y32" s="275">
        <f>'Учет 1б'!$K$616</f>
        <v>0</v>
      </c>
      <c r="Z32" s="276">
        <f>'Учет 1б'!$K$618</f>
        <v>0</v>
      </c>
      <c r="AA32" s="273">
        <f>'Учет 1б'!$L$610</f>
        <v>0</v>
      </c>
      <c r="AB32" s="274">
        <f>'Учет 1б'!$L$612</f>
        <v>0</v>
      </c>
      <c r="AC32" s="274">
        <f>'Учет 1б'!$L$614</f>
        <v>0</v>
      </c>
      <c r="AD32" s="275">
        <f>'Учет 1б'!$L$616</f>
        <v>0</v>
      </c>
      <c r="AE32" s="276">
        <f>'Учет 1б'!$L$618</f>
        <v>0</v>
      </c>
      <c r="AF32" s="273">
        <f>'Учет 1б'!$M$610</f>
        <v>0</v>
      </c>
      <c r="AG32" s="274">
        <f>'Учет 1б'!$M$612</f>
        <v>0</v>
      </c>
      <c r="AH32" s="274">
        <f>'Учет 1б'!$M$614</f>
        <v>0</v>
      </c>
      <c r="AI32" s="275">
        <f>'Учет 1б'!$M$616</f>
        <v>0</v>
      </c>
      <c r="AJ32" s="276">
        <f>'Учет 1б'!$M$618</f>
        <v>0</v>
      </c>
      <c r="AK32" s="273">
        <f>'Учет 1б'!$N$610</f>
        <v>0</v>
      </c>
      <c r="AL32" s="274">
        <f>'Учет 1б'!$N$612</f>
        <v>0</v>
      </c>
      <c r="AM32" s="274">
        <f>'Учет 1б'!$N$614</f>
        <v>0</v>
      </c>
      <c r="AN32" s="275">
        <f>'Учет 1б'!$N$616</f>
        <v>0</v>
      </c>
      <c r="AO32" s="276">
        <f>'Учет 1б'!$N$618</f>
        <v>0</v>
      </c>
      <c r="AP32" s="273">
        <f>'Учет 1б'!$O$610</f>
        <v>0</v>
      </c>
      <c r="AQ32" s="274">
        <f>'Учет 1б'!$O$612</f>
        <v>0</v>
      </c>
      <c r="AR32" s="274">
        <f>'Учет 1б'!$O$614</f>
        <v>0</v>
      </c>
      <c r="AS32" s="275">
        <f>'Учет 1б'!$O$616</f>
        <v>0</v>
      </c>
      <c r="AT32" s="276">
        <f>'Учет 1б'!$O$618</f>
        <v>0</v>
      </c>
      <c r="AU32" s="273">
        <f>'Учет 1б'!$P$610</f>
        <v>0</v>
      </c>
      <c r="AV32" s="274">
        <f>'Учет 1б'!$P$612</f>
        <v>0</v>
      </c>
      <c r="AW32" s="274">
        <f>'Учет 1б'!$P$614</f>
        <v>0</v>
      </c>
      <c r="AX32" s="275">
        <f>'Учет 1б'!$P$616</f>
        <v>0</v>
      </c>
      <c r="AY32" s="276">
        <f>'Учет 1б'!$P$618</f>
        <v>0</v>
      </c>
      <c r="AZ32" s="273">
        <f>'Учет 1б'!$Q$610</f>
        <v>0</v>
      </c>
      <c r="BA32" s="274">
        <f>'Учет 1б'!$Q$612</f>
        <v>0</v>
      </c>
      <c r="BB32" s="274">
        <f>'Учет 1б'!$Q$614</f>
        <v>0</v>
      </c>
      <c r="BC32" s="275">
        <f>'Учет 1б'!$Q$616</f>
        <v>0</v>
      </c>
      <c r="BD32" s="276">
        <f>'Учет 1б'!$Q$618</f>
        <v>0</v>
      </c>
      <c r="BE32" s="273">
        <f>'Учет 1б'!$R$610</f>
        <v>0</v>
      </c>
      <c r="BF32" s="274">
        <f>'Учет 1б'!$R$612</f>
        <v>0</v>
      </c>
      <c r="BG32" s="274">
        <f>'Учет 1б'!$R$614</f>
        <v>0</v>
      </c>
      <c r="BH32" s="275">
        <f>'Учет 1б'!$R$616</f>
        <v>0</v>
      </c>
      <c r="BI32" s="276">
        <f>'Учет 1б'!$R$618</f>
        <v>0</v>
      </c>
      <c r="BJ32" s="273">
        <f>'Учет 1б'!$S$610</f>
        <v>0</v>
      </c>
      <c r="BK32" s="274">
        <f>'Учет 1б'!$S$612</f>
        <v>0</v>
      </c>
      <c r="BL32" s="274">
        <f>'Учет 1б'!$S$614</f>
        <v>0</v>
      </c>
      <c r="BM32" s="275">
        <f>'Учет 1б'!$S$616</f>
        <v>0</v>
      </c>
      <c r="BN32" s="276">
        <f>'Учет 1б'!$S$618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91">
        <v>12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92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96">
        <f>'Учет 1б'!$C$634</f>
        <v>131</v>
      </c>
      <c r="B35" s="269">
        <f>'Учет 1б'!$G$683</f>
        <v>0</v>
      </c>
      <c r="C35" s="270">
        <f>'Учет 1б'!$G$685</f>
        <v>0</v>
      </c>
      <c r="D35" s="270">
        <f>'Учет 1б'!$G$687</f>
        <v>0</v>
      </c>
      <c r="E35" s="271">
        <f>'Учет 1б'!$G$689</f>
        <v>0</v>
      </c>
      <c r="F35" s="272">
        <f>'Учет 1б'!$G$691</f>
        <v>0</v>
      </c>
      <c r="G35" s="269">
        <f>'Учет 1б'!$H$683</f>
        <v>0</v>
      </c>
      <c r="H35" s="270">
        <f>'Учет 1б'!$H$685</f>
        <v>0</v>
      </c>
      <c r="I35" s="270">
        <f>'Учет 1б'!$H$687</f>
        <v>0</v>
      </c>
      <c r="J35" s="271">
        <f>'Учет 1б'!$H$689</f>
        <v>0</v>
      </c>
      <c r="K35" s="272">
        <f>'Учет 1б'!$H$691</f>
        <v>0</v>
      </c>
      <c r="L35" s="269">
        <f>'Учет 1б'!$I$683</f>
        <v>0</v>
      </c>
      <c r="M35" s="270">
        <f>'Учет 1б'!$I$685</f>
        <v>0</v>
      </c>
      <c r="N35" s="270">
        <f>'Учет 1б'!$I$687</f>
        <v>0</v>
      </c>
      <c r="O35" s="271">
        <f>'Учет 1б'!$I$689</f>
        <v>0</v>
      </c>
      <c r="P35" s="272">
        <f>'Учет 1б'!$I$691</f>
        <v>0</v>
      </c>
      <c r="Q35" s="269">
        <f>'Учет 1б'!$J$683</f>
        <v>0</v>
      </c>
      <c r="R35" s="270">
        <f>'Учет 1б'!$J$685</f>
        <v>0</v>
      </c>
      <c r="S35" s="270">
        <f>'Учет 1б'!$J$687</f>
        <v>0</v>
      </c>
      <c r="T35" s="271">
        <f>'Учет 1б'!$J$689</f>
        <v>0</v>
      </c>
      <c r="U35" s="272">
        <f>'Учет 1б'!$J$691</f>
        <v>0</v>
      </c>
      <c r="V35" s="269">
        <f>'Учет 1б'!$K$683</f>
        <v>0</v>
      </c>
      <c r="W35" s="270">
        <f>'Учет 1б'!$K$685</f>
        <v>0</v>
      </c>
      <c r="X35" s="270">
        <f>'Учет 1б'!$K$687</f>
        <v>0</v>
      </c>
      <c r="Y35" s="271">
        <f>'Учет 1б'!$K$689</f>
        <v>0</v>
      </c>
      <c r="Z35" s="272">
        <f>'Учет 1б'!$K$691</f>
        <v>0</v>
      </c>
      <c r="AA35" s="269">
        <f>'Учет 1б'!$L$683</f>
        <v>0</v>
      </c>
      <c r="AB35" s="270">
        <f>'Учет 1б'!$L$685</f>
        <v>0</v>
      </c>
      <c r="AC35" s="270">
        <f>'Учет 1б'!$L$687</f>
        <v>0</v>
      </c>
      <c r="AD35" s="271">
        <f>'Учет 1б'!$L$689</f>
        <v>0</v>
      </c>
      <c r="AE35" s="272">
        <f>'Учет 1б'!$L$691</f>
        <v>0</v>
      </c>
      <c r="AF35" s="269">
        <f>'Учет 1б'!$M$683</f>
        <v>0</v>
      </c>
      <c r="AG35" s="270">
        <f>'Учет 1б'!$M$685</f>
        <v>0</v>
      </c>
      <c r="AH35" s="270">
        <f>'Учет 1б'!$M$687</f>
        <v>0</v>
      </c>
      <c r="AI35" s="271">
        <f>'Учет 1б'!$M$689</f>
        <v>0</v>
      </c>
      <c r="AJ35" s="272">
        <f>'Учет 1б'!$M$691</f>
        <v>0</v>
      </c>
      <c r="AK35" s="269">
        <f>'Учет 1б'!$N$683</f>
        <v>0</v>
      </c>
      <c r="AL35" s="270">
        <f>'Учет 1б'!$N$685</f>
        <v>0</v>
      </c>
      <c r="AM35" s="270">
        <f>'Учет 1б'!$N$687</f>
        <v>0</v>
      </c>
      <c r="AN35" s="271">
        <f>'Учет 1б'!$N$689</f>
        <v>0</v>
      </c>
      <c r="AO35" s="272">
        <f>'Учет 1б'!$N$691</f>
        <v>0</v>
      </c>
      <c r="AP35" s="269">
        <f>'Учет 1б'!$O$683</f>
        <v>0</v>
      </c>
      <c r="AQ35" s="270">
        <f>'Учет 1б'!$O$685</f>
        <v>0</v>
      </c>
      <c r="AR35" s="270">
        <f>'Учет 1б'!$O$687</f>
        <v>0</v>
      </c>
      <c r="AS35" s="271">
        <f>'Учет 1б'!$O$689</f>
        <v>0</v>
      </c>
      <c r="AT35" s="272">
        <f>'Учет 1б'!$O$691</f>
        <v>0</v>
      </c>
      <c r="AU35" s="269">
        <f>'Учет 1б'!$P$683</f>
        <v>0</v>
      </c>
      <c r="AV35" s="270">
        <f>'Учет 1б'!$P$685</f>
        <v>0</v>
      </c>
      <c r="AW35" s="270">
        <f>'Учет 1б'!$P$687</f>
        <v>0</v>
      </c>
      <c r="AX35" s="271">
        <f>'Учет 1б'!$P$689</f>
        <v>0</v>
      </c>
      <c r="AY35" s="272">
        <f>'Учет 1б'!$P$691</f>
        <v>0</v>
      </c>
      <c r="AZ35" s="269">
        <f>'Учет 1б'!$Q$683</f>
        <v>0</v>
      </c>
      <c r="BA35" s="270">
        <f>'Учет 1б'!$Q$685</f>
        <v>0</v>
      </c>
      <c r="BB35" s="270">
        <f>'Учет 1б'!$Q$687</f>
        <v>0</v>
      </c>
      <c r="BC35" s="271">
        <f>'Учет 1б'!$Q$689</f>
        <v>0</v>
      </c>
      <c r="BD35" s="272">
        <f>'Учет 1б'!$Q$691</f>
        <v>0</v>
      </c>
      <c r="BE35" s="269">
        <f>'Учет 1б'!$R$683</f>
        <v>0</v>
      </c>
      <c r="BF35" s="270">
        <f>'Учет 1б'!$R$685</f>
        <v>0</v>
      </c>
      <c r="BG35" s="270">
        <f>'Учет 1б'!$R$687</f>
        <v>0</v>
      </c>
      <c r="BH35" s="271">
        <f>'Учет 1б'!$R$689</f>
        <v>0</v>
      </c>
      <c r="BI35" s="272">
        <f>'Учет 1б'!$R$691</f>
        <v>0</v>
      </c>
      <c r="BJ35" s="269">
        <f>'Учет 1б'!$S$683</f>
        <v>0</v>
      </c>
      <c r="BK35" s="270">
        <f>'Учет 1б'!$S$685</f>
        <v>0</v>
      </c>
      <c r="BL35" s="270">
        <f>'Учет 1б'!$S$687</f>
        <v>0</v>
      </c>
      <c r="BM35" s="271">
        <f>'Учет 1б'!$S$689</f>
        <v>0</v>
      </c>
      <c r="BN35" s="272">
        <f>'Учет 1б'!$S$691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90"/>
      <c r="B36" s="273">
        <f>'Учет 1б'!$G$684</f>
        <v>0</v>
      </c>
      <c r="C36" s="274">
        <f>'Учет 1б'!$G$686</f>
        <v>0</v>
      </c>
      <c r="D36" s="274">
        <f>'Учет 1б'!$G$688</f>
        <v>0</v>
      </c>
      <c r="E36" s="275">
        <f>'Учет 1б'!$G$690</f>
        <v>0</v>
      </c>
      <c r="F36" s="276">
        <f>'Учет 1б'!$G$692</f>
        <v>0</v>
      </c>
      <c r="G36" s="273">
        <f>'Учет 1б'!$H$684</f>
        <v>0</v>
      </c>
      <c r="H36" s="274">
        <f>'Учет 1б'!$H$686</f>
        <v>0</v>
      </c>
      <c r="I36" s="274">
        <f>'Учет 1б'!$H$688</f>
        <v>0</v>
      </c>
      <c r="J36" s="275">
        <f>'Учет 1б'!$H$690</f>
        <v>0</v>
      </c>
      <c r="K36" s="276">
        <f>'Учет 1б'!$H$692</f>
        <v>0</v>
      </c>
      <c r="L36" s="273">
        <f>'Учет 1б'!$I$684</f>
        <v>0</v>
      </c>
      <c r="M36" s="274">
        <f>'Учет 1б'!$I$686</f>
        <v>0</v>
      </c>
      <c r="N36" s="274">
        <f>'Учет 1б'!$I$688</f>
        <v>0</v>
      </c>
      <c r="O36" s="275">
        <f>'Учет 1б'!$I$690</f>
        <v>0</v>
      </c>
      <c r="P36" s="276">
        <f>'Учет 1б'!$I$692</f>
        <v>0</v>
      </c>
      <c r="Q36" s="273">
        <f>'Учет 1б'!$J$684</f>
        <v>0</v>
      </c>
      <c r="R36" s="274">
        <f>'Учет 1б'!$J$686</f>
        <v>0</v>
      </c>
      <c r="S36" s="274">
        <f>'Учет 1б'!$J$688</f>
        <v>0</v>
      </c>
      <c r="T36" s="275">
        <f>'Учет 1б'!$J$690</f>
        <v>0</v>
      </c>
      <c r="U36" s="276">
        <f>'Учет 1б'!$J$692</f>
        <v>0</v>
      </c>
      <c r="V36" s="273">
        <f>'Учет 1б'!$K$684</f>
        <v>0</v>
      </c>
      <c r="W36" s="274">
        <f>'Учет 1б'!$K$686</f>
        <v>0</v>
      </c>
      <c r="X36" s="274">
        <f>'Учет 1б'!$K$688</f>
        <v>0</v>
      </c>
      <c r="Y36" s="275">
        <f>'Учет 1б'!$K$690</f>
        <v>0</v>
      </c>
      <c r="Z36" s="276">
        <f>'Учет 1б'!$K$692</f>
        <v>0</v>
      </c>
      <c r="AA36" s="273">
        <f>'Учет 1б'!$L$684</f>
        <v>0</v>
      </c>
      <c r="AB36" s="274">
        <f>'Учет 1б'!$L$686</f>
        <v>0</v>
      </c>
      <c r="AC36" s="274">
        <f>'Учет 1б'!$L$688</f>
        <v>0</v>
      </c>
      <c r="AD36" s="275">
        <f>'Учет 1б'!$L$690</f>
        <v>0</v>
      </c>
      <c r="AE36" s="276">
        <f>'Учет 1б'!$L$692</f>
        <v>0</v>
      </c>
      <c r="AF36" s="273">
        <f>'Учет 1б'!$M$684</f>
        <v>0</v>
      </c>
      <c r="AG36" s="274">
        <f>'Учет 1б'!$M$686</f>
        <v>0</v>
      </c>
      <c r="AH36" s="274">
        <f>'Учет 1б'!$M$688</f>
        <v>0</v>
      </c>
      <c r="AI36" s="275">
        <f>'Учет 1б'!$M$690</f>
        <v>0</v>
      </c>
      <c r="AJ36" s="276">
        <f>'Учет 1б'!$M$692</f>
        <v>0</v>
      </c>
      <c r="AK36" s="273">
        <f>'Учет 1б'!$N$684</f>
        <v>0</v>
      </c>
      <c r="AL36" s="274">
        <f>'Учет 1б'!$N$686</f>
        <v>0</v>
      </c>
      <c r="AM36" s="274">
        <f>'Учет 1б'!$N$688</f>
        <v>0</v>
      </c>
      <c r="AN36" s="275">
        <f>'Учет 1б'!$N$690</f>
        <v>0</v>
      </c>
      <c r="AO36" s="276">
        <f>'Учет 1б'!$N$692</f>
        <v>0</v>
      </c>
      <c r="AP36" s="273">
        <f>'Учет 1б'!$O$684</f>
        <v>0</v>
      </c>
      <c r="AQ36" s="274">
        <f>'Учет 1б'!$O$686</f>
        <v>0</v>
      </c>
      <c r="AR36" s="274">
        <f>'Учет 1б'!$O$688</f>
        <v>0</v>
      </c>
      <c r="AS36" s="275">
        <f>'Учет 1б'!$O$690</f>
        <v>0</v>
      </c>
      <c r="AT36" s="276">
        <f>'Учет 1б'!$O$692</f>
        <v>0</v>
      </c>
      <c r="AU36" s="273">
        <f>'Учет 1б'!$P$684</f>
        <v>0</v>
      </c>
      <c r="AV36" s="274">
        <f>'Учет 1б'!$P$686</f>
        <v>0</v>
      </c>
      <c r="AW36" s="274">
        <f>'Учет 1б'!$P$688</f>
        <v>0</v>
      </c>
      <c r="AX36" s="275">
        <f>'Учет 1б'!$P$690</f>
        <v>0</v>
      </c>
      <c r="AY36" s="276">
        <f>'Учет 1б'!$P$692</f>
        <v>0</v>
      </c>
      <c r="AZ36" s="273">
        <f>'Учет 1б'!$Q$684</f>
        <v>0</v>
      </c>
      <c r="BA36" s="274">
        <f>'Учет 1б'!$Q$686</f>
        <v>0</v>
      </c>
      <c r="BB36" s="274">
        <f>'Учет 1б'!$Q$688</f>
        <v>0</v>
      </c>
      <c r="BC36" s="275">
        <f>'Учет 1б'!$Q$690</f>
        <v>0</v>
      </c>
      <c r="BD36" s="276">
        <f>'Учет 1б'!$Q$692</f>
        <v>0</v>
      </c>
      <c r="BE36" s="273">
        <f>'Учет 1б'!$R$684</f>
        <v>0</v>
      </c>
      <c r="BF36" s="274">
        <f>'Учет 1б'!$R$686</f>
        <v>0</v>
      </c>
      <c r="BG36" s="274">
        <f>'Учет 1б'!$R$688</f>
        <v>0</v>
      </c>
      <c r="BH36" s="275">
        <f>'Учет 1б'!$R$690</f>
        <v>0</v>
      </c>
      <c r="BI36" s="276">
        <f>'Учет 1б'!$R$692</f>
        <v>0</v>
      </c>
      <c r="BJ36" s="273">
        <f>'Учет 1б'!$S$684</f>
        <v>0</v>
      </c>
      <c r="BK36" s="274">
        <f>'Учет 1б'!$S$686</f>
        <v>0</v>
      </c>
      <c r="BL36" s="274">
        <f>'Учет 1б'!$S$688</f>
        <v>0</v>
      </c>
      <c r="BM36" s="275">
        <f>'Учет 1б'!$S$690</f>
        <v>0</v>
      </c>
      <c r="BN36" s="276">
        <f>'Учет 1б'!$S$692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90">
        <f>'Учет 1б'!$C$694</f>
        <v>132</v>
      </c>
      <c r="B37" s="269">
        <f>'Учет 1б'!$G$743</f>
        <v>0</v>
      </c>
      <c r="C37" s="270">
        <f>'Учет 1б'!$G$745</f>
        <v>0</v>
      </c>
      <c r="D37" s="270">
        <f>'Учет 1б'!$G$747</f>
        <v>0</v>
      </c>
      <c r="E37" s="271">
        <f>'Учет 1б'!$G$749</f>
        <v>0</v>
      </c>
      <c r="F37" s="272">
        <f>'Учет 1б'!$G$751</f>
        <v>0</v>
      </c>
      <c r="G37" s="269">
        <f>'Учет 1б'!$H$743</f>
        <v>0</v>
      </c>
      <c r="H37" s="270">
        <f>'Учет 1б'!$H$745</f>
        <v>0</v>
      </c>
      <c r="I37" s="270">
        <f>'Учет 1б'!$H$747</f>
        <v>0</v>
      </c>
      <c r="J37" s="271">
        <f>'Учет 1б'!$H$749</f>
        <v>0</v>
      </c>
      <c r="K37" s="272">
        <f>'Учет 1б'!$H$751</f>
        <v>0</v>
      </c>
      <c r="L37" s="269">
        <f>'Учет 1б'!$I$743</f>
        <v>0</v>
      </c>
      <c r="M37" s="270">
        <f>'Учет 1б'!$I$745</f>
        <v>0</v>
      </c>
      <c r="N37" s="270">
        <f>'Учет 1б'!$I$747</f>
        <v>0</v>
      </c>
      <c r="O37" s="271">
        <f>'Учет 1б'!$I$749</f>
        <v>0</v>
      </c>
      <c r="P37" s="272">
        <f>'Учет 1б'!$I$751</f>
        <v>0</v>
      </c>
      <c r="Q37" s="269">
        <f>'Учет 1б'!$J$743</f>
        <v>0</v>
      </c>
      <c r="R37" s="270">
        <f>'Учет 1б'!$J$745</f>
        <v>0</v>
      </c>
      <c r="S37" s="270">
        <f>'Учет 1б'!$J$747</f>
        <v>0</v>
      </c>
      <c r="T37" s="271">
        <f>'Учет 1б'!$J$749</f>
        <v>0</v>
      </c>
      <c r="U37" s="272">
        <f>'Учет 1б'!$J$751</f>
        <v>0</v>
      </c>
      <c r="V37" s="269">
        <f>'Учет 1б'!$K$743</f>
        <v>0</v>
      </c>
      <c r="W37" s="270">
        <f>'Учет 1б'!$K$745</f>
        <v>0</v>
      </c>
      <c r="X37" s="270">
        <f>'Учет 1б'!$K$747</f>
        <v>0</v>
      </c>
      <c r="Y37" s="271">
        <f>'Учет 1б'!$K$749</f>
        <v>0</v>
      </c>
      <c r="Z37" s="272">
        <f>'Учет 1б'!$K$751</f>
        <v>0</v>
      </c>
      <c r="AA37" s="269">
        <f>'Учет 1б'!$L$743</f>
        <v>0</v>
      </c>
      <c r="AB37" s="270">
        <f>'Учет 1б'!$L$745</f>
        <v>0</v>
      </c>
      <c r="AC37" s="270">
        <f>'Учет 1б'!$L$747</f>
        <v>0</v>
      </c>
      <c r="AD37" s="271">
        <f>'Учет 1б'!$L$749</f>
        <v>0</v>
      </c>
      <c r="AE37" s="272">
        <f>'Учет 1б'!$L$751</f>
        <v>0</v>
      </c>
      <c r="AF37" s="269">
        <f>'Учет 1б'!$M$743</f>
        <v>0</v>
      </c>
      <c r="AG37" s="270">
        <f>'Учет 1б'!$M$745</f>
        <v>0</v>
      </c>
      <c r="AH37" s="270">
        <f>'Учет 1б'!$M$747</f>
        <v>0</v>
      </c>
      <c r="AI37" s="271">
        <f>'Учет 1б'!$M$749</f>
        <v>0</v>
      </c>
      <c r="AJ37" s="272">
        <f>'Учет 1б'!$M$751</f>
        <v>0</v>
      </c>
      <c r="AK37" s="269">
        <f>'Учет 1б'!$N$743</f>
        <v>0</v>
      </c>
      <c r="AL37" s="270">
        <f>'Учет 1б'!$N$745</f>
        <v>0</v>
      </c>
      <c r="AM37" s="270">
        <f>'Учет 1б'!$N$747</f>
        <v>0</v>
      </c>
      <c r="AN37" s="271">
        <f>'Учет 1б'!$N$749</f>
        <v>0</v>
      </c>
      <c r="AO37" s="272">
        <f>'Учет 1б'!$N$751</f>
        <v>0</v>
      </c>
      <c r="AP37" s="269">
        <f>'Учет 1б'!$O$743</f>
        <v>0</v>
      </c>
      <c r="AQ37" s="270">
        <f>'Учет 1б'!$O$745</f>
        <v>0</v>
      </c>
      <c r="AR37" s="270">
        <f>'Учет 1б'!$O$747</f>
        <v>0</v>
      </c>
      <c r="AS37" s="271">
        <f>'Учет 1б'!$O$749</f>
        <v>0</v>
      </c>
      <c r="AT37" s="272">
        <f>'Учет 1б'!$O$751</f>
        <v>0</v>
      </c>
      <c r="AU37" s="269">
        <f>'Учет 1б'!$P$743</f>
        <v>0</v>
      </c>
      <c r="AV37" s="270">
        <f>'Учет 1б'!$P$745</f>
        <v>0</v>
      </c>
      <c r="AW37" s="270">
        <f>'Учет 1б'!$P$747</f>
        <v>0</v>
      </c>
      <c r="AX37" s="271">
        <f>'Учет 1б'!$P$749</f>
        <v>0</v>
      </c>
      <c r="AY37" s="272">
        <f>'Учет 1б'!$P$751</f>
        <v>0</v>
      </c>
      <c r="AZ37" s="269">
        <f>'Учет 1б'!$Q$743</f>
        <v>0</v>
      </c>
      <c r="BA37" s="270">
        <f>'Учет 1б'!$Q$745</f>
        <v>0</v>
      </c>
      <c r="BB37" s="270">
        <f>'Учет 1б'!$Q$747</f>
        <v>0</v>
      </c>
      <c r="BC37" s="271">
        <f>'Учет 1б'!$Q$749</f>
        <v>0</v>
      </c>
      <c r="BD37" s="272">
        <f>'Учет 1б'!$Q$751</f>
        <v>0</v>
      </c>
      <c r="BE37" s="269">
        <f>'Учет 1б'!$R$743</f>
        <v>0</v>
      </c>
      <c r="BF37" s="270">
        <f>'Учет 1б'!$R$745</f>
        <v>0</v>
      </c>
      <c r="BG37" s="270">
        <f>'Учет 1б'!$R$747</f>
        <v>0</v>
      </c>
      <c r="BH37" s="271">
        <f>'Учет 1б'!$R$749</f>
        <v>0</v>
      </c>
      <c r="BI37" s="272">
        <f>'Учет 1б'!$R$751</f>
        <v>0</v>
      </c>
      <c r="BJ37" s="269">
        <f>'Учет 1б'!$S$743</f>
        <v>0</v>
      </c>
      <c r="BK37" s="270">
        <f>'Учет 1б'!$S$745</f>
        <v>0</v>
      </c>
      <c r="BL37" s="270">
        <f>'Учет 1б'!$S$747</f>
        <v>0</v>
      </c>
      <c r="BM37" s="271">
        <f>'Учет 1б'!$S$749</f>
        <v>0</v>
      </c>
      <c r="BN37" s="272">
        <f>'Учет 1б'!$S$751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90"/>
      <c r="B38" s="273">
        <f>'Учет 1б'!$G$744</f>
        <v>0</v>
      </c>
      <c r="C38" s="274">
        <f>'Учет 1б'!$G$746</f>
        <v>0</v>
      </c>
      <c r="D38" s="274">
        <f>'Учет 1б'!$G$748</f>
        <v>0</v>
      </c>
      <c r="E38" s="275">
        <f>'Учет 1б'!$G$750</f>
        <v>0</v>
      </c>
      <c r="F38" s="276">
        <f>'Учет 1б'!$G$752</f>
        <v>0</v>
      </c>
      <c r="G38" s="273">
        <f>'Учет 1б'!$H$744</f>
        <v>0</v>
      </c>
      <c r="H38" s="274">
        <f>'Учет 1б'!$H$746</f>
        <v>0</v>
      </c>
      <c r="I38" s="274">
        <f>'Учет 1б'!$H$748</f>
        <v>0</v>
      </c>
      <c r="J38" s="275">
        <f>'Учет 1б'!$H$750</f>
        <v>0</v>
      </c>
      <c r="K38" s="276">
        <f>'Учет 1б'!$H$752</f>
        <v>0</v>
      </c>
      <c r="L38" s="273">
        <f>'Учет 1б'!$I$744</f>
        <v>0</v>
      </c>
      <c r="M38" s="274">
        <f>'Учет 1б'!$I$746</f>
        <v>0</v>
      </c>
      <c r="N38" s="274">
        <f>'Учет 1б'!$I$748</f>
        <v>0</v>
      </c>
      <c r="O38" s="275">
        <f>'Учет 1б'!$I$750</f>
        <v>0</v>
      </c>
      <c r="P38" s="276">
        <f>'Учет 1б'!$I$752</f>
        <v>0</v>
      </c>
      <c r="Q38" s="273">
        <f>'Учет 1б'!$J$744</f>
        <v>0</v>
      </c>
      <c r="R38" s="274">
        <f>'Учет 1б'!$J$746</f>
        <v>0</v>
      </c>
      <c r="S38" s="274">
        <f>'Учет 1б'!$J$748</f>
        <v>0</v>
      </c>
      <c r="T38" s="275">
        <f>'Учет 1б'!$J$750</f>
        <v>0</v>
      </c>
      <c r="U38" s="276">
        <f>'Учет 1б'!$J$752</f>
        <v>0</v>
      </c>
      <c r="V38" s="273">
        <f>'Учет 1б'!$K$744</f>
        <v>0</v>
      </c>
      <c r="W38" s="274">
        <f>'Учет 1б'!$K$746</f>
        <v>0</v>
      </c>
      <c r="X38" s="274">
        <f>'Учет 1б'!$K$748</f>
        <v>0</v>
      </c>
      <c r="Y38" s="275">
        <f>'Учет 1б'!$K$750</f>
        <v>0</v>
      </c>
      <c r="Z38" s="276">
        <f>'Учет 1б'!$K$752</f>
        <v>0</v>
      </c>
      <c r="AA38" s="273">
        <f>'Учет 1б'!$L$744</f>
        <v>0</v>
      </c>
      <c r="AB38" s="274">
        <f>'Учет 1б'!$L$746</f>
        <v>0</v>
      </c>
      <c r="AC38" s="274">
        <f>'Учет 1б'!$L$748</f>
        <v>0</v>
      </c>
      <c r="AD38" s="275">
        <f>'Учет 1б'!$L$750</f>
        <v>0</v>
      </c>
      <c r="AE38" s="276">
        <f>'Учет 1б'!$L$752</f>
        <v>0</v>
      </c>
      <c r="AF38" s="273">
        <f>'Учет 1б'!$M$744</f>
        <v>0</v>
      </c>
      <c r="AG38" s="274">
        <f>'Учет 1б'!$M$746</f>
        <v>0</v>
      </c>
      <c r="AH38" s="274">
        <f>'Учет 1б'!$M$748</f>
        <v>0</v>
      </c>
      <c r="AI38" s="275">
        <f>'Учет 1б'!$M$750</f>
        <v>0</v>
      </c>
      <c r="AJ38" s="276">
        <f>'Учет 1б'!$M$752</f>
        <v>0</v>
      </c>
      <c r="AK38" s="273">
        <f>'Учет 1б'!$N$744</f>
        <v>0</v>
      </c>
      <c r="AL38" s="274">
        <f>'Учет 1б'!$N$746</f>
        <v>0</v>
      </c>
      <c r="AM38" s="274">
        <f>'Учет 1б'!$N$748</f>
        <v>0</v>
      </c>
      <c r="AN38" s="275">
        <f>'Учет 1б'!$N$750</f>
        <v>0</v>
      </c>
      <c r="AO38" s="276">
        <f>'Учет 1б'!$N$752</f>
        <v>0</v>
      </c>
      <c r="AP38" s="273">
        <f>'Учет 1б'!$O$744</f>
        <v>0</v>
      </c>
      <c r="AQ38" s="274">
        <f>'Учет 1б'!$O$746</f>
        <v>0</v>
      </c>
      <c r="AR38" s="274">
        <f>'Учет 1б'!$O$748</f>
        <v>0</v>
      </c>
      <c r="AS38" s="275">
        <f>'Учет 1б'!$O$750</f>
        <v>0</v>
      </c>
      <c r="AT38" s="276">
        <f>'Учет 1б'!$O$752</f>
        <v>0</v>
      </c>
      <c r="AU38" s="273">
        <f>'Учет 1б'!$P$744</f>
        <v>0</v>
      </c>
      <c r="AV38" s="274">
        <f>'Учет 1б'!$P$746</f>
        <v>0</v>
      </c>
      <c r="AW38" s="274">
        <f>'Учет 1б'!$P$748</f>
        <v>0</v>
      </c>
      <c r="AX38" s="275">
        <f>'Учет 1б'!$P$750</f>
        <v>0</v>
      </c>
      <c r="AY38" s="276">
        <f>'Учет 1б'!$P$752</f>
        <v>0</v>
      </c>
      <c r="AZ38" s="273">
        <f>'Учет 1б'!$Q$744</f>
        <v>0</v>
      </c>
      <c r="BA38" s="274">
        <f>'Учет 1б'!$Q$746</f>
        <v>0</v>
      </c>
      <c r="BB38" s="274">
        <f>'Учет 1б'!$Q$748</f>
        <v>0</v>
      </c>
      <c r="BC38" s="275">
        <f>'Учет 1б'!$Q$750</f>
        <v>0</v>
      </c>
      <c r="BD38" s="276">
        <f>'Учет 1б'!$Q$752</f>
        <v>0</v>
      </c>
      <c r="BE38" s="273">
        <f>'Учет 1б'!$R$744</f>
        <v>0</v>
      </c>
      <c r="BF38" s="274">
        <f>'Учет 1б'!$R$746</f>
        <v>0</v>
      </c>
      <c r="BG38" s="274">
        <f>'Учет 1б'!$R$748</f>
        <v>0</v>
      </c>
      <c r="BH38" s="275">
        <f>'Учет 1б'!$R$750</f>
        <v>0</v>
      </c>
      <c r="BI38" s="276">
        <f>'Учет 1б'!$R$752</f>
        <v>0</v>
      </c>
      <c r="BJ38" s="273">
        <f>'Учет 1б'!$S$744</f>
        <v>0</v>
      </c>
      <c r="BK38" s="274">
        <f>'Учет 1б'!$S$746</f>
        <v>0</v>
      </c>
      <c r="BL38" s="274">
        <f>'Учет 1б'!$S$748</f>
        <v>0</v>
      </c>
      <c r="BM38" s="275">
        <f>'Учет 1б'!$S$750</f>
        <v>0</v>
      </c>
      <c r="BN38" s="276">
        <f>'Учет 1б'!$S$752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hidden="1" customHeight="1">
      <c r="A39" s="1290">
        <f>'Учет 1б'!$C$754</f>
        <v>133</v>
      </c>
      <c r="B39" s="269">
        <f>'Учет 1б'!$G$803</f>
        <v>0</v>
      </c>
      <c r="C39" s="270">
        <f>'Учет 1б'!$G$805</f>
        <v>0</v>
      </c>
      <c r="D39" s="270">
        <f>'Учет 1б'!$G$807</f>
        <v>0</v>
      </c>
      <c r="E39" s="271">
        <f>'Учет 1б'!$G$809</f>
        <v>0</v>
      </c>
      <c r="F39" s="272">
        <f>'Учет 1б'!$G$811</f>
        <v>0</v>
      </c>
      <c r="G39" s="269">
        <f>'Учет 1б'!$H$803</f>
        <v>0</v>
      </c>
      <c r="H39" s="270">
        <f>'Учет 1б'!$H$805</f>
        <v>0</v>
      </c>
      <c r="I39" s="270">
        <f>'Учет 1б'!$H$807</f>
        <v>0</v>
      </c>
      <c r="J39" s="271">
        <f>'Учет 1б'!$H$809</f>
        <v>0</v>
      </c>
      <c r="K39" s="272">
        <f>'Учет 1б'!$H$811</f>
        <v>0</v>
      </c>
      <c r="L39" s="269">
        <f>'Учет 1б'!$I$803</f>
        <v>0</v>
      </c>
      <c r="M39" s="270">
        <f>'Учет 1б'!$I$805</f>
        <v>0</v>
      </c>
      <c r="N39" s="270">
        <f>'Учет 1б'!$I$807</f>
        <v>0</v>
      </c>
      <c r="O39" s="271">
        <f>'Учет 1б'!$I$809</f>
        <v>0</v>
      </c>
      <c r="P39" s="272">
        <f>'Учет 1б'!$I$811</f>
        <v>0</v>
      </c>
      <c r="Q39" s="269">
        <f>'Учет 1б'!$J$803</f>
        <v>0</v>
      </c>
      <c r="R39" s="270">
        <f>'Учет 1б'!$J$805</f>
        <v>0</v>
      </c>
      <c r="S39" s="270">
        <f>'Учет 1б'!$J$807</f>
        <v>0</v>
      </c>
      <c r="T39" s="271">
        <f>'Учет 1б'!$J$809</f>
        <v>0</v>
      </c>
      <c r="U39" s="272">
        <f>'Учет 1б'!$J$811</f>
        <v>0</v>
      </c>
      <c r="V39" s="269">
        <f>'Учет 1б'!$K$803</f>
        <v>0</v>
      </c>
      <c r="W39" s="270">
        <f>'Учет 1б'!$K$805</f>
        <v>0</v>
      </c>
      <c r="X39" s="270">
        <f>'Учет 1б'!$K$807</f>
        <v>0</v>
      </c>
      <c r="Y39" s="271">
        <f>'Учет 1б'!$K$809</f>
        <v>0</v>
      </c>
      <c r="Z39" s="272">
        <f>'Учет 1б'!$K$811</f>
        <v>0</v>
      </c>
      <c r="AA39" s="269">
        <f>'Учет 1б'!$L$803</f>
        <v>0</v>
      </c>
      <c r="AB39" s="270">
        <f>'Учет 1б'!$L$805</f>
        <v>0</v>
      </c>
      <c r="AC39" s="270">
        <f>'Учет 1б'!$L$807</f>
        <v>0</v>
      </c>
      <c r="AD39" s="271">
        <f>'Учет 1б'!$L$809</f>
        <v>0</v>
      </c>
      <c r="AE39" s="272">
        <f>'Учет 1б'!$L$811</f>
        <v>0</v>
      </c>
      <c r="AF39" s="269">
        <f>'Учет 1б'!$M$803</f>
        <v>0</v>
      </c>
      <c r="AG39" s="270">
        <f>'Учет 1б'!$M$805</f>
        <v>0</v>
      </c>
      <c r="AH39" s="270">
        <f>'Учет 1б'!$M$807</f>
        <v>0</v>
      </c>
      <c r="AI39" s="271">
        <f>'Учет 1б'!$M$809</f>
        <v>0</v>
      </c>
      <c r="AJ39" s="272">
        <f>'Учет 1б'!$M$811</f>
        <v>0</v>
      </c>
      <c r="AK39" s="269">
        <f>'Учет 1б'!$N$803</f>
        <v>0</v>
      </c>
      <c r="AL39" s="270">
        <f>'Учет 1б'!$N$805</f>
        <v>0</v>
      </c>
      <c r="AM39" s="270">
        <f>'Учет 1б'!$N$807</f>
        <v>0</v>
      </c>
      <c r="AN39" s="271">
        <f>'Учет 1б'!$N$809</f>
        <v>0</v>
      </c>
      <c r="AO39" s="272">
        <f>'Учет 1б'!$N$811</f>
        <v>0</v>
      </c>
      <c r="AP39" s="269">
        <f>'Учет 1б'!$O$803</f>
        <v>0</v>
      </c>
      <c r="AQ39" s="270">
        <f>'Учет 1б'!$O$805</f>
        <v>0</v>
      </c>
      <c r="AR39" s="270">
        <f>'Учет 1б'!$O$807</f>
        <v>0</v>
      </c>
      <c r="AS39" s="271">
        <f>'Учет 1б'!$O$809</f>
        <v>0</v>
      </c>
      <c r="AT39" s="272">
        <f>'Учет 1б'!$O$811</f>
        <v>0</v>
      </c>
      <c r="AU39" s="269">
        <f>'Учет 1б'!$P$803</f>
        <v>0</v>
      </c>
      <c r="AV39" s="270">
        <f>'Учет 1б'!$P$805</f>
        <v>0</v>
      </c>
      <c r="AW39" s="270">
        <f>'Учет 1б'!$P$807</f>
        <v>0</v>
      </c>
      <c r="AX39" s="271">
        <f>'Учет 1б'!$P$809</f>
        <v>0</v>
      </c>
      <c r="AY39" s="272">
        <f>'Учет 1б'!$P$811</f>
        <v>0</v>
      </c>
      <c r="AZ39" s="269">
        <f>'Учет 1б'!$Q$803</f>
        <v>0</v>
      </c>
      <c r="BA39" s="270">
        <f>'Учет 1б'!$Q$805</f>
        <v>0</v>
      </c>
      <c r="BB39" s="270">
        <f>'Учет 1б'!$Q$807</f>
        <v>0</v>
      </c>
      <c r="BC39" s="271">
        <f>'Учет 1б'!$Q$809</f>
        <v>0</v>
      </c>
      <c r="BD39" s="272">
        <f>'Учет 1б'!$Q$811</f>
        <v>0</v>
      </c>
      <c r="BE39" s="269">
        <f>'Учет 1б'!$R$803</f>
        <v>0</v>
      </c>
      <c r="BF39" s="270">
        <f>'Учет 1б'!$R$805</f>
        <v>0</v>
      </c>
      <c r="BG39" s="270">
        <f>'Учет 1б'!$R$807</f>
        <v>0</v>
      </c>
      <c r="BH39" s="271">
        <f>'Учет 1б'!$R$809</f>
        <v>0</v>
      </c>
      <c r="BI39" s="272">
        <f>'Учет 1б'!$R$811</f>
        <v>0</v>
      </c>
      <c r="BJ39" s="269">
        <f>'Учет 1б'!$S$803</f>
        <v>0</v>
      </c>
      <c r="BK39" s="270">
        <f>'Учет 1б'!$S$805</f>
        <v>0</v>
      </c>
      <c r="BL39" s="270">
        <f>'Учет 1б'!$S$807</f>
        <v>0</v>
      </c>
      <c r="BM39" s="271">
        <f>'Учет 1б'!$S$809</f>
        <v>0</v>
      </c>
      <c r="BN39" s="272">
        <f>'Учет 1б'!$S$811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hidden="1" customHeight="1" thickBot="1">
      <c r="A40" s="1290"/>
      <c r="B40" s="273">
        <f>'Учет 1б'!$G$804</f>
        <v>0</v>
      </c>
      <c r="C40" s="274">
        <f>'Учет 1б'!$G$806</f>
        <v>0</v>
      </c>
      <c r="D40" s="274">
        <f>'Учет 1б'!$G$808</f>
        <v>0</v>
      </c>
      <c r="E40" s="275">
        <f>'Учет 1б'!$G$810</f>
        <v>0</v>
      </c>
      <c r="F40" s="276">
        <f>'Учет 1б'!$G$812</f>
        <v>0</v>
      </c>
      <c r="G40" s="273">
        <f>'Учет 1б'!$H$804</f>
        <v>0</v>
      </c>
      <c r="H40" s="274">
        <f>'Учет 1б'!$H$806</f>
        <v>0</v>
      </c>
      <c r="I40" s="274">
        <f>'Учет 1б'!$H$808</f>
        <v>0</v>
      </c>
      <c r="J40" s="275">
        <f>'Учет 1б'!$H$810</f>
        <v>0</v>
      </c>
      <c r="K40" s="276">
        <f>'Учет 1б'!$H$812</f>
        <v>0</v>
      </c>
      <c r="L40" s="273">
        <f>'Учет 1б'!$I$804</f>
        <v>0</v>
      </c>
      <c r="M40" s="274">
        <f>'Учет 1б'!$I$806</f>
        <v>0</v>
      </c>
      <c r="N40" s="274">
        <f>'Учет 1б'!$I$808</f>
        <v>0</v>
      </c>
      <c r="O40" s="275">
        <f>'Учет 1б'!$I$810</f>
        <v>0</v>
      </c>
      <c r="P40" s="276">
        <f>'Учет 1б'!$I$812</f>
        <v>0</v>
      </c>
      <c r="Q40" s="273">
        <f>'Учет 1б'!$J$804</f>
        <v>0</v>
      </c>
      <c r="R40" s="274">
        <f>'Учет 1б'!$J$806</f>
        <v>0</v>
      </c>
      <c r="S40" s="274">
        <f>'Учет 1б'!$J$808</f>
        <v>0</v>
      </c>
      <c r="T40" s="275">
        <f>'Учет 1б'!$J$810</f>
        <v>0</v>
      </c>
      <c r="U40" s="276">
        <f>'Учет 1б'!$J$812</f>
        <v>0</v>
      </c>
      <c r="V40" s="273">
        <f>'Учет 1б'!$K$804</f>
        <v>0</v>
      </c>
      <c r="W40" s="274">
        <f>'Учет 1б'!$K$806</f>
        <v>0</v>
      </c>
      <c r="X40" s="274">
        <f>'Учет 1б'!$K$808</f>
        <v>0</v>
      </c>
      <c r="Y40" s="275">
        <f>'Учет 1б'!$K$810</f>
        <v>0</v>
      </c>
      <c r="Z40" s="276">
        <f>'Учет 1б'!$K$812</f>
        <v>0</v>
      </c>
      <c r="AA40" s="273">
        <f>'Учет 1б'!$L$804</f>
        <v>0</v>
      </c>
      <c r="AB40" s="274">
        <f>'Учет 1б'!$L$806</f>
        <v>0</v>
      </c>
      <c r="AC40" s="274">
        <f>'Учет 1б'!$L$808</f>
        <v>0</v>
      </c>
      <c r="AD40" s="275">
        <f>'Учет 1б'!$L$810</f>
        <v>0</v>
      </c>
      <c r="AE40" s="276">
        <f>'Учет 1б'!$L$812</f>
        <v>0</v>
      </c>
      <c r="AF40" s="273">
        <f>'Учет 1б'!$M$804</f>
        <v>0</v>
      </c>
      <c r="AG40" s="274">
        <f>'Учет 1б'!$M$806</f>
        <v>0</v>
      </c>
      <c r="AH40" s="274">
        <f>'Учет 1б'!$M$808</f>
        <v>0</v>
      </c>
      <c r="AI40" s="275">
        <f>'Учет 1б'!$M$810</f>
        <v>0</v>
      </c>
      <c r="AJ40" s="276">
        <f>'Учет 1б'!$M$812</f>
        <v>0</v>
      </c>
      <c r="AK40" s="273">
        <f>'Учет 1б'!$N$804</f>
        <v>0</v>
      </c>
      <c r="AL40" s="274">
        <f>'Учет 1б'!$N$806</f>
        <v>0</v>
      </c>
      <c r="AM40" s="274">
        <f>'Учет 1б'!$N$808</f>
        <v>0</v>
      </c>
      <c r="AN40" s="275">
        <f>'Учет 1б'!$N$810</f>
        <v>0</v>
      </c>
      <c r="AO40" s="276">
        <f>'Учет 1б'!$N$812</f>
        <v>0</v>
      </c>
      <c r="AP40" s="273">
        <f>'Учет 1б'!$O$804</f>
        <v>0</v>
      </c>
      <c r="AQ40" s="274">
        <f>'Учет 1б'!$O$806</f>
        <v>0</v>
      </c>
      <c r="AR40" s="274">
        <f>'Учет 1б'!$O$808</f>
        <v>0</v>
      </c>
      <c r="AS40" s="275">
        <f>'Учет 1б'!$O$810</f>
        <v>0</v>
      </c>
      <c r="AT40" s="276">
        <f>'Учет 1б'!$O$812</f>
        <v>0</v>
      </c>
      <c r="AU40" s="273">
        <f>'Учет 1б'!$P$804</f>
        <v>0</v>
      </c>
      <c r="AV40" s="274">
        <f>'Учет 1б'!$P$806</f>
        <v>0</v>
      </c>
      <c r="AW40" s="274">
        <f>'Учет 1б'!$P$808</f>
        <v>0</v>
      </c>
      <c r="AX40" s="275">
        <f>'Учет 1б'!$P$810</f>
        <v>0</v>
      </c>
      <c r="AY40" s="276">
        <f>'Учет 1б'!$P$812</f>
        <v>0</v>
      </c>
      <c r="AZ40" s="273">
        <f>'Учет 1б'!$Q$804</f>
        <v>0</v>
      </c>
      <c r="BA40" s="274">
        <f>'Учет 1б'!$Q$806</f>
        <v>0</v>
      </c>
      <c r="BB40" s="274">
        <f>'Учет 1б'!$Q$808</f>
        <v>0</v>
      </c>
      <c r="BC40" s="275">
        <f>'Учет 1б'!$Q$810</f>
        <v>0</v>
      </c>
      <c r="BD40" s="276">
        <f>'Учет 1б'!$Q$812</f>
        <v>0</v>
      </c>
      <c r="BE40" s="273">
        <f>'Учет 1б'!$R$804</f>
        <v>0</v>
      </c>
      <c r="BF40" s="274">
        <f>'Учет 1б'!$R$806</f>
        <v>0</v>
      </c>
      <c r="BG40" s="274">
        <f>'Учет 1б'!$R$808</f>
        <v>0</v>
      </c>
      <c r="BH40" s="275">
        <f>'Учет 1б'!$R$810</f>
        <v>0</v>
      </c>
      <c r="BI40" s="276">
        <f>'Учет 1б'!$R$812</f>
        <v>0</v>
      </c>
      <c r="BJ40" s="273">
        <f>'Учет 1б'!$S$804</f>
        <v>0</v>
      </c>
      <c r="BK40" s="274">
        <f>'Учет 1б'!$S$806</f>
        <v>0</v>
      </c>
      <c r="BL40" s="274">
        <f>'Учет 1б'!$S$808</f>
        <v>0</v>
      </c>
      <c r="BM40" s="275">
        <f>'Учет 1б'!$S$810</f>
        <v>0</v>
      </c>
      <c r="BN40" s="276">
        <f>'Учет 1б'!$S$812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customHeight="1">
      <c r="A41" s="1290">
        <f>'Учет 1б'!$C$814</f>
        <v>134</v>
      </c>
      <c r="B41" s="269">
        <f>'Учет 1б'!$G$863</f>
        <v>0</v>
      </c>
      <c r="C41" s="270">
        <f>'Учет 1б'!$G$865</f>
        <v>0</v>
      </c>
      <c r="D41" s="270">
        <f>'Учет 1б'!$G$867</f>
        <v>0</v>
      </c>
      <c r="E41" s="271">
        <f>'Учет 1б'!$G$869</f>
        <v>0</v>
      </c>
      <c r="F41" s="272">
        <f>'Учет 1б'!$G$871</f>
        <v>0</v>
      </c>
      <c r="G41" s="269">
        <f>'Учет 1б'!$H$863</f>
        <v>0</v>
      </c>
      <c r="H41" s="270">
        <f>'Учет 1б'!$H$865</f>
        <v>0</v>
      </c>
      <c r="I41" s="270">
        <f>'Учет 1б'!$H$867</f>
        <v>0</v>
      </c>
      <c r="J41" s="271">
        <f>'Учет 1б'!$H$869</f>
        <v>0</v>
      </c>
      <c r="K41" s="272">
        <f>'Учет 1б'!$H$871</f>
        <v>0</v>
      </c>
      <c r="L41" s="269">
        <f>'Учет 1б'!$I$863</f>
        <v>0</v>
      </c>
      <c r="M41" s="270">
        <f>'Учет 1б'!$I$865</f>
        <v>0</v>
      </c>
      <c r="N41" s="270">
        <f>'Учет 1б'!$I$867</f>
        <v>0</v>
      </c>
      <c r="O41" s="271">
        <f>'Учет 1б'!$I$869</f>
        <v>0</v>
      </c>
      <c r="P41" s="272">
        <f>'Учет 1б'!$I$871</f>
        <v>0</v>
      </c>
      <c r="Q41" s="269">
        <f>'Учет 1б'!$J$863</f>
        <v>0</v>
      </c>
      <c r="R41" s="270">
        <f>'Учет 1б'!$J$865</f>
        <v>0</v>
      </c>
      <c r="S41" s="270">
        <f>'Учет 1б'!$J$867</f>
        <v>0</v>
      </c>
      <c r="T41" s="271">
        <f>'Учет 1б'!$J$869</f>
        <v>0</v>
      </c>
      <c r="U41" s="272">
        <f>'Учет 1б'!$J$871</f>
        <v>0</v>
      </c>
      <c r="V41" s="269">
        <f>'Учет 1б'!$K$863</f>
        <v>0</v>
      </c>
      <c r="W41" s="270">
        <f>'Учет 1б'!$K$865</f>
        <v>0</v>
      </c>
      <c r="X41" s="270">
        <f>'Учет 1б'!$K$867</f>
        <v>0</v>
      </c>
      <c r="Y41" s="271">
        <f>'Учет 1б'!$K$869</f>
        <v>0</v>
      </c>
      <c r="Z41" s="272">
        <f>'Учет 1б'!$K$871</f>
        <v>0</v>
      </c>
      <c r="AA41" s="269">
        <f>'Учет 1б'!$L$863</f>
        <v>0</v>
      </c>
      <c r="AB41" s="270">
        <f>'Учет 1б'!$L$865</f>
        <v>0</v>
      </c>
      <c r="AC41" s="270">
        <f>'Учет 1б'!$L$867</f>
        <v>0</v>
      </c>
      <c r="AD41" s="271">
        <f>'Учет 1б'!$L$869</f>
        <v>0</v>
      </c>
      <c r="AE41" s="272">
        <f>'Учет 1б'!$L$871</f>
        <v>0</v>
      </c>
      <c r="AF41" s="269">
        <f>'Учет 1б'!$M$863</f>
        <v>0</v>
      </c>
      <c r="AG41" s="270">
        <f>'Учет 1б'!$M$865</f>
        <v>0</v>
      </c>
      <c r="AH41" s="270">
        <f>'Учет 1б'!$M$867</f>
        <v>0</v>
      </c>
      <c r="AI41" s="271">
        <f>'Учет 1б'!$M$869</f>
        <v>0</v>
      </c>
      <c r="AJ41" s="272">
        <f>'Учет 1б'!$M$871</f>
        <v>0</v>
      </c>
      <c r="AK41" s="269">
        <f>'Учет 1б'!$N$863</f>
        <v>0</v>
      </c>
      <c r="AL41" s="270">
        <f>'Учет 1б'!$N$865</f>
        <v>0</v>
      </c>
      <c r="AM41" s="270">
        <f>'Учет 1б'!$N$867</f>
        <v>0</v>
      </c>
      <c r="AN41" s="271">
        <f>'Учет 1б'!$N$869</f>
        <v>0</v>
      </c>
      <c r="AO41" s="272">
        <f>'Учет 1б'!$N$871</f>
        <v>0</v>
      </c>
      <c r="AP41" s="269">
        <f>'Учет 1б'!$O$863</f>
        <v>0</v>
      </c>
      <c r="AQ41" s="270">
        <f>'Учет 1б'!$O$865</f>
        <v>0</v>
      </c>
      <c r="AR41" s="270">
        <f>'Учет 1б'!$O$867</f>
        <v>0</v>
      </c>
      <c r="AS41" s="271">
        <f>'Учет 1б'!$O$869</f>
        <v>0</v>
      </c>
      <c r="AT41" s="272">
        <f>'Учет 1б'!$O$871</f>
        <v>0</v>
      </c>
      <c r="AU41" s="269">
        <f>'Учет 1б'!$P$863</f>
        <v>0</v>
      </c>
      <c r="AV41" s="270">
        <f>'Учет 1б'!$P$865</f>
        <v>0</v>
      </c>
      <c r="AW41" s="270">
        <f>'Учет 1б'!$P$867</f>
        <v>0</v>
      </c>
      <c r="AX41" s="271">
        <f>'Учет 1б'!$P$869</f>
        <v>0</v>
      </c>
      <c r="AY41" s="272">
        <f>'Учет 1б'!$P$871</f>
        <v>0</v>
      </c>
      <c r="AZ41" s="269">
        <f>'Учет 1б'!$Q$863</f>
        <v>0</v>
      </c>
      <c r="BA41" s="270">
        <f>'Учет 1б'!$Q$865</f>
        <v>0</v>
      </c>
      <c r="BB41" s="270">
        <f>'Учет 1б'!$Q$867</f>
        <v>0</v>
      </c>
      <c r="BC41" s="271">
        <f>'Учет 1б'!$Q$869</f>
        <v>0</v>
      </c>
      <c r="BD41" s="272">
        <f>'Учет 1б'!$Q$871</f>
        <v>0</v>
      </c>
      <c r="BE41" s="269">
        <f>'Учет 1б'!$R$863</f>
        <v>0</v>
      </c>
      <c r="BF41" s="270">
        <f>'Учет 1б'!$R$865</f>
        <v>0</v>
      </c>
      <c r="BG41" s="270">
        <f>'Учет 1б'!$R$867</f>
        <v>0</v>
      </c>
      <c r="BH41" s="271">
        <f>'Учет 1б'!$R$869</f>
        <v>0</v>
      </c>
      <c r="BI41" s="272">
        <f>'Учет 1б'!$R$871</f>
        <v>0</v>
      </c>
      <c r="BJ41" s="269">
        <f>'Учет 1б'!$S$863</f>
        <v>0</v>
      </c>
      <c r="BK41" s="270">
        <f>'Учет 1б'!$S$865</f>
        <v>0</v>
      </c>
      <c r="BL41" s="270">
        <f>'Учет 1б'!$S$867</f>
        <v>0</v>
      </c>
      <c r="BM41" s="271">
        <f>'Учет 1б'!$S$869</f>
        <v>0</v>
      </c>
      <c r="BN41" s="272">
        <f>'Учет 1б'!$S$871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customHeight="1" thickBot="1">
      <c r="A42" s="1290"/>
      <c r="B42" s="273">
        <f>'Учет 1б'!$G$864</f>
        <v>0</v>
      </c>
      <c r="C42" s="274">
        <f>'Учет 1б'!$G$866</f>
        <v>0</v>
      </c>
      <c r="D42" s="274">
        <f>'Учет 1б'!$G$868</f>
        <v>0</v>
      </c>
      <c r="E42" s="275">
        <f>'Учет 1б'!$G$870</f>
        <v>0</v>
      </c>
      <c r="F42" s="276">
        <f>'Учет 1б'!$G$872</f>
        <v>0</v>
      </c>
      <c r="G42" s="273">
        <f>'Учет 1б'!$H$864</f>
        <v>0</v>
      </c>
      <c r="H42" s="274">
        <f>'Учет 1б'!$H$866</f>
        <v>0</v>
      </c>
      <c r="I42" s="274">
        <f>'Учет 1б'!$H$868</f>
        <v>0</v>
      </c>
      <c r="J42" s="275">
        <f>'Учет 1б'!$H$870</f>
        <v>0</v>
      </c>
      <c r="K42" s="276">
        <f>'Учет 1б'!$H$872</f>
        <v>0</v>
      </c>
      <c r="L42" s="273">
        <f>'Учет 1б'!$I$864</f>
        <v>0</v>
      </c>
      <c r="M42" s="274">
        <f>'Учет 1б'!$I$866</f>
        <v>0</v>
      </c>
      <c r="N42" s="274">
        <f>'Учет 1б'!$I$868</f>
        <v>0</v>
      </c>
      <c r="O42" s="275">
        <f>'Учет 1б'!$I$870</f>
        <v>0</v>
      </c>
      <c r="P42" s="276">
        <f>'Учет 1б'!$I$872</f>
        <v>0</v>
      </c>
      <c r="Q42" s="273">
        <f>'Учет 1б'!$J$864</f>
        <v>0</v>
      </c>
      <c r="R42" s="274">
        <f>'Учет 1б'!$J$866</f>
        <v>0</v>
      </c>
      <c r="S42" s="274">
        <f>'Учет 1б'!$J$868</f>
        <v>0</v>
      </c>
      <c r="T42" s="275">
        <f>'Учет 1б'!$J$870</f>
        <v>0</v>
      </c>
      <c r="U42" s="276">
        <f>'Учет 1б'!$J$872</f>
        <v>0</v>
      </c>
      <c r="V42" s="273">
        <f>'Учет 1б'!$K$864</f>
        <v>0</v>
      </c>
      <c r="W42" s="274">
        <f>'Учет 1б'!$K$866</f>
        <v>0</v>
      </c>
      <c r="X42" s="274">
        <f>'Учет 1б'!$K$868</f>
        <v>0</v>
      </c>
      <c r="Y42" s="275">
        <f>'Учет 1б'!$K$870</f>
        <v>0</v>
      </c>
      <c r="Z42" s="276">
        <f>'Учет 1б'!$K$872</f>
        <v>0</v>
      </c>
      <c r="AA42" s="273">
        <f>'Учет 1б'!$L$864</f>
        <v>0</v>
      </c>
      <c r="AB42" s="274">
        <f>'Учет 1б'!$L$866</f>
        <v>0</v>
      </c>
      <c r="AC42" s="274">
        <f>'Учет 1б'!$L$868</f>
        <v>0</v>
      </c>
      <c r="AD42" s="275">
        <f>'Учет 1б'!$L$870</f>
        <v>0</v>
      </c>
      <c r="AE42" s="276">
        <f>'Учет 1б'!$L$872</f>
        <v>0</v>
      </c>
      <c r="AF42" s="273">
        <f>'Учет 1б'!$M$864</f>
        <v>0</v>
      </c>
      <c r="AG42" s="274">
        <f>'Учет 1б'!$M$866</f>
        <v>0</v>
      </c>
      <c r="AH42" s="274">
        <f>'Учет 1б'!$M$868</f>
        <v>0</v>
      </c>
      <c r="AI42" s="275">
        <f>'Учет 1б'!$M$870</f>
        <v>0</v>
      </c>
      <c r="AJ42" s="276">
        <f>'Учет 1б'!$M$872</f>
        <v>0</v>
      </c>
      <c r="AK42" s="273">
        <f>'Учет 1б'!$N$864</f>
        <v>0</v>
      </c>
      <c r="AL42" s="274">
        <f>'Учет 1б'!$N$866</f>
        <v>0</v>
      </c>
      <c r="AM42" s="274">
        <f>'Учет 1б'!$N$868</f>
        <v>0</v>
      </c>
      <c r="AN42" s="275">
        <f>'Учет 1б'!$N$870</f>
        <v>0</v>
      </c>
      <c r="AO42" s="276">
        <f>'Учет 1б'!$N$872</f>
        <v>0</v>
      </c>
      <c r="AP42" s="273">
        <f>'Учет 1б'!$O$864</f>
        <v>0</v>
      </c>
      <c r="AQ42" s="274">
        <f>'Учет 1б'!$O$866</f>
        <v>0</v>
      </c>
      <c r="AR42" s="274">
        <f>'Учет 1б'!$O$868</f>
        <v>0</v>
      </c>
      <c r="AS42" s="275">
        <f>'Учет 1б'!$O$870</f>
        <v>0</v>
      </c>
      <c r="AT42" s="276">
        <f>'Учет 1б'!$O$872</f>
        <v>0</v>
      </c>
      <c r="AU42" s="273">
        <f>'Учет 1б'!$P$864</f>
        <v>0</v>
      </c>
      <c r="AV42" s="274">
        <f>'Учет 1б'!$P$866</f>
        <v>0</v>
      </c>
      <c r="AW42" s="274">
        <f>'Учет 1б'!$P$868</f>
        <v>0</v>
      </c>
      <c r="AX42" s="275">
        <f>'Учет 1б'!$P$870</f>
        <v>0</v>
      </c>
      <c r="AY42" s="276">
        <f>'Учет 1б'!$P$872</f>
        <v>0</v>
      </c>
      <c r="AZ42" s="273">
        <f>'Учет 1б'!$Q$864</f>
        <v>0</v>
      </c>
      <c r="BA42" s="274">
        <f>'Учет 1б'!$Q$866</f>
        <v>0</v>
      </c>
      <c r="BB42" s="274">
        <f>'Учет 1б'!$Q$868</f>
        <v>0</v>
      </c>
      <c r="BC42" s="275">
        <f>'Учет 1б'!$Q$870</f>
        <v>0</v>
      </c>
      <c r="BD42" s="276">
        <f>'Учет 1б'!$Q$872</f>
        <v>0</v>
      </c>
      <c r="BE42" s="273">
        <f>'Учет 1б'!$R$864</f>
        <v>0</v>
      </c>
      <c r="BF42" s="274">
        <f>'Учет 1б'!$R$866</f>
        <v>0</v>
      </c>
      <c r="BG42" s="274">
        <f>'Учет 1б'!$R$868</f>
        <v>0</v>
      </c>
      <c r="BH42" s="275">
        <f>'Учет 1б'!$R$870</f>
        <v>0</v>
      </c>
      <c r="BI42" s="276">
        <f>'Учет 1б'!$R$872</f>
        <v>0</v>
      </c>
      <c r="BJ42" s="273">
        <f>'Учет 1б'!$S$864</f>
        <v>0</v>
      </c>
      <c r="BK42" s="274">
        <f>'Учет 1б'!$S$866</f>
        <v>0</v>
      </c>
      <c r="BL42" s="274">
        <f>'Учет 1б'!$S$868</f>
        <v>0</v>
      </c>
      <c r="BM42" s="275">
        <f>'Учет 1б'!$S$870</f>
        <v>0</v>
      </c>
      <c r="BN42" s="276">
        <f>'Учет 1б'!$S$872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90">
        <f>'Учет 1б'!$C$874</f>
        <v>135</v>
      </c>
      <c r="B43" s="269">
        <f>'Учет 1б'!$G$923</f>
        <v>0</v>
      </c>
      <c r="C43" s="270">
        <f>'Учет 1б'!$G$925</f>
        <v>0</v>
      </c>
      <c r="D43" s="270">
        <f>'Учет 1б'!$G$927</f>
        <v>0</v>
      </c>
      <c r="E43" s="271">
        <f>'Учет 1б'!$G$929</f>
        <v>0</v>
      </c>
      <c r="F43" s="272">
        <f>'Учет 1б'!$G$931</f>
        <v>0</v>
      </c>
      <c r="G43" s="269">
        <f>'Учет 1б'!$H$923</f>
        <v>0</v>
      </c>
      <c r="H43" s="270">
        <f>'Учет 1б'!$H$925</f>
        <v>0</v>
      </c>
      <c r="I43" s="270">
        <f>'Учет 1б'!$H$927</f>
        <v>0</v>
      </c>
      <c r="J43" s="271">
        <f>'Учет 1б'!$H$929</f>
        <v>0</v>
      </c>
      <c r="K43" s="272">
        <f>'Учет 1б'!$H$931</f>
        <v>0</v>
      </c>
      <c r="L43" s="269">
        <f>'Учет 1б'!$I$923</f>
        <v>0</v>
      </c>
      <c r="M43" s="270">
        <f>'Учет 1б'!$I$925</f>
        <v>0</v>
      </c>
      <c r="N43" s="270">
        <f>'Учет 1б'!$I$927</f>
        <v>0</v>
      </c>
      <c r="O43" s="271">
        <f>'Учет 1б'!$I$929</f>
        <v>0</v>
      </c>
      <c r="P43" s="272">
        <f>'Учет 1б'!$I$931</f>
        <v>0</v>
      </c>
      <c r="Q43" s="269">
        <f>'Учет 1б'!$J$923</f>
        <v>0</v>
      </c>
      <c r="R43" s="270">
        <f>'Учет 1б'!$J$925</f>
        <v>0</v>
      </c>
      <c r="S43" s="270">
        <f>'Учет 1б'!$J$927</f>
        <v>0</v>
      </c>
      <c r="T43" s="271">
        <f>'Учет 1б'!$J$929</f>
        <v>0</v>
      </c>
      <c r="U43" s="272">
        <f>'Учет 1б'!$J$931</f>
        <v>0</v>
      </c>
      <c r="V43" s="269">
        <f>'Учет 1б'!$K$923</f>
        <v>0</v>
      </c>
      <c r="W43" s="270">
        <f>'Учет 1б'!$K$925</f>
        <v>0</v>
      </c>
      <c r="X43" s="270">
        <f>'Учет 1б'!$K$927</f>
        <v>0</v>
      </c>
      <c r="Y43" s="271">
        <f>'Учет 1б'!$K$929</f>
        <v>0</v>
      </c>
      <c r="Z43" s="272">
        <f>'Учет 1б'!$K$931</f>
        <v>0</v>
      </c>
      <c r="AA43" s="269">
        <f>'Учет 1б'!$L$923</f>
        <v>0</v>
      </c>
      <c r="AB43" s="270">
        <f>'Учет 1б'!$L$925</f>
        <v>0</v>
      </c>
      <c r="AC43" s="270">
        <f>'Учет 1б'!$L$927</f>
        <v>0</v>
      </c>
      <c r="AD43" s="271">
        <f>'Учет 1б'!$L$929</f>
        <v>0</v>
      </c>
      <c r="AE43" s="272">
        <f>'Учет 1б'!$L$931</f>
        <v>0</v>
      </c>
      <c r="AF43" s="269">
        <f>'Учет 1б'!$M$923</f>
        <v>0</v>
      </c>
      <c r="AG43" s="270">
        <f>'Учет 1б'!$M$925</f>
        <v>0</v>
      </c>
      <c r="AH43" s="270">
        <f>'Учет 1б'!$M$927</f>
        <v>0</v>
      </c>
      <c r="AI43" s="271">
        <f>'Учет 1б'!$M$929</f>
        <v>0</v>
      </c>
      <c r="AJ43" s="272">
        <f>'Учет 1б'!$M$931</f>
        <v>0</v>
      </c>
      <c r="AK43" s="269">
        <f>'Учет 1б'!$N$923</f>
        <v>0</v>
      </c>
      <c r="AL43" s="270">
        <f>'Учет 1б'!$N$925</f>
        <v>0</v>
      </c>
      <c r="AM43" s="270">
        <f>'Учет 1б'!$N$927</f>
        <v>0</v>
      </c>
      <c r="AN43" s="271">
        <f>'Учет 1б'!$N$929</f>
        <v>0</v>
      </c>
      <c r="AO43" s="272">
        <f>'Учет 1б'!$N$931</f>
        <v>0</v>
      </c>
      <c r="AP43" s="269">
        <f>'Учет 1б'!$O$923</f>
        <v>0</v>
      </c>
      <c r="AQ43" s="270">
        <f>'Учет 1б'!$O$925</f>
        <v>0</v>
      </c>
      <c r="AR43" s="270">
        <f>'Учет 1б'!$O$927</f>
        <v>0</v>
      </c>
      <c r="AS43" s="271">
        <f>'Учет 1б'!$O$929</f>
        <v>0</v>
      </c>
      <c r="AT43" s="272">
        <f>'Учет 1б'!$O$931</f>
        <v>0</v>
      </c>
      <c r="AU43" s="269">
        <f>'Учет 1б'!$P$923</f>
        <v>0</v>
      </c>
      <c r="AV43" s="270">
        <f>'Учет 1б'!$P$925</f>
        <v>0</v>
      </c>
      <c r="AW43" s="270">
        <f>'Учет 1б'!$P$927</f>
        <v>0</v>
      </c>
      <c r="AX43" s="271">
        <f>'Учет 1б'!$P$929</f>
        <v>0</v>
      </c>
      <c r="AY43" s="272">
        <f>'Учет 1б'!$P$931</f>
        <v>0</v>
      </c>
      <c r="AZ43" s="269">
        <f>'Учет 1б'!$Q$923</f>
        <v>0</v>
      </c>
      <c r="BA43" s="270">
        <f>'Учет 1б'!$Q$925</f>
        <v>0</v>
      </c>
      <c r="BB43" s="270">
        <f>'Учет 1б'!$Q$927</f>
        <v>0</v>
      </c>
      <c r="BC43" s="271">
        <f>'Учет 1б'!$Q$929</f>
        <v>0</v>
      </c>
      <c r="BD43" s="272">
        <f>'Учет 1б'!$Q$931</f>
        <v>0</v>
      </c>
      <c r="BE43" s="269">
        <f>'Учет 1б'!$R$923</f>
        <v>0</v>
      </c>
      <c r="BF43" s="270">
        <f>'Учет 1б'!$R$925</f>
        <v>0</v>
      </c>
      <c r="BG43" s="270">
        <f>'Учет 1б'!$R$927</f>
        <v>0</v>
      </c>
      <c r="BH43" s="271">
        <f>'Учет 1б'!$R$929</f>
        <v>0</v>
      </c>
      <c r="BI43" s="272">
        <f>'Учет 1б'!$R$931</f>
        <v>0</v>
      </c>
      <c r="BJ43" s="269">
        <f>'Учет 1б'!$S$923</f>
        <v>0</v>
      </c>
      <c r="BK43" s="270">
        <f>'Учет 1б'!$S$925</f>
        <v>0</v>
      </c>
      <c r="BL43" s="270">
        <f>'Учет 1б'!$S$927</f>
        <v>0</v>
      </c>
      <c r="BM43" s="271">
        <f>'Учет 1б'!$S$929</f>
        <v>0</v>
      </c>
      <c r="BN43" s="272">
        <f>'Учет 1б'!$S$931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90"/>
      <c r="B44" s="273">
        <f>'Учет 1б'!$G$924</f>
        <v>0</v>
      </c>
      <c r="C44" s="274">
        <f>'Учет 1б'!$G$926</f>
        <v>0</v>
      </c>
      <c r="D44" s="274">
        <f>'Учет 1б'!$G$928</f>
        <v>0</v>
      </c>
      <c r="E44" s="275">
        <f>'Учет 1б'!$G$930</f>
        <v>0</v>
      </c>
      <c r="F44" s="276">
        <f>'Учет 1б'!$G$932</f>
        <v>0</v>
      </c>
      <c r="G44" s="273">
        <f>'Учет 1б'!$H$924</f>
        <v>0</v>
      </c>
      <c r="H44" s="274">
        <f>'Учет 1б'!$H$926</f>
        <v>0</v>
      </c>
      <c r="I44" s="274">
        <f>'Учет 1б'!$H$928</f>
        <v>0</v>
      </c>
      <c r="J44" s="275">
        <f>'Учет 1б'!$H$930</f>
        <v>0</v>
      </c>
      <c r="K44" s="276">
        <f>'Учет 1б'!$H$932</f>
        <v>0</v>
      </c>
      <c r="L44" s="273">
        <f>'Учет 1б'!$I$924</f>
        <v>0</v>
      </c>
      <c r="M44" s="274">
        <f>'Учет 1б'!$I$926</f>
        <v>0</v>
      </c>
      <c r="N44" s="274">
        <f>'Учет 1б'!$I$928</f>
        <v>0</v>
      </c>
      <c r="O44" s="275">
        <f>'Учет 1б'!$I$930</f>
        <v>0</v>
      </c>
      <c r="P44" s="276">
        <f>'Учет 1б'!$I$932</f>
        <v>0</v>
      </c>
      <c r="Q44" s="273">
        <f>'Учет 1б'!$J$924</f>
        <v>0</v>
      </c>
      <c r="R44" s="274">
        <f>'Учет 1б'!$J$926</f>
        <v>0</v>
      </c>
      <c r="S44" s="274">
        <f>'Учет 1б'!$J$928</f>
        <v>0</v>
      </c>
      <c r="T44" s="275">
        <f>'Учет 1б'!$J$930</f>
        <v>0</v>
      </c>
      <c r="U44" s="276">
        <f>'Учет 1б'!$J$932</f>
        <v>0</v>
      </c>
      <c r="V44" s="273">
        <f>'Учет 1б'!$K$924</f>
        <v>0</v>
      </c>
      <c r="W44" s="274">
        <f>'Учет 1б'!$K$926</f>
        <v>0</v>
      </c>
      <c r="X44" s="274">
        <f>'Учет 1б'!$K$928</f>
        <v>0</v>
      </c>
      <c r="Y44" s="275">
        <f>'Учет 1б'!$K$930</f>
        <v>0</v>
      </c>
      <c r="Z44" s="276">
        <f>'Учет 1б'!$K$932</f>
        <v>0</v>
      </c>
      <c r="AA44" s="273">
        <f>'Учет 1б'!$L$924</f>
        <v>0</v>
      </c>
      <c r="AB44" s="274">
        <f>'Учет 1б'!$L$926</f>
        <v>0</v>
      </c>
      <c r="AC44" s="274">
        <f>'Учет 1б'!$L$928</f>
        <v>0</v>
      </c>
      <c r="AD44" s="275">
        <f>'Учет 1б'!$L$930</f>
        <v>0</v>
      </c>
      <c r="AE44" s="276">
        <f>'Учет 1б'!$L$932</f>
        <v>0</v>
      </c>
      <c r="AF44" s="273">
        <f>'Учет 1б'!$M$924</f>
        <v>0</v>
      </c>
      <c r="AG44" s="274">
        <f>'Учет 1б'!$M$926</f>
        <v>0</v>
      </c>
      <c r="AH44" s="274">
        <f>'Учет 1б'!$M$928</f>
        <v>0</v>
      </c>
      <c r="AI44" s="275">
        <f>'Учет 1б'!$M$930</f>
        <v>0</v>
      </c>
      <c r="AJ44" s="276">
        <f>'Учет 1б'!$M$932</f>
        <v>0</v>
      </c>
      <c r="AK44" s="273">
        <f>'Учет 1б'!$N$924</f>
        <v>0</v>
      </c>
      <c r="AL44" s="274">
        <f>'Учет 1б'!$N$926</f>
        <v>0</v>
      </c>
      <c r="AM44" s="274">
        <f>'Учет 1б'!$N$928</f>
        <v>0</v>
      </c>
      <c r="AN44" s="275">
        <f>'Учет 1б'!$N$930</f>
        <v>0</v>
      </c>
      <c r="AO44" s="276">
        <f>'Учет 1б'!$N$932</f>
        <v>0</v>
      </c>
      <c r="AP44" s="273">
        <f>'Учет 1б'!$O$924</f>
        <v>0</v>
      </c>
      <c r="AQ44" s="274">
        <f>'Учет 1б'!$O$926</f>
        <v>0</v>
      </c>
      <c r="AR44" s="274">
        <f>'Учет 1б'!$O$928</f>
        <v>0</v>
      </c>
      <c r="AS44" s="275">
        <f>'Учет 1б'!$O$930</f>
        <v>0</v>
      </c>
      <c r="AT44" s="276">
        <f>'Учет 1б'!$O$932</f>
        <v>0</v>
      </c>
      <c r="AU44" s="273">
        <f>'Учет 1б'!$P$924</f>
        <v>0</v>
      </c>
      <c r="AV44" s="274">
        <f>'Учет 1б'!$P$926</f>
        <v>0</v>
      </c>
      <c r="AW44" s="274">
        <f>'Учет 1б'!$P$928</f>
        <v>0</v>
      </c>
      <c r="AX44" s="275">
        <f>'Учет 1б'!$P$930</f>
        <v>0</v>
      </c>
      <c r="AY44" s="276">
        <f>'Учет 1б'!$P$932</f>
        <v>0</v>
      </c>
      <c r="AZ44" s="273">
        <f>'Учет 1б'!$Q$924</f>
        <v>0</v>
      </c>
      <c r="BA44" s="274">
        <f>'Учет 1б'!$Q$926</f>
        <v>0</v>
      </c>
      <c r="BB44" s="274">
        <f>'Учет 1б'!$Q$928</f>
        <v>0</v>
      </c>
      <c r="BC44" s="275">
        <f>'Учет 1б'!$Q$930</f>
        <v>0</v>
      </c>
      <c r="BD44" s="276">
        <f>'Учет 1б'!$Q$932</f>
        <v>0</v>
      </c>
      <c r="BE44" s="273">
        <f>'Учет 1б'!$R$924</f>
        <v>0</v>
      </c>
      <c r="BF44" s="274">
        <f>'Учет 1б'!$R$926</f>
        <v>0</v>
      </c>
      <c r="BG44" s="274">
        <f>'Учет 1б'!$R$928</f>
        <v>0</v>
      </c>
      <c r="BH44" s="275">
        <f>'Учет 1б'!$R$930</f>
        <v>0</v>
      </c>
      <c r="BI44" s="276">
        <f>'Учет 1б'!$R$932</f>
        <v>0</v>
      </c>
      <c r="BJ44" s="273">
        <f>'Учет 1б'!$S$924</f>
        <v>0</v>
      </c>
      <c r="BK44" s="274">
        <f>'Учет 1б'!$S$926</f>
        <v>0</v>
      </c>
      <c r="BL44" s="274">
        <f>'Учет 1б'!$S$928</f>
        <v>0</v>
      </c>
      <c r="BM44" s="275">
        <f>'Учет 1б'!$S$930</f>
        <v>0</v>
      </c>
      <c r="BN44" s="276">
        <f>'Учет 1б'!$S$932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90">
        <f>'Учет 1б'!$C$934</f>
        <v>136</v>
      </c>
      <c r="B45" s="269">
        <f>'Учет 1б'!$G$983</f>
        <v>0</v>
      </c>
      <c r="C45" s="270">
        <f>'Учет 1б'!$G$985</f>
        <v>0</v>
      </c>
      <c r="D45" s="270">
        <f>'Учет 1б'!$G$987</f>
        <v>0</v>
      </c>
      <c r="E45" s="271">
        <f>'Учет 1б'!$G$989</f>
        <v>0</v>
      </c>
      <c r="F45" s="272">
        <f>'Учет 1б'!$G$991</f>
        <v>0</v>
      </c>
      <c r="G45" s="269">
        <f>'Учет 1б'!$H$983</f>
        <v>0</v>
      </c>
      <c r="H45" s="270">
        <f>'Учет 1б'!$H$985</f>
        <v>0</v>
      </c>
      <c r="I45" s="270">
        <f>'Учет 1б'!$H$987</f>
        <v>0</v>
      </c>
      <c r="J45" s="271">
        <f>'Учет 1б'!$H$989</f>
        <v>0</v>
      </c>
      <c r="K45" s="272">
        <f>'Учет 1б'!$H$991</f>
        <v>0</v>
      </c>
      <c r="L45" s="269">
        <f>'Учет 1б'!$I$983</f>
        <v>0</v>
      </c>
      <c r="M45" s="270">
        <f>'Учет 1б'!$I$985</f>
        <v>0</v>
      </c>
      <c r="N45" s="270">
        <f>'Учет 1б'!$I$987</f>
        <v>0</v>
      </c>
      <c r="O45" s="271">
        <f>'Учет 1б'!$I$989</f>
        <v>0</v>
      </c>
      <c r="P45" s="272">
        <f>'Учет 1б'!$I$991</f>
        <v>0</v>
      </c>
      <c r="Q45" s="269">
        <f>'Учет 1б'!$J$983</f>
        <v>0</v>
      </c>
      <c r="R45" s="270">
        <f>'Учет 1б'!$J$985</f>
        <v>0</v>
      </c>
      <c r="S45" s="270">
        <f>'Учет 1б'!$J$987</f>
        <v>0</v>
      </c>
      <c r="T45" s="271">
        <f>'Учет 1б'!$J$989</f>
        <v>0</v>
      </c>
      <c r="U45" s="272">
        <f>'Учет 1б'!$J$991</f>
        <v>0</v>
      </c>
      <c r="V45" s="269">
        <f>'Учет 1б'!$K$983</f>
        <v>0</v>
      </c>
      <c r="W45" s="270">
        <f>'Учет 1б'!$K$985</f>
        <v>0</v>
      </c>
      <c r="X45" s="270">
        <f>'Учет 1б'!$K$987</f>
        <v>0</v>
      </c>
      <c r="Y45" s="271">
        <f>'Учет 1б'!$K$989</f>
        <v>0</v>
      </c>
      <c r="Z45" s="272">
        <f>'Учет 1б'!$K$991</f>
        <v>0</v>
      </c>
      <c r="AA45" s="269">
        <f>'Учет 1б'!$L$983</f>
        <v>0</v>
      </c>
      <c r="AB45" s="270">
        <f>'Учет 1б'!$L$985</f>
        <v>0</v>
      </c>
      <c r="AC45" s="270">
        <f>'Учет 1б'!$L$987</f>
        <v>0</v>
      </c>
      <c r="AD45" s="271">
        <f>'Учет 1б'!$L$989</f>
        <v>0</v>
      </c>
      <c r="AE45" s="272">
        <f>'Учет 1б'!$L$991</f>
        <v>0</v>
      </c>
      <c r="AF45" s="269">
        <f>'Учет 1б'!$M$983</f>
        <v>0</v>
      </c>
      <c r="AG45" s="270">
        <f>'Учет 1б'!$M$985</f>
        <v>0</v>
      </c>
      <c r="AH45" s="270">
        <f>'Учет 1б'!$M$987</f>
        <v>0</v>
      </c>
      <c r="AI45" s="271">
        <f>'Учет 1б'!$M$989</f>
        <v>0</v>
      </c>
      <c r="AJ45" s="272">
        <f>'Учет 1б'!$M$991</f>
        <v>0</v>
      </c>
      <c r="AK45" s="269">
        <f>'Учет 1б'!$N$983</f>
        <v>0</v>
      </c>
      <c r="AL45" s="270">
        <f>'Учет 1б'!$N$985</f>
        <v>0</v>
      </c>
      <c r="AM45" s="270">
        <f>'Учет 1б'!$N$987</f>
        <v>0</v>
      </c>
      <c r="AN45" s="271">
        <f>'Учет 1б'!$N$989</f>
        <v>0</v>
      </c>
      <c r="AO45" s="272">
        <f>'Учет 1б'!$N$991</f>
        <v>0</v>
      </c>
      <c r="AP45" s="269">
        <f>'Учет 1б'!$O$983</f>
        <v>0</v>
      </c>
      <c r="AQ45" s="270">
        <f>'Учет 1б'!$O$985</f>
        <v>0</v>
      </c>
      <c r="AR45" s="270">
        <f>'Учет 1б'!$O$987</f>
        <v>0</v>
      </c>
      <c r="AS45" s="271">
        <f>'Учет 1б'!$O$989</f>
        <v>0</v>
      </c>
      <c r="AT45" s="272">
        <f>'Учет 1б'!$O$991</f>
        <v>0</v>
      </c>
      <c r="AU45" s="269">
        <f>'Учет 1б'!$P$983</f>
        <v>0</v>
      </c>
      <c r="AV45" s="270">
        <f>'Учет 1б'!$P$985</f>
        <v>0</v>
      </c>
      <c r="AW45" s="270">
        <f>'Учет 1б'!$P$987</f>
        <v>0</v>
      </c>
      <c r="AX45" s="271">
        <f>'Учет 1б'!$P$989</f>
        <v>0</v>
      </c>
      <c r="AY45" s="272">
        <f>'Учет 1б'!$P$991</f>
        <v>0</v>
      </c>
      <c r="AZ45" s="269">
        <f>'Учет 1б'!$Q$983</f>
        <v>0</v>
      </c>
      <c r="BA45" s="270">
        <f>'Учет 1б'!$Q$985</f>
        <v>0</v>
      </c>
      <c r="BB45" s="270">
        <f>'Учет 1б'!$Q$987</f>
        <v>0</v>
      </c>
      <c r="BC45" s="271">
        <f>'Учет 1б'!$Q$989</f>
        <v>0</v>
      </c>
      <c r="BD45" s="272">
        <f>'Учет 1б'!$Q$991</f>
        <v>0</v>
      </c>
      <c r="BE45" s="269">
        <f>'Учет 1б'!$R$983</f>
        <v>0</v>
      </c>
      <c r="BF45" s="270">
        <f>'Учет 1б'!$R$985</f>
        <v>0</v>
      </c>
      <c r="BG45" s="270">
        <f>'Учет 1б'!$R$987</f>
        <v>0</v>
      </c>
      <c r="BH45" s="271">
        <f>'Учет 1б'!$R$989</f>
        <v>0</v>
      </c>
      <c r="BI45" s="272">
        <f>'Учет 1б'!$R$991</f>
        <v>0</v>
      </c>
      <c r="BJ45" s="269">
        <f>'Учет 1б'!$S$983</f>
        <v>0</v>
      </c>
      <c r="BK45" s="270">
        <f>'Учет 1б'!$S$985</f>
        <v>0</v>
      </c>
      <c r="BL45" s="270">
        <f>'Учет 1б'!$S$987</f>
        <v>0</v>
      </c>
      <c r="BM45" s="271">
        <f>'Учет 1б'!$S$989</f>
        <v>0</v>
      </c>
      <c r="BN45" s="272">
        <f>'Учет 1б'!$S$991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7"/>
      <c r="B46" s="273">
        <f>'Учет 1б'!$G$984</f>
        <v>0</v>
      </c>
      <c r="C46" s="274">
        <f>'Учет 1б'!$G$986</f>
        <v>0</v>
      </c>
      <c r="D46" s="274">
        <f>'Учет 1б'!$G$988</f>
        <v>0</v>
      </c>
      <c r="E46" s="275">
        <f>'Учет 1б'!$G$990</f>
        <v>0</v>
      </c>
      <c r="F46" s="276">
        <f>'Учет 1б'!$G$992</f>
        <v>0</v>
      </c>
      <c r="G46" s="273">
        <f>'Учет 1б'!$H$984</f>
        <v>0</v>
      </c>
      <c r="H46" s="274">
        <f>'Учет 1б'!$H$986</f>
        <v>0</v>
      </c>
      <c r="I46" s="274">
        <f>'Учет 1б'!$H$988</f>
        <v>0</v>
      </c>
      <c r="J46" s="275">
        <f>'Учет 1б'!$H$990</f>
        <v>0</v>
      </c>
      <c r="K46" s="276">
        <f>'Учет 1б'!$H$992</f>
        <v>0</v>
      </c>
      <c r="L46" s="273">
        <f>'Учет 1б'!$I$984</f>
        <v>0</v>
      </c>
      <c r="M46" s="274">
        <f>'Учет 1б'!$I$986</f>
        <v>0</v>
      </c>
      <c r="N46" s="274">
        <f>'Учет 1б'!$I$988</f>
        <v>0</v>
      </c>
      <c r="O46" s="275">
        <f>'Учет 1б'!$I$990</f>
        <v>0</v>
      </c>
      <c r="P46" s="276">
        <f>'Учет 1б'!$I$992</f>
        <v>0</v>
      </c>
      <c r="Q46" s="273">
        <f>'Учет 1б'!$J$984</f>
        <v>0</v>
      </c>
      <c r="R46" s="274">
        <f>'Учет 1б'!$J$986</f>
        <v>0</v>
      </c>
      <c r="S46" s="274">
        <f>'Учет 1б'!$J$988</f>
        <v>0</v>
      </c>
      <c r="T46" s="275">
        <f>'Учет 1б'!$J$990</f>
        <v>0</v>
      </c>
      <c r="U46" s="276">
        <f>'Учет 1б'!$J$992</f>
        <v>0</v>
      </c>
      <c r="V46" s="273">
        <f>'Учет 1б'!$K$984</f>
        <v>0</v>
      </c>
      <c r="W46" s="274">
        <f>'Учет 1б'!$K$986</f>
        <v>0</v>
      </c>
      <c r="X46" s="274">
        <f>'Учет 1б'!$K$988</f>
        <v>0</v>
      </c>
      <c r="Y46" s="275">
        <f>'Учет 1б'!$K$990</f>
        <v>0</v>
      </c>
      <c r="Z46" s="276">
        <f>'Учет 1б'!$K$992</f>
        <v>0</v>
      </c>
      <c r="AA46" s="273">
        <f>'Учет 1б'!$L$984</f>
        <v>0</v>
      </c>
      <c r="AB46" s="274">
        <f>'Учет 1б'!$L$986</f>
        <v>0</v>
      </c>
      <c r="AC46" s="274">
        <f>'Учет 1б'!$L$988</f>
        <v>0</v>
      </c>
      <c r="AD46" s="275">
        <f>'Учет 1б'!$L$990</f>
        <v>0</v>
      </c>
      <c r="AE46" s="276">
        <f>'Учет 1б'!$L$992</f>
        <v>0</v>
      </c>
      <c r="AF46" s="273">
        <f>'Учет 1б'!$M$984</f>
        <v>0</v>
      </c>
      <c r="AG46" s="274">
        <f>'Учет 1б'!$M$986</f>
        <v>0</v>
      </c>
      <c r="AH46" s="274">
        <f>'Учет 1б'!$M$988</f>
        <v>0</v>
      </c>
      <c r="AI46" s="275">
        <f>'Учет 1б'!$M$990</f>
        <v>0</v>
      </c>
      <c r="AJ46" s="276">
        <f>'Учет 1б'!$M$992</f>
        <v>0</v>
      </c>
      <c r="AK46" s="273">
        <f>'Учет 1б'!$N$984</f>
        <v>0</v>
      </c>
      <c r="AL46" s="274">
        <f>'Учет 1б'!$N$986</f>
        <v>0</v>
      </c>
      <c r="AM46" s="274">
        <f>'Учет 1б'!$N$988</f>
        <v>0</v>
      </c>
      <c r="AN46" s="275">
        <f>'Учет 1б'!$N$990</f>
        <v>0</v>
      </c>
      <c r="AO46" s="276">
        <f>'Учет 1б'!$N$992</f>
        <v>0</v>
      </c>
      <c r="AP46" s="273">
        <f>'Учет 1б'!$O$984</f>
        <v>0</v>
      </c>
      <c r="AQ46" s="274">
        <f>'Учет 1б'!$O$986</f>
        <v>0</v>
      </c>
      <c r="AR46" s="274">
        <f>'Учет 1б'!$O$988</f>
        <v>0</v>
      </c>
      <c r="AS46" s="275">
        <f>'Учет 1б'!$O$990</f>
        <v>0</v>
      </c>
      <c r="AT46" s="276">
        <f>'Учет 1б'!$O$992</f>
        <v>0</v>
      </c>
      <c r="AU46" s="273">
        <f>'Учет 1б'!$P$984</f>
        <v>0</v>
      </c>
      <c r="AV46" s="274">
        <f>'Учет 1б'!$P$986</f>
        <v>0</v>
      </c>
      <c r="AW46" s="274">
        <f>'Учет 1б'!$P$988</f>
        <v>0</v>
      </c>
      <c r="AX46" s="275">
        <f>'Учет 1б'!$P$990</f>
        <v>0</v>
      </c>
      <c r="AY46" s="276">
        <f>'Учет 1б'!$P$992</f>
        <v>0</v>
      </c>
      <c r="AZ46" s="273">
        <f>'Учет 1б'!$Q$984</f>
        <v>0</v>
      </c>
      <c r="BA46" s="274">
        <f>'Учет 1б'!$Q$986</f>
        <v>0</v>
      </c>
      <c r="BB46" s="274">
        <f>'Учет 1б'!$Q$988</f>
        <v>0</v>
      </c>
      <c r="BC46" s="275">
        <f>'Учет 1б'!$Q$990</f>
        <v>0</v>
      </c>
      <c r="BD46" s="276">
        <f>'Учет 1б'!$Q$992</f>
        <v>0</v>
      </c>
      <c r="BE46" s="273">
        <f>'Учет 1б'!$R$984</f>
        <v>0</v>
      </c>
      <c r="BF46" s="274">
        <f>'Учет 1б'!$R$986</f>
        <v>0</v>
      </c>
      <c r="BG46" s="274">
        <f>'Учет 1б'!$R$988</f>
        <v>0</v>
      </c>
      <c r="BH46" s="275">
        <f>'Учет 1б'!$R$990</f>
        <v>0</v>
      </c>
      <c r="BI46" s="276">
        <f>'Учет 1б'!$R$992</f>
        <v>0</v>
      </c>
      <c r="BJ46" s="273">
        <f>'Учет 1б'!$S$984</f>
        <v>0</v>
      </c>
      <c r="BK46" s="274">
        <f>'Учет 1б'!$S$986</f>
        <v>0</v>
      </c>
      <c r="BL46" s="274">
        <f>'Учет 1б'!$S$988</f>
        <v>0</v>
      </c>
      <c r="BM46" s="275">
        <f>'Учет 1б'!$S$990</f>
        <v>0</v>
      </c>
      <c r="BN46" s="276">
        <f>'Учет 1б'!$S$992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91">
        <v>13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92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94" t="s">
        <v>310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5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P51" s="142"/>
    </row>
    <row r="52" spans="1:71" hidden="1">
      <c r="A52" s="1301" t="s">
        <v>5</v>
      </c>
      <c r="B52" s="1301"/>
      <c r="C52" s="1301"/>
      <c r="D52" s="1301"/>
      <c r="E52" s="1301"/>
      <c r="F52" s="1301"/>
      <c r="G52" s="1301"/>
      <c r="H52" s="1301"/>
      <c r="I52" s="1301"/>
      <c r="J52" s="1301"/>
      <c r="K52" s="1301"/>
      <c r="L52" s="1302">
        <f>Классность!C42</f>
        <v>0</v>
      </c>
      <c r="M52" s="1303"/>
      <c r="N52" s="1304" t="e">
        <f>Классность!C43</f>
        <v>#DIV/0!</v>
      </c>
      <c r="O52" s="1303"/>
      <c r="P52" s="108" t="s">
        <v>6</v>
      </c>
      <c r="Q52" s="108"/>
      <c r="R52" s="108"/>
      <c r="S52" s="570"/>
      <c r="T52" s="1302">
        <f>Классность!D42</f>
        <v>0</v>
      </c>
      <c r="U52" s="1303"/>
      <c r="V52" s="1304" t="e">
        <f>Классность!D43</f>
        <v>#DIV/0!</v>
      </c>
      <c r="W52" s="130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P52" s="142"/>
    </row>
    <row r="53" spans="1:71" hidden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P53" s="142"/>
    </row>
    <row r="54" spans="1:71" s="112" customFormat="1" ht="15.75">
      <c r="A54" s="1305" t="s">
        <v>970</v>
      </c>
      <c r="B54" s="1305"/>
      <c r="C54" s="1305"/>
      <c r="D54" s="1305"/>
      <c r="E54" s="1305"/>
      <c r="F54" s="1305"/>
      <c r="G54" s="1305"/>
      <c r="H54" s="1305"/>
      <c r="I54" s="1305"/>
      <c r="J54" s="1305"/>
      <c r="K54" s="1305"/>
      <c r="L54" s="1305"/>
      <c r="M54" s="1305"/>
      <c r="N54" s="1305"/>
      <c r="O54" s="1305"/>
      <c r="P54" s="1305"/>
      <c r="Q54" s="1305"/>
      <c r="R54" s="1305"/>
      <c r="S54" s="1305"/>
      <c r="T54" s="1305"/>
      <c r="U54" s="1305"/>
      <c r="V54" s="1305"/>
      <c r="W54" s="1305"/>
      <c r="X54" s="1305"/>
      <c r="Y54" s="1305"/>
      <c r="Z54" s="1305"/>
      <c r="AA54" s="1305"/>
      <c r="AB54" s="1305"/>
      <c r="AC54" s="1305"/>
      <c r="AD54" s="1305"/>
      <c r="AE54" s="1305"/>
      <c r="AF54" s="1305"/>
      <c r="AG54" s="1305"/>
      <c r="AH54" s="1305"/>
      <c r="AI54" s="1305"/>
      <c r="AJ54" s="1305"/>
      <c r="AK54" s="1305"/>
      <c r="AL54" s="1305"/>
      <c r="AM54" s="1305"/>
      <c r="AN54" s="1305"/>
      <c r="AO54" s="1305"/>
      <c r="AP54" s="1305"/>
      <c r="AQ54" s="1305"/>
      <c r="AR54" s="1305"/>
      <c r="AS54" s="1305"/>
      <c r="AT54" s="1305"/>
      <c r="AU54" s="1305"/>
      <c r="AV54" s="1305"/>
      <c r="AW54" s="1305"/>
      <c r="AX54" s="1305"/>
      <c r="AY54" s="1305"/>
      <c r="AZ54" s="1305"/>
      <c r="BA54" s="1305"/>
      <c r="BB54" s="1305"/>
      <c r="BC54" s="1305"/>
      <c r="BD54" s="1305"/>
      <c r="BE54" s="1305"/>
      <c r="BF54" s="1305"/>
      <c r="BG54" s="1305"/>
      <c r="BH54" s="1305"/>
      <c r="BI54" s="1305"/>
      <c r="BJ54" s="1305"/>
      <c r="BK54" s="1305"/>
      <c r="BL54" s="1305"/>
      <c r="BM54" s="1305"/>
      <c r="BN54" s="1305"/>
      <c r="BP54" s="293"/>
    </row>
    <row r="55" spans="1:71" s="112" customFormat="1" ht="15.75">
      <c r="A55" s="1305" t="s">
        <v>29</v>
      </c>
      <c r="B55" s="1305"/>
      <c r="C55" s="1305"/>
      <c r="D55" s="1305"/>
      <c r="E55" s="1305"/>
      <c r="F55" s="1305"/>
      <c r="G55" s="1305"/>
      <c r="H55" s="1305"/>
      <c r="I55" s="1305"/>
      <c r="J55" s="1305"/>
      <c r="K55" s="1305"/>
      <c r="L55" s="1305"/>
      <c r="M55" s="1305"/>
      <c r="N55" s="1305"/>
      <c r="O55" s="1305"/>
      <c r="P55" s="1305"/>
      <c r="Q55" s="1305"/>
      <c r="R55" s="1305"/>
      <c r="S55" s="1305"/>
      <c r="T55" s="1305"/>
      <c r="U55" s="1305"/>
      <c r="V55" s="1305"/>
      <c r="W55" s="1305"/>
      <c r="X55" s="1305"/>
      <c r="Y55" s="1305"/>
      <c r="Z55" s="1305"/>
      <c r="AA55" s="1305"/>
      <c r="AB55" s="1305"/>
      <c r="AC55" s="1305"/>
      <c r="AD55" s="1305"/>
      <c r="AE55" s="1305"/>
      <c r="AF55" s="1305"/>
      <c r="AG55" s="1305"/>
      <c r="AH55" s="1305"/>
      <c r="AI55" s="1305"/>
      <c r="AJ55" s="1305"/>
      <c r="AK55" s="1305"/>
      <c r="AL55" s="1305"/>
      <c r="AM55" s="1305"/>
      <c r="AN55" s="1305"/>
      <c r="AO55" s="1305"/>
      <c r="AP55" s="1305"/>
      <c r="AQ55" s="1305"/>
      <c r="AR55" s="1305"/>
      <c r="AS55" s="1305"/>
      <c r="AT55" s="1305"/>
      <c r="AU55" s="1305"/>
      <c r="AV55" s="1305"/>
      <c r="AW55" s="1305"/>
      <c r="AX55" s="1305"/>
      <c r="AY55" s="1305"/>
      <c r="AZ55" s="1305"/>
      <c r="BA55" s="1305"/>
      <c r="BB55" s="1305"/>
      <c r="BC55" s="1305"/>
      <c r="BD55" s="1305"/>
      <c r="BE55" s="1305"/>
      <c r="BF55" s="1305"/>
      <c r="BG55" s="1305"/>
      <c r="BH55" s="1305"/>
      <c r="BI55" s="1305"/>
      <c r="BJ55" s="1305"/>
      <c r="BK55" s="1305"/>
      <c r="BL55" s="1305"/>
      <c r="BM55" s="1305"/>
      <c r="BN55" s="1305"/>
      <c r="BP55" s="293"/>
    </row>
    <row r="56" spans="1:71" ht="12.75" customHeight="1">
      <c r="I56" s="1299" t="s">
        <v>565</v>
      </c>
      <c r="J56" s="1299"/>
      <c r="K56" s="1299"/>
      <c r="L56" s="1299"/>
      <c r="M56" s="1299"/>
      <c r="N56" s="1299"/>
      <c r="O56" s="1299"/>
      <c r="P56" s="1299"/>
      <c r="Q56" s="1299"/>
      <c r="R56" s="1299"/>
      <c r="S56" s="1299"/>
      <c r="T56" s="1299"/>
      <c r="U56" s="1299"/>
      <c r="V56" s="1299"/>
      <c r="W56" s="1299"/>
      <c r="X56" s="1299"/>
      <c r="Y56" s="1299"/>
      <c r="Z56" s="1299"/>
      <c r="AA56" s="1299"/>
      <c r="AB56" s="1299"/>
      <c r="AC56" s="1299"/>
      <c r="AD56" s="1299"/>
      <c r="AE56" s="1299"/>
      <c r="AF56" s="1299"/>
      <c r="AG56" s="1299"/>
      <c r="AH56" s="1299"/>
      <c r="AI56" s="1299"/>
      <c r="AJ56" s="1299"/>
      <c r="AK56" s="1300"/>
      <c r="AL56" s="1300"/>
      <c r="AM56" s="1300"/>
      <c r="AN56" s="1300"/>
      <c r="AO56" s="1300"/>
      <c r="AP56" s="1300"/>
      <c r="AQ56" s="1300"/>
      <c r="AR56" s="1300"/>
      <c r="AS56" s="1300"/>
      <c r="AT56" s="1300"/>
      <c r="AU56" s="1300"/>
      <c r="AV56" s="1300"/>
      <c r="AW56" s="1300"/>
      <c r="AX56" s="1300"/>
      <c r="AY56" s="1300"/>
      <c r="AZ56" s="1300"/>
      <c r="BA56" s="1300"/>
      <c r="BB56" s="1300"/>
      <c r="BC56" s="1300"/>
      <c r="BD56" s="1300"/>
      <c r="BE56" s="1299"/>
    </row>
    <row r="57" spans="1:71"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</row>
    <row r="58" spans="1:71"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</row>
    <row r="59" spans="1:71"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</row>
    <row r="60" spans="1:71"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</sheetData>
  <autoFilter ref="BP1:BP50">
    <filterColumn colId="0">
      <filters>
        <filter val="1"/>
      </filters>
    </filterColumn>
  </autoFilter>
  <customSheetViews>
    <customSheetView guid="{098CBCA2-BBCD-46DE-A03A-A0F02BA0B003}" scale="145" showPageBreaks="1" fitToPage="1" printArea="1" showRuler="0">
      <pane xSplit="1" ySplit="6" topLeftCell="B37" activePane="bottomRight" state="frozen"/>
      <selection pane="bottomRight" activeCell="R42" sqref="R42"/>
      <pageMargins left="0.35433070866141736" right="0.31496062992125984" top="0.78740157480314965" bottom="0.39370078740157483" header="0.51181102362204722" footer="0.51181102362204722"/>
      <printOptions horizontalCentered="1"/>
      <pageSetup paperSize="9" scale="78" orientation="landscape" r:id="rId1"/>
      <headerFooter alignWithMargins="0"/>
    </customSheetView>
    <customSheetView guid="{B3126DA8-A41F-46B2-A2D2-24150549518C}" scale="130" fitToPage="1" showRuler="0">
      <pane xSplit="1" ySplit="6" topLeftCell="B37" activePane="bottomRight" state="frozen"/>
      <selection pane="bottomRight" activeCell="D52" sqref="D52"/>
      <pageMargins left="0.35433070866141736" right="0.31496062992125984" top="0.78740157480314965" bottom="0.39370078740157483" header="0.51181102362204722" footer="0.51181102362204722"/>
      <printOptions horizontalCentered="1"/>
      <pageSetup paperSize="9" scale="78" orientation="landscape" r:id="rId2"/>
      <headerFooter alignWithMargins="0"/>
    </customSheetView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A2" sqref="A2:AY2"/>
      <pageMargins left="0.25" right="0.25" top="0.47" bottom="0.25" header="0.51181102362204722" footer="0.28999999999999998"/>
      <printOptions horizontalCentered="1"/>
      <pageSetup paperSize="9" scale="75" orientation="landscape" r:id="rId3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47">
    <mergeCell ref="A11:A12"/>
    <mergeCell ref="A13:A14"/>
    <mergeCell ref="A15:A16"/>
    <mergeCell ref="G5:K5"/>
    <mergeCell ref="I56:BE56"/>
    <mergeCell ref="A52:K52"/>
    <mergeCell ref="T52:U52"/>
    <mergeCell ref="V52:W52"/>
    <mergeCell ref="L52:M52"/>
    <mergeCell ref="N52:O52"/>
    <mergeCell ref="A54:BN54"/>
    <mergeCell ref="A55:BN55"/>
    <mergeCell ref="A7:A8"/>
    <mergeCell ref="A9:A10"/>
    <mergeCell ref="A33:A34"/>
    <mergeCell ref="A23:A24"/>
    <mergeCell ref="A25:A26"/>
    <mergeCell ref="A47:A48"/>
    <mergeCell ref="A17:A18"/>
    <mergeCell ref="A49:A50"/>
    <mergeCell ref="A35:A36"/>
    <mergeCell ref="A37:A38"/>
    <mergeCell ref="A39:A40"/>
    <mergeCell ref="A45:A46"/>
    <mergeCell ref="A43:A44"/>
    <mergeCell ref="A41:A42"/>
    <mergeCell ref="A19:A20"/>
    <mergeCell ref="A21:A22"/>
    <mergeCell ref="A27:A28"/>
    <mergeCell ref="A29:A30"/>
    <mergeCell ref="A31:A32"/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B5:F5"/>
    <mergeCell ref="AU5:AY5"/>
    <mergeCell ref="AZ5:BD5"/>
    <mergeCell ref="V5:Z5"/>
    <mergeCell ref="Q5:U5"/>
    <mergeCell ref="A4:A6"/>
    <mergeCell ref="L5:P5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0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7" name="Button 12">
              <controlPr defaultSize="0" print="0" autoFill="0" autoPict="0" macro="[0]!Обн1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1" filterMode="1">
    <tabColor indexed="16"/>
    <pageSetUpPr fitToPage="1"/>
  </sheetPr>
  <dimension ref="A1:BS121"/>
  <sheetViews>
    <sheetView workbookViewId="0">
      <selection activeCell="K13" sqref="K13"/>
    </sheetView>
  </sheetViews>
  <sheetFormatPr defaultRowHeight="12.75"/>
  <cols>
    <col min="1" max="1" width="8" style="110" bestFit="1" customWidth="1"/>
    <col min="2" max="4" width="2.7109375" style="110" customWidth="1"/>
    <col min="5" max="5" width="2.140625" style="110" customWidth="1"/>
    <col min="6" max="6" width="4.85546875" style="110" customWidth="1"/>
    <col min="7" max="7" width="2.140625" style="110" customWidth="1"/>
    <col min="8" max="8" width="2.5703125" style="110" customWidth="1"/>
    <col min="9" max="9" width="2.7109375" style="110" bestFit="1" customWidth="1"/>
    <col min="10" max="10" width="2.140625" style="110" customWidth="1"/>
    <col min="11" max="11" width="4.85546875" style="110" customWidth="1"/>
    <col min="12" max="14" width="2.7109375" style="110" customWidth="1"/>
    <col min="15" max="15" width="2.140625" style="110" customWidth="1"/>
    <col min="16" max="16" width="4.28515625" style="110" customWidth="1"/>
    <col min="17" max="17" width="2.42578125" style="110" bestFit="1" customWidth="1"/>
    <col min="18" max="19" width="3.140625" style="110" bestFit="1" customWidth="1"/>
    <col min="20" max="20" width="3" style="110" customWidth="1"/>
    <col min="21" max="21" width="5" style="110" bestFit="1" customWidth="1"/>
    <col min="22" max="24" width="3.140625" style="110" bestFit="1" customWidth="1"/>
    <col min="25" max="25" width="5.28515625" style="110" customWidth="1"/>
    <col min="26" max="26" width="5" style="110" bestFit="1" customWidth="1"/>
    <col min="27" max="27" width="2.42578125" style="110" bestFit="1" customWidth="1"/>
    <col min="28" max="29" width="3.140625" style="110" bestFit="1" customWidth="1"/>
    <col min="30" max="30" width="4.7109375" style="110" customWidth="1"/>
    <col min="31" max="31" width="5" style="110" bestFit="1" customWidth="1"/>
    <col min="32" max="32" width="2.42578125" style="110" bestFit="1" customWidth="1"/>
    <col min="33" max="33" width="3.140625" style="110" bestFit="1" customWidth="1"/>
    <col min="34" max="34" width="4" style="110" customWidth="1"/>
    <col min="35" max="35" width="3.7109375" style="110" customWidth="1"/>
    <col min="36" max="36" width="5" style="110" bestFit="1" customWidth="1"/>
    <col min="37" max="37" width="2.42578125" style="110" bestFit="1" customWidth="1"/>
    <col min="38" max="39" width="3.140625" style="110" bestFit="1" customWidth="1"/>
    <col min="40" max="40" width="3.140625" style="110" customWidth="1"/>
    <col min="41" max="41" width="5" style="110" bestFit="1" customWidth="1"/>
    <col min="42" max="42" width="2.42578125" style="110" bestFit="1" customWidth="1"/>
    <col min="43" max="43" width="3.140625" style="110" bestFit="1" customWidth="1"/>
    <col min="44" max="44" width="3.85546875" style="110" bestFit="1" customWidth="1"/>
    <col min="45" max="45" width="4.5703125" style="110" customWidth="1"/>
    <col min="46" max="46" width="5" style="110" bestFit="1" customWidth="1"/>
    <col min="47" max="50" width="2.42578125" style="110" hidden="1" customWidth="1"/>
    <col min="51" max="51" width="5" style="110" hidden="1" customWidth="1"/>
    <col min="52" max="52" width="2.42578125" style="110" bestFit="1" customWidth="1"/>
    <col min="53" max="54" width="3.140625" style="110" bestFit="1" customWidth="1"/>
    <col min="55" max="55" width="4.5703125" style="110" customWidth="1"/>
    <col min="56" max="56" width="5" style="110" bestFit="1" customWidth="1"/>
    <col min="57" max="57" width="2.42578125" style="110" bestFit="1" customWidth="1"/>
    <col min="58" max="59" width="3.140625" style="110" bestFit="1" customWidth="1"/>
    <col min="60" max="60" width="4.5703125" style="110" customWidth="1"/>
    <col min="61" max="61" width="5" style="110" bestFit="1" customWidth="1"/>
    <col min="62" max="62" width="2.42578125" style="110" bestFit="1" customWidth="1"/>
    <col min="63" max="64" width="3.140625" style="110" bestFit="1" customWidth="1"/>
    <col min="65" max="65" width="4.140625" style="110" customWidth="1"/>
    <col min="66" max="66" width="5" style="110" bestFit="1" customWidth="1"/>
    <col min="67" max="67" width="9.140625" style="110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75" t="s">
        <v>338</v>
      </c>
      <c r="BI1" s="1275"/>
      <c r="BJ1" s="1275"/>
      <c r="BK1" s="1275"/>
      <c r="BL1" s="1275"/>
      <c r="BM1" s="1275"/>
      <c r="BN1" s="108"/>
      <c r="BP1" s="294">
        <v>1</v>
      </c>
    </row>
    <row r="2" spans="1:71">
      <c r="A2" s="1286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286" t="e">
        <f>CONCATENATE("ОБЩИЕ РЕЗУЛЬТАТЫ КОНТРОЛЬНЫХ ЗАНЯТИЙ ЗА  ",'Учет 1б'!#REF!)</f>
        <v>#REF!</v>
      </c>
      <c r="C2" s="1286" t="e">
        <f>CONCATENATE("ОБЩИЕ РЕЗУЛЬТАТЫ КОНТРОЛЬНЫХ ЗАНЯТИЙ ЗА  ",'Учет 1б'!#REF!)</f>
        <v>#REF!</v>
      </c>
      <c r="D2" s="1286" t="e">
        <f>CONCATENATE("ОБЩИЕ РЕЗУЛЬТАТЫ КОНТРОЛЬНЫХ ЗАНЯТИЙ ЗА  ",'Учет 1б'!#REF!)</f>
        <v>#REF!</v>
      </c>
      <c r="E2" s="1286" t="e">
        <f>CONCATENATE("ОБЩИЕ РЕЗУЛЬТАТЫ КОНТРОЛЬНЫХ ЗАНЯТИЙ ЗА  ",'Учет 1б'!#REF!)</f>
        <v>#REF!</v>
      </c>
      <c r="F2" s="1286" t="e">
        <f>CONCATENATE("ОБЩИЕ РЕЗУЛЬТАТЫ КОНТРОЛЬНЫХ ЗАНЯТИЙ ЗА  ",'Учет 1б'!#REF!)</f>
        <v>#REF!</v>
      </c>
      <c r="G2" s="1286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286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286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286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286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286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286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286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286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286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286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286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286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286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286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286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286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286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286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286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286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286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286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286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286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286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286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286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286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286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286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286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286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286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286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286"/>
      <c r="AQ2" s="1286"/>
      <c r="AR2" s="1286"/>
      <c r="AS2" s="1286"/>
      <c r="AT2" s="1286"/>
      <c r="AU2" s="1286"/>
      <c r="AV2" s="1286"/>
      <c r="AW2" s="1286"/>
      <c r="AX2" s="1286"/>
      <c r="AY2" s="1286"/>
      <c r="AZ2" s="1286"/>
      <c r="BA2" s="1286"/>
      <c r="BB2" s="1286"/>
      <c r="BC2" s="1286"/>
      <c r="BD2" s="1286"/>
      <c r="BE2" s="1286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286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286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286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286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286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286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286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286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286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287" t="s">
        <v>266</v>
      </c>
      <c r="B4" s="1283" t="s">
        <v>267</v>
      </c>
      <c r="C4" s="1284"/>
      <c r="D4" s="1284"/>
      <c r="E4" s="1284"/>
      <c r="F4" s="1284"/>
      <c r="G4" s="1284"/>
      <c r="H4" s="1284"/>
      <c r="I4" s="1284"/>
      <c r="J4" s="1284"/>
      <c r="K4" s="1284"/>
      <c r="L4" s="1284"/>
      <c r="M4" s="1284"/>
      <c r="N4" s="1284"/>
      <c r="O4" s="1284"/>
      <c r="P4" s="1284"/>
      <c r="Q4" s="1284"/>
      <c r="R4" s="1284"/>
      <c r="S4" s="1284"/>
      <c r="T4" s="1284"/>
      <c r="U4" s="1284"/>
      <c r="V4" s="1284"/>
      <c r="W4" s="1284"/>
      <c r="X4" s="1284"/>
      <c r="Y4" s="1284"/>
      <c r="Z4" s="1284"/>
      <c r="AA4" s="1284"/>
      <c r="AB4" s="1284"/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4"/>
      <c r="AP4" s="1284"/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4"/>
      <c r="BD4" s="1284"/>
      <c r="BE4" s="1284"/>
      <c r="BF4" s="1284"/>
      <c r="BG4" s="1284"/>
      <c r="BH4" s="1284"/>
      <c r="BI4" s="1285"/>
      <c r="BJ4" s="1277" t="s">
        <v>268</v>
      </c>
      <c r="BK4" s="1278"/>
      <c r="BL4" s="1278"/>
      <c r="BM4" s="1278"/>
      <c r="BN4" s="1279"/>
      <c r="BO4" s="97"/>
      <c r="BP4" s="295">
        <v>1</v>
      </c>
      <c r="BQ4" s="97"/>
      <c r="BR4" s="97"/>
      <c r="BS4" s="97"/>
    </row>
    <row r="5" spans="1:71" ht="12.75" customHeight="1" thickBot="1">
      <c r="A5" s="1288"/>
      <c r="B5" s="1276" t="s">
        <v>313</v>
      </c>
      <c r="C5" s="1234"/>
      <c r="D5" s="1234"/>
      <c r="E5" s="1234"/>
      <c r="F5" s="1235"/>
      <c r="G5" s="1276" t="s">
        <v>265</v>
      </c>
      <c r="H5" s="1234"/>
      <c r="I5" s="1234"/>
      <c r="J5" s="1234"/>
      <c r="K5" s="1235"/>
      <c r="L5" s="1276" t="s">
        <v>314</v>
      </c>
      <c r="M5" s="1234"/>
      <c r="N5" s="1234"/>
      <c r="O5" s="1234"/>
      <c r="P5" s="1235"/>
      <c r="Q5" s="1276" t="s">
        <v>269</v>
      </c>
      <c r="R5" s="1234"/>
      <c r="S5" s="1234"/>
      <c r="T5" s="1234"/>
      <c r="U5" s="1235"/>
      <c r="V5" s="1276" t="s">
        <v>270</v>
      </c>
      <c r="W5" s="1234"/>
      <c r="X5" s="1234"/>
      <c r="Y5" s="1234"/>
      <c r="Z5" s="1235"/>
      <c r="AA5" s="1276" t="s">
        <v>252</v>
      </c>
      <c r="AB5" s="1234"/>
      <c r="AC5" s="1234"/>
      <c r="AD5" s="1234"/>
      <c r="AE5" s="1235"/>
      <c r="AF5" s="1276" t="s">
        <v>271</v>
      </c>
      <c r="AG5" s="1234"/>
      <c r="AH5" s="1234"/>
      <c r="AI5" s="1234"/>
      <c r="AJ5" s="1235"/>
      <c r="AK5" s="1276" t="s">
        <v>254</v>
      </c>
      <c r="AL5" s="1234"/>
      <c r="AM5" s="1234"/>
      <c r="AN5" s="1234"/>
      <c r="AO5" s="1235"/>
      <c r="AP5" s="1276" t="s">
        <v>399</v>
      </c>
      <c r="AQ5" s="1234"/>
      <c r="AR5" s="1234"/>
      <c r="AS5" s="1234"/>
      <c r="AT5" s="1235"/>
      <c r="AU5" s="1276" t="s">
        <v>400</v>
      </c>
      <c r="AV5" s="1234"/>
      <c r="AW5" s="1234"/>
      <c r="AX5" s="1234"/>
      <c r="AY5" s="1235"/>
      <c r="AZ5" s="1276" t="s">
        <v>402</v>
      </c>
      <c r="BA5" s="1234"/>
      <c r="BB5" s="1234"/>
      <c r="BC5" s="1234"/>
      <c r="BD5" s="1235"/>
      <c r="BE5" s="1276" t="s">
        <v>264</v>
      </c>
      <c r="BF5" s="1234"/>
      <c r="BG5" s="1234"/>
      <c r="BH5" s="1234"/>
      <c r="BI5" s="1235"/>
      <c r="BJ5" s="1280"/>
      <c r="BK5" s="1281"/>
      <c r="BL5" s="1281"/>
      <c r="BM5" s="1281"/>
      <c r="BN5" s="1282"/>
      <c r="BO5" s="97"/>
      <c r="BP5" s="295">
        <v>1</v>
      </c>
      <c r="BQ5" s="97"/>
      <c r="BR5" s="97"/>
      <c r="BS5" s="97"/>
    </row>
    <row r="6" spans="1:71" ht="45.75" customHeight="1" thickBot="1">
      <c r="A6" s="1289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96">
        <f>'Учет 2б'!$C$5</f>
        <v>211</v>
      </c>
      <c r="B7" s="269">
        <f>'Учет 2б'!$G$54</f>
        <v>0</v>
      </c>
      <c r="C7" s="270">
        <f>'Учет 2б'!$G$56</f>
        <v>0</v>
      </c>
      <c r="D7" s="270">
        <f>'Учет 2б'!$G$58</f>
        <v>0</v>
      </c>
      <c r="E7" s="271">
        <f>'Учет 2б'!$G$60</f>
        <v>0</v>
      </c>
      <c r="F7" s="272">
        <f>'Учет 2б'!$G$62</f>
        <v>0</v>
      </c>
      <c r="G7" s="269">
        <f>'Учет 2б'!$H$54</f>
        <v>0</v>
      </c>
      <c r="H7" s="270">
        <f>'Учет 2б'!$H$56</f>
        <v>0</v>
      </c>
      <c r="I7" s="270">
        <f>'Учет 2б'!$H$58</f>
        <v>0</v>
      </c>
      <c r="J7" s="271">
        <f>'Учет 2б'!$H$60</f>
        <v>0</v>
      </c>
      <c r="K7" s="272">
        <f>'Учет 2б'!$H$62</f>
        <v>0</v>
      </c>
      <c r="L7" s="269">
        <f>'Учет 2б'!$I$54</f>
        <v>0</v>
      </c>
      <c r="M7" s="270">
        <f>'Учет 2б'!$I$56</f>
        <v>0</v>
      </c>
      <c r="N7" s="270">
        <f>'Учет 2б'!$I$58</f>
        <v>0</v>
      </c>
      <c r="O7" s="271">
        <f>'Учет 2б'!$I$60</f>
        <v>0</v>
      </c>
      <c r="P7" s="272">
        <f>'Учет 2б'!$I$62</f>
        <v>0</v>
      </c>
      <c r="Q7" s="269">
        <f>'Учет 2б'!$J$54</f>
        <v>0</v>
      </c>
      <c r="R7" s="270">
        <f>'Учет 2б'!$J$56</f>
        <v>0</v>
      </c>
      <c r="S7" s="270">
        <f>'Учет 2б'!$J$58</f>
        <v>0</v>
      </c>
      <c r="T7" s="271">
        <f>'Учет 2б'!$J$60</f>
        <v>0</v>
      </c>
      <c r="U7" s="272">
        <f>'Учет 2б'!$J$62</f>
        <v>0</v>
      </c>
      <c r="V7" s="269">
        <f>'Учет 2б'!$K$54</f>
        <v>0</v>
      </c>
      <c r="W7" s="270">
        <f>'Учет 2б'!$K$56</f>
        <v>0</v>
      </c>
      <c r="X7" s="270">
        <f>'Учет 2б'!$K$58</f>
        <v>0</v>
      </c>
      <c r="Y7" s="271">
        <f>'Учет 2б'!$K$60</f>
        <v>0</v>
      </c>
      <c r="Z7" s="272">
        <f>'Учет 2б'!$K$62</f>
        <v>0</v>
      </c>
      <c r="AA7" s="269">
        <f>'Учет 2б'!$L$54</f>
        <v>0</v>
      </c>
      <c r="AB7" s="270">
        <f>'Учет 2б'!$L$56</f>
        <v>0</v>
      </c>
      <c r="AC7" s="270">
        <f>'Учет 2б'!$L$58</f>
        <v>0</v>
      </c>
      <c r="AD7" s="271">
        <f>'Учет 2б'!$L$60</f>
        <v>0</v>
      </c>
      <c r="AE7" s="272">
        <f>'Учет 2б'!$L$62</f>
        <v>0</v>
      </c>
      <c r="AF7" s="269">
        <f>'Учет 2б'!$M$54</f>
        <v>0</v>
      </c>
      <c r="AG7" s="270">
        <f>'Учет 2б'!$M$56</f>
        <v>0</v>
      </c>
      <c r="AH7" s="270">
        <f>'Учет 2б'!$M$58</f>
        <v>0</v>
      </c>
      <c r="AI7" s="271">
        <f>'Учет 2б'!$M$60</f>
        <v>0</v>
      </c>
      <c r="AJ7" s="272">
        <f>'Учет 2б'!$M$62</f>
        <v>0</v>
      </c>
      <c r="AK7" s="269">
        <f>'Учет 2б'!$N$54</f>
        <v>0</v>
      </c>
      <c r="AL7" s="270">
        <f>'Учет 2б'!$N$56</f>
        <v>0</v>
      </c>
      <c r="AM7" s="270">
        <f>'Учет 2б'!$N$58</f>
        <v>0</v>
      </c>
      <c r="AN7" s="271">
        <f>'Учет 2б'!$N$60</f>
        <v>0</v>
      </c>
      <c r="AO7" s="272">
        <f>'Учет 2б'!$N$62</f>
        <v>0</v>
      </c>
      <c r="AP7" s="269">
        <f>'Учет 2б'!$O$54</f>
        <v>0</v>
      </c>
      <c r="AQ7" s="270">
        <f>'Учет 2б'!$O$56</f>
        <v>0</v>
      </c>
      <c r="AR7" s="270">
        <f>'Учет 2б'!$O$58</f>
        <v>0</v>
      </c>
      <c r="AS7" s="271">
        <f>'Учет 2б'!$O$60</f>
        <v>0</v>
      </c>
      <c r="AT7" s="272">
        <f>'Учет 2б'!$O$62</f>
        <v>0</v>
      </c>
      <c r="AU7" s="269">
        <f>'Учет 2б'!$P$54</f>
        <v>0</v>
      </c>
      <c r="AV7" s="270">
        <f>'Учет 2б'!$P$56</f>
        <v>0</v>
      </c>
      <c r="AW7" s="270">
        <f>'Учет 2б'!$P$58</f>
        <v>0</v>
      </c>
      <c r="AX7" s="271">
        <f>'Учет 2б'!$P$60</f>
        <v>0</v>
      </c>
      <c r="AY7" s="272">
        <f>'Учет 2б'!$P$62</f>
        <v>0</v>
      </c>
      <c r="AZ7" s="269">
        <f>'Учет 2б'!$Q$54</f>
        <v>0</v>
      </c>
      <c r="BA7" s="270">
        <f>'Учет 2б'!$Q$56</f>
        <v>0</v>
      </c>
      <c r="BB7" s="270">
        <f>'Учет 2б'!$Q$58</f>
        <v>0</v>
      </c>
      <c r="BC7" s="271">
        <f>'Учет 2б'!$Q$60</f>
        <v>0</v>
      </c>
      <c r="BD7" s="272">
        <f>'Учет 2б'!$Q$62</f>
        <v>0</v>
      </c>
      <c r="BE7" s="269">
        <f>'Учет 2б'!$R$54</f>
        <v>0</v>
      </c>
      <c r="BF7" s="270">
        <f>'Учет 2б'!$R$56</f>
        <v>0</v>
      </c>
      <c r="BG7" s="270">
        <f>'Учет 2б'!$R$58</f>
        <v>0</v>
      </c>
      <c r="BH7" s="271">
        <f>'Учет 2б'!$R$60</f>
        <v>0</v>
      </c>
      <c r="BI7" s="272">
        <f>'Учет 2б'!$R$62</f>
        <v>0</v>
      </c>
      <c r="BJ7" s="269">
        <f>'Учет 2б'!$S$54</f>
        <v>0</v>
      </c>
      <c r="BK7" s="270">
        <f>'Учет 2б'!$S$56</f>
        <v>0</v>
      </c>
      <c r="BL7" s="270">
        <f>'Учет 2б'!$S$58</f>
        <v>0</v>
      </c>
      <c r="BM7" s="271">
        <f>'Учет 2б'!$S$60</f>
        <v>0</v>
      </c>
      <c r="BN7" s="272">
        <f>'Учет 2б'!$S$62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90"/>
      <c r="B8" s="273">
        <f>'Учет 2б'!$G$55</f>
        <v>0</v>
      </c>
      <c r="C8" s="274">
        <f>'Учет 2б'!$G$57</f>
        <v>0</v>
      </c>
      <c r="D8" s="274">
        <f>'Учет 2б'!$G$59</f>
        <v>0</v>
      </c>
      <c r="E8" s="275">
        <f>'Учет 2б'!$G$61</f>
        <v>0</v>
      </c>
      <c r="F8" s="276">
        <f>'Учет 2б'!$G$63</f>
        <v>0</v>
      </c>
      <c r="G8" s="273">
        <f>'Учет 2б'!$H$55</f>
        <v>0</v>
      </c>
      <c r="H8" s="274">
        <f>'Учет 2б'!$H$57</f>
        <v>0</v>
      </c>
      <c r="I8" s="274">
        <f>'Учет 2б'!$H$59</f>
        <v>0</v>
      </c>
      <c r="J8" s="275">
        <f>'Учет 2б'!$H$61</f>
        <v>0</v>
      </c>
      <c r="K8" s="276">
        <f>'Учет 2б'!$H$63</f>
        <v>0</v>
      </c>
      <c r="L8" s="273">
        <f>'Учет 2б'!$I$55</f>
        <v>0</v>
      </c>
      <c r="M8" s="274">
        <f>'Учет 2б'!$I$57</f>
        <v>0</v>
      </c>
      <c r="N8" s="274">
        <f>'Учет 2б'!$I$59</f>
        <v>0</v>
      </c>
      <c r="O8" s="275">
        <f>'Учет 2б'!$I$61</f>
        <v>0</v>
      </c>
      <c r="P8" s="276">
        <f>'Учет 2б'!$I$63</f>
        <v>0</v>
      </c>
      <c r="Q8" s="273">
        <f>'Учет 2б'!$J$55</f>
        <v>0</v>
      </c>
      <c r="R8" s="274">
        <f>'Учет 2б'!$J$57</f>
        <v>0</v>
      </c>
      <c r="S8" s="274">
        <f>'Учет 2б'!$J$59</f>
        <v>0</v>
      </c>
      <c r="T8" s="275">
        <f>'Учет 2б'!$J$61</f>
        <v>0</v>
      </c>
      <c r="U8" s="276">
        <f>'Учет 2б'!$J$63</f>
        <v>0</v>
      </c>
      <c r="V8" s="273">
        <f>'Учет 2б'!$K$55</f>
        <v>0</v>
      </c>
      <c r="W8" s="274">
        <f>'Учет 2б'!$K$57</f>
        <v>0</v>
      </c>
      <c r="X8" s="274">
        <f>'Учет 2б'!$K$59</f>
        <v>0</v>
      </c>
      <c r="Y8" s="275">
        <f>'Учет 2б'!$K$61</f>
        <v>0</v>
      </c>
      <c r="Z8" s="276">
        <f>'Учет 2б'!$K$63</f>
        <v>0</v>
      </c>
      <c r="AA8" s="273">
        <f>'Учет 2б'!$L$55</f>
        <v>0</v>
      </c>
      <c r="AB8" s="274">
        <f>'Учет 2б'!$L$57</f>
        <v>0</v>
      </c>
      <c r="AC8" s="274">
        <f>'Учет 2б'!$L$59</f>
        <v>0</v>
      </c>
      <c r="AD8" s="275">
        <f>'Учет 2б'!$L$61</f>
        <v>0</v>
      </c>
      <c r="AE8" s="276">
        <f>'Учет 2б'!$L$63</f>
        <v>0</v>
      </c>
      <c r="AF8" s="273">
        <f>'Учет 2б'!$M$55</f>
        <v>0</v>
      </c>
      <c r="AG8" s="274">
        <f>'Учет 2б'!$M$57</f>
        <v>0</v>
      </c>
      <c r="AH8" s="274">
        <f>'Учет 2б'!$M$59</f>
        <v>0</v>
      </c>
      <c r="AI8" s="275">
        <f>'Учет 2б'!$M$61</f>
        <v>0</v>
      </c>
      <c r="AJ8" s="276">
        <f>'Учет 2б'!$M$63</f>
        <v>0</v>
      </c>
      <c r="AK8" s="273">
        <f>'Учет 2б'!$N$55</f>
        <v>0</v>
      </c>
      <c r="AL8" s="274">
        <f>'Учет 2б'!$N$57</f>
        <v>0</v>
      </c>
      <c r="AM8" s="274">
        <f>'Учет 2б'!$N$59</f>
        <v>0</v>
      </c>
      <c r="AN8" s="275">
        <f>'Учет 2б'!$N$61</f>
        <v>0</v>
      </c>
      <c r="AO8" s="276">
        <f>'Учет 2б'!$N$63</f>
        <v>0</v>
      </c>
      <c r="AP8" s="273">
        <f>'Учет 2б'!$O$55</f>
        <v>0</v>
      </c>
      <c r="AQ8" s="274">
        <f>'Учет 2б'!$O$57</f>
        <v>0</v>
      </c>
      <c r="AR8" s="274">
        <f>'Учет 2б'!$O$59</f>
        <v>0</v>
      </c>
      <c r="AS8" s="275">
        <f>'Учет 2б'!$O$61</f>
        <v>0</v>
      </c>
      <c r="AT8" s="276">
        <f>'Учет 2б'!$O$63</f>
        <v>0</v>
      </c>
      <c r="AU8" s="273">
        <f>'Учет 2б'!$P$55</f>
        <v>0</v>
      </c>
      <c r="AV8" s="274">
        <f>'Учет 2б'!$P$57</f>
        <v>0</v>
      </c>
      <c r="AW8" s="274">
        <f>'Учет 2б'!$P$59</f>
        <v>0</v>
      </c>
      <c r="AX8" s="275">
        <f>'Учет 2б'!$P$61</f>
        <v>0</v>
      </c>
      <c r="AY8" s="276">
        <f>'Учет 2б'!$P$63</f>
        <v>0</v>
      </c>
      <c r="AZ8" s="273">
        <f>'Учет 2б'!$Q$55</f>
        <v>0</v>
      </c>
      <c r="BA8" s="274">
        <f>'Учет 2б'!$Q$57</f>
        <v>0</v>
      </c>
      <c r="BB8" s="274">
        <f>'Учет 2б'!$Q$59</f>
        <v>0</v>
      </c>
      <c r="BC8" s="275">
        <f>'Учет 2б'!$Q$61</f>
        <v>0</v>
      </c>
      <c r="BD8" s="276">
        <f>'Учет 2б'!$Q$63</f>
        <v>0</v>
      </c>
      <c r="BE8" s="273">
        <f>'Учет 2б'!$R$55</f>
        <v>0</v>
      </c>
      <c r="BF8" s="274">
        <f>'Учет 2б'!$R$57</f>
        <v>0</v>
      </c>
      <c r="BG8" s="274">
        <f>'Учет 2б'!$R$59</f>
        <v>0</v>
      </c>
      <c r="BH8" s="275">
        <f>'Учет 2б'!$R$61</f>
        <v>0</v>
      </c>
      <c r="BI8" s="276">
        <f>'Учет 2б'!$R$63</f>
        <v>0</v>
      </c>
      <c r="BJ8" s="273">
        <f>'Учет 2б'!$S$55</f>
        <v>0</v>
      </c>
      <c r="BK8" s="274">
        <f>'Учет 2б'!$S$57</f>
        <v>0</v>
      </c>
      <c r="BL8" s="274">
        <f>'Учет 2б'!$S$59</f>
        <v>0</v>
      </c>
      <c r="BM8" s="275">
        <f>'Учет 2б'!$S$61</f>
        <v>0</v>
      </c>
      <c r="BN8" s="276">
        <f>'Учет 2б'!$S$63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90">
        <f>'Учет 2б'!$C$65</f>
        <v>212</v>
      </c>
      <c r="B9" s="269">
        <f>'Учет 2б'!$G$114</f>
        <v>0</v>
      </c>
      <c r="C9" s="270">
        <f>'Учет 2б'!$G$116</f>
        <v>0</v>
      </c>
      <c r="D9" s="270">
        <f>'Учет 2б'!$G$118</f>
        <v>0</v>
      </c>
      <c r="E9" s="271">
        <f>'Учет 2б'!$G$120</f>
        <v>0</v>
      </c>
      <c r="F9" s="272">
        <f>'Учет 2б'!$G$122</f>
        <v>0</v>
      </c>
      <c r="G9" s="269">
        <f>'Учет 2б'!$H$114</f>
        <v>0</v>
      </c>
      <c r="H9" s="270">
        <f>'Учет 2б'!$H$116</f>
        <v>0</v>
      </c>
      <c r="I9" s="270">
        <f>'Учет 2б'!$H$118</f>
        <v>0</v>
      </c>
      <c r="J9" s="271">
        <f>'Учет 2б'!$H$120</f>
        <v>0</v>
      </c>
      <c r="K9" s="272">
        <f>'Учет 2б'!$H$122</f>
        <v>0</v>
      </c>
      <c r="L9" s="269">
        <f>'Учет 2б'!$I$114</f>
        <v>0</v>
      </c>
      <c r="M9" s="270">
        <f>'Учет 2б'!$I$116</f>
        <v>0</v>
      </c>
      <c r="N9" s="270">
        <f>'Учет 2б'!$I$118</f>
        <v>0</v>
      </c>
      <c r="O9" s="271">
        <f>'Учет 2б'!$I$120</f>
        <v>0</v>
      </c>
      <c r="P9" s="272">
        <f>'Учет 2б'!$I$122</f>
        <v>0</v>
      </c>
      <c r="Q9" s="269">
        <f>'Учет 2б'!$J$114</f>
        <v>0</v>
      </c>
      <c r="R9" s="270">
        <f>'Учет 2б'!$J$116</f>
        <v>0</v>
      </c>
      <c r="S9" s="270">
        <f>'Учет 2б'!$J$118</f>
        <v>0</v>
      </c>
      <c r="T9" s="271">
        <f>'Учет 2б'!$J$120</f>
        <v>0</v>
      </c>
      <c r="U9" s="272">
        <f>'Учет 2б'!$J$122</f>
        <v>0</v>
      </c>
      <c r="V9" s="269">
        <f>'Учет 2б'!$K$114</f>
        <v>0</v>
      </c>
      <c r="W9" s="270">
        <f>'Учет 2б'!$K$116</f>
        <v>0</v>
      </c>
      <c r="X9" s="270">
        <f>'Учет 2б'!$K$118</f>
        <v>0</v>
      </c>
      <c r="Y9" s="271">
        <f>'Учет 2б'!$K$120</f>
        <v>0</v>
      </c>
      <c r="Z9" s="272">
        <f>'Учет 2б'!$K$122</f>
        <v>0</v>
      </c>
      <c r="AA9" s="269">
        <f>'Учет 2б'!$L$114</f>
        <v>0</v>
      </c>
      <c r="AB9" s="270">
        <f>'Учет 2б'!$L$116</f>
        <v>0</v>
      </c>
      <c r="AC9" s="270">
        <f>'Учет 2б'!$L$118</f>
        <v>0</v>
      </c>
      <c r="AD9" s="271">
        <f>'Учет 2б'!$L$120</f>
        <v>0</v>
      </c>
      <c r="AE9" s="272">
        <f>'Учет 2б'!$L$122</f>
        <v>0</v>
      </c>
      <c r="AF9" s="269">
        <f>'Учет 2б'!$M$114</f>
        <v>0</v>
      </c>
      <c r="AG9" s="270">
        <f>'Учет 2б'!$M$116</f>
        <v>0</v>
      </c>
      <c r="AH9" s="270">
        <f>'Учет 2б'!$M$118</f>
        <v>0</v>
      </c>
      <c r="AI9" s="271">
        <f>'Учет 2б'!$M$120</f>
        <v>0</v>
      </c>
      <c r="AJ9" s="272">
        <f>'Учет 2б'!$M$122</f>
        <v>0</v>
      </c>
      <c r="AK9" s="269">
        <f>'Учет 2б'!$N$114</f>
        <v>0</v>
      </c>
      <c r="AL9" s="270">
        <f>'Учет 2б'!$N$116</f>
        <v>0</v>
      </c>
      <c r="AM9" s="270">
        <f>'Учет 2б'!$N$118</f>
        <v>0</v>
      </c>
      <c r="AN9" s="271">
        <f>'Учет 2б'!$N$120</f>
        <v>0</v>
      </c>
      <c r="AO9" s="272">
        <f>'Учет 2б'!$N$122</f>
        <v>0</v>
      </c>
      <c r="AP9" s="269">
        <f>'Учет 2б'!$O$114</f>
        <v>0</v>
      </c>
      <c r="AQ9" s="270">
        <f>'Учет 2б'!$O$116</f>
        <v>0</v>
      </c>
      <c r="AR9" s="270">
        <f>'Учет 2б'!$O$118</f>
        <v>0</v>
      </c>
      <c r="AS9" s="271">
        <f>'Учет 2б'!$O$120</f>
        <v>0</v>
      </c>
      <c r="AT9" s="272">
        <f>'Учет 2б'!$O$122</f>
        <v>0</v>
      </c>
      <c r="AU9" s="269">
        <f>'Учет 2б'!$P$114</f>
        <v>0</v>
      </c>
      <c r="AV9" s="270">
        <f>'Учет 2б'!$P$116</f>
        <v>0</v>
      </c>
      <c r="AW9" s="270">
        <f>'Учет 2б'!$P$118</f>
        <v>0</v>
      </c>
      <c r="AX9" s="271">
        <f>'Учет 2б'!$P$120</f>
        <v>0</v>
      </c>
      <c r="AY9" s="272">
        <f>'Учет 2б'!$P$122</f>
        <v>0</v>
      </c>
      <c r="AZ9" s="269">
        <f>'Учет 2б'!$Q$114</f>
        <v>0</v>
      </c>
      <c r="BA9" s="270">
        <f>'Учет 2б'!$Q$116</f>
        <v>0</v>
      </c>
      <c r="BB9" s="270">
        <f>'Учет 2б'!$Q$118</f>
        <v>0</v>
      </c>
      <c r="BC9" s="271">
        <f>'Учет 2б'!$Q$120</f>
        <v>0</v>
      </c>
      <c r="BD9" s="272">
        <f>'Учет 2б'!$Q$122</f>
        <v>0</v>
      </c>
      <c r="BE9" s="269">
        <f>'Учет 2б'!$R$114</f>
        <v>0</v>
      </c>
      <c r="BF9" s="270">
        <f>'Учет 2б'!$R$116</f>
        <v>0</v>
      </c>
      <c r="BG9" s="270">
        <f>'Учет 2б'!$R$118</f>
        <v>0</v>
      </c>
      <c r="BH9" s="271">
        <f>'Учет 2б'!$R$120</f>
        <v>0</v>
      </c>
      <c r="BI9" s="272">
        <f>'Учет 2б'!$R$122</f>
        <v>0</v>
      </c>
      <c r="BJ9" s="269">
        <f>'Учет 2б'!$S$114</f>
        <v>0</v>
      </c>
      <c r="BK9" s="270">
        <f>'Учет 2б'!$S$116</f>
        <v>0</v>
      </c>
      <c r="BL9" s="270">
        <f>'Учет 2б'!$S$118</f>
        <v>0</v>
      </c>
      <c r="BM9" s="271">
        <f>'Учет 2б'!$S$120</f>
        <v>0</v>
      </c>
      <c r="BN9" s="272">
        <f>'Учет 2б'!$S$122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90"/>
      <c r="B10" s="273">
        <f>'Учет 2б'!$G$115</f>
        <v>0</v>
      </c>
      <c r="C10" s="274">
        <f>'Учет 2б'!$G$117</f>
        <v>0</v>
      </c>
      <c r="D10" s="274">
        <f>'Учет 2б'!$G$119</f>
        <v>0</v>
      </c>
      <c r="E10" s="275">
        <f>'Учет 2б'!$G$121</f>
        <v>0</v>
      </c>
      <c r="F10" s="276">
        <f>'Учет 2б'!$G$123</f>
        <v>0</v>
      </c>
      <c r="G10" s="273">
        <f>'Учет 2б'!$H$115</f>
        <v>0</v>
      </c>
      <c r="H10" s="274">
        <f>'Учет 2б'!$H$117</f>
        <v>0</v>
      </c>
      <c r="I10" s="274">
        <f>'Учет 2б'!$H$119</f>
        <v>0</v>
      </c>
      <c r="J10" s="275">
        <f>'Учет 2б'!$H$121</f>
        <v>0</v>
      </c>
      <c r="K10" s="276">
        <f>'Учет 2б'!$H$123</f>
        <v>0</v>
      </c>
      <c r="L10" s="273">
        <f>'Учет 2б'!$I$115</f>
        <v>0</v>
      </c>
      <c r="M10" s="274">
        <f>'Учет 2б'!$I$117</f>
        <v>0</v>
      </c>
      <c r="N10" s="274">
        <f>'Учет 2б'!$I$119</f>
        <v>0</v>
      </c>
      <c r="O10" s="275">
        <f>'Учет 2б'!$I$121</f>
        <v>0</v>
      </c>
      <c r="P10" s="276">
        <f>'Учет 2б'!$I$123</f>
        <v>0</v>
      </c>
      <c r="Q10" s="273">
        <f>'Учет 2б'!$J$115</f>
        <v>0</v>
      </c>
      <c r="R10" s="274">
        <f>'Учет 2б'!$J$117</f>
        <v>0</v>
      </c>
      <c r="S10" s="274">
        <f>'Учет 2б'!$J$119</f>
        <v>0</v>
      </c>
      <c r="T10" s="275">
        <f>'Учет 2б'!$J$121</f>
        <v>0</v>
      </c>
      <c r="U10" s="276">
        <f>'Учет 2б'!$J$123</f>
        <v>0</v>
      </c>
      <c r="V10" s="273">
        <f>'Учет 2б'!$K$115</f>
        <v>0</v>
      </c>
      <c r="W10" s="274">
        <f>'Учет 2б'!$K$117</f>
        <v>0</v>
      </c>
      <c r="X10" s="274">
        <f>'Учет 2б'!$K$119</f>
        <v>0</v>
      </c>
      <c r="Y10" s="275">
        <f>'Учет 2б'!$K$121</f>
        <v>0</v>
      </c>
      <c r="Z10" s="276">
        <f>'Учет 2б'!$K$123</f>
        <v>0</v>
      </c>
      <c r="AA10" s="273">
        <f>'Учет 2б'!$L$115</f>
        <v>0</v>
      </c>
      <c r="AB10" s="274">
        <f>'Учет 2б'!$L$117</f>
        <v>0</v>
      </c>
      <c r="AC10" s="274">
        <f>'Учет 2б'!$L$119</f>
        <v>0</v>
      </c>
      <c r="AD10" s="275">
        <f>'Учет 2б'!$L$121</f>
        <v>0</v>
      </c>
      <c r="AE10" s="276">
        <f>'Учет 2б'!$L$123</f>
        <v>0</v>
      </c>
      <c r="AF10" s="273">
        <f>'Учет 2б'!$M$115</f>
        <v>0</v>
      </c>
      <c r="AG10" s="274">
        <f>'Учет 2б'!$M$117</f>
        <v>0</v>
      </c>
      <c r="AH10" s="274">
        <f>'Учет 2б'!$M$119</f>
        <v>0</v>
      </c>
      <c r="AI10" s="275">
        <f>'Учет 2б'!$M$121</f>
        <v>0</v>
      </c>
      <c r="AJ10" s="276">
        <f>'Учет 2б'!$M$123</f>
        <v>0</v>
      </c>
      <c r="AK10" s="273">
        <f>'Учет 2б'!$N$115</f>
        <v>0</v>
      </c>
      <c r="AL10" s="274">
        <f>'Учет 2б'!$N$117</f>
        <v>0</v>
      </c>
      <c r="AM10" s="274">
        <f>'Учет 2б'!$N$119</f>
        <v>0</v>
      </c>
      <c r="AN10" s="275">
        <f>'Учет 2б'!$N$121</f>
        <v>0</v>
      </c>
      <c r="AO10" s="276">
        <f>'Учет 2б'!$N$123</f>
        <v>0</v>
      </c>
      <c r="AP10" s="273">
        <f>'Учет 2б'!$O$115</f>
        <v>0</v>
      </c>
      <c r="AQ10" s="274">
        <f>'Учет 2б'!$O$117</f>
        <v>0</v>
      </c>
      <c r="AR10" s="274">
        <f>'Учет 2б'!$O$119</f>
        <v>0</v>
      </c>
      <c r="AS10" s="275">
        <f>'Учет 2б'!$O$121</f>
        <v>0</v>
      </c>
      <c r="AT10" s="276">
        <f>'Учет 2б'!$O$123</f>
        <v>0</v>
      </c>
      <c r="AU10" s="273">
        <f>'Учет 2б'!$P$115</f>
        <v>0</v>
      </c>
      <c r="AV10" s="274">
        <f>'Учет 2б'!$P$117</f>
        <v>0</v>
      </c>
      <c r="AW10" s="274">
        <f>'Учет 2б'!$P$119</f>
        <v>0</v>
      </c>
      <c r="AX10" s="275">
        <f>'Учет 2б'!$P$121</f>
        <v>0</v>
      </c>
      <c r="AY10" s="276">
        <f>'Учет 2б'!$P$123</f>
        <v>0</v>
      </c>
      <c r="AZ10" s="273">
        <f>'Учет 2б'!$Q$115</f>
        <v>0</v>
      </c>
      <c r="BA10" s="274">
        <f>'Учет 2б'!$Q$117</f>
        <v>0</v>
      </c>
      <c r="BB10" s="274">
        <f>'Учет 2б'!$Q$119</f>
        <v>0</v>
      </c>
      <c r="BC10" s="275">
        <f>'Учет 2б'!$Q$121</f>
        <v>0</v>
      </c>
      <c r="BD10" s="276">
        <f>'Учет 2б'!$Q$123</f>
        <v>0</v>
      </c>
      <c r="BE10" s="273">
        <f>'Учет 2б'!$R$115</f>
        <v>0</v>
      </c>
      <c r="BF10" s="274">
        <f>'Учет 2б'!$R$117</f>
        <v>0</v>
      </c>
      <c r="BG10" s="274">
        <f>'Учет 2б'!$R$119</f>
        <v>0</v>
      </c>
      <c r="BH10" s="275">
        <f>'Учет 2б'!$R$121</f>
        <v>0</v>
      </c>
      <c r="BI10" s="276">
        <f>'Учет 2б'!$R$123</f>
        <v>0</v>
      </c>
      <c r="BJ10" s="273">
        <f>'Учет 2б'!$S$115</f>
        <v>0</v>
      </c>
      <c r="BK10" s="274">
        <f>'Учет 2б'!$S$117</f>
        <v>0</v>
      </c>
      <c r="BL10" s="274">
        <f>'Учет 2б'!$S$119</f>
        <v>0</v>
      </c>
      <c r="BM10" s="275">
        <f>'Учет 2б'!$S$121</f>
        <v>0</v>
      </c>
      <c r="BN10" s="276">
        <f>'Учет 2б'!$S$123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90">
        <f>'Учет 2б'!$C$125</f>
        <v>213</v>
      </c>
      <c r="B11" s="269">
        <f>'Учет 2б'!$G$174</f>
        <v>0</v>
      </c>
      <c r="C11" s="270">
        <f>'Учет 2б'!$G$176</f>
        <v>0</v>
      </c>
      <c r="D11" s="270">
        <f>'Учет 2б'!$G$178</f>
        <v>0</v>
      </c>
      <c r="E11" s="271">
        <f>'Учет 2б'!$G$180</f>
        <v>0</v>
      </c>
      <c r="F11" s="272">
        <f>'Учет 2б'!$G$182</f>
        <v>0</v>
      </c>
      <c r="G11" s="269">
        <f>'Учет 2б'!$H$174</f>
        <v>0</v>
      </c>
      <c r="H11" s="270">
        <f>'Учет 2б'!$H$176</f>
        <v>0</v>
      </c>
      <c r="I11" s="270">
        <f>'Учет 2б'!$H$178</f>
        <v>0</v>
      </c>
      <c r="J11" s="271">
        <f>'Учет 2б'!$H$180</f>
        <v>0</v>
      </c>
      <c r="K11" s="272">
        <f>'Учет 2б'!$H$182</f>
        <v>0</v>
      </c>
      <c r="L11" s="269">
        <f>'Учет 2б'!$I$174</f>
        <v>0</v>
      </c>
      <c r="M11" s="270">
        <f>'Учет 2б'!$I$176</f>
        <v>0</v>
      </c>
      <c r="N11" s="270">
        <f>'Учет 2б'!$I$178</f>
        <v>0</v>
      </c>
      <c r="O11" s="271">
        <f>'Учет 2б'!$I$180</f>
        <v>0</v>
      </c>
      <c r="P11" s="272">
        <f>'Учет 2б'!$I$182</f>
        <v>0</v>
      </c>
      <c r="Q11" s="269">
        <f>'Учет 2б'!$J$174</f>
        <v>0</v>
      </c>
      <c r="R11" s="270">
        <f>'Учет 2б'!$J$176</f>
        <v>0</v>
      </c>
      <c r="S11" s="270">
        <f>'Учет 2б'!$J$178</f>
        <v>0</v>
      </c>
      <c r="T11" s="271">
        <f>'Учет 2б'!$J$180</f>
        <v>0</v>
      </c>
      <c r="U11" s="272">
        <f>'Учет 2б'!$J$182</f>
        <v>0</v>
      </c>
      <c r="V11" s="269">
        <f>'Учет 2б'!$K$174</f>
        <v>0</v>
      </c>
      <c r="W11" s="270">
        <f>'Учет 2б'!$K$176</f>
        <v>0</v>
      </c>
      <c r="X11" s="270">
        <f>'Учет 2б'!$K$178</f>
        <v>0</v>
      </c>
      <c r="Y11" s="271">
        <f>'Учет 2б'!$K$180</f>
        <v>0</v>
      </c>
      <c r="Z11" s="272">
        <f>'Учет 2б'!$K$182</f>
        <v>0</v>
      </c>
      <c r="AA11" s="269">
        <f>'Учет 2б'!$L$174</f>
        <v>0</v>
      </c>
      <c r="AB11" s="270">
        <f>'Учет 2б'!$L$176</f>
        <v>0</v>
      </c>
      <c r="AC11" s="270">
        <f>'Учет 2б'!$L$178</f>
        <v>0</v>
      </c>
      <c r="AD11" s="271">
        <f>'Учет 2б'!$L$180</f>
        <v>0</v>
      </c>
      <c r="AE11" s="272">
        <f>'Учет 2б'!$L$182</f>
        <v>0</v>
      </c>
      <c r="AF11" s="269">
        <f>'Учет 2б'!$M$174</f>
        <v>0</v>
      </c>
      <c r="AG11" s="270">
        <f>'Учет 2б'!$M$176</f>
        <v>0</v>
      </c>
      <c r="AH11" s="270">
        <f>'Учет 2б'!$M$178</f>
        <v>0</v>
      </c>
      <c r="AI11" s="271">
        <f>'Учет 2б'!$M$180</f>
        <v>0</v>
      </c>
      <c r="AJ11" s="272">
        <f>'Учет 2б'!$M$182</f>
        <v>0</v>
      </c>
      <c r="AK11" s="269">
        <f>'Учет 2б'!$N$174</f>
        <v>0</v>
      </c>
      <c r="AL11" s="270">
        <f>'Учет 2б'!$N$176</f>
        <v>0</v>
      </c>
      <c r="AM11" s="270">
        <f>'Учет 2б'!$N$178</f>
        <v>0</v>
      </c>
      <c r="AN11" s="271">
        <f>'Учет 2б'!$N$180</f>
        <v>0</v>
      </c>
      <c r="AO11" s="272">
        <f>'Учет 2б'!$N$182</f>
        <v>0</v>
      </c>
      <c r="AP11" s="269">
        <f>'Учет 2б'!$O$174</f>
        <v>0</v>
      </c>
      <c r="AQ11" s="270">
        <f>'Учет 2б'!$O$176</f>
        <v>0</v>
      </c>
      <c r="AR11" s="270">
        <f>'Учет 2б'!$O$178</f>
        <v>0</v>
      </c>
      <c r="AS11" s="271">
        <f>'Учет 2б'!$O$180</f>
        <v>0</v>
      </c>
      <c r="AT11" s="272">
        <f>'Учет 2б'!$O$182</f>
        <v>0</v>
      </c>
      <c r="AU11" s="269">
        <f>'Учет 2б'!$P$174</f>
        <v>0</v>
      </c>
      <c r="AV11" s="270">
        <f>'Учет 2б'!$P$176</f>
        <v>0</v>
      </c>
      <c r="AW11" s="270">
        <f>'Учет 2б'!$P$178</f>
        <v>0</v>
      </c>
      <c r="AX11" s="271">
        <f>'Учет 2б'!$P$180</f>
        <v>0</v>
      </c>
      <c r="AY11" s="272">
        <f>'Учет 2б'!$P$182</f>
        <v>0</v>
      </c>
      <c r="AZ11" s="269">
        <f>'Учет 2б'!$Q$174</f>
        <v>0</v>
      </c>
      <c r="BA11" s="270">
        <f>'Учет 2б'!$Q$176</f>
        <v>0</v>
      </c>
      <c r="BB11" s="270">
        <f>'Учет 2б'!$Q$178</f>
        <v>0</v>
      </c>
      <c r="BC11" s="271">
        <f>'Учет 2б'!$Q$180</f>
        <v>0</v>
      </c>
      <c r="BD11" s="272">
        <f>'Учет 2б'!$Q$182</f>
        <v>0</v>
      </c>
      <c r="BE11" s="269">
        <f>'Учет 2б'!$R$174</f>
        <v>0</v>
      </c>
      <c r="BF11" s="270">
        <f>'Учет 2б'!$R$176</f>
        <v>0</v>
      </c>
      <c r="BG11" s="270">
        <f>'Учет 2б'!$R$178</f>
        <v>0</v>
      </c>
      <c r="BH11" s="271">
        <f>'Учет 2б'!$R$180</f>
        <v>0</v>
      </c>
      <c r="BI11" s="272">
        <f>'Учет 2б'!$R$182</f>
        <v>0</v>
      </c>
      <c r="BJ11" s="269">
        <f>'Учет 2б'!$S$174</f>
        <v>0</v>
      </c>
      <c r="BK11" s="270">
        <f>'Учет 2б'!$S$176</f>
        <v>0</v>
      </c>
      <c r="BL11" s="270">
        <f>'Учет 2б'!$S$178</f>
        <v>0</v>
      </c>
      <c r="BM11" s="271">
        <f>'Учет 2б'!$S$180</f>
        <v>0</v>
      </c>
      <c r="BN11" s="272">
        <f>'Учет 2б'!$S$182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90"/>
      <c r="B12" s="273">
        <f>'Учет 2б'!$G$175</f>
        <v>0</v>
      </c>
      <c r="C12" s="274">
        <f>'Учет 2б'!$G$177</f>
        <v>0</v>
      </c>
      <c r="D12" s="274">
        <f>'Учет 2б'!$G$179</f>
        <v>0</v>
      </c>
      <c r="E12" s="275">
        <f>'Учет 2б'!$G$181</f>
        <v>0</v>
      </c>
      <c r="F12" s="276">
        <f>'Учет 2б'!$G$183</f>
        <v>0</v>
      </c>
      <c r="G12" s="273">
        <f>'Учет 2б'!$H$175</f>
        <v>0</v>
      </c>
      <c r="H12" s="274">
        <f>'Учет 2б'!$H$177</f>
        <v>0</v>
      </c>
      <c r="I12" s="274">
        <f>'Учет 2б'!$H$179</f>
        <v>0</v>
      </c>
      <c r="J12" s="275">
        <f>'Учет 2б'!$H$181</f>
        <v>0</v>
      </c>
      <c r="K12" s="276">
        <f>'Учет 2б'!$H$183</f>
        <v>0</v>
      </c>
      <c r="L12" s="273">
        <f>'Учет 2б'!$I$175</f>
        <v>0</v>
      </c>
      <c r="M12" s="274">
        <f>'Учет 2б'!$I$177</f>
        <v>0</v>
      </c>
      <c r="N12" s="274">
        <f>'Учет 2б'!$I$179</f>
        <v>0</v>
      </c>
      <c r="O12" s="275">
        <f>'Учет 2б'!$I$181</f>
        <v>0</v>
      </c>
      <c r="P12" s="276">
        <f>'Учет 2б'!$I$183</f>
        <v>0</v>
      </c>
      <c r="Q12" s="273">
        <f>'Учет 2б'!$J$175</f>
        <v>0</v>
      </c>
      <c r="R12" s="274">
        <f>'Учет 2б'!$J$177</f>
        <v>0</v>
      </c>
      <c r="S12" s="274">
        <f>'Учет 2б'!$J$179</f>
        <v>0</v>
      </c>
      <c r="T12" s="275">
        <f>'Учет 2б'!$J$181</f>
        <v>0</v>
      </c>
      <c r="U12" s="276">
        <f>'Учет 2б'!$J$183</f>
        <v>0</v>
      </c>
      <c r="V12" s="273">
        <f>'Учет 2б'!$K$175</f>
        <v>0</v>
      </c>
      <c r="W12" s="274">
        <f>'Учет 2б'!$K$177</f>
        <v>0</v>
      </c>
      <c r="X12" s="274">
        <f>'Учет 2б'!$K$179</f>
        <v>0</v>
      </c>
      <c r="Y12" s="275">
        <f>'Учет 2б'!$K$181</f>
        <v>0</v>
      </c>
      <c r="Z12" s="276">
        <f>'Учет 2б'!$K$183</f>
        <v>0</v>
      </c>
      <c r="AA12" s="273">
        <f>'Учет 2б'!$L$175</f>
        <v>0</v>
      </c>
      <c r="AB12" s="274">
        <f>'Учет 2б'!$L$177</f>
        <v>0</v>
      </c>
      <c r="AC12" s="274">
        <f>'Учет 2б'!$L$179</f>
        <v>0</v>
      </c>
      <c r="AD12" s="275">
        <f>'Учет 2б'!$L$181</f>
        <v>0</v>
      </c>
      <c r="AE12" s="276">
        <f>'Учет 2б'!$L$183</f>
        <v>0</v>
      </c>
      <c r="AF12" s="273">
        <f>'Учет 2б'!$M$175</f>
        <v>0</v>
      </c>
      <c r="AG12" s="274">
        <f>'Учет 2б'!$M$177</f>
        <v>0</v>
      </c>
      <c r="AH12" s="274">
        <f>'Учет 2б'!$M$179</f>
        <v>0</v>
      </c>
      <c r="AI12" s="275">
        <f>'Учет 2б'!$M$181</f>
        <v>0</v>
      </c>
      <c r="AJ12" s="276">
        <f>'Учет 2б'!$M$183</f>
        <v>0</v>
      </c>
      <c r="AK12" s="273">
        <f>'Учет 2б'!$N$175</f>
        <v>0</v>
      </c>
      <c r="AL12" s="274">
        <f>'Учет 2б'!$N$177</f>
        <v>0</v>
      </c>
      <c r="AM12" s="274">
        <f>'Учет 2б'!$N$179</f>
        <v>0</v>
      </c>
      <c r="AN12" s="275">
        <f>'Учет 2б'!$N$181</f>
        <v>0</v>
      </c>
      <c r="AO12" s="276">
        <f>'Учет 2б'!$N$183</f>
        <v>0</v>
      </c>
      <c r="AP12" s="273">
        <f>'Учет 2б'!$O$175</f>
        <v>0</v>
      </c>
      <c r="AQ12" s="274">
        <f>'Учет 2б'!$O$177</f>
        <v>0</v>
      </c>
      <c r="AR12" s="274">
        <f>'Учет 2б'!$O$179</f>
        <v>0</v>
      </c>
      <c r="AS12" s="275">
        <f>'Учет 2б'!$O$181</f>
        <v>0</v>
      </c>
      <c r="AT12" s="276">
        <f>'Учет 2б'!$O$183</f>
        <v>0</v>
      </c>
      <c r="AU12" s="273">
        <f>'Учет 2б'!$P$175</f>
        <v>0</v>
      </c>
      <c r="AV12" s="274">
        <f>'Учет 2б'!$P$177</f>
        <v>0</v>
      </c>
      <c r="AW12" s="274">
        <f>'Учет 2б'!$P$179</f>
        <v>0</v>
      </c>
      <c r="AX12" s="275">
        <f>'Учет 2б'!$P$181</f>
        <v>0</v>
      </c>
      <c r="AY12" s="276">
        <f>'Учет 2б'!$P$183</f>
        <v>0</v>
      </c>
      <c r="AZ12" s="273">
        <f>'Учет 2б'!$Q$175</f>
        <v>0</v>
      </c>
      <c r="BA12" s="274">
        <f>'Учет 2б'!$Q$177</f>
        <v>0</v>
      </c>
      <c r="BB12" s="274">
        <f>'Учет 2б'!$Q$179</f>
        <v>0</v>
      </c>
      <c r="BC12" s="275">
        <f>'Учет 2б'!$Q$181</f>
        <v>0</v>
      </c>
      <c r="BD12" s="276">
        <f>'Учет 2б'!$Q$183</f>
        <v>0</v>
      </c>
      <c r="BE12" s="273">
        <f>'Учет 2б'!$R$175</f>
        <v>0</v>
      </c>
      <c r="BF12" s="274">
        <f>'Учет 2б'!$R$177</f>
        <v>0</v>
      </c>
      <c r="BG12" s="274">
        <f>'Учет 2б'!$R$179</f>
        <v>0</v>
      </c>
      <c r="BH12" s="275">
        <f>'Учет 2б'!$R$181</f>
        <v>0</v>
      </c>
      <c r="BI12" s="276">
        <f>'Учет 2б'!$R$183</f>
        <v>0</v>
      </c>
      <c r="BJ12" s="273">
        <f>'Учет 2б'!$S$175</f>
        <v>0</v>
      </c>
      <c r="BK12" s="274">
        <f>'Учет 2б'!$S$177</f>
        <v>0</v>
      </c>
      <c r="BL12" s="274">
        <f>'Учет 2б'!$S$179</f>
        <v>0</v>
      </c>
      <c r="BM12" s="275">
        <f>'Учет 2б'!$S$181</f>
        <v>0</v>
      </c>
      <c r="BN12" s="276">
        <f>'Учет 2б'!$S$183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90">
        <f>'Учет 2б'!$C$185</f>
        <v>214</v>
      </c>
      <c r="B13" s="269">
        <f>'Учет 2б'!$G$234</f>
        <v>0</v>
      </c>
      <c r="C13" s="270">
        <f>'Учет 2б'!$G$236</f>
        <v>0</v>
      </c>
      <c r="D13" s="270">
        <f>'Учет 2б'!$G$238</f>
        <v>0</v>
      </c>
      <c r="E13" s="271">
        <f>'Учет 2б'!$G$240</f>
        <v>0</v>
      </c>
      <c r="F13" s="272">
        <f>'Учет 2б'!$G$242</f>
        <v>0</v>
      </c>
      <c r="G13" s="269">
        <f>'Учет 2б'!$H$234</f>
        <v>0</v>
      </c>
      <c r="H13" s="270">
        <f>'Учет 2б'!$H$236</f>
        <v>0</v>
      </c>
      <c r="I13" s="270">
        <f>'Учет 2б'!$H$238</f>
        <v>0</v>
      </c>
      <c r="J13" s="271">
        <f>'Учет 2б'!$H$240</f>
        <v>0</v>
      </c>
      <c r="K13" s="272">
        <f>'Учет 2б'!$H$242</f>
        <v>0</v>
      </c>
      <c r="L13" s="269">
        <f>'Учет 2б'!$I$234</f>
        <v>0</v>
      </c>
      <c r="M13" s="270">
        <f>'Учет 2б'!$I$236</f>
        <v>0</v>
      </c>
      <c r="N13" s="270">
        <f>'Учет 2б'!$I$238</f>
        <v>0</v>
      </c>
      <c r="O13" s="271">
        <f>'Учет 2б'!$I$240</f>
        <v>0</v>
      </c>
      <c r="P13" s="272">
        <f>'Учет 2б'!$I$242</f>
        <v>0</v>
      </c>
      <c r="Q13" s="269">
        <f>'Учет 2б'!$J$234</f>
        <v>0</v>
      </c>
      <c r="R13" s="270">
        <f>'Учет 2б'!$J$236</f>
        <v>0</v>
      </c>
      <c r="S13" s="270">
        <f>'Учет 2б'!$J$238</f>
        <v>0</v>
      </c>
      <c r="T13" s="271">
        <f>'Учет 2б'!$J$240</f>
        <v>0</v>
      </c>
      <c r="U13" s="272">
        <f>'Учет 2б'!$J$242</f>
        <v>0</v>
      </c>
      <c r="V13" s="269">
        <f>'Учет 2б'!$K$234</f>
        <v>0</v>
      </c>
      <c r="W13" s="270">
        <f>'Учет 2б'!$K$236</f>
        <v>0</v>
      </c>
      <c r="X13" s="270">
        <f>'Учет 2б'!$K$238</f>
        <v>0</v>
      </c>
      <c r="Y13" s="271">
        <f>'Учет 2б'!$K$240</f>
        <v>0</v>
      </c>
      <c r="Z13" s="272">
        <f>'Учет 2б'!$K$242</f>
        <v>0</v>
      </c>
      <c r="AA13" s="269">
        <f>'Учет 2б'!$L$234</f>
        <v>0</v>
      </c>
      <c r="AB13" s="270">
        <f>'Учет 2б'!$L$236</f>
        <v>0</v>
      </c>
      <c r="AC13" s="270">
        <f>'Учет 2б'!$L$238</f>
        <v>0</v>
      </c>
      <c r="AD13" s="271">
        <f>'Учет 2б'!$L$240</f>
        <v>0</v>
      </c>
      <c r="AE13" s="272">
        <f>'Учет 2б'!$L$242</f>
        <v>0</v>
      </c>
      <c r="AF13" s="269">
        <f>'Учет 2б'!$M$234</f>
        <v>0</v>
      </c>
      <c r="AG13" s="270">
        <f>'Учет 2б'!$M$236</f>
        <v>0</v>
      </c>
      <c r="AH13" s="270">
        <f>'Учет 2б'!$M$238</f>
        <v>0</v>
      </c>
      <c r="AI13" s="271">
        <f>'Учет 2б'!$M$240</f>
        <v>0</v>
      </c>
      <c r="AJ13" s="272">
        <f>'Учет 2б'!$M$242</f>
        <v>0</v>
      </c>
      <c r="AK13" s="269">
        <f>'Учет 2б'!$N$234</f>
        <v>0</v>
      </c>
      <c r="AL13" s="270">
        <f>'Учет 2б'!$N$236</f>
        <v>0</v>
      </c>
      <c r="AM13" s="270">
        <f>'Учет 2б'!$N$238</f>
        <v>0</v>
      </c>
      <c r="AN13" s="271">
        <f>'Учет 2б'!$N$240</f>
        <v>0</v>
      </c>
      <c r="AO13" s="272">
        <f>'Учет 2б'!$N$242</f>
        <v>0</v>
      </c>
      <c r="AP13" s="269">
        <f>'Учет 2б'!$O$234</f>
        <v>0</v>
      </c>
      <c r="AQ13" s="270">
        <f>'Учет 2б'!$O$236</f>
        <v>0</v>
      </c>
      <c r="AR13" s="270">
        <f>'Учет 2б'!$O$238</f>
        <v>0</v>
      </c>
      <c r="AS13" s="271">
        <f>'Учет 2б'!$O$240</f>
        <v>0</v>
      </c>
      <c r="AT13" s="272">
        <f>'Учет 2б'!$O$242</f>
        <v>0</v>
      </c>
      <c r="AU13" s="269">
        <f>'Учет 2б'!$P$234</f>
        <v>0</v>
      </c>
      <c r="AV13" s="270">
        <f>'Учет 2б'!$P$236</f>
        <v>0</v>
      </c>
      <c r="AW13" s="270">
        <f>'Учет 2б'!$P$238</f>
        <v>0</v>
      </c>
      <c r="AX13" s="271">
        <f>'Учет 2б'!$P$240</f>
        <v>0</v>
      </c>
      <c r="AY13" s="272">
        <f>'Учет 2б'!$P$242</f>
        <v>0</v>
      </c>
      <c r="AZ13" s="269">
        <f>'Учет 2б'!$Q$234</f>
        <v>0</v>
      </c>
      <c r="BA13" s="270">
        <f>'Учет 2б'!$Q$236</f>
        <v>0</v>
      </c>
      <c r="BB13" s="270">
        <f>'Учет 2б'!$Q$238</f>
        <v>0</v>
      </c>
      <c r="BC13" s="271">
        <f>'Учет 2б'!$Q$240</f>
        <v>0</v>
      </c>
      <c r="BD13" s="272">
        <f>'Учет 2б'!$Q$242</f>
        <v>0</v>
      </c>
      <c r="BE13" s="269">
        <f>'Учет 2б'!$R$234</f>
        <v>0</v>
      </c>
      <c r="BF13" s="270">
        <f>'Учет 2б'!$R$236</f>
        <v>0</v>
      </c>
      <c r="BG13" s="270">
        <f>'Учет 2б'!$R$238</f>
        <v>0</v>
      </c>
      <c r="BH13" s="271">
        <f>'Учет 2б'!$R$240</f>
        <v>0</v>
      </c>
      <c r="BI13" s="272">
        <f>'Учет 2б'!$R$242</f>
        <v>0</v>
      </c>
      <c r="BJ13" s="269">
        <f>'Учет 2б'!$S$234</f>
        <v>0</v>
      </c>
      <c r="BK13" s="270">
        <f>'Учет 2б'!$S$236</f>
        <v>0</v>
      </c>
      <c r="BL13" s="270">
        <f>'Учет 2б'!$S$238</f>
        <v>0</v>
      </c>
      <c r="BM13" s="271">
        <f>'Учет 2б'!$S$240</f>
        <v>0</v>
      </c>
      <c r="BN13" s="272">
        <f>'Учет 2б'!$S$242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4.25" customHeight="1" thickBot="1">
      <c r="A14" s="1290"/>
      <c r="B14" s="273">
        <f>'Учет 2б'!$G$235</f>
        <v>0</v>
      </c>
      <c r="C14" s="274">
        <f>'Учет 2б'!$G$237</f>
        <v>0</v>
      </c>
      <c r="D14" s="274">
        <f>'Учет 2б'!$G$239</f>
        <v>0</v>
      </c>
      <c r="E14" s="275">
        <f>'Учет 2б'!$G$241</f>
        <v>0</v>
      </c>
      <c r="F14" s="276">
        <f>'Учет 2б'!$G$243</f>
        <v>0</v>
      </c>
      <c r="G14" s="273">
        <f>'Учет 2б'!$H$235</f>
        <v>0</v>
      </c>
      <c r="H14" s="274">
        <f>'Учет 2б'!$H$237</f>
        <v>0</v>
      </c>
      <c r="I14" s="274">
        <f>'Учет 2б'!$H$239</f>
        <v>0</v>
      </c>
      <c r="J14" s="275">
        <f>'Учет 2б'!$H$241</f>
        <v>0</v>
      </c>
      <c r="K14" s="276">
        <f>'Учет 2б'!$H$243</f>
        <v>0</v>
      </c>
      <c r="L14" s="273">
        <f>'Учет 2б'!$I$235</f>
        <v>0</v>
      </c>
      <c r="M14" s="274">
        <f>'Учет 2б'!$I$237</f>
        <v>0</v>
      </c>
      <c r="N14" s="274">
        <f>'Учет 2б'!$I$239</f>
        <v>0</v>
      </c>
      <c r="O14" s="275">
        <f>'Учет 2б'!$I$241</f>
        <v>0</v>
      </c>
      <c r="P14" s="276">
        <f>'Учет 2б'!$I$243</f>
        <v>0</v>
      </c>
      <c r="Q14" s="273">
        <f>'Учет 2б'!$J$235</f>
        <v>0</v>
      </c>
      <c r="R14" s="274">
        <f>'Учет 2б'!$J$237</f>
        <v>0</v>
      </c>
      <c r="S14" s="274">
        <f>'Учет 2б'!$J$239</f>
        <v>0</v>
      </c>
      <c r="T14" s="275">
        <f>'Учет 2б'!$J$241</f>
        <v>0</v>
      </c>
      <c r="U14" s="276">
        <f>'Учет 2б'!$J$243</f>
        <v>0</v>
      </c>
      <c r="V14" s="273">
        <f>'Учет 2б'!$K$235</f>
        <v>0</v>
      </c>
      <c r="W14" s="274">
        <f>'Учет 2б'!$K$237</f>
        <v>0</v>
      </c>
      <c r="X14" s="274">
        <f>'Учет 2б'!$K$239</f>
        <v>0</v>
      </c>
      <c r="Y14" s="275">
        <f>'Учет 2б'!$K$241</f>
        <v>0</v>
      </c>
      <c r="Z14" s="276">
        <f>'Учет 2б'!$K$243</f>
        <v>0</v>
      </c>
      <c r="AA14" s="273">
        <f>'Учет 2б'!$L$235</f>
        <v>0</v>
      </c>
      <c r="AB14" s="274">
        <f>'Учет 2б'!$L$237</f>
        <v>0</v>
      </c>
      <c r="AC14" s="274">
        <f>'Учет 2б'!$L$239</f>
        <v>0</v>
      </c>
      <c r="AD14" s="275">
        <f>'Учет 2б'!$L$241</f>
        <v>0</v>
      </c>
      <c r="AE14" s="276">
        <f>'Учет 2б'!$L$243</f>
        <v>0</v>
      </c>
      <c r="AF14" s="273">
        <f>'Учет 2б'!$M$235</f>
        <v>0</v>
      </c>
      <c r="AG14" s="274">
        <f>'Учет 2б'!$M$237</f>
        <v>0</v>
      </c>
      <c r="AH14" s="274">
        <f>'Учет 2б'!$M$239</f>
        <v>0</v>
      </c>
      <c r="AI14" s="275">
        <f>'Учет 2б'!$M$241</f>
        <v>0</v>
      </c>
      <c r="AJ14" s="276">
        <f>'Учет 2б'!$M$243</f>
        <v>0</v>
      </c>
      <c r="AK14" s="273">
        <f>'Учет 2б'!$N$235</f>
        <v>0</v>
      </c>
      <c r="AL14" s="274">
        <f>'Учет 2б'!$N$237</f>
        <v>0</v>
      </c>
      <c r="AM14" s="274">
        <f>'Учет 2б'!$N$239</f>
        <v>0</v>
      </c>
      <c r="AN14" s="275">
        <f>'Учет 2б'!$N$241</f>
        <v>0</v>
      </c>
      <c r="AO14" s="276">
        <f>'Учет 2б'!$N$243</f>
        <v>0</v>
      </c>
      <c r="AP14" s="273">
        <f>'Учет 2б'!$O$235</f>
        <v>0</v>
      </c>
      <c r="AQ14" s="274">
        <f>'Учет 2б'!$O$237</f>
        <v>0</v>
      </c>
      <c r="AR14" s="274">
        <f>'Учет 2б'!$O$239</f>
        <v>0</v>
      </c>
      <c r="AS14" s="275">
        <f>'Учет 2б'!$O$241</f>
        <v>0</v>
      </c>
      <c r="AT14" s="276">
        <f>'Учет 2б'!$O$243</f>
        <v>0</v>
      </c>
      <c r="AU14" s="273">
        <f>'Учет 2б'!$P$235</f>
        <v>0</v>
      </c>
      <c r="AV14" s="274">
        <f>'Учет 2б'!$P$237</f>
        <v>0</v>
      </c>
      <c r="AW14" s="274">
        <f>'Учет 2б'!$P$239</f>
        <v>0</v>
      </c>
      <c r="AX14" s="275">
        <f>'Учет 2б'!$P$241</f>
        <v>0</v>
      </c>
      <c r="AY14" s="276">
        <f>'Учет 2б'!$P$243</f>
        <v>0</v>
      </c>
      <c r="AZ14" s="273">
        <f>'Учет 2б'!$Q$235</f>
        <v>0</v>
      </c>
      <c r="BA14" s="274">
        <f>'Учет 2б'!$Q$237</f>
        <v>0</v>
      </c>
      <c r="BB14" s="274">
        <f>'Учет 2б'!$Q$239</f>
        <v>0</v>
      </c>
      <c r="BC14" s="275">
        <f>'Учет 2б'!$Q$241</f>
        <v>0</v>
      </c>
      <c r="BD14" s="276">
        <f>'Учет 2б'!$Q$243</f>
        <v>0</v>
      </c>
      <c r="BE14" s="273">
        <f>'Учет 2б'!$R$235</f>
        <v>0</v>
      </c>
      <c r="BF14" s="274">
        <f>'Учет 2б'!$R$237</f>
        <v>0</v>
      </c>
      <c r="BG14" s="274">
        <f>'Учет 2б'!$R$239</f>
        <v>0</v>
      </c>
      <c r="BH14" s="275">
        <f>'Учет 2б'!$R$241</f>
        <v>0</v>
      </c>
      <c r="BI14" s="276">
        <f>'Учет 2б'!$R$243</f>
        <v>0</v>
      </c>
      <c r="BJ14" s="273">
        <f>'Учет 2б'!$S$235</f>
        <v>0</v>
      </c>
      <c r="BK14" s="274">
        <f>'Учет 2б'!$S$237</f>
        <v>0</v>
      </c>
      <c r="BL14" s="274">
        <f>'Учет 2б'!$S$239</f>
        <v>0</v>
      </c>
      <c r="BM14" s="275">
        <f>'Учет 2б'!$S$241</f>
        <v>0</v>
      </c>
      <c r="BN14" s="276">
        <f>'Учет 2б'!$S$243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" hidden="1" customHeight="1">
      <c r="A15" s="1290">
        <f>'Учет 2б'!$C$245</f>
        <v>215</v>
      </c>
      <c r="B15" s="269">
        <f>'Учет 2б'!$G$294</f>
        <v>0</v>
      </c>
      <c r="C15" s="270">
        <f>'Учет 2б'!$G$296</f>
        <v>0</v>
      </c>
      <c r="D15" s="270">
        <f>'Учет 2б'!$G$298</f>
        <v>0</v>
      </c>
      <c r="E15" s="271">
        <f>'Учет 2б'!$G$300</f>
        <v>0</v>
      </c>
      <c r="F15" s="272">
        <f>'Учет 2б'!$G$302</f>
        <v>0</v>
      </c>
      <c r="G15" s="269">
        <f>'Учет 2б'!$H$294</f>
        <v>0</v>
      </c>
      <c r="H15" s="270">
        <f>'Учет 2б'!$H$296</f>
        <v>0</v>
      </c>
      <c r="I15" s="270">
        <f>'Учет 2б'!$H$298</f>
        <v>0</v>
      </c>
      <c r="J15" s="271">
        <f>'Учет 2б'!$H$300</f>
        <v>0</v>
      </c>
      <c r="K15" s="272">
        <f>'Учет 2б'!$H$302</f>
        <v>0</v>
      </c>
      <c r="L15" s="269">
        <f>'Учет 2б'!$I$294</f>
        <v>0</v>
      </c>
      <c r="M15" s="270">
        <f>'Учет 2б'!$I$296</f>
        <v>0</v>
      </c>
      <c r="N15" s="270">
        <f>'Учет 2б'!$I$298</f>
        <v>0</v>
      </c>
      <c r="O15" s="271">
        <f>'Учет 2б'!$I$300</f>
        <v>0</v>
      </c>
      <c r="P15" s="272">
        <f>'Учет 2б'!$I$302</f>
        <v>0</v>
      </c>
      <c r="Q15" s="269">
        <f>'Учет 2б'!$J$294</f>
        <v>0</v>
      </c>
      <c r="R15" s="270">
        <f>'Учет 2б'!$J$296</f>
        <v>0</v>
      </c>
      <c r="S15" s="270">
        <f>'Учет 2б'!$J$298</f>
        <v>0</v>
      </c>
      <c r="T15" s="271">
        <f>'Учет 2б'!$J$300</f>
        <v>0</v>
      </c>
      <c r="U15" s="272">
        <f>'Учет 2б'!$J$302</f>
        <v>0</v>
      </c>
      <c r="V15" s="269">
        <f>'Учет 2б'!$K$294</f>
        <v>0</v>
      </c>
      <c r="W15" s="270">
        <f>'Учет 2б'!$K$296</f>
        <v>0</v>
      </c>
      <c r="X15" s="270">
        <f>'Учет 2б'!$K$298</f>
        <v>0</v>
      </c>
      <c r="Y15" s="271">
        <f>'Учет 2б'!$K$300</f>
        <v>0</v>
      </c>
      <c r="Z15" s="272">
        <f>'Учет 2б'!$K$302</f>
        <v>0</v>
      </c>
      <c r="AA15" s="269">
        <f>'Учет 2б'!$L$294</f>
        <v>0</v>
      </c>
      <c r="AB15" s="270">
        <f>'Учет 2б'!$L$296</f>
        <v>0</v>
      </c>
      <c r="AC15" s="270">
        <f>'Учет 2б'!$L$298</f>
        <v>0</v>
      </c>
      <c r="AD15" s="271">
        <f>'Учет 2б'!$L$300</f>
        <v>0</v>
      </c>
      <c r="AE15" s="272">
        <f>'Учет 2б'!$L$302</f>
        <v>0</v>
      </c>
      <c r="AF15" s="269">
        <f>'Учет 2б'!$M$294</f>
        <v>0</v>
      </c>
      <c r="AG15" s="270">
        <f>'Учет 2б'!$M$296</f>
        <v>0</v>
      </c>
      <c r="AH15" s="270">
        <f>'Учет 2б'!$M$298</f>
        <v>0</v>
      </c>
      <c r="AI15" s="271">
        <f>'Учет 2б'!$M$300</f>
        <v>0</v>
      </c>
      <c r="AJ15" s="272">
        <f>'Учет 2б'!$M$302</f>
        <v>0</v>
      </c>
      <c r="AK15" s="269">
        <f>'Учет 2б'!$N$294</f>
        <v>0</v>
      </c>
      <c r="AL15" s="270">
        <f>'Учет 2б'!$N$296</f>
        <v>0</v>
      </c>
      <c r="AM15" s="270">
        <f>'Учет 2б'!$N$298</f>
        <v>0</v>
      </c>
      <c r="AN15" s="271">
        <f>'Учет 2б'!$N$300</f>
        <v>0</v>
      </c>
      <c r="AO15" s="272">
        <f>'Учет 2б'!$N$302</f>
        <v>0</v>
      </c>
      <c r="AP15" s="269">
        <f>'Учет 2б'!$O$294</f>
        <v>0</v>
      </c>
      <c r="AQ15" s="270">
        <f>'Учет 2б'!$O$296</f>
        <v>0</v>
      </c>
      <c r="AR15" s="270">
        <f>'Учет 2б'!$O$298</f>
        <v>0</v>
      </c>
      <c r="AS15" s="271">
        <f>'Учет 2б'!$O$300</f>
        <v>0</v>
      </c>
      <c r="AT15" s="272">
        <f>'Учет 2б'!$O$302</f>
        <v>0</v>
      </c>
      <c r="AU15" s="269">
        <f>'Учет 2б'!$P$294</f>
        <v>0</v>
      </c>
      <c r="AV15" s="270">
        <f>'Учет 2б'!$P$296</f>
        <v>0</v>
      </c>
      <c r="AW15" s="270">
        <f>'Учет 2б'!$P$298</f>
        <v>0</v>
      </c>
      <c r="AX15" s="271">
        <f>'Учет 2б'!$P$300</f>
        <v>0</v>
      </c>
      <c r="AY15" s="272">
        <f>'Учет 2б'!$P$302</f>
        <v>0</v>
      </c>
      <c r="AZ15" s="269">
        <f>'Учет 2б'!$Q$294</f>
        <v>0</v>
      </c>
      <c r="BA15" s="270">
        <f>'Учет 2б'!$Q$296</f>
        <v>0</v>
      </c>
      <c r="BB15" s="270">
        <f>'Учет 2б'!$Q$298</f>
        <v>0</v>
      </c>
      <c r="BC15" s="271">
        <f>'Учет 2б'!$Q$300</f>
        <v>0</v>
      </c>
      <c r="BD15" s="272">
        <f>'Учет 2б'!$Q$302</f>
        <v>0</v>
      </c>
      <c r="BE15" s="269">
        <f>'Учет 2б'!$R$294</f>
        <v>0</v>
      </c>
      <c r="BF15" s="270">
        <f>'Учет 2б'!$R$296</f>
        <v>0</v>
      </c>
      <c r="BG15" s="270">
        <f>'Учет 2б'!$R$298</f>
        <v>0</v>
      </c>
      <c r="BH15" s="271">
        <f>'Учет 2б'!$R$300</f>
        <v>0</v>
      </c>
      <c r="BI15" s="272">
        <f>'Учет 2б'!$R$302</f>
        <v>0</v>
      </c>
      <c r="BJ15" s="269">
        <f>'Учет 2б'!$S$294</f>
        <v>0</v>
      </c>
      <c r="BK15" s="270">
        <f>'Учет 2б'!$S$296</f>
        <v>0</v>
      </c>
      <c r="BL15" s="270">
        <f>'Учет 2б'!$S$298</f>
        <v>0</v>
      </c>
      <c r="BM15" s="271">
        <f>'Учет 2б'!$S$300</f>
        <v>0</v>
      </c>
      <c r="BN15" s="272">
        <f>'Учет 2б'!$S$302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4.25" hidden="1" customHeight="1" thickBot="1">
      <c r="A16" s="1290"/>
      <c r="B16" s="273">
        <f>'Учет 2б'!$G$295</f>
        <v>0</v>
      </c>
      <c r="C16" s="274">
        <f>'Учет 2б'!$G$297</f>
        <v>0</v>
      </c>
      <c r="D16" s="274">
        <f>'Учет 2б'!$G$299</f>
        <v>0</v>
      </c>
      <c r="E16" s="275">
        <f>'Учет 2б'!$G$301</f>
        <v>0</v>
      </c>
      <c r="F16" s="276">
        <f>'Учет 2б'!$G$303</f>
        <v>0</v>
      </c>
      <c r="G16" s="273">
        <f>'Учет 2б'!$H$295</f>
        <v>0</v>
      </c>
      <c r="H16" s="274">
        <f>'Учет 2б'!$H$297</f>
        <v>0</v>
      </c>
      <c r="I16" s="274">
        <f>'Учет 2б'!$H$299</f>
        <v>0</v>
      </c>
      <c r="J16" s="275">
        <f>'Учет 2б'!$H$301</f>
        <v>0</v>
      </c>
      <c r="K16" s="276">
        <f>'Учет 2б'!$H$303</f>
        <v>0</v>
      </c>
      <c r="L16" s="273">
        <f>'Учет 2б'!$I$295</f>
        <v>0</v>
      </c>
      <c r="M16" s="274">
        <f>'Учет 2б'!$I$297</f>
        <v>0</v>
      </c>
      <c r="N16" s="274">
        <f>'Учет 2б'!$I$299</f>
        <v>0</v>
      </c>
      <c r="O16" s="275">
        <f>'Учет 2б'!$I$301</f>
        <v>0</v>
      </c>
      <c r="P16" s="276">
        <f>'Учет 2б'!$I$303</f>
        <v>0</v>
      </c>
      <c r="Q16" s="273">
        <f>'Учет 2б'!$J$295</f>
        <v>0</v>
      </c>
      <c r="R16" s="274">
        <f>'Учет 2б'!$J$297</f>
        <v>0</v>
      </c>
      <c r="S16" s="274">
        <f>'Учет 2б'!$J$299</f>
        <v>0</v>
      </c>
      <c r="T16" s="275">
        <f>'Учет 2б'!$J$301</f>
        <v>0</v>
      </c>
      <c r="U16" s="276">
        <f>'Учет 2б'!$J$303</f>
        <v>0</v>
      </c>
      <c r="V16" s="273">
        <f>'Учет 2б'!$K$295</f>
        <v>0</v>
      </c>
      <c r="W16" s="274">
        <f>'Учет 2б'!$K$297</f>
        <v>0</v>
      </c>
      <c r="X16" s="274">
        <f>'Учет 2б'!$K$299</f>
        <v>0</v>
      </c>
      <c r="Y16" s="275">
        <f>'Учет 2б'!$K$301</f>
        <v>0</v>
      </c>
      <c r="Z16" s="276">
        <f>'Учет 2б'!$K$303</f>
        <v>0</v>
      </c>
      <c r="AA16" s="273">
        <f>'Учет 2б'!$L$295</f>
        <v>0</v>
      </c>
      <c r="AB16" s="274">
        <f>'Учет 2б'!$L$297</f>
        <v>0</v>
      </c>
      <c r="AC16" s="274">
        <f>'Учет 2б'!$L$299</f>
        <v>0</v>
      </c>
      <c r="AD16" s="275">
        <f>'Учет 2б'!$L$301</f>
        <v>0</v>
      </c>
      <c r="AE16" s="276">
        <f>'Учет 2б'!$L$303</f>
        <v>0</v>
      </c>
      <c r="AF16" s="273">
        <f>'Учет 2б'!$M$295</f>
        <v>0</v>
      </c>
      <c r="AG16" s="274">
        <f>'Учет 2б'!$M$297</f>
        <v>0</v>
      </c>
      <c r="AH16" s="274">
        <f>'Учет 2б'!$M$299</f>
        <v>0</v>
      </c>
      <c r="AI16" s="275">
        <f>'Учет 2б'!$M$301</f>
        <v>0</v>
      </c>
      <c r="AJ16" s="276">
        <f>'Учет 2б'!$M$303</f>
        <v>0</v>
      </c>
      <c r="AK16" s="273">
        <f>'Учет 2б'!$N$295</f>
        <v>0</v>
      </c>
      <c r="AL16" s="274">
        <f>'Учет 2б'!$N$297</f>
        <v>0</v>
      </c>
      <c r="AM16" s="274">
        <f>'Учет 2б'!$N$299</f>
        <v>0</v>
      </c>
      <c r="AN16" s="275">
        <f>'Учет 2б'!$N$301</f>
        <v>0</v>
      </c>
      <c r="AO16" s="276">
        <f>'Учет 2б'!$N$303</f>
        <v>0</v>
      </c>
      <c r="AP16" s="273">
        <f>'Учет 2б'!$O$295</f>
        <v>0</v>
      </c>
      <c r="AQ16" s="274">
        <f>'Учет 2б'!$O$297</f>
        <v>0</v>
      </c>
      <c r="AR16" s="274">
        <f>'Учет 2б'!$O$299</f>
        <v>0</v>
      </c>
      <c r="AS16" s="275">
        <f>'Учет 2б'!$O$301</f>
        <v>0</v>
      </c>
      <c r="AT16" s="276">
        <f>'Учет 2б'!$O$303</f>
        <v>0</v>
      </c>
      <c r="AU16" s="273">
        <f>'Учет 2б'!$P$295</f>
        <v>0</v>
      </c>
      <c r="AV16" s="274">
        <f>'Учет 2б'!$P$297</f>
        <v>0</v>
      </c>
      <c r="AW16" s="274">
        <f>'Учет 2б'!$P$299</f>
        <v>0</v>
      </c>
      <c r="AX16" s="275">
        <f>'Учет 2б'!$P$301</f>
        <v>0</v>
      </c>
      <c r="AY16" s="276">
        <f>'Учет 2б'!$P$303</f>
        <v>0</v>
      </c>
      <c r="AZ16" s="273">
        <f>'Учет 2б'!$Q$295</f>
        <v>0</v>
      </c>
      <c r="BA16" s="274">
        <f>'Учет 2б'!$Q$297</f>
        <v>0</v>
      </c>
      <c r="BB16" s="274">
        <f>'Учет 2б'!$Q$299</f>
        <v>0</v>
      </c>
      <c r="BC16" s="275">
        <f>'Учет 2б'!$Q$301</f>
        <v>0</v>
      </c>
      <c r="BD16" s="276">
        <f>'Учет 2б'!$Q$303</f>
        <v>0</v>
      </c>
      <c r="BE16" s="273">
        <f>'Учет 2б'!$R$295</f>
        <v>0</v>
      </c>
      <c r="BF16" s="274">
        <f>'Учет 2б'!$R$297</f>
        <v>0</v>
      </c>
      <c r="BG16" s="274">
        <f>'Учет 2б'!$R$299</f>
        <v>0</v>
      </c>
      <c r="BH16" s="275">
        <f>'Учет 2б'!$R$301</f>
        <v>0</v>
      </c>
      <c r="BI16" s="276">
        <f>'Учет 2б'!$R$303</f>
        <v>0</v>
      </c>
      <c r="BJ16" s="273">
        <f>'Учет 2б'!$S$295</f>
        <v>0</v>
      </c>
      <c r="BK16" s="274">
        <f>'Учет 2б'!$S$297</f>
        <v>0</v>
      </c>
      <c r="BL16" s="274">
        <f>'Учет 2б'!$S$299</f>
        <v>0</v>
      </c>
      <c r="BM16" s="275">
        <f>'Учет 2б'!$S$301</f>
        <v>0</v>
      </c>
      <c r="BN16" s="276">
        <f>'Учет 2б'!$S$303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4.25" hidden="1" customHeight="1">
      <c r="A17" s="1290">
        <f>'Учет 2б'!$C$305</f>
        <v>216</v>
      </c>
      <c r="B17" s="269">
        <f>'Учет 2б'!$G$354</f>
        <v>0</v>
      </c>
      <c r="C17" s="270">
        <f>'Учет 2б'!$G$356</f>
        <v>0</v>
      </c>
      <c r="D17" s="270">
        <f>'Учет 2б'!$G$358</f>
        <v>0</v>
      </c>
      <c r="E17" s="271">
        <f>'Учет 2б'!$G$360</f>
        <v>0</v>
      </c>
      <c r="F17" s="272">
        <f>'Учет 2б'!$G$362</f>
        <v>0</v>
      </c>
      <c r="G17" s="269">
        <f>'Учет 2б'!$H$354</f>
        <v>0</v>
      </c>
      <c r="H17" s="270">
        <f>'Учет 2б'!$H$356</f>
        <v>0</v>
      </c>
      <c r="I17" s="270">
        <f>'Учет 2б'!$H$358</f>
        <v>0</v>
      </c>
      <c r="J17" s="271">
        <f>'Учет 2б'!$H$360</f>
        <v>0</v>
      </c>
      <c r="K17" s="272">
        <f>'Учет 2б'!$H$362</f>
        <v>0</v>
      </c>
      <c r="L17" s="269">
        <f>'Учет 2б'!$I$354</f>
        <v>0</v>
      </c>
      <c r="M17" s="270">
        <f>'Учет 2б'!$I$356</f>
        <v>0</v>
      </c>
      <c r="N17" s="270">
        <f>'Учет 2б'!$I$358</f>
        <v>0</v>
      </c>
      <c r="O17" s="271">
        <f>'Учет 2б'!$I$360</f>
        <v>0</v>
      </c>
      <c r="P17" s="272">
        <f>'Учет 2б'!$I$362</f>
        <v>0</v>
      </c>
      <c r="Q17" s="269">
        <f>'Учет 2б'!$J$354</f>
        <v>0</v>
      </c>
      <c r="R17" s="270">
        <f>'Учет 2б'!$J$356</f>
        <v>0</v>
      </c>
      <c r="S17" s="270">
        <f>'Учет 2б'!$J$358</f>
        <v>0</v>
      </c>
      <c r="T17" s="271">
        <f>'Учет 2б'!$J$360</f>
        <v>0</v>
      </c>
      <c r="U17" s="272">
        <f>'Учет 2б'!$J$362</f>
        <v>0</v>
      </c>
      <c r="V17" s="269">
        <f>'Учет 2б'!$K$354</f>
        <v>0</v>
      </c>
      <c r="W17" s="270">
        <f>'Учет 2б'!$K$356</f>
        <v>0</v>
      </c>
      <c r="X17" s="270">
        <f>'Учет 2б'!$K$358</f>
        <v>0</v>
      </c>
      <c r="Y17" s="271">
        <f>'Учет 2б'!$K$360</f>
        <v>0</v>
      </c>
      <c r="Z17" s="272">
        <f>'Учет 2б'!$K$362</f>
        <v>0</v>
      </c>
      <c r="AA17" s="269">
        <f>'Учет 2б'!$L$354</f>
        <v>0</v>
      </c>
      <c r="AB17" s="270">
        <f>'Учет 2б'!$L$356</f>
        <v>0</v>
      </c>
      <c r="AC17" s="270">
        <f>'Учет 2б'!$L$358</f>
        <v>0</v>
      </c>
      <c r="AD17" s="271">
        <f>'Учет 2б'!$L$360</f>
        <v>0</v>
      </c>
      <c r="AE17" s="272">
        <f>'Учет 2б'!$L$362</f>
        <v>0</v>
      </c>
      <c r="AF17" s="269">
        <f>'Учет 2б'!$M$354</f>
        <v>0</v>
      </c>
      <c r="AG17" s="270">
        <f>'Учет 2б'!$M$356</f>
        <v>0</v>
      </c>
      <c r="AH17" s="270">
        <f>'Учет 2б'!$M$358</f>
        <v>0</v>
      </c>
      <c r="AI17" s="271">
        <f>'Учет 2б'!$M$360</f>
        <v>0</v>
      </c>
      <c r="AJ17" s="272">
        <f>'Учет 2б'!$M$362</f>
        <v>0</v>
      </c>
      <c r="AK17" s="269">
        <f>'Учет 2б'!$N$354</f>
        <v>0</v>
      </c>
      <c r="AL17" s="270">
        <f>'Учет 2б'!$N$356</f>
        <v>0</v>
      </c>
      <c r="AM17" s="270">
        <f>'Учет 2б'!$N$358</f>
        <v>0</v>
      </c>
      <c r="AN17" s="271">
        <f>'Учет 2б'!$N$360</f>
        <v>0</v>
      </c>
      <c r="AO17" s="272">
        <f>'Учет 2б'!$N$362</f>
        <v>0</v>
      </c>
      <c r="AP17" s="269">
        <f>'Учет 2б'!$O$354</f>
        <v>0</v>
      </c>
      <c r="AQ17" s="270">
        <f>'Учет 2б'!$O$356</f>
        <v>0</v>
      </c>
      <c r="AR17" s="270">
        <f>'Учет 2б'!$O$358</f>
        <v>0</v>
      </c>
      <c r="AS17" s="271">
        <f>'Учет 2б'!$O$360</f>
        <v>0</v>
      </c>
      <c r="AT17" s="272">
        <f>'Учет 2б'!$O$362</f>
        <v>0</v>
      </c>
      <c r="AU17" s="269">
        <f>'Учет 2б'!$P$354</f>
        <v>0</v>
      </c>
      <c r="AV17" s="270">
        <f>'Учет 2б'!$P$356</f>
        <v>0</v>
      </c>
      <c r="AW17" s="270">
        <f>'Учет 2б'!$P$358</f>
        <v>0</v>
      </c>
      <c r="AX17" s="271">
        <f>'Учет 2б'!$P$360</f>
        <v>0</v>
      </c>
      <c r="AY17" s="272">
        <f>'Учет 2б'!$P$362</f>
        <v>0</v>
      </c>
      <c r="AZ17" s="269">
        <f>'Учет 2б'!$Q$354</f>
        <v>0</v>
      </c>
      <c r="BA17" s="270">
        <f>'Учет 2б'!$Q$356</f>
        <v>0</v>
      </c>
      <c r="BB17" s="270">
        <f>'Учет 2б'!$Q$358</f>
        <v>0</v>
      </c>
      <c r="BC17" s="271">
        <f>'Учет 2б'!$Q$360</f>
        <v>0</v>
      </c>
      <c r="BD17" s="272">
        <f>'Учет 2б'!$Q$362</f>
        <v>0</v>
      </c>
      <c r="BE17" s="269">
        <f>'Учет 2б'!$R$354</f>
        <v>0</v>
      </c>
      <c r="BF17" s="270">
        <f>'Учет 2б'!$R$356</f>
        <v>0</v>
      </c>
      <c r="BG17" s="270">
        <f>'Учет 2б'!$R$358</f>
        <v>0</v>
      </c>
      <c r="BH17" s="271">
        <f>'Учет 2б'!$R$360</f>
        <v>0</v>
      </c>
      <c r="BI17" s="272">
        <f>'Учет 2б'!$R$362</f>
        <v>0</v>
      </c>
      <c r="BJ17" s="269">
        <f>'Учет 2б'!$S$354</f>
        <v>0</v>
      </c>
      <c r="BK17" s="270">
        <f>'Учет 2б'!$S$356</f>
        <v>0</v>
      </c>
      <c r="BL17" s="270">
        <f>'Учет 2б'!$S$358</f>
        <v>0</v>
      </c>
      <c r="BM17" s="271">
        <f>'Учет 2б'!$S$360</f>
        <v>0</v>
      </c>
      <c r="BN17" s="272">
        <f>'Учет 2б'!$S$362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3.5" hidden="1" customHeight="1" thickBot="1">
      <c r="A18" s="1297"/>
      <c r="B18" s="273">
        <f>'Учет 2б'!$G$355</f>
        <v>0</v>
      </c>
      <c r="C18" s="274">
        <f>'Учет 2б'!$G$357</f>
        <v>0</v>
      </c>
      <c r="D18" s="274">
        <f>'Учет 2б'!$G$359</f>
        <v>0</v>
      </c>
      <c r="E18" s="275">
        <f>'Учет 2б'!$G$361</f>
        <v>0</v>
      </c>
      <c r="F18" s="276">
        <f>'Учет 2б'!$G$363</f>
        <v>0</v>
      </c>
      <c r="G18" s="273">
        <f>'Учет 2б'!$H$355</f>
        <v>0</v>
      </c>
      <c r="H18" s="274">
        <f>'Учет 2б'!$H$357</f>
        <v>0</v>
      </c>
      <c r="I18" s="274">
        <f>'Учет 2б'!$H$359</f>
        <v>0</v>
      </c>
      <c r="J18" s="275">
        <f>'Учет 2б'!$H$361</f>
        <v>0</v>
      </c>
      <c r="K18" s="276">
        <f>'Учет 2б'!$H$363</f>
        <v>0</v>
      </c>
      <c r="L18" s="273">
        <f>'Учет 2б'!$I$355</f>
        <v>0</v>
      </c>
      <c r="M18" s="274">
        <f>'Учет 2б'!$I$357</f>
        <v>0</v>
      </c>
      <c r="N18" s="274">
        <f>'Учет 2б'!$I$359</f>
        <v>0</v>
      </c>
      <c r="O18" s="275">
        <f>'Учет 2б'!$I$361</f>
        <v>0</v>
      </c>
      <c r="P18" s="276">
        <f>'Учет 2б'!$I$363</f>
        <v>0</v>
      </c>
      <c r="Q18" s="273">
        <f>'Учет 2б'!$J$355</f>
        <v>0</v>
      </c>
      <c r="R18" s="274">
        <f>'Учет 2б'!$J$357</f>
        <v>0</v>
      </c>
      <c r="S18" s="274">
        <f>'Учет 2б'!$J$359</f>
        <v>0</v>
      </c>
      <c r="T18" s="275">
        <f>'Учет 2б'!$J$361</f>
        <v>0</v>
      </c>
      <c r="U18" s="276">
        <f>'Учет 2б'!$J$363</f>
        <v>0</v>
      </c>
      <c r="V18" s="273">
        <f>'Учет 2б'!$K$355</f>
        <v>0</v>
      </c>
      <c r="W18" s="274">
        <f>'Учет 2б'!$K$357</f>
        <v>0</v>
      </c>
      <c r="X18" s="274">
        <f>'Учет 2б'!$K$359</f>
        <v>0</v>
      </c>
      <c r="Y18" s="275">
        <f>'Учет 2б'!$K$361</f>
        <v>0</v>
      </c>
      <c r="Z18" s="276">
        <f>'Учет 2б'!$K$363</f>
        <v>0</v>
      </c>
      <c r="AA18" s="273">
        <f>'Учет 2б'!$L$355</f>
        <v>0</v>
      </c>
      <c r="AB18" s="274">
        <f>'Учет 2б'!$L$357</f>
        <v>0</v>
      </c>
      <c r="AC18" s="274">
        <f>'Учет 2б'!$L$359</f>
        <v>0</v>
      </c>
      <c r="AD18" s="275">
        <f>'Учет 2б'!$L$361</f>
        <v>0</v>
      </c>
      <c r="AE18" s="276">
        <f>'Учет 2б'!$L$363</f>
        <v>0</v>
      </c>
      <c r="AF18" s="273">
        <f>'Учет 2б'!$M$355</f>
        <v>0</v>
      </c>
      <c r="AG18" s="274">
        <f>'Учет 2б'!$M$357</f>
        <v>0</v>
      </c>
      <c r="AH18" s="274">
        <f>'Учет 2б'!$M$359</f>
        <v>0</v>
      </c>
      <c r="AI18" s="275">
        <f>'Учет 2б'!$M$361</f>
        <v>0</v>
      </c>
      <c r="AJ18" s="276">
        <f>'Учет 2б'!$M$363</f>
        <v>0</v>
      </c>
      <c r="AK18" s="273">
        <f>'Учет 2б'!$N$355</f>
        <v>0</v>
      </c>
      <c r="AL18" s="274">
        <f>'Учет 2б'!$N$357</f>
        <v>0</v>
      </c>
      <c r="AM18" s="274">
        <f>'Учет 2б'!$N$359</f>
        <v>0</v>
      </c>
      <c r="AN18" s="275">
        <f>'Учет 2б'!$N$361</f>
        <v>0</v>
      </c>
      <c r="AO18" s="276">
        <f>'Учет 2б'!$N$363</f>
        <v>0</v>
      </c>
      <c r="AP18" s="273">
        <f>'Учет 2б'!$O$355</f>
        <v>0</v>
      </c>
      <c r="AQ18" s="274">
        <f>'Учет 2б'!$O$357</f>
        <v>0</v>
      </c>
      <c r="AR18" s="274">
        <f>'Учет 2б'!$O$359</f>
        <v>0</v>
      </c>
      <c r="AS18" s="275">
        <f>'Учет 2б'!$O$361</f>
        <v>0</v>
      </c>
      <c r="AT18" s="276">
        <f>'Учет 2б'!$O$363</f>
        <v>0</v>
      </c>
      <c r="AU18" s="273">
        <f>'Учет 2б'!$P$355</f>
        <v>0</v>
      </c>
      <c r="AV18" s="274">
        <f>'Учет 2б'!$P$357</f>
        <v>0</v>
      </c>
      <c r="AW18" s="274">
        <f>'Учет 2б'!$P$359</f>
        <v>0</v>
      </c>
      <c r="AX18" s="275">
        <f>'Учет 2б'!$P$361</f>
        <v>0</v>
      </c>
      <c r="AY18" s="276">
        <f>'Учет 2б'!$P$363</f>
        <v>0</v>
      </c>
      <c r="AZ18" s="273">
        <f>'Учет 2б'!$Q$355</f>
        <v>0</v>
      </c>
      <c r="BA18" s="274">
        <f>'Учет 2б'!$Q$357</f>
        <v>0</v>
      </c>
      <c r="BB18" s="274">
        <f>'Учет 2б'!$Q$359</f>
        <v>0</v>
      </c>
      <c r="BC18" s="275">
        <f>'Учет 2б'!$Q$361</f>
        <v>0</v>
      </c>
      <c r="BD18" s="276">
        <f>'Учет 2б'!$Q$363</f>
        <v>0</v>
      </c>
      <c r="BE18" s="273">
        <f>'Учет 2б'!$R$355</f>
        <v>0</v>
      </c>
      <c r="BF18" s="274">
        <f>'Учет 2б'!$R$357</f>
        <v>0</v>
      </c>
      <c r="BG18" s="274">
        <f>'Учет 2б'!$R$359</f>
        <v>0</v>
      </c>
      <c r="BH18" s="275">
        <f>'Учет 2б'!$R$361</f>
        <v>0</v>
      </c>
      <c r="BI18" s="276">
        <f>'Учет 2б'!$R$363</f>
        <v>0</v>
      </c>
      <c r="BJ18" s="273">
        <f>'Учет 2б'!$S$355</f>
        <v>0</v>
      </c>
      <c r="BK18" s="274">
        <f>'Учет 2б'!$S$357</f>
        <v>0</v>
      </c>
      <c r="BL18" s="274">
        <f>'Учет 2б'!$S$359</f>
        <v>0</v>
      </c>
      <c r="BM18" s="275">
        <f>'Учет 2б'!$S$361</f>
        <v>0</v>
      </c>
      <c r="BN18" s="276">
        <f>'Учет 2б'!$S$363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91">
        <v>21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customHeight="1" thickBot="1">
      <c r="A20" s="1292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96">
        <f>'Учет 2б'!$C$379</f>
        <v>221</v>
      </c>
      <c r="B21" s="269">
        <f>'Учет 2б'!$G$428</f>
        <v>0</v>
      </c>
      <c r="C21" s="270">
        <f>'Учет 2б'!$G$430</f>
        <v>0</v>
      </c>
      <c r="D21" s="270">
        <f>'Учет 2б'!$G$432</f>
        <v>0</v>
      </c>
      <c r="E21" s="271">
        <f>'Учет 2б'!$G$434</f>
        <v>0</v>
      </c>
      <c r="F21" s="272">
        <f>'Учет 2б'!$G$436</f>
        <v>0</v>
      </c>
      <c r="G21" s="269">
        <f>'Учет 2б'!$H$428</f>
        <v>0</v>
      </c>
      <c r="H21" s="270">
        <f>'Учет 2б'!$H$430</f>
        <v>0</v>
      </c>
      <c r="I21" s="270">
        <f>'Учет 2б'!$H$432</f>
        <v>0</v>
      </c>
      <c r="J21" s="271">
        <f>'Учет 2б'!$H$434</f>
        <v>0</v>
      </c>
      <c r="K21" s="272">
        <f>'Учет 2б'!$H$436</f>
        <v>0</v>
      </c>
      <c r="L21" s="269">
        <f>'Учет 2б'!$I$428</f>
        <v>0</v>
      </c>
      <c r="M21" s="270">
        <f>'Учет 2б'!$I$430</f>
        <v>0</v>
      </c>
      <c r="N21" s="270">
        <f>'Учет 2б'!$I$432</f>
        <v>0</v>
      </c>
      <c r="O21" s="271">
        <f>'Учет 2б'!$I$434</f>
        <v>0</v>
      </c>
      <c r="P21" s="272">
        <f>'Учет 2б'!$I$436</f>
        <v>0</v>
      </c>
      <c r="Q21" s="269">
        <f>'Учет 2б'!$J$428</f>
        <v>0</v>
      </c>
      <c r="R21" s="270">
        <f>'Учет 2б'!$J$430</f>
        <v>0</v>
      </c>
      <c r="S21" s="270">
        <f>'Учет 2б'!$J$432</f>
        <v>0</v>
      </c>
      <c r="T21" s="271">
        <f>'Учет 2б'!$J$434</f>
        <v>0</v>
      </c>
      <c r="U21" s="272">
        <f>'Учет 2б'!$J$436</f>
        <v>0</v>
      </c>
      <c r="V21" s="269">
        <f>'Учет 2б'!$K$428</f>
        <v>0</v>
      </c>
      <c r="W21" s="270">
        <f>'Учет 2б'!$K$430</f>
        <v>0</v>
      </c>
      <c r="X21" s="270">
        <f>'Учет 2б'!$K$432</f>
        <v>0</v>
      </c>
      <c r="Y21" s="271">
        <f>'Учет 2б'!$K$434</f>
        <v>0</v>
      </c>
      <c r="Z21" s="272">
        <f>'Учет 2б'!$K$436</f>
        <v>0</v>
      </c>
      <c r="AA21" s="269">
        <f>'Учет 2б'!$L$428</f>
        <v>0</v>
      </c>
      <c r="AB21" s="270">
        <f>'Учет 2б'!$L$430</f>
        <v>0</v>
      </c>
      <c r="AC21" s="270">
        <f>'Учет 2б'!$L$432</f>
        <v>0</v>
      </c>
      <c r="AD21" s="271">
        <f>'Учет 2б'!$L$434</f>
        <v>0</v>
      </c>
      <c r="AE21" s="272">
        <f>'Учет 2б'!$L$436</f>
        <v>0</v>
      </c>
      <c r="AF21" s="269">
        <f>'Учет 2б'!$M$428</f>
        <v>0</v>
      </c>
      <c r="AG21" s="270">
        <f>'Учет 2б'!$M$430</f>
        <v>0</v>
      </c>
      <c r="AH21" s="270">
        <f>'Учет 2б'!$M$432</f>
        <v>0</v>
      </c>
      <c r="AI21" s="271">
        <f>'Учет 2б'!$M$434</f>
        <v>0</v>
      </c>
      <c r="AJ21" s="272">
        <f>'Учет 2б'!$M$436</f>
        <v>0</v>
      </c>
      <c r="AK21" s="269">
        <f>'Учет 2б'!$N$428</f>
        <v>0</v>
      </c>
      <c r="AL21" s="270">
        <f>'Учет 2б'!$N$430</f>
        <v>0</v>
      </c>
      <c r="AM21" s="270">
        <f>'Учет 2б'!$N$432</f>
        <v>0</v>
      </c>
      <c r="AN21" s="271">
        <f>'Учет 2б'!$N$434</f>
        <v>0</v>
      </c>
      <c r="AO21" s="272">
        <f>'Учет 2б'!$N$436</f>
        <v>0</v>
      </c>
      <c r="AP21" s="269">
        <f>'Учет 2б'!$O$428</f>
        <v>0</v>
      </c>
      <c r="AQ21" s="270">
        <f>'Учет 2б'!$O$430</f>
        <v>0</v>
      </c>
      <c r="AR21" s="270">
        <f>'Учет 2б'!$O$432</f>
        <v>0</v>
      </c>
      <c r="AS21" s="271">
        <f>'Учет 2б'!$O$434</f>
        <v>0</v>
      </c>
      <c r="AT21" s="272">
        <f>'Учет 2б'!$O$436</f>
        <v>0</v>
      </c>
      <c r="AU21" s="269">
        <f>'Учет 2б'!$P$428</f>
        <v>0</v>
      </c>
      <c r="AV21" s="270">
        <f>'Учет 2б'!$P$430</f>
        <v>0</v>
      </c>
      <c r="AW21" s="270">
        <f>'Учет 2б'!$P$432</f>
        <v>0</v>
      </c>
      <c r="AX21" s="271">
        <f>'Учет 2б'!$P$434</f>
        <v>0</v>
      </c>
      <c r="AY21" s="272">
        <f>'Учет 2б'!$P$436</f>
        <v>0</v>
      </c>
      <c r="AZ21" s="269">
        <f>'Учет 2б'!$Q$428</f>
        <v>0</v>
      </c>
      <c r="BA21" s="270">
        <f>'Учет 2б'!$Q$430</f>
        <v>0</v>
      </c>
      <c r="BB21" s="270">
        <f>'Учет 2б'!$Q$432</f>
        <v>0</v>
      </c>
      <c r="BC21" s="271">
        <f>'Учет 2б'!$Q$434</f>
        <v>0</v>
      </c>
      <c r="BD21" s="272">
        <f>'Учет 2б'!$Q$436</f>
        <v>0</v>
      </c>
      <c r="BE21" s="269">
        <f>'Учет 2б'!$R$428</f>
        <v>0</v>
      </c>
      <c r="BF21" s="270">
        <f>'Учет 2б'!$R$430</f>
        <v>0</v>
      </c>
      <c r="BG21" s="270">
        <f>'Учет 2б'!$R$432</f>
        <v>0</v>
      </c>
      <c r="BH21" s="271">
        <f>'Учет 2б'!$R$434</f>
        <v>0</v>
      </c>
      <c r="BI21" s="272">
        <f>'Учет 2б'!$R$436</f>
        <v>0</v>
      </c>
      <c r="BJ21" s="269">
        <f>'Учет 2б'!$S$428</f>
        <v>0</v>
      </c>
      <c r="BK21" s="270">
        <f>'Учет 2б'!$S$430</f>
        <v>0</v>
      </c>
      <c r="BL21" s="270">
        <f>'Учет 2б'!$S$432</f>
        <v>0</v>
      </c>
      <c r="BM21" s="271">
        <f>'Учет 2б'!$S$434</f>
        <v>0</v>
      </c>
      <c r="BN21" s="272">
        <f>'Учет 2б'!$S$436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90"/>
      <c r="B22" s="273">
        <f>'Учет 2б'!$G$429</f>
        <v>0</v>
      </c>
      <c r="C22" s="274">
        <f>'Учет 2б'!$G$431</f>
        <v>0</v>
      </c>
      <c r="D22" s="274">
        <f>'Учет 2б'!$G$433</f>
        <v>0</v>
      </c>
      <c r="E22" s="275">
        <f>'Учет 2б'!$G$435</f>
        <v>0</v>
      </c>
      <c r="F22" s="276">
        <f>'Учет 2б'!$G$437</f>
        <v>0</v>
      </c>
      <c r="G22" s="273">
        <f>'Учет 2б'!$H$429</f>
        <v>0</v>
      </c>
      <c r="H22" s="274">
        <f>'Учет 2б'!$H$431</f>
        <v>0</v>
      </c>
      <c r="I22" s="274">
        <f>'Учет 2б'!$H$433</f>
        <v>0</v>
      </c>
      <c r="J22" s="275">
        <f>'Учет 2б'!$H$435</f>
        <v>0</v>
      </c>
      <c r="K22" s="276">
        <f>'Учет 2б'!$H$437</f>
        <v>0</v>
      </c>
      <c r="L22" s="273">
        <f>'Учет 2б'!$I$429</f>
        <v>0</v>
      </c>
      <c r="M22" s="274">
        <f>'Учет 2б'!$I$431</f>
        <v>0</v>
      </c>
      <c r="N22" s="274">
        <f>'Учет 2б'!$I$433</f>
        <v>0</v>
      </c>
      <c r="O22" s="275">
        <f>'Учет 2б'!$I$435</f>
        <v>0</v>
      </c>
      <c r="P22" s="276">
        <f>'Учет 2б'!$I$437</f>
        <v>0</v>
      </c>
      <c r="Q22" s="273">
        <f>'Учет 2б'!$J$429</f>
        <v>0</v>
      </c>
      <c r="R22" s="274">
        <f>'Учет 2б'!$J$431</f>
        <v>0</v>
      </c>
      <c r="S22" s="274">
        <f>'Учет 2б'!$J$433</f>
        <v>0</v>
      </c>
      <c r="T22" s="275">
        <f>'Учет 2б'!$J$435</f>
        <v>0</v>
      </c>
      <c r="U22" s="276">
        <f>'Учет 2б'!$J$437</f>
        <v>0</v>
      </c>
      <c r="V22" s="273">
        <f>'Учет 2б'!$K$429</f>
        <v>0</v>
      </c>
      <c r="W22" s="274">
        <f>'Учет 2б'!$K$431</f>
        <v>0</v>
      </c>
      <c r="X22" s="274">
        <f>'Учет 2б'!$K$433</f>
        <v>0</v>
      </c>
      <c r="Y22" s="275">
        <f>'Учет 2б'!$K$435</f>
        <v>0</v>
      </c>
      <c r="Z22" s="276">
        <f>'Учет 2б'!$K$437</f>
        <v>0</v>
      </c>
      <c r="AA22" s="273">
        <f>'Учет 2б'!$L$429</f>
        <v>0</v>
      </c>
      <c r="AB22" s="274">
        <f>'Учет 2б'!$L$431</f>
        <v>0</v>
      </c>
      <c r="AC22" s="274">
        <f>'Учет 2б'!$L$433</f>
        <v>0</v>
      </c>
      <c r="AD22" s="275">
        <f>'Учет 2б'!$L$435</f>
        <v>0</v>
      </c>
      <c r="AE22" s="276">
        <f>'Учет 2б'!$L$437</f>
        <v>0</v>
      </c>
      <c r="AF22" s="273">
        <f>'Учет 2б'!$M$429</f>
        <v>0</v>
      </c>
      <c r="AG22" s="274">
        <f>'Учет 2б'!$M$431</f>
        <v>0</v>
      </c>
      <c r="AH22" s="274">
        <f>'Учет 2б'!$M$433</f>
        <v>0</v>
      </c>
      <c r="AI22" s="275">
        <f>'Учет 2б'!$M$435</f>
        <v>0</v>
      </c>
      <c r="AJ22" s="276">
        <f>'Учет 2б'!$M$437</f>
        <v>0</v>
      </c>
      <c r="AK22" s="273">
        <f>'Учет 2б'!$N$429</f>
        <v>0</v>
      </c>
      <c r="AL22" s="274">
        <f>'Учет 2б'!$N$431</f>
        <v>0</v>
      </c>
      <c r="AM22" s="274">
        <f>'Учет 2б'!$N$433</f>
        <v>0</v>
      </c>
      <c r="AN22" s="275">
        <f>'Учет 2б'!$N$435</f>
        <v>0</v>
      </c>
      <c r="AO22" s="276">
        <f>'Учет 2б'!$N$437</f>
        <v>0</v>
      </c>
      <c r="AP22" s="273">
        <f>'Учет 2б'!$O$429</f>
        <v>0</v>
      </c>
      <c r="AQ22" s="274">
        <f>'Учет 2б'!$O$431</f>
        <v>0</v>
      </c>
      <c r="AR22" s="274">
        <f>'Учет 2б'!$O$433</f>
        <v>0</v>
      </c>
      <c r="AS22" s="275">
        <f>'Учет 2б'!$O$435</f>
        <v>0</v>
      </c>
      <c r="AT22" s="276">
        <f>'Учет 2б'!$O$437</f>
        <v>0</v>
      </c>
      <c r="AU22" s="273">
        <f>'Учет 2б'!$P$429</f>
        <v>0</v>
      </c>
      <c r="AV22" s="274">
        <f>'Учет 2б'!$P$431</f>
        <v>0</v>
      </c>
      <c r="AW22" s="274">
        <f>'Учет 2б'!$P$433</f>
        <v>0</v>
      </c>
      <c r="AX22" s="275">
        <f>'Учет 2б'!$P$435</f>
        <v>0</v>
      </c>
      <c r="AY22" s="276">
        <f>'Учет 2б'!$P$437</f>
        <v>0</v>
      </c>
      <c r="AZ22" s="273">
        <f>'Учет 2б'!$Q$429</f>
        <v>0</v>
      </c>
      <c r="BA22" s="274">
        <f>'Учет 2б'!$Q$431</f>
        <v>0</v>
      </c>
      <c r="BB22" s="274">
        <f>'Учет 2б'!$Q$433</f>
        <v>0</v>
      </c>
      <c r="BC22" s="275">
        <f>'Учет 2б'!$Q$435</f>
        <v>0</v>
      </c>
      <c r="BD22" s="276">
        <f>'Учет 2б'!$Q$437</f>
        <v>0</v>
      </c>
      <c r="BE22" s="273">
        <f>'Учет 2б'!$R$429</f>
        <v>0</v>
      </c>
      <c r="BF22" s="274">
        <f>'Учет 2б'!$R$431</f>
        <v>0</v>
      </c>
      <c r="BG22" s="274">
        <f>'Учет 2б'!$R$433</f>
        <v>0</v>
      </c>
      <c r="BH22" s="275">
        <f>'Учет 2б'!$R$435</f>
        <v>0</v>
      </c>
      <c r="BI22" s="276">
        <f>'Учет 2б'!$R$437</f>
        <v>0</v>
      </c>
      <c r="BJ22" s="273">
        <f>'Учет 2б'!$S$429</f>
        <v>0</v>
      </c>
      <c r="BK22" s="274">
        <f>'Учет 2б'!$S$431</f>
        <v>0</v>
      </c>
      <c r="BL22" s="274">
        <f>'Учет 2б'!$S$433</f>
        <v>0</v>
      </c>
      <c r="BM22" s="275">
        <f>'Учет 2б'!$S$435</f>
        <v>0</v>
      </c>
      <c r="BN22" s="276">
        <f>'Учет 2б'!$S$437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90">
        <f>'Учет 2б'!$C$439</f>
        <v>222</v>
      </c>
      <c r="B23" s="269">
        <f>'Учет 2б'!$G$488</f>
        <v>0</v>
      </c>
      <c r="C23" s="270">
        <f>'Учет 2б'!$G$490</f>
        <v>0</v>
      </c>
      <c r="D23" s="270">
        <f>'Учет 2б'!$G$492</f>
        <v>0</v>
      </c>
      <c r="E23" s="271">
        <f>'Учет 2б'!$G$494</f>
        <v>0</v>
      </c>
      <c r="F23" s="272">
        <f>'Учет 2б'!$G$496</f>
        <v>0</v>
      </c>
      <c r="G23" s="269">
        <f>'Учет 2б'!$H$488</f>
        <v>0</v>
      </c>
      <c r="H23" s="270">
        <f>'Учет 2б'!$H$490</f>
        <v>0</v>
      </c>
      <c r="I23" s="270">
        <f>'Учет 2б'!$H$492</f>
        <v>0</v>
      </c>
      <c r="J23" s="271">
        <f>'Учет 2б'!$H$494</f>
        <v>0</v>
      </c>
      <c r="K23" s="272">
        <f>'Учет 2б'!$H$496</f>
        <v>0</v>
      </c>
      <c r="L23" s="269">
        <f>'Учет 2б'!$I$488</f>
        <v>0</v>
      </c>
      <c r="M23" s="270">
        <f>'Учет 2б'!$I$490</f>
        <v>0</v>
      </c>
      <c r="N23" s="270">
        <f>'Учет 2б'!$I$492</f>
        <v>0</v>
      </c>
      <c r="O23" s="271">
        <f>'Учет 2б'!$I$494</f>
        <v>0</v>
      </c>
      <c r="P23" s="272">
        <f>'Учет 2б'!$I$496</f>
        <v>0</v>
      </c>
      <c r="Q23" s="269">
        <f>'Учет 2б'!$J$488</f>
        <v>0</v>
      </c>
      <c r="R23" s="270">
        <f>'Учет 2б'!$J$490</f>
        <v>0</v>
      </c>
      <c r="S23" s="270">
        <f>'Учет 2б'!$J$492</f>
        <v>0</v>
      </c>
      <c r="T23" s="271">
        <f>'Учет 2б'!$J$494</f>
        <v>0</v>
      </c>
      <c r="U23" s="272">
        <f>'Учет 2б'!$J$496</f>
        <v>0</v>
      </c>
      <c r="V23" s="269">
        <f>'Учет 2б'!$K$488</f>
        <v>0</v>
      </c>
      <c r="W23" s="270">
        <f>'Учет 2б'!$K$490</f>
        <v>0</v>
      </c>
      <c r="X23" s="270">
        <f>'Учет 2б'!$K$492</f>
        <v>0</v>
      </c>
      <c r="Y23" s="271">
        <f>'Учет 2б'!$K$494</f>
        <v>0</v>
      </c>
      <c r="Z23" s="272">
        <f>'Учет 2б'!$K$496</f>
        <v>0</v>
      </c>
      <c r="AA23" s="269">
        <f>'Учет 2б'!$L$488</f>
        <v>0</v>
      </c>
      <c r="AB23" s="270">
        <f>'Учет 2б'!$L$490</f>
        <v>0</v>
      </c>
      <c r="AC23" s="270">
        <f>'Учет 2б'!$L$492</f>
        <v>0</v>
      </c>
      <c r="AD23" s="271">
        <f>'Учет 2б'!$L$494</f>
        <v>0</v>
      </c>
      <c r="AE23" s="272">
        <f>'Учет 2б'!$L$496</f>
        <v>0</v>
      </c>
      <c r="AF23" s="269">
        <f>'Учет 2б'!$M$488</f>
        <v>0</v>
      </c>
      <c r="AG23" s="270">
        <f>'Учет 2б'!$M$490</f>
        <v>0</v>
      </c>
      <c r="AH23" s="270">
        <f>'Учет 2б'!$M$492</f>
        <v>0</v>
      </c>
      <c r="AI23" s="271">
        <f>'Учет 2б'!$M$494</f>
        <v>0</v>
      </c>
      <c r="AJ23" s="272">
        <f>'Учет 2б'!$M$496</f>
        <v>0</v>
      </c>
      <c r="AK23" s="269">
        <f>'Учет 2б'!$N$488</f>
        <v>0</v>
      </c>
      <c r="AL23" s="270">
        <f>'Учет 2б'!$N$490</f>
        <v>0</v>
      </c>
      <c r="AM23" s="270">
        <f>'Учет 2б'!$N$492</f>
        <v>0</v>
      </c>
      <c r="AN23" s="271">
        <f>'Учет 2б'!$N$494</f>
        <v>0</v>
      </c>
      <c r="AO23" s="272">
        <f>'Учет 2б'!$N$496</f>
        <v>0</v>
      </c>
      <c r="AP23" s="269">
        <f>'Учет 2б'!$O$488</f>
        <v>0</v>
      </c>
      <c r="AQ23" s="270">
        <f>'Учет 2б'!$O$490</f>
        <v>0</v>
      </c>
      <c r="AR23" s="270">
        <f>'Учет 2б'!$O$492</f>
        <v>0</v>
      </c>
      <c r="AS23" s="271">
        <f>'Учет 2б'!$O$494</f>
        <v>0</v>
      </c>
      <c r="AT23" s="272">
        <f>'Учет 2б'!$O$496</f>
        <v>0</v>
      </c>
      <c r="AU23" s="269">
        <f>'Учет 2б'!$P$488</f>
        <v>0</v>
      </c>
      <c r="AV23" s="270">
        <f>'Учет 2б'!$P$490</f>
        <v>0</v>
      </c>
      <c r="AW23" s="270">
        <f>'Учет 2б'!$P$492</f>
        <v>0</v>
      </c>
      <c r="AX23" s="271">
        <f>'Учет 2б'!$P$494</f>
        <v>0</v>
      </c>
      <c r="AY23" s="272">
        <f>'Учет 2б'!$P$496</f>
        <v>0</v>
      </c>
      <c r="AZ23" s="269">
        <f>'Учет 2б'!$Q$488</f>
        <v>0</v>
      </c>
      <c r="BA23" s="270">
        <f>'Учет 2б'!$Q$490</f>
        <v>0</v>
      </c>
      <c r="BB23" s="270">
        <f>'Учет 2б'!$Q$492</f>
        <v>0</v>
      </c>
      <c r="BC23" s="271">
        <f>'Учет 2б'!$Q$494</f>
        <v>0</v>
      </c>
      <c r="BD23" s="272">
        <f>'Учет 2б'!$Q$496</f>
        <v>0</v>
      </c>
      <c r="BE23" s="269">
        <f>'Учет 2б'!$R$488</f>
        <v>0</v>
      </c>
      <c r="BF23" s="270">
        <f>'Учет 2б'!$R$490</f>
        <v>0</v>
      </c>
      <c r="BG23" s="270">
        <f>'Учет 2б'!$R$492</f>
        <v>0</v>
      </c>
      <c r="BH23" s="271">
        <f>'Учет 2б'!$R$494</f>
        <v>0</v>
      </c>
      <c r="BI23" s="272">
        <f>'Учет 2б'!$R$496</f>
        <v>0</v>
      </c>
      <c r="BJ23" s="269">
        <f>'Учет 2б'!$S$488</f>
        <v>0</v>
      </c>
      <c r="BK23" s="270">
        <f>'Учет 2б'!$S$490</f>
        <v>0</v>
      </c>
      <c r="BL23" s="270">
        <f>'Учет 2б'!$S$492</f>
        <v>0</v>
      </c>
      <c r="BM23" s="271">
        <f>'Учет 2б'!$S$494</f>
        <v>0</v>
      </c>
      <c r="BN23" s="272">
        <f>'Учет 2б'!$S$496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90"/>
      <c r="B24" s="273">
        <f>'Учет 2б'!$G$489</f>
        <v>0</v>
      </c>
      <c r="C24" s="274">
        <f>'Учет 2б'!$G$491</f>
        <v>0</v>
      </c>
      <c r="D24" s="274">
        <f>'Учет 2б'!$G$493</f>
        <v>0</v>
      </c>
      <c r="E24" s="275">
        <f>'Учет 2б'!$G$495</f>
        <v>0</v>
      </c>
      <c r="F24" s="276">
        <f>'Учет 2б'!$G$497</f>
        <v>0</v>
      </c>
      <c r="G24" s="273">
        <f>'Учет 2б'!$H$489</f>
        <v>0</v>
      </c>
      <c r="H24" s="274">
        <f>'Учет 2б'!$H$491</f>
        <v>0</v>
      </c>
      <c r="I24" s="274">
        <f>'Учет 2б'!$H$493</f>
        <v>0</v>
      </c>
      <c r="J24" s="275">
        <f>'Учет 2б'!$H$495</f>
        <v>0</v>
      </c>
      <c r="K24" s="276">
        <f>'Учет 2б'!$H$497</f>
        <v>0</v>
      </c>
      <c r="L24" s="273">
        <f>'Учет 2б'!$I$489</f>
        <v>0</v>
      </c>
      <c r="M24" s="274">
        <f>'Учет 2б'!$I$491</f>
        <v>0</v>
      </c>
      <c r="N24" s="274">
        <f>'Учет 2б'!$I$493</f>
        <v>0</v>
      </c>
      <c r="O24" s="275">
        <f>'Учет 2б'!$I$495</f>
        <v>0</v>
      </c>
      <c r="P24" s="276">
        <f>'Учет 2б'!$I$497</f>
        <v>0</v>
      </c>
      <c r="Q24" s="273">
        <f>'Учет 2б'!$J$489</f>
        <v>0</v>
      </c>
      <c r="R24" s="274">
        <f>'Учет 2б'!$J$491</f>
        <v>0</v>
      </c>
      <c r="S24" s="274">
        <f>'Учет 2б'!$J$493</f>
        <v>0</v>
      </c>
      <c r="T24" s="275">
        <f>'Учет 2б'!$J$495</f>
        <v>0</v>
      </c>
      <c r="U24" s="276">
        <f>'Учет 2б'!$J$497</f>
        <v>0</v>
      </c>
      <c r="V24" s="273">
        <f>'Учет 2б'!$K$489</f>
        <v>0</v>
      </c>
      <c r="W24" s="274">
        <f>'Учет 2б'!$K$491</f>
        <v>0</v>
      </c>
      <c r="X24" s="274">
        <f>'Учет 2б'!$K$493</f>
        <v>0</v>
      </c>
      <c r="Y24" s="275">
        <f>'Учет 2б'!$K$495</f>
        <v>0</v>
      </c>
      <c r="Z24" s="276">
        <f>'Учет 2б'!$K$497</f>
        <v>0</v>
      </c>
      <c r="AA24" s="273">
        <f>'Учет 2б'!$L$489</f>
        <v>0</v>
      </c>
      <c r="AB24" s="274">
        <f>'Учет 2б'!$L$491</f>
        <v>0</v>
      </c>
      <c r="AC24" s="274">
        <f>'Учет 2б'!$L$493</f>
        <v>0</v>
      </c>
      <c r="AD24" s="275">
        <f>'Учет 2б'!$L$495</f>
        <v>0</v>
      </c>
      <c r="AE24" s="276">
        <f>'Учет 2б'!$L$497</f>
        <v>0</v>
      </c>
      <c r="AF24" s="273">
        <f>'Учет 2б'!$M$489</f>
        <v>0</v>
      </c>
      <c r="AG24" s="274">
        <f>'Учет 2б'!$M$491</f>
        <v>0</v>
      </c>
      <c r="AH24" s="274">
        <f>'Учет 2б'!$M$493</f>
        <v>0</v>
      </c>
      <c r="AI24" s="275">
        <f>'Учет 2б'!$M$495</f>
        <v>0</v>
      </c>
      <c r="AJ24" s="276">
        <f>'Учет 2б'!$M$497</f>
        <v>0</v>
      </c>
      <c r="AK24" s="273">
        <f>'Учет 2б'!$N$489</f>
        <v>0</v>
      </c>
      <c r="AL24" s="274">
        <f>'Учет 2б'!$N$491</f>
        <v>0</v>
      </c>
      <c r="AM24" s="274">
        <f>'Учет 2б'!$N$493</f>
        <v>0</v>
      </c>
      <c r="AN24" s="275">
        <f>'Учет 2б'!$N$495</f>
        <v>0</v>
      </c>
      <c r="AO24" s="276">
        <f>'Учет 2б'!$N$497</f>
        <v>0</v>
      </c>
      <c r="AP24" s="273">
        <f>'Учет 2б'!$O$489</f>
        <v>0</v>
      </c>
      <c r="AQ24" s="274">
        <f>'Учет 2б'!$O$491</f>
        <v>0</v>
      </c>
      <c r="AR24" s="274">
        <f>'Учет 2б'!$O$493</f>
        <v>0</v>
      </c>
      <c r="AS24" s="275">
        <f>'Учет 2б'!$O$495</f>
        <v>0</v>
      </c>
      <c r="AT24" s="276">
        <f>'Учет 2б'!$O$497</f>
        <v>0</v>
      </c>
      <c r="AU24" s="273">
        <f>'Учет 2б'!$P$489</f>
        <v>0</v>
      </c>
      <c r="AV24" s="274">
        <f>'Учет 2б'!$P$491</f>
        <v>0</v>
      </c>
      <c r="AW24" s="274">
        <f>'Учет 2б'!$P$493</f>
        <v>0</v>
      </c>
      <c r="AX24" s="275">
        <f>'Учет 2б'!$P$495</f>
        <v>0</v>
      </c>
      <c r="AY24" s="276">
        <f>'Учет 2б'!$P$497</f>
        <v>0</v>
      </c>
      <c r="AZ24" s="273">
        <f>'Учет 2б'!$Q$489</f>
        <v>0</v>
      </c>
      <c r="BA24" s="274">
        <f>'Учет 2б'!$Q$491</f>
        <v>0</v>
      </c>
      <c r="BB24" s="274">
        <f>'Учет 2б'!$Q$493</f>
        <v>0</v>
      </c>
      <c r="BC24" s="275">
        <f>'Учет 2б'!$Q$495</f>
        <v>0</v>
      </c>
      <c r="BD24" s="276">
        <f>'Учет 2б'!$Q$497</f>
        <v>0</v>
      </c>
      <c r="BE24" s="273">
        <f>'Учет 2б'!$R$489</f>
        <v>0</v>
      </c>
      <c r="BF24" s="274">
        <f>'Учет 2б'!$R$491</f>
        <v>0</v>
      </c>
      <c r="BG24" s="274">
        <f>'Учет 2б'!$R$493</f>
        <v>0</v>
      </c>
      <c r="BH24" s="275">
        <f>'Учет 2б'!$R$495</f>
        <v>0</v>
      </c>
      <c r="BI24" s="276">
        <f>'Учет 2б'!$R$497</f>
        <v>0</v>
      </c>
      <c r="BJ24" s="273">
        <f>'Учет 2б'!$S$489</f>
        <v>0</v>
      </c>
      <c r="BK24" s="274">
        <f>'Учет 2б'!$S$491</f>
        <v>0</v>
      </c>
      <c r="BL24" s="274">
        <f>'Учет 2б'!$S$493</f>
        <v>0</v>
      </c>
      <c r="BM24" s="275">
        <f>'Учет 2б'!$S$495</f>
        <v>0</v>
      </c>
      <c r="BN24" s="276">
        <f>'Учет 2б'!$S$497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90">
        <f>'Учет 2б'!$C$499</f>
        <v>223</v>
      </c>
      <c r="B25" s="269">
        <f>'Учет 2б'!$G$548</f>
        <v>0</v>
      </c>
      <c r="C25" s="270">
        <f>'Учет 2б'!$G$550</f>
        <v>0</v>
      </c>
      <c r="D25" s="270">
        <f>'Учет 2б'!$G$552</f>
        <v>0</v>
      </c>
      <c r="E25" s="271">
        <f>'Учет 2б'!$G$554</f>
        <v>0</v>
      </c>
      <c r="F25" s="272">
        <f>'Учет 2б'!$G$556</f>
        <v>0</v>
      </c>
      <c r="G25" s="269">
        <f>'Учет 2б'!$H$548</f>
        <v>0</v>
      </c>
      <c r="H25" s="270">
        <f>'Учет 2б'!$H$550</f>
        <v>0</v>
      </c>
      <c r="I25" s="270">
        <f>'Учет 2б'!$H$552</f>
        <v>0</v>
      </c>
      <c r="J25" s="271">
        <f>'Учет 2б'!$H$554</f>
        <v>0</v>
      </c>
      <c r="K25" s="272">
        <f>'Учет 2б'!$H$556</f>
        <v>0</v>
      </c>
      <c r="L25" s="269">
        <f>'Учет 2б'!$I$548</f>
        <v>0</v>
      </c>
      <c r="M25" s="270">
        <f>'Учет 2б'!$I$550</f>
        <v>0</v>
      </c>
      <c r="N25" s="270">
        <f>'Учет 2б'!$I$552</f>
        <v>0</v>
      </c>
      <c r="O25" s="271">
        <f>'Учет 2б'!$I$554</f>
        <v>0</v>
      </c>
      <c r="P25" s="272">
        <f>'Учет 2б'!$I$556</f>
        <v>0</v>
      </c>
      <c r="Q25" s="269">
        <f>'Учет 2б'!$J$548</f>
        <v>0</v>
      </c>
      <c r="R25" s="270">
        <f>'Учет 2б'!$J$550</f>
        <v>0</v>
      </c>
      <c r="S25" s="270">
        <f>'Учет 2б'!$J$552</f>
        <v>0</v>
      </c>
      <c r="T25" s="271">
        <f>'Учет 2б'!$J$554</f>
        <v>0</v>
      </c>
      <c r="U25" s="272">
        <f>'Учет 2б'!$J$556</f>
        <v>0</v>
      </c>
      <c r="V25" s="269">
        <f>'Учет 2б'!$K$548</f>
        <v>0</v>
      </c>
      <c r="W25" s="270">
        <f>'Учет 2б'!$K$550</f>
        <v>0</v>
      </c>
      <c r="X25" s="270">
        <f>'Учет 2б'!$K$552</f>
        <v>0</v>
      </c>
      <c r="Y25" s="271">
        <f>'Учет 2б'!$K$554</f>
        <v>0</v>
      </c>
      <c r="Z25" s="272">
        <f>'Учет 2б'!$K$556</f>
        <v>0</v>
      </c>
      <c r="AA25" s="269">
        <f>'Учет 2б'!$L$548</f>
        <v>0</v>
      </c>
      <c r="AB25" s="270">
        <f>'Учет 2б'!$L$550</f>
        <v>0</v>
      </c>
      <c r="AC25" s="270">
        <f>'Учет 2б'!$L$552</f>
        <v>0</v>
      </c>
      <c r="AD25" s="271">
        <f>'Учет 2б'!$L$554</f>
        <v>0</v>
      </c>
      <c r="AE25" s="272">
        <f>'Учет 2б'!$L$556</f>
        <v>0</v>
      </c>
      <c r="AF25" s="269">
        <f>'Учет 2б'!$M$548</f>
        <v>0</v>
      </c>
      <c r="AG25" s="270">
        <f>'Учет 2б'!$M$550</f>
        <v>0</v>
      </c>
      <c r="AH25" s="270">
        <f>'Учет 2б'!$M$552</f>
        <v>0</v>
      </c>
      <c r="AI25" s="271">
        <f>'Учет 2б'!$M$554</f>
        <v>0</v>
      </c>
      <c r="AJ25" s="272">
        <f>'Учет 2б'!$M$556</f>
        <v>0</v>
      </c>
      <c r="AK25" s="269">
        <f>'Учет 2б'!$N$548</f>
        <v>0</v>
      </c>
      <c r="AL25" s="270">
        <f>'Учет 2б'!$N$550</f>
        <v>0</v>
      </c>
      <c r="AM25" s="270">
        <f>'Учет 2б'!$N$552</f>
        <v>0</v>
      </c>
      <c r="AN25" s="271">
        <f>'Учет 2б'!$N$554</f>
        <v>0</v>
      </c>
      <c r="AO25" s="272">
        <f>'Учет 2б'!$N$556</f>
        <v>0</v>
      </c>
      <c r="AP25" s="269">
        <f>'Учет 2б'!$O$548</f>
        <v>0</v>
      </c>
      <c r="AQ25" s="270">
        <f>'Учет 2б'!$O$550</f>
        <v>0</v>
      </c>
      <c r="AR25" s="270">
        <f>'Учет 2б'!$O$552</f>
        <v>0</v>
      </c>
      <c r="AS25" s="271">
        <f>'Учет 2б'!$O$554</f>
        <v>0</v>
      </c>
      <c r="AT25" s="272">
        <f>'Учет 2б'!$O$556</f>
        <v>0</v>
      </c>
      <c r="AU25" s="269">
        <f>'Учет 2б'!$P$548</f>
        <v>0</v>
      </c>
      <c r="AV25" s="270">
        <f>'Учет 2б'!$P$550</f>
        <v>0</v>
      </c>
      <c r="AW25" s="270">
        <f>'Учет 2б'!$P$552</f>
        <v>0</v>
      </c>
      <c r="AX25" s="271">
        <f>'Учет 2б'!$P$554</f>
        <v>0</v>
      </c>
      <c r="AY25" s="272">
        <f>'Учет 2б'!$P$556</f>
        <v>0</v>
      </c>
      <c r="AZ25" s="269">
        <f>'Учет 2б'!$Q$548</f>
        <v>0</v>
      </c>
      <c r="BA25" s="270">
        <f>'Учет 2б'!$Q$550</f>
        <v>0</v>
      </c>
      <c r="BB25" s="270">
        <f>'Учет 2б'!$Q$552</f>
        <v>0</v>
      </c>
      <c r="BC25" s="271">
        <f>'Учет 2б'!$Q$554</f>
        <v>0</v>
      </c>
      <c r="BD25" s="272">
        <f>'Учет 2б'!$Q$556</f>
        <v>0</v>
      </c>
      <c r="BE25" s="269">
        <f>'Учет 2б'!$R$548</f>
        <v>0</v>
      </c>
      <c r="BF25" s="270">
        <f>'Учет 2б'!$R$550</f>
        <v>0</v>
      </c>
      <c r="BG25" s="270">
        <f>'Учет 2б'!$R$552</f>
        <v>0</v>
      </c>
      <c r="BH25" s="271">
        <f>'Учет 2б'!$R$554</f>
        <v>0</v>
      </c>
      <c r="BI25" s="272">
        <f>'Учет 2б'!$R$556</f>
        <v>0</v>
      </c>
      <c r="BJ25" s="269">
        <f>'Учет 2б'!$S$548</f>
        <v>0</v>
      </c>
      <c r="BK25" s="270">
        <f>'Учет 2б'!$S$550</f>
        <v>0</v>
      </c>
      <c r="BL25" s="270">
        <f>'Учет 2б'!$S$552</f>
        <v>0</v>
      </c>
      <c r="BM25" s="271">
        <f>'Учет 2б'!$S$554</f>
        <v>0</v>
      </c>
      <c r="BN25" s="272">
        <f>'Учет 2б'!$S$556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90"/>
      <c r="B26" s="273">
        <f>'Учет 2б'!$G$549</f>
        <v>0</v>
      </c>
      <c r="C26" s="274">
        <f>'Учет 2б'!$G$551</f>
        <v>0</v>
      </c>
      <c r="D26" s="274">
        <f>'Учет 2б'!$G$553</f>
        <v>0</v>
      </c>
      <c r="E26" s="275">
        <f>'Учет 2б'!$G$555</f>
        <v>0</v>
      </c>
      <c r="F26" s="276">
        <f>'Учет 2б'!$G$557</f>
        <v>0</v>
      </c>
      <c r="G26" s="273">
        <f>'Учет 2б'!$H$549</f>
        <v>0</v>
      </c>
      <c r="H26" s="274">
        <f>'Учет 2б'!$H$551</f>
        <v>0</v>
      </c>
      <c r="I26" s="274">
        <f>'Учет 2б'!$H$553</f>
        <v>0</v>
      </c>
      <c r="J26" s="275">
        <f>'Учет 2б'!$H$555</f>
        <v>0</v>
      </c>
      <c r="K26" s="276">
        <f>'Учет 2б'!$H$557</f>
        <v>0</v>
      </c>
      <c r="L26" s="273">
        <f>'Учет 2б'!$I$549</f>
        <v>0</v>
      </c>
      <c r="M26" s="274">
        <f>'Учет 2б'!$I$551</f>
        <v>0</v>
      </c>
      <c r="N26" s="274">
        <f>'Учет 2б'!$I$553</f>
        <v>0</v>
      </c>
      <c r="O26" s="275">
        <f>'Учет 2б'!$I$555</f>
        <v>0</v>
      </c>
      <c r="P26" s="276">
        <f>'Учет 2б'!$I$557</f>
        <v>0</v>
      </c>
      <c r="Q26" s="273">
        <f>'Учет 2б'!$J$549</f>
        <v>0</v>
      </c>
      <c r="R26" s="274">
        <f>'Учет 2б'!$J$551</f>
        <v>0</v>
      </c>
      <c r="S26" s="274">
        <f>'Учет 2б'!$J$553</f>
        <v>0</v>
      </c>
      <c r="T26" s="275">
        <f>'Учет 2б'!$J$555</f>
        <v>0</v>
      </c>
      <c r="U26" s="276">
        <f>'Учет 2б'!$J$557</f>
        <v>0</v>
      </c>
      <c r="V26" s="273">
        <f>'Учет 2б'!$K$549</f>
        <v>0</v>
      </c>
      <c r="W26" s="274">
        <f>'Учет 2б'!$K$551</f>
        <v>0</v>
      </c>
      <c r="X26" s="274">
        <f>'Учет 2б'!$K$553</f>
        <v>0</v>
      </c>
      <c r="Y26" s="275">
        <f>'Учет 2б'!$K$555</f>
        <v>0</v>
      </c>
      <c r="Z26" s="276">
        <f>'Учет 2б'!$K$557</f>
        <v>0</v>
      </c>
      <c r="AA26" s="273">
        <f>'Учет 2б'!$L$549</f>
        <v>0</v>
      </c>
      <c r="AB26" s="274">
        <f>'Учет 2б'!$L$551</f>
        <v>0</v>
      </c>
      <c r="AC26" s="274">
        <f>'Учет 2б'!$L$553</f>
        <v>0</v>
      </c>
      <c r="AD26" s="275">
        <f>'Учет 2б'!$L$555</f>
        <v>0</v>
      </c>
      <c r="AE26" s="276">
        <f>'Учет 2б'!$L$557</f>
        <v>0</v>
      </c>
      <c r="AF26" s="273">
        <f>'Учет 2б'!$M$549</f>
        <v>0</v>
      </c>
      <c r="AG26" s="274">
        <f>'Учет 2б'!$M$551</f>
        <v>0</v>
      </c>
      <c r="AH26" s="274">
        <f>'Учет 2б'!$M$553</f>
        <v>0</v>
      </c>
      <c r="AI26" s="275">
        <f>'Учет 2б'!$M$555</f>
        <v>0</v>
      </c>
      <c r="AJ26" s="276">
        <f>'Учет 2б'!$M$557</f>
        <v>0</v>
      </c>
      <c r="AK26" s="273">
        <f>'Учет 2б'!$N$549</f>
        <v>0</v>
      </c>
      <c r="AL26" s="274">
        <f>'Учет 2б'!$N$551</f>
        <v>0</v>
      </c>
      <c r="AM26" s="274">
        <f>'Учет 2б'!$N$553</f>
        <v>0</v>
      </c>
      <c r="AN26" s="275">
        <f>'Учет 2б'!$N$555</f>
        <v>0</v>
      </c>
      <c r="AO26" s="276">
        <f>'Учет 2б'!$N$557</f>
        <v>0</v>
      </c>
      <c r="AP26" s="273">
        <f>'Учет 2б'!$O$549</f>
        <v>0</v>
      </c>
      <c r="AQ26" s="274">
        <f>'Учет 2б'!$O$551</f>
        <v>0</v>
      </c>
      <c r="AR26" s="274">
        <f>'Учет 2б'!$O$553</f>
        <v>0</v>
      </c>
      <c r="AS26" s="275">
        <f>'Учет 2б'!$O$555</f>
        <v>0</v>
      </c>
      <c r="AT26" s="276">
        <f>'Учет 2б'!$O$557</f>
        <v>0</v>
      </c>
      <c r="AU26" s="273">
        <f>'Учет 2б'!$P$549</f>
        <v>0</v>
      </c>
      <c r="AV26" s="274">
        <f>'Учет 2б'!$P$551</f>
        <v>0</v>
      </c>
      <c r="AW26" s="274">
        <f>'Учет 2б'!$P$553</f>
        <v>0</v>
      </c>
      <c r="AX26" s="275">
        <f>'Учет 2б'!$P$555</f>
        <v>0</v>
      </c>
      <c r="AY26" s="276">
        <f>'Учет 2б'!$P$557</f>
        <v>0</v>
      </c>
      <c r="AZ26" s="273">
        <f>'Учет 2б'!$Q$549</f>
        <v>0</v>
      </c>
      <c r="BA26" s="274">
        <f>'Учет 2б'!$Q$551</f>
        <v>0</v>
      </c>
      <c r="BB26" s="274">
        <f>'Учет 2б'!$Q$553</f>
        <v>0</v>
      </c>
      <c r="BC26" s="275">
        <f>'Учет 2б'!$Q$555</f>
        <v>0</v>
      </c>
      <c r="BD26" s="276">
        <f>'Учет 2б'!$Q$557</f>
        <v>0</v>
      </c>
      <c r="BE26" s="273">
        <f>'Учет 2б'!$R$549</f>
        <v>0</v>
      </c>
      <c r="BF26" s="274">
        <f>'Учет 2б'!$R$551</f>
        <v>0</v>
      </c>
      <c r="BG26" s="274">
        <f>'Учет 2б'!$R$553</f>
        <v>0</v>
      </c>
      <c r="BH26" s="275">
        <f>'Учет 2б'!$R$555</f>
        <v>0</v>
      </c>
      <c r="BI26" s="276">
        <f>'Учет 2б'!$R$557</f>
        <v>0</v>
      </c>
      <c r="BJ26" s="273">
        <f>'Учет 2б'!$S$549</f>
        <v>0</v>
      </c>
      <c r="BK26" s="274">
        <f>'Учет 2б'!$S$551</f>
        <v>0</v>
      </c>
      <c r="BL26" s="274">
        <f>'Учет 2б'!$S$553</f>
        <v>0</v>
      </c>
      <c r="BM26" s="275">
        <f>'Учет 2б'!$S$555</f>
        <v>0</v>
      </c>
      <c r="BN26" s="276">
        <f>'Учет 2б'!$S$557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90">
        <f>'Учет 2б'!$C$559</f>
        <v>224</v>
      </c>
      <c r="B27" s="269">
        <f>'Учет 2б'!$G$608</f>
        <v>0</v>
      </c>
      <c r="C27" s="270">
        <f>'Учет 2б'!$G$610</f>
        <v>0</v>
      </c>
      <c r="D27" s="270">
        <f>'Учет 2б'!$G$612</f>
        <v>0</v>
      </c>
      <c r="E27" s="271">
        <f>'Учет 2б'!$G$614</f>
        <v>0</v>
      </c>
      <c r="F27" s="272">
        <f>'Учет 2б'!$G$616</f>
        <v>0</v>
      </c>
      <c r="G27" s="269">
        <f>'Учет 2б'!$H$608</f>
        <v>0</v>
      </c>
      <c r="H27" s="270">
        <f>'Учет 2б'!$H$610</f>
        <v>0</v>
      </c>
      <c r="I27" s="270">
        <f>'Учет 2б'!$H$612</f>
        <v>0</v>
      </c>
      <c r="J27" s="271">
        <f>'Учет 2б'!$H$614</f>
        <v>0</v>
      </c>
      <c r="K27" s="272">
        <f>'Учет 2б'!$H$616</f>
        <v>0</v>
      </c>
      <c r="L27" s="269">
        <f>'Учет 2б'!$I$608</f>
        <v>0</v>
      </c>
      <c r="M27" s="270">
        <f>'Учет 2б'!$I$610</f>
        <v>0</v>
      </c>
      <c r="N27" s="270">
        <f>'Учет 2б'!$I$612</f>
        <v>0</v>
      </c>
      <c r="O27" s="271">
        <f>'Учет 2б'!$I$614</f>
        <v>0</v>
      </c>
      <c r="P27" s="272">
        <f>'Учет 2б'!$I$616</f>
        <v>0</v>
      </c>
      <c r="Q27" s="269">
        <f>'Учет 2б'!$J$608</f>
        <v>0</v>
      </c>
      <c r="R27" s="270">
        <f>'Учет 2б'!$J$610</f>
        <v>0</v>
      </c>
      <c r="S27" s="270">
        <f>'Учет 2б'!$J$612</f>
        <v>0</v>
      </c>
      <c r="T27" s="271">
        <f>'Учет 2б'!$J$614</f>
        <v>0</v>
      </c>
      <c r="U27" s="272">
        <f>'Учет 2б'!$J$616</f>
        <v>0</v>
      </c>
      <c r="V27" s="269">
        <f>'Учет 2б'!$K$608</f>
        <v>0</v>
      </c>
      <c r="W27" s="270">
        <f>'Учет 2б'!$K$610</f>
        <v>0</v>
      </c>
      <c r="X27" s="270">
        <f>'Учет 2б'!$K$612</f>
        <v>0</v>
      </c>
      <c r="Y27" s="271">
        <f>'Учет 2б'!$K$614</f>
        <v>0</v>
      </c>
      <c r="Z27" s="272">
        <f>'Учет 2б'!$K$616</f>
        <v>0</v>
      </c>
      <c r="AA27" s="269">
        <f>'Учет 2б'!$L$608</f>
        <v>0</v>
      </c>
      <c r="AB27" s="270">
        <f>'Учет 2б'!$L$610</f>
        <v>0</v>
      </c>
      <c r="AC27" s="270">
        <f>'Учет 2б'!$L$612</f>
        <v>0</v>
      </c>
      <c r="AD27" s="271">
        <f>'Учет 2б'!$L$614</f>
        <v>0</v>
      </c>
      <c r="AE27" s="272">
        <f>'Учет 2б'!$L$616</f>
        <v>0</v>
      </c>
      <c r="AF27" s="269">
        <f>'Учет 2б'!$M$608</f>
        <v>0</v>
      </c>
      <c r="AG27" s="270">
        <f>'Учет 2б'!$M$610</f>
        <v>0</v>
      </c>
      <c r="AH27" s="270">
        <f>'Учет 2б'!$M$612</f>
        <v>0</v>
      </c>
      <c r="AI27" s="271">
        <f>'Учет 2б'!$M$614</f>
        <v>0</v>
      </c>
      <c r="AJ27" s="272">
        <f>'Учет 2б'!$M$616</f>
        <v>0</v>
      </c>
      <c r="AK27" s="269">
        <f>'Учет 2б'!$N$608</f>
        <v>0</v>
      </c>
      <c r="AL27" s="270">
        <f>'Учет 2б'!$N$610</f>
        <v>0</v>
      </c>
      <c r="AM27" s="270">
        <f>'Учет 2б'!$N$612</f>
        <v>0</v>
      </c>
      <c r="AN27" s="271">
        <f>'Учет 2б'!$N$614</f>
        <v>0</v>
      </c>
      <c r="AO27" s="272">
        <f>'Учет 2б'!$N$616</f>
        <v>0</v>
      </c>
      <c r="AP27" s="269">
        <f>'Учет 2б'!$O$608</f>
        <v>0</v>
      </c>
      <c r="AQ27" s="270">
        <f>'Учет 2б'!$O$610</f>
        <v>0</v>
      </c>
      <c r="AR27" s="270">
        <f>'Учет 2б'!$O$612</f>
        <v>0</v>
      </c>
      <c r="AS27" s="271">
        <f>'Учет 2б'!$O$614</f>
        <v>0</v>
      </c>
      <c r="AT27" s="272">
        <f>'Учет 2б'!$O$616</f>
        <v>0</v>
      </c>
      <c r="AU27" s="269">
        <f>'Учет 2б'!$P$608</f>
        <v>0</v>
      </c>
      <c r="AV27" s="270">
        <f>'Учет 2б'!$P$610</f>
        <v>0</v>
      </c>
      <c r="AW27" s="270">
        <f>'Учет 2б'!$P$612</f>
        <v>0</v>
      </c>
      <c r="AX27" s="271">
        <f>'Учет 2б'!$P$614</f>
        <v>0</v>
      </c>
      <c r="AY27" s="272">
        <f>'Учет 2б'!$P$616</f>
        <v>0</v>
      </c>
      <c r="AZ27" s="269">
        <f>'Учет 2б'!$Q$608</f>
        <v>0</v>
      </c>
      <c r="BA27" s="270">
        <f>'Учет 2б'!$Q$610</f>
        <v>0</v>
      </c>
      <c r="BB27" s="270">
        <f>'Учет 2б'!$Q$612</f>
        <v>0</v>
      </c>
      <c r="BC27" s="271">
        <f>'Учет 2б'!$Q$614</f>
        <v>0</v>
      </c>
      <c r="BD27" s="272">
        <f>'Учет 2б'!$Q$616</f>
        <v>0</v>
      </c>
      <c r="BE27" s="269">
        <f>'Учет 2б'!$R$608</f>
        <v>0</v>
      </c>
      <c r="BF27" s="270">
        <f>'Учет 2б'!$R$610</f>
        <v>0</v>
      </c>
      <c r="BG27" s="270">
        <f>'Учет 2б'!$R$612</f>
        <v>0</v>
      </c>
      <c r="BH27" s="271">
        <f>'Учет 2б'!$R$614</f>
        <v>0</v>
      </c>
      <c r="BI27" s="272">
        <f>'Учет 2б'!$R$616</f>
        <v>0</v>
      </c>
      <c r="BJ27" s="269">
        <f>'Учет 2б'!$S$608</f>
        <v>0</v>
      </c>
      <c r="BK27" s="270">
        <f>'Учет 2б'!$S$610</f>
        <v>0</v>
      </c>
      <c r="BL27" s="270">
        <f>'Учет 2б'!$S$612</f>
        <v>0</v>
      </c>
      <c r="BM27" s="271">
        <f>'Учет 2б'!$S$614</f>
        <v>0</v>
      </c>
      <c r="BN27" s="272">
        <f>'Учет 2б'!$S$616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90"/>
      <c r="B28" s="273">
        <f>'Учет 2б'!$G$609</f>
        <v>0</v>
      </c>
      <c r="C28" s="274">
        <f>'Учет 2б'!$G$611</f>
        <v>0</v>
      </c>
      <c r="D28" s="274">
        <f>'Учет 2б'!$G$613</f>
        <v>0</v>
      </c>
      <c r="E28" s="275">
        <f>'Учет 2б'!$G$615</f>
        <v>0</v>
      </c>
      <c r="F28" s="276">
        <f>'Учет 2б'!$G$617</f>
        <v>0</v>
      </c>
      <c r="G28" s="273">
        <f>'Учет 2б'!$H$609</f>
        <v>0</v>
      </c>
      <c r="H28" s="274">
        <f>'Учет 2б'!$H$611</f>
        <v>0</v>
      </c>
      <c r="I28" s="274">
        <f>'Учет 2б'!$H$613</f>
        <v>0</v>
      </c>
      <c r="J28" s="275">
        <f>'Учет 2б'!$H$615</f>
        <v>0</v>
      </c>
      <c r="K28" s="276">
        <f>'Учет 2б'!$H$617</f>
        <v>0</v>
      </c>
      <c r="L28" s="273">
        <f>'Учет 2б'!$I$609</f>
        <v>0</v>
      </c>
      <c r="M28" s="274">
        <f>'Учет 2б'!$I$611</f>
        <v>0</v>
      </c>
      <c r="N28" s="274">
        <f>'Учет 2б'!$I$613</f>
        <v>0</v>
      </c>
      <c r="O28" s="275">
        <f>'Учет 2б'!$I$615</f>
        <v>0</v>
      </c>
      <c r="P28" s="276">
        <f>'Учет 2б'!$I$617</f>
        <v>0</v>
      </c>
      <c r="Q28" s="273">
        <f>'Учет 2б'!$J$609</f>
        <v>0</v>
      </c>
      <c r="R28" s="274">
        <f>'Учет 2б'!$J$611</f>
        <v>0</v>
      </c>
      <c r="S28" s="274">
        <f>'Учет 2б'!$J$613</f>
        <v>0</v>
      </c>
      <c r="T28" s="275">
        <f>'Учет 2б'!$J$615</f>
        <v>0</v>
      </c>
      <c r="U28" s="276">
        <f>'Учет 2б'!$J$617</f>
        <v>0</v>
      </c>
      <c r="V28" s="273">
        <f>'Учет 2б'!$K$609</f>
        <v>0</v>
      </c>
      <c r="W28" s="274">
        <f>'Учет 2б'!$K$611</f>
        <v>0</v>
      </c>
      <c r="X28" s="274">
        <f>'Учет 2б'!$K$613</f>
        <v>0</v>
      </c>
      <c r="Y28" s="275">
        <f>'Учет 2б'!$K$615</f>
        <v>0</v>
      </c>
      <c r="Z28" s="276">
        <f>'Учет 2б'!$K$617</f>
        <v>0</v>
      </c>
      <c r="AA28" s="273">
        <f>'Учет 2б'!$L$609</f>
        <v>0</v>
      </c>
      <c r="AB28" s="274">
        <f>'Учет 2б'!$L$611</f>
        <v>0</v>
      </c>
      <c r="AC28" s="274">
        <f>'Учет 2б'!$L$613</f>
        <v>0</v>
      </c>
      <c r="AD28" s="275">
        <f>'Учет 2б'!$L$615</f>
        <v>0</v>
      </c>
      <c r="AE28" s="276">
        <f>'Учет 2б'!$L$617</f>
        <v>0</v>
      </c>
      <c r="AF28" s="273">
        <f>'Учет 2б'!$M$609</f>
        <v>0</v>
      </c>
      <c r="AG28" s="274">
        <f>'Учет 2б'!$M$611</f>
        <v>0</v>
      </c>
      <c r="AH28" s="274">
        <f>'Учет 2б'!$M$613</f>
        <v>0</v>
      </c>
      <c r="AI28" s="275">
        <f>'Учет 2б'!$M$615</f>
        <v>0</v>
      </c>
      <c r="AJ28" s="276">
        <f>'Учет 2б'!$M$617</f>
        <v>0</v>
      </c>
      <c r="AK28" s="273">
        <f>'Учет 2б'!$N$609</f>
        <v>0</v>
      </c>
      <c r="AL28" s="274">
        <f>'Учет 2б'!$N$611</f>
        <v>0</v>
      </c>
      <c r="AM28" s="274">
        <f>'Учет 2б'!$N$613</f>
        <v>0</v>
      </c>
      <c r="AN28" s="275">
        <f>'Учет 2б'!$N$615</f>
        <v>0</v>
      </c>
      <c r="AO28" s="276">
        <f>'Учет 2б'!$N$617</f>
        <v>0</v>
      </c>
      <c r="AP28" s="273">
        <f>'Учет 2б'!$O$609</f>
        <v>0</v>
      </c>
      <c r="AQ28" s="274">
        <f>'Учет 2б'!$O$611</f>
        <v>0</v>
      </c>
      <c r="AR28" s="274">
        <f>'Учет 2б'!$O$613</f>
        <v>0</v>
      </c>
      <c r="AS28" s="275">
        <f>'Учет 2б'!$O$615</f>
        <v>0</v>
      </c>
      <c r="AT28" s="276">
        <f>'Учет 2б'!$O$617</f>
        <v>0</v>
      </c>
      <c r="AU28" s="273">
        <f>'Учет 2б'!$P$609</f>
        <v>0</v>
      </c>
      <c r="AV28" s="274">
        <f>'Учет 2б'!$P$611</f>
        <v>0</v>
      </c>
      <c r="AW28" s="274">
        <f>'Учет 2б'!$P$613</f>
        <v>0</v>
      </c>
      <c r="AX28" s="275">
        <f>'Учет 2б'!$P$615</f>
        <v>0</v>
      </c>
      <c r="AY28" s="276">
        <f>'Учет 2б'!$P$617</f>
        <v>0</v>
      </c>
      <c r="AZ28" s="273">
        <f>'Учет 2б'!$Q$609</f>
        <v>0</v>
      </c>
      <c r="BA28" s="274">
        <f>'Учет 2б'!$Q$611</f>
        <v>0</v>
      </c>
      <c r="BB28" s="274">
        <f>'Учет 2б'!$Q$613</f>
        <v>0</v>
      </c>
      <c r="BC28" s="275">
        <f>'Учет 2б'!$Q$615</f>
        <v>0</v>
      </c>
      <c r="BD28" s="276">
        <f>'Учет 2б'!$Q$617</f>
        <v>0</v>
      </c>
      <c r="BE28" s="273">
        <f>'Учет 2б'!$R$609</f>
        <v>0</v>
      </c>
      <c r="BF28" s="274">
        <f>'Учет 2б'!$R$611</f>
        <v>0</v>
      </c>
      <c r="BG28" s="274">
        <f>'Учет 2б'!$R$613</f>
        <v>0</v>
      </c>
      <c r="BH28" s="275">
        <f>'Учет 2б'!$R$615</f>
        <v>0</v>
      </c>
      <c r="BI28" s="276">
        <f>'Учет 2б'!$R$617</f>
        <v>0</v>
      </c>
      <c r="BJ28" s="273">
        <f>'Учет 2б'!$S$609</f>
        <v>0</v>
      </c>
      <c r="BK28" s="274">
        <f>'Учет 2б'!$S$611</f>
        <v>0</v>
      </c>
      <c r="BL28" s="274">
        <f>'Учет 2б'!$S$613</f>
        <v>0</v>
      </c>
      <c r="BM28" s="275">
        <f>'Учет 2б'!$S$615</f>
        <v>0</v>
      </c>
      <c r="BN28" s="276">
        <f>'Учет 2б'!$S$617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90">
        <f>'Учет 2б'!$C$619</f>
        <v>225</v>
      </c>
      <c r="B29" s="269">
        <f>'Учет 2б'!$G$668</f>
        <v>0</v>
      </c>
      <c r="C29" s="270">
        <f>'Учет 2б'!$G$670</f>
        <v>0</v>
      </c>
      <c r="D29" s="270">
        <f>'Учет 2б'!$G$672</f>
        <v>0</v>
      </c>
      <c r="E29" s="271">
        <f>'Учет 2б'!$G$674</f>
        <v>0</v>
      </c>
      <c r="F29" s="272">
        <f>'Учет 2б'!$G$676</f>
        <v>0</v>
      </c>
      <c r="G29" s="269">
        <f>'Учет 2б'!$H$668</f>
        <v>0</v>
      </c>
      <c r="H29" s="270">
        <f>'Учет 2б'!$H$670</f>
        <v>0</v>
      </c>
      <c r="I29" s="270">
        <f>'Учет 2б'!$H$672</f>
        <v>0</v>
      </c>
      <c r="J29" s="271">
        <f>'Учет 2б'!$H$674</f>
        <v>0</v>
      </c>
      <c r="K29" s="272">
        <f>'Учет 2б'!$H$676</f>
        <v>0</v>
      </c>
      <c r="L29" s="269">
        <f>'Учет 2б'!$I$668</f>
        <v>0</v>
      </c>
      <c r="M29" s="270">
        <f>'Учет 2б'!$I$670</f>
        <v>0</v>
      </c>
      <c r="N29" s="270">
        <f>'Учет 2б'!$I$672</f>
        <v>0</v>
      </c>
      <c r="O29" s="271">
        <f>'Учет 2б'!$I$674</f>
        <v>0</v>
      </c>
      <c r="P29" s="272">
        <f>'Учет 2б'!$I$676</f>
        <v>0</v>
      </c>
      <c r="Q29" s="269">
        <f>'Учет 2б'!$J$668</f>
        <v>0</v>
      </c>
      <c r="R29" s="270">
        <f>'Учет 2б'!$J$670</f>
        <v>0</v>
      </c>
      <c r="S29" s="270">
        <f>'Учет 2б'!$J$672</f>
        <v>0</v>
      </c>
      <c r="T29" s="271">
        <f>'Учет 2б'!$J$674</f>
        <v>0</v>
      </c>
      <c r="U29" s="272">
        <f>'Учет 2б'!$J$676</f>
        <v>0</v>
      </c>
      <c r="V29" s="269">
        <f>'Учет 2б'!$K$668</f>
        <v>0</v>
      </c>
      <c r="W29" s="270">
        <f>'Учет 2б'!$K$670</f>
        <v>0</v>
      </c>
      <c r="X29" s="270">
        <f>'Учет 2б'!$K$672</f>
        <v>0</v>
      </c>
      <c r="Y29" s="271">
        <f>'Учет 2б'!$K$674</f>
        <v>0</v>
      </c>
      <c r="Z29" s="272">
        <f>'Учет 2б'!$K$676</f>
        <v>0</v>
      </c>
      <c r="AA29" s="269">
        <f>'Учет 2б'!$L$668</f>
        <v>0</v>
      </c>
      <c r="AB29" s="270">
        <f>'Учет 2б'!$L$670</f>
        <v>0</v>
      </c>
      <c r="AC29" s="270">
        <f>'Учет 2б'!$L$672</f>
        <v>0</v>
      </c>
      <c r="AD29" s="271">
        <f>'Учет 2б'!$L$674</f>
        <v>0</v>
      </c>
      <c r="AE29" s="272">
        <f>'Учет 2б'!$L$676</f>
        <v>0</v>
      </c>
      <c r="AF29" s="269">
        <f>'Учет 2б'!$M$668</f>
        <v>0</v>
      </c>
      <c r="AG29" s="270">
        <f>'Учет 2б'!$M$670</f>
        <v>0</v>
      </c>
      <c r="AH29" s="270">
        <f>'Учет 2б'!$M$672</f>
        <v>0</v>
      </c>
      <c r="AI29" s="271">
        <f>'Учет 2б'!$M$674</f>
        <v>0</v>
      </c>
      <c r="AJ29" s="272">
        <f>'Учет 2б'!$M$676</f>
        <v>0</v>
      </c>
      <c r="AK29" s="269">
        <f>'Учет 2б'!$N$668</f>
        <v>0</v>
      </c>
      <c r="AL29" s="270">
        <f>'Учет 2б'!$N$670</f>
        <v>0</v>
      </c>
      <c r="AM29" s="270">
        <f>'Учет 2б'!$N$672</f>
        <v>0</v>
      </c>
      <c r="AN29" s="271">
        <f>'Учет 2б'!$N$674</f>
        <v>0</v>
      </c>
      <c r="AO29" s="272">
        <f>'Учет 2б'!$N$676</f>
        <v>0</v>
      </c>
      <c r="AP29" s="269">
        <f>'Учет 2б'!$O$668</f>
        <v>0</v>
      </c>
      <c r="AQ29" s="270">
        <f>'Учет 2б'!$O$670</f>
        <v>0</v>
      </c>
      <c r="AR29" s="270">
        <f>'Учет 2б'!$O$672</f>
        <v>0</v>
      </c>
      <c r="AS29" s="271">
        <f>'Учет 2б'!$O$674</f>
        <v>0</v>
      </c>
      <c r="AT29" s="272">
        <f>'Учет 2б'!$O$676</f>
        <v>0</v>
      </c>
      <c r="AU29" s="269">
        <f>'Учет 2б'!$P$668</f>
        <v>0</v>
      </c>
      <c r="AV29" s="270">
        <f>'Учет 2б'!$P$670</f>
        <v>0</v>
      </c>
      <c r="AW29" s="270">
        <f>'Учет 2б'!$P$672</f>
        <v>0</v>
      </c>
      <c r="AX29" s="271">
        <f>'Учет 2б'!$P$674</f>
        <v>0</v>
      </c>
      <c r="AY29" s="272">
        <f>'Учет 2б'!$P$676</f>
        <v>0</v>
      </c>
      <c r="AZ29" s="269">
        <f>'Учет 2б'!$Q$668</f>
        <v>0</v>
      </c>
      <c r="BA29" s="270">
        <f>'Учет 2б'!$Q$670</f>
        <v>0</v>
      </c>
      <c r="BB29" s="270">
        <f>'Учет 2б'!$Q$672</f>
        <v>0</v>
      </c>
      <c r="BC29" s="271">
        <f>'Учет 2б'!$Q$674</f>
        <v>0</v>
      </c>
      <c r="BD29" s="272">
        <f>'Учет 2б'!$Q$676</f>
        <v>0</v>
      </c>
      <c r="BE29" s="269">
        <f>'Учет 2б'!$R$668</f>
        <v>0</v>
      </c>
      <c r="BF29" s="270">
        <f>'Учет 2б'!$R$670</f>
        <v>0</v>
      </c>
      <c r="BG29" s="270">
        <f>'Учет 2б'!$R$672</f>
        <v>0</v>
      </c>
      <c r="BH29" s="271">
        <f>'Учет 2б'!$R$674</f>
        <v>0</v>
      </c>
      <c r="BI29" s="272">
        <f>'Учет 2б'!$R$676</f>
        <v>0</v>
      </c>
      <c r="BJ29" s="269">
        <f>'Учет 2б'!$S$668</f>
        <v>0</v>
      </c>
      <c r="BK29" s="270">
        <f>'Учет 2б'!$S$670</f>
        <v>0</v>
      </c>
      <c r="BL29" s="270">
        <f>'Учет 2б'!$S$672</f>
        <v>0</v>
      </c>
      <c r="BM29" s="271">
        <f>'Учет 2б'!$S$674</f>
        <v>0</v>
      </c>
      <c r="BN29" s="272">
        <f>'Учет 2б'!$S$676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90"/>
      <c r="B30" s="273">
        <f>'Учет 2б'!$G$669</f>
        <v>0</v>
      </c>
      <c r="C30" s="274">
        <f>'Учет 2б'!$G$671</f>
        <v>0</v>
      </c>
      <c r="D30" s="274">
        <f>'Учет 2б'!$G$673</f>
        <v>0</v>
      </c>
      <c r="E30" s="275">
        <f>'Учет 2б'!$G$675</f>
        <v>0</v>
      </c>
      <c r="F30" s="276">
        <f>'Учет 2б'!$G$677</f>
        <v>0</v>
      </c>
      <c r="G30" s="273">
        <f>'Учет 2б'!$H$669</f>
        <v>0</v>
      </c>
      <c r="H30" s="274">
        <f>'Учет 2б'!$H$671</f>
        <v>0</v>
      </c>
      <c r="I30" s="274">
        <f>'Учет 2б'!$H$673</f>
        <v>0</v>
      </c>
      <c r="J30" s="275">
        <f>'Учет 2б'!$H$675</f>
        <v>0</v>
      </c>
      <c r="K30" s="276">
        <f>'Учет 2б'!$H$677</f>
        <v>0</v>
      </c>
      <c r="L30" s="273">
        <f>'Учет 2б'!$I$669</f>
        <v>0</v>
      </c>
      <c r="M30" s="274">
        <f>'Учет 2б'!$I$671</f>
        <v>0</v>
      </c>
      <c r="N30" s="274">
        <f>'Учет 2б'!$I$673</f>
        <v>0</v>
      </c>
      <c r="O30" s="275">
        <f>'Учет 2б'!$I$675</f>
        <v>0</v>
      </c>
      <c r="P30" s="276">
        <f>'Учет 2б'!$I$677</f>
        <v>0</v>
      </c>
      <c r="Q30" s="273">
        <f>'Учет 2б'!$J$669</f>
        <v>0</v>
      </c>
      <c r="R30" s="274">
        <f>'Учет 2б'!$J$671</f>
        <v>0</v>
      </c>
      <c r="S30" s="274">
        <f>'Учет 2б'!$J$673</f>
        <v>0</v>
      </c>
      <c r="T30" s="275">
        <f>'Учет 2б'!$J$675</f>
        <v>0</v>
      </c>
      <c r="U30" s="276">
        <f>'Учет 2б'!$J$677</f>
        <v>0</v>
      </c>
      <c r="V30" s="273">
        <f>'Учет 2б'!$K$669</f>
        <v>0</v>
      </c>
      <c r="W30" s="274">
        <f>'Учет 2б'!$K$671</f>
        <v>0</v>
      </c>
      <c r="X30" s="274">
        <f>'Учет 2б'!$K$673</f>
        <v>0</v>
      </c>
      <c r="Y30" s="275">
        <f>'Учет 2б'!$K$675</f>
        <v>0</v>
      </c>
      <c r="Z30" s="276">
        <f>'Учет 2б'!$K$677</f>
        <v>0</v>
      </c>
      <c r="AA30" s="273">
        <f>'Учет 2б'!$L$669</f>
        <v>0</v>
      </c>
      <c r="AB30" s="274">
        <f>'Учет 2б'!$L$671</f>
        <v>0</v>
      </c>
      <c r="AC30" s="274">
        <f>'Учет 2б'!$L$673</f>
        <v>0</v>
      </c>
      <c r="AD30" s="275">
        <f>'Учет 2б'!$L$675</f>
        <v>0</v>
      </c>
      <c r="AE30" s="276">
        <f>'Учет 2б'!$L$677</f>
        <v>0</v>
      </c>
      <c r="AF30" s="273">
        <f>'Учет 2б'!$M$669</f>
        <v>0</v>
      </c>
      <c r="AG30" s="274">
        <f>'Учет 2б'!$M$671</f>
        <v>0</v>
      </c>
      <c r="AH30" s="274">
        <f>'Учет 2б'!$M$673</f>
        <v>0</v>
      </c>
      <c r="AI30" s="275">
        <f>'Учет 2б'!$M$675</f>
        <v>0</v>
      </c>
      <c r="AJ30" s="276">
        <f>'Учет 2б'!$M$677</f>
        <v>0</v>
      </c>
      <c r="AK30" s="273">
        <f>'Учет 2б'!$N$669</f>
        <v>0</v>
      </c>
      <c r="AL30" s="274">
        <f>'Учет 2б'!$N$671</f>
        <v>0</v>
      </c>
      <c r="AM30" s="274">
        <f>'Учет 2б'!$N$673</f>
        <v>0</v>
      </c>
      <c r="AN30" s="275">
        <f>'Учет 2б'!$N$675</f>
        <v>0</v>
      </c>
      <c r="AO30" s="276">
        <f>'Учет 2б'!$N$677</f>
        <v>0</v>
      </c>
      <c r="AP30" s="273">
        <f>'Учет 2б'!$O$669</f>
        <v>0</v>
      </c>
      <c r="AQ30" s="274">
        <f>'Учет 2б'!$O$671</f>
        <v>0</v>
      </c>
      <c r="AR30" s="274">
        <f>'Учет 2б'!$O$673</f>
        <v>0</v>
      </c>
      <c r="AS30" s="275">
        <f>'Учет 2б'!$O$675</f>
        <v>0</v>
      </c>
      <c r="AT30" s="276">
        <f>'Учет 2б'!$O$677</f>
        <v>0</v>
      </c>
      <c r="AU30" s="273">
        <f>'Учет 2б'!$P$669</f>
        <v>0</v>
      </c>
      <c r="AV30" s="274">
        <f>'Учет 2б'!$P$671</f>
        <v>0</v>
      </c>
      <c r="AW30" s="274">
        <f>'Учет 2б'!$P$673</f>
        <v>0</v>
      </c>
      <c r="AX30" s="275">
        <f>'Учет 2б'!$P$675</f>
        <v>0</v>
      </c>
      <c r="AY30" s="276">
        <f>'Учет 2б'!$P$677</f>
        <v>0</v>
      </c>
      <c r="AZ30" s="273">
        <f>'Учет 2б'!$Q$669</f>
        <v>0</v>
      </c>
      <c r="BA30" s="274">
        <f>'Учет 2б'!$Q$671</f>
        <v>0</v>
      </c>
      <c r="BB30" s="274">
        <f>'Учет 2б'!$Q$673</f>
        <v>0</v>
      </c>
      <c r="BC30" s="275">
        <f>'Учет 2б'!$Q$675</f>
        <v>0</v>
      </c>
      <c r="BD30" s="276">
        <f>'Учет 2б'!$Q$677</f>
        <v>0</v>
      </c>
      <c r="BE30" s="273">
        <f>'Учет 2б'!$R$669</f>
        <v>0</v>
      </c>
      <c r="BF30" s="274">
        <f>'Учет 2б'!$R$671</f>
        <v>0</v>
      </c>
      <c r="BG30" s="274">
        <f>'Учет 2б'!$R$673</f>
        <v>0</v>
      </c>
      <c r="BH30" s="275">
        <f>'Учет 2б'!$R$675</f>
        <v>0</v>
      </c>
      <c r="BI30" s="276">
        <f>'Учет 2б'!$R$677</f>
        <v>0</v>
      </c>
      <c r="BJ30" s="273">
        <f>'Учет 2б'!$S$669</f>
        <v>0</v>
      </c>
      <c r="BK30" s="274">
        <f>'Учет 2б'!$S$671</f>
        <v>0</v>
      </c>
      <c r="BL30" s="274">
        <f>'Учет 2б'!$S$673</f>
        <v>0</v>
      </c>
      <c r="BM30" s="275">
        <f>'Учет 2б'!$S$675</f>
        <v>0</v>
      </c>
      <c r="BN30" s="276">
        <f>'Учет 2б'!$S$677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3.5" hidden="1" customHeight="1">
      <c r="A31" s="1290">
        <f>'Учет 2б'!$C$679</f>
        <v>226</v>
      </c>
      <c r="B31" s="269">
        <f>'Учет 2б'!$G$728</f>
        <v>0</v>
      </c>
      <c r="C31" s="270">
        <f>'Учет 2б'!$G$730</f>
        <v>0</v>
      </c>
      <c r="D31" s="270">
        <f>'Учет 2б'!$G$732</f>
        <v>0</v>
      </c>
      <c r="E31" s="271">
        <f>'Учет 2б'!$G$734</f>
        <v>0</v>
      </c>
      <c r="F31" s="272">
        <f>'Учет 2б'!$G$736</f>
        <v>0</v>
      </c>
      <c r="G31" s="269">
        <f>'Учет 2б'!$H$728</f>
        <v>0</v>
      </c>
      <c r="H31" s="270">
        <f>'Учет 2б'!$H$730</f>
        <v>0</v>
      </c>
      <c r="I31" s="270">
        <f>'Учет 2б'!$H$732</f>
        <v>0</v>
      </c>
      <c r="J31" s="271">
        <f>'Учет 2б'!$H$734</f>
        <v>0</v>
      </c>
      <c r="K31" s="272">
        <f>'Учет 2б'!$H$736</f>
        <v>0</v>
      </c>
      <c r="L31" s="269">
        <f>'Учет 2б'!$I$728</f>
        <v>0</v>
      </c>
      <c r="M31" s="270">
        <f>'Учет 2б'!$I$730</f>
        <v>0</v>
      </c>
      <c r="N31" s="270">
        <f>'Учет 2б'!$I$732</f>
        <v>0</v>
      </c>
      <c r="O31" s="271">
        <f>'Учет 2б'!$I$734</f>
        <v>0</v>
      </c>
      <c r="P31" s="272">
        <f>'Учет 2б'!$I$736</f>
        <v>0</v>
      </c>
      <c r="Q31" s="269">
        <f>'Учет 2б'!$J$728</f>
        <v>0</v>
      </c>
      <c r="R31" s="270">
        <f>'Учет 2б'!$J$730</f>
        <v>0</v>
      </c>
      <c r="S31" s="270">
        <f>'Учет 2б'!$J$732</f>
        <v>0</v>
      </c>
      <c r="T31" s="271">
        <f>'Учет 2б'!$J$734</f>
        <v>0</v>
      </c>
      <c r="U31" s="272">
        <f>'Учет 2б'!$J$736</f>
        <v>0</v>
      </c>
      <c r="V31" s="269">
        <f>'Учет 2б'!$K$728</f>
        <v>0</v>
      </c>
      <c r="W31" s="270">
        <f>'Учет 2б'!$K$730</f>
        <v>0</v>
      </c>
      <c r="X31" s="270">
        <f>'Учет 2б'!$K$732</f>
        <v>0</v>
      </c>
      <c r="Y31" s="271">
        <f>'Учет 2б'!$K$734</f>
        <v>0</v>
      </c>
      <c r="Z31" s="272">
        <f>'Учет 2б'!$K$736</f>
        <v>0</v>
      </c>
      <c r="AA31" s="269">
        <f>'Учет 2б'!$L$728</f>
        <v>0</v>
      </c>
      <c r="AB31" s="270">
        <f>'Учет 2б'!$L$730</f>
        <v>0</v>
      </c>
      <c r="AC31" s="270">
        <f>'Учет 2б'!$L$732</f>
        <v>0</v>
      </c>
      <c r="AD31" s="271">
        <f>'Учет 2б'!$L$734</f>
        <v>0</v>
      </c>
      <c r="AE31" s="272">
        <f>'Учет 2б'!$L$736</f>
        <v>0</v>
      </c>
      <c r="AF31" s="269">
        <f>'Учет 2б'!$M$728</f>
        <v>0</v>
      </c>
      <c r="AG31" s="270">
        <f>'Учет 2б'!$M$730</f>
        <v>0</v>
      </c>
      <c r="AH31" s="270">
        <f>'Учет 2б'!$M$732</f>
        <v>0</v>
      </c>
      <c r="AI31" s="271">
        <f>'Учет 2б'!$M$734</f>
        <v>0</v>
      </c>
      <c r="AJ31" s="272">
        <f>'Учет 2б'!$M$736</f>
        <v>0</v>
      </c>
      <c r="AK31" s="269">
        <f>'Учет 2б'!$N$728</f>
        <v>0</v>
      </c>
      <c r="AL31" s="270">
        <f>'Учет 2б'!$N$730</f>
        <v>0</v>
      </c>
      <c r="AM31" s="270">
        <f>'Учет 2б'!$N$732</f>
        <v>0</v>
      </c>
      <c r="AN31" s="271">
        <f>'Учет 2б'!$N$734</f>
        <v>0</v>
      </c>
      <c r="AO31" s="272">
        <f>'Учет 2б'!$N$736</f>
        <v>0</v>
      </c>
      <c r="AP31" s="269">
        <f>'Учет 2б'!$O$728</f>
        <v>0</v>
      </c>
      <c r="AQ31" s="270">
        <f>'Учет 2б'!$O$730</f>
        <v>0</v>
      </c>
      <c r="AR31" s="270">
        <f>'Учет 2б'!$O$732</f>
        <v>0</v>
      </c>
      <c r="AS31" s="271">
        <f>'Учет 2б'!$O$734</f>
        <v>0</v>
      </c>
      <c r="AT31" s="272">
        <f>'Учет 2б'!$O$736</f>
        <v>0</v>
      </c>
      <c r="AU31" s="269">
        <f>'Учет 2б'!$P$728</f>
        <v>0</v>
      </c>
      <c r="AV31" s="270">
        <f>'Учет 2б'!$P$730</f>
        <v>0</v>
      </c>
      <c r="AW31" s="270">
        <f>'Учет 2б'!$P$732</f>
        <v>0</v>
      </c>
      <c r="AX31" s="271">
        <f>'Учет 2б'!$P$734</f>
        <v>0</v>
      </c>
      <c r="AY31" s="272">
        <f>'Учет 2б'!$P$736</f>
        <v>0</v>
      </c>
      <c r="AZ31" s="269">
        <f>'Учет 2б'!$Q$728</f>
        <v>0</v>
      </c>
      <c r="BA31" s="270">
        <f>'Учет 2б'!$Q$730</f>
        <v>0</v>
      </c>
      <c r="BB31" s="270">
        <f>'Учет 2б'!$Q$732</f>
        <v>0</v>
      </c>
      <c r="BC31" s="271">
        <f>'Учет 2б'!$Q$734</f>
        <v>0</v>
      </c>
      <c r="BD31" s="272">
        <f>'Учет 2б'!$Q$736</f>
        <v>0</v>
      </c>
      <c r="BE31" s="269">
        <f>'Учет 2б'!$R$728</f>
        <v>0</v>
      </c>
      <c r="BF31" s="270">
        <f>'Учет 2б'!$R$730</f>
        <v>0</v>
      </c>
      <c r="BG31" s="270">
        <f>'Учет 2б'!$R$732</f>
        <v>0</v>
      </c>
      <c r="BH31" s="271">
        <f>'Учет 2б'!$R$734</f>
        <v>0</v>
      </c>
      <c r="BI31" s="272">
        <f>'Учет 2б'!$R$736</f>
        <v>0</v>
      </c>
      <c r="BJ31" s="269">
        <f>'Учет 2б'!$S$728</f>
        <v>0</v>
      </c>
      <c r="BK31" s="270">
        <f>'Учет 2б'!$S$730</f>
        <v>0</v>
      </c>
      <c r="BL31" s="270">
        <f>'Учет 2б'!$S$732</f>
        <v>0</v>
      </c>
      <c r="BM31" s="271">
        <f>'Учет 2б'!$S$734</f>
        <v>0</v>
      </c>
      <c r="BN31" s="272">
        <f>'Учет 2б'!$S$736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3.5" hidden="1" customHeight="1" thickBot="1">
      <c r="A32" s="1297"/>
      <c r="B32" s="273">
        <f>'Учет 2б'!$G$729</f>
        <v>0</v>
      </c>
      <c r="C32" s="274">
        <f>'Учет 2б'!$G$731</f>
        <v>0</v>
      </c>
      <c r="D32" s="274">
        <f>'Учет 2б'!$G$733</f>
        <v>0</v>
      </c>
      <c r="E32" s="275">
        <f>'Учет 2б'!$G$735</f>
        <v>0</v>
      </c>
      <c r="F32" s="276">
        <f>'Учет 2б'!$G$737</f>
        <v>0</v>
      </c>
      <c r="G32" s="273">
        <f>'Учет 2б'!$H$729</f>
        <v>0</v>
      </c>
      <c r="H32" s="274">
        <f>'Учет 2б'!$H$731</f>
        <v>0</v>
      </c>
      <c r="I32" s="274">
        <f>'Учет 2б'!$H$733</f>
        <v>0</v>
      </c>
      <c r="J32" s="275">
        <f>'Учет 2б'!$H$735</f>
        <v>0</v>
      </c>
      <c r="K32" s="276">
        <f>'Учет 2б'!$H$737</f>
        <v>0</v>
      </c>
      <c r="L32" s="273">
        <f>'Учет 2б'!$I$729</f>
        <v>0</v>
      </c>
      <c r="M32" s="274">
        <f>'Учет 2б'!$I$731</f>
        <v>0</v>
      </c>
      <c r="N32" s="274">
        <f>'Учет 2б'!$I$733</f>
        <v>0</v>
      </c>
      <c r="O32" s="275">
        <f>'Учет 2б'!$I$735</f>
        <v>0</v>
      </c>
      <c r="P32" s="276">
        <f>'Учет 2б'!$I$737</f>
        <v>0</v>
      </c>
      <c r="Q32" s="273">
        <f>'Учет 2б'!$J$729</f>
        <v>0</v>
      </c>
      <c r="R32" s="274">
        <f>'Учет 2б'!$J$731</f>
        <v>0</v>
      </c>
      <c r="S32" s="274">
        <f>'Учет 2б'!$J$733</f>
        <v>0</v>
      </c>
      <c r="T32" s="275">
        <f>'Учет 2б'!$J$735</f>
        <v>0</v>
      </c>
      <c r="U32" s="276">
        <f>'Учет 2б'!$J$737</f>
        <v>0</v>
      </c>
      <c r="V32" s="273">
        <f>'Учет 2б'!$K$729</f>
        <v>0</v>
      </c>
      <c r="W32" s="274">
        <f>'Учет 2б'!$K$731</f>
        <v>0</v>
      </c>
      <c r="X32" s="274">
        <f>'Учет 2б'!$K$733</f>
        <v>0</v>
      </c>
      <c r="Y32" s="275">
        <f>'Учет 2б'!$K$735</f>
        <v>0</v>
      </c>
      <c r="Z32" s="276">
        <f>'Учет 2б'!$K$737</f>
        <v>0</v>
      </c>
      <c r="AA32" s="273">
        <f>'Учет 2б'!$L$729</f>
        <v>0</v>
      </c>
      <c r="AB32" s="274">
        <f>'Учет 2б'!$L$731</f>
        <v>0</v>
      </c>
      <c r="AC32" s="274">
        <f>'Учет 2б'!$L$733</f>
        <v>0</v>
      </c>
      <c r="AD32" s="275">
        <f>'Учет 2б'!$L$735</f>
        <v>0</v>
      </c>
      <c r="AE32" s="276">
        <f>'Учет 2б'!$L$737</f>
        <v>0</v>
      </c>
      <c r="AF32" s="273">
        <f>'Учет 2б'!$M$729</f>
        <v>0</v>
      </c>
      <c r="AG32" s="274">
        <f>'Учет 2б'!$M$731</f>
        <v>0</v>
      </c>
      <c r="AH32" s="274">
        <f>'Учет 2б'!$M$733</f>
        <v>0</v>
      </c>
      <c r="AI32" s="275">
        <f>'Учет 2б'!$M$735</f>
        <v>0</v>
      </c>
      <c r="AJ32" s="276">
        <f>'Учет 2б'!$M$737</f>
        <v>0</v>
      </c>
      <c r="AK32" s="273">
        <f>'Учет 2б'!$N$729</f>
        <v>0</v>
      </c>
      <c r="AL32" s="274">
        <f>'Учет 2б'!$N$731</f>
        <v>0</v>
      </c>
      <c r="AM32" s="274">
        <f>'Учет 2б'!$N$733</f>
        <v>0</v>
      </c>
      <c r="AN32" s="275">
        <f>'Учет 2б'!$N$735</f>
        <v>0</v>
      </c>
      <c r="AO32" s="276">
        <f>'Учет 2б'!$N$737</f>
        <v>0</v>
      </c>
      <c r="AP32" s="273">
        <f>'Учет 2б'!$O$729</f>
        <v>0</v>
      </c>
      <c r="AQ32" s="274">
        <f>'Учет 2б'!$O$731</f>
        <v>0</v>
      </c>
      <c r="AR32" s="274">
        <f>'Учет 2б'!$O$733</f>
        <v>0</v>
      </c>
      <c r="AS32" s="275">
        <f>'Учет 2б'!$O$735</f>
        <v>0</v>
      </c>
      <c r="AT32" s="276">
        <f>'Учет 2б'!$O$737</f>
        <v>0</v>
      </c>
      <c r="AU32" s="273">
        <f>'Учет 2б'!$P$729</f>
        <v>0</v>
      </c>
      <c r="AV32" s="274">
        <f>'Учет 2б'!$P$731</f>
        <v>0</v>
      </c>
      <c r="AW32" s="274">
        <f>'Учет 2б'!$P$733</f>
        <v>0</v>
      </c>
      <c r="AX32" s="275">
        <f>'Учет 2б'!$P$735</f>
        <v>0</v>
      </c>
      <c r="AY32" s="276">
        <f>'Учет 2б'!$P$737</f>
        <v>0</v>
      </c>
      <c r="AZ32" s="273">
        <f>'Учет 2б'!$Q$729</f>
        <v>0</v>
      </c>
      <c r="BA32" s="274">
        <f>'Учет 2б'!$Q$731</f>
        <v>0</v>
      </c>
      <c r="BB32" s="274">
        <f>'Учет 2б'!$Q$733</f>
        <v>0</v>
      </c>
      <c r="BC32" s="275">
        <f>'Учет 2б'!$Q$735</f>
        <v>0</v>
      </c>
      <c r="BD32" s="276">
        <f>'Учет 2б'!$Q$737</f>
        <v>0</v>
      </c>
      <c r="BE32" s="273">
        <f>'Учет 2б'!$R$729</f>
        <v>0</v>
      </c>
      <c r="BF32" s="274">
        <f>'Учет 2б'!$R$731</f>
        <v>0</v>
      </c>
      <c r="BG32" s="274">
        <f>'Учет 2б'!$R$733</f>
        <v>0</v>
      </c>
      <c r="BH32" s="275">
        <f>'Учет 2б'!$R$735</f>
        <v>0</v>
      </c>
      <c r="BI32" s="276">
        <f>'Учет 2б'!$R$737</f>
        <v>0</v>
      </c>
      <c r="BJ32" s="273">
        <f>'Учет 2б'!$S$729</f>
        <v>0</v>
      </c>
      <c r="BK32" s="274">
        <f>'Учет 2б'!$S$731</f>
        <v>0</v>
      </c>
      <c r="BL32" s="274">
        <f>'Учет 2б'!$S$733</f>
        <v>0</v>
      </c>
      <c r="BM32" s="275">
        <f>'Учет 2б'!$S$735</f>
        <v>0</v>
      </c>
      <c r="BN32" s="276">
        <f>'Учет 2б'!$S$737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91">
        <v>22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92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96">
        <f>'Учет 2б'!$C$753</f>
        <v>231</v>
      </c>
      <c r="B35" s="269">
        <f>'Учет 2б'!$G$802</f>
        <v>0</v>
      </c>
      <c r="C35" s="270">
        <f>'Учет 2б'!$G$804</f>
        <v>0</v>
      </c>
      <c r="D35" s="270">
        <f>'Учет 2б'!$G$806</f>
        <v>0</v>
      </c>
      <c r="E35" s="271">
        <f>'Учет 2б'!$G$808</f>
        <v>0</v>
      </c>
      <c r="F35" s="272">
        <f>'Учет 2б'!$G$810</f>
        <v>0</v>
      </c>
      <c r="G35" s="269">
        <f>'Учет 2б'!$H$802</f>
        <v>0</v>
      </c>
      <c r="H35" s="270">
        <f>'Учет 2б'!$H$804</f>
        <v>0</v>
      </c>
      <c r="I35" s="270">
        <f>'Учет 2б'!$H$806</f>
        <v>0</v>
      </c>
      <c r="J35" s="271">
        <f>'Учет 2б'!$H$808</f>
        <v>0</v>
      </c>
      <c r="K35" s="272">
        <f>'Учет 2б'!$H$810</f>
        <v>0</v>
      </c>
      <c r="L35" s="269">
        <f>'Учет 2б'!$I$802</f>
        <v>0</v>
      </c>
      <c r="M35" s="270">
        <f>'Учет 2б'!$I$804</f>
        <v>0</v>
      </c>
      <c r="N35" s="270">
        <f>'Учет 2б'!$I$806</f>
        <v>0</v>
      </c>
      <c r="O35" s="271">
        <f>'Учет 2б'!$I$808</f>
        <v>0</v>
      </c>
      <c r="P35" s="272">
        <f>'Учет 2б'!$I$810</f>
        <v>0</v>
      </c>
      <c r="Q35" s="269">
        <f>'Учет 2б'!$J$802</f>
        <v>0</v>
      </c>
      <c r="R35" s="270">
        <f>'Учет 2б'!$J$804</f>
        <v>0</v>
      </c>
      <c r="S35" s="270">
        <f>'Учет 2б'!$J$806</f>
        <v>0</v>
      </c>
      <c r="T35" s="271">
        <f>'Учет 2б'!$J$808</f>
        <v>0</v>
      </c>
      <c r="U35" s="272">
        <f>'Учет 2б'!$J$810</f>
        <v>0</v>
      </c>
      <c r="V35" s="269">
        <f>'Учет 2б'!$K$802</f>
        <v>0</v>
      </c>
      <c r="W35" s="270">
        <f>'Учет 2б'!$K$804</f>
        <v>0</v>
      </c>
      <c r="X35" s="270">
        <f>'Учет 2б'!$K$806</f>
        <v>0</v>
      </c>
      <c r="Y35" s="271">
        <f>'Учет 2б'!$K$808</f>
        <v>0</v>
      </c>
      <c r="Z35" s="272">
        <f>'Учет 2б'!$K$810</f>
        <v>0</v>
      </c>
      <c r="AA35" s="269">
        <f>'Учет 2б'!$L$802</f>
        <v>0</v>
      </c>
      <c r="AB35" s="270">
        <f>'Учет 2б'!$L$804</f>
        <v>0</v>
      </c>
      <c r="AC35" s="270">
        <f>'Учет 2б'!$L$806</f>
        <v>0</v>
      </c>
      <c r="AD35" s="271">
        <f>'Учет 2б'!$L$808</f>
        <v>0</v>
      </c>
      <c r="AE35" s="272">
        <f>'Учет 2б'!$L$810</f>
        <v>0</v>
      </c>
      <c r="AF35" s="269">
        <f>'Учет 2б'!$M$802</f>
        <v>0</v>
      </c>
      <c r="AG35" s="270">
        <f>'Учет 2б'!$M$804</f>
        <v>0</v>
      </c>
      <c r="AH35" s="270">
        <f>'Учет 2б'!$M$806</f>
        <v>0</v>
      </c>
      <c r="AI35" s="271">
        <f>'Учет 2б'!$M$808</f>
        <v>0</v>
      </c>
      <c r="AJ35" s="272">
        <f>'Учет 2б'!$M$810</f>
        <v>0</v>
      </c>
      <c r="AK35" s="269">
        <f>'Учет 2б'!$N$802</f>
        <v>0</v>
      </c>
      <c r="AL35" s="270">
        <f>'Учет 2б'!$N$804</f>
        <v>0</v>
      </c>
      <c r="AM35" s="270">
        <f>'Учет 2б'!$N$806</f>
        <v>0</v>
      </c>
      <c r="AN35" s="271">
        <f>'Учет 2б'!$N$808</f>
        <v>0</v>
      </c>
      <c r="AO35" s="272">
        <f>'Учет 2б'!$N$810</f>
        <v>0</v>
      </c>
      <c r="AP35" s="269">
        <f>'Учет 2б'!$O$802</f>
        <v>0</v>
      </c>
      <c r="AQ35" s="270">
        <f>'Учет 2б'!$O$804</f>
        <v>0</v>
      </c>
      <c r="AR35" s="270">
        <f>'Учет 2б'!$O$806</f>
        <v>0</v>
      </c>
      <c r="AS35" s="271">
        <f>'Учет 2б'!$O$808</f>
        <v>0</v>
      </c>
      <c r="AT35" s="272">
        <f>'Учет 2б'!$O$810</f>
        <v>0</v>
      </c>
      <c r="AU35" s="269">
        <f>'Учет 2б'!$P$802</f>
        <v>0</v>
      </c>
      <c r="AV35" s="270">
        <f>'Учет 2б'!$P$804</f>
        <v>0</v>
      </c>
      <c r="AW35" s="270">
        <f>'Учет 2б'!$P$806</f>
        <v>0</v>
      </c>
      <c r="AX35" s="271">
        <f>'Учет 2б'!$P$808</f>
        <v>0</v>
      </c>
      <c r="AY35" s="272">
        <f>'Учет 2б'!$P$810</f>
        <v>0</v>
      </c>
      <c r="AZ35" s="269">
        <f>'Учет 2б'!$Q$802</f>
        <v>0</v>
      </c>
      <c r="BA35" s="270">
        <f>'Учет 2б'!$Q$804</f>
        <v>0</v>
      </c>
      <c r="BB35" s="270">
        <f>'Учет 2б'!$Q$806</f>
        <v>0</v>
      </c>
      <c r="BC35" s="271">
        <f>'Учет 2б'!$Q$808</f>
        <v>0</v>
      </c>
      <c r="BD35" s="272">
        <f>'Учет 2б'!$Q$810</f>
        <v>0</v>
      </c>
      <c r="BE35" s="269">
        <f>'Учет 2б'!$R$802</f>
        <v>0</v>
      </c>
      <c r="BF35" s="270">
        <f>'Учет 2б'!$R$804</f>
        <v>0</v>
      </c>
      <c r="BG35" s="270">
        <f>'Учет 2б'!$R$806</f>
        <v>0</v>
      </c>
      <c r="BH35" s="271">
        <f>'Учет 2б'!$R$808</f>
        <v>0</v>
      </c>
      <c r="BI35" s="272">
        <f>'Учет 2б'!$R$810</f>
        <v>0</v>
      </c>
      <c r="BJ35" s="269">
        <f>'Учет 2б'!$S$802</f>
        <v>0</v>
      </c>
      <c r="BK35" s="270">
        <f>'Учет 2б'!$S$804</f>
        <v>0</v>
      </c>
      <c r="BL35" s="270">
        <f>'Учет 2б'!$S$806</f>
        <v>0</v>
      </c>
      <c r="BM35" s="271">
        <f>'Учет 2б'!$S$808</f>
        <v>0</v>
      </c>
      <c r="BN35" s="272">
        <f>'Учет 2б'!$S$810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90"/>
      <c r="B36" s="273">
        <f>'Учет 2б'!$G$803</f>
        <v>0</v>
      </c>
      <c r="C36" s="274">
        <f>'Учет 2б'!$G$805</f>
        <v>0</v>
      </c>
      <c r="D36" s="274">
        <f>'Учет 2б'!$G$807</f>
        <v>0</v>
      </c>
      <c r="E36" s="275">
        <f>'Учет 2б'!$G$809</f>
        <v>0</v>
      </c>
      <c r="F36" s="276">
        <f>'Учет 2б'!$G$811</f>
        <v>0</v>
      </c>
      <c r="G36" s="273">
        <f>'Учет 2б'!$H$803</f>
        <v>0</v>
      </c>
      <c r="H36" s="274">
        <f>'Учет 2б'!$H$805</f>
        <v>0</v>
      </c>
      <c r="I36" s="274">
        <f>'Учет 2б'!$H$807</f>
        <v>0</v>
      </c>
      <c r="J36" s="275">
        <f>'Учет 2б'!$H$809</f>
        <v>0</v>
      </c>
      <c r="K36" s="276">
        <f>'Учет 2б'!$H$811</f>
        <v>0</v>
      </c>
      <c r="L36" s="273">
        <f>'Учет 2б'!$I$803</f>
        <v>0</v>
      </c>
      <c r="M36" s="274">
        <f>'Учет 2б'!$I$805</f>
        <v>0</v>
      </c>
      <c r="N36" s="274">
        <f>'Учет 2б'!$I$807</f>
        <v>0</v>
      </c>
      <c r="O36" s="275">
        <f>'Учет 2б'!$I$809</f>
        <v>0</v>
      </c>
      <c r="P36" s="276">
        <f>'Учет 2б'!$I$811</f>
        <v>0</v>
      </c>
      <c r="Q36" s="273">
        <f>'Учет 2б'!$J$803</f>
        <v>0</v>
      </c>
      <c r="R36" s="274">
        <f>'Учет 2б'!$J$805</f>
        <v>0</v>
      </c>
      <c r="S36" s="274">
        <f>'Учет 2б'!$J$807</f>
        <v>0</v>
      </c>
      <c r="T36" s="275">
        <f>'Учет 2б'!$J$809</f>
        <v>0</v>
      </c>
      <c r="U36" s="276">
        <f>'Учет 2б'!$J$811</f>
        <v>0</v>
      </c>
      <c r="V36" s="273">
        <f>'Учет 2б'!$K$803</f>
        <v>0</v>
      </c>
      <c r="W36" s="274">
        <f>'Учет 2б'!$K$805</f>
        <v>0</v>
      </c>
      <c r="X36" s="274">
        <f>'Учет 2б'!$K$807</f>
        <v>0</v>
      </c>
      <c r="Y36" s="275">
        <f>'Учет 2б'!$K$809</f>
        <v>0</v>
      </c>
      <c r="Z36" s="276">
        <f>'Учет 2б'!$K$811</f>
        <v>0</v>
      </c>
      <c r="AA36" s="273">
        <f>'Учет 2б'!$L$803</f>
        <v>0</v>
      </c>
      <c r="AB36" s="274">
        <f>'Учет 2б'!$L$805</f>
        <v>0</v>
      </c>
      <c r="AC36" s="274">
        <f>'Учет 2б'!$L$807</f>
        <v>0</v>
      </c>
      <c r="AD36" s="275">
        <f>'Учет 2б'!$L$809</f>
        <v>0</v>
      </c>
      <c r="AE36" s="276">
        <f>'Учет 2б'!$L$811</f>
        <v>0</v>
      </c>
      <c r="AF36" s="273">
        <f>'Учет 2б'!$M$803</f>
        <v>0</v>
      </c>
      <c r="AG36" s="274">
        <f>'Учет 2б'!$M$805</f>
        <v>0</v>
      </c>
      <c r="AH36" s="274">
        <f>'Учет 2б'!$M$807</f>
        <v>0</v>
      </c>
      <c r="AI36" s="275">
        <f>'Учет 2б'!$M$809</f>
        <v>0</v>
      </c>
      <c r="AJ36" s="276">
        <f>'Учет 2б'!$M$811</f>
        <v>0</v>
      </c>
      <c r="AK36" s="273">
        <f>'Учет 2б'!$N$803</f>
        <v>0</v>
      </c>
      <c r="AL36" s="274">
        <f>'Учет 2б'!$N$805</f>
        <v>0</v>
      </c>
      <c r="AM36" s="274">
        <f>'Учет 2б'!$N$807</f>
        <v>0</v>
      </c>
      <c r="AN36" s="275">
        <f>'Учет 2б'!$N$809</f>
        <v>0</v>
      </c>
      <c r="AO36" s="276">
        <f>'Учет 2б'!$N$811</f>
        <v>0</v>
      </c>
      <c r="AP36" s="273">
        <f>'Учет 2б'!$O$803</f>
        <v>0</v>
      </c>
      <c r="AQ36" s="274">
        <f>'Учет 2б'!$O$805</f>
        <v>0</v>
      </c>
      <c r="AR36" s="274">
        <f>'Учет 2б'!$O$807</f>
        <v>0</v>
      </c>
      <c r="AS36" s="275">
        <f>'Учет 2б'!$O$809</f>
        <v>0</v>
      </c>
      <c r="AT36" s="276">
        <f>'Учет 2б'!$O$811</f>
        <v>0</v>
      </c>
      <c r="AU36" s="273">
        <f>'Учет 2б'!$P$803</f>
        <v>0</v>
      </c>
      <c r="AV36" s="274">
        <f>'Учет 2б'!$P$805</f>
        <v>0</v>
      </c>
      <c r="AW36" s="274">
        <f>'Учет 2б'!$P$807</f>
        <v>0</v>
      </c>
      <c r="AX36" s="275">
        <f>'Учет 2б'!$P$809</f>
        <v>0</v>
      </c>
      <c r="AY36" s="276">
        <f>'Учет 2б'!$P$811</f>
        <v>0</v>
      </c>
      <c r="AZ36" s="273">
        <f>'Учет 2б'!$Q$803</f>
        <v>0</v>
      </c>
      <c r="BA36" s="274">
        <f>'Учет 2б'!$Q$805</f>
        <v>0</v>
      </c>
      <c r="BB36" s="274">
        <f>'Учет 2б'!$Q$807</f>
        <v>0</v>
      </c>
      <c r="BC36" s="275">
        <f>'Учет 2б'!$Q$809</f>
        <v>0</v>
      </c>
      <c r="BD36" s="276">
        <f>'Учет 2б'!$Q$811</f>
        <v>0</v>
      </c>
      <c r="BE36" s="273">
        <f>'Учет 2б'!$R$803</f>
        <v>0</v>
      </c>
      <c r="BF36" s="274">
        <f>'Учет 2б'!$R$805</f>
        <v>0</v>
      </c>
      <c r="BG36" s="274">
        <f>'Учет 2б'!$R$807</f>
        <v>0</v>
      </c>
      <c r="BH36" s="275">
        <f>'Учет 2б'!$R$809</f>
        <v>0</v>
      </c>
      <c r="BI36" s="276">
        <f>'Учет 2б'!$R$811</f>
        <v>0</v>
      </c>
      <c r="BJ36" s="273">
        <f>'Учет 2б'!$S$803</f>
        <v>0</v>
      </c>
      <c r="BK36" s="274">
        <f>'Учет 2б'!$S$805</f>
        <v>0</v>
      </c>
      <c r="BL36" s="274">
        <f>'Учет 2б'!$S$807</f>
        <v>0</v>
      </c>
      <c r="BM36" s="275">
        <f>'Учет 2б'!$S$809</f>
        <v>0</v>
      </c>
      <c r="BN36" s="276">
        <f>'Учет 2б'!$S$811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90">
        <f>'Учет 2б'!$C$813</f>
        <v>232</v>
      </c>
      <c r="B37" s="269">
        <f>'Учет 2б'!$G$862</f>
        <v>0</v>
      </c>
      <c r="C37" s="270">
        <f>'Учет 2б'!$G$864</f>
        <v>0</v>
      </c>
      <c r="D37" s="270">
        <f>'Учет 2б'!$G$866</f>
        <v>0</v>
      </c>
      <c r="E37" s="271">
        <f>'Учет 2б'!$G$868</f>
        <v>0</v>
      </c>
      <c r="F37" s="272">
        <f>'Учет 2б'!$G$870</f>
        <v>0</v>
      </c>
      <c r="G37" s="269">
        <f>'Учет 2б'!$H$862</f>
        <v>0</v>
      </c>
      <c r="H37" s="270">
        <f>'Учет 2б'!$H$864</f>
        <v>0</v>
      </c>
      <c r="I37" s="270">
        <f>'Учет 2б'!$H$866</f>
        <v>0</v>
      </c>
      <c r="J37" s="271">
        <f>'Учет 2б'!$H$868</f>
        <v>0</v>
      </c>
      <c r="K37" s="272">
        <f>'Учет 2б'!$H$870</f>
        <v>0</v>
      </c>
      <c r="L37" s="269">
        <f>'Учет 2б'!$I$862</f>
        <v>0</v>
      </c>
      <c r="M37" s="270">
        <f>'Учет 2б'!$I$864</f>
        <v>0</v>
      </c>
      <c r="N37" s="270">
        <f>'Учет 2б'!$I$866</f>
        <v>0</v>
      </c>
      <c r="O37" s="271">
        <f>'Учет 2б'!$I$868</f>
        <v>0</v>
      </c>
      <c r="P37" s="272">
        <f>'Учет 2б'!$I$870</f>
        <v>0</v>
      </c>
      <c r="Q37" s="269">
        <f>'Учет 2б'!$J$862</f>
        <v>0</v>
      </c>
      <c r="R37" s="270">
        <f>'Учет 2б'!$J$864</f>
        <v>0</v>
      </c>
      <c r="S37" s="270">
        <f>'Учет 2б'!$J$866</f>
        <v>0</v>
      </c>
      <c r="T37" s="271">
        <f>'Учет 2б'!$J$868</f>
        <v>0</v>
      </c>
      <c r="U37" s="272">
        <f>'Учет 2б'!$J$870</f>
        <v>0</v>
      </c>
      <c r="V37" s="269">
        <f>'Учет 2б'!$K$862</f>
        <v>0</v>
      </c>
      <c r="W37" s="270">
        <f>'Учет 2б'!$K$864</f>
        <v>0</v>
      </c>
      <c r="X37" s="270">
        <f>'Учет 2б'!$K$866</f>
        <v>0</v>
      </c>
      <c r="Y37" s="271">
        <f>'Учет 2б'!$K$868</f>
        <v>0</v>
      </c>
      <c r="Z37" s="272">
        <f>'Учет 2б'!$K$870</f>
        <v>0</v>
      </c>
      <c r="AA37" s="269">
        <f>'Учет 2б'!$L$862</f>
        <v>0</v>
      </c>
      <c r="AB37" s="270">
        <f>'Учет 2б'!$L$864</f>
        <v>0</v>
      </c>
      <c r="AC37" s="270">
        <f>'Учет 2б'!$L$866</f>
        <v>0</v>
      </c>
      <c r="AD37" s="271">
        <f>'Учет 2б'!$L$868</f>
        <v>0</v>
      </c>
      <c r="AE37" s="272">
        <f>'Учет 2б'!$L$870</f>
        <v>0</v>
      </c>
      <c r="AF37" s="269">
        <f>'Учет 2б'!$M$862</f>
        <v>0</v>
      </c>
      <c r="AG37" s="270">
        <f>'Учет 2б'!$M$864</f>
        <v>0</v>
      </c>
      <c r="AH37" s="270">
        <f>'Учет 2б'!$M$866</f>
        <v>0</v>
      </c>
      <c r="AI37" s="271">
        <f>'Учет 2б'!$M$868</f>
        <v>0</v>
      </c>
      <c r="AJ37" s="272">
        <f>'Учет 2б'!$M$870</f>
        <v>0</v>
      </c>
      <c r="AK37" s="269">
        <f>'Учет 2б'!$N$862</f>
        <v>0</v>
      </c>
      <c r="AL37" s="270">
        <f>'Учет 2б'!$N$864</f>
        <v>0</v>
      </c>
      <c r="AM37" s="270">
        <f>'Учет 2б'!$N$866</f>
        <v>0</v>
      </c>
      <c r="AN37" s="271">
        <f>'Учет 2б'!$N$868</f>
        <v>0</v>
      </c>
      <c r="AO37" s="272">
        <f>'Учет 2б'!$N$870</f>
        <v>0</v>
      </c>
      <c r="AP37" s="269">
        <f>'Учет 2б'!$O$862</f>
        <v>0</v>
      </c>
      <c r="AQ37" s="270">
        <f>'Учет 2б'!$O$864</f>
        <v>0</v>
      </c>
      <c r="AR37" s="270">
        <f>'Учет 2б'!$O$866</f>
        <v>0</v>
      </c>
      <c r="AS37" s="271">
        <f>'Учет 2б'!$O$868</f>
        <v>0</v>
      </c>
      <c r="AT37" s="272">
        <f>'Учет 2б'!$O$870</f>
        <v>0</v>
      </c>
      <c r="AU37" s="269">
        <f>'Учет 2б'!$P$862</f>
        <v>0</v>
      </c>
      <c r="AV37" s="270">
        <f>'Учет 2б'!$P$864</f>
        <v>0</v>
      </c>
      <c r="AW37" s="270">
        <f>'Учет 2б'!$P$866</f>
        <v>0</v>
      </c>
      <c r="AX37" s="271">
        <f>'Учет 2б'!$P$868</f>
        <v>0</v>
      </c>
      <c r="AY37" s="272">
        <f>'Учет 2б'!$P$870</f>
        <v>0</v>
      </c>
      <c r="AZ37" s="269">
        <f>'Учет 2б'!$Q$862</f>
        <v>0</v>
      </c>
      <c r="BA37" s="270">
        <f>'Учет 2б'!$Q$864</f>
        <v>0</v>
      </c>
      <c r="BB37" s="270">
        <f>'Учет 2б'!$Q$866</f>
        <v>0</v>
      </c>
      <c r="BC37" s="271">
        <f>'Учет 2б'!$Q$868</f>
        <v>0</v>
      </c>
      <c r="BD37" s="272">
        <f>'Учет 2б'!$Q$870</f>
        <v>0</v>
      </c>
      <c r="BE37" s="269">
        <f>'Учет 2б'!$R$862</f>
        <v>0</v>
      </c>
      <c r="BF37" s="270">
        <f>'Учет 2б'!$R$864</f>
        <v>0</v>
      </c>
      <c r="BG37" s="270">
        <f>'Учет 2б'!$R$866</f>
        <v>0</v>
      </c>
      <c r="BH37" s="271">
        <f>'Учет 2б'!$R$868</f>
        <v>0</v>
      </c>
      <c r="BI37" s="272">
        <f>'Учет 2б'!$R$870</f>
        <v>0</v>
      </c>
      <c r="BJ37" s="269">
        <f>'Учет 2б'!$S$862</f>
        <v>0</v>
      </c>
      <c r="BK37" s="270">
        <f>'Учет 2б'!$S$864</f>
        <v>0</v>
      </c>
      <c r="BL37" s="270">
        <f>'Учет 2б'!$S$866</f>
        <v>0</v>
      </c>
      <c r="BM37" s="271">
        <f>'Учет 2б'!$S$868</f>
        <v>0</v>
      </c>
      <c r="BN37" s="272">
        <f>'Учет 2б'!$S$870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90"/>
      <c r="B38" s="273">
        <f>'Учет 2б'!$G$863</f>
        <v>0</v>
      </c>
      <c r="C38" s="274">
        <f>'Учет 2б'!$G$865</f>
        <v>0</v>
      </c>
      <c r="D38" s="274">
        <f>'Учет 2б'!$G$867</f>
        <v>0</v>
      </c>
      <c r="E38" s="275">
        <f>'Учет 2б'!$G$869</f>
        <v>0</v>
      </c>
      <c r="F38" s="276">
        <f>'Учет 2б'!$G$871</f>
        <v>0</v>
      </c>
      <c r="G38" s="273">
        <f>'Учет 2б'!$H$863</f>
        <v>0</v>
      </c>
      <c r="H38" s="274">
        <f>'Учет 2б'!$H$865</f>
        <v>0</v>
      </c>
      <c r="I38" s="274">
        <f>'Учет 2б'!$H$867</f>
        <v>0</v>
      </c>
      <c r="J38" s="275">
        <f>'Учет 2б'!$H$869</f>
        <v>0</v>
      </c>
      <c r="K38" s="276">
        <f>'Учет 2б'!$H$871</f>
        <v>0</v>
      </c>
      <c r="L38" s="273">
        <f>'Учет 2б'!$I$863</f>
        <v>0</v>
      </c>
      <c r="M38" s="274">
        <f>'Учет 2б'!$I$865</f>
        <v>0</v>
      </c>
      <c r="N38" s="274">
        <f>'Учет 2б'!$I$867</f>
        <v>0</v>
      </c>
      <c r="O38" s="275">
        <f>'Учет 2б'!$I$869</f>
        <v>0</v>
      </c>
      <c r="P38" s="276">
        <f>'Учет 2б'!$I$871</f>
        <v>0</v>
      </c>
      <c r="Q38" s="273">
        <f>'Учет 2б'!$J$863</f>
        <v>0</v>
      </c>
      <c r="R38" s="274">
        <f>'Учет 2б'!$J$865</f>
        <v>0</v>
      </c>
      <c r="S38" s="274">
        <f>'Учет 2б'!$J$867</f>
        <v>0</v>
      </c>
      <c r="T38" s="275">
        <f>'Учет 2б'!$J$869</f>
        <v>0</v>
      </c>
      <c r="U38" s="276">
        <f>'Учет 2б'!$J$871</f>
        <v>0</v>
      </c>
      <c r="V38" s="273">
        <f>'Учет 2б'!$K$863</f>
        <v>0</v>
      </c>
      <c r="W38" s="274">
        <f>'Учет 2б'!$K$865</f>
        <v>0</v>
      </c>
      <c r="X38" s="274">
        <f>'Учет 2б'!$K$867</f>
        <v>0</v>
      </c>
      <c r="Y38" s="275">
        <f>'Учет 2б'!$K$869</f>
        <v>0</v>
      </c>
      <c r="Z38" s="276">
        <f>'Учет 2б'!$K$871</f>
        <v>0</v>
      </c>
      <c r="AA38" s="273">
        <f>'Учет 2б'!$L$863</f>
        <v>0</v>
      </c>
      <c r="AB38" s="274">
        <f>'Учет 2б'!$L$865</f>
        <v>0</v>
      </c>
      <c r="AC38" s="274">
        <f>'Учет 2б'!$L$867</f>
        <v>0</v>
      </c>
      <c r="AD38" s="275">
        <f>'Учет 2б'!$L$869</f>
        <v>0</v>
      </c>
      <c r="AE38" s="276">
        <f>'Учет 2б'!$L$871</f>
        <v>0</v>
      </c>
      <c r="AF38" s="273">
        <f>'Учет 2б'!$M$863</f>
        <v>0</v>
      </c>
      <c r="AG38" s="274">
        <f>'Учет 2б'!$M$865</f>
        <v>0</v>
      </c>
      <c r="AH38" s="274">
        <f>'Учет 2б'!$M$867</f>
        <v>0</v>
      </c>
      <c r="AI38" s="275">
        <f>'Учет 2б'!$M$869</f>
        <v>0</v>
      </c>
      <c r="AJ38" s="276">
        <f>'Учет 2б'!$M$871</f>
        <v>0</v>
      </c>
      <c r="AK38" s="273">
        <f>'Учет 2б'!$N$863</f>
        <v>0</v>
      </c>
      <c r="AL38" s="274">
        <f>'Учет 2б'!$N$865</f>
        <v>0</v>
      </c>
      <c r="AM38" s="274">
        <f>'Учет 2б'!$N$867</f>
        <v>0</v>
      </c>
      <c r="AN38" s="275">
        <f>'Учет 2б'!$N$869</f>
        <v>0</v>
      </c>
      <c r="AO38" s="276">
        <f>'Учет 2б'!$N$871</f>
        <v>0</v>
      </c>
      <c r="AP38" s="273">
        <f>'Учет 2б'!$O$863</f>
        <v>0</v>
      </c>
      <c r="AQ38" s="274">
        <f>'Учет 2б'!$O$865</f>
        <v>0</v>
      </c>
      <c r="AR38" s="274">
        <f>'Учет 2б'!$O$867</f>
        <v>0</v>
      </c>
      <c r="AS38" s="275">
        <f>'Учет 2б'!$O$869</f>
        <v>0</v>
      </c>
      <c r="AT38" s="276">
        <f>'Учет 2б'!$O$871</f>
        <v>0</v>
      </c>
      <c r="AU38" s="273">
        <f>'Учет 2б'!$P$863</f>
        <v>0</v>
      </c>
      <c r="AV38" s="274">
        <f>'Учет 2б'!$P$865</f>
        <v>0</v>
      </c>
      <c r="AW38" s="274">
        <f>'Учет 2б'!$P$867</f>
        <v>0</v>
      </c>
      <c r="AX38" s="275">
        <f>'Учет 2б'!$P$869</f>
        <v>0</v>
      </c>
      <c r="AY38" s="276">
        <f>'Учет 2б'!$P$871</f>
        <v>0</v>
      </c>
      <c r="AZ38" s="273">
        <f>'Учет 2б'!$Q$863</f>
        <v>0</v>
      </c>
      <c r="BA38" s="274">
        <f>'Учет 2б'!$Q$865</f>
        <v>0</v>
      </c>
      <c r="BB38" s="274">
        <f>'Учет 2б'!$Q$867</f>
        <v>0</v>
      </c>
      <c r="BC38" s="275">
        <f>'Учет 2б'!$Q$869</f>
        <v>0</v>
      </c>
      <c r="BD38" s="276">
        <f>'Учет 2б'!$Q$871</f>
        <v>0</v>
      </c>
      <c r="BE38" s="273">
        <f>'Учет 2б'!$R$863</f>
        <v>0</v>
      </c>
      <c r="BF38" s="274">
        <f>'Учет 2б'!$R$865</f>
        <v>0</v>
      </c>
      <c r="BG38" s="274">
        <f>'Учет 2б'!$R$867</f>
        <v>0</v>
      </c>
      <c r="BH38" s="275">
        <f>'Учет 2б'!$R$869</f>
        <v>0</v>
      </c>
      <c r="BI38" s="276">
        <f>'Учет 2б'!$R$871</f>
        <v>0</v>
      </c>
      <c r="BJ38" s="273">
        <f>'Учет 2б'!$S$863</f>
        <v>0</v>
      </c>
      <c r="BK38" s="274">
        <f>'Учет 2б'!$S$865</f>
        <v>0</v>
      </c>
      <c r="BL38" s="274">
        <f>'Учет 2б'!$S$867</f>
        <v>0</v>
      </c>
      <c r="BM38" s="275">
        <f>'Учет 2б'!$S$869</f>
        <v>0</v>
      </c>
      <c r="BN38" s="276">
        <f>'Учет 2б'!$S$871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customHeight="1">
      <c r="A39" s="1290">
        <f>'Учет 2б'!$C$873</f>
        <v>233</v>
      </c>
      <c r="B39" s="269">
        <f>'Учет 2б'!$G$922</f>
        <v>0</v>
      </c>
      <c r="C39" s="270">
        <f>'Учет 2б'!$G$924</f>
        <v>0</v>
      </c>
      <c r="D39" s="270">
        <f>'Учет 2б'!$G$926</f>
        <v>0</v>
      </c>
      <c r="E39" s="271">
        <f>'Учет 2б'!$G$928</f>
        <v>0</v>
      </c>
      <c r="F39" s="272">
        <f>'Учет 2б'!$G$930</f>
        <v>0</v>
      </c>
      <c r="G39" s="269">
        <f>'Учет 2б'!$H$922</f>
        <v>0</v>
      </c>
      <c r="H39" s="270">
        <f>'Учет 2б'!$H$924</f>
        <v>0</v>
      </c>
      <c r="I39" s="270">
        <f>'Учет 2б'!$H$926</f>
        <v>0</v>
      </c>
      <c r="J39" s="271">
        <f>'Учет 2б'!$H$928</f>
        <v>0</v>
      </c>
      <c r="K39" s="272">
        <f>'Учет 2б'!$H$930</f>
        <v>0</v>
      </c>
      <c r="L39" s="269">
        <f>'Учет 2б'!$I$922</f>
        <v>0</v>
      </c>
      <c r="M39" s="270">
        <f>'Учет 2б'!$I$924</f>
        <v>0</v>
      </c>
      <c r="N39" s="270">
        <f>'Учет 2б'!$I$926</f>
        <v>0</v>
      </c>
      <c r="O39" s="271">
        <f>'Учет 2б'!$I$928</f>
        <v>0</v>
      </c>
      <c r="P39" s="272">
        <f>'Учет 2б'!$I$930</f>
        <v>0</v>
      </c>
      <c r="Q39" s="269">
        <f>'Учет 2б'!$J$922</f>
        <v>0</v>
      </c>
      <c r="R39" s="270">
        <f>'Учет 2б'!$J$924</f>
        <v>0</v>
      </c>
      <c r="S39" s="270">
        <f>'Учет 2б'!$J$926</f>
        <v>0</v>
      </c>
      <c r="T39" s="271">
        <f>'Учет 2б'!$J$928</f>
        <v>0</v>
      </c>
      <c r="U39" s="272">
        <f>'Учет 2б'!$J$930</f>
        <v>0</v>
      </c>
      <c r="V39" s="269">
        <f>'Учет 2б'!$K$922</f>
        <v>0</v>
      </c>
      <c r="W39" s="270">
        <f>'Учет 2б'!$K$924</f>
        <v>0</v>
      </c>
      <c r="X39" s="270">
        <f>'Учет 2б'!$K$926</f>
        <v>0</v>
      </c>
      <c r="Y39" s="271">
        <f>'Учет 2б'!$K$928</f>
        <v>0</v>
      </c>
      <c r="Z39" s="272">
        <f>'Учет 2б'!$K$930</f>
        <v>0</v>
      </c>
      <c r="AA39" s="269">
        <f>'Учет 2б'!$L$922</f>
        <v>0</v>
      </c>
      <c r="AB39" s="270">
        <f>'Учет 2б'!$L$924</f>
        <v>0</v>
      </c>
      <c r="AC39" s="270">
        <f>'Учет 2б'!$L$926</f>
        <v>0</v>
      </c>
      <c r="AD39" s="271">
        <f>'Учет 2б'!$L$928</f>
        <v>0</v>
      </c>
      <c r="AE39" s="272">
        <f>'Учет 2б'!$L$930</f>
        <v>0</v>
      </c>
      <c r="AF39" s="269">
        <f>'Учет 2б'!$M$922</f>
        <v>0</v>
      </c>
      <c r="AG39" s="270">
        <f>'Учет 2б'!$M$924</f>
        <v>0</v>
      </c>
      <c r="AH39" s="270">
        <f>'Учет 2б'!$M$926</f>
        <v>0</v>
      </c>
      <c r="AI39" s="271">
        <f>'Учет 2б'!$M$928</f>
        <v>0</v>
      </c>
      <c r="AJ39" s="272">
        <f>'Учет 2б'!$M$930</f>
        <v>0</v>
      </c>
      <c r="AK39" s="269">
        <f>'Учет 2б'!$N$922</f>
        <v>0</v>
      </c>
      <c r="AL39" s="270">
        <f>'Учет 2б'!$N$924</f>
        <v>0</v>
      </c>
      <c r="AM39" s="270">
        <f>'Учет 2б'!$N$926</f>
        <v>0</v>
      </c>
      <c r="AN39" s="271">
        <f>'Учет 2б'!$N$928</f>
        <v>0</v>
      </c>
      <c r="AO39" s="272">
        <f>'Учет 2б'!$N$930</f>
        <v>0</v>
      </c>
      <c r="AP39" s="269">
        <f>'Учет 2б'!$O$922</f>
        <v>0</v>
      </c>
      <c r="AQ39" s="270">
        <f>'Учет 2б'!$O$924</f>
        <v>0</v>
      </c>
      <c r="AR39" s="270">
        <f>'Учет 2б'!$O$926</f>
        <v>0</v>
      </c>
      <c r="AS39" s="271">
        <f>'Учет 2б'!$O$928</f>
        <v>0</v>
      </c>
      <c r="AT39" s="272">
        <f>'Учет 2б'!$O$930</f>
        <v>0</v>
      </c>
      <c r="AU39" s="269">
        <f>'Учет 2б'!$P$922</f>
        <v>0</v>
      </c>
      <c r="AV39" s="270">
        <f>'Учет 2б'!$P$924</f>
        <v>0</v>
      </c>
      <c r="AW39" s="270">
        <f>'Учет 2б'!$P$926</f>
        <v>0</v>
      </c>
      <c r="AX39" s="271">
        <f>'Учет 2б'!$P$928</f>
        <v>0</v>
      </c>
      <c r="AY39" s="272">
        <f>'Учет 2б'!$P$930</f>
        <v>0</v>
      </c>
      <c r="AZ39" s="269">
        <f>'Учет 2б'!$Q$922</f>
        <v>0</v>
      </c>
      <c r="BA39" s="270">
        <f>'Учет 2б'!$Q$924</f>
        <v>0</v>
      </c>
      <c r="BB39" s="270">
        <f>'Учет 2б'!$Q$926</f>
        <v>0</v>
      </c>
      <c r="BC39" s="271">
        <f>'Учет 2б'!$Q$928</f>
        <v>0</v>
      </c>
      <c r="BD39" s="272">
        <f>'Учет 2б'!$Q$930</f>
        <v>0</v>
      </c>
      <c r="BE39" s="269">
        <f>'Учет 2б'!$R$922</f>
        <v>0</v>
      </c>
      <c r="BF39" s="270">
        <f>'Учет 2б'!$R$924</f>
        <v>0</v>
      </c>
      <c r="BG39" s="270">
        <f>'Учет 2б'!$R$926</f>
        <v>0</v>
      </c>
      <c r="BH39" s="271">
        <f>'Учет 2б'!$R$928</f>
        <v>0</v>
      </c>
      <c r="BI39" s="272">
        <f>'Учет 2б'!$R$930</f>
        <v>0</v>
      </c>
      <c r="BJ39" s="269">
        <f>'Учет 2б'!$S$922</f>
        <v>0</v>
      </c>
      <c r="BK39" s="270">
        <f>'Учет 2б'!$S$924</f>
        <v>0</v>
      </c>
      <c r="BL39" s="270">
        <f>'Учет 2б'!$S$926</f>
        <v>0</v>
      </c>
      <c r="BM39" s="271">
        <f>'Учет 2б'!$S$928</f>
        <v>0</v>
      </c>
      <c r="BN39" s="272">
        <f>'Учет 2б'!$S$930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customHeight="1" thickBot="1">
      <c r="A40" s="1290"/>
      <c r="B40" s="273">
        <f>'Учет 2б'!$G$923</f>
        <v>0</v>
      </c>
      <c r="C40" s="274">
        <f>'Учет 2б'!$G$925</f>
        <v>0</v>
      </c>
      <c r="D40" s="274">
        <f>'Учет 2б'!$G$927</f>
        <v>0</v>
      </c>
      <c r="E40" s="275">
        <f>'Учет 2б'!$G$929</f>
        <v>0</v>
      </c>
      <c r="F40" s="276">
        <f>'Учет 2б'!$G$931</f>
        <v>0</v>
      </c>
      <c r="G40" s="273">
        <f>'Учет 2б'!$H$923</f>
        <v>0</v>
      </c>
      <c r="H40" s="274">
        <f>'Учет 2б'!$H$925</f>
        <v>0</v>
      </c>
      <c r="I40" s="274">
        <f>'Учет 2б'!$H$927</f>
        <v>0</v>
      </c>
      <c r="J40" s="275">
        <f>'Учет 2б'!$H$929</f>
        <v>0</v>
      </c>
      <c r="K40" s="276">
        <f>'Учет 2б'!$H$931</f>
        <v>0</v>
      </c>
      <c r="L40" s="273">
        <f>'Учет 2б'!$I$923</f>
        <v>0</v>
      </c>
      <c r="M40" s="274">
        <f>'Учет 2б'!$I$925</f>
        <v>0</v>
      </c>
      <c r="N40" s="274">
        <f>'Учет 2б'!$I$927</f>
        <v>0</v>
      </c>
      <c r="O40" s="275">
        <f>'Учет 2б'!$I$929</f>
        <v>0</v>
      </c>
      <c r="P40" s="276">
        <f>'Учет 2б'!$I$931</f>
        <v>0</v>
      </c>
      <c r="Q40" s="273">
        <f>'Учет 2б'!$J$923</f>
        <v>0</v>
      </c>
      <c r="R40" s="274">
        <f>'Учет 2б'!$J$925</f>
        <v>0</v>
      </c>
      <c r="S40" s="274">
        <f>'Учет 2б'!$J$927</f>
        <v>0</v>
      </c>
      <c r="T40" s="275">
        <f>'Учет 2б'!$J$929</f>
        <v>0</v>
      </c>
      <c r="U40" s="276">
        <f>'Учет 2б'!$J$931</f>
        <v>0</v>
      </c>
      <c r="V40" s="273">
        <f>'Учет 2б'!$K$923</f>
        <v>0</v>
      </c>
      <c r="W40" s="274">
        <f>'Учет 2б'!$K$925</f>
        <v>0</v>
      </c>
      <c r="X40" s="274">
        <f>'Учет 2б'!$K$927</f>
        <v>0</v>
      </c>
      <c r="Y40" s="275">
        <f>'Учет 2б'!$K$929</f>
        <v>0</v>
      </c>
      <c r="Z40" s="276">
        <f>'Учет 2б'!$K$931</f>
        <v>0</v>
      </c>
      <c r="AA40" s="273">
        <f>'Учет 2б'!$L$923</f>
        <v>0</v>
      </c>
      <c r="AB40" s="274">
        <f>'Учет 2б'!$L$925</f>
        <v>0</v>
      </c>
      <c r="AC40" s="274">
        <f>'Учет 2б'!$L$927</f>
        <v>0</v>
      </c>
      <c r="AD40" s="275">
        <f>'Учет 2б'!$L$929</f>
        <v>0</v>
      </c>
      <c r="AE40" s="276">
        <f>'Учет 2б'!$L$931</f>
        <v>0</v>
      </c>
      <c r="AF40" s="273">
        <f>'Учет 2б'!$M$923</f>
        <v>0</v>
      </c>
      <c r="AG40" s="274">
        <f>'Учет 2б'!$M$925</f>
        <v>0</v>
      </c>
      <c r="AH40" s="274">
        <f>'Учет 2б'!$M$927</f>
        <v>0</v>
      </c>
      <c r="AI40" s="275">
        <f>'Учет 2б'!$M$929</f>
        <v>0</v>
      </c>
      <c r="AJ40" s="276">
        <f>'Учет 2б'!$M$931</f>
        <v>0</v>
      </c>
      <c r="AK40" s="273">
        <f>'Учет 2б'!$N$923</f>
        <v>0</v>
      </c>
      <c r="AL40" s="274">
        <f>'Учет 2б'!$N$925</f>
        <v>0</v>
      </c>
      <c r="AM40" s="274">
        <f>'Учет 2б'!$N$927</f>
        <v>0</v>
      </c>
      <c r="AN40" s="275">
        <f>'Учет 2б'!$N$929</f>
        <v>0</v>
      </c>
      <c r="AO40" s="276">
        <f>'Учет 2б'!$N$931</f>
        <v>0</v>
      </c>
      <c r="AP40" s="273">
        <f>'Учет 2б'!$O$923</f>
        <v>0</v>
      </c>
      <c r="AQ40" s="274">
        <f>'Учет 2б'!$O$925</f>
        <v>0</v>
      </c>
      <c r="AR40" s="274">
        <f>'Учет 2б'!$O$927</f>
        <v>0</v>
      </c>
      <c r="AS40" s="275">
        <f>'Учет 2б'!$O$929</f>
        <v>0</v>
      </c>
      <c r="AT40" s="276">
        <f>'Учет 2б'!$O$931</f>
        <v>0</v>
      </c>
      <c r="AU40" s="273">
        <f>'Учет 2б'!$P$923</f>
        <v>0</v>
      </c>
      <c r="AV40" s="274">
        <f>'Учет 2б'!$P$925</f>
        <v>0</v>
      </c>
      <c r="AW40" s="274">
        <f>'Учет 2б'!$P$927</f>
        <v>0</v>
      </c>
      <c r="AX40" s="275">
        <f>'Учет 2б'!$P$929</f>
        <v>0</v>
      </c>
      <c r="AY40" s="276">
        <f>'Учет 2б'!$P$931</f>
        <v>0</v>
      </c>
      <c r="AZ40" s="273">
        <f>'Учет 2б'!$Q$923</f>
        <v>0</v>
      </c>
      <c r="BA40" s="274">
        <f>'Учет 2б'!$Q$925</f>
        <v>0</v>
      </c>
      <c r="BB40" s="274">
        <f>'Учет 2б'!$Q$927</f>
        <v>0</v>
      </c>
      <c r="BC40" s="275">
        <f>'Учет 2б'!$Q$929</f>
        <v>0</v>
      </c>
      <c r="BD40" s="276">
        <f>'Учет 2б'!$Q$931</f>
        <v>0</v>
      </c>
      <c r="BE40" s="273">
        <f>'Учет 2б'!$R$923</f>
        <v>0</v>
      </c>
      <c r="BF40" s="274">
        <f>'Учет 2б'!$R$925</f>
        <v>0</v>
      </c>
      <c r="BG40" s="274">
        <f>'Учет 2б'!$R$927</f>
        <v>0</v>
      </c>
      <c r="BH40" s="275">
        <f>'Учет 2б'!$R$929</f>
        <v>0</v>
      </c>
      <c r="BI40" s="276">
        <f>'Учет 2б'!$R$931</f>
        <v>0</v>
      </c>
      <c r="BJ40" s="273">
        <f>'Учет 2б'!$S$923</f>
        <v>0</v>
      </c>
      <c r="BK40" s="274">
        <f>'Учет 2б'!$S$925</f>
        <v>0</v>
      </c>
      <c r="BL40" s="274">
        <f>'Учет 2б'!$S$927</f>
        <v>0</v>
      </c>
      <c r="BM40" s="275">
        <f>'Учет 2б'!$S$929</f>
        <v>0</v>
      </c>
      <c r="BN40" s="276">
        <f>'Учет 2б'!$S$931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3.5" customHeight="1">
      <c r="A41" s="1290">
        <f>'Учет 2б'!$C$933</f>
        <v>234</v>
      </c>
      <c r="B41" s="269">
        <f>'Учет 2б'!$G$982</f>
        <v>0</v>
      </c>
      <c r="C41" s="270">
        <f>'Учет 2б'!$G$984</f>
        <v>0</v>
      </c>
      <c r="D41" s="270">
        <f>'Учет 2б'!$G$986</f>
        <v>0</v>
      </c>
      <c r="E41" s="271">
        <f>'Учет 2б'!$G$988</f>
        <v>0</v>
      </c>
      <c r="F41" s="272">
        <f>'Учет 2б'!$G$990</f>
        <v>0</v>
      </c>
      <c r="G41" s="269">
        <f>'Учет 2б'!$H$982</f>
        <v>0</v>
      </c>
      <c r="H41" s="270">
        <f>'Учет 2б'!$H$984</f>
        <v>0</v>
      </c>
      <c r="I41" s="270">
        <f>'Учет 2б'!$H$986</f>
        <v>0</v>
      </c>
      <c r="J41" s="271">
        <f>'Учет 2б'!$H$988</f>
        <v>0</v>
      </c>
      <c r="K41" s="272">
        <f>'Учет 2б'!$H$990</f>
        <v>0</v>
      </c>
      <c r="L41" s="269">
        <f>'Учет 2б'!$I$982</f>
        <v>0</v>
      </c>
      <c r="M41" s="270">
        <f>'Учет 2б'!$I$984</f>
        <v>0</v>
      </c>
      <c r="N41" s="270">
        <f>'Учет 2б'!$I$986</f>
        <v>0</v>
      </c>
      <c r="O41" s="271">
        <f>'Учет 2б'!$I$988</f>
        <v>0</v>
      </c>
      <c r="P41" s="272">
        <f>'Учет 2б'!$I$990</f>
        <v>0</v>
      </c>
      <c r="Q41" s="269">
        <f>'Учет 2б'!$J$982</f>
        <v>0</v>
      </c>
      <c r="R41" s="270">
        <f>'Учет 2б'!$J$984</f>
        <v>0</v>
      </c>
      <c r="S41" s="270">
        <f>'Учет 2б'!$J$986</f>
        <v>0</v>
      </c>
      <c r="T41" s="271">
        <f>'Учет 2б'!$J$988</f>
        <v>0</v>
      </c>
      <c r="U41" s="272">
        <f>'Учет 2б'!$J$990</f>
        <v>0</v>
      </c>
      <c r="V41" s="269">
        <f>'Учет 2б'!$K$982</f>
        <v>0</v>
      </c>
      <c r="W41" s="270">
        <f>'Учет 2б'!$K$984</f>
        <v>0</v>
      </c>
      <c r="X41" s="270">
        <f>'Учет 2б'!$K$986</f>
        <v>0</v>
      </c>
      <c r="Y41" s="271">
        <f>'Учет 2б'!$K$988</f>
        <v>0</v>
      </c>
      <c r="Z41" s="272">
        <f>'Учет 2б'!$K$990</f>
        <v>0</v>
      </c>
      <c r="AA41" s="269">
        <f>'Учет 2б'!$L$982</f>
        <v>0</v>
      </c>
      <c r="AB41" s="270">
        <f>'Учет 2б'!$L$984</f>
        <v>0</v>
      </c>
      <c r="AC41" s="270">
        <f>'Учет 2б'!$L$986</f>
        <v>0</v>
      </c>
      <c r="AD41" s="271">
        <f>'Учет 2б'!$L$988</f>
        <v>0</v>
      </c>
      <c r="AE41" s="272">
        <f>'Учет 2б'!$L$990</f>
        <v>0</v>
      </c>
      <c r="AF41" s="269">
        <f>'Учет 2б'!$M$982</f>
        <v>0</v>
      </c>
      <c r="AG41" s="270">
        <f>'Учет 2б'!$M$984</f>
        <v>0</v>
      </c>
      <c r="AH41" s="270">
        <f>'Учет 2б'!$M$986</f>
        <v>0</v>
      </c>
      <c r="AI41" s="271">
        <f>'Учет 2б'!$M$988</f>
        <v>0</v>
      </c>
      <c r="AJ41" s="272">
        <f>'Учет 2б'!$M$990</f>
        <v>0</v>
      </c>
      <c r="AK41" s="269">
        <f>'Учет 2б'!$N$982</f>
        <v>0</v>
      </c>
      <c r="AL41" s="270">
        <f>'Учет 2б'!$N$984</f>
        <v>0</v>
      </c>
      <c r="AM41" s="270">
        <f>'Учет 2б'!$N$986</f>
        <v>0</v>
      </c>
      <c r="AN41" s="271">
        <f>'Учет 2б'!$N$988</f>
        <v>0</v>
      </c>
      <c r="AO41" s="272">
        <f>'Учет 2б'!$N$990</f>
        <v>0</v>
      </c>
      <c r="AP41" s="269">
        <f>'Учет 2б'!$O$982</f>
        <v>0</v>
      </c>
      <c r="AQ41" s="270">
        <f>'Учет 2б'!$O$984</f>
        <v>0</v>
      </c>
      <c r="AR41" s="270">
        <f>'Учет 2б'!$O$986</f>
        <v>0</v>
      </c>
      <c r="AS41" s="271">
        <f>'Учет 2б'!$O$988</f>
        <v>0</v>
      </c>
      <c r="AT41" s="272">
        <f>'Учет 2б'!$O$990</f>
        <v>0</v>
      </c>
      <c r="AU41" s="269">
        <f>'Учет 2б'!$P$982</f>
        <v>0</v>
      </c>
      <c r="AV41" s="270">
        <f>'Учет 2б'!$P$984</f>
        <v>0</v>
      </c>
      <c r="AW41" s="270">
        <f>'Учет 2б'!$P$986</f>
        <v>0</v>
      </c>
      <c r="AX41" s="271">
        <f>'Учет 2б'!$P$988</f>
        <v>0</v>
      </c>
      <c r="AY41" s="272">
        <f>'Учет 2б'!$P$990</f>
        <v>0</v>
      </c>
      <c r="AZ41" s="269">
        <f>'Учет 2б'!$Q$982</f>
        <v>0</v>
      </c>
      <c r="BA41" s="270">
        <f>'Учет 2б'!$Q$984</f>
        <v>0</v>
      </c>
      <c r="BB41" s="270">
        <f>'Учет 2б'!$Q$986</f>
        <v>0</v>
      </c>
      <c r="BC41" s="271">
        <f>'Учет 2б'!$Q$988</f>
        <v>0</v>
      </c>
      <c r="BD41" s="272">
        <f>'Учет 2б'!$Q$990</f>
        <v>0</v>
      </c>
      <c r="BE41" s="269">
        <f>'Учет 2б'!$R$982</f>
        <v>0</v>
      </c>
      <c r="BF41" s="270">
        <f>'Учет 2б'!$R$984</f>
        <v>0</v>
      </c>
      <c r="BG41" s="270">
        <f>'Учет 2б'!$R$986</f>
        <v>0</v>
      </c>
      <c r="BH41" s="271">
        <f>'Учет 2б'!$R$988</f>
        <v>0</v>
      </c>
      <c r="BI41" s="272">
        <f>'Учет 2б'!$R$990</f>
        <v>0</v>
      </c>
      <c r="BJ41" s="269">
        <f>'Учет 2б'!$S$982</f>
        <v>0</v>
      </c>
      <c r="BK41" s="270">
        <f>'Учет 2б'!$S$984</f>
        <v>0</v>
      </c>
      <c r="BL41" s="270">
        <f>'Учет 2б'!$S$986</f>
        <v>0</v>
      </c>
      <c r="BM41" s="271">
        <f>'Учет 2б'!$S$988</f>
        <v>0</v>
      </c>
      <c r="BN41" s="272">
        <f>'Учет 2б'!$S$990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4.25" customHeight="1" thickBot="1">
      <c r="A42" s="1290"/>
      <c r="B42" s="273">
        <f>'Учет 2б'!$G$983</f>
        <v>0</v>
      </c>
      <c r="C42" s="274">
        <f>'Учет 2б'!$G$985</f>
        <v>0</v>
      </c>
      <c r="D42" s="274">
        <f>'Учет 2б'!$G$987</f>
        <v>0</v>
      </c>
      <c r="E42" s="275">
        <f>'Учет 2б'!$G$989</f>
        <v>0</v>
      </c>
      <c r="F42" s="276">
        <f>'Учет 2б'!$G$991</f>
        <v>0</v>
      </c>
      <c r="G42" s="273">
        <f>'Учет 2б'!$H$983</f>
        <v>0</v>
      </c>
      <c r="H42" s="274">
        <f>'Учет 2б'!$H$985</f>
        <v>0</v>
      </c>
      <c r="I42" s="274">
        <f>'Учет 2б'!$H$987</f>
        <v>0</v>
      </c>
      <c r="J42" s="275">
        <f>'Учет 2б'!$H$989</f>
        <v>0</v>
      </c>
      <c r="K42" s="276">
        <f>'Учет 2б'!$H$991</f>
        <v>0</v>
      </c>
      <c r="L42" s="273">
        <f>'Учет 2б'!$I$983</f>
        <v>0</v>
      </c>
      <c r="M42" s="274">
        <f>'Учет 2б'!$I$985</f>
        <v>0</v>
      </c>
      <c r="N42" s="274">
        <f>'Учет 2б'!$I$987</f>
        <v>0</v>
      </c>
      <c r="O42" s="275">
        <f>'Учет 2б'!$I$989</f>
        <v>0</v>
      </c>
      <c r="P42" s="276">
        <f>'Учет 2б'!$I$991</f>
        <v>0</v>
      </c>
      <c r="Q42" s="273">
        <f>'Учет 2б'!$J$983</f>
        <v>0</v>
      </c>
      <c r="R42" s="274">
        <f>'Учет 2б'!$J$985</f>
        <v>0</v>
      </c>
      <c r="S42" s="274">
        <f>'Учет 2б'!$J$987</f>
        <v>0</v>
      </c>
      <c r="T42" s="275">
        <f>'Учет 2б'!$J$989</f>
        <v>0</v>
      </c>
      <c r="U42" s="276">
        <f>'Учет 2б'!$J$991</f>
        <v>0</v>
      </c>
      <c r="V42" s="273">
        <f>'Учет 2б'!$K$983</f>
        <v>0</v>
      </c>
      <c r="W42" s="274">
        <f>'Учет 2б'!$K$985</f>
        <v>0</v>
      </c>
      <c r="X42" s="274">
        <f>'Учет 2б'!$K$987</f>
        <v>0</v>
      </c>
      <c r="Y42" s="275">
        <f>'Учет 2б'!$K$989</f>
        <v>0</v>
      </c>
      <c r="Z42" s="276">
        <f>'Учет 2б'!$K$991</f>
        <v>0</v>
      </c>
      <c r="AA42" s="273">
        <f>'Учет 2б'!$L$983</f>
        <v>0</v>
      </c>
      <c r="AB42" s="274">
        <f>'Учет 2б'!$L$985</f>
        <v>0</v>
      </c>
      <c r="AC42" s="274">
        <f>'Учет 2б'!$L$987</f>
        <v>0</v>
      </c>
      <c r="AD42" s="275">
        <f>'Учет 2б'!$L$989</f>
        <v>0</v>
      </c>
      <c r="AE42" s="276">
        <f>'Учет 2б'!$L$991</f>
        <v>0</v>
      </c>
      <c r="AF42" s="273">
        <f>'Учет 2б'!$M$983</f>
        <v>0</v>
      </c>
      <c r="AG42" s="274">
        <f>'Учет 2б'!$M$985</f>
        <v>0</v>
      </c>
      <c r="AH42" s="274">
        <f>'Учет 2б'!$M$987</f>
        <v>0</v>
      </c>
      <c r="AI42" s="275">
        <f>'Учет 2б'!$M$989</f>
        <v>0</v>
      </c>
      <c r="AJ42" s="276">
        <f>'Учет 2б'!$M$991</f>
        <v>0</v>
      </c>
      <c r="AK42" s="273">
        <f>'Учет 2б'!$N$983</f>
        <v>0</v>
      </c>
      <c r="AL42" s="274">
        <f>'Учет 2б'!$N$985</f>
        <v>0</v>
      </c>
      <c r="AM42" s="274">
        <f>'Учет 2б'!$N$987</f>
        <v>0</v>
      </c>
      <c r="AN42" s="275">
        <f>'Учет 2б'!$N$989</f>
        <v>0</v>
      </c>
      <c r="AO42" s="276">
        <f>'Учет 2б'!$N$991</f>
        <v>0</v>
      </c>
      <c r="AP42" s="273">
        <f>'Учет 2б'!$O$983</f>
        <v>0</v>
      </c>
      <c r="AQ42" s="274">
        <f>'Учет 2б'!$O$985</f>
        <v>0</v>
      </c>
      <c r="AR42" s="274">
        <f>'Учет 2б'!$O$987</f>
        <v>0</v>
      </c>
      <c r="AS42" s="275">
        <f>'Учет 2б'!$O$989</f>
        <v>0</v>
      </c>
      <c r="AT42" s="276">
        <f>'Учет 2б'!$O$991</f>
        <v>0</v>
      </c>
      <c r="AU42" s="273">
        <f>'Учет 2б'!$P$983</f>
        <v>0</v>
      </c>
      <c r="AV42" s="274">
        <f>'Учет 2б'!$P$985</f>
        <v>0</v>
      </c>
      <c r="AW42" s="274">
        <f>'Учет 2б'!$P$987</f>
        <v>0</v>
      </c>
      <c r="AX42" s="275">
        <f>'Учет 2б'!$P$989</f>
        <v>0</v>
      </c>
      <c r="AY42" s="276">
        <f>'Учет 2б'!$P$991</f>
        <v>0</v>
      </c>
      <c r="AZ42" s="273">
        <f>'Учет 2б'!$Q$983</f>
        <v>0</v>
      </c>
      <c r="BA42" s="274">
        <f>'Учет 2б'!$Q$985</f>
        <v>0</v>
      </c>
      <c r="BB42" s="274">
        <f>'Учет 2б'!$Q$987</f>
        <v>0</v>
      </c>
      <c r="BC42" s="275">
        <f>'Учет 2б'!$Q$989</f>
        <v>0</v>
      </c>
      <c r="BD42" s="276">
        <f>'Учет 2б'!$Q$991</f>
        <v>0</v>
      </c>
      <c r="BE42" s="273">
        <f>'Учет 2б'!$R$983</f>
        <v>0</v>
      </c>
      <c r="BF42" s="274">
        <f>'Учет 2б'!$R$985</f>
        <v>0</v>
      </c>
      <c r="BG42" s="274">
        <f>'Учет 2б'!$R$987</f>
        <v>0</v>
      </c>
      <c r="BH42" s="275">
        <f>'Учет 2б'!$R$989</f>
        <v>0</v>
      </c>
      <c r="BI42" s="276">
        <f>'Учет 2б'!$R$991</f>
        <v>0</v>
      </c>
      <c r="BJ42" s="273">
        <f>'Учет 2б'!$S$983</f>
        <v>0</v>
      </c>
      <c r="BK42" s="274">
        <f>'Учет 2б'!$S$985</f>
        <v>0</v>
      </c>
      <c r="BL42" s="274">
        <f>'Учет 2б'!$S$987</f>
        <v>0</v>
      </c>
      <c r="BM42" s="275">
        <f>'Учет 2б'!$S$989</f>
        <v>0</v>
      </c>
      <c r="BN42" s="276">
        <f>'Учет 2б'!$S$991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" hidden="1" customHeight="1">
      <c r="A43" s="1290">
        <f>'Учет 2б'!$C$993</f>
        <v>235</v>
      </c>
      <c r="B43" s="269">
        <f>'Учет 2б'!$G$1042</f>
        <v>0</v>
      </c>
      <c r="C43" s="270">
        <f>'Учет 2б'!$G$1044</f>
        <v>0</v>
      </c>
      <c r="D43" s="270">
        <f>'Учет 2б'!$G$1046</f>
        <v>0</v>
      </c>
      <c r="E43" s="271">
        <f>'Учет 2б'!$G$1048</f>
        <v>0</v>
      </c>
      <c r="F43" s="272">
        <f>'Учет 2б'!$G$1050</f>
        <v>0</v>
      </c>
      <c r="G43" s="269">
        <f>'Учет 2б'!$H$1042</f>
        <v>0</v>
      </c>
      <c r="H43" s="270">
        <f>'Учет 2б'!$H$1044</f>
        <v>0</v>
      </c>
      <c r="I43" s="270">
        <f>'Учет 2б'!$H$1046</f>
        <v>0</v>
      </c>
      <c r="J43" s="271">
        <f>'Учет 2б'!$H$1048</f>
        <v>0</v>
      </c>
      <c r="K43" s="272">
        <f>'Учет 2б'!$H$1050</f>
        <v>0</v>
      </c>
      <c r="L43" s="269">
        <f>'Учет 2б'!$I$1042</f>
        <v>0</v>
      </c>
      <c r="M43" s="270">
        <f>'Учет 2б'!$I$1044</f>
        <v>0</v>
      </c>
      <c r="N43" s="270">
        <f>'Учет 2б'!$I$1046</f>
        <v>0</v>
      </c>
      <c r="O43" s="271">
        <f>'Учет 2б'!$I$1048</f>
        <v>0</v>
      </c>
      <c r="P43" s="272">
        <f>'Учет 2б'!$I$1050</f>
        <v>0</v>
      </c>
      <c r="Q43" s="269">
        <f>'Учет 2б'!$J$1042</f>
        <v>0</v>
      </c>
      <c r="R43" s="270">
        <f>'Учет 2б'!$J$1044</f>
        <v>0</v>
      </c>
      <c r="S43" s="270">
        <f>'Учет 2б'!$J$1046</f>
        <v>0</v>
      </c>
      <c r="T43" s="271">
        <f>'Учет 2б'!$J$1048</f>
        <v>0</v>
      </c>
      <c r="U43" s="272">
        <f>'Учет 2б'!$J$1050</f>
        <v>0</v>
      </c>
      <c r="V43" s="269">
        <f>'Учет 2б'!$K$1042</f>
        <v>0</v>
      </c>
      <c r="W43" s="270">
        <f>'Учет 2б'!$K$1044</f>
        <v>0</v>
      </c>
      <c r="X43" s="270">
        <f>'Учет 2б'!$K$1046</f>
        <v>0</v>
      </c>
      <c r="Y43" s="271">
        <f>'Учет 2б'!$K$1048</f>
        <v>0</v>
      </c>
      <c r="Z43" s="272">
        <f>'Учет 2б'!$K$1050</f>
        <v>0</v>
      </c>
      <c r="AA43" s="269">
        <f>'Учет 2б'!$L$1042</f>
        <v>0</v>
      </c>
      <c r="AB43" s="270">
        <f>'Учет 2б'!$L$1044</f>
        <v>0</v>
      </c>
      <c r="AC43" s="270">
        <f>'Учет 2б'!$L$1046</f>
        <v>0</v>
      </c>
      <c r="AD43" s="271">
        <f>'Учет 2б'!$L$1048</f>
        <v>0</v>
      </c>
      <c r="AE43" s="272">
        <f>'Учет 2б'!$L$1050</f>
        <v>0</v>
      </c>
      <c r="AF43" s="269">
        <f>'Учет 2б'!$M$1042</f>
        <v>0</v>
      </c>
      <c r="AG43" s="270">
        <f>'Учет 2б'!$M$1044</f>
        <v>0</v>
      </c>
      <c r="AH43" s="270">
        <f>'Учет 2б'!$M$1046</f>
        <v>0</v>
      </c>
      <c r="AI43" s="271">
        <f>'Учет 2б'!$M$1048</f>
        <v>0</v>
      </c>
      <c r="AJ43" s="272">
        <f>'Учет 2б'!$M$1050</f>
        <v>0</v>
      </c>
      <c r="AK43" s="269">
        <f>'Учет 2б'!$N$1042</f>
        <v>0</v>
      </c>
      <c r="AL43" s="270">
        <f>'Учет 2б'!$N$1044</f>
        <v>0</v>
      </c>
      <c r="AM43" s="270">
        <f>'Учет 2б'!$N$1046</f>
        <v>0</v>
      </c>
      <c r="AN43" s="271">
        <f>'Учет 2б'!$N$1048</f>
        <v>0</v>
      </c>
      <c r="AO43" s="272">
        <f>'Учет 2б'!$N$1050</f>
        <v>0</v>
      </c>
      <c r="AP43" s="269">
        <f>'Учет 2б'!$O$1042</f>
        <v>0</v>
      </c>
      <c r="AQ43" s="270">
        <f>'Учет 2б'!$O$1044</f>
        <v>0</v>
      </c>
      <c r="AR43" s="270">
        <f>'Учет 2б'!$O$1046</f>
        <v>0</v>
      </c>
      <c r="AS43" s="271">
        <f>'Учет 2б'!$O$1048</f>
        <v>0</v>
      </c>
      <c r="AT43" s="272">
        <f>'Учет 2б'!$O$1050</f>
        <v>0</v>
      </c>
      <c r="AU43" s="269">
        <f>'Учет 2б'!$P$1042</f>
        <v>0</v>
      </c>
      <c r="AV43" s="270">
        <f>'Учет 2б'!$P$1044</f>
        <v>0</v>
      </c>
      <c r="AW43" s="270">
        <f>'Учет 2б'!$P$1046</f>
        <v>0</v>
      </c>
      <c r="AX43" s="271">
        <f>'Учет 2б'!$P$1048</f>
        <v>0</v>
      </c>
      <c r="AY43" s="272">
        <f>'Учет 2б'!$P$1050</f>
        <v>0</v>
      </c>
      <c r="AZ43" s="269">
        <f>'Учет 2б'!$Q$1042</f>
        <v>0</v>
      </c>
      <c r="BA43" s="270">
        <f>'Учет 2б'!$Q$1044</f>
        <v>0</v>
      </c>
      <c r="BB43" s="270">
        <f>'Учет 2б'!$Q$1046</f>
        <v>0</v>
      </c>
      <c r="BC43" s="271">
        <f>'Учет 2б'!$Q$1048</f>
        <v>0</v>
      </c>
      <c r="BD43" s="272">
        <f>'Учет 2б'!$Q$1050</f>
        <v>0</v>
      </c>
      <c r="BE43" s="269">
        <f>'Учет 2б'!$R$1042</f>
        <v>0</v>
      </c>
      <c r="BF43" s="270">
        <f>'Учет 2б'!$R$1044</f>
        <v>0</v>
      </c>
      <c r="BG43" s="270">
        <f>'Учет 2б'!$R$1046</f>
        <v>0</v>
      </c>
      <c r="BH43" s="271">
        <f>'Учет 2б'!$R$1048</f>
        <v>0</v>
      </c>
      <c r="BI43" s="272">
        <f>'Учет 2б'!$R$1050</f>
        <v>0</v>
      </c>
      <c r="BJ43" s="269">
        <f>'Учет 2б'!$S$1042</f>
        <v>0</v>
      </c>
      <c r="BK43" s="270">
        <f>'Учет 2б'!$S$1044</f>
        <v>0</v>
      </c>
      <c r="BL43" s="270">
        <f>'Учет 2б'!$S$1046</f>
        <v>0</v>
      </c>
      <c r="BM43" s="271">
        <f>'Учет 2б'!$S$1048</f>
        <v>0</v>
      </c>
      <c r="BN43" s="272">
        <f>'Учет 2б'!$S$1050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3.5" hidden="1" customHeight="1" thickBot="1">
      <c r="A44" s="1290"/>
      <c r="B44" s="273">
        <f>'Учет 2б'!$G$1043</f>
        <v>0</v>
      </c>
      <c r="C44" s="274">
        <f>'Учет 2б'!$G$1045</f>
        <v>0</v>
      </c>
      <c r="D44" s="274">
        <f>'Учет 2б'!$G$1047</f>
        <v>0</v>
      </c>
      <c r="E44" s="275">
        <f>'Учет 2б'!$G$1049</f>
        <v>0</v>
      </c>
      <c r="F44" s="276">
        <f>'Учет 2б'!$G$1051</f>
        <v>0</v>
      </c>
      <c r="G44" s="273">
        <f>'Учет 2б'!$H$1043</f>
        <v>0</v>
      </c>
      <c r="H44" s="274">
        <f>'Учет 2б'!$H$1045</f>
        <v>0</v>
      </c>
      <c r="I44" s="274">
        <f>'Учет 2б'!$H$1047</f>
        <v>0</v>
      </c>
      <c r="J44" s="275">
        <f>'Учет 2б'!$H$1049</f>
        <v>0</v>
      </c>
      <c r="K44" s="276">
        <f>'Учет 2б'!$H$1051</f>
        <v>0</v>
      </c>
      <c r="L44" s="273">
        <f>'Учет 2б'!$I$1043</f>
        <v>0</v>
      </c>
      <c r="M44" s="274">
        <f>'Учет 2б'!$I$1045</f>
        <v>0</v>
      </c>
      <c r="N44" s="274">
        <f>'Учет 2б'!$I$1047</f>
        <v>0</v>
      </c>
      <c r="O44" s="275">
        <f>'Учет 2б'!$I$1049</f>
        <v>0</v>
      </c>
      <c r="P44" s="276">
        <f>'Учет 2б'!$I$1051</f>
        <v>0</v>
      </c>
      <c r="Q44" s="273">
        <f>'Учет 2б'!$J$1043</f>
        <v>0</v>
      </c>
      <c r="R44" s="274">
        <f>'Учет 2б'!$J$1045</f>
        <v>0</v>
      </c>
      <c r="S44" s="274">
        <f>'Учет 2б'!$J$1047</f>
        <v>0</v>
      </c>
      <c r="T44" s="275">
        <f>'Учет 2б'!$J$1049</f>
        <v>0</v>
      </c>
      <c r="U44" s="276">
        <f>'Учет 2б'!$J$1051</f>
        <v>0</v>
      </c>
      <c r="V44" s="273">
        <f>'Учет 2б'!$K$1043</f>
        <v>0</v>
      </c>
      <c r="W44" s="274">
        <f>'Учет 2б'!$K$1045</f>
        <v>0</v>
      </c>
      <c r="X44" s="274">
        <f>'Учет 2б'!$K$1047</f>
        <v>0</v>
      </c>
      <c r="Y44" s="275">
        <f>'Учет 2б'!$K$1049</f>
        <v>0</v>
      </c>
      <c r="Z44" s="276">
        <f>'Учет 2б'!$K$1051</f>
        <v>0</v>
      </c>
      <c r="AA44" s="273">
        <f>'Учет 2б'!$L$1043</f>
        <v>0</v>
      </c>
      <c r="AB44" s="274">
        <f>'Учет 2б'!$L$1045</f>
        <v>0</v>
      </c>
      <c r="AC44" s="274">
        <f>'Учет 2б'!$L$1047</f>
        <v>0</v>
      </c>
      <c r="AD44" s="275">
        <f>'Учет 2б'!$L$1049</f>
        <v>0</v>
      </c>
      <c r="AE44" s="276">
        <f>'Учет 2б'!$L$1051</f>
        <v>0</v>
      </c>
      <c r="AF44" s="273">
        <f>'Учет 2б'!$M$1043</f>
        <v>0</v>
      </c>
      <c r="AG44" s="274">
        <f>'Учет 2б'!$M$1045</f>
        <v>0</v>
      </c>
      <c r="AH44" s="274">
        <f>'Учет 2б'!$M$1047</f>
        <v>0</v>
      </c>
      <c r="AI44" s="275">
        <f>'Учет 2б'!$M$1049</f>
        <v>0</v>
      </c>
      <c r="AJ44" s="276">
        <f>'Учет 2б'!$M$1051</f>
        <v>0</v>
      </c>
      <c r="AK44" s="273">
        <f>'Учет 2б'!$N$1043</f>
        <v>0</v>
      </c>
      <c r="AL44" s="274">
        <f>'Учет 2б'!$N$1045</f>
        <v>0</v>
      </c>
      <c r="AM44" s="274">
        <f>'Учет 2б'!$N$1047</f>
        <v>0</v>
      </c>
      <c r="AN44" s="275">
        <f>'Учет 2б'!$N$1049</f>
        <v>0</v>
      </c>
      <c r="AO44" s="276">
        <f>'Учет 2б'!$N$1051</f>
        <v>0</v>
      </c>
      <c r="AP44" s="273">
        <f>'Учет 2б'!$O$1043</f>
        <v>0</v>
      </c>
      <c r="AQ44" s="274">
        <f>'Учет 2б'!$O$1045</f>
        <v>0</v>
      </c>
      <c r="AR44" s="274">
        <f>'Учет 2б'!$O$1047</f>
        <v>0</v>
      </c>
      <c r="AS44" s="275">
        <f>'Учет 2б'!$O$1049</f>
        <v>0</v>
      </c>
      <c r="AT44" s="276">
        <f>'Учет 2б'!$O$1051</f>
        <v>0</v>
      </c>
      <c r="AU44" s="273">
        <f>'Учет 2б'!$P$1043</f>
        <v>0</v>
      </c>
      <c r="AV44" s="274">
        <f>'Учет 2б'!$P$1045</f>
        <v>0</v>
      </c>
      <c r="AW44" s="274">
        <f>'Учет 2б'!$P$1047</f>
        <v>0</v>
      </c>
      <c r="AX44" s="275">
        <f>'Учет 2б'!$P$1049</f>
        <v>0</v>
      </c>
      <c r="AY44" s="276">
        <f>'Учет 2б'!$P$1051</f>
        <v>0</v>
      </c>
      <c r="AZ44" s="273">
        <f>'Учет 2б'!$Q$1043</f>
        <v>0</v>
      </c>
      <c r="BA44" s="274">
        <f>'Учет 2б'!$Q$1045</f>
        <v>0</v>
      </c>
      <c r="BB44" s="274">
        <f>'Учет 2б'!$Q$1047</f>
        <v>0</v>
      </c>
      <c r="BC44" s="275">
        <f>'Учет 2б'!$Q$1049</f>
        <v>0</v>
      </c>
      <c r="BD44" s="276">
        <f>'Учет 2б'!$Q$1051</f>
        <v>0</v>
      </c>
      <c r="BE44" s="273">
        <f>'Учет 2б'!$R$1043</f>
        <v>0</v>
      </c>
      <c r="BF44" s="274">
        <f>'Учет 2б'!$R$1045</f>
        <v>0</v>
      </c>
      <c r="BG44" s="274">
        <f>'Учет 2б'!$R$1047</f>
        <v>0</v>
      </c>
      <c r="BH44" s="275">
        <f>'Учет 2б'!$R$1049</f>
        <v>0</v>
      </c>
      <c r="BI44" s="276">
        <f>'Учет 2б'!$R$1051</f>
        <v>0</v>
      </c>
      <c r="BJ44" s="273">
        <f>'Учет 2б'!$S$1043</f>
        <v>0</v>
      </c>
      <c r="BK44" s="274">
        <f>'Учет 2б'!$S$1045</f>
        <v>0</v>
      </c>
      <c r="BL44" s="274">
        <f>'Учет 2б'!$S$1047</f>
        <v>0</v>
      </c>
      <c r="BM44" s="275">
        <f>'Учет 2б'!$S$1049</f>
        <v>0</v>
      </c>
      <c r="BN44" s="276">
        <f>'Учет 2б'!$S$1051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5" hidden="1" customHeight="1">
      <c r="A45" s="1290">
        <f>'Учет 2б'!$C$1053</f>
        <v>236</v>
      </c>
      <c r="B45" s="269">
        <f>'Учет 2б'!$G$1102</f>
        <v>0</v>
      </c>
      <c r="C45" s="270">
        <f>'Учет 2б'!$G$1104</f>
        <v>0</v>
      </c>
      <c r="D45" s="270">
        <f>'Учет 2б'!$G$1106</f>
        <v>0</v>
      </c>
      <c r="E45" s="271">
        <f>'Учет 2б'!$G$1108</f>
        <v>0</v>
      </c>
      <c r="F45" s="272">
        <f>'Учет 2б'!$G$1110</f>
        <v>0</v>
      </c>
      <c r="G45" s="269">
        <f>'Учет 2б'!$H$1102</f>
        <v>0</v>
      </c>
      <c r="H45" s="270">
        <f>'Учет 2б'!$H$1104</f>
        <v>0</v>
      </c>
      <c r="I45" s="270">
        <f>'Учет 2б'!$H$1106</f>
        <v>0</v>
      </c>
      <c r="J45" s="271">
        <f>'Учет 2б'!$H$1108</f>
        <v>0</v>
      </c>
      <c r="K45" s="272">
        <f>'Учет 2б'!$H$1110</f>
        <v>0</v>
      </c>
      <c r="L45" s="269">
        <f>'Учет 2б'!$I$1102</f>
        <v>0</v>
      </c>
      <c r="M45" s="270">
        <f>'Учет 2б'!$I$1104</f>
        <v>0</v>
      </c>
      <c r="N45" s="270">
        <f>'Учет 2б'!$I$1106</f>
        <v>0</v>
      </c>
      <c r="O45" s="271">
        <f>'Учет 2б'!$I$1108</f>
        <v>0</v>
      </c>
      <c r="P45" s="272">
        <f>'Учет 2б'!$I$1110</f>
        <v>0</v>
      </c>
      <c r="Q45" s="269">
        <f>'Учет 2б'!$J$1102</f>
        <v>0</v>
      </c>
      <c r="R45" s="270">
        <f>'Учет 2б'!$J$1104</f>
        <v>0</v>
      </c>
      <c r="S45" s="270">
        <f>'Учет 2б'!$J$1106</f>
        <v>0</v>
      </c>
      <c r="T45" s="271">
        <f>'Учет 2б'!$J$1108</f>
        <v>0</v>
      </c>
      <c r="U45" s="272">
        <f>'Учет 2б'!$J$1110</f>
        <v>0</v>
      </c>
      <c r="V45" s="269">
        <f>'Учет 2б'!$K$1102</f>
        <v>0</v>
      </c>
      <c r="W45" s="270">
        <f>'Учет 2б'!$K$1104</f>
        <v>0</v>
      </c>
      <c r="X45" s="270">
        <f>'Учет 2б'!$K$1106</f>
        <v>0</v>
      </c>
      <c r="Y45" s="271">
        <f>'Учет 2б'!$K$1108</f>
        <v>0</v>
      </c>
      <c r="Z45" s="272">
        <f>'Учет 2б'!$K$1110</f>
        <v>0</v>
      </c>
      <c r="AA45" s="269">
        <f>'Учет 2б'!$L$1102</f>
        <v>0</v>
      </c>
      <c r="AB45" s="270">
        <f>'Учет 2б'!$L$1104</f>
        <v>0</v>
      </c>
      <c r="AC45" s="270">
        <f>'Учет 2б'!$L$1106</f>
        <v>0</v>
      </c>
      <c r="AD45" s="271">
        <f>'Учет 2б'!$L$1108</f>
        <v>0</v>
      </c>
      <c r="AE45" s="272">
        <f>'Учет 2б'!$L$1110</f>
        <v>0</v>
      </c>
      <c r="AF45" s="269">
        <f>'Учет 2б'!$M$1102</f>
        <v>0</v>
      </c>
      <c r="AG45" s="270">
        <f>'Учет 2б'!$M$1104</f>
        <v>0</v>
      </c>
      <c r="AH45" s="270">
        <f>'Учет 2б'!$M$1106</f>
        <v>0</v>
      </c>
      <c r="AI45" s="271">
        <f>'Учет 2б'!$M$1108</f>
        <v>0</v>
      </c>
      <c r="AJ45" s="272">
        <f>'Учет 2б'!$M$1110</f>
        <v>0</v>
      </c>
      <c r="AK45" s="269">
        <f>'Учет 2б'!$N$1102</f>
        <v>0</v>
      </c>
      <c r="AL45" s="270">
        <f>'Учет 2б'!$N$1104</f>
        <v>0</v>
      </c>
      <c r="AM45" s="270">
        <f>'Учет 2б'!$N$1106</f>
        <v>0</v>
      </c>
      <c r="AN45" s="271">
        <f>'Учет 2б'!$N$1108</f>
        <v>0</v>
      </c>
      <c r="AO45" s="272">
        <f>'Учет 2б'!$N$1110</f>
        <v>0</v>
      </c>
      <c r="AP45" s="269">
        <f>'Учет 2б'!$O$1102</f>
        <v>0</v>
      </c>
      <c r="AQ45" s="270">
        <f>'Учет 2б'!$O$1104</f>
        <v>0</v>
      </c>
      <c r="AR45" s="270">
        <f>'Учет 2б'!$O$1106</f>
        <v>0</v>
      </c>
      <c r="AS45" s="271">
        <f>'Учет 2б'!$O$1108</f>
        <v>0</v>
      </c>
      <c r="AT45" s="272">
        <f>'Учет 2б'!$O$1110</f>
        <v>0</v>
      </c>
      <c r="AU45" s="269">
        <f>'Учет 2б'!$P$1102</f>
        <v>0</v>
      </c>
      <c r="AV45" s="270">
        <f>'Учет 2б'!$P$1104</f>
        <v>0</v>
      </c>
      <c r="AW45" s="270">
        <f>'Учет 2б'!$P$1106</f>
        <v>0</v>
      </c>
      <c r="AX45" s="271">
        <f>'Учет 2б'!$P$1108</f>
        <v>0</v>
      </c>
      <c r="AY45" s="272">
        <f>'Учет 2б'!$P$1110</f>
        <v>0</v>
      </c>
      <c r="AZ45" s="269">
        <f>'Учет 2б'!$Q$1102</f>
        <v>0</v>
      </c>
      <c r="BA45" s="270">
        <f>'Учет 2б'!$Q$1104</f>
        <v>0</v>
      </c>
      <c r="BB45" s="270">
        <f>'Учет 2б'!$Q$1106</f>
        <v>0</v>
      </c>
      <c r="BC45" s="271">
        <f>'Учет 2б'!$Q$1108</f>
        <v>0</v>
      </c>
      <c r="BD45" s="272">
        <f>'Учет 2б'!$Q$1110</f>
        <v>0</v>
      </c>
      <c r="BE45" s="269">
        <f>'Учет 2б'!$R$1102</f>
        <v>0</v>
      </c>
      <c r="BF45" s="270">
        <f>'Учет 2б'!$R$1104</f>
        <v>0</v>
      </c>
      <c r="BG45" s="270">
        <f>'Учет 2б'!$R$1106</f>
        <v>0</v>
      </c>
      <c r="BH45" s="271">
        <f>'Учет 2б'!$R$1108</f>
        <v>0</v>
      </c>
      <c r="BI45" s="272">
        <f>'Учет 2б'!$R$1110</f>
        <v>0</v>
      </c>
      <c r="BJ45" s="269">
        <f>'Учет 2б'!$S$1102</f>
        <v>0</v>
      </c>
      <c r="BK45" s="270">
        <f>'Учет 2б'!$S$1104</f>
        <v>0</v>
      </c>
      <c r="BL45" s="270">
        <f>'Учет 2б'!$S$1106</f>
        <v>0</v>
      </c>
      <c r="BM45" s="271">
        <f>'Учет 2б'!$S$1108</f>
        <v>0</v>
      </c>
      <c r="BN45" s="272">
        <f>'Учет 2б'!$S$1110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4.25" hidden="1" customHeight="1" thickBot="1">
      <c r="A46" s="1297"/>
      <c r="B46" s="273">
        <f>'Учет 2б'!$G$1103</f>
        <v>0</v>
      </c>
      <c r="C46" s="274">
        <f>'Учет 2б'!$G$1105</f>
        <v>0</v>
      </c>
      <c r="D46" s="274">
        <f>'Учет 2б'!$G$1107</f>
        <v>0</v>
      </c>
      <c r="E46" s="275">
        <f>'Учет 2б'!$G$1109</f>
        <v>0</v>
      </c>
      <c r="F46" s="276">
        <f>'Учет 2б'!$G$1111</f>
        <v>0</v>
      </c>
      <c r="G46" s="273">
        <f>'Учет 2б'!$H$1103</f>
        <v>0</v>
      </c>
      <c r="H46" s="274">
        <f>'Учет 2б'!$H$1105</f>
        <v>0</v>
      </c>
      <c r="I46" s="274">
        <f>'Учет 2б'!$H$1107</f>
        <v>0</v>
      </c>
      <c r="J46" s="275">
        <f>'Учет 2б'!$H$1109</f>
        <v>0</v>
      </c>
      <c r="K46" s="276">
        <f>'Учет 2б'!$H$1111</f>
        <v>0</v>
      </c>
      <c r="L46" s="273">
        <f>'Учет 2б'!$I$1103</f>
        <v>0</v>
      </c>
      <c r="M46" s="274">
        <f>'Учет 2б'!$I$1105</f>
        <v>0</v>
      </c>
      <c r="N46" s="274">
        <f>'Учет 2б'!$I$1107</f>
        <v>0</v>
      </c>
      <c r="O46" s="275">
        <f>'Учет 2б'!$I$1109</f>
        <v>0</v>
      </c>
      <c r="P46" s="276">
        <f>'Учет 2б'!$I$1111</f>
        <v>0</v>
      </c>
      <c r="Q46" s="273">
        <f>'Учет 2б'!$J$1103</f>
        <v>0</v>
      </c>
      <c r="R46" s="274">
        <f>'Учет 2б'!$J$1105</f>
        <v>0</v>
      </c>
      <c r="S46" s="274">
        <f>'Учет 2б'!$J$1107</f>
        <v>0</v>
      </c>
      <c r="T46" s="275">
        <f>'Учет 2б'!$J$1109</f>
        <v>0</v>
      </c>
      <c r="U46" s="276">
        <f>'Учет 2б'!$J$1111</f>
        <v>0</v>
      </c>
      <c r="V46" s="273">
        <f>'Учет 2б'!$K$1103</f>
        <v>0</v>
      </c>
      <c r="W46" s="274">
        <f>'Учет 2б'!$K$1105</f>
        <v>0</v>
      </c>
      <c r="X46" s="274">
        <f>'Учет 2б'!$K$1107</f>
        <v>0</v>
      </c>
      <c r="Y46" s="275">
        <f>'Учет 2б'!$K$1109</f>
        <v>0</v>
      </c>
      <c r="Z46" s="276">
        <f>'Учет 2б'!$K$1111</f>
        <v>0</v>
      </c>
      <c r="AA46" s="273">
        <f>'Учет 2б'!$L$1103</f>
        <v>0</v>
      </c>
      <c r="AB46" s="274">
        <f>'Учет 2б'!$L$1105</f>
        <v>0</v>
      </c>
      <c r="AC46" s="274">
        <f>'Учет 2б'!$L$1107</f>
        <v>0</v>
      </c>
      <c r="AD46" s="275">
        <f>'Учет 2б'!$L$1109</f>
        <v>0</v>
      </c>
      <c r="AE46" s="276">
        <f>'Учет 2б'!$L$1111</f>
        <v>0</v>
      </c>
      <c r="AF46" s="273">
        <f>'Учет 2б'!$M$1103</f>
        <v>0</v>
      </c>
      <c r="AG46" s="274">
        <f>'Учет 2б'!$M$1105</f>
        <v>0</v>
      </c>
      <c r="AH46" s="274">
        <f>'Учет 2б'!$M$1107</f>
        <v>0</v>
      </c>
      <c r="AI46" s="275">
        <f>'Учет 2б'!$M$1109</f>
        <v>0</v>
      </c>
      <c r="AJ46" s="276">
        <f>'Учет 2б'!$M$1111</f>
        <v>0</v>
      </c>
      <c r="AK46" s="273">
        <f>'Учет 2б'!$N$1103</f>
        <v>0</v>
      </c>
      <c r="AL46" s="274">
        <f>'Учет 2б'!$N$1105</f>
        <v>0</v>
      </c>
      <c r="AM46" s="274">
        <f>'Учет 2б'!$N$1107</f>
        <v>0</v>
      </c>
      <c r="AN46" s="275">
        <f>'Учет 2б'!$N$1109</f>
        <v>0</v>
      </c>
      <c r="AO46" s="276">
        <f>'Учет 2б'!$N$1111</f>
        <v>0</v>
      </c>
      <c r="AP46" s="273">
        <f>'Учет 2б'!$O$1103</f>
        <v>0</v>
      </c>
      <c r="AQ46" s="274">
        <f>'Учет 2б'!$O$1105</f>
        <v>0</v>
      </c>
      <c r="AR46" s="274">
        <f>'Учет 2б'!$O$1107</f>
        <v>0</v>
      </c>
      <c r="AS46" s="275">
        <f>'Учет 2б'!$O$1109</f>
        <v>0</v>
      </c>
      <c r="AT46" s="276">
        <f>'Учет 2б'!$O$1111</f>
        <v>0</v>
      </c>
      <c r="AU46" s="273">
        <f>'Учет 2б'!$P$1103</f>
        <v>0</v>
      </c>
      <c r="AV46" s="274">
        <f>'Учет 2б'!$P$1105</f>
        <v>0</v>
      </c>
      <c r="AW46" s="274">
        <f>'Учет 2б'!$P$1107</f>
        <v>0</v>
      </c>
      <c r="AX46" s="275">
        <f>'Учет 2б'!$P$1109</f>
        <v>0</v>
      </c>
      <c r="AY46" s="276">
        <f>'Учет 2б'!$P$1111</f>
        <v>0</v>
      </c>
      <c r="AZ46" s="273">
        <f>'Учет 2б'!$Q$1103</f>
        <v>0</v>
      </c>
      <c r="BA46" s="274">
        <f>'Учет 2б'!$Q$1105</f>
        <v>0</v>
      </c>
      <c r="BB46" s="274">
        <f>'Учет 2б'!$Q$1107</f>
        <v>0</v>
      </c>
      <c r="BC46" s="275">
        <f>'Учет 2б'!$Q$1109</f>
        <v>0</v>
      </c>
      <c r="BD46" s="276">
        <f>'Учет 2б'!$Q$1111</f>
        <v>0</v>
      </c>
      <c r="BE46" s="273">
        <f>'Учет 2б'!$R$1103</f>
        <v>0</v>
      </c>
      <c r="BF46" s="274">
        <f>'Учет 2б'!$R$1105</f>
        <v>0</v>
      </c>
      <c r="BG46" s="274">
        <f>'Учет 2б'!$R$1107</f>
        <v>0</v>
      </c>
      <c r="BH46" s="275">
        <f>'Учет 2б'!$R$1109</f>
        <v>0</v>
      </c>
      <c r="BI46" s="276">
        <f>'Учет 2б'!$R$1111</f>
        <v>0</v>
      </c>
      <c r="BJ46" s="273">
        <f>'Учет 2б'!$S$1103</f>
        <v>0</v>
      </c>
      <c r="BK46" s="274">
        <f>'Учет 2б'!$S$1105</f>
        <v>0</v>
      </c>
      <c r="BL46" s="274">
        <f>'Учет 2б'!$S$1107</f>
        <v>0</v>
      </c>
      <c r="BM46" s="275">
        <f>'Учет 2б'!$S$1109</f>
        <v>0</v>
      </c>
      <c r="BN46" s="276">
        <f>'Учет 2б'!$S$1111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91">
        <v>23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92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94" t="s">
        <v>311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5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08"/>
      <c r="AM51" s="108"/>
      <c r="AN51" s="108"/>
      <c r="AO51" s="108"/>
      <c r="AP51" s="108"/>
      <c r="AQ51" s="108"/>
      <c r="AR51" s="108"/>
      <c r="AS51" s="108"/>
      <c r="AT51" s="108"/>
      <c r="AU51" s="108"/>
      <c r="AV51" s="108"/>
      <c r="AW51" s="108"/>
      <c r="AX51" s="108"/>
      <c r="AY51" s="108"/>
      <c r="AZ51" s="108"/>
      <c r="BA51" s="108"/>
      <c r="BB51" s="108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P51" s="142"/>
    </row>
    <row r="52" spans="1:71" hidden="1">
      <c r="A52" s="1301" t="s">
        <v>450</v>
      </c>
      <c r="B52" s="1301"/>
      <c r="C52" s="1301"/>
      <c r="D52" s="1301"/>
      <c r="E52" s="1301"/>
      <c r="F52" s="1301"/>
      <c r="G52" s="1301"/>
      <c r="H52" s="1301"/>
      <c r="I52" s="1301"/>
      <c r="J52" s="1301"/>
      <c r="K52" s="1301"/>
      <c r="L52" s="1302">
        <f>Классность!C86</f>
        <v>0</v>
      </c>
      <c r="M52" s="1303"/>
      <c r="N52" s="1304" t="e">
        <f>Классность!C87</f>
        <v>#DIV/0!</v>
      </c>
      <c r="O52" s="1303"/>
      <c r="P52" s="108" t="s">
        <v>6</v>
      </c>
      <c r="Q52" s="108"/>
      <c r="R52" s="108"/>
      <c r="S52" s="570"/>
      <c r="T52" s="1302">
        <f>Классность!D86</f>
        <v>0</v>
      </c>
      <c r="U52" s="1303"/>
      <c r="V52" s="1304" t="e">
        <f>Классность!D87</f>
        <v>#DIV/0!</v>
      </c>
      <c r="W52" s="1303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08"/>
      <c r="AL52" s="108"/>
      <c r="AM52" s="108"/>
      <c r="AN52" s="108"/>
      <c r="AO52" s="108"/>
      <c r="AP52" s="108"/>
      <c r="AQ52" s="108"/>
      <c r="AR52" s="108"/>
      <c r="AS52" s="108"/>
      <c r="AT52" s="108"/>
      <c r="AU52" s="108"/>
      <c r="AV52" s="108"/>
      <c r="AW52" s="108"/>
      <c r="AX52" s="108"/>
      <c r="AY52" s="108"/>
      <c r="AZ52" s="108"/>
      <c r="BA52" s="108"/>
      <c r="BB52" s="108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P52" s="142"/>
    </row>
    <row r="53" spans="1:71" hidden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08"/>
      <c r="AP53" s="108"/>
      <c r="AQ53" s="108"/>
      <c r="AR53" s="108"/>
      <c r="AS53" s="108"/>
      <c r="AT53" s="108"/>
      <c r="AU53" s="108"/>
      <c r="AV53" s="108"/>
      <c r="AW53" s="108"/>
      <c r="AX53" s="108"/>
      <c r="AY53" s="108"/>
      <c r="AZ53" s="108"/>
      <c r="BA53" s="108"/>
      <c r="BB53" s="108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P53" s="142"/>
    </row>
    <row r="54" spans="1:71" s="112" customFormat="1" ht="15.75">
      <c r="A54" s="1305" t="s">
        <v>970</v>
      </c>
      <c r="B54" s="1305"/>
      <c r="C54" s="1305"/>
      <c r="D54" s="1305"/>
      <c r="E54" s="1305"/>
      <c r="F54" s="1305"/>
      <c r="G54" s="1305"/>
      <c r="H54" s="1305"/>
      <c r="I54" s="1305"/>
      <c r="J54" s="1305"/>
      <c r="K54" s="1305"/>
      <c r="L54" s="1305"/>
      <c r="M54" s="1305"/>
      <c r="N54" s="1305"/>
      <c r="O54" s="1305"/>
      <c r="P54" s="1305"/>
      <c r="Q54" s="1305"/>
      <c r="R54" s="1305"/>
      <c r="S54" s="1305"/>
      <c r="T54" s="1305"/>
      <c r="U54" s="1305"/>
      <c r="V54" s="1305"/>
      <c r="W54" s="1305"/>
      <c r="X54" s="1305"/>
      <c r="Y54" s="1305"/>
      <c r="Z54" s="1305"/>
      <c r="AA54" s="1305"/>
      <c r="AB54" s="1305"/>
      <c r="AC54" s="1305"/>
      <c r="AD54" s="1305"/>
      <c r="AE54" s="1305"/>
      <c r="AF54" s="1305"/>
      <c r="AG54" s="1305"/>
      <c r="AH54" s="1305"/>
      <c r="AI54" s="1305"/>
      <c r="AJ54" s="1305"/>
      <c r="AK54" s="1305"/>
      <c r="AL54" s="1305"/>
      <c r="AM54" s="1305"/>
      <c r="AN54" s="1305"/>
      <c r="AO54" s="1305"/>
      <c r="AP54" s="1305"/>
      <c r="AQ54" s="1305"/>
      <c r="AR54" s="1305"/>
      <c r="AS54" s="1305"/>
      <c r="AT54" s="1305"/>
      <c r="AU54" s="1305"/>
      <c r="AV54" s="1305"/>
      <c r="AW54" s="1305"/>
      <c r="AX54" s="1305"/>
      <c r="AY54" s="1305"/>
      <c r="AZ54" s="1305"/>
      <c r="BA54" s="1305"/>
      <c r="BB54" s="1305"/>
      <c r="BC54" s="1305"/>
      <c r="BD54" s="1305"/>
      <c r="BE54" s="1305"/>
      <c r="BF54" s="1305"/>
      <c r="BG54" s="1305"/>
      <c r="BH54" s="1305"/>
      <c r="BI54" s="1305"/>
      <c r="BJ54" s="1305"/>
      <c r="BK54" s="1305"/>
      <c r="BL54" s="1305"/>
      <c r="BM54" s="1305"/>
      <c r="BN54" s="1305"/>
      <c r="BP54" s="293"/>
    </row>
    <row r="55" spans="1:71" s="112" customFormat="1" ht="15.75">
      <c r="A55" s="1305" t="s">
        <v>394</v>
      </c>
      <c r="B55" s="1305"/>
      <c r="C55" s="1305"/>
      <c r="D55" s="1305"/>
      <c r="E55" s="1305"/>
      <c r="F55" s="1305"/>
      <c r="G55" s="1305"/>
      <c r="H55" s="1305"/>
      <c r="I55" s="1305"/>
      <c r="J55" s="1305"/>
      <c r="K55" s="1305"/>
      <c r="L55" s="1305"/>
      <c r="M55" s="1305"/>
      <c r="N55" s="1305"/>
      <c r="O55" s="1305"/>
      <c r="P55" s="1305"/>
      <c r="Q55" s="1305"/>
      <c r="R55" s="1305"/>
      <c r="S55" s="1305"/>
      <c r="T55" s="1305"/>
      <c r="U55" s="1305"/>
      <c r="V55" s="1305"/>
      <c r="W55" s="1305"/>
      <c r="X55" s="1305"/>
      <c r="Y55" s="1305"/>
      <c r="Z55" s="1305"/>
      <c r="AA55" s="1305"/>
      <c r="AB55" s="1305"/>
      <c r="AC55" s="1305"/>
      <c r="AD55" s="1305"/>
      <c r="AE55" s="1305"/>
      <c r="AF55" s="1305"/>
      <c r="AG55" s="1305"/>
      <c r="AH55" s="1305"/>
      <c r="AI55" s="1305"/>
      <c r="AJ55" s="1305"/>
      <c r="AK55" s="1305"/>
      <c r="AL55" s="1305"/>
      <c r="AM55" s="1305"/>
      <c r="AN55" s="1305"/>
      <c r="AO55" s="1305"/>
      <c r="AP55" s="1305"/>
      <c r="AQ55" s="1305"/>
      <c r="AR55" s="1305"/>
      <c r="AS55" s="1305"/>
      <c r="AT55" s="1305"/>
      <c r="AU55" s="1305"/>
      <c r="AV55" s="1305"/>
      <c r="AW55" s="1305"/>
      <c r="AX55" s="1305"/>
      <c r="AY55" s="1305"/>
      <c r="AZ55" s="1305"/>
      <c r="BA55" s="1305"/>
      <c r="BB55" s="1305"/>
      <c r="BC55" s="1305"/>
      <c r="BD55" s="1305"/>
      <c r="BE55" s="1305"/>
      <c r="BF55" s="1305"/>
      <c r="BG55" s="1305"/>
      <c r="BH55" s="1305"/>
      <c r="BI55" s="1305"/>
      <c r="BJ55" s="1305"/>
      <c r="BK55" s="1305"/>
      <c r="BL55" s="1305"/>
      <c r="BM55" s="1305"/>
      <c r="BN55" s="1305"/>
      <c r="BP55" s="293"/>
    </row>
    <row r="56" spans="1:71" ht="12.75" customHeight="1">
      <c r="H56" s="1299" t="s">
        <v>564</v>
      </c>
      <c r="I56" s="1299"/>
      <c r="J56" s="1299"/>
      <c r="K56" s="1299"/>
      <c r="L56" s="1299"/>
      <c r="M56" s="1299"/>
      <c r="N56" s="1299"/>
      <c r="O56" s="1299"/>
      <c r="P56" s="1299"/>
      <c r="Q56" s="1299"/>
      <c r="R56" s="1299"/>
      <c r="S56" s="1299"/>
      <c r="T56" s="1299"/>
      <c r="U56" s="1299"/>
      <c r="V56" s="1299"/>
      <c r="W56" s="1299"/>
      <c r="X56" s="1299"/>
      <c r="Y56" s="1299"/>
      <c r="Z56" s="1299"/>
      <c r="AA56" s="1299"/>
      <c r="AB56" s="1299"/>
      <c r="AC56" s="1299"/>
      <c r="AD56" s="1299"/>
      <c r="AE56" s="1299"/>
      <c r="AF56" s="1299"/>
      <c r="AG56" s="1299"/>
      <c r="AH56" s="1299"/>
      <c r="AI56" s="1299"/>
      <c r="AJ56" s="1299"/>
      <c r="AK56" s="1300"/>
      <c r="AL56" s="1300"/>
      <c r="AM56" s="1300"/>
      <c r="AN56" s="1300"/>
      <c r="AO56" s="1300"/>
      <c r="AP56" s="1300"/>
      <c r="AQ56" s="1300"/>
      <c r="AR56" s="1300"/>
      <c r="AS56" s="1300"/>
      <c r="AT56" s="1300"/>
      <c r="AU56" s="1300"/>
      <c r="AV56" s="1300"/>
      <c r="AW56" s="1300"/>
      <c r="AX56" s="1300"/>
      <c r="AY56" s="1300"/>
      <c r="AZ56" s="1300"/>
      <c r="BA56" s="1300"/>
      <c r="BB56" s="1300"/>
      <c r="BC56" s="1300"/>
      <c r="BD56" s="1300"/>
      <c r="BE56" s="1299"/>
      <c r="BF56" s="1299"/>
    </row>
    <row r="57" spans="1:71">
      <c r="AK57" s="97"/>
      <c r="AL57" s="97"/>
      <c r="AM57" s="97"/>
      <c r="AN57" s="97"/>
      <c r="AO57" s="97"/>
      <c r="AP57" s="97"/>
      <c r="AQ57" s="97"/>
      <c r="AR57" s="97"/>
      <c r="AS57" s="97"/>
      <c r="AT57" s="97"/>
      <c r="AU57" s="97"/>
      <c r="AV57" s="97"/>
      <c r="AW57" s="97"/>
      <c r="AX57" s="97"/>
      <c r="AY57" s="97"/>
      <c r="AZ57" s="97"/>
      <c r="BA57" s="97"/>
      <c r="BB57" s="97"/>
      <c r="BC57" s="97"/>
      <c r="BD57" s="97"/>
      <c r="BE57" s="97"/>
    </row>
    <row r="58" spans="1:71"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</row>
    <row r="59" spans="1:71">
      <c r="AK59" s="97"/>
      <c r="AL59" s="97"/>
      <c r="AM59" s="97"/>
      <c r="AN59" s="97"/>
      <c r="AO59" s="97"/>
      <c r="AP59" s="97"/>
      <c r="AQ59" s="97"/>
      <c r="AR59" s="97"/>
      <c r="AS59" s="97"/>
      <c r="AT59" s="97"/>
      <c r="AU59" s="97"/>
      <c r="AV59" s="97"/>
      <c r="AW59" s="97"/>
      <c r="AX59" s="97"/>
      <c r="AY59" s="97"/>
      <c r="AZ59" s="97"/>
      <c r="BA59" s="97"/>
      <c r="BB59" s="97"/>
      <c r="BC59" s="97"/>
      <c r="BD59" s="97"/>
      <c r="BE59" s="97"/>
    </row>
    <row r="60" spans="1:71"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</sheetData>
  <autoFilter ref="BP1:BP50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F3" sqref="F3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47">
    <mergeCell ref="A54:BN54"/>
    <mergeCell ref="A55:BN55"/>
    <mergeCell ref="H56:BF56"/>
    <mergeCell ref="A52:K52"/>
    <mergeCell ref="L52:M52"/>
    <mergeCell ref="N52:O52"/>
    <mergeCell ref="T52:U52"/>
    <mergeCell ref="V52:W52"/>
    <mergeCell ref="AZ5:BD5"/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A4:A6"/>
    <mergeCell ref="L5:P5"/>
    <mergeCell ref="G5:K5"/>
    <mergeCell ref="B5:F5"/>
    <mergeCell ref="AU5:AY5"/>
    <mergeCell ref="V5:Z5"/>
    <mergeCell ref="Q5:U5"/>
    <mergeCell ref="A49:A50"/>
    <mergeCell ref="A35:A36"/>
    <mergeCell ref="A37:A38"/>
    <mergeCell ref="A39:A40"/>
    <mergeCell ref="A45:A46"/>
    <mergeCell ref="A43:A44"/>
    <mergeCell ref="A47:A48"/>
    <mergeCell ref="A29:A30"/>
    <mergeCell ref="A41:A42"/>
    <mergeCell ref="A7:A8"/>
    <mergeCell ref="A9:A10"/>
    <mergeCell ref="A33:A34"/>
    <mergeCell ref="A23:A24"/>
    <mergeCell ref="A25:A26"/>
    <mergeCell ref="A31:A32"/>
    <mergeCell ref="A11:A12"/>
    <mergeCell ref="A13:A14"/>
    <mergeCell ref="A27:A28"/>
    <mergeCell ref="A15:A16"/>
    <mergeCell ref="A17:A18"/>
    <mergeCell ref="A19:A20"/>
    <mergeCell ref="A21:A22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5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Обн2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2" filterMode="1">
    <tabColor indexed="16"/>
    <pageSetUpPr fitToPage="1"/>
  </sheetPr>
  <dimension ref="A1:BS125"/>
  <sheetViews>
    <sheetView topLeftCell="A10" zoomScaleNormal="85" workbookViewId="0">
      <selection activeCell="D51" sqref="D51"/>
    </sheetView>
  </sheetViews>
  <sheetFormatPr defaultRowHeight="12.75"/>
  <cols>
    <col min="1" max="1" width="8" style="110" bestFit="1" customWidth="1"/>
    <col min="2" max="5" width="3" style="110" customWidth="1"/>
    <col min="6" max="6" width="4.85546875" style="110" customWidth="1"/>
    <col min="7" max="10" width="3" style="110" customWidth="1"/>
    <col min="11" max="11" width="4.85546875" style="110" customWidth="1"/>
    <col min="12" max="15" width="3" style="110" customWidth="1"/>
    <col min="16" max="16" width="4.7109375" style="110" customWidth="1"/>
    <col min="17" max="17" width="2.7109375" style="110" bestFit="1" customWidth="1"/>
    <col min="18" max="18" width="3.140625" style="110" bestFit="1" customWidth="1"/>
    <col min="19" max="20" width="3.5703125" style="110" customWidth="1"/>
    <col min="21" max="21" width="4.42578125" style="110" customWidth="1"/>
    <col min="22" max="25" width="3.5703125" style="110" customWidth="1"/>
    <col min="26" max="26" width="4.42578125" style="110" customWidth="1"/>
    <col min="27" max="30" width="3.5703125" style="110" customWidth="1"/>
    <col min="31" max="31" width="4.42578125" style="110" customWidth="1"/>
    <col min="32" max="35" width="3.5703125" style="110" customWidth="1"/>
    <col min="36" max="36" width="4.42578125" style="110" customWidth="1"/>
    <col min="37" max="40" width="3.5703125" style="110" customWidth="1"/>
    <col min="41" max="41" width="4.85546875" style="110" bestFit="1" customWidth="1"/>
    <col min="42" max="42" width="2.5703125" style="110" bestFit="1" customWidth="1"/>
    <col min="43" max="44" width="3.140625" style="110" bestFit="1" customWidth="1"/>
    <col min="45" max="45" width="2.5703125" style="110" bestFit="1" customWidth="1"/>
    <col min="46" max="46" width="4.85546875" style="110" bestFit="1" customWidth="1"/>
    <col min="47" max="47" width="2.5703125" style="110" hidden="1" customWidth="1"/>
    <col min="48" max="49" width="3.140625" style="110" hidden="1" customWidth="1"/>
    <col min="50" max="50" width="2.5703125" style="110" hidden="1" customWidth="1"/>
    <col min="51" max="51" width="4.85546875" style="110" hidden="1" customWidth="1"/>
    <col min="52" max="53" width="2.7109375" style="110" bestFit="1" customWidth="1"/>
    <col min="54" max="54" width="3.28515625" style="110" bestFit="1" customWidth="1"/>
    <col min="55" max="55" width="2.7109375" style="110" bestFit="1" customWidth="1"/>
    <col min="56" max="56" width="4.85546875" style="110" bestFit="1" customWidth="1"/>
    <col min="57" max="57" width="2.5703125" style="110" bestFit="1" customWidth="1"/>
    <col min="58" max="58" width="3.140625" style="110" bestFit="1" customWidth="1"/>
    <col min="59" max="60" width="3.5703125" style="110" customWidth="1"/>
    <col min="61" max="61" width="4.42578125" style="110" customWidth="1"/>
    <col min="62" max="65" width="3.5703125" style="110" customWidth="1"/>
    <col min="66" max="66" width="4.42578125" style="110" customWidth="1"/>
    <col min="67" max="67" width="9.140625" style="110"/>
    <col min="68" max="68" width="5.5703125" style="240" customWidth="1"/>
    <col min="69" max="16384" width="9.140625" style="110"/>
  </cols>
  <sheetData>
    <row r="1" spans="1:71" ht="13.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75" t="s">
        <v>338</v>
      </c>
      <c r="BI1" s="1275"/>
      <c r="BJ1" s="1275"/>
      <c r="BK1" s="1275"/>
      <c r="BL1" s="1275"/>
      <c r="BM1" s="1275"/>
      <c r="BN1" s="108"/>
      <c r="BP1" s="294">
        <v>1</v>
      </c>
    </row>
    <row r="2" spans="1:71">
      <c r="A2" s="1286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286" t="e">
        <f>CONCATENATE("ОБЩИЕ РЕЗУЛЬТАТЫ КОНТРОЛЬНЫХ ЗАНЯТИЙ ЗА  ",'Учет 1б'!#REF!)</f>
        <v>#REF!</v>
      </c>
      <c r="C2" s="1286" t="e">
        <f>CONCATENATE("ОБЩИЕ РЕЗУЛЬТАТЫ КОНТРОЛЬНЫХ ЗАНЯТИЙ ЗА  ",'Учет 1б'!#REF!)</f>
        <v>#REF!</v>
      </c>
      <c r="D2" s="1286" t="e">
        <f>CONCATENATE("ОБЩИЕ РЕЗУЛЬТАТЫ КОНТРОЛЬНЫХ ЗАНЯТИЙ ЗА  ",'Учет 1б'!#REF!)</f>
        <v>#REF!</v>
      </c>
      <c r="E2" s="1286" t="e">
        <f>CONCATENATE("ОБЩИЕ РЕЗУЛЬТАТЫ КОНТРОЛЬНЫХ ЗАНЯТИЙ ЗА  ",'Учет 1б'!#REF!)</f>
        <v>#REF!</v>
      </c>
      <c r="F2" s="1286" t="e">
        <f>CONCATENATE("ОБЩИЕ РЕЗУЛЬТАТЫ КОНТРОЛЬНЫХ ЗАНЯТИЙ ЗА  ",'Учет 1б'!#REF!)</f>
        <v>#REF!</v>
      </c>
      <c r="G2" s="1286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286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286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286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286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286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286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286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286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286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286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286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286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286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286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286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286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286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286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286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286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286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286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286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286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286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286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286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286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286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286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286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286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286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286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286"/>
      <c r="AQ2" s="1286"/>
      <c r="AR2" s="1286"/>
      <c r="AS2" s="1286"/>
      <c r="AT2" s="1286"/>
      <c r="AU2" s="1286"/>
      <c r="AV2" s="1286"/>
      <c r="AW2" s="1286"/>
      <c r="AX2" s="1286"/>
      <c r="AY2" s="1286"/>
      <c r="AZ2" s="1286"/>
      <c r="BA2" s="1286"/>
      <c r="BB2" s="1286"/>
      <c r="BC2" s="1286"/>
      <c r="BD2" s="1286"/>
      <c r="BE2" s="1286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286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286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286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286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286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286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286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286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286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287" t="s">
        <v>266</v>
      </c>
      <c r="B4" s="1283" t="s">
        <v>267</v>
      </c>
      <c r="C4" s="1284"/>
      <c r="D4" s="1284"/>
      <c r="E4" s="1284"/>
      <c r="F4" s="1284"/>
      <c r="G4" s="1284"/>
      <c r="H4" s="1284"/>
      <c r="I4" s="1284"/>
      <c r="J4" s="1284"/>
      <c r="K4" s="1284"/>
      <c r="L4" s="1284"/>
      <c r="M4" s="1284"/>
      <c r="N4" s="1284"/>
      <c r="O4" s="1284"/>
      <c r="P4" s="1284"/>
      <c r="Q4" s="1284"/>
      <c r="R4" s="1284"/>
      <c r="S4" s="1284"/>
      <c r="T4" s="1284"/>
      <c r="U4" s="1284"/>
      <c r="V4" s="1284"/>
      <c r="W4" s="1284"/>
      <c r="X4" s="1284"/>
      <c r="Y4" s="1284"/>
      <c r="Z4" s="1284"/>
      <c r="AA4" s="1284"/>
      <c r="AB4" s="1284"/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4"/>
      <c r="AP4" s="1284"/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4"/>
      <c r="BD4" s="1284"/>
      <c r="BE4" s="1284"/>
      <c r="BF4" s="1284"/>
      <c r="BG4" s="1284"/>
      <c r="BH4" s="1284"/>
      <c r="BI4" s="1285"/>
      <c r="BJ4" s="1277" t="s">
        <v>268</v>
      </c>
      <c r="BK4" s="1278"/>
      <c r="BL4" s="1278"/>
      <c r="BM4" s="1278"/>
      <c r="BN4" s="1279"/>
      <c r="BO4" s="97"/>
      <c r="BP4" s="295">
        <v>1</v>
      </c>
      <c r="BQ4" s="97"/>
      <c r="BR4" s="97"/>
      <c r="BS4" s="97"/>
    </row>
    <row r="5" spans="1:71" ht="12.75" customHeight="1" thickBot="1">
      <c r="A5" s="1288"/>
      <c r="B5" s="1276" t="s">
        <v>313</v>
      </c>
      <c r="C5" s="1234"/>
      <c r="D5" s="1234"/>
      <c r="E5" s="1234"/>
      <c r="F5" s="1235"/>
      <c r="G5" s="1276" t="s">
        <v>265</v>
      </c>
      <c r="H5" s="1234"/>
      <c r="I5" s="1234"/>
      <c r="J5" s="1234"/>
      <c r="K5" s="1235"/>
      <c r="L5" s="1276" t="s">
        <v>314</v>
      </c>
      <c r="M5" s="1234"/>
      <c r="N5" s="1234"/>
      <c r="O5" s="1234"/>
      <c r="P5" s="1235"/>
      <c r="Q5" s="1276" t="s">
        <v>269</v>
      </c>
      <c r="R5" s="1234"/>
      <c r="S5" s="1234"/>
      <c r="T5" s="1234"/>
      <c r="U5" s="1235"/>
      <c r="V5" s="1276" t="s">
        <v>270</v>
      </c>
      <c r="W5" s="1234"/>
      <c r="X5" s="1234"/>
      <c r="Y5" s="1234"/>
      <c r="Z5" s="1235"/>
      <c r="AA5" s="1276" t="s">
        <v>252</v>
      </c>
      <c r="AB5" s="1234"/>
      <c r="AC5" s="1234"/>
      <c r="AD5" s="1234"/>
      <c r="AE5" s="1235"/>
      <c r="AF5" s="1276" t="s">
        <v>271</v>
      </c>
      <c r="AG5" s="1234"/>
      <c r="AH5" s="1234"/>
      <c r="AI5" s="1234"/>
      <c r="AJ5" s="1235"/>
      <c r="AK5" s="1276" t="s">
        <v>254</v>
      </c>
      <c r="AL5" s="1234"/>
      <c r="AM5" s="1234"/>
      <c r="AN5" s="1234"/>
      <c r="AO5" s="1235"/>
      <c r="AP5" s="1276" t="s">
        <v>399</v>
      </c>
      <c r="AQ5" s="1234"/>
      <c r="AR5" s="1234"/>
      <c r="AS5" s="1234"/>
      <c r="AT5" s="1235"/>
      <c r="AU5" s="1276" t="s">
        <v>400</v>
      </c>
      <c r="AV5" s="1234"/>
      <c r="AW5" s="1234"/>
      <c r="AX5" s="1234"/>
      <c r="AY5" s="1235"/>
      <c r="AZ5" s="1276" t="s">
        <v>402</v>
      </c>
      <c r="BA5" s="1234"/>
      <c r="BB5" s="1234"/>
      <c r="BC5" s="1234"/>
      <c r="BD5" s="1235"/>
      <c r="BE5" s="1276" t="s">
        <v>264</v>
      </c>
      <c r="BF5" s="1234"/>
      <c r="BG5" s="1234"/>
      <c r="BH5" s="1234"/>
      <c r="BI5" s="1235"/>
      <c r="BJ5" s="1280"/>
      <c r="BK5" s="1281"/>
      <c r="BL5" s="1281"/>
      <c r="BM5" s="1281"/>
      <c r="BN5" s="1282"/>
      <c r="BO5" s="97"/>
      <c r="BP5" s="295">
        <v>1</v>
      </c>
      <c r="BQ5" s="97"/>
      <c r="BR5" s="97"/>
      <c r="BS5" s="97"/>
    </row>
    <row r="6" spans="1:71" ht="45.75" customHeight="1" thickBot="1">
      <c r="A6" s="1289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customHeight="1">
      <c r="A7" s="1296">
        <f>'Учет 3б'!$C$5</f>
        <v>311</v>
      </c>
      <c r="B7" s="269">
        <f>'Учет 3б'!$G$54</f>
        <v>0</v>
      </c>
      <c r="C7" s="270">
        <f>'Учет 3б'!$G$56</f>
        <v>0</v>
      </c>
      <c r="D7" s="270">
        <f>'Учет 3б'!$G$58</f>
        <v>0</v>
      </c>
      <c r="E7" s="271">
        <f>'Учет 3б'!$G$60</f>
        <v>0</v>
      </c>
      <c r="F7" s="272">
        <f>'Учет 3б'!$G$62</f>
        <v>0</v>
      </c>
      <c r="G7" s="269">
        <f>'Учет 3б'!$H$54</f>
        <v>0</v>
      </c>
      <c r="H7" s="270">
        <f>'Учет 3б'!$H$56</f>
        <v>0</v>
      </c>
      <c r="I7" s="270">
        <f>'Учет 3б'!$H$58</f>
        <v>0</v>
      </c>
      <c r="J7" s="271">
        <f>'Учет 3б'!$H$60</f>
        <v>0</v>
      </c>
      <c r="K7" s="272">
        <f>'Учет 3б'!$H$62</f>
        <v>0</v>
      </c>
      <c r="L7" s="269">
        <f>'Учет 3б'!$I$54</f>
        <v>0</v>
      </c>
      <c r="M7" s="270">
        <f>'Учет 3б'!$I$56</f>
        <v>0</v>
      </c>
      <c r="N7" s="270">
        <f>'Учет 3б'!$I$58</f>
        <v>0</v>
      </c>
      <c r="O7" s="271">
        <f>'Учет 3б'!$I$60</f>
        <v>0</v>
      </c>
      <c r="P7" s="272">
        <f>'Учет 3б'!$I$62</f>
        <v>0</v>
      </c>
      <c r="Q7" s="269">
        <f>'Учет 3б'!$J$54</f>
        <v>0</v>
      </c>
      <c r="R7" s="270">
        <f>'Учет 3б'!$J$56</f>
        <v>0</v>
      </c>
      <c r="S7" s="270">
        <f>'Учет 3б'!$J$58</f>
        <v>0</v>
      </c>
      <c r="T7" s="271">
        <f>'Учет 3б'!$J$60</f>
        <v>0</v>
      </c>
      <c r="U7" s="272">
        <f>'Учет 3б'!$J$62</f>
        <v>0</v>
      </c>
      <c r="V7" s="269">
        <f>'Учет 3б'!$K$54</f>
        <v>0</v>
      </c>
      <c r="W7" s="270">
        <f>'Учет 3б'!$K$56</f>
        <v>0</v>
      </c>
      <c r="X7" s="270">
        <f>'Учет 3б'!$K$58</f>
        <v>0</v>
      </c>
      <c r="Y7" s="271">
        <f>'Учет 3б'!$K$60</f>
        <v>0</v>
      </c>
      <c r="Z7" s="272">
        <f>'Учет 3б'!$K$62</f>
        <v>0</v>
      </c>
      <c r="AA7" s="269">
        <f>'Учет 3б'!$L$54</f>
        <v>0</v>
      </c>
      <c r="AB7" s="270">
        <f>'Учет 3б'!$L$56</f>
        <v>0</v>
      </c>
      <c r="AC7" s="270">
        <f>'Учет 3б'!$L$58</f>
        <v>0</v>
      </c>
      <c r="AD7" s="271">
        <f>'Учет 3б'!$L$60</f>
        <v>0</v>
      </c>
      <c r="AE7" s="272">
        <f>'Учет 3б'!$L$62</f>
        <v>0</v>
      </c>
      <c r="AF7" s="269">
        <f>'Учет 3б'!$M$54</f>
        <v>0</v>
      </c>
      <c r="AG7" s="270">
        <f>'Учет 3б'!$M$56</f>
        <v>0</v>
      </c>
      <c r="AH7" s="270">
        <f>'Учет 3б'!$M$58</f>
        <v>0</v>
      </c>
      <c r="AI7" s="271">
        <f>'Учет 3б'!$M$60</f>
        <v>0</v>
      </c>
      <c r="AJ7" s="272">
        <f>'Учет 3б'!$M$62</f>
        <v>0</v>
      </c>
      <c r="AK7" s="269">
        <f>'Учет 3б'!$N$54</f>
        <v>0</v>
      </c>
      <c r="AL7" s="270">
        <f>'Учет 3б'!$N$56</f>
        <v>0</v>
      </c>
      <c r="AM7" s="270">
        <f>'Учет 3б'!$N$58</f>
        <v>0</v>
      </c>
      <c r="AN7" s="271">
        <f>'Учет 3б'!$N$60</f>
        <v>0</v>
      </c>
      <c r="AO7" s="272">
        <f>'Учет 3б'!$N$62</f>
        <v>0</v>
      </c>
      <c r="AP7" s="269">
        <f>'Учет 3б'!$O$54</f>
        <v>0</v>
      </c>
      <c r="AQ7" s="270">
        <f>'Учет 3б'!$O$56</f>
        <v>0</v>
      </c>
      <c r="AR7" s="270">
        <f>'Учет 3б'!$O$58</f>
        <v>0</v>
      </c>
      <c r="AS7" s="271">
        <f>'Учет 3б'!$O$60</f>
        <v>0</v>
      </c>
      <c r="AT7" s="272">
        <f>'Учет 3б'!$O$62</f>
        <v>0</v>
      </c>
      <c r="AU7" s="269">
        <f>'Учет 3б'!$P$54</f>
        <v>0</v>
      </c>
      <c r="AV7" s="270">
        <f>'Учет 3б'!$P$56</f>
        <v>0</v>
      </c>
      <c r="AW7" s="270">
        <f>'Учет 3б'!$P$58</f>
        <v>0</v>
      </c>
      <c r="AX7" s="271">
        <f>'Учет 3б'!$P$60</f>
        <v>0</v>
      </c>
      <c r="AY7" s="272">
        <f>'Учет 3б'!$P$62</f>
        <v>0</v>
      </c>
      <c r="AZ7" s="269">
        <f>'Учет 3б'!$Q$54</f>
        <v>0</v>
      </c>
      <c r="BA7" s="270">
        <f>'Учет 3б'!$Q$56</f>
        <v>0</v>
      </c>
      <c r="BB7" s="270">
        <f>'Учет 3б'!$Q$58</f>
        <v>0</v>
      </c>
      <c r="BC7" s="271">
        <f>'Учет 3б'!$Q$60</f>
        <v>0</v>
      </c>
      <c r="BD7" s="272">
        <f>'Учет 3б'!$Q$62</f>
        <v>0</v>
      </c>
      <c r="BE7" s="269">
        <f>'Учет 3б'!$R$54</f>
        <v>0</v>
      </c>
      <c r="BF7" s="270">
        <f>'Учет 3б'!$R$56</f>
        <v>0</v>
      </c>
      <c r="BG7" s="270">
        <f>'Учет 3б'!$R$58</f>
        <v>0</v>
      </c>
      <c r="BH7" s="271">
        <f>'Учет 3б'!$R$60</f>
        <v>0</v>
      </c>
      <c r="BI7" s="272">
        <f>'Учет 3б'!$R$62</f>
        <v>0</v>
      </c>
      <c r="BJ7" s="269">
        <f>'Учет 3б'!$S$54</f>
        <v>0</v>
      </c>
      <c r="BK7" s="270">
        <f>'Учет 3б'!$S$56</f>
        <v>0</v>
      </c>
      <c r="BL7" s="270">
        <f>'Учет 3б'!$S$58</f>
        <v>0</v>
      </c>
      <c r="BM7" s="271">
        <f>'Учет 3б'!$S$60</f>
        <v>0</v>
      </c>
      <c r="BN7" s="272">
        <f>'Учет 3б'!$S$62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customHeight="1" thickBot="1">
      <c r="A8" s="1290"/>
      <c r="B8" s="273">
        <f>'Учет 3б'!$G$55</f>
        <v>0</v>
      </c>
      <c r="C8" s="274">
        <f>'Учет 3б'!$G$57</f>
        <v>0</v>
      </c>
      <c r="D8" s="274">
        <f>'Учет 3б'!$G$59</f>
        <v>0</v>
      </c>
      <c r="E8" s="275">
        <f>'Учет 3б'!$G$61</f>
        <v>0</v>
      </c>
      <c r="F8" s="276">
        <f>'Учет 3б'!$G$63</f>
        <v>0</v>
      </c>
      <c r="G8" s="273">
        <f>'Учет 3б'!$H$55</f>
        <v>0</v>
      </c>
      <c r="H8" s="274">
        <f>'Учет 3б'!$H$57</f>
        <v>0</v>
      </c>
      <c r="I8" s="274">
        <f>'Учет 3б'!$H$59</f>
        <v>0</v>
      </c>
      <c r="J8" s="275">
        <f>'Учет 3б'!$H$61</f>
        <v>0</v>
      </c>
      <c r="K8" s="276">
        <f>'Учет 3б'!$H$63</f>
        <v>0</v>
      </c>
      <c r="L8" s="273">
        <f>'Учет 3б'!$I$55</f>
        <v>0</v>
      </c>
      <c r="M8" s="274">
        <f>'Учет 3б'!$I$57</f>
        <v>0</v>
      </c>
      <c r="N8" s="274">
        <f>'Учет 3б'!$I$59</f>
        <v>0</v>
      </c>
      <c r="O8" s="275">
        <f>'Учет 3б'!$I$61</f>
        <v>0</v>
      </c>
      <c r="P8" s="276">
        <f>'Учет 3б'!$I$63</f>
        <v>0</v>
      </c>
      <c r="Q8" s="273">
        <f>'Учет 3б'!$J$55</f>
        <v>0</v>
      </c>
      <c r="R8" s="274">
        <f>'Учет 3б'!$J$57</f>
        <v>0</v>
      </c>
      <c r="S8" s="274">
        <f>'Учет 3б'!$J$59</f>
        <v>0</v>
      </c>
      <c r="T8" s="275">
        <f>'Учет 3б'!$J$61</f>
        <v>0</v>
      </c>
      <c r="U8" s="276">
        <f>'Учет 3б'!$J$63</f>
        <v>0</v>
      </c>
      <c r="V8" s="273">
        <f>'Учет 3б'!$K$55</f>
        <v>0</v>
      </c>
      <c r="W8" s="274">
        <f>'Учет 3б'!$K$57</f>
        <v>0</v>
      </c>
      <c r="X8" s="274">
        <f>'Учет 3б'!$K$59</f>
        <v>0</v>
      </c>
      <c r="Y8" s="275">
        <f>'Учет 3б'!$K$61</f>
        <v>0</v>
      </c>
      <c r="Z8" s="276">
        <f>'Учет 3б'!$K$63</f>
        <v>0</v>
      </c>
      <c r="AA8" s="273">
        <f>'Учет 3б'!$L$55</f>
        <v>0</v>
      </c>
      <c r="AB8" s="274">
        <f>'Учет 3б'!$L$57</f>
        <v>0</v>
      </c>
      <c r="AC8" s="274">
        <f>'Учет 3б'!$L$59</f>
        <v>0</v>
      </c>
      <c r="AD8" s="275">
        <f>'Учет 3б'!$L$61</f>
        <v>0</v>
      </c>
      <c r="AE8" s="276">
        <f>'Учет 3б'!$L$63</f>
        <v>0</v>
      </c>
      <c r="AF8" s="273">
        <f>'Учет 3б'!$M$55</f>
        <v>0</v>
      </c>
      <c r="AG8" s="274">
        <f>'Учет 3б'!$M$57</f>
        <v>0</v>
      </c>
      <c r="AH8" s="274">
        <f>'Учет 3б'!$M$59</f>
        <v>0</v>
      </c>
      <c r="AI8" s="275">
        <f>'Учет 3б'!$M$61</f>
        <v>0</v>
      </c>
      <c r="AJ8" s="276">
        <f>'Учет 3б'!$M$63</f>
        <v>0</v>
      </c>
      <c r="AK8" s="273">
        <f>'Учет 3б'!$N$55</f>
        <v>0</v>
      </c>
      <c r="AL8" s="274">
        <f>'Учет 3б'!$N$57</f>
        <v>0</v>
      </c>
      <c r="AM8" s="274">
        <f>'Учет 3б'!$N$59</f>
        <v>0</v>
      </c>
      <c r="AN8" s="275">
        <f>'Учет 3б'!$N$61</f>
        <v>0</v>
      </c>
      <c r="AO8" s="276">
        <f>'Учет 3б'!$N$63</f>
        <v>0</v>
      </c>
      <c r="AP8" s="273">
        <f>'Учет 3б'!$O$55</f>
        <v>0</v>
      </c>
      <c r="AQ8" s="274">
        <f>'Учет 3б'!$O$57</f>
        <v>0</v>
      </c>
      <c r="AR8" s="274">
        <f>'Учет 3б'!$O$59</f>
        <v>0</v>
      </c>
      <c r="AS8" s="275">
        <f>'Учет 3б'!$O$61</f>
        <v>0</v>
      </c>
      <c r="AT8" s="276">
        <f>'Учет 3б'!$O$63</f>
        <v>0</v>
      </c>
      <c r="AU8" s="273">
        <f>'Учет 3б'!$P$55</f>
        <v>0</v>
      </c>
      <c r="AV8" s="274">
        <f>'Учет 3б'!$P$57</f>
        <v>0</v>
      </c>
      <c r="AW8" s="274">
        <f>'Учет 3б'!$P$59</f>
        <v>0</v>
      </c>
      <c r="AX8" s="275">
        <f>'Учет 3б'!$P$61</f>
        <v>0</v>
      </c>
      <c r="AY8" s="276">
        <f>'Учет 3б'!$P$63</f>
        <v>0</v>
      </c>
      <c r="AZ8" s="273">
        <f>'Учет 3б'!$Q$55</f>
        <v>0</v>
      </c>
      <c r="BA8" s="274">
        <f>'Учет 3б'!$Q$57</f>
        <v>0</v>
      </c>
      <c r="BB8" s="274">
        <f>'Учет 3б'!$Q$59</f>
        <v>0</v>
      </c>
      <c r="BC8" s="275">
        <f>'Учет 3б'!$Q$61</f>
        <v>0</v>
      </c>
      <c r="BD8" s="276">
        <f>'Учет 3б'!$Q$63</f>
        <v>0</v>
      </c>
      <c r="BE8" s="273">
        <f>'Учет 3б'!$R$55</f>
        <v>0</v>
      </c>
      <c r="BF8" s="274">
        <f>'Учет 3б'!$R$57</f>
        <v>0</v>
      </c>
      <c r="BG8" s="274">
        <f>'Учет 3б'!$R$59</f>
        <v>0</v>
      </c>
      <c r="BH8" s="275">
        <f>'Учет 3б'!$R$61</f>
        <v>0</v>
      </c>
      <c r="BI8" s="276">
        <f>'Учет 3б'!$R$63</f>
        <v>0</v>
      </c>
      <c r="BJ8" s="273">
        <f>'Учет 3б'!$S$55</f>
        <v>0</v>
      </c>
      <c r="BK8" s="274">
        <f>'Учет 3б'!$S$57</f>
        <v>0</v>
      </c>
      <c r="BL8" s="274">
        <f>'Учет 3б'!$S$59</f>
        <v>0</v>
      </c>
      <c r="BM8" s="275">
        <f>'Учет 3б'!$S$61</f>
        <v>0</v>
      </c>
      <c r="BN8" s="276">
        <f>'Учет 3б'!$S$63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customHeight="1">
      <c r="A9" s="1290">
        <f>'Учет 3б'!$C$65</f>
        <v>312</v>
      </c>
      <c r="B9" s="269">
        <f>'Учет 3б'!$G$114</f>
        <v>0</v>
      </c>
      <c r="C9" s="270">
        <f>'Учет 3б'!$G$116</f>
        <v>0</v>
      </c>
      <c r="D9" s="270">
        <f>'Учет 3б'!$G$118</f>
        <v>0</v>
      </c>
      <c r="E9" s="271">
        <f>'Учет 3б'!$G$120</f>
        <v>0</v>
      </c>
      <c r="F9" s="272">
        <f>'Учет 3б'!$G$122</f>
        <v>0</v>
      </c>
      <c r="G9" s="269">
        <f>'Учет 3б'!$H$114</f>
        <v>0</v>
      </c>
      <c r="H9" s="270">
        <f>'Учет 3б'!$H$116</f>
        <v>0</v>
      </c>
      <c r="I9" s="270">
        <f>'Учет 3б'!$H$118</f>
        <v>0</v>
      </c>
      <c r="J9" s="271">
        <f>'Учет 3б'!$H$120</f>
        <v>0</v>
      </c>
      <c r="K9" s="272">
        <f>'Учет 3б'!$H$122</f>
        <v>0</v>
      </c>
      <c r="L9" s="269">
        <f>'Учет 3б'!$I$114</f>
        <v>0</v>
      </c>
      <c r="M9" s="270">
        <f>'Учет 3б'!$I$116</f>
        <v>0</v>
      </c>
      <c r="N9" s="270">
        <f>'Учет 3б'!$I$118</f>
        <v>0</v>
      </c>
      <c r="O9" s="271">
        <f>'Учет 3б'!$I$120</f>
        <v>0</v>
      </c>
      <c r="P9" s="272">
        <f>'Учет 3б'!$I$122</f>
        <v>0</v>
      </c>
      <c r="Q9" s="269">
        <f>'Учет 3б'!$J$114</f>
        <v>0</v>
      </c>
      <c r="R9" s="270">
        <f>'Учет 3б'!$J$116</f>
        <v>0</v>
      </c>
      <c r="S9" s="270">
        <f>'Учет 3б'!$J$118</f>
        <v>0</v>
      </c>
      <c r="T9" s="271">
        <f>'Учет 3б'!$J$120</f>
        <v>0</v>
      </c>
      <c r="U9" s="272">
        <f>'Учет 3б'!$J$122</f>
        <v>0</v>
      </c>
      <c r="V9" s="269">
        <f>'Учет 3б'!$K$114</f>
        <v>0</v>
      </c>
      <c r="W9" s="270">
        <f>'Учет 3б'!$K$116</f>
        <v>0</v>
      </c>
      <c r="X9" s="270">
        <f>'Учет 3б'!$K$118</f>
        <v>0</v>
      </c>
      <c r="Y9" s="271">
        <f>'Учет 3б'!$K$120</f>
        <v>0</v>
      </c>
      <c r="Z9" s="272">
        <f>'Учет 3б'!$K$122</f>
        <v>0</v>
      </c>
      <c r="AA9" s="269">
        <f>'Учет 3б'!$L$114</f>
        <v>0</v>
      </c>
      <c r="AB9" s="270">
        <f>'Учет 3б'!$L$116</f>
        <v>0</v>
      </c>
      <c r="AC9" s="270">
        <f>'Учет 3б'!$L$118</f>
        <v>0</v>
      </c>
      <c r="AD9" s="271">
        <f>'Учет 3б'!$L$120</f>
        <v>0</v>
      </c>
      <c r="AE9" s="272">
        <f>'Учет 3б'!$L$122</f>
        <v>0</v>
      </c>
      <c r="AF9" s="269">
        <f>'Учет 3б'!$M$114</f>
        <v>0</v>
      </c>
      <c r="AG9" s="270">
        <f>'Учет 3б'!$M$116</f>
        <v>0</v>
      </c>
      <c r="AH9" s="270">
        <f>'Учет 3б'!$M$118</f>
        <v>0</v>
      </c>
      <c r="AI9" s="271">
        <f>'Учет 3б'!$M$120</f>
        <v>0</v>
      </c>
      <c r="AJ9" s="272">
        <f>'Учет 3б'!$M$122</f>
        <v>0</v>
      </c>
      <c r="AK9" s="269">
        <f>'Учет 3б'!$N$114</f>
        <v>0</v>
      </c>
      <c r="AL9" s="270">
        <f>'Учет 3б'!$N$116</f>
        <v>0</v>
      </c>
      <c r="AM9" s="270">
        <f>'Учет 3б'!$N$118</f>
        <v>0</v>
      </c>
      <c r="AN9" s="271">
        <f>'Учет 3б'!$N$120</f>
        <v>0</v>
      </c>
      <c r="AO9" s="272">
        <f>'Учет 3б'!$N$122</f>
        <v>0</v>
      </c>
      <c r="AP9" s="269">
        <f>'Учет 3б'!$O$114</f>
        <v>0</v>
      </c>
      <c r="AQ9" s="270">
        <f>'Учет 3б'!$O$116</f>
        <v>0</v>
      </c>
      <c r="AR9" s="270">
        <f>'Учет 3б'!$O$118</f>
        <v>0</v>
      </c>
      <c r="AS9" s="271">
        <f>'Учет 3б'!$O$120</f>
        <v>0</v>
      </c>
      <c r="AT9" s="272">
        <f>'Учет 3б'!$O$122</f>
        <v>0</v>
      </c>
      <c r="AU9" s="269">
        <f>'Учет 3б'!$P$114</f>
        <v>0</v>
      </c>
      <c r="AV9" s="270">
        <f>'Учет 3б'!$P$116</f>
        <v>0</v>
      </c>
      <c r="AW9" s="270">
        <f>'Учет 3б'!$P$118</f>
        <v>0</v>
      </c>
      <c r="AX9" s="271">
        <f>'Учет 3б'!$P$120</f>
        <v>0</v>
      </c>
      <c r="AY9" s="272">
        <f>'Учет 3б'!$P$122</f>
        <v>0</v>
      </c>
      <c r="AZ9" s="269">
        <f>'Учет 3б'!$Q$114</f>
        <v>0</v>
      </c>
      <c r="BA9" s="270">
        <f>'Учет 3б'!$Q$116</f>
        <v>0</v>
      </c>
      <c r="BB9" s="270">
        <f>'Учет 3б'!$Q$118</f>
        <v>0</v>
      </c>
      <c r="BC9" s="271">
        <f>'Учет 3б'!$Q$120</f>
        <v>0</v>
      </c>
      <c r="BD9" s="272">
        <f>'Учет 3б'!$Q$122</f>
        <v>0</v>
      </c>
      <c r="BE9" s="269">
        <f>'Учет 3б'!$R$114</f>
        <v>0</v>
      </c>
      <c r="BF9" s="270">
        <f>'Учет 3б'!$R$116</f>
        <v>0</v>
      </c>
      <c r="BG9" s="270">
        <f>'Учет 3б'!$R$118</f>
        <v>0</v>
      </c>
      <c r="BH9" s="271">
        <f>'Учет 3б'!$R$120</f>
        <v>0</v>
      </c>
      <c r="BI9" s="272">
        <f>'Учет 3б'!$R$122</f>
        <v>0</v>
      </c>
      <c r="BJ9" s="269">
        <f>'Учет 3б'!$S$114</f>
        <v>0</v>
      </c>
      <c r="BK9" s="270">
        <f>'Учет 3б'!$S$116</f>
        <v>0</v>
      </c>
      <c r="BL9" s="270">
        <f>'Учет 3б'!$S$118</f>
        <v>0</v>
      </c>
      <c r="BM9" s="271">
        <f>'Учет 3б'!$S$120</f>
        <v>0</v>
      </c>
      <c r="BN9" s="272">
        <f>'Учет 3б'!$S$122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customHeight="1" thickBot="1">
      <c r="A10" s="1290"/>
      <c r="B10" s="273">
        <f>'Учет 3б'!$G$115</f>
        <v>0</v>
      </c>
      <c r="C10" s="274">
        <f>'Учет 3б'!$G$117</f>
        <v>0</v>
      </c>
      <c r="D10" s="274">
        <f>'Учет 3б'!$G$119</f>
        <v>0</v>
      </c>
      <c r="E10" s="275">
        <f>'Учет 3б'!$G$121</f>
        <v>0</v>
      </c>
      <c r="F10" s="276">
        <f>'Учет 3б'!$G$123</f>
        <v>0</v>
      </c>
      <c r="G10" s="273">
        <f>'Учет 3б'!$H$115</f>
        <v>0</v>
      </c>
      <c r="H10" s="274">
        <f>'Учет 3б'!$H$117</f>
        <v>0</v>
      </c>
      <c r="I10" s="274">
        <f>'Учет 3б'!$H$119</f>
        <v>0</v>
      </c>
      <c r="J10" s="275">
        <f>'Учет 3б'!$H$121</f>
        <v>0</v>
      </c>
      <c r="K10" s="276">
        <f>'Учет 3б'!$H$123</f>
        <v>0</v>
      </c>
      <c r="L10" s="273">
        <f>'Учет 3б'!$I$115</f>
        <v>0</v>
      </c>
      <c r="M10" s="274">
        <f>'Учет 3б'!$I$117</f>
        <v>0</v>
      </c>
      <c r="N10" s="274">
        <f>'Учет 3б'!$I$119</f>
        <v>0</v>
      </c>
      <c r="O10" s="275">
        <f>'Учет 3б'!$I$121</f>
        <v>0</v>
      </c>
      <c r="P10" s="276">
        <f>'Учет 3б'!$I$123</f>
        <v>0</v>
      </c>
      <c r="Q10" s="273">
        <f>'Учет 3б'!$J$115</f>
        <v>0</v>
      </c>
      <c r="R10" s="274">
        <f>'Учет 3б'!$J$117</f>
        <v>0</v>
      </c>
      <c r="S10" s="274">
        <f>'Учет 3б'!$J$119</f>
        <v>0</v>
      </c>
      <c r="T10" s="275">
        <f>'Учет 3б'!$J$121</f>
        <v>0</v>
      </c>
      <c r="U10" s="276">
        <f>'Учет 3б'!$J$123</f>
        <v>0</v>
      </c>
      <c r="V10" s="273">
        <f>'Учет 3б'!$K$115</f>
        <v>0</v>
      </c>
      <c r="W10" s="274">
        <f>'Учет 3б'!$K$117</f>
        <v>0</v>
      </c>
      <c r="X10" s="274">
        <f>'Учет 3б'!$K$119</f>
        <v>0</v>
      </c>
      <c r="Y10" s="275">
        <f>'Учет 3б'!$K$121</f>
        <v>0</v>
      </c>
      <c r="Z10" s="276">
        <f>'Учет 3б'!$K$123</f>
        <v>0</v>
      </c>
      <c r="AA10" s="273">
        <f>'Учет 3б'!$L$115</f>
        <v>0</v>
      </c>
      <c r="AB10" s="274">
        <f>'Учет 3б'!$L$117</f>
        <v>0</v>
      </c>
      <c r="AC10" s="274">
        <f>'Учет 3б'!$L$119</f>
        <v>0</v>
      </c>
      <c r="AD10" s="275">
        <f>'Учет 3б'!$L$121</f>
        <v>0</v>
      </c>
      <c r="AE10" s="276">
        <f>'Учет 3б'!$L$123</f>
        <v>0</v>
      </c>
      <c r="AF10" s="273">
        <f>'Учет 3б'!$M$115</f>
        <v>0</v>
      </c>
      <c r="AG10" s="274">
        <f>'Учет 3б'!$M$117</f>
        <v>0</v>
      </c>
      <c r="AH10" s="274">
        <f>'Учет 3б'!$M$119</f>
        <v>0</v>
      </c>
      <c r="AI10" s="275">
        <f>'Учет 3б'!$M$121</f>
        <v>0</v>
      </c>
      <c r="AJ10" s="276">
        <f>'Учет 3б'!$M$123</f>
        <v>0</v>
      </c>
      <c r="AK10" s="273">
        <f>'Учет 3б'!$N$115</f>
        <v>0</v>
      </c>
      <c r="AL10" s="274">
        <f>'Учет 3б'!$N$117</f>
        <v>0</v>
      </c>
      <c r="AM10" s="274">
        <f>'Учет 3б'!$N$119</f>
        <v>0</v>
      </c>
      <c r="AN10" s="275">
        <f>'Учет 3б'!$N$121</f>
        <v>0</v>
      </c>
      <c r="AO10" s="276">
        <f>'Учет 3б'!$N$123</f>
        <v>0</v>
      </c>
      <c r="AP10" s="273">
        <f>'Учет 3б'!$O$115</f>
        <v>0</v>
      </c>
      <c r="AQ10" s="274">
        <f>'Учет 3б'!$O$117</f>
        <v>0</v>
      </c>
      <c r="AR10" s="274">
        <f>'Учет 3б'!$O$119</f>
        <v>0</v>
      </c>
      <c r="AS10" s="275">
        <f>'Учет 3б'!$O$121</f>
        <v>0</v>
      </c>
      <c r="AT10" s="276">
        <f>'Учет 3б'!$O$123</f>
        <v>0</v>
      </c>
      <c r="AU10" s="273">
        <f>'Учет 3б'!$P$115</f>
        <v>0</v>
      </c>
      <c r="AV10" s="274">
        <f>'Учет 3б'!$P$117</f>
        <v>0</v>
      </c>
      <c r="AW10" s="274">
        <f>'Учет 3б'!$P$119</f>
        <v>0</v>
      </c>
      <c r="AX10" s="275">
        <f>'Учет 3б'!$P$121</f>
        <v>0</v>
      </c>
      <c r="AY10" s="276">
        <f>'Учет 3б'!$P$123</f>
        <v>0</v>
      </c>
      <c r="AZ10" s="273">
        <f>'Учет 3б'!$Q$115</f>
        <v>0</v>
      </c>
      <c r="BA10" s="274">
        <f>'Учет 3б'!$Q$117</f>
        <v>0</v>
      </c>
      <c r="BB10" s="274">
        <f>'Учет 3б'!$Q$119</f>
        <v>0</v>
      </c>
      <c r="BC10" s="275">
        <f>'Учет 3б'!$Q$121</f>
        <v>0</v>
      </c>
      <c r="BD10" s="276">
        <f>'Учет 3б'!$Q$123</f>
        <v>0</v>
      </c>
      <c r="BE10" s="273">
        <f>'Учет 3б'!$R$115</f>
        <v>0</v>
      </c>
      <c r="BF10" s="274">
        <f>'Учет 3б'!$R$117</f>
        <v>0</v>
      </c>
      <c r="BG10" s="274">
        <f>'Учет 3б'!$R$119</f>
        <v>0</v>
      </c>
      <c r="BH10" s="275">
        <f>'Учет 3б'!$R$121</f>
        <v>0</v>
      </c>
      <c r="BI10" s="276">
        <f>'Учет 3б'!$R$123</f>
        <v>0</v>
      </c>
      <c r="BJ10" s="273">
        <f>'Учет 3б'!$S$115</f>
        <v>0</v>
      </c>
      <c r="BK10" s="274">
        <f>'Учет 3б'!$S$117</f>
        <v>0</v>
      </c>
      <c r="BL10" s="274">
        <f>'Учет 3б'!$S$119</f>
        <v>0</v>
      </c>
      <c r="BM10" s="275">
        <f>'Учет 3б'!$S$121</f>
        <v>0</v>
      </c>
      <c r="BN10" s="276">
        <f>'Учет 3б'!$S$123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customHeight="1">
      <c r="A11" s="1290">
        <f>'Учет 3б'!$C$125</f>
        <v>313</v>
      </c>
      <c r="B11" s="269">
        <f>'Учет 3б'!$G$174</f>
        <v>0</v>
      </c>
      <c r="C11" s="270">
        <f>'Учет 3б'!$G$176</f>
        <v>0</v>
      </c>
      <c r="D11" s="270">
        <f>'Учет 3б'!$G$178</f>
        <v>0</v>
      </c>
      <c r="E11" s="271">
        <f>'Учет 3б'!$G$180</f>
        <v>0</v>
      </c>
      <c r="F11" s="272">
        <f>'Учет 3б'!$G$182</f>
        <v>0</v>
      </c>
      <c r="G11" s="269">
        <f>'Учет 3б'!$H$174</f>
        <v>0</v>
      </c>
      <c r="H11" s="270">
        <f>'Учет 3б'!$H$176</f>
        <v>0</v>
      </c>
      <c r="I11" s="270">
        <f>'Учет 3б'!$H$178</f>
        <v>0</v>
      </c>
      <c r="J11" s="271">
        <f>'Учет 3б'!$H$180</f>
        <v>0</v>
      </c>
      <c r="K11" s="272">
        <f>'Учет 3б'!$H$182</f>
        <v>0</v>
      </c>
      <c r="L11" s="269">
        <f>'Учет 3б'!$I$174</f>
        <v>0</v>
      </c>
      <c r="M11" s="270">
        <f>'Учет 3б'!$I$176</f>
        <v>0</v>
      </c>
      <c r="N11" s="270">
        <f>'Учет 3б'!$I$178</f>
        <v>0</v>
      </c>
      <c r="O11" s="271">
        <f>'Учет 3б'!$I$180</f>
        <v>0</v>
      </c>
      <c r="P11" s="272">
        <f>'Учет 3б'!$I$182</f>
        <v>0</v>
      </c>
      <c r="Q11" s="269">
        <f>'Учет 3б'!$J$174</f>
        <v>0</v>
      </c>
      <c r="R11" s="270">
        <f>'Учет 3б'!$J$176</f>
        <v>0</v>
      </c>
      <c r="S11" s="270">
        <f>'Учет 3б'!$J$178</f>
        <v>0</v>
      </c>
      <c r="T11" s="271">
        <f>'Учет 3б'!$J$180</f>
        <v>0</v>
      </c>
      <c r="U11" s="272">
        <f>'Учет 3б'!$J$182</f>
        <v>0</v>
      </c>
      <c r="V11" s="269">
        <f>'Учет 3б'!$K$174</f>
        <v>0</v>
      </c>
      <c r="W11" s="270">
        <f>'Учет 3б'!$K$176</f>
        <v>0</v>
      </c>
      <c r="X11" s="270">
        <f>'Учет 3б'!$K$178</f>
        <v>0</v>
      </c>
      <c r="Y11" s="271">
        <f>'Учет 3б'!$K$180</f>
        <v>0</v>
      </c>
      <c r="Z11" s="272">
        <f>'Учет 3б'!$K$182</f>
        <v>0</v>
      </c>
      <c r="AA11" s="269">
        <f>'Учет 3б'!$L$174</f>
        <v>0</v>
      </c>
      <c r="AB11" s="270">
        <f>'Учет 3б'!$L$176</f>
        <v>0</v>
      </c>
      <c r="AC11" s="270">
        <f>'Учет 3б'!$L$178</f>
        <v>0</v>
      </c>
      <c r="AD11" s="271">
        <f>'Учет 3б'!$L$180</f>
        <v>0</v>
      </c>
      <c r="AE11" s="272">
        <f>'Учет 3б'!$L$182</f>
        <v>0</v>
      </c>
      <c r="AF11" s="269">
        <f>'Учет 3б'!$M$174</f>
        <v>0</v>
      </c>
      <c r="AG11" s="270">
        <f>'Учет 3б'!$M$176</f>
        <v>0</v>
      </c>
      <c r="AH11" s="270">
        <f>'Учет 3б'!$M$178</f>
        <v>0</v>
      </c>
      <c r="AI11" s="271">
        <f>'Учет 3б'!$M$180</f>
        <v>0</v>
      </c>
      <c r="AJ11" s="272">
        <f>'Учет 3б'!$M$182</f>
        <v>0</v>
      </c>
      <c r="AK11" s="269">
        <f>'Учет 3б'!$N$174</f>
        <v>0</v>
      </c>
      <c r="AL11" s="270">
        <f>'Учет 3б'!$N$176</f>
        <v>0</v>
      </c>
      <c r="AM11" s="270">
        <f>'Учет 3б'!$N$178</f>
        <v>0</v>
      </c>
      <c r="AN11" s="271">
        <f>'Учет 3б'!$N$180</f>
        <v>0</v>
      </c>
      <c r="AO11" s="272">
        <f>'Учет 3б'!$N$182</f>
        <v>0</v>
      </c>
      <c r="AP11" s="269">
        <f>'Учет 3б'!$O$174</f>
        <v>0</v>
      </c>
      <c r="AQ11" s="270">
        <f>'Учет 3б'!$O$176</f>
        <v>0</v>
      </c>
      <c r="AR11" s="270">
        <f>'Учет 3б'!$O$178</f>
        <v>0</v>
      </c>
      <c r="AS11" s="271">
        <f>'Учет 3б'!$O$180</f>
        <v>0</v>
      </c>
      <c r="AT11" s="272">
        <f>'Учет 3б'!$O$182</f>
        <v>0</v>
      </c>
      <c r="AU11" s="269">
        <f>'Учет 3б'!$P$174</f>
        <v>0</v>
      </c>
      <c r="AV11" s="270">
        <f>'Учет 3б'!$P$176</f>
        <v>0</v>
      </c>
      <c r="AW11" s="270">
        <f>'Учет 3б'!$P$178</f>
        <v>0</v>
      </c>
      <c r="AX11" s="271">
        <f>'Учет 3б'!$P$180</f>
        <v>0</v>
      </c>
      <c r="AY11" s="272">
        <f>'Учет 3б'!$P$182</f>
        <v>0</v>
      </c>
      <c r="AZ11" s="269">
        <f>'Учет 3б'!$Q$174</f>
        <v>0</v>
      </c>
      <c r="BA11" s="270">
        <f>'Учет 3б'!$Q$176</f>
        <v>0</v>
      </c>
      <c r="BB11" s="270">
        <f>'Учет 3б'!$Q$178</f>
        <v>0</v>
      </c>
      <c r="BC11" s="271">
        <f>'Учет 3б'!$Q$180</f>
        <v>0</v>
      </c>
      <c r="BD11" s="272">
        <f>'Учет 3б'!$Q$182</f>
        <v>0</v>
      </c>
      <c r="BE11" s="269">
        <f>'Учет 3б'!$R$174</f>
        <v>0</v>
      </c>
      <c r="BF11" s="270">
        <f>'Учет 3б'!$R$176</f>
        <v>0</v>
      </c>
      <c r="BG11" s="270">
        <f>'Учет 3б'!$R$178</f>
        <v>0</v>
      </c>
      <c r="BH11" s="271">
        <f>'Учет 3б'!$R$180</f>
        <v>0</v>
      </c>
      <c r="BI11" s="272">
        <f>'Учет 3б'!$R$182</f>
        <v>0</v>
      </c>
      <c r="BJ11" s="269">
        <f>'Учет 3б'!$S$174</f>
        <v>0</v>
      </c>
      <c r="BK11" s="270">
        <f>'Учет 3б'!$S$176</f>
        <v>0</v>
      </c>
      <c r="BL11" s="270">
        <f>'Учет 3б'!$S$178</f>
        <v>0</v>
      </c>
      <c r="BM11" s="271">
        <f>'Учет 3б'!$S$180</f>
        <v>0</v>
      </c>
      <c r="BN11" s="272">
        <f>'Учет 3б'!$S$182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customHeight="1" thickBot="1">
      <c r="A12" s="1290"/>
      <c r="B12" s="273">
        <f>'Учет 3б'!$G$175</f>
        <v>0</v>
      </c>
      <c r="C12" s="274">
        <f>'Учет 3б'!$G$177</f>
        <v>0</v>
      </c>
      <c r="D12" s="274">
        <f>'Учет 3б'!$G$179</f>
        <v>0</v>
      </c>
      <c r="E12" s="275">
        <f>'Учет 3б'!$G$181</f>
        <v>0</v>
      </c>
      <c r="F12" s="276">
        <f>'Учет 3б'!$G$183</f>
        <v>0</v>
      </c>
      <c r="G12" s="273">
        <f>'Учет 3б'!$H$175</f>
        <v>0</v>
      </c>
      <c r="H12" s="274">
        <f>'Учет 3б'!$H$177</f>
        <v>0</v>
      </c>
      <c r="I12" s="274">
        <f>'Учет 3б'!$H$179</f>
        <v>0</v>
      </c>
      <c r="J12" s="275">
        <f>'Учет 3б'!$H$181</f>
        <v>0</v>
      </c>
      <c r="K12" s="276">
        <f>'Учет 3б'!$H$183</f>
        <v>0</v>
      </c>
      <c r="L12" s="273">
        <f>'Учет 3б'!$I$175</f>
        <v>0</v>
      </c>
      <c r="M12" s="274">
        <f>'Учет 3б'!$I$177</f>
        <v>0</v>
      </c>
      <c r="N12" s="274">
        <f>'Учет 3б'!$I$179</f>
        <v>0</v>
      </c>
      <c r="O12" s="275">
        <f>'Учет 3б'!$I$181</f>
        <v>0</v>
      </c>
      <c r="P12" s="276">
        <f>'Учет 3б'!$I$183</f>
        <v>0</v>
      </c>
      <c r="Q12" s="273">
        <f>'Учет 3б'!$J$175</f>
        <v>0</v>
      </c>
      <c r="R12" s="274">
        <f>'Учет 3б'!$J$177</f>
        <v>0</v>
      </c>
      <c r="S12" s="274">
        <f>'Учет 3б'!$J$179</f>
        <v>0</v>
      </c>
      <c r="T12" s="275">
        <f>'Учет 3б'!$J$181</f>
        <v>0</v>
      </c>
      <c r="U12" s="276">
        <f>'Учет 3б'!$J$183</f>
        <v>0</v>
      </c>
      <c r="V12" s="273">
        <f>'Учет 3б'!$K$175</f>
        <v>0</v>
      </c>
      <c r="W12" s="274">
        <f>'Учет 3б'!$K$177</f>
        <v>0</v>
      </c>
      <c r="X12" s="274">
        <f>'Учет 3б'!$K$179</f>
        <v>0</v>
      </c>
      <c r="Y12" s="275">
        <f>'Учет 3б'!$K$181</f>
        <v>0</v>
      </c>
      <c r="Z12" s="276">
        <f>'Учет 3б'!$K$183</f>
        <v>0</v>
      </c>
      <c r="AA12" s="273">
        <f>'Учет 3б'!$L$175</f>
        <v>0</v>
      </c>
      <c r="AB12" s="274">
        <f>'Учет 3б'!$L$177</f>
        <v>0</v>
      </c>
      <c r="AC12" s="274">
        <f>'Учет 3б'!$L$179</f>
        <v>0</v>
      </c>
      <c r="AD12" s="275">
        <f>'Учет 3б'!$L$181</f>
        <v>0</v>
      </c>
      <c r="AE12" s="276">
        <f>'Учет 3б'!$L$183</f>
        <v>0</v>
      </c>
      <c r="AF12" s="273">
        <f>'Учет 3б'!$M$175</f>
        <v>0</v>
      </c>
      <c r="AG12" s="274">
        <f>'Учет 3б'!$M$177</f>
        <v>0</v>
      </c>
      <c r="AH12" s="274">
        <f>'Учет 3б'!$M$179</f>
        <v>0</v>
      </c>
      <c r="AI12" s="275">
        <f>'Учет 3б'!$M$181</f>
        <v>0</v>
      </c>
      <c r="AJ12" s="276">
        <f>'Учет 3б'!$M$183</f>
        <v>0</v>
      </c>
      <c r="AK12" s="273">
        <f>'Учет 3б'!$N$175</f>
        <v>0</v>
      </c>
      <c r="AL12" s="274">
        <f>'Учет 3б'!$N$177</f>
        <v>0</v>
      </c>
      <c r="AM12" s="274">
        <f>'Учет 3б'!$N$179</f>
        <v>0</v>
      </c>
      <c r="AN12" s="275">
        <f>'Учет 3б'!$N$181</f>
        <v>0</v>
      </c>
      <c r="AO12" s="276">
        <f>'Учет 3б'!$N$183</f>
        <v>0</v>
      </c>
      <c r="AP12" s="273">
        <f>'Учет 3б'!$O$175</f>
        <v>0</v>
      </c>
      <c r="AQ12" s="274">
        <f>'Учет 3б'!$O$177</f>
        <v>0</v>
      </c>
      <c r="AR12" s="274">
        <f>'Учет 3б'!$O$179</f>
        <v>0</v>
      </c>
      <c r="AS12" s="275">
        <f>'Учет 3б'!$O$181</f>
        <v>0</v>
      </c>
      <c r="AT12" s="276">
        <f>'Учет 3б'!$O$183</f>
        <v>0</v>
      </c>
      <c r="AU12" s="273">
        <f>'Учет 3б'!$P$175</f>
        <v>0</v>
      </c>
      <c r="AV12" s="274">
        <f>'Учет 3б'!$P$177</f>
        <v>0</v>
      </c>
      <c r="AW12" s="274">
        <f>'Учет 3б'!$P$179</f>
        <v>0</v>
      </c>
      <c r="AX12" s="275">
        <f>'Учет 3б'!$P$181</f>
        <v>0</v>
      </c>
      <c r="AY12" s="276">
        <f>'Учет 3б'!$P$183</f>
        <v>0</v>
      </c>
      <c r="AZ12" s="273">
        <f>'Учет 3б'!$Q$175</f>
        <v>0</v>
      </c>
      <c r="BA12" s="274">
        <f>'Учет 3б'!$Q$177</f>
        <v>0</v>
      </c>
      <c r="BB12" s="274">
        <f>'Учет 3б'!$Q$179</f>
        <v>0</v>
      </c>
      <c r="BC12" s="275">
        <f>'Учет 3б'!$Q$181</f>
        <v>0</v>
      </c>
      <c r="BD12" s="276">
        <f>'Учет 3б'!$Q$183</f>
        <v>0</v>
      </c>
      <c r="BE12" s="273">
        <f>'Учет 3б'!$R$175</f>
        <v>0</v>
      </c>
      <c r="BF12" s="274">
        <f>'Учет 3б'!$R$177</f>
        <v>0</v>
      </c>
      <c r="BG12" s="274">
        <f>'Учет 3б'!$R$179</f>
        <v>0</v>
      </c>
      <c r="BH12" s="275">
        <f>'Учет 3б'!$R$181</f>
        <v>0</v>
      </c>
      <c r="BI12" s="276">
        <f>'Учет 3б'!$R$183</f>
        <v>0</v>
      </c>
      <c r="BJ12" s="273">
        <f>'Учет 3б'!$S$175</f>
        <v>0</v>
      </c>
      <c r="BK12" s="274">
        <f>'Учет 3б'!$S$177</f>
        <v>0</v>
      </c>
      <c r="BL12" s="274">
        <f>'Учет 3б'!$S$179</f>
        <v>0</v>
      </c>
      <c r="BM12" s="275">
        <f>'Учет 3б'!$S$181</f>
        <v>0</v>
      </c>
      <c r="BN12" s="276">
        <f>'Учет 3б'!$S$183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customHeight="1">
      <c r="A13" s="1290">
        <f>'Учет 3б'!$C$185</f>
        <v>314</v>
      </c>
      <c r="B13" s="269">
        <f>'Учет 3б'!$G$234</f>
        <v>0</v>
      </c>
      <c r="C13" s="270">
        <f>'Учет 3б'!$G$236</f>
        <v>0</v>
      </c>
      <c r="D13" s="270">
        <f>'Учет 3б'!$G$238</f>
        <v>0</v>
      </c>
      <c r="E13" s="271">
        <f>'Учет 3б'!$G$240</f>
        <v>0</v>
      </c>
      <c r="F13" s="272">
        <f>'Учет 3б'!$G$242</f>
        <v>0</v>
      </c>
      <c r="G13" s="269">
        <f>'Учет 3б'!$H$234</f>
        <v>0</v>
      </c>
      <c r="H13" s="270">
        <f>'Учет 3б'!$H$236</f>
        <v>0</v>
      </c>
      <c r="I13" s="270">
        <f>'Учет 3б'!$H$238</f>
        <v>0</v>
      </c>
      <c r="J13" s="271">
        <f>'Учет 3б'!$H$240</f>
        <v>0</v>
      </c>
      <c r="K13" s="272">
        <f>'Учет 3б'!$H$242</f>
        <v>0</v>
      </c>
      <c r="L13" s="269">
        <f>'Учет 3б'!$I$234</f>
        <v>0</v>
      </c>
      <c r="M13" s="270">
        <f>'Учет 3б'!$I$236</f>
        <v>0</v>
      </c>
      <c r="N13" s="270">
        <f>'Учет 3б'!$I$238</f>
        <v>0</v>
      </c>
      <c r="O13" s="271">
        <f>'Учет 3б'!$I$240</f>
        <v>0</v>
      </c>
      <c r="P13" s="272">
        <f>'Учет 3б'!$I$242</f>
        <v>0</v>
      </c>
      <c r="Q13" s="269">
        <f>'Учет 3б'!$J$234</f>
        <v>0</v>
      </c>
      <c r="R13" s="270">
        <f>'Учет 3б'!$J$236</f>
        <v>0</v>
      </c>
      <c r="S13" s="270">
        <f>'Учет 3б'!$J$238</f>
        <v>0</v>
      </c>
      <c r="T13" s="271">
        <f>'Учет 3б'!$J$240</f>
        <v>0</v>
      </c>
      <c r="U13" s="272">
        <f>'Учет 3б'!$J$242</f>
        <v>0</v>
      </c>
      <c r="V13" s="269">
        <f>'Учет 3б'!$K$234</f>
        <v>0</v>
      </c>
      <c r="W13" s="270">
        <f>'Учет 3б'!$K$236</f>
        <v>0</v>
      </c>
      <c r="X13" s="270">
        <f>'Учет 3б'!$K$238</f>
        <v>0</v>
      </c>
      <c r="Y13" s="271">
        <f>'Учет 3б'!$K$240</f>
        <v>0</v>
      </c>
      <c r="Z13" s="272">
        <f>'Учет 3б'!$K$242</f>
        <v>0</v>
      </c>
      <c r="AA13" s="269">
        <f>'Учет 3б'!$L$234</f>
        <v>0</v>
      </c>
      <c r="AB13" s="270">
        <f>'Учет 3б'!$L$236</f>
        <v>0</v>
      </c>
      <c r="AC13" s="270">
        <f>'Учет 3б'!$L$238</f>
        <v>0</v>
      </c>
      <c r="AD13" s="271">
        <f>'Учет 3б'!$L$240</f>
        <v>0</v>
      </c>
      <c r="AE13" s="272">
        <f>'Учет 3б'!$L$242</f>
        <v>0</v>
      </c>
      <c r="AF13" s="269">
        <f>'Учет 3б'!$M$234</f>
        <v>0</v>
      </c>
      <c r="AG13" s="270">
        <f>'Учет 3б'!$M$236</f>
        <v>0</v>
      </c>
      <c r="AH13" s="270">
        <f>'Учет 3б'!$M$238</f>
        <v>0</v>
      </c>
      <c r="AI13" s="271">
        <f>'Учет 3б'!$M$240</f>
        <v>0</v>
      </c>
      <c r="AJ13" s="272">
        <f>'Учет 3б'!$M$242</f>
        <v>0</v>
      </c>
      <c r="AK13" s="269">
        <f>'Учет 3б'!$N$234</f>
        <v>0</v>
      </c>
      <c r="AL13" s="270">
        <f>'Учет 3б'!$N$236</f>
        <v>0</v>
      </c>
      <c r="AM13" s="270">
        <f>'Учет 3б'!$N$238</f>
        <v>0</v>
      </c>
      <c r="AN13" s="271">
        <f>'Учет 3б'!$N$240</f>
        <v>0</v>
      </c>
      <c r="AO13" s="272">
        <f>'Учет 3б'!$N$242</f>
        <v>0</v>
      </c>
      <c r="AP13" s="269">
        <f>'Учет 3б'!$O$234</f>
        <v>0</v>
      </c>
      <c r="AQ13" s="270">
        <f>'Учет 3б'!$O$236</f>
        <v>0</v>
      </c>
      <c r="AR13" s="270">
        <f>'Учет 3б'!$O$238</f>
        <v>0</v>
      </c>
      <c r="AS13" s="271">
        <f>'Учет 3б'!$O$240</f>
        <v>0</v>
      </c>
      <c r="AT13" s="272">
        <f>'Учет 3б'!$O$242</f>
        <v>0</v>
      </c>
      <c r="AU13" s="269">
        <f>'Учет 3б'!$P$234</f>
        <v>0</v>
      </c>
      <c r="AV13" s="270">
        <f>'Учет 3б'!$P$236</f>
        <v>0</v>
      </c>
      <c r="AW13" s="270">
        <f>'Учет 3б'!$P$238</f>
        <v>0</v>
      </c>
      <c r="AX13" s="271">
        <f>'Учет 3б'!$P$240</f>
        <v>0</v>
      </c>
      <c r="AY13" s="272">
        <f>'Учет 3б'!$P$242</f>
        <v>0</v>
      </c>
      <c r="AZ13" s="269">
        <f>'Учет 3б'!$Q$234</f>
        <v>0</v>
      </c>
      <c r="BA13" s="270">
        <f>'Учет 3б'!$Q$236</f>
        <v>0</v>
      </c>
      <c r="BB13" s="270">
        <f>'Учет 3б'!$Q$238</f>
        <v>0</v>
      </c>
      <c r="BC13" s="271">
        <f>'Учет 3б'!$Q$240</f>
        <v>0</v>
      </c>
      <c r="BD13" s="272">
        <f>'Учет 3б'!$Q$242</f>
        <v>0</v>
      </c>
      <c r="BE13" s="269">
        <f>'Учет 3б'!$R$234</f>
        <v>0</v>
      </c>
      <c r="BF13" s="270">
        <f>'Учет 3б'!$R$236</f>
        <v>0</v>
      </c>
      <c r="BG13" s="270">
        <f>'Учет 3б'!$R$238</f>
        <v>0</v>
      </c>
      <c r="BH13" s="271">
        <f>'Учет 3б'!$R$240</f>
        <v>0</v>
      </c>
      <c r="BI13" s="272">
        <f>'Учет 3б'!$R$242</f>
        <v>0</v>
      </c>
      <c r="BJ13" s="269">
        <f>'Учет 3б'!$S$234</f>
        <v>0</v>
      </c>
      <c r="BK13" s="270">
        <f>'Учет 3б'!$S$236</f>
        <v>0</v>
      </c>
      <c r="BL13" s="270">
        <f>'Учет 3б'!$S$238</f>
        <v>0</v>
      </c>
      <c r="BM13" s="271">
        <f>'Учет 3б'!$S$240</f>
        <v>0</v>
      </c>
      <c r="BN13" s="272">
        <f>'Учет 3б'!$S$242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customHeight="1" thickBot="1">
      <c r="A14" s="1290"/>
      <c r="B14" s="273">
        <f>'Учет 3б'!$G$235</f>
        <v>0</v>
      </c>
      <c r="C14" s="274">
        <f>'Учет 3б'!$G$237</f>
        <v>0</v>
      </c>
      <c r="D14" s="274">
        <f>'Учет 3б'!$G$239</f>
        <v>0</v>
      </c>
      <c r="E14" s="275">
        <f>'Учет 3б'!$G$241</f>
        <v>0</v>
      </c>
      <c r="F14" s="276">
        <f>'Учет 3б'!$G$243</f>
        <v>0</v>
      </c>
      <c r="G14" s="273">
        <f>'Учет 3б'!$H$235</f>
        <v>0</v>
      </c>
      <c r="H14" s="274">
        <f>'Учет 3б'!$H$237</f>
        <v>0</v>
      </c>
      <c r="I14" s="274">
        <f>'Учет 3б'!$H$239</f>
        <v>0</v>
      </c>
      <c r="J14" s="275">
        <f>'Учет 3б'!$H$241</f>
        <v>0</v>
      </c>
      <c r="K14" s="276">
        <f>'Учет 3б'!$H$243</f>
        <v>0</v>
      </c>
      <c r="L14" s="273">
        <f>'Учет 3б'!$I$235</f>
        <v>0</v>
      </c>
      <c r="M14" s="274">
        <f>'Учет 3б'!$I$237</f>
        <v>0</v>
      </c>
      <c r="N14" s="274">
        <f>'Учет 3б'!$I$239</f>
        <v>0</v>
      </c>
      <c r="O14" s="275">
        <f>'Учет 3б'!$I$241</f>
        <v>0</v>
      </c>
      <c r="P14" s="276">
        <f>'Учет 3б'!$I$243</f>
        <v>0</v>
      </c>
      <c r="Q14" s="273">
        <f>'Учет 3б'!$J$235</f>
        <v>0</v>
      </c>
      <c r="R14" s="274">
        <f>'Учет 3б'!$J$237</f>
        <v>0</v>
      </c>
      <c r="S14" s="274">
        <f>'Учет 3б'!$J$239</f>
        <v>0</v>
      </c>
      <c r="T14" s="275">
        <f>'Учет 3б'!$J$241</f>
        <v>0</v>
      </c>
      <c r="U14" s="276">
        <f>'Учет 3б'!$J$243</f>
        <v>0</v>
      </c>
      <c r="V14" s="273">
        <f>'Учет 3б'!$K$235</f>
        <v>0</v>
      </c>
      <c r="W14" s="274">
        <f>'Учет 3б'!$K$237</f>
        <v>0</v>
      </c>
      <c r="X14" s="274">
        <f>'Учет 3б'!$K$239</f>
        <v>0</v>
      </c>
      <c r="Y14" s="275">
        <f>'Учет 3б'!$K$241</f>
        <v>0</v>
      </c>
      <c r="Z14" s="276">
        <f>'Учет 3б'!$K$243</f>
        <v>0</v>
      </c>
      <c r="AA14" s="273">
        <f>'Учет 3б'!$L$235</f>
        <v>0</v>
      </c>
      <c r="AB14" s="274">
        <f>'Учет 3б'!$L$237</f>
        <v>0</v>
      </c>
      <c r="AC14" s="274">
        <f>'Учет 3б'!$L$239</f>
        <v>0</v>
      </c>
      <c r="AD14" s="275">
        <f>'Учет 3б'!$L$241</f>
        <v>0</v>
      </c>
      <c r="AE14" s="276">
        <f>'Учет 3б'!$L$243</f>
        <v>0</v>
      </c>
      <c r="AF14" s="273">
        <f>'Учет 3б'!$M$235</f>
        <v>0</v>
      </c>
      <c r="AG14" s="274">
        <f>'Учет 3б'!$M$237</f>
        <v>0</v>
      </c>
      <c r="AH14" s="274">
        <f>'Учет 3б'!$M$239</f>
        <v>0</v>
      </c>
      <c r="AI14" s="275">
        <f>'Учет 3б'!$M$241</f>
        <v>0</v>
      </c>
      <c r="AJ14" s="276">
        <f>'Учет 3б'!$M$243</f>
        <v>0</v>
      </c>
      <c r="AK14" s="273">
        <f>'Учет 3б'!$N$235</f>
        <v>0</v>
      </c>
      <c r="AL14" s="274">
        <f>'Учет 3б'!$N$237</f>
        <v>0</v>
      </c>
      <c r="AM14" s="274">
        <f>'Учет 3б'!$N$239</f>
        <v>0</v>
      </c>
      <c r="AN14" s="275">
        <f>'Учет 3б'!$N$241</f>
        <v>0</v>
      </c>
      <c r="AO14" s="276">
        <f>'Учет 3б'!$N$243</f>
        <v>0</v>
      </c>
      <c r="AP14" s="273">
        <f>'Учет 3б'!$O$235</f>
        <v>0</v>
      </c>
      <c r="AQ14" s="274">
        <f>'Учет 3б'!$O$237</f>
        <v>0</v>
      </c>
      <c r="AR14" s="274">
        <f>'Учет 3б'!$O$239</f>
        <v>0</v>
      </c>
      <c r="AS14" s="275">
        <f>'Учет 3б'!$O$241</f>
        <v>0</v>
      </c>
      <c r="AT14" s="276">
        <f>'Учет 3б'!$O$243</f>
        <v>0</v>
      </c>
      <c r="AU14" s="273">
        <f>'Учет 3б'!$P$235</f>
        <v>0</v>
      </c>
      <c r="AV14" s="274">
        <f>'Учет 3б'!$P$237</f>
        <v>0</v>
      </c>
      <c r="AW14" s="274">
        <f>'Учет 3б'!$P$239</f>
        <v>0</v>
      </c>
      <c r="AX14" s="275">
        <f>'Учет 3б'!$P$241</f>
        <v>0</v>
      </c>
      <c r="AY14" s="276">
        <f>'Учет 3б'!$P$243</f>
        <v>0</v>
      </c>
      <c r="AZ14" s="273">
        <f>'Учет 3б'!$Q$235</f>
        <v>0</v>
      </c>
      <c r="BA14" s="274">
        <f>'Учет 3б'!$Q$237</f>
        <v>0</v>
      </c>
      <c r="BB14" s="274">
        <f>'Учет 3б'!$Q$239</f>
        <v>0</v>
      </c>
      <c r="BC14" s="275">
        <f>'Учет 3б'!$Q$241</f>
        <v>0</v>
      </c>
      <c r="BD14" s="276">
        <f>'Учет 3б'!$Q$243</f>
        <v>0</v>
      </c>
      <c r="BE14" s="273">
        <f>'Учет 3б'!$R$235</f>
        <v>0</v>
      </c>
      <c r="BF14" s="274">
        <f>'Учет 3б'!$R$237</f>
        <v>0</v>
      </c>
      <c r="BG14" s="274">
        <f>'Учет 3б'!$R$239</f>
        <v>0</v>
      </c>
      <c r="BH14" s="275">
        <f>'Учет 3б'!$R$241</f>
        <v>0</v>
      </c>
      <c r="BI14" s="276">
        <f>'Учет 3б'!$R$243</f>
        <v>0</v>
      </c>
      <c r="BJ14" s="273">
        <f>'Учет 3б'!$S$235</f>
        <v>0</v>
      </c>
      <c r="BK14" s="274">
        <f>'Учет 3б'!$S$237</f>
        <v>0</v>
      </c>
      <c r="BL14" s="274">
        <f>'Учет 3б'!$S$239</f>
        <v>0</v>
      </c>
      <c r="BM14" s="275">
        <f>'Учет 3б'!$S$241</f>
        <v>0</v>
      </c>
      <c r="BN14" s="276">
        <f>'Учет 3б'!$S$243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>
      <c r="A15" s="1290">
        <f>'Учет 3б'!$C$245</f>
        <v>315</v>
      </c>
      <c r="B15" s="269">
        <f>'Учет 3б'!$G$294</f>
        <v>0</v>
      </c>
      <c r="C15" s="270">
        <f>'Учет 3б'!$G$296</f>
        <v>0</v>
      </c>
      <c r="D15" s="270">
        <f>'Учет 3б'!$G$298</f>
        <v>0</v>
      </c>
      <c r="E15" s="271">
        <f>'Учет 3б'!$G$300</f>
        <v>0</v>
      </c>
      <c r="F15" s="272">
        <f>'Учет 3б'!$G$302</f>
        <v>0</v>
      </c>
      <c r="G15" s="269">
        <f>'Учет 3б'!$H$294</f>
        <v>0</v>
      </c>
      <c r="H15" s="270">
        <f>'Учет 3б'!$H$296</f>
        <v>0</v>
      </c>
      <c r="I15" s="270">
        <f>'Учет 3б'!$H$298</f>
        <v>0</v>
      </c>
      <c r="J15" s="271">
        <f>'Учет 3б'!$H$300</f>
        <v>0</v>
      </c>
      <c r="K15" s="272">
        <f>'Учет 3б'!$H$302</f>
        <v>0</v>
      </c>
      <c r="L15" s="269">
        <f>'Учет 3б'!$I$294</f>
        <v>0</v>
      </c>
      <c r="M15" s="270">
        <f>'Учет 3б'!$I$296</f>
        <v>0</v>
      </c>
      <c r="N15" s="270">
        <f>'Учет 3б'!$I$298</f>
        <v>0</v>
      </c>
      <c r="O15" s="271">
        <f>'Учет 3б'!$I$300</f>
        <v>0</v>
      </c>
      <c r="P15" s="272">
        <f>'Учет 3б'!$I$302</f>
        <v>0</v>
      </c>
      <c r="Q15" s="269">
        <f>'Учет 3б'!$J$294</f>
        <v>0</v>
      </c>
      <c r="R15" s="270">
        <f>'Учет 3б'!$J$296</f>
        <v>0</v>
      </c>
      <c r="S15" s="270">
        <f>'Учет 3б'!$J$298</f>
        <v>0</v>
      </c>
      <c r="T15" s="271">
        <f>'Учет 3б'!$J$300</f>
        <v>0</v>
      </c>
      <c r="U15" s="272">
        <f>'Учет 3б'!$J$302</f>
        <v>0</v>
      </c>
      <c r="V15" s="269">
        <f>'Учет 3б'!$K$294</f>
        <v>0</v>
      </c>
      <c r="W15" s="270">
        <f>'Учет 3б'!$K$296</f>
        <v>0</v>
      </c>
      <c r="X15" s="270">
        <f>'Учет 3б'!$K$298</f>
        <v>0</v>
      </c>
      <c r="Y15" s="271">
        <f>'Учет 3б'!$K$300</f>
        <v>0</v>
      </c>
      <c r="Z15" s="272">
        <f>'Учет 3б'!$K$302</f>
        <v>0</v>
      </c>
      <c r="AA15" s="269">
        <f>'Учет 3б'!$L$294</f>
        <v>0</v>
      </c>
      <c r="AB15" s="270">
        <f>'Учет 3б'!$L$296</f>
        <v>0</v>
      </c>
      <c r="AC15" s="270">
        <f>'Учет 3б'!$L$298</f>
        <v>0</v>
      </c>
      <c r="AD15" s="271">
        <f>'Учет 3б'!$L$300</f>
        <v>0</v>
      </c>
      <c r="AE15" s="272">
        <f>'Учет 3б'!$L$302</f>
        <v>0</v>
      </c>
      <c r="AF15" s="269">
        <f>'Учет 3б'!$M$294</f>
        <v>0</v>
      </c>
      <c r="AG15" s="270">
        <f>'Учет 3б'!$M$296</f>
        <v>0</v>
      </c>
      <c r="AH15" s="270">
        <f>'Учет 3б'!$M$298</f>
        <v>0</v>
      </c>
      <c r="AI15" s="271">
        <f>'Учет 3б'!$M$300</f>
        <v>0</v>
      </c>
      <c r="AJ15" s="272">
        <f>'Учет 3б'!$M$302</f>
        <v>0</v>
      </c>
      <c r="AK15" s="269">
        <f>'Учет 3б'!$N$294</f>
        <v>0</v>
      </c>
      <c r="AL15" s="270">
        <f>'Учет 3б'!$N$296</f>
        <v>0</v>
      </c>
      <c r="AM15" s="270">
        <f>'Учет 3б'!$N$298</f>
        <v>0</v>
      </c>
      <c r="AN15" s="271">
        <f>'Учет 3б'!$N$300</f>
        <v>0</v>
      </c>
      <c r="AO15" s="272">
        <f>'Учет 3б'!$N$302</f>
        <v>0</v>
      </c>
      <c r="AP15" s="269">
        <f>'Учет 3б'!$O$294</f>
        <v>0</v>
      </c>
      <c r="AQ15" s="270">
        <f>'Учет 3б'!$O$296</f>
        <v>0</v>
      </c>
      <c r="AR15" s="270">
        <f>'Учет 3б'!$O$298</f>
        <v>0</v>
      </c>
      <c r="AS15" s="271">
        <f>'Учет 3б'!$O$300</f>
        <v>0</v>
      </c>
      <c r="AT15" s="272">
        <f>'Учет 3б'!$O$302</f>
        <v>0</v>
      </c>
      <c r="AU15" s="269">
        <f>'Учет 3б'!$P$294</f>
        <v>0</v>
      </c>
      <c r="AV15" s="270">
        <f>'Учет 3б'!$P$296</f>
        <v>0</v>
      </c>
      <c r="AW15" s="270">
        <f>'Учет 3б'!$P$298</f>
        <v>0</v>
      </c>
      <c r="AX15" s="271">
        <f>'Учет 3б'!$P$300</f>
        <v>0</v>
      </c>
      <c r="AY15" s="272">
        <f>'Учет 3б'!$P$302</f>
        <v>0</v>
      </c>
      <c r="AZ15" s="269">
        <f>'Учет 3б'!$Q$294</f>
        <v>0</v>
      </c>
      <c r="BA15" s="270">
        <f>'Учет 3б'!$Q$296</f>
        <v>0</v>
      </c>
      <c r="BB15" s="270">
        <f>'Учет 3б'!$Q$298</f>
        <v>0</v>
      </c>
      <c r="BC15" s="271">
        <f>'Учет 3б'!$Q$300</f>
        <v>0</v>
      </c>
      <c r="BD15" s="272">
        <f>'Учет 3б'!$Q$302</f>
        <v>0</v>
      </c>
      <c r="BE15" s="269">
        <f>'Учет 3б'!$R$294</f>
        <v>0</v>
      </c>
      <c r="BF15" s="270">
        <f>'Учет 3б'!$R$296</f>
        <v>0</v>
      </c>
      <c r="BG15" s="270">
        <f>'Учет 3б'!$R$298</f>
        <v>0</v>
      </c>
      <c r="BH15" s="271">
        <f>'Учет 3б'!$R$300</f>
        <v>0</v>
      </c>
      <c r="BI15" s="272">
        <f>'Учет 3б'!$R$302</f>
        <v>0</v>
      </c>
      <c r="BJ15" s="269">
        <f>'Учет 3б'!$S$294</f>
        <v>0</v>
      </c>
      <c r="BK15" s="270">
        <f>'Учет 3б'!$S$296</f>
        <v>0</v>
      </c>
      <c r="BL15" s="270">
        <f>'Учет 3б'!$S$298</f>
        <v>0</v>
      </c>
      <c r="BM15" s="271">
        <f>'Учет 3б'!$S$300</f>
        <v>0</v>
      </c>
      <c r="BN15" s="272">
        <f>'Учет 3б'!$S$302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90"/>
      <c r="B16" s="273">
        <f>'Учет 3б'!$G$295</f>
        <v>0</v>
      </c>
      <c r="C16" s="274">
        <f>'Учет 3б'!$G$297</f>
        <v>0</v>
      </c>
      <c r="D16" s="274">
        <f>'Учет 3б'!$G$299</f>
        <v>0</v>
      </c>
      <c r="E16" s="275">
        <f>'Учет 3б'!$G$301</f>
        <v>0</v>
      </c>
      <c r="F16" s="276">
        <f>'Учет 3б'!$G$303</f>
        <v>0</v>
      </c>
      <c r="G16" s="273">
        <f>'Учет 3б'!$H$295</f>
        <v>0</v>
      </c>
      <c r="H16" s="274">
        <f>'Учет 3б'!$H$297</f>
        <v>0</v>
      </c>
      <c r="I16" s="274">
        <f>'Учет 3б'!$H$299</f>
        <v>0</v>
      </c>
      <c r="J16" s="275">
        <f>'Учет 3б'!$H$301</f>
        <v>0</v>
      </c>
      <c r="K16" s="276">
        <f>'Учет 3б'!$H$303</f>
        <v>0</v>
      </c>
      <c r="L16" s="273">
        <f>'Учет 3б'!$I$295</f>
        <v>0</v>
      </c>
      <c r="M16" s="274">
        <f>'Учет 3б'!$I$297</f>
        <v>0</v>
      </c>
      <c r="N16" s="274">
        <f>'Учет 3б'!$I$299</f>
        <v>0</v>
      </c>
      <c r="O16" s="275">
        <f>'Учет 3б'!$I$301</f>
        <v>0</v>
      </c>
      <c r="P16" s="276">
        <f>'Учет 3б'!$I$303</f>
        <v>0</v>
      </c>
      <c r="Q16" s="273">
        <f>'Учет 3б'!$J$295</f>
        <v>0</v>
      </c>
      <c r="R16" s="274">
        <f>'Учет 3б'!$J$297</f>
        <v>0</v>
      </c>
      <c r="S16" s="274">
        <f>'Учет 3б'!$J$299</f>
        <v>0</v>
      </c>
      <c r="T16" s="275">
        <f>'Учет 3б'!$J$301</f>
        <v>0</v>
      </c>
      <c r="U16" s="276">
        <f>'Учет 3б'!$J$303</f>
        <v>0</v>
      </c>
      <c r="V16" s="273">
        <f>'Учет 3б'!$K$295</f>
        <v>0</v>
      </c>
      <c r="W16" s="274">
        <f>'Учет 3б'!$K$297</f>
        <v>0</v>
      </c>
      <c r="X16" s="274">
        <f>'Учет 3б'!$K$299</f>
        <v>0</v>
      </c>
      <c r="Y16" s="275">
        <f>'Учет 3б'!$K$301</f>
        <v>0</v>
      </c>
      <c r="Z16" s="276">
        <f>'Учет 3б'!$K$303</f>
        <v>0</v>
      </c>
      <c r="AA16" s="273">
        <f>'Учет 3б'!$L$295</f>
        <v>0</v>
      </c>
      <c r="AB16" s="274">
        <f>'Учет 3б'!$L$297</f>
        <v>0</v>
      </c>
      <c r="AC16" s="274">
        <f>'Учет 3б'!$L$299</f>
        <v>0</v>
      </c>
      <c r="AD16" s="275">
        <f>'Учет 3б'!$L$301</f>
        <v>0</v>
      </c>
      <c r="AE16" s="276">
        <f>'Учет 3б'!$L$303</f>
        <v>0</v>
      </c>
      <c r="AF16" s="273">
        <f>'Учет 3б'!$M$295</f>
        <v>0</v>
      </c>
      <c r="AG16" s="274">
        <f>'Учет 3б'!$M$297</f>
        <v>0</v>
      </c>
      <c r="AH16" s="274">
        <f>'Учет 3б'!$M$299</f>
        <v>0</v>
      </c>
      <c r="AI16" s="275">
        <f>'Учет 3б'!$M$301</f>
        <v>0</v>
      </c>
      <c r="AJ16" s="276">
        <f>'Учет 3б'!$M$303</f>
        <v>0</v>
      </c>
      <c r="AK16" s="273">
        <f>'Учет 3б'!$N$295</f>
        <v>0</v>
      </c>
      <c r="AL16" s="274">
        <f>'Учет 3б'!$N$297</f>
        <v>0</v>
      </c>
      <c r="AM16" s="274">
        <f>'Учет 3б'!$N$299</f>
        <v>0</v>
      </c>
      <c r="AN16" s="275">
        <f>'Учет 3б'!$N$301</f>
        <v>0</v>
      </c>
      <c r="AO16" s="276">
        <f>'Учет 3б'!$N$303</f>
        <v>0</v>
      </c>
      <c r="AP16" s="273">
        <f>'Учет 3б'!$O$295</f>
        <v>0</v>
      </c>
      <c r="AQ16" s="274">
        <f>'Учет 3б'!$O$297</f>
        <v>0</v>
      </c>
      <c r="AR16" s="274">
        <f>'Учет 3б'!$O$299</f>
        <v>0</v>
      </c>
      <c r="AS16" s="275">
        <f>'Учет 3б'!$O$301</f>
        <v>0</v>
      </c>
      <c r="AT16" s="276">
        <f>'Учет 3б'!$O$303</f>
        <v>0</v>
      </c>
      <c r="AU16" s="273">
        <f>'Учет 3б'!$P$295</f>
        <v>0</v>
      </c>
      <c r="AV16" s="274">
        <f>'Учет 3б'!$P$297</f>
        <v>0</v>
      </c>
      <c r="AW16" s="274">
        <f>'Учет 3б'!$P$299</f>
        <v>0</v>
      </c>
      <c r="AX16" s="275">
        <f>'Учет 3б'!$P$301</f>
        <v>0</v>
      </c>
      <c r="AY16" s="276">
        <f>'Учет 3б'!$P$303</f>
        <v>0</v>
      </c>
      <c r="AZ16" s="273">
        <f>'Учет 3б'!$Q$295</f>
        <v>0</v>
      </c>
      <c r="BA16" s="274">
        <f>'Учет 3б'!$Q$297</f>
        <v>0</v>
      </c>
      <c r="BB16" s="274">
        <f>'Учет 3б'!$Q$299</f>
        <v>0</v>
      </c>
      <c r="BC16" s="275">
        <f>'Учет 3б'!$Q$301</f>
        <v>0</v>
      </c>
      <c r="BD16" s="276">
        <f>'Учет 3б'!$Q$303</f>
        <v>0</v>
      </c>
      <c r="BE16" s="273">
        <f>'Учет 3б'!$R$295</f>
        <v>0</v>
      </c>
      <c r="BF16" s="274">
        <f>'Учет 3б'!$R$297</f>
        <v>0</v>
      </c>
      <c r="BG16" s="274">
        <f>'Учет 3б'!$R$299</f>
        <v>0</v>
      </c>
      <c r="BH16" s="275">
        <f>'Учет 3б'!$R$301</f>
        <v>0</v>
      </c>
      <c r="BI16" s="276">
        <f>'Учет 3б'!$R$303</f>
        <v>0</v>
      </c>
      <c r="BJ16" s="273">
        <f>'Учет 3б'!$S$295</f>
        <v>0</v>
      </c>
      <c r="BK16" s="274">
        <f>'Учет 3б'!$S$297</f>
        <v>0</v>
      </c>
      <c r="BL16" s="274">
        <f>'Учет 3б'!$S$299</f>
        <v>0</v>
      </c>
      <c r="BM16" s="275">
        <f>'Учет 3б'!$S$301</f>
        <v>0</v>
      </c>
      <c r="BN16" s="276">
        <f>'Учет 3б'!$S$303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>
      <c r="A17" s="1290">
        <f>'Учет 3б'!$C$305</f>
        <v>316</v>
      </c>
      <c r="B17" s="269">
        <f>'Учет 3б'!$G$354</f>
        <v>0</v>
      </c>
      <c r="C17" s="270">
        <f>'Учет 3б'!$G$356</f>
        <v>0</v>
      </c>
      <c r="D17" s="270">
        <f>'Учет 3б'!$G$358</f>
        <v>0</v>
      </c>
      <c r="E17" s="271">
        <f>'Учет 3б'!$G$360</f>
        <v>0</v>
      </c>
      <c r="F17" s="272">
        <f>'Учет 3б'!$G$362</f>
        <v>0</v>
      </c>
      <c r="G17" s="269">
        <f>'Учет 3б'!$H$354</f>
        <v>0</v>
      </c>
      <c r="H17" s="270">
        <f>'Учет 3б'!$H$356</f>
        <v>0</v>
      </c>
      <c r="I17" s="270">
        <f>'Учет 3б'!$H$358</f>
        <v>0</v>
      </c>
      <c r="J17" s="271">
        <f>'Учет 3б'!$H$360</f>
        <v>0</v>
      </c>
      <c r="K17" s="272">
        <f>'Учет 3б'!$H$362</f>
        <v>0</v>
      </c>
      <c r="L17" s="269">
        <f>'Учет 3б'!$I$354</f>
        <v>0</v>
      </c>
      <c r="M17" s="270">
        <f>'Учет 3б'!$I$356</f>
        <v>0</v>
      </c>
      <c r="N17" s="270">
        <f>'Учет 3б'!$I$358</f>
        <v>0</v>
      </c>
      <c r="O17" s="271">
        <f>'Учет 3б'!$I$360</f>
        <v>0</v>
      </c>
      <c r="P17" s="272">
        <f>'Учет 3б'!$I$362</f>
        <v>0</v>
      </c>
      <c r="Q17" s="269">
        <f>'Учет 3б'!$J$354</f>
        <v>0</v>
      </c>
      <c r="R17" s="270">
        <f>'Учет 3б'!$J$356</f>
        <v>0</v>
      </c>
      <c r="S17" s="270">
        <f>'Учет 3б'!$J$358</f>
        <v>0</v>
      </c>
      <c r="T17" s="271">
        <f>'Учет 3б'!$J$360</f>
        <v>0</v>
      </c>
      <c r="U17" s="272">
        <f>'Учет 3б'!$J$362</f>
        <v>0</v>
      </c>
      <c r="V17" s="269">
        <f>'Учет 3б'!$K$354</f>
        <v>0</v>
      </c>
      <c r="W17" s="270">
        <f>'Учет 3б'!$K$356</f>
        <v>0</v>
      </c>
      <c r="X17" s="270">
        <f>'Учет 3б'!$K$358</f>
        <v>0</v>
      </c>
      <c r="Y17" s="271">
        <f>'Учет 3б'!$K$360</f>
        <v>0</v>
      </c>
      <c r="Z17" s="272">
        <f>'Учет 3б'!$K$362</f>
        <v>0</v>
      </c>
      <c r="AA17" s="269">
        <f>'Учет 3б'!$L$354</f>
        <v>0</v>
      </c>
      <c r="AB17" s="270">
        <f>'Учет 3б'!$L$356</f>
        <v>0</v>
      </c>
      <c r="AC17" s="270">
        <f>'Учет 3б'!$L$358</f>
        <v>0</v>
      </c>
      <c r="AD17" s="271">
        <f>'Учет 3б'!$L$360</f>
        <v>0</v>
      </c>
      <c r="AE17" s="272">
        <f>'Учет 3б'!$L$362</f>
        <v>0</v>
      </c>
      <c r="AF17" s="269">
        <f>'Учет 3б'!$M$354</f>
        <v>0</v>
      </c>
      <c r="AG17" s="270">
        <f>'Учет 3б'!$M$356</f>
        <v>0</v>
      </c>
      <c r="AH17" s="270">
        <f>'Учет 3б'!$M$358</f>
        <v>0</v>
      </c>
      <c r="AI17" s="271">
        <f>'Учет 3б'!$M$360</f>
        <v>0</v>
      </c>
      <c r="AJ17" s="272">
        <f>'Учет 3б'!$M$362</f>
        <v>0</v>
      </c>
      <c r="AK17" s="269">
        <f>'Учет 3б'!$N$354</f>
        <v>0</v>
      </c>
      <c r="AL17" s="270">
        <f>'Учет 3б'!$N$356</f>
        <v>0</v>
      </c>
      <c r="AM17" s="270">
        <f>'Учет 3б'!$N$358</f>
        <v>0</v>
      </c>
      <c r="AN17" s="271">
        <f>'Учет 3б'!$N$360</f>
        <v>0</v>
      </c>
      <c r="AO17" s="272">
        <f>'Учет 3б'!$N$362</f>
        <v>0</v>
      </c>
      <c r="AP17" s="269">
        <f>'Учет 3б'!$O$354</f>
        <v>0</v>
      </c>
      <c r="AQ17" s="270">
        <f>'Учет 3б'!$O$356</f>
        <v>0</v>
      </c>
      <c r="AR17" s="270">
        <f>'Учет 3б'!$O$358</f>
        <v>0</v>
      </c>
      <c r="AS17" s="271">
        <f>'Учет 3б'!$O$360</f>
        <v>0</v>
      </c>
      <c r="AT17" s="272">
        <f>'Учет 3б'!$O$362</f>
        <v>0</v>
      </c>
      <c r="AU17" s="269">
        <f>'Учет 3б'!$P$354</f>
        <v>0</v>
      </c>
      <c r="AV17" s="270">
        <f>'Учет 3б'!$P$356</f>
        <v>0</v>
      </c>
      <c r="AW17" s="270">
        <f>'Учет 3б'!$P$358</f>
        <v>0</v>
      </c>
      <c r="AX17" s="271">
        <f>'Учет 3б'!$P$360</f>
        <v>0</v>
      </c>
      <c r="AY17" s="272">
        <f>'Учет 3б'!$P$362</f>
        <v>0</v>
      </c>
      <c r="AZ17" s="269">
        <f>'Учет 3б'!$Q$354</f>
        <v>0</v>
      </c>
      <c r="BA17" s="270">
        <f>'Учет 3б'!$Q$356</f>
        <v>0</v>
      </c>
      <c r="BB17" s="270">
        <f>'Учет 3б'!$Q$358</f>
        <v>0</v>
      </c>
      <c r="BC17" s="271">
        <f>'Учет 3б'!$Q$360</f>
        <v>0</v>
      </c>
      <c r="BD17" s="272">
        <f>'Учет 3б'!$Q$362</f>
        <v>0</v>
      </c>
      <c r="BE17" s="269">
        <f>'Учет 3б'!$R$354</f>
        <v>0</v>
      </c>
      <c r="BF17" s="270">
        <f>'Учет 3б'!$R$356</f>
        <v>0</v>
      </c>
      <c r="BG17" s="270">
        <f>'Учет 3б'!$R$358</f>
        <v>0</v>
      </c>
      <c r="BH17" s="271">
        <f>'Учет 3б'!$R$360</f>
        <v>0</v>
      </c>
      <c r="BI17" s="272">
        <f>'Учет 3б'!$R$362</f>
        <v>0</v>
      </c>
      <c r="BJ17" s="269">
        <f>'Учет 3б'!$S$354</f>
        <v>0</v>
      </c>
      <c r="BK17" s="270">
        <f>'Учет 3б'!$S$356</f>
        <v>0</v>
      </c>
      <c r="BL17" s="270">
        <f>'Учет 3б'!$S$358</f>
        <v>0</v>
      </c>
      <c r="BM17" s="271">
        <f>'Учет 3б'!$S$360</f>
        <v>0</v>
      </c>
      <c r="BN17" s="272">
        <f>'Учет 3б'!$S$362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97"/>
      <c r="B18" s="273">
        <f>'Учет 3б'!$G$355</f>
        <v>0</v>
      </c>
      <c r="C18" s="274">
        <f>'Учет 3б'!$G$357</f>
        <v>0</v>
      </c>
      <c r="D18" s="274">
        <f>'Учет 3б'!$G$359</f>
        <v>0</v>
      </c>
      <c r="E18" s="275">
        <f>'Учет 3б'!$G$361</f>
        <v>0</v>
      </c>
      <c r="F18" s="276">
        <f>'Учет 3б'!$G$363</f>
        <v>0</v>
      </c>
      <c r="G18" s="273">
        <f>'Учет 3б'!$H$355</f>
        <v>0</v>
      </c>
      <c r="H18" s="274">
        <f>'Учет 3б'!$H$357</f>
        <v>0</v>
      </c>
      <c r="I18" s="274">
        <f>'Учет 3б'!$H$359</f>
        <v>0</v>
      </c>
      <c r="J18" s="275">
        <f>'Учет 3б'!$H$361</f>
        <v>0</v>
      </c>
      <c r="K18" s="276">
        <f>'Учет 3б'!$H$363</f>
        <v>0</v>
      </c>
      <c r="L18" s="273">
        <f>'Учет 3б'!$I$355</f>
        <v>0</v>
      </c>
      <c r="M18" s="274">
        <f>'Учет 3б'!$I$357</f>
        <v>0</v>
      </c>
      <c r="N18" s="274">
        <f>'Учет 3б'!$I$359</f>
        <v>0</v>
      </c>
      <c r="O18" s="275">
        <f>'Учет 3б'!$I$361</f>
        <v>0</v>
      </c>
      <c r="P18" s="276">
        <f>'Учет 3б'!$I$363</f>
        <v>0</v>
      </c>
      <c r="Q18" s="273">
        <f>'Учет 3б'!$J$355</f>
        <v>0</v>
      </c>
      <c r="R18" s="274">
        <f>'Учет 3б'!$J$357</f>
        <v>0</v>
      </c>
      <c r="S18" s="274">
        <f>'Учет 3б'!$J$359</f>
        <v>0</v>
      </c>
      <c r="T18" s="275">
        <f>'Учет 3б'!$J$361</f>
        <v>0</v>
      </c>
      <c r="U18" s="276">
        <f>'Учет 3б'!$J$363</f>
        <v>0</v>
      </c>
      <c r="V18" s="273">
        <f>'Учет 3б'!$K$355</f>
        <v>0</v>
      </c>
      <c r="W18" s="274">
        <f>'Учет 3б'!$K$357</f>
        <v>0</v>
      </c>
      <c r="X18" s="274">
        <f>'Учет 3б'!$K$359</f>
        <v>0</v>
      </c>
      <c r="Y18" s="275">
        <f>'Учет 3б'!$K$361</f>
        <v>0</v>
      </c>
      <c r="Z18" s="276">
        <f>'Учет 3б'!$K$363</f>
        <v>0</v>
      </c>
      <c r="AA18" s="273">
        <f>'Учет 3б'!$L$355</f>
        <v>0</v>
      </c>
      <c r="AB18" s="274">
        <f>'Учет 3б'!$L$357</f>
        <v>0</v>
      </c>
      <c r="AC18" s="274">
        <f>'Учет 3б'!$L$359</f>
        <v>0</v>
      </c>
      <c r="AD18" s="275">
        <f>'Учет 3б'!$L$361</f>
        <v>0</v>
      </c>
      <c r="AE18" s="276">
        <f>'Учет 3б'!$L$363</f>
        <v>0</v>
      </c>
      <c r="AF18" s="273">
        <f>'Учет 3б'!$M$355</f>
        <v>0</v>
      </c>
      <c r="AG18" s="274">
        <f>'Учет 3б'!$M$357</f>
        <v>0</v>
      </c>
      <c r="AH18" s="274">
        <f>'Учет 3б'!$M$359</f>
        <v>0</v>
      </c>
      <c r="AI18" s="275">
        <f>'Учет 3б'!$M$361</f>
        <v>0</v>
      </c>
      <c r="AJ18" s="276">
        <f>'Учет 3б'!$M$363</f>
        <v>0</v>
      </c>
      <c r="AK18" s="273">
        <f>'Учет 3б'!$N$355</f>
        <v>0</v>
      </c>
      <c r="AL18" s="274">
        <f>'Учет 3б'!$N$357</f>
        <v>0</v>
      </c>
      <c r="AM18" s="274">
        <f>'Учет 3б'!$N$359</f>
        <v>0</v>
      </c>
      <c r="AN18" s="275">
        <f>'Учет 3б'!$N$361</f>
        <v>0</v>
      </c>
      <c r="AO18" s="276">
        <f>'Учет 3б'!$N$363</f>
        <v>0</v>
      </c>
      <c r="AP18" s="273">
        <f>'Учет 3б'!$O$355</f>
        <v>0</v>
      </c>
      <c r="AQ18" s="274">
        <f>'Учет 3б'!$O$357</f>
        <v>0</v>
      </c>
      <c r="AR18" s="274">
        <f>'Учет 3б'!$O$359</f>
        <v>0</v>
      </c>
      <c r="AS18" s="275">
        <f>'Учет 3б'!$O$361</f>
        <v>0</v>
      </c>
      <c r="AT18" s="276">
        <f>'Учет 3б'!$O$363</f>
        <v>0</v>
      </c>
      <c r="AU18" s="273">
        <f>'Учет 3б'!$P$355</f>
        <v>0</v>
      </c>
      <c r="AV18" s="274">
        <f>'Учет 3б'!$P$357</f>
        <v>0</v>
      </c>
      <c r="AW18" s="274">
        <f>'Учет 3б'!$P$359</f>
        <v>0</v>
      </c>
      <c r="AX18" s="275">
        <f>'Учет 3б'!$P$361</f>
        <v>0</v>
      </c>
      <c r="AY18" s="276">
        <f>'Учет 3б'!$P$363</f>
        <v>0</v>
      </c>
      <c r="AZ18" s="273">
        <f>'Учет 3б'!$Q$355</f>
        <v>0</v>
      </c>
      <c r="BA18" s="274">
        <f>'Учет 3б'!$Q$357</f>
        <v>0</v>
      </c>
      <c r="BB18" s="274">
        <f>'Учет 3б'!$Q$359</f>
        <v>0</v>
      </c>
      <c r="BC18" s="275">
        <f>'Учет 3б'!$Q$361</f>
        <v>0</v>
      </c>
      <c r="BD18" s="276">
        <f>'Учет 3б'!$Q$363</f>
        <v>0</v>
      </c>
      <c r="BE18" s="273">
        <f>'Учет 3б'!$R$355</f>
        <v>0</v>
      </c>
      <c r="BF18" s="274">
        <f>'Учет 3б'!$R$357</f>
        <v>0</v>
      </c>
      <c r="BG18" s="274">
        <f>'Учет 3б'!$R$359</f>
        <v>0</v>
      </c>
      <c r="BH18" s="275">
        <f>'Учет 3б'!$R$361</f>
        <v>0</v>
      </c>
      <c r="BI18" s="276">
        <f>'Учет 3б'!$R$363</f>
        <v>0</v>
      </c>
      <c r="BJ18" s="273">
        <f>'Учет 3б'!$S$355</f>
        <v>0</v>
      </c>
      <c r="BK18" s="274">
        <f>'Учет 3б'!$S$357</f>
        <v>0</v>
      </c>
      <c r="BL18" s="274">
        <f>'Учет 3б'!$S$359</f>
        <v>0</v>
      </c>
      <c r="BM18" s="275">
        <f>'Учет 3б'!$S$361</f>
        <v>0</v>
      </c>
      <c r="BN18" s="276">
        <f>'Учет 3б'!$S$363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customHeight="1">
      <c r="A19" s="1291">
        <v>31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>
        <f>SUM(AP7,AP9,AP11,AP13,AP15,AP17)</f>
        <v>0</v>
      </c>
      <c r="AQ19" s="278">
        <f>SUM(AQ7,AQ9,AQ11,AQ13,AQ15,AQ17)</f>
        <v>0</v>
      </c>
      <c r="AR19" s="278">
        <f>SUM(AR7,AR9,AR11,AR13,AR15,AR17)</f>
        <v>0</v>
      </c>
      <c r="AS19" s="279">
        <f>SUM(AS7,AS9,AS11,AS13,AS15,AS17)</f>
        <v>0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customHeight="1" thickBot="1">
      <c r="A20" s="1292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customHeight="1">
      <c r="A21" s="1296">
        <f>'Учет 3б'!$C$379</f>
        <v>321</v>
      </c>
      <c r="B21" s="269">
        <f>'Учет 3б'!$G$428</f>
        <v>0</v>
      </c>
      <c r="C21" s="270">
        <f>'Учет 3б'!$G$430</f>
        <v>0</v>
      </c>
      <c r="D21" s="270">
        <f>'Учет 3б'!$G$432</f>
        <v>0</v>
      </c>
      <c r="E21" s="271">
        <f>'Учет 3б'!$G$434</f>
        <v>0</v>
      </c>
      <c r="F21" s="272">
        <f>'Учет 3б'!$G$436</f>
        <v>0</v>
      </c>
      <c r="G21" s="269">
        <f>'Учет 3б'!$H$428</f>
        <v>0</v>
      </c>
      <c r="H21" s="270">
        <f>'Учет 3б'!$H$430</f>
        <v>0</v>
      </c>
      <c r="I21" s="270">
        <f>'Учет 3б'!$H$432</f>
        <v>0</v>
      </c>
      <c r="J21" s="271">
        <f>'Учет 3б'!$H$434</f>
        <v>0</v>
      </c>
      <c r="K21" s="272">
        <f>'Учет 3б'!$H$436</f>
        <v>0</v>
      </c>
      <c r="L21" s="269">
        <f>'Учет 3б'!$I$428</f>
        <v>0</v>
      </c>
      <c r="M21" s="270">
        <f>'Учет 3б'!$I$430</f>
        <v>0</v>
      </c>
      <c r="N21" s="270">
        <f>'Учет 3б'!$I$432</f>
        <v>0</v>
      </c>
      <c r="O21" s="271">
        <f>'Учет 3б'!$I$434</f>
        <v>0</v>
      </c>
      <c r="P21" s="272">
        <f>'Учет 3б'!$I$436</f>
        <v>0</v>
      </c>
      <c r="Q21" s="269">
        <f>'Учет 3б'!$J$428</f>
        <v>0</v>
      </c>
      <c r="R21" s="270">
        <f>'Учет 3б'!$J$430</f>
        <v>0</v>
      </c>
      <c r="S21" s="270">
        <f>'Учет 3б'!$J$432</f>
        <v>0</v>
      </c>
      <c r="T21" s="271">
        <f>'Учет 3б'!$J$434</f>
        <v>0</v>
      </c>
      <c r="U21" s="272">
        <f>'Учет 3б'!$J$436</f>
        <v>0</v>
      </c>
      <c r="V21" s="269">
        <f>'Учет 3б'!$K$428</f>
        <v>0</v>
      </c>
      <c r="W21" s="270">
        <f>'Учет 3б'!$K$430</f>
        <v>0</v>
      </c>
      <c r="X21" s="270">
        <f>'Учет 3б'!$K$432</f>
        <v>0</v>
      </c>
      <c r="Y21" s="271">
        <f>'Учет 3б'!$K$434</f>
        <v>0</v>
      </c>
      <c r="Z21" s="272">
        <f>'Учет 3б'!$K$436</f>
        <v>0</v>
      </c>
      <c r="AA21" s="269">
        <f>'Учет 3б'!$L$428</f>
        <v>0</v>
      </c>
      <c r="AB21" s="270">
        <f>'Учет 3б'!$L$430</f>
        <v>0</v>
      </c>
      <c r="AC21" s="270">
        <f>'Учет 3б'!$L$432</f>
        <v>0</v>
      </c>
      <c r="AD21" s="271">
        <f>'Учет 3б'!$L$434</f>
        <v>0</v>
      </c>
      <c r="AE21" s="272">
        <f>'Учет 3б'!$L$436</f>
        <v>0</v>
      </c>
      <c r="AF21" s="269">
        <f>'Учет 3б'!$M$428</f>
        <v>0</v>
      </c>
      <c r="AG21" s="270">
        <f>'Учет 3б'!$M$430</f>
        <v>0</v>
      </c>
      <c r="AH21" s="270">
        <f>'Учет 3б'!$M$432</f>
        <v>0</v>
      </c>
      <c r="AI21" s="271">
        <f>'Учет 3б'!$M$434</f>
        <v>0</v>
      </c>
      <c r="AJ21" s="272">
        <f>'Учет 3б'!$M$436</f>
        <v>0</v>
      </c>
      <c r="AK21" s="269">
        <f>'Учет 3б'!$N$428</f>
        <v>0</v>
      </c>
      <c r="AL21" s="270">
        <f>'Учет 3б'!$N$430</f>
        <v>0</v>
      </c>
      <c r="AM21" s="270">
        <f>'Учет 3б'!$N$432</f>
        <v>0</v>
      </c>
      <c r="AN21" s="271">
        <f>'Учет 3б'!$N$434</f>
        <v>0</v>
      </c>
      <c r="AO21" s="272">
        <f>'Учет 3б'!$N$436</f>
        <v>0</v>
      </c>
      <c r="AP21" s="269">
        <f>'Учет 3б'!$O$428</f>
        <v>0</v>
      </c>
      <c r="AQ21" s="270">
        <f>'Учет 3б'!$O$430</f>
        <v>0</v>
      </c>
      <c r="AR21" s="270">
        <f>'Учет 3б'!$O$432</f>
        <v>0</v>
      </c>
      <c r="AS21" s="271">
        <f>'Учет 3б'!$O$434</f>
        <v>0</v>
      </c>
      <c r="AT21" s="272">
        <f>'Учет 3б'!$O$436</f>
        <v>0</v>
      </c>
      <c r="AU21" s="269">
        <f>'Учет 3б'!$P$428</f>
        <v>0</v>
      </c>
      <c r="AV21" s="270">
        <f>'Учет 3б'!$P$430</f>
        <v>0</v>
      </c>
      <c r="AW21" s="270">
        <f>'Учет 3б'!$P$432</f>
        <v>0</v>
      </c>
      <c r="AX21" s="271">
        <f>'Учет 3б'!$P$434</f>
        <v>0</v>
      </c>
      <c r="AY21" s="272">
        <f>'Учет 3б'!$P$436</f>
        <v>0</v>
      </c>
      <c r="AZ21" s="269">
        <f>'Учет 3б'!$Q$428</f>
        <v>0</v>
      </c>
      <c r="BA21" s="270">
        <f>'Учет 3б'!$Q$430</f>
        <v>0</v>
      </c>
      <c r="BB21" s="270">
        <f>'Учет 3б'!$Q$432</f>
        <v>0</v>
      </c>
      <c r="BC21" s="271">
        <f>'Учет 3б'!$Q$434</f>
        <v>0</v>
      </c>
      <c r="BD21" s="272">
        <f>'Учет 3б'!$Q$436</f>
        <v>0</v>
      </c>
      <c r="BE21" s="269">
        <f>'Учет 3б'!$R$428</f>
        <v>0</v>
      </c>
      <c r="BF21" s="270">
        <f>'Учет 3б'!$R$430</f>
        <v>0</v>
      </c>
      <c r="BG21" s="270">
        <f>'Учет 3б'!$R$432</f>
        <v>0</v>
      </c>
      <c r="BH21" s="271">
        <f>'Учет 3б'!$R$434</f>
        <v>0</v>
      </c>
      <c r="BI21" s="272">
        <f>'Учет 3б'!$R$436</f>
        <v>0</v>
      </c>
      <c r="BJ21" s="269">
        <f>'Учет 3б'!$S$428</f>
        <v>0</v>
      </c>
      <c r="BK21" s="270">
        <f>'Учет 3б'!$S$430</f>
        <v>0</v>
      </c>
      <c r="BL21" s="270">
        <f>'Учет 3б'!$S$432</f>
        <v>0</v>
      </c>
      <c r="BM21" s="271">
        <f>'Учет 3б'!$S$434</f>
        <v>0</v>
      </c>
      <c r="BN21" s="272">
        <f>'Учет 3б'!$S$436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customHeight="1" thickBot="1">
      <c r="A22" s="1290"/>
      <c r="B22" s="273">
        <f>'Учет 3б'!$G$429</f>
        <v>0</v>
      </c>
      <c r="C22" s="274">
        <f>'Учет 3б'!$G$431</f>
        <v>0</v>
      </c>
      <c r="D22" s="274">
        <f>'Учет 3б'!$G$433</f>
        <v>0</v>
      </c>
      <c r="E22" s="275">
        <f>'Учет 3б'!$G$435</f>
        <v>0</v>
      </c>
      <c r="F22" s="276">
        <f>'Учет 3б'!$G$437</f>
        <v>0</v>
      </c>
      <c r="G22" s="273">
        <f>'Учет 3б'!$H$429</f>
        <v>0</v>
      </c>
      <c r="H22" s="274">
        <f>'Учет 3б'!$H$431</f>
        <v>0</v>
      </c>
      <c r="I22" s="274">
        <f>'Учет 3б'!$H$433</f>
        <v>0</v>
      </c>
      <c r="J22" s="275">
        <f>'Учет 3б'!$H$435</f>
        <v>0</v>
      </c>
      <c r="K22" s="276">
        <f>'Учет 3б'!$H$437</f>
        <v>0</v>
      </c>
      <c r="L22" s="273">
        <f>'Учет 3б'!$I$429</f>
        <v>0</v>
      </c>
      <c r="M22" s="274">
        <f>'Учет 3б'!$I$431</f>
        <v>0</v>
      </c>
      <c r="N22" s="274">
        <f>'Учет 3б'!$I$433</f>
        <v>0</v>
      </c>
      <c r="O22" s="275">
        <f>'Учет 3б'!$I$435</f>
        <v>0</v>
      </c>
      <c r="P22" s="276">
        <f>'Учет 3б'!$I$437</f>
        <v>0</v>
      </c>
      <c r="Q22" s="273">
        <f>'Учет 3б'!$J$429</f>
        <v>0</v>
      </c>
      <c r="R22" s="274">
        <f>'Учет 3б'!$J$431</f>
        <v>0</v>
      </c>
      <c r="S22" s="274">
        <f>'Учет 3б'!$J$433</f>
        <v>0</v>
      </c>
      <c r="T22" s="275">
        <f>'Учет 3б'!$J$435</f>
        <v>0</v>
      </c>
      <c r="U22" s="276">
        <f>'Учет 3б'!$J$437</f>
        <v>0</v>
      </c>
      <c r="V22" s="273">
        <f>'Учет 3б'!$K$429</f>
        <v>0</v>
      </c>
      <c r="W22" s="274">
        <f>'Учет 3б'!$K$431</f>
        <v>0</v>
      </c>
      <c r="X22" s="274">
        <f>'Учет 3б'!$K$433</f>
        <v>0</v>
      </c>
      <c r="Y22" s="275">
        <f>'Учет 3б'!$K$435</f>
        <v>0</v>
      </c>
      <c r="Z22" s="276">
        <f>'Учет 3б'!$K$437</f>
        <v>0</v>
      </c>
      <c r="AA22" s="273">
        <f>'Учет 3б'!$L$429</f>
        <v>0</v>
      </c>
      <c r="AB22" s="274">
        <f>'Учет 3б'!$L$431</f>
        <v>0</v>
      </c>
      <c r="AC22" s="274">
        <f>'Учет 3б'!$L$433</f>
        <v>0</v>
      </c>
      <c r="AD22" s="275">
        <f>'Учет 3б'!$L$435</f>
        <v>0</v>
      </c>
      <c r="AE22" s="276">
        <f>'Учет 3б'!$L$437</f>
        <v>0</v>
      </c>
      <c r="AF22" s="273">
        <f>'Учет 3б'!$M$429</f>
        <v>0</v>
      </c>
      <c r="AG22" s="274">
        <f>'Учет 3б'!$M$431</f>
        <v>0</v>
      </c>
      <c r="AH22" s="274">
        <f>'Учет 3б'!$M$433</f>
        <v>0</v>
      </c>
      <c r="AI22" s="275">
        <f>'Учет 3б'!$M$435</f>
        <v>0</v>
      </c>
      <c r="AJ22" s="276">
        <f>'Учет 3б'!$M$437</f>
        <v>0</v>
      </c>
      <c r="AK22" s="273">
        <f>'Учет 3б'!$N$429</f>
        <v>0</v>
      </c>
      <c r="AL22" s="274">
        <f>'Учет 3б'!$N$431</f>
        <v>0</v>
      </c>
      <c r="AM22" s="274">
        <f>'Учет 3б'!$N$433</f>
        <v>0</v>
      </c>
      <c r="AN22" s="275">
        <f>'Учет 3б'!$N$435</f>
        <v>0</v>
      </c>
      <c r="AO22" s="276">
        <f>'Учет 3б'!$N$437</f>
        <v>0</v>
      </c>
      <c r="AP22" s="273">
        <f>'Учет 3б'!$O$429</f>
        <v>0</v>
      </c>
      <c r="AQ22" s="274">
        <f>'Учет 3б'!$O$431</f>
        <v>0</v>
      </c>
      <c r="AR22" s="274">
        <f>'Учет 3б'!$O$433</f>
        <v>0</v>
      </c>
      <c r="AS22" s="275">
        <f>'Учет 3б'!$O$435</f>
        <v>0</v>
      </c>
      <c r="AT22" s="276">
        <f>'Учет 3б'!$O$437</f>
        <v>0</v>
      </c>
      <c r="AU22" s="273">
        <f>'Учет 3б'!$P$429</f>
        <v>0</v>
      </c>
      <c r="AV22" s="274">
        <f>'Учет 3б'!$P$431</f>
        <v>0</v>
      </c>
      <c r="AW22" s="274">
        <f>'Учет 3б'!$P$433</f>
        <v>0</v>
      </c>
      <c r="AX22" s="275">
        <f>'Учет 3б'!$P$435</f>
        <v>0</v>
      </c>
      <c r="AY22" s="276">
        <f>'Учет 3б'!$P$437</f>
        <v>0</v>
      </c>
      <c r="AZ22" s="273">
        <f>'Учет 3б'!$Q$429</f>
        <v>0</v>
      </c>
      <c r="BA22" s="274">
        <f>'Учет 3б'!$Q$431</f>
        <v>0</v>
      </c>
      <c r="BB22" s="274">
        <f>'Учет 3б'!$Q$433</f>
        <v>0</v>
      </c>
      <c r="BC22" s="275">
        <f>'Учет 3б'!$Q$435</f>
        <v>0</v>
      </c>
      <c r="BD22" s="276">
        <f>'Учет 3б'!$Q$437</f>
        <v>0</v>
      </c>
      <c r="BE22" s="273">
        <f>'Учет 3б'!$R$429</f>
        <v>0</v>
      </c>
      <c r="BF22" s="274">
        <f>'Учет 3б'!$R$431</f>
        <v>0</v>
      </c>
      <c r="BG22" s="274">
        <f>'Учет 3б'!$R$433</f>
        <v>0</v>
      </c>
      <c r="BH22" s="275">
        <f>'Учет 3б'!$R$435</f>
        <v>0</v>
      </c>
      <c r="BI22" s="276">
        <f>'Учет 3б'!$R$437</f>
        <v>0</v>
      </c>
      <c r="BJ22" s="273">
        <f>'Учет 3б'!$S$429</f>
        <v>0</v>
      </c>
      <c r="BK22" s="274">
        <f>'Учет 3б'!$S$431</f>
        <v>0</v>
      </c>
      <c r="BL22" s="274">
        <f>'Учет 3б'!$S$433</f>
        <v>0</v>
      </c>
      <c r="BM22" s="275">
        <f>'Учет 3б'!$S$435</f>
        <v>0</v>
      </c>
      <c r="BN22" s="276">
        <f>'Учет 3б'!$S$437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customHeight="1">
      <c r="A23" s="1290">
        <f>'Учет 3б'!$C$439</f>
        <v>322</v>
      </c>
      <c r="B23" s="269">
        <f>'Учет 3б'!$G$488</f>
        <v>0</v>
      </c>
      <c r="C23" s="270">
        <f>'Учет 3б'!$G$490</f>
        <v>0</v>
      </c>
      <c r="D23" s="270">
        <f>'Учет 3б'!$G$492</f>
        <v>0</v>
      </c>
      <c r="E23" s="271">
        <f>'Учет 3б'!$G$494</f>
        <v>0</v>
      </c>
      <c r="F23" s="272">
        <f>'Учет 3б'!$G$496</f>
        <v>0</v>
      </c>
      <c r="G23" s="269">
        <f>'Учет 3б'!$H$488</f>
        <v>0</v>
      </c>
      <c r="H23" s="270">
        <f>'Учет 3б'!$H$490</f>
        <v>0</v>
      </c>
      <c r="I23" s="270">
        <f>'Учет 3б'!$H$492</f>
        <v>0</v>
      </c>
      <c r="J23" s="271">
        <f>'Учет 3б'!$H$494</f>
        <v>0</v>
      </c>
      <c r="K23" s="272">
        <f>'Учет 3б'!$H$496</f>
        <v>0</v>
      </c>
      <c r="L23" s="269">
        <f>'Учет 3б'!$I$488</f>
        <v>0</v>
      </c>
      <c r="M23" s="270">
        <f>'Учет 3б'!$I$490</f>
        <v>0</v>
      </c>
      <c r="N23" s="270">
        <f>'Учет 3б'!$I$492</f>
        <v>0</v>
      </c>
      <c r="O23" s="271">
        <f>'Учет 3б'!$I$494</f>
        <v>0</v>
      </c>
      <c r="P23" s="272">
        <f>'Учет 3б'!$I$496</f>
        <v>0</v>
      </c>
      <c r="Q23" s="269">
        <f>'Учет 3б'!$J$488</f>
        <v>0</v>
      </c>
      <c r="R23" s="270">
        <f>'Учет 3б'!$J$490</f>
        <v>0</v>
      </c>
      <c r="S23" s="270">
        <f>'Учет 3б'!$J$492</f>
        <v>0</v>
      </c>
      <c r="T23" s="271">
        <f>'Учет 3б'!$J$494</f>
        <v>0</v>
      </c>
      <c r="U23" s="272">
        <f>'Учет 3б'!$J$496</f>
        <v>0</v>
      </c>
      <c r="V23" s="269">
        <f>'Учет 3б'!$K$488</f>
        <v>0</v>
      </c>
      <c r="W23" s="270">
        <f>'Учет 3б'!$K$490</f>
        <v>0</v>
      </c>
      <c r="X23" s="270">
        <f>'Учет 3б'!$K$492</f>
        <v>0</v>
      </c>
      <c r="Y23" s="271">
        <f>'Учет 3б'!$K$494</f>
        <v>0</v>
      </c>
      <c r="Z23" s="272">
        <f>'Учет 3б'!$K$496</f>
        <v>0</v>
      </c>
      <c r="AA23" s="269">
        <f>'Учет 3б'!$L$488</f>
        <v>0</v>
      </c>
      <c r="AB23" s="270">
        <f>'Учет 3б'!$L$490</f>
        <v>0</v>
      </c>
      <c r="AC23" s="270">
        <f>'Учет 3б'!$L$492</f>
        <v>0</v>
      </c>
      <c r="AD23" s="271">
        <f>'Учет 3б'!$L$494</f>
        <v>0</v>
      </c>
      <c r="AE23" s="272">
        <f>'Учет 3б'!$L$496</f>
        <v>0</v>
      </c>
      <c r="AF23" s="269">
        <f>'Учет 3б'!$M$488</f>
        <v>0</v>
      </c>
      <c r="AG23" s="270">
        <f>'Учет 3б'!$M$490</f>
        <v>0</v>
      </c>
      <c r="AH23" s="270">
        <f>'Учет 3б'!$M$492</f>
        <v>0</v>
      </c>
      <c r="AI23" s="271">
        <f>'Учет 3б'!$M$494</f>
        <v>0</v>
      </c>
      <c r="AJ23" s="272">
        <f>'Учет 3б'!$M$496</f>
        <v>0</v>
      </c>
      <c r="AK23" s="269">
        <f>'Учет 3б'!$N$488</f>
        <v>0</v>
      </c>
      <c r="AL23" s="270">
        <f>'Учет 3б'!$N$490</f>
        <v>0</v>
      </c>
      <c r="AM23" s="270">
        <f>'Учет 3б'!$N$492</f>
        <v>0</v>
      </c>
      <c r="AN23" s="271">
        <f>'Учет 3б'!$N$494</f>
        <v>0</v>
      </c>
      <c r="AO23" s="272">
        <f>'Учет 3б'!$N$496</f>
        <v>0</v>
      </c>
      <c r="AP23" s="269">
        <f>'Учет 3б'!$O$488</f>
        <v>0</v>
      </c>
      <c r="AQ23" s="270">
        <f>'Учет 3б'!$O$490</f>
        <v>0</v>
      </c>
      <c r="AR23" s="270">
        <f>'Учет 3б'!$O$492</f>
        <v>0</v>
      </c>
      <c r="AS23" s="271">
        <f>'Учет 3б'!$O$494</f>
        <v>0</v>
      </c>
      <c r="AT23" s="272">
        <f>'Учет 3б'!$O$496</f>
        <v>0</v>
      </c>
      <c r="AU23" s="269">
        <f>'Учет 3б'!$P$488</f>
        <v>0</v>
      </c>
      <c r="AV23" s="270">
        <f>'Учет 3б'!$P$490</f>
        <v>0</v>
      </c>
      <c r="AW23" s="270">
        <f>'Учет 3б'!$P$492</f>
        <v>0</v>
      </c>
      <c r="AX23" s="271">
        <f>'Учет 3б'!$P$494</f>
        <v>0</v>
      </c>
      <c r="AY23" s="272">
        <f>'Учет 3б'!$P$496</f>
        <v>0</v>
      </c>
      <c r="AZ23" s="269">
        <f>'Учет 3б'!$Q$488</f>
        <v>0</v>
      </c>
      <c r="BA23" s="270">
        <f>'Учет 3б'!$Q$490</f>
        <v>0</v>
      </c>
      <c r="BB23" s="270">
        <f>'Учет 3б'!$Q$492</f>
        <v>0</v>
      </c>
      <c r="BC23" s="271">
        <f>'Учет 3б'!$Q$494</f>
        <v>0</v>
      </c>
      <c r="BD23" s="272">
        <f>'Учет 3б'!$Q$496</f>
        <v>0</v>
      </c>
      <c r="BE23" s="269">
        <f>'Учет 3б'!$R$488</f>
        <v>0</v>
      </c>
      <c r="BF23" s="270">
        <f>'Учет 3б'!$R$490</f>
        <v>0</v>
      </c>
      <c r="BG23" s="270">
        <f>'Учет 3б'!$R$492</f>
        <v>0</v>
      </c>
      <c r="BH23" s="271">
        <f>'Учет 3б'!$R$494</f>
        <v>0</v>
      </c>
      <c r="BI23" s="272">
        <f>'Учет 3б'!$R$496</f>
        <v>0</v>
      </c>
      <c r="BJ23" s="269">
        <f>'Учет 3б'!$S$488</f>
        <v>0</v>
      </c>
      <c r="BK23" s="270">
        <f>'Учет 3б'!$S$490</f>
        <v>0</v>
      </c>
      <c r="BL23" s="270">
        <f>'Учет 3б'!$S$492</f>
        <v>0</v>
      </c>
      <c r="BM23" s="271">
        <f>'Учет 3б'!$S$494</f>
        <v>0</v>
      </c>
      <c r="BN23" s="272">
        <f>'Учет 3б'!$S$496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customHeight="1" thickBot="1">
      <c r="A24" s="1290"/>
      <c r="B24" s="273">
        <f>'Учет 3б'!$G$489</f>
        <v>0</v>
      </c>
      <c r="C24" s="274">
        <f>'Учет 3б'!$G$491</f>
        <v>0</v>
      </c>
      <c r="D24" s="274">
        <f>'Учет 3б'!$G$493</f>
        <v>0</v>
      </c>
      <c r="E24" s="275">
        <f>'Учет 3б'!$G$495</f>
        <v>0</v>
      </c>
      <c r="F24" s="276">
        <f>'Учет 3б'!$G$497</f>
        <v>0</v>
      </c>
      <c r="G24" s="273">
        <f>'Учет 3б'!$H$489</f>
        <v>0</v>
      </c>
      <c r="H24" s="274">
        <f>'Учет 3б'!$H$491</f>
        <v>0</v>
      </c>
      <c r="I24" s="274">
        <f>'Учет 3б'!$H$493</f>
        <v>0</v>
      </c>
      <c r="J24" s="275">
        <f>'Учет 3б'!$H$495</f>
        <v>0</v>
      </c>
      <c r="K24" s="276">
        <f>'Учет 3б'!$H$497</f>
        <v>0</v>
      </c>
      <c r="L24" s="273">
        <f>'Учет 3б'!$I$489</f>
        <v>0</v>
      </c>
      <c r="M24" s="274">
        <f>'Учет 3б'!$I$491</f>
        <v>0</v>
      </c>
      <c r="N24" s="274">
        <f>'Учет 3б'!$I$493</f>
        <v>0</v>
      </c>
      <c r="O24" s="275">
        <f>'Учет 3б'!$I$495</f>
        <v>0</v>
      </c>
      <c r="P24" s="276">
        <f>'Учет 3б'!$I$497</f>
        <v>0</v>
      </c>
      <c r="Q24" s="273">
        <f>'Учет 3б'!$J$489</f>
        <v>0</v>
      </c>
      <c r="R24" s="274">
        <f>'Учет 3б'!$J$491</f>
        <v>0</v>
      </c>
      <c r="S24" s="274">
        <f>'Учет 3б'!$J$493</f>
        <v>0</v>
      </c>
      <c r="T24" s="275">
        <f>'Учет 3б'!$J$495</f>
        <v>0</v>
      </c>
      <c r="U24" s="276">
        <f>'Учет 3б'!$J$497</f>
        <v>0</v>
      </c>
      <c r="V24" s="273">
        <f>'Учет 3б'!$K$489</f>
        <v>0</v>
      </c>
      <c r="W24" s="274">
        <f>'Учет 3б'!$K$491</f>
        <v>0</v>
      </c>
      <c r="X24" s="274">
        <f>'Учет 3б'!$K$493</f>
        <v>0</v>
      </c>
      <c r="Y24" s="275">
        <f>'Учет 3б'!$K$495</f>
        <v>0</v>
      </c>
      <c r="Z24" s="276">
        <f>'Учет 3б'!$K$497</f>
        <v>0</v>
      </c>
      <c r="AA24" s="273">
        <f>'Учет 3б'!$L$489</f>
        <v>0</v>
      </c>
      <c r="AB24" s="274">
        <f>'Учет 3б'!$L$491</f>
        <v>0</v>
      </c>
      <c r="AC24" s="274">
        <f>'Учет 3б'!$L$493</f>
        <v>0</v>
      </c>
      <c r="AD24" s="275">
        <f>'Учет 3б'!$L$495</f>
        <v>0</v>
      </c>
      <c r="AE24" s="276">
        <f>'Учет 3б'!$L$497</f>
        <v>0</v>
      </c>
      <c r="AF24" s="273">
        <f>'Учет 3б'!$M$489</f>
        <v>0</v>
      </c>
      <c r="AG24" s="274">
        <f>'Учет 3б'!$M$491</f>
        <v>0</v>
      </c>
      <c r="AH24" s="274">
        <f>'Учет 3б'!$M$493</f>
        <v>0</v>
      </c>
      <c r="AI24" s="275">
        <f>'Учет 3б'!$M$495</f>
        <v>0</v>
      </c>
      <c r="AJ24" s="276">
        <f>'Учет 3б'!$M$497</f>
        <v>0</v>
      </c>
      <c r="AK24" s="273">
        <f>'Учет 3б'!$N$489</f>
        <v>0</v>
      </c>
      <c r="AL24" s="274">
        <f>'Учет 3б'!$N$491</f>
        <v>0</v>
      </c>
      <c r="AM24" s="274">
        <f>'Учет 3б'!$N$493</f>
        <v>0</v>
      </c>
      <c r="AN24" s="275">
        <f>'Учет 3б'!$N$495</f>
        <v>0</v>
      </c>
      <c r="AO24" s="276">
        <f>'Учет 3б'!$N$497</f>
        <v>0</v>
      </c>
      <c r="AP24" s="273">
        <f>'Учет 3б'!$O$489</f>
        <v>0</v>
      </c>
      <c r="AQ24" s="274">
        <f>'Учет 3б'!$O$491</f>
        <v>0</v>
      </c>
      <c r="AR24" s="274">
        <f>'Учет 3б'!$O$493</f>
        <v>0</v>
      </c>
      <c r="AS24" s="275">
        <f>'Учет 3б'!$O$495</f>
        <v>0</v>
      </c>
      <c r="AT24" s="276">
        <f>'Учет 3б'!$O$497</f>
        <v>0</v>
      </c>
      <c r="AU24" s="273">
        <f>'Учет 3б'!$P$489</f>
        <v>0</v>
      </c>
      <c r="AV24" s="274">
        <f>'Учет 3б'!$P$491</f>
        <v>0</v>
      </c>
      <c r="AW24" s="274">
        <f>'Учет 3б'!$P$493</f>
        <v>0</v>
      </c>
      <c r="AX24" s="275">
        <f>'Учет 3б'!$P$495</f>
        <v>0</v>
      </c>
      <c r="AY24" s="276">
        <f>'Учет 3б'!$P$497</f>
        <v>0</v>
      </c>
      <c r="AZ24" s="273">
        <f>'Учет 3б'!$Q$489</f>
        <v>0</v>
      </c>
      <c r="BA24" s="274">
        <f>'Учет 3б'!$Q$491</f>
        <v>0</v>
      </c>
      <c r="BB24" s="274">
        <f>'Учет 3б'!$Q$493</f>
        <v>0</v>
      </c>
      <c r="BC24" s="275">
        <f>'Учет 3б'!$Q$495</f>
        <v>0</v>
      </c>
      <c r="BD24" s="276">
        <f>'Учет 3б'!$Q$497</f>
        <v>0</v>
      </c>
      <c r="BE24" s="273">
        <f>'Учет 3б'!$R$489</f>
        <v>0</v>
      </c>
      <c r="BF24" s="274">
        <f>'Учет 3б'!$R$491</f>
        <v>0</v>
      </c>
      <c r="BG24" s="274">
        <f>'Учет 3б'!$R$493</f>
        <v>0</v>
      </c>
      <c r="BH24" s="275">
        <f>'Учет 3б'!$R$495</f>
        <v>0</v>
      </c>
      <c r="BI24" s="276">
        <f>'Учет 3б'!$R$497</f>
        <v>0</v>
      </c>
      <c r="BJ24" s="273">
        <f>'Учет 3б'!$S$489</f>
        <v>0</v>
      </c>
      <c r="BK24" s="274">
        <f>'Учет 3б'!$S$491</f>
        <v>0</v>
      </c>
      <c r="BL24" s="274">
        <f>'Учет 3б'!$S$493</f>
        <v>0</v>
      </c>
      <c r="BM24" s="275">
        <f>'Учет 3б'!$S$495</f>
        <v>0</v>
      </c>
      <c r="BN24" s="276">
        <f>'Учет 3б'!$S$497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customHeight="1">
      <c r="A25" s="1290">
        <f>'Учет 3б'!$C$499</f>
        <v>323</v>
      </c>
      <c r="B25" s="269">
        <f>'Учет 3б'!$G$548</f>
        <v>0</v>
      </c>
      <c r="C25" s="270">
        <f>'Учет 3б'!$G$550</f>
        <v>0</v>
      </c>
      <c r="D25" s="270">
        <f>'Учет 3б'!$G$552</f>
        <v>0</v>
      </c>
      <c r="E25" s="271">
        <f>'Учет 3б'!$G$554</f>
        <v>0</v>
      </c>
      <c r="F25" s="272">
        <f>'Учет 3б'!$G$556</f>
        <v>0</v>
      </c>
      <c r="G25" s="269">
        <f>'Учет 3б'!$H$548</f>
        <v>0</v>
      </c>
      <c r="H25" s="270">
        <f>'Учет 3б'!$H$550</f>
        <v>0</v>
      </c>
      <c r="I25" s="270">
        <f>'Учет 3б'!$H$552</f>
        <v>0</v>
      </c>
      <c r="J25" s="271">
        <f>'Учет 3б'!$H$554</f>
        <v>0</v>
      </c>
      <c r="K25" s="272">
        <f>'Учет 3б'!$H$556</f>
        <v>0</v>
      </c>
      <c r="L25" s="269">
        <f>'Учет 3б'!$I$548</f>
        <v>0</v>
      </c>
      <c r="M25" s="270">
        <f>'Учет 3б'!$I$550</f>
        <v>0</v>
      </c>
      <c r="N25" s="270">
        <f>'Учет 3б'!$I$552</f>
        <v>0</v>
      </c>
      <c r="O25" s="271">
        <f>'Учет 3б'!$I$554</f>
        <v>0</v>
      </c>
      <c r="P25" s="272">
        <f>'Учет 3б'!$I$556</f>
        <v>0</v>
      </c>
      <c r="Q25" s="269">
        <f>'Учет 3б'!$J$548</f>
        <v>0</v>
      </c>
      <c r="R25" s="270">
        <f>'Учет 3б'!$J$550</f>
        <v>0</v>
      </c>
      <c r="S25" s="270">
        <f>'Учет 3б'!$J$552</f>
        <v>0</v>
      </c>
      <c r="T25" s="271">
        <f>'Учет 3б'!$J$554</f>
        <v>0</v>
      </c>
      <c r="U25" s="272">
        <f>'Учет 3б'!$J$556</f>
        <v>0</v>
      </c>
      <c r="V25" s="269">
        <f>'Учет 3б'!$K$548</f>
        <v>0</v>
      </c>
      <c r="W25" s="270">
        <f>'Учет 3б'!$K$550</f>
        <v>0</v>
      </c>
      <c r="X25" s="270">
        <f>'Учет 3б'!$K$552</f>
        <v>0</v>
      </c>
      <c r="Y25" s="271">
        <f>'Учет 3б'!$K$554</f>
        <v>0</v>
      </c>
      <c r="Z25" s="272">
        <f>'Учет 3б'!$K$556</f>
        <v>0</v>
      </c>
      <c r="AA25" s="269">
        <f>'Учет 3б'!$L$548</f>
        <v>0</v>
      </c>
      <c r="AB25" s="270">
        <f>'Учет 3б'!$L$550</f>
        <v>0</v>
      </c>
      <c r="AC25" s="270">
        <f>'Учет 3б'!$L$552</f>
        <v>0</v>
      </c>
      <c r="AD25" s="271">
        <f>'Учет 3б'!$L$554</f>
        <v>0</v>
      </c>
      <c r="AE25" s="272">
        <f>'Учет 3б'!$L$556</f>
        <v>0</v>
      </c>
      <c r="AF25" s="269">
        <f>'Учет 3б'!$M$548</f>
        <v>0</v>
      </c>
      <c r="AG25" s="270">
        <f>'Учет 3б'!$M$550</f>
        <v>0</v>
      </c>
      <c r="AH25" s="270">
        <f>'Учет 3б'!$M$552</f>
        <v>0</v>
      </c>
      <c r="AI25" s="271">
        <f>'Учет 3б'!$M$554</f>
        <v>0</v>
      </c>
      <c r="AJ25" s="272">
        <f>'Учет 3б'!$M$556</f>
        <v>0</v>
      </c>
      <c r="AK25" s="269">
        <f>'Учет 3б'!$N$548</f>
        <v>0</v>
      </c>
      <c r="AL25" s="270">
        <f>'Учет 3б'!$N$550</f>
        <v>0</v>
      </c>
      <c r="AM25" s="270">
        <f>'Учет 3б'!$N$552</f>
        <v>0</v>
      </c>
      <c r="AN25" s="271">
        <f>'Учет 3б'!$N$554</f>
        <v>0</v>
      </c>
      <c r="AO25" s="272">
        <f>'Учет 3б'!$N$556</f>
        <v>0</v>
      </c>
      <c r="AP25" s="269">
        <f>'Учет 3б'!$O$548</f>
        <v>0</v>
      </c>
      <c r="AQ25" s="270">
        <f>'Учет 3б'!$O$550</f>
        <v>0</v>
      </c>
      <c r="AR25" s="270">
        <f>'Учет 3б'!$O$552</f>
        <v>0</v>
      </c>
      <c r="AS25" s="271">
        <f>'Учет 3б'!$O$554</f>
        <v>0</v>
      </c>
      <c r="AT25" s="272">
        <f>'Учет 3б'!$O$556</f>
        <v>0</v>
      </c>
      <c r="AU25" s="269">
        <f>'Учет 3б'!$P$548</f>
        <v>0</v>
      </c>
      <c r="AV25" s="270">
        <f>'Учет 3б'!$P$550</f>
        <v>0</v>
      </c>
      <c r="AW25" s="270">
        <f>'Учет 3б'!$P$552</f>
        <v>0</v>
      </c>
      <c r="AX25" s="271">
        <f>'Учет 3б'!$P$554</f>
        <v>0</v>
      </c>
      <c r="AY25" s="272">
        <f>'Учет 3б'!$P$556</f>
        <v>0</v>
      </c>
      <c r="AZ25" s="269">
        <f>'Учет 3б'!$Q$548</f>
        <v>0</v>
      </c>
      <c r="BA25" s="270">
        <f>'Учет 3б'!$Q$550</f>
        <v>0</v>
      </c>
      <c r="BB25" s="270">
        <f>'Учет 3б'!$Q$552</f>
        <v>0</v>
      </c>
      <c r="BC25" s="271">
        <f>'Учет 3б'!$Q$554</f>
        <v>0</v>
      </c>
      <c r="BD25" s="272">
        <f>'Учет 3б'!$Q$556</f>
        <v>0</v>
      </c>
      <c r="BE25" s="269">
        <f>'Учет 3б'!$R$548</f>
        <v>0</v>
      </c>
      <c r="BF25" s="270">
        <f>'Учет 3б'!$R$550</f>
        <v>0</v>
      </c>
      <c r="BG25" s="270">
        <f>'Учет 3б'!$R$552</f>
        <v>0</v>
      </c>
      <c r="BH25" s="271">
        <f>'Учет 3б'!$R$554</f>
        <v>0</v>
      </c>
      <c r="BI25" s="272">
        <f>'Учет 3б'!$R$556</f>
        <v>0</v>
      </c>
      <c r="BJ25" s="269">
        <f>'Учет 3б'!$S$548</f>
        <v>0</v>
      </c>
      <c r="BK25" s="270">
        <f>'Учет 3б'!$S$550</f>
        <v>0</v>
      </c>
      <c r="BL25" s="270">
        <f>'Учет 3б'!$S$552</f>
        <v>0</v>
      </c>
      <c r="BM25" s="271">
        <f>'Учет 3б'!$S$554</f>
        <v>0</v>
      </c>
      <c r="BN25" s="272">
        <f>'Учет 3б'!$S$556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customHeight="1" thickBot="1">
      <c r="A26" s="1290"/>
      <c r="B26" s="273">
        <f>'Учет 3б'!$G$549</f>
        <v>0</v>
      </c>
      <c r="C26" s="274">
        <f>'Учет 3б'!$G$551</f>
        <v>0</v>
      </c>
      <c r="D26" s="274">
        <f>'Учет 3б'!$G$553</f>
        <v>0</v>
      </c>
      <c r="E26" s="275">
        <f>'Учет 3б'!$G$555</f>
        <v>0</v>
      </c>
      <c r="F26" s="276">
        <f>'Учет 3б'!$G$557</f>
        <v>0</v>
      </c>
      <c r="G26" s="273">
        <f>'Учет 3б'!$H$549</f>
        <v>0</v>
      </c>
      <c r="H26" s="274">
        <f>'Учет 3б'!$H$551</f>
        <v>0</v>
      </c>
      <c r="I26" s="274">
        <f>'Учет 3б'!$H$553</f>
        <v>0</v>
      </c>
      <c r="J26" s="275">
        <f>'Учет 3б'!$H$555</f>
        <v>0</v>
      </c>
      <c r="K26" s="276">
        <f>'Учет 3б'!$H$557</f>
        <v>0</v>
      </c>
      <c r="L26" s="273">
        <f>'Учет 3б'!$I$549</f>
        <v>0</v>
      </c>
      <c r="M26" s="274">
        <f>'Учет 3б'!$I$551</f>
        <v>0</v>
      </c>
      <c r="N26" s="274">
        <f>'Учет 3б'!$I$553</f>
        <v>0</v>
      </c>
      <c r="O26" s="275">
        <f>'Учет 3б'!$I$555</f>
        <v>0</v>
      </c>
      <c r="P26" s="276">
        <f>'Учет 3б'!$I$557</f>
        <v>0</v>
      </c>
      <c r="Q26" s="273">
        <f>'Учет 3б'!$J$549</f>
        <v>0</v>
      </c>
      <c r="R26" s="274">
        <f>'Учет 3б'!$J$551</f>
        <v>0</v>
      </c>
      <c r="S26" s="274">
        <f>'Учет 3б'!$J$553</f>
        <v>0</v>
      </c>
      <c r="T26" s="275">
        <f>'Учет 3б'!$J$555</f>
        <v>0</v>
      </c>
      <c r="U26" s="276">
        <f>'Учет 3б'!$J$557</f>
        <v>0</v>
      </c>
      <c r="V26" s="273">
        <f>'Учет 3б'!$K$549</f>
        <v>0</v>
      </c>
      <c r="W26" s="274">
        <f>'Учет 3б'!$K$551</f>
        <v>0</v>
      </c>
      <c r="X26" s="274">
        <f>'Учет 3б'!$K$553</f>
        <v>0</v>
      </c>
      <c r="Y26" s="275">
        <f>'Учет 3б'!$K$555</f>
        <v>0</v>
      </c>
      <c r="Z26" s="276">
        <f>'Учет 3б'!$K$557</f>
        <v>0</v>
      </c>
      <c r="AA26" s="273">
        <f>'Учет 3б'!$L$549</f>
        <v>0</v>
      </c>
      <c r="AB26" s="274">
        <f>'Учет 3б'!$L$551</f>
        <v>0</v>
      </c>
      <c r="AC26" s="274">
        <f>'Учет 3б'!$L$553</f>
        <v>0</v>
      </c>
      <c r="AD26" s="275">
        <f>'Учет 3б'!$L$555</f>
        <v>0</v>
      </c>
      <c r="AE26" s="276">
        <f>'Учет 3б'!$L$557</f>
        <v>0</v>
      </c>
      <c r="AF26" s="273">
        <f>'Учет 3б'!$M$549</f>
        <v>0</v>
      </c>
      <c r="AG26" s="274">
        <f>'Учет 3б'!$M$551</f>
        <v>0</v>
      </c>
      <c r="AH26" s="274">
        <f>'Учет 3б'!$M$553</f>
        <v>0</v>
      </c>
      <c r="AI26" s="275">
        <f>'Учет 3б'!$M$555</f>
        <v>0</v>
      </c>
      <c r="AJ26" s="276">
        <f>'Учет 3б'!$M$557</f>
        <v>0</v>
      </c>
      <c r="AK26" s="273">
        <f>'Учет 3б'!$N$549</f>
        <v>0</v>
      </c>
      <c r="AL26" s="274">
        <f>'Учет 3б'!$N$551</f>
        <v>0</v>
      </c>
      <c r="AM26" s="274">
        <f>'Учет 3б'!$N$553</f>
        <v>0</v>
      </c>
      <c r="AN26" s="275">
        <f>'Учет 3б'!$N$555</f>
        <v>0</v>
      </c>
      <c r="AO26" s="276">
        <f>'Учет 3б'!$N$557</f>
        <v>0</v>
      </c>
      <c r="AP26" s="273">
        <f>'Учет 3б'!$O$549</f>
        <v>0</v>
      </c>
      <c r="AQ26" s="274">
        <f>'Учет 3б'!$O$551</f>
        <v>0</v>
      </c>
      <c r="AR26" s="274">
        <f>'Учет 3б'!$O$553</f>
        <v>0</v>
      </c>
      <c r="AS26" s="275">
        <f>'Учет 3б'!$O$555</f>
        <v>0</v>
      </c>
      <c r="AT26" s="276">
        <f>'Учет 3б'!$O$557</f>
        <v>0</v>
      </c>
      <c r="AU26" s="273">
        <f>'Учет 3б'!$P$549</f>
        <v>0</v>
      </c>
      <c r="AV26" s="274">
        <f>'Учет 3б'!$P$551</f>
        <v>0</v>
      </c>
      <c r="AW26" s="274">
        <f>'Учет 3б'!$P$553</f>
        <v>0</v>
      </c>
      <c r="AX26" s="275">
        <f>'Учет 3б'!$P$555</f>
        <v>0</v>
      </c>
      <c r="AY26" s="276">
        <f>'Учет 3б'!$P$557</f>
        <v>0</v>
      </c>
      <c r="AZ26" s="273">
        <f>'Учет 3б'!$Q$549</f>
        <v>0</v>
      </c>
      <c r="BA26" s="274">
        <f>'Учет 3б'!$Q$551</f>
        <v>0</v>
      </c>
      <c r="BB26" s="274">
        <f>'Учет 3б'!$Q$553</f>
        <v>0</v>
      </c>
      <c r="BC26" s="275">
        <f>'Учет 3б'!$Q$555</f>
        <v>0</v>
      </c>
      <c r="BD26" s="276">
        <f>'Учет 3б'!$Q$557</f>
        <v>0</v>
      </c>
      <c r="BE26" s="273">
        <f>'Учет 3б'!$R$549</f>
        <v>0</v>
      </c>
      <c r="BF26" s="274">
        <f>'Учет 3б'!$R$551</f>
        <v>0</v>
      </c>
      <c r="BG26" s="274">
        <f>'Учет 3б'!$R$553</f>
        <v>0</v>
      </c>
      <c r="BH26" s="275">
        <f>'Учет 3б'!$R$555</f>
        <v>0</v>
      </c>
      <c r="BI26" s="276">
        <f>'Учет 3б'!$R$557</f>
        <v>0</v>
      </c>
      <c r="BJ26" s="273">
        <f>'Учет 3б'!$S$549</f>
        <v>0</v>
      </c>
      <c r="BK26" s="274">
        <f>'Учет 3б'!$S$551</f>
        <v>0</v>
      </c>
      <c r="BL26" s="274">
        <f>'Учет 3б'!$S$553</f>
        <v>0</v>
      </c>
      <c r="BM26" s="275">
        <f>'Учет 3б'!$S$555</f>
        <v>0</v>
      </c>
      <c r="BN26" s="276">
        <f>'Учет 3б'!$S$557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customHeight="1">
      <c r="A27" s="1290">
        <f>'Учет 3б'!$C$559</f>
        <v>324</v>
      </c>
      <c r="B27" s="269">
        <f>'Учет 3б'!$G$608</f>
        <v>0</v>
      </c>
      <c r="C27" s="270">
        <f>'Учет 3б'!$G$610</f>
        <v>0</v>
      </c>
      <c r="D27" s="270">
        <f>'Учет 3б'!$G$612</f>
        <v>0</v>
      </c>
      <c r="E27" s="271">
        <f>'Учет 3б'!$G$614</f>
        <v>0</v>
      </c>
      <c r="F27" s="272">
        <f>'Учет 3б'!$G$616</f>
        <v>0</v>
      </c>
      <c r="G27" s="269">
        <f>'Учет 3б'!$H$608</f>
        <v>0</v>
      </c>
      <c r="H27" s="270">
        <f>'Учет 3б'!$H$610</f>
        <v>0</v>
      </c>
      <c r="I27" s="270">
        <f>'Учет 3б'!$H$612</f>
        <v>0</v>
      </c>
      <c r="J27" s="271">
        <f>'Учет 3б'!$H$614</f>
        <v>0</v>
      </c>
      <c r="K27" s="272">
        <f>'Учет 3б'!$H$616</f>
        <v>0</v>
      </c>
      <c r="L27" s="269">
        <f>'Учет 3б'!$I$608</f>
        <v>0</v>
      </c>
      <c r="M27" s="270">
        <f>'Учет 3б'!$I$610</f>
        <v>0</v>
      </c>
      <c r="N27" s="270">
        <f>'Учет 3б'!$I$612</f>
        <v>0</v>
      </c>
      <c r="O27" s="271">
        <f>'Учет 3б'!$I$614</f>
        <v>0</v>
      </c>
      <c r="P27" s="272">
        <f>'Учет 3б'!$I$616</f>
        <v>0</v>
      </c>
      <c r="Q27" s="269">
        <f>'Учет 3б'!$J$608</f>
        <v>0</v>
      </c>
      <c r="R27" s="270">
        <f>'Учет 3б'!$J$610</f>
        <v>0</v>
      </c>
      <c r="S27" s="270">
        <f>'Учет 3б'!$J$612</f>
        <v>0</v>
      </c>
      <c r="T27" s="271">
        <f>'Учет 3б'!$J$614</f>
        <v>0</v>
      </c>
      <c r="U27" s="272">
        <f>'Учет 3б'!$J$616</f>
        <v>0</v>
      </c>
      <c r="V27" s="269">
        <f>'Учет 3б'!$K$608</f>
        <v>0</v>
      </c>
      <c r="W27" s="270">
        <f>'Учет 3б'!$K$610</f>
        <v>0</v>
      </c>
      <c r="X27" s="270">
        <f>'Учет 3б'!$K$612</f>
        <v>0</v>
      </c>
      <c r="Y27" s="271">
        <f>'Учет 3б'!$K$614</f>
        <v>0</v>
      </c>
      <c r="Z27" s="272">
        <f>'Учет 3б'!$K$616</f>
        <v>0</v>
      </c>
      <c r="AA27" s="269">
        <f>'Учет 3б'!$L$608</f>
        <v>0</v>
      </c>
      <c r="AB27" s="270">
        <f>'Учет 3б'!$L$610</f>
        <v>0</v>
      </c>
      <c r="AC27" s="270">
        <f>'Учет 3б'!$L$612</f>
        <v>0</v>
      </c>
      <c r="AD27" s="271">
        <f>'Учет 3б'!$L$614</f>
        <v>0</v>
      </c>
      <c r="AE27" s="272">
        <f>'Учет 3б'!$L$616</f>
        <v>0</v>
      </c>
      <c r="AF27" s="269">
        <f>'Учет 3б'!$M$608</f>
        <v>0</v>
      </c>
      <c r="AG27" s="270">
        <f>'Учет 3б'!$M$610</f>
        <v>0</v>
      </c>
      <c r="AH27" s="270">
        <f>'Учет 3б'!$M$612</f>
        <v>0</v>
      </c>
      <c r="AI27" s="271">
        <f>'Учет 3б'!$M$614</f>
        <v>0</v>
      </c>
      <c r="AJ27" s="272">
        <f>'Учет 3б'!$M$616</f>
        <v>0</v>
      </c>
      <c r="AK27" s="269">
        <f>'Учет 3б'!$N$608</f>
        <v>0</v>
      </c>
      <c r="AL27" s="270">
        <f>'Учет 3б'!$N$610</f>
        <v>0</v>
      </c>
      <c r="AM27" s="270">
        <f>'Учет 3б'!$N$612</f>
        <v>0</v>
      </c>
      <c r="AN27" s="271">
        <f>'Учет 3б'!$N$614</f>
        <v>0</v>
      </c>
      <c r="AO27" s="272">
        <f>'Учет 3б'!$N$616</f>
        <v>0</v>
      </c>
      <c r="AP27" s="269">
        <f>'Учет 3б'!$O$608</f>
        <v>0</v>
      </c>
      <c r="AQ27" s="270">
        <f>'Учет 3б'!$O$610</f>
        <v>0</v>
      </c>
      <c r="AR27" s="270">
        <f>'Учет 3б'!$O$612</f>
        <v>0</v>
      </c>
      <c r="AS27" s="271">
        <f>'Учет 3б'!$O$614</f>
        <v>0</v>
      </c>
      <c r="AT27" s="272">
        <f>'Учет 3б'!$O$616</f>
        <v>0</v>
      </c>
      <c r="AU27" s="269">
        <f>'Учет 3б'!$P$608</f>
        <v>0</v>
      </c>
      <c r="AV27" s="270">
        <f>'Учет 3б'!$P$610</f>
        <v>0</v>
      </c>
      <c r="AW27" s="270">
        <f>'Учет 3б'!$P$612</f>
        <v>0</v>
      </c>
      <c r="AX27" s="271">
        <f>'Учет 3б'!$P$614</f>
        <v>0</v>
      </c>
      <c r="AY27" s="272">
        <f>'Учет 3б'!$P$616</f>
        <v>0</v>
      </c>
      <c r="AZ27" s="269">
        <f>'Учет 3б'!$Q$608</f>
        <v>0</v>
      </c>
      <c r="BA27" s="270">
        <f>'Учет 3б'!$Q$610</f>
        <v>0</v>
      </c>
      <c r="BB27" s="270">
        <f>'Учет 3б'!$Q$612</f>
        <v>0</v>
      </c>
      <c r="BC27" s="271">
        <f>'Учет 3б'!$Q$614</f>
        <v>0</v>
      </c>
      <c r="BD27" s="272">
        <f>'Учет 3б'!$Q$616</f>
        <v>0</v>
      </c>
      <c r="BE27" s="269">
        <f>'Учет 3б'!$R$608</f>
        <v>0</v>
      </c>
      <c r="BF27" s="270">
        <f>'Учет 3б'!$R$610</f>
        <v>0</v>
      </c>
      <c r="BG27" s="270">
        <f>'Учет 3б'!$R$612</f>
        <v>0</v>
      </c>
      <c r="BH27" s="271">
        <f>'Учет 3б'!$R$614</f>
        <v>0</v>
      </c>
      <c r="BI27" s="272">
        <f>'Учет 3б'!$R$616</f>
        <v>0</v>
      </c>
      <c r="BJ27" s="269">
        <f>'Учет 3б'!$S$608</f>
        <v>0</v>
      </c>
      <c r="BK27" s="270">
        <f>'Учет 3б'!$S$610</f>
        <v>0</v>
      </c>
      <c r="BL27" s="270">
        <f>'Учет 3б'!$S$612</f>
        <v>0</v>
      </c>
      <c r="BM27" s="271">
        <f>'Учет 3б'!$S$614</f>
        <v>0</v>
      </c>
      <c r="BN27" s="272">
        <f>'Учет 3б'!$S$616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customHeight="1" thickBot="1">
      <c r="A28" s="1290"/>
      <c r="B28" s="273">
        <f>'Учет 3б'!$G$609</f>
        <v>0</v>
      </c>
      <c r="C28" s="274">
        <f>'Учет 3б'!$G$611</f>
        <v>0</v>
      </c>
      <c r="D28" s="274">
        <f>'Учет 3б'!$G$613</f>
        <v>0</v>
      </c>
      <c r="E28" s="275">
        <f>'Учет 3б'!$G$615</f>
        <v>0</v>
      </c>
      <c r="F28" s="276">
        <f>'Учет 3б'!$G$617</f>
        <v>0</v>
      </c>
      <c r="G28" s="273">
        <f>'Учет 3б'!$H$609</f>
        <v>0</v>
      </c>
      <c r="H28" s="274">
        <f>'Учет 3б'!$H$611</f>
        <v>0</v>
      </c>
      <c r="I28" s="274">
        <f>'Учет 3б'!$H$613</f>
        <v>0</v>
      </c>
      <c r="J28" s="275">
        <f>'Учет 3б'!$H$615</f>
        <v>0</v>
      </c>
      <c r="K28" s="276">
        <f>'Учет 3б'!$H$617</f>
        <v>0</v>
      </c>
      <c r="L28" s="273">
        <f>'Учет 3б'!$I$609</f>
        <v>0</v>
      </c>
      <c r="M28" s="274">
        <f>'Учет 3б'!$I$611</f>
        <v>0</v>
      </c>
      <c r="N28" s="274">
        <f>'Учет 3б'!$I$613</f>
        <v>0</v>
      </c>
      <c r="O28" s="275">
        <f>'Учет 3б'!$I$615</f>
        <v>0</v>
      </c>
      <c r="P28" s="276">
        <f>'Учет 3б'!$I$617</f>
        <v>0</v>
      </c>
      <c r="Q28" s="273">
        <f>'Учет 3б'!$J$609</f>
        <v>0</v>
      </c>
      <c r="R28" s="274">
        <f>'Учет 3б'!$J$611</f>
        <v>0</v>
      </c>
      <c r="S28" s="274">
        <f>'Учет 3б'!$J$613</f>
        <v>0</v>
      </c>
      <c r="T28" s="275">
        <f>'Учет 3б'!$J$615</f>
        <v>0</v>
      </c>
      <c r="U28" s="276">
        <f>'Учет 3б'!$J$617</f>
        <v>0</v>
      </c>
      <c r="V28" s="273">
        <f>'Учет 3б'!$K$609</f>
        <v>0</v>
      </c>
      <c r="W28" s="274">
        <f>'Учет 3б'!$K$611</f>
        <v>0</v>
      </c>
      <c r="X28" s="274">
        <f>'Учет 3б'!$K$613</f>
        <v>0</v>
      </c>
      <c r="Y28" s="275">
        <f>'Учет 3б'!$K$615</f>
        <v>0</v>
      </c>
      <c r="Z28" s="276">
        <f>'Учет 3б'!$K$617</f>
        <v>0</v>
      </c>
      <c r="AA28" s="273">
        <f>'Учет 3б'!$L$609</f>
        <v>0</v>
      </c>
      <c r="AB28" s="274">
        <f>'Учет 3б'!$L$611</f>
        <v>0</v>
      </c>
      <c r="AC28" s="274">
        <f>'Учет 3б'!$L$613</f>
        <v>0</v>
      </c>
      <c r="AD28" s="275">
        <f>'Учет 3б'!$L$615</f>
        <v>0</v>
      </c>
      <c r="AE28" s="276">
        <f>'Учет 3б'!$L$617</f>
        <v>0</v>
      </c>
      <c r="AF28" s="273">
        <f>'Учет 3б'!$M$609</f>
        <v>0</v>
      </c>
      <c r="AG28" s="274">
        <f>'Учет 3б'!$M$611</f>
        <v>0</v>
      </c>
      <c r="AH28" s="274">
        <f>'Учет 3б'!$M$613</f>
        <v>0</v>
      </c>
      <c r="AI28" s="275">
        <f>'Учет 3б'!$M$615</f>
        <v>0</v>
      </c>
      <c r="AJ28" s="276">
        <f>'Учет 3б'!$M$617</f>
        <v>0</v>
      </c>
      <c r="AK28" s="273">
        <f>'Учет 3б'!$N$609</f>
        <v>0</v>
      </c>
      <c r="AL28" s="274">
        <f>'Учет 3б'!$N$611</f>
        <v>0</v>
      </c>
      <c r="AM28" s="274">
        <f>'Учет 3б'!$N$613</f>
        <v>0</v>
      </c>
      <c r="AN28" s="275">
        <f>'Учет 3б'!$N$615</f>
        <v>0</v>
      </c>
      <c r="AO28" s="276">
        <f>'Учет 3б'!$N$617</f>
        <v>0</v>
      </c>
      <c r="AP28" s="273">
        <f>'Учет 3б'!$O$609</f>
        <v>0</v>
      </c>
      <c r="AQ28" s="274">
        <f>'Учет 3б'!$O$611</f>
        <v>0</v>
      </c>
      <c r="AR28" s="274">
        <f>'Учет 3б'!$O$613</f>
        <v>0</v>
      </c>
      <c r="AS28" s="275">
        <f>'Учет 3б'!$O$615</f>
        <v>0</v>
      </c>
      <c r="AT28" s="276">
        <f>'Учет 3б'!$O$617</f>
        <v>0</v>
      </c>
      <c r="AU28" s="273">
        <f>'Учет 3б'!$P$609</f>
        <v>0</v>
      </c>
      <c r="AV28" s="274">
        <f>'Учет 3б'!$P$611</f>
        <v>0</v>
      </c>
      <c r="AW28" s="274">
        <f>'Учет 3б'!$P$613</f>
        <v>0</v>
      </c>
      <c r="AX28" s="275">
        <f>'Учет 3б'!$P$615</f>
        <v>0</v>
      </c>
      <c r="AY28" s="276">
        <f>'Учет 3б'!$P$617</f>
        <v>0</v>
      </c>
      <c r="AZ28" s="273">
        <f>'Учет 3б'!$Q$609</f>
        <v>0</v>
      </c>
      <c r="BA28" s="274">
        <f>'Учет 3б'!$Q$611</f>
        <v>0</v>
      </c>
      <c r="BB28" s="274">
        <f>'Учет 3б'!$Q$613</f>
        <v>0</v>
      </c>
      <c r="BC28" s="275">
        <f>'Учет 3б'!$Q$615</f>
        <v>0</v>
      </c>
      <c r="BD28" s="276">
        <f>'Учет 3б'!$Q$617</f>
        <v>0</v>
      </c>
      <c r="BE28" s="273">
        <f>'Учет 3б'!$R$609</f>
        <v>0</v>
      </c>
      <c r="BF28" s="274">
        <f>'Учет 3б'!$R$611</f>
        <v>0</v>
      </c>
      <c r="BG28" s="274">
        <f>'Учет 3б'!$R$613</f>
        <v>0</v>
      </c>
      <c r="BH28" s="275">
        <f>'Учет 3б'!$R$615</f>
        <v>0</v>
      </c>
      <c r="BI28" s="276">
        <f>'Учет 3б'!$R$617</f>
        <v>0</v>
      </c>
      <c r="BJ28" s="273">
        <f>'Учет 3б'!$S$609</f>
        <v>0</v>
      </c>
      <c r="BK28" s="274">
        <f>'Учет 3б'!$S$611</f>
        <v>0</v>
      </c>
      <c r="BL28" s="274">
        <f>'Учет 3б'!$S$613</f>
        <v>0</v>
      </c>
      <c r="BM28" s="275">
        <f>'Учет 3б'!$S$615</f>
        <v>0</v>
      </c>
      <c r="BN28" s="276">
        <f>'Учет 3б'!$S$617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90">
        <f>'Учет 3б'!$C$619</f>
        <v>325</v>
      </c>
      <c r="B29" s="269">
        <f>'Учет 3б'!$G$668</f>
        <v>0</v>
      </c>
      <c r="C29" s="270">
        <f>'Учет 3б'!$G$670</f>
        <v>0</v>
      </c>
      <c r="D29" s="270">
        <f>'Учет 3б'!$G$672</f>
        <v>0</v>
      </c>
      <c r="E29" s="271">
        <f>'Учет 3б'!$G$674</f>
        <v>0</v>
      </c>
      <c r="F29" s="272">
        <f>'Учет 3б'!$G$676</f>
        <v>0</v>
      </c>
      <c r="G29" s="269">
        <f>'Учет 3б'!$H$668</f>
        <v>0</v>
      </c>
      <c r="H29" s="270">
        <f>'Учет 3б'!$H$670</f>
        <v>0</v>
      </c>
      <c r="I29" s="270">
        <f>'Учет 3б'!$H$672</f>
        <v>0</v>
      </c>
      <c r="J29" s="271">
        <f>'Учет 3б'!$H$674</f>
        <v>0</v>
      </c>
      <c r="K29" s="272">
        <f>'Учет 3б'!$H$676</f>
        <v>0</v>
      </c>
      <c r="L29" s="269">
        <f>'Учет 3б'!$I$668</f>
        <v>0</v>
      </c>
      <c r="M29" s="270">
        <f>'Учет 3б'!$I$670</f>
        <v>0</v>
      </c>
      <c r="N29" s="270">
        <f>'Учет 3б'!$I$672</f>
        <v>0</v>
      </c>
      <c r="O29" s="271">
        <f>'Учет 3б'!$I$674</f>
        <v>0</v>
      </c>
      <c r="P29" s="272">
        <f>'Учет 3б'!$I$676</f>
        <v>0</v>
      </c>
      <c r="Q29" s="269">
        <f>'Учет 3б'!$J$668</f>
        <v>0</v>
      </c>
      <c r="R29" s="270">
        <f>'Учет 3б'!$J$670</f>
        <v>0</v>
      </c>
      <c r="S29" s="270">
        <f>'Учет 3б'!$J$672</f>
        <v>0</v>
      </c>
      <c r="T29" s="271">
        <f>'Учет 3б'!$J$674</f>
        <v>0</v>
      </c>
      <c r="U29" s="272">
        <f>'Учет 3б'!$J$676</f>
        <v>0</v>
      </c>
      <c r="V29" s="269">
        <f>'Учет 3б'!$K$668</f>
        <v>0</v>
      </c>
      <c r="W29" s="270">
        <f>'Учет 3б'!$K$670</f>
        <v>0</v>
      </c>
      <c r="X29" s="270">
        <f>'Учет 3б'!$K$672</f>
        <v>0</v>
      </c>
      <c r="Y29" s="271">
        <f>'Учет 3б'!$K$674</f>
        <v>0</v>
      </c>
      <c r="Z29" s="272">
        <f>'Учет 3б'!$K$676</f>
        <v>0</v>
      </c>
      <c r="AA29" s="269">
        <f>'Учет 3б'!$L$668</f>
        <v>0</v>
      </c>
      <c r="AB29" s="270">
        <f>'Учет 3б'!$L$670</f>
        <v>0</v>
      </c>
      <c r="AC29" s="270">
        <f>'Учет 3б'!$L$672</f>
        <v>0</v>
      </c>
      <c r="AD29" s="271">
        <f>'Учет 3б'!$L$674</f>
        <v>0</v>
      </c>
      <c r="AE29" s="272">
        <f>'Учет 3б'!$L$676</f>
        <v>0</v>
      </c>
      <c r="AF29" s="269">
        <f>'Учет 3б'!$M$668</f>
        <v>0</v>
      </c>
      <c r="AG29" s="270">
        <f>'Учет 3б'!$M$670</f>
        <v>0</v>
      </c>
      <c r="AH29" s="270">
        <f>'Учет 3б'!$M$672</f>
        <v>0</v>
      </c>
      <c r="AI29" s="271">
        <f>'Учет 3б'!$M$674</f>
        <v>0</v>
      </c>
      <c r="AJ29" s="272">
        <f>'Учет 3б'!$M$676</f>
        <v>0</v>
      </c>
      <c r="AK29" s="269">
        <f>'Учет 3б'!$N$668</f>
        <v>0</v>
      </c>
      <c r="AL29" s="270">
        <f>'Учет 3б'!$N$670</f>
        <v>0</v>
      </c>
      <c r="AM29" s="270">
        <f>'Учет 3б'!$N$672</f>
        <v>0</v>
      </c>
      <c r="AN29" s="271">
        <f>'Учет 3б'!$N$674</f>
        <v>0</v>
      </c>
      <c r="AO29" s="272">
        <f>'Учет 3б'!$N$676</f>
        <v>0</v>
      </c>
      <c r="AP29" s="269">
        <f>'Учет 3б'!$O$668</f>
        <v>0</v>
      </c>
      <c r="AQ29" s="270">
        <f>'Учет 3б'!$O$670</f>
        <v>0</v>
      </c>
      <c r="AR29" s="270">
        <f>'Учет 3б'!$O$672</f>
        <v>0</v>
      </c>
      <c r="AS29" s="271">
        <f>'Учет 3б'!$O$674</f>
        <v>0</v>
      </c>
      <c r="AT29" s="272">
        <f>'Учет 3б'!$O$676</f>
        <v>0</v>
      </c>
      <c r="AU29" s="269">
        <f>'Учет 3б'!$P$668</f>
        <v>0</v>
      </c>
      <c r="AV29" s="270">
        <f>'Учет 3б'!$P$670</f>
        <v>0</v>
      </c>
      <c r="AW29" s="270">
        <f>'Учет 3б'!$P$672</f>
        <v>0</v>
      </c>
      <c r="AX29" s="271">
        <f>'Учет 3б'!$P$674</f>
        <v>0</v>
      </c>
      <c r="AY29" s="272">
        <f>'Учет 3б'!$P$676</f>
        <v>0</v>
      </c>
      <c r="AZ29" s="269">
        <f>'Учет 3б'!$Q$668</f>
        <v>0</v>
      </c>
      <c r="BA29" s="270">
        <f>'Учет 3б'!$Q$670</f>
        <v>0</v>
      </c>
      <c r="BB29" s="270">
        <f>'Учет 3б'!$Q$672</f>
        <v>0</v>
      </c>
      <c r="BC29" s="271">
        <f>'Учет 3б'!$Q$674</f>
        <v>0</v>
      </c>
      <c r="BD29" s="272">
        <f>'Учет 3б'!$Q$676</f>
        <v>0</v>
      </c>
      <c r="BE29" s="269">
        <f>'Учет 3б'!$R$668</f>
        <v>0</v>
      </c>
      <c r="BF29" s="270">
        <f>'Учет 3б'!$R$670</f>
        <v>0</v>
      </c>
      <c r="BG29" s="270">
        <f>'Учет 3б'!$R$672</f>
        <v>0</v>
      </c>
      <c r="BH29" s="271">
        <f>'Учет 3б'!$R$674</f>
        <v>0</v>
      </c>
      <c r="BI29" s="272">
        <f>'Учет 3б'!$R$676</f>
        <v>0</v>
      </c>
      <c r="BJ29" s="269">
        <f>'Учет 3б'!$S$668</f>
        <v>0</v>
      </c>
      <c r="BK29" s="270">
        <f>'Учет 3б'!$S$670</f>
        <v>0</v>
      </c>
      <c r="BL29" s="270">
        <f>'Учет 3б'!$S$672</f>
        <v>0</v>
      </c>
      <c r="BM29" s="271">
        <f>'Учет 3б'!$S$674</f>
        <v>0</v>
      </c>
      <c r="BN29" s="272">
        <f>'Учет 3б'!$S$676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90"/>
      <c r="B30" s="273">
        <f>'Учет 3б'!$G$669</f>
        <v>0</v>
      </c>
      <c r="C30" s="274">
        <f>'Учет 3б'!$G$671</f>
        <v>0</v>
      </c>
      <c r="D30" s="274">
        <f>'Учет 3б'!$G$673</f>
        <v>0</v>
      </c>
      <c r="E30" s="275">
        <f>'Учет 3б'!$G$675</f>
        <v>0</v>
      </c>
      <c r="F30" s="276">
        <f>'Учет 3б'!$G$677</f>
        <v>0</v>
      </c>
      <c r="G30" s="273">
        <f>'Учет 3б'!$H$669</f>
        <v>0</v>
      </c>
      <c r="H30" s="274">
        <f>'Учет 3б'!$H$671</f>
        <v>0</v>
      </c>
      <c r="I30" s="274">
        <f>'Учет 3б'!$H$673</f>
        <v>0</v>
      </c>
      <c r="J30" s="275">
        <f>'Учет 3б'!$H$675</f>
        <v>0</v>
      </c>
      <c r="K30" s="276">
        <f>'Учет 3б'!$H$677</f>
        <v>0</v>
      </c>
      <c r="L30" s="273">
        <f>'Учет 3б'!$I$669</f>
        <v>0</v>
      </c>
      <c r="M30" s="274">
        <f>'Учет 3б'!$I$671</f>
        <v>0</v>
      </c>
      <c r="N30" s="274">
        <f>'Учет 3б'!$I$673</f>
        <v>0</v>
      </c>
      <c r="O30" s="275">
        <f>'Учет 3б'!$I$675</f>
        <v>0</v>
      </c>
      <c r="P30" s="276">
        <f>'Учет 3б'!$I$677</f>
        <v>0</v>
      </c>
      <c r="Q30" s="273">
        <f>'Учет 3б'!$J$669</f>
        <v>0</v>
      </c>
      <c r="R30" s="274">
        <f>'Учет 3б'!$J$671</f>
        <v>0</v>
      </c>
      <c r="S30" s="274">
        <f>'Учет 3б'!$J$673</f>
        <v>0</v>
      </c>
      <c r="T30" s="275">
        <f>'Учет 3б'!$J$675</f>
        <v>0</v>
      </c>
      <c r="U30" s="276">
        <f>'Учет 3б'!$J$677</f>
        <v>0</v>
      </c>
      <c r="V30" s="273">
        <f>'Учет 3б'!$K$669</f>
        <v>0</v>
      </c>
      <c r="W30" s="274">
        <f>'Учет 3б'!$K$671</f>
        <v>0</v>
      </c>
      <c r="X30" s="274">
        <f>'Учет 3б'!$K$673</f>
        <v>0</v>
      </c>
      <c r="Y30" s="275">
        <f>'Учет 3б'!$K$675</f>
        <v>0</v>
      </c>
      <c r="Z30" s="276">
        <f>'Учет 3б'!$K$677</f>
        <v>0</v>
      </c>
      <c r="AA30" s="273">
        <f>'Учет 3б'!$L$669</f>
        <v>0</v>
      </c>
      <c r="AB30" s="274">
        <f>'Учет 3б'!$L$671</f>
        <v>0</v>
      </c>
      <c r="AC30" s="274">
        <f>'Учет 3б'!$L$673</f>
        <v>0</v>
      </c>
      <c r="AD30" s="275">
        <f>'Учет 3б'!$L$675</f>
        <v>0</v>
      </c>
      <c r="AE30" s="276">
        <f>'Учет 3б'!$L$677</f>
        <v>0</v>
      </c>
      <c r="AF30" s="273">
        <f>'Учет 3б'!$M$669</f>
        <v>0</v>
      </c>
      <c r="AG30" s="274">
        <f>'Учет 3б'!$M$671</f>
        <v>0</v>
      </c>
      <c r="AH30" s="274">
        <f>'Учет 3б'!$M$673</f>
        <v>0</v>
      </c>
      <c r="AI30" s="275">
        <f>'Учет 3б'!$M$675</f>
        <v>0</v>
      </c>
      <c r="AJ30" s="276">
        <f>'Учет 3б'!$M$677</f>
        <v>0</v>
      </c>
      <c r="AK30" s="273">
        <f>'Учет 3б'!$N$669</f>
        <v>0</v>
      </c>
      <c r="AL30" s="274">
        <f>'Учет 3б'!$N$671</f>
        <v>0</v>
      </c>
      <c r="AM30" s="274">
        <f>'Учет 3б'!$N$673</f>
        <v>0</v>
      </c>
      <c r="AN30" s="275">
        <f>'Учет 3б'!$N$675</f>
        <v>0</v>
      </c>
      <c r="AO30" s="276">
        <f>'Учет 3б'!$N$677</f>
        <v>0</v>
      </c>
      <c r="AP30" s="273">
        <f>'Учет 3б'!$O$669</f>
        <v>0</v>
      </c>
      <c r="AQ30" s="274">
        <f>'Учет 3б'!$O$671</f>
        <v>0</v>
      </c>
      <c r="AR30" s="274">
        <f>'Учет 3б'!$O$673</f>
        <v>0</v>
      </c>
      <c r="AS30" s="275">
        <f>'Учет 3б'!$O$675</f>
        <v>0</v>
      </c>
      <c r="AT30" s="276">
        <f>'Учет 3б'!$O$677</f>
        <v>0</v>
      </c>
      <c r="AU30" s="273">
        <f>'Учет 3б'!$P$669</f>
        <v>0</v>
      </c>
      <c r="AV30" s="274">
        <f>'Учет 3б'!$P$671</f>
        <v>0</v>
      </c>
      <c r="AW30" s="274">
        <f>'Учет 3б'!$P$673</f>
        <v>0</v>
      </c>
      <c r="AX30" s="275">
        <f>'Учет 3б'!$P$675</f>
        <v>0</v>
      </c>
      <c r="AY30" s="276">
        <f>'Учет 3б'!$P$677</f>
        <v>0</v>
      </c>
      <c r="AZ30" s="273">
        <f>'Учет 3б'!$Q$669</f>
        <v>0</v>
      </c>
      <c r="BA30" s="274">
        <f>'Учет 3б'!$Q$671</f>
        <v>0</v>
      </c>
      <c r="BB30" s="274">
        <f>'Учет 3б'!$Q$673</f>
        <v>0</v>
      </c>
      <c r="BC30" s="275">
        <f>'Учет 3б'!$Q$675</f>
        <v>0</v>
      </c>
      <c r="BD30" s="276">
        <f>'Учет 3б'!$Q$677</f>
        <v>0</v>
      </c>
      <c r="BE30" s="273">
        <f>'Учет 3б'!$R$669</f>
        <v>0</v>
      </c>
      <c r="BF30" s="274">
        <f>'Учет 3б'!$R$671</f>
        <v>0</v>
      </c>
      <c r="BG30" s="274">
        <f>'Учет 3б'!$R$673</f>
        <v>0</v>
      </c>
      <c r="BH30" s="275">
        <f>'Учет 3б'!$R$675</f>
        <v>0</v>
      </c>
      <c r="BI30" s="276">
        <f>'Учет 3б'!$R$677</f>
        <v>0</v>
      </c>
      <c r="BJ30" s="273">
        <f>'Учет 3б'!$S$669</f>
        <v>0</v>
      </c>
      <c r="BK30" s="274">
        <f>'Учет 3б'!$S$671</f>
        <v>0</v>
      </c>
      <c r="BL30" s="274">
        <f>'Учет 3б'!$S$673</f>
        <v>0</v>
      </c>
      <c r="BM30" s="275">
        <f>'Учет 3б'!$S$675</f>
        <v>0</v>
      </c>
      <c r="BN30" s="276">
        <f>'Учет 3б'!$S$677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90">
        <f>'Учет 3б'!$C$679</f>
        <v>326</v>
      </c>
      <c r="B31" s="269">
        <f>'Учет 3б'!$G$728</f>
        <v>0</v>
      </c>
      <c r="C31" s="270">
        <f>'Учет 3б'!$G$730</f>
        <v>0</v>
      </c>
      <c r="D31" s="270">
        <f>'Учет 3б'!$G$732</f>
        <v>0</v>
      </c>
      <c r="E31" s="271">
        <f>'Учет 3б'!$G$734</f>
        <v>0</v>
      </c>
      <c r="F31" s="272">
        <f>'Учет 3б'!$G$736</f>
        <v>0</v>
      </c>
      <c r="G31" s="269">
        <f>'Учет 3б'!$H$728</f>
        <v>0</v>
      </c>
      <c r="H31" s="270">
        <f>'Учет 3б'!$H$730</f>
        <v>0</v>
      </c>
      <c r="I31" s="270">
        <f>'Учет 3б'!$H$732</f>
        <v>0</v>
      </c>
      <c r="J31" s="271">
        <f>'Учет 3б'!$H$734</f>
        <v>0</v>
      </c>
      <c r="K31" s="272">
        <f>'Учет 3б'!$H$736</f>
        <v>0</v>
      </c>
      <c r="L31" s="269">
        <f>'Учет 3б'!$I$728</f>
        <v>0</v>
      </c>
      <c r="M31" s="270">
        <f>'Учет 3б'!$I$730</f>
        <v>0</v>
      </c>
      <c r="N31" s="270">
        <f>'Учет 3б'!$I$732</f>
        <v>0</v>
      </c>
      <c r="O31" s="271">
        <f>'Учет 3б'!$I$734</f>
        <v>0</v>
      </c>
      <c r="P31" s="272">
        <f>'Учет 3б'!$I$736</f>
        <v>0</v>
      </c>
      <c r="Q31" s="269">
        <f>'Учет 3б'!$J$728</f>
        <v>0</v>
      </c>
      <c r="R31" s="270">
        <f>'Учет 3б'!$J$730</f>
        <v>0</v>
      </c>
      <c r="S31" s="270">
        <f>'Учет 3б'!$J$732</f>
        <v>0</v>
      </c>
      <c r="T31" s="271">
        <f>'Учет 3б'!$J$734</f>
        <v>0</v>
      </c>
      <c r="U31" s="272">
        <f>'Учет 3б'!$J$736</f>
        <v>0</v>
      </c>
      <c r="V31" s="269">
        <f>'Учет 3б'!$K$728</f>
        <v>0</v>
      </c>
      <c r="W31" s="270">
        <f>'Учет 3б'!$K$730</f>
        <v>0</v>
      </c>
      <c r="X31" s="270">
        <f>'Учет 3б'!$K$732</f>
        <v>0</v>
      </c>
      <c r="Y31" s="271">
        <f>'Учет 3б'!$K$734</f>
        <v>0</v>
      </c>
      <c r="Z31" s="272">
        <f>'Учет 3б'!$K$736</f>
        <v>0</v>
      </c>
      <c r="AA31" s="269">
        <f>'Учет 3б'!$L$728</f>
        <v>0</v>
      </c>
      <c r="AB31" s="270">
        <f>'Учет 3б'!$L$730</f>
        <v>0</v>
      </c>
      <c r="AC31" s="270">
        <f>'Учет 3б'!$L$732</f>
        <v>0</v>
      </c>
      <c r="AD31" s="271">
        <f>'Учет 3б'!$L$734</f>
        <v>0</v>
      </c>
      <c r="AE31" s="272">
        <f>'Учет 3б'!$L$736</f>
        <v>0</v>
      </c>
      <c r="AF31" s="269">
        <f>'Учет 3б'!$M$728</f>
        <v>0</v>
      </c>
      <c r="AG31" s="270">
        <f>'Учет 3б'!$M$730</f>
        <v>0</v>
      </c>
      <c r="AH31" s="270">
        <f>'Учет 3б'!$M$732</f>
        <v>0</v>
      </c>
      <c r="AI31" s="271">
        <f>'Учет 3б'!$M$734</f>
        <v>0</v>
      </c>
      <c r="AJ31" s="272">
        <f>'Учет 3б'!$M$736</f>
        <v>0</v>
      </c>
      <c r="AK31" s="269">
        <f>'Учет 3б'!$N$728</f>
        <v>0</v>
      </c>
      <c r="AL31" s="270">
        <f>'Учет 3б'!$N$730</f>
        <v>0</v>
      </c>
      <c r="AM31" s="270">
        <f>'Учет 3б'!$N$732</f>
        <v>0</v>
      </c>
      <c r="AN31" s="271">
        <f>'Учет 3б'!$N$734</f>
        <v>0</v>
      </c>
      <c r="AO31" s="272">
        <f>'Учет 3б'!$N$736</f>
        <v>0</v>
      </c>
      <c r="AP31" s="269">
        <f>'Учет 3б'!$O$728</f>
        <v>0</v>
      </c>
      <c r="AQ31" s="270">
        <f>'Учет 3б'!$O$730</f>
        <v>0</v>
      </c>
      <c r="AR31" s="270">
        <f>'Учет 3б'!$O$732</f>
        <v>0</v>
      </c>
      <c r="AS31" s="271">
        <f>'Учет 3б'!$O$734</f>
        <v>0</v>
      </c>
      <c r="AT31" s="272">
        <f>'Учет 3б'!$O$736</f>
        <v>0</v>
      </c>
      <c r="AU31" s="269">
        <f>'Учет 3б'!$P$728</f>
        <v>0</v>
      </c>
      <c r="AV31" s="270">
        <f>'Учет 3б'!$P$730</f>
        <v>0</v>
      </c>
      <c r="AW31" s="270">
        <f>'Учет 3б'!$P$732</f>
        <v>0</v>
      </c>
      <c r="AX31" s="271">
        <f>'Учет 3б'!$P$734</f>
        <v>0</v>
      </c>
      <c r="AY31" s="272">
        <f>'Учет 3б'!$P$736</f>
        <v>0</v>
      </c>
      <c r="AZ31" s="269">
        <f>'Учет 3б'!$Q$728</f>
        <v>0</v>
      </c>
      <c r="BA31" s="270">
        <f>'Учет 3б'!$Q$730</f>
        <v>0</v>
      </c>
      <c r="BB31" s="270">
        <f>'Учет 3б'!$Q$732</f>
        <v>0</v>
      </c>
      <c r="BC31" s="271">
        <f>'Учет 3б'!$Q$734</f>
        <v>0</v>
      </c>
      <c r="BD31" s="272">
        <f>'Учет 3б'!$Q$736</f>
        <v>0</v>
      </c>
      <c r="BE31" s="269">
        <f>'Учет 3б'!$R$728</f>
        <v>0</v>
      </c>
      <c r="BF31" s="270">
        <f>'Учет 3б'!$R$730</f>
        <v>0</v>
      </c>
      <c r="BG31" s="270">
        <f>'Учет 3б'!$R$732</f>
        <v>0</v>
      </c>
      <c r="BH31" s="271">
        <f>'Учет 3б'!$R$734</f>
        <v>0</v>
      </c>
      <c r="BI31" s="272">
        <f>'Учет 3б'!$R$736</f>
        <v>0</v>
      </c>
      <c r="BJ31" s="269">
        <f>'Учет 3б'!$S$728</f>
        <v>0</v>
      </c>
      <c r="BK31" s="270">
        <f>'Учет 3б'!$S$730</f>
        <v>0</v>
      </c>
      <c r="BL31" s="270">
        <f>'Учет 3б'!$S$732</f>
        <v>0</v>
      </c>
      <c r="BM31" s="271">
        <f>'Учет 3б'!$S$734</f>
        <v>0</v>
      </c>
      <c r="BN31" s="272">
        <f>'Учет 3б'!$S$736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7"/>
      <c r="B32" s="273">
        <f>'Учет 3б'!$G$729</f>
        <v>0</v>
      </c>
      <c r="C32" s="274">
        <f>'Учет 3б'!$G$731</f>
        <v>0</v>
      </c>
      <c r="D32" s="274">
        <f>'Учет 3б'!$G$733</f>
        <v>0</v>
      </c>
      <c r="E32" s="275">
        <f>'Учет 3б'!$G$735</f>
        <v>0</v>
      </c>
      <c r="F32" s="276">
        <f>'Учет 3б'!$G$737</f>
        <v>0</v>
      </c>
      <c r="G32" s="273">
        <f>'Учет 3б'!$H$729</f>
        <v>0</v>
      </c>
      <c r="H32" s="274">
        <f>'Учет 3б'!$H$731</f>
        <v>0</v>
      </c>
      <c r="I32" s="274">
        <f>'Учет 3б'!$H$733</f>
        <v>0</v>
      </c>
      <c r="J32" s="275">
        <f>'Учет 3б'!$H$735</f>
        <v>0</v>
      </c>
      <c r="K32" s="276">
        <f>'Учет 3б'!$H$737</f>
        <v>0</v>
      </c>
      <c r="L32" s="273">
        <f>'Учет 3б'!$I$729</f>
        <v>0</v>
      </c>
      <c r="M32" s="274">
        <f>'Учет 3б'!$I$731</f>
        <v>0</v>
      </c>
      <c r="N32" s="274">
        <f>'Учет 3б'!$I$733</f>
        <v>0</v>
      </c>
      <c r="O32" s="275">
        <f>'Учет 3б'!$I$735</f>
        <v>0</v>
      </c>
      <c r="P32" s="276">
        <f>'Учет 3б'!$I$737</f>
        <v>0</v>
      </c>
      <c r="Q32" s="273">
        <f>'Учет 3б'!$J$729</f>
        <v>0</v>
      </c>
      <c r="R32" s="274">
        <f>'Учет 3б'!$J$731</f>
        <v>0</v>
      </c>
      <c r="S32" s="274">
        <f>'Учет 3б'!$J$733</f>
        <v>0</v>
      </c>
      <c r="T32" s="275">
        <f>'Учет 3б'!$J$735</f>
        <v>0</v>
      </c>
      <c r="U32" s="276">
        <f>'Учет 3б'!$J$737</f>
        <v>0</v>
      </c>
      <c r="V32" s="273">
        <f>'Учет 3б'!$K$729</f>
        <v>0</v>
      </c>
      <c r="W32" s="274">
        <f>'Учет 3б'!$K$731</f>
        <v>0</v>
      </c>
      <c r="X32" s="274">
        <f>'Учет 3б'!$K$733</f>
        <v>0</v>
      </c>
      <c r="Y32" s="275">
        <f>'Учет 3б'!$K$735</f>
        <v>0</v>
      </c>
      <c r="Z32" s="276">
        <f>'Учет 3б'!$K$737</f>
        <v>0</v>
      </c>
      <c r="AA32" s="273">
        <f>'Учет 3б'!$L$729</f>
        <v>0</v>
      </c>
      <c r="AB32" s="274">
        <f>'Учет 3б'!$L$731</f>
        <v>0</v>
      </c>
      <c r="AC32" s="274">
        <f>'Учет 3б'!$L$733</f>
        <v>0</v>
      </c>
      <c r="AD32" s="275">
        <f>'Учет 3б'!$L$735</f>
        <v>0</v>
      </c>
      <c r="AE32" s="276">
        <f>'Учет 3б'!$L$737</f>
        <v>0</v>
      </c>
      <c r="AF32" s="273">
        <f>'Учет 3б'!$M$729</f>
        <v>0</v>
      </c>
      <c r="AG32" s="274">
        <f>'Учет 3б'!$M$731</f>
        <v>0</v>
      </c>
      <c r="AH32" s="274">
        <f>'Учет 3б'!$M$733</f>
        <v>0</v>
      </c>
      <c r="AI32" s="275">
        <f>'Учет 3б'!$M$735</f>
        <v>0</v>
      </c>
      <c r="AJ32" s="276">
        <f>'Учет 3б'!$M$737</f>
        <v>0</v>
      </c>
      <c r="AK32" s="273">
        <f>'Учет 3б'!$N$729</f>
        <v>0</v>
      </c>
      <c r="AL32" s="274">
        <f>'Учет 3б'!$N$731</f>
        <v>0</v>
      </c>
      <c r="AM32" s="274">
        <f>'Учет 3б'!$N$733</f>
        <v>0</v>
      </c>
      <c r="AN32" s="275">
        <f>'Учет 3б'!$N$735</f>
        <v>0</v>
      </c>
      <c r="AO32" s="276">
        <f>'Учет 3б'!$N$737</f>
        <v>0</v>
      </c>
      <c r="AP32" s="273">
        <f>'Учет 3б'!$O$729</f>
        <v>0</v>
      </c>
      <c r="AQ32" s="274">
        <f>'Учет 3б'!$O$731</f>
        <v>0</v>
      </c>
      <c r="AR32" s="274">
        <f>'Учет 3б'!$O$733</f>
        <v>0</v>
      </c>
      <c r="AS32" s="275">
        <f>'Учет 3б'!$O$735</f>
        <v>0</v>
      </c>
      <c r="AT32" s="276">
        <f>'Учет 3б'!$O$737</f>
        <v>0</v>
      </c>
      <c r="AU32" s="273">
        <f>'Учет 3б'!$P$729</f>
        <v>0</v>
      </c>
      <c r="AV32" s="274">
        <f>'Учет 3б'!$P$731</f>
        <v>0</v>
      </c>
      <c r="AW32" s="274">
        <f>'Учет 3б'!$P$733</f>
        <v>0</v>
      </c>
      <c r="AX32" s="275">
        <f>'Учет 3б'!$P$735</f>
        <v>0</v>
      </c>
      <c r="AY32" s="276">
        <f>'Учет 3б'!$P$737</f>
        <v>0</v>
      </c>
      <c r="AZ32" s="273">
        <f>'Учет 3б'!$Q$729</f>
        <v>0</v>
      </c>
      <c r="BA32" s="274">
        <f>'Учет 3б'!$Q$731</f>
        <v>0</v>
      </c>
      <c r="BB32" s="274">
        <f>'Учет 3б'!$Q$733</f>
        <v>0</v>
      </c>
      <c r="BC32" s="275">
        <f>'Учет 3б'!$Q$735</f>
        <v>0</v>
      </c>
      <c r="BD32" s="276">
        <f>'Учет 3б'!$Q$737</f>
        <v>0</v>
      </c>
      <c r="BE32" s="273">
        <f>'Учет 3б'!$R$729</f>
        <v>0</v>
      </c>
      <c r="BF32" s="274">
        <f>'Учет 3б'!$R$731</f>
        <v>0</v>
      </c>
      <c r="BG32" s="274">
        <f>'Учет 3б'!$R$733</f>
        <v>0</v>
      </c>
      <c r="BH32" s="275">
        <f>'Учет 3б'!$R$735</f>
        <v>0</v>
      </c>
      <c r="BI32" s="276">
        <f>'Учет 3б'!$R$737</f>
        <v>0</v>
      </c>
      <c r="BJ32" s="273">
        <f>'Учет 3б'!$S$729</f>
        <v>0</v>
      </c>
      <c r="BK32" s="274">
        <f>'Учет 3б'!$S$731</f>
        <v>0</v>
      </c>
      <c r="BL32" s="274">
        <f>'Учет 3б'!$S$733</f>
        <v>0</v>
      </c>
      <c r="BM32" s="275">
        <f>'Учет 3б'!$S$735</f>
        <v>0</v>
      </c>
      <c r="BN32" s="276">
        <f>'Учет 3б'!$S$737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customHeight="1">
      <c r="A33" s="1291">
        <v>32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customHeight="1" thickBot="1">
      <c r="A34" s="1292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customHeight="1">
      <c r="A35" s="1296">
        <f>'Учет 3б'!$C$753</f>
        <v>331</v>
      </c>
      <c r="B35" s="269">
        <f>'Учет 3б'!$G$802</f>
        <v>0</v>
      </c>
      <c r="C35" s="270">
        <f>'Учет 3б'!$G$804</f>
        <v>0</v>
      </c>
      <c r="D35" s="270">
        <f>'Учет 3б'!$G$806</f>
        <v>0</v>
      </c>
      <c r="E35" s="271">
        <f>'Учет 3б'!$G$808</f>
        <v>0</v>
      </c>
      <c r="F35" s="272">
        <f>'Учет 3б'!$G$810</f>
        <v>0</v>
      </c>
      <c r="G35" s="269">
        <f>'Учет 3б'!$H$802</f>
        <v>0</v>
      </c>
      <c r="H35" s="270">
        <f>'Учет 3б'!$H$804</f>
        <v>0</v>
      </c>
      <c r="I35" s="270">
        <f>'Учет 3б'!$H$806</f>
        <v>0</v>
      </c>
      <c r="J35" s="271">
        <f>'Учет 3б'!$H$808</f>
        <v>0</v>
      </c>
      <c r="K35" s="272">
        <f>'Учет 3б'!$H$810</f>
        <v>0</v>
      </c>
      <c r="L35" s="269">
        <f>'Учет 3б'!$I$802</f>
        <v>0</v>
      </c>
      <c r="M35" s="270">
        <f>'Учет 3б'!$I$804</f>
        <v>0</v>
      </c>
      <c r="N35" s="270">
        <f>'Учет 3б'!$I$806</f>
        <v>0</v>
      </c>
      <c r="O35" s="271">
        <f>'Учет 3б'!$I$808</f>
        <v>0</v>
      </c>
      <c r="P35" s="272">
        <f>'Учет 3б'!$I$810</f>
        <v>0</v>
      </c>
      <c r="Q35" s="269">
        <f>'Учет 3б'!$J$802</f>
        <v>0</v>
      </c>
      <c r="R35" s="270">
        <f>'Учет 3б'!$J$804</f>
        <v>0</v>
      </c>
      <c r="S35" s="270">
        <f>'Учет 3б'!$J$806</f>
        <v>0</v>
      </c>
      <c r="T35" s="271">
        <f>'Учет 3б'!$J$808</f>
        <v>0</v>
      </c>
      <c r="U35" s="272">
        <f>'Учет 3б'!$J$810</f>
        <v>0</v>
      </c>
      <c r="V35" s="269">
        <f>'Учет 3б'!$K$802</f>
        <v>0</v>
      </c>
      <c r="W35" s="270">
        <f>'Учет 3б'!$K$804</f>
        <v>0</v>
      </c>
      <c r="X35" s="270">
        <f>'Учет 3б'!$K$806</f>
        <v>0</v>
      </c>
      <c r="Y35" s="271">
        <f>'Учет 3б'!$K$808</f>
        <v>0</v>
      </c>
      <c r="Z35" s="272">
        <f>'Учет 3б'!$K$810</f>
        <v>0</v>
      </c>
      <c r="AA35" s="269">
        <f>'Учет 3б'!$L$802</f>
        <v>0</v>
      </c>
      <c r="AB35" s="270">
        <f>'Учет 3б'!$L$804</f>
        <v>0</v>
      </c>
      <c r="AC35" s="270">
        <f>'Учет 3б'!$L$806</f>
        <v>0</v>
      </c>
      <c r="AD35" s="271">
        <f>'Учет 3б'!$L$808</f>
        <v>0</v>
      </c>
      <c r="AE35" s="272">
        <f>'Учет 3б'!$L$810</f>
        <v>0</v>
      </c>
      <c r="AF35" s="269">
        <f>'Учет 3б'!$M$802</f>
        <v>0</v>
      </c>
      <c r="AG35" s="270">
        <f>'Учет 3б'!$M$804</f>
        <v>0</v>
      </c>
      <c r="AH35" s="270">
        <f>'Учет 3б'!$M$806</f>
        <v>0</v>
      </c>
      <c r="AI35" s="271">
        <f>'Учет 3б'!$M$808</f>
        <v>0</v>
      </c>
      <c r="AJ35" s="272">
        <f>'Учет 3б'!$M$810</f>
        <v>0</v>
      </c>
      <c r="AK35" s="269">
        <f>'Учет 3б'!$N$802</f>
        <v>0</v>
      </c>
      <c r="AL35" s="270">
        <f>'Учет 3б'!$N$804</f>
        <v>0</v>
      </c>
      <c r="AM35" s="270">
        <f>'Учет 3б'!$N$806</f>
        <v>0</v>
      </c>
      <c r="AN35" s="271">
        <f>'Учет 3б'!$N$808</f>
        <v>0</v>
      </c>
      <c r="AO35" s="272">
        <f>'Учет 3б'!$N$810</f>
        <v>0</v>
      </c>
      <c r="AP35" s="269">
        <f>'Учет 3б'!$O$802</f>
        <v>0</v>
      </c>
      <c r="AQ35" s="270">
        <f>'Учет 3б'!$O$804</f>
        <v>0</v>
      </c>
      <c r="AR35" s="270">
        <f>'Учет 3б'!$O$806</f>
        <v>0</v>
      </c>
      <c r="AS35" s="271">
        <f>'Учет 3б'!$O$808</f>
        <v>0</v>
      </c>
      <c r="AT35" s="272">
        <f>'Учет 3б'!$O$810</f>
        <v>0</v>
      </c>
      <c r="AU35" s="269">
        <f>'Учет 3б'!$P$802</f>
        <v>0</v>
      </c>
      <c r="AV35" s="270">
        <f>'Учет 3б'!$P$804</f>
        <v>0</v>
      </c>
      <c r="AW35" s="270">
        <f>'Учет 3б'!$P$806</f>
        <v>0</v>
      </c>
      <c r="AX35" s="271">
        <f>'Учет 3б'!$P$808</f>
        <v>0</v>
      </c>
      <c r="AY35" s="272">
        <f>'Учет 3б'!$P$810</f>
        <v>0</v>
      </c>
      <c r="AZ35" s="269">
        <f>'Учет 3б'!$Q$802</f>
        <v>0</v>
      </c>
      <c r="BA35" s="270">
        <f>'Учет 3б'!$Q$804</f>
        <v>0</v>
      </c>
      <c r="BB35" s="270">
        <f>'Учет 3б'!$Q$806</f>
        <v>0</v>
      </c>
      <c r="BC35" s="271">
        <f>'Учет 3б'!$Q$808</f>
        <v>0</v>
      </c>
      <c r="BD35" s="272">
        <f>'Учет 3б'!$Q$810</f>
        <v>0</v>
      </c>
      <c r="BE35" s="269">
        <f>'Учет 3б'!$R$802</f>
        <v>0</v>
      </c>
      <c r="BF35" s="270">
        <f>'Учет 3б'!$R$804</f>
        <v>0</v>
      </c>
      <c r="BG35" s="270">
        <f>'Учет 3б'!$R$806</f>
        <v>0</v>
      </c>
      <c r="BH35" s="271">
        <f>'Учет 3б'!$R$808</f>
        <v>0</v>
      </c>
      <c r="BI35" s="272">
        <f>'Учет 3б'!$R$810</f>
        <v>0</v>
      </c>
      <c r="BJ35" s="269">
        <f>'Учет 3б'!$S$802</f>
        <v>0</v>
      </c>
      <c r="BK35" s="270">
        <f>'Учет 3б'!$S$804</f>
        <v>0</v>
      </c>
      <c r="BL35" s="270">
        <f>'Учет 3б'!$S$806</f>
        <v>0</v>
      </c>
      <c r="BM35" s="271">
        <f>'Учет 3б'!$S$808</f>
        <v>0</v>
      </c>
      <c r="BN35" s="272">
        <f>'Учет 3б'!$S$810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customHeight="1" thickBot="1">
      <c r="A36" s="1290"/>
      <c r="B36" s="273">
        <f>'Учет 3б'!$G$803</f>
        <v>0</v>
      </c>
      <c r="C36" s="274">
        <f>'Учет 3б'!$G$805</f>
        <v>0</v>
      </c>
      <c r="D36" s="274">
        <f>'Учет 3б'!$G$807</f>
        <v>0</v>
      </c>
      <c r="E36" s="275">
        <f>'Учет 3б'!$G$809</f>
        <v>0</v>
      </c>
      <c r="F36" s="276">
        <f>'Учет 3б'!$G$811</f>
        <v>0</v>
      </c>
      <c r="G36" s="273">
        <f>'Учет 3б'!$H$803</f>
        <v>0</v>
      </c>
      <c r="H36" s="274">
        <f>'Учет 3б'!$H$805</f>
        <v>0</v>
      </c>
      <c r="I36" s="274">
        <f>'Учет 3б'!$H$807</f>
        <v>0</v>
      </c>
      <c r="J36" s="275">
        <f>'Учет 3б'!$H$809</f>
        <v>0</v>
      </c>
      <c r="K36" s="276">
        <f>'Учет 3б'!$H$811</f>
        <v>0</v>
      </c>
      <c r="L36" s="273">
        <f>'Учет 3б'!$I$803</f>
        <v>0</v>
      </c>
      <c r="M36" s="274">
        <f>'Учет 3б'!$I$805</f>
        <v>0</v>
      </c>
      <c r="N36" s="274">
        <f>'Учет 3б'!$I$807</f>
        <v>0</v>
      </c>
      <c r="O36" s="275">
        <f>'Учет 3б'!$I$809</f>
        <v>0</v>
      </c>
      <c r="P36" s="276">
        <f>'Учет 3б'!$I$811</f>
        <v>0</v>
      </c>
      <c r="Q36" s="273">
        <f>'Учет 3б'!$J$803</f>
        <v>0</v>
      </c>
      <c r="R36" s="274">
        <f>'Учет 3б'!$J$805</f>
        <v>0</v>
      </c>
      <c r="S36" s="274">
        <f>'Учет 3б'!$J$807</f>
        <v>0</v>
      </c>
      <c r="T36" s="275">
        <f>'Учет 3б'!$J$809</f>
        <v>0</v>
      </c>
      <c r="U36" s="276">
        <f>'Учет 3б'!$J$811</f>
        <v>0</v>
      </c>
      <c r="V36" s="273">
        <f>'Учет 3б'!$K$803</f>
        <v>0</v>
      </c>
      <c r="W36" s="274">
        <f>'Учет 3б'!$K$805</f>
        <v>0</v>
      </c>
      <c r="X36" s="274">
        <f>'Учет 3б'!$K$807</f>
        <v>0</v>
      </c>
      <c r="Y36" s="275">
        <f>'Учет 3б'!$K$809</f>
        <v>0</v>
      </c>
      <c r="Z36" s="276">
        <f>'Учет 3б'!$K$811</f>
        <v>0</v>
      </c>
      <c r="AA36" s="273">
        <f>'Учет 3б'!$L$803</f>
        <v>0</v>
      </c>
      <c r="AB36" s="274">
        <f>'Учет 3б'!$L$805</f>
        <v>0</v>
      </c>
      <c r="AC36" s="274">
        <f>'Учет 3б'!$L$807</f>
        <v>0</v>
      </c>
      <c r="AD36" s="275">
        <f>'Учет 3б'!$L$809</f>
        <v>0</v>
      </c>
      <c r="AE36" s="276">
        <f>'Учет 3б'!$L$811</f>
        <v>0</v>
      </c>
      <c r="AF36" s="273">
        <f>'Учет 3б'!$M$803</f>
        <v>0</v>
      </c>
      <c r="AG36" s="274">
        <f>'Учет 3б'!$M$805</f>
        <v>0</v>
      </c>
      <c r="AH36" s="274">
        <f>'Учет 3б'!$M$807</f>
        <v>0</v>
      </c>
      <c r="AI36" s="275">
        <f>'Учет 3б'!$M$809</f>
        <v>0</v>
      </c>
      <c r="AJ36" s="276">
        <f>'Учет 3б'!$M$811</f>
        <v>0</v>
      </c>
      <c r="AK36" s="273">
        <f>'Учет 3б'!$N$803</f>
        <v>0</v>
      </c>
      <c r="AL36" s="274">
        <f>'Учет 3б'!$N$805</f>
        <v>0</v>
      </c>
      <c r="AM36" s="274">
        <f>'Учет 3б'!$N$807</f>
        <v>0</v>
      </c>
      <c r="AN36" s="275">
        <f>'Учет 3б'!$N$809</f>
        <v>0</v>
      </c>
      <c r="AO36" s="276">
        <f>'Учет 3б'!$N$811</f>
        <v>0</v>
      </c>
      <c r="AP36" s="273">
        <f>'Учет 3б'!$O$803</f>
        <v>0</v>
      </c>
      <c r="AQ36" s="274">
        <f>'Учет 3б'!$O$805</f>
        <v>0</v>
      </c>
      <c r="AR36" s="274">
        <f>'Учет 3б'!$O$807</f>
        <v>0</v>
      </c>
      <c r="AS36" s="275">
        <f>'Учет 3б'!$O$809</f>
        <v>0</v>
      </c>
      <c r="AT36" s="276">
        <f>'Учет 3б'!$O$811</f>
        <v>0</v>
      </c>
      <c r="AU36" s="273">
        <f>'Учет 3б'!$P$803</f>
        <v>0</v>
      </c>
      <c r="AV36" s="274">
        <f>'Учет 3б'!$P$805</f>
        <v>0</v>
      </c>
      <c r="AW36" s="274">
        <f>'Учет 3б'!$P$807</f>
        <v>0</v>
      </c>
      <c r="AX36" s="275">
        <f>'Учет 3б'!$P$809</f>
        <v>0</v>
      </c>
      <c r="AY36" s="276">
        <f>'Учет 3б'!$P$811</f>
        <v>0</v>
      </c>
      <c r="AZ36" s="273">
        <f>'Учет 3б'!$Q$803</f>
        <v>0</v>
      </c>
      <c r="BA36" s="274">
        <f>'Учет 3б'!$Q$805</f>
        <v>0</v>
      </c>
      <c r="BB36" s="274">
        <f>'Учет 3б'!$Q$807</f>
        <v>0</v>
      </c>
      <c r="BC36" s="275">
        <f>'Учет 3б'!$Q$809</f>
        <v>0</v>
      </c>
      <c r="BD36" s="276">
        <f>'Учет 3б'!$Q$811</f>
        <v>0</v>
      </c>
      <c r="BE36" s="273">
        <f>'Учет 3б'!$R$803</f>
        <v>0</v>
      </c>
      <c r="BF36" s="274">
        <f>'Учет 3б'!$R$805</f>
        <v>0</v>
      </c>
      <c r="BG36" s="274">
        <f>'Учет 3б'!$R$807</f>
        <v>0</v>
      </c>
      <c r="BH36" s="275">
        <f>'Учет 3б'!$R$809</f>
        <v>0</v>
      </c>
      <c r="BI36" s="276">
        <f>'Учет 3б'!$R$811</f>
        <v>0</v>
      </c>
      <c r="BJ36" s="273">
        <f>'Учет 3б'!$S$803</f>
        <v>0</v>
      </c>
      <c r="BK36" s="274">
        <f>'Учет 3б'!$S$805</f>
        <v>0</v>
      </c>
      <c r="BL36" s="274">
        <f>'Учет 3б'!$S$807</f>
        <v>0</v>
      </c>
      <c r="BM36" s="275">
        <f>'Учет 3б'!$S$809</f>
        <v>0</v>
      </c>
      <c r="BN36" s="276">
        <f>'Учет 3б'!$S$811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customHeight="1">
      <c r="A37" s="1290">
        <f>'Учет 3б'!$C$813</f>
        <v>332</v>
      </c>
      <c r="B37" s="269">
        <f>'Учет 3б'!$G$862</f>
        <v>0</v>
      </c>
      <c r="C37" s="270">
        <f>'Учет 3б'!$G$864</f>
        <v>0</v>
      </c>
      <c r="D37" s="270">
        <f>'Учет 3б'!$G$866</f>
        <v>0</v>
      </c>
      <c r="E37" s="271">
        <f>'Учет 3б'!$G$868</f>
        <v>0</v>
      </c>
      <c r="F37" s="272">
        <f>'Учет 3б'!$G$870</f>
        <v>0</v>
      </c>
      <c r="G37" s="269">
        <f>'Учет 3б'!$H$862</f>
        <v>0</v>
      </c>
      <c r="H37" s="270">
        <f>'Учет 3б'!$H$864</f>
        <v>0</v>
      </c>
      <c r="I37" s="270">
        <f>'Учет 3б'!$H$866</f>
        <v>0</v>
      </c>
      <c r="J37" s="271">
        <f>'Учет 3б'!$H$868</f>
        <v>0</v>
      </c>
      <c r="K37" s="272">
        <f>'Учет 3б'!$H$870</f>
        <v>0</v>
      </c>
      <c r="L37" s="269">
        <f>'Учет 3б'!$I$862</f>
        <v>0</v>
      </c>
      <c r="M37" s="270">
        <f>'Учет 3б'!$I$864</f>
        <v>0</v>
      </c>
      <c r="N37" s="270">
        <f>'Учет 3б'!$I$866</f>
        <v>0</v>
      </c>
      <c r="O37" s="271">
        <f>'Учет 3б'!$I$868</f>
        <v>0</v>
      </c>
      <c r="P37" s="272">
        <f>'Учет 3б'!$I$870</f>
        <v>0</v>
      </c>
      <c r="Q37" s="269">
        <f>'Учет 3б'!$J$862</f>
        <v>0</v>
      </c>
      <c r="R37" s="270">
        <f>'Учет 3б'!$J$864</f>
        <v>0</v>
      </c>
      <c r="S37" s="270">
        <f>'Учет 3б'!$J$866</f>
        <v>0</v>
      </c>
      <c r="T37" s="271">
        <f>'Учет 3б'!$J$868</f>
        <v>0</v>
      </c>
      <c r="U37" s="272">
        <f>'Учет 3б'!$J$870</f>
        <v>0</v>
      </c>
      <c r="V37" s="269">
        <f>'Учет 3б'!$K$862</f>
        <v>0</v>
      </c>
      <c r="W37" s="270">
        <f>'Учет 3б'!$K$864</f>
        <v>0</v>
      </c>
      <c r="X37" s="270">
        <f>'Учет 3б'!$K$866</f>
        <v>0</v>
      </c>
      <c r="Y37" s="271">
        <f>'Учет 3б'!$K$868</f>
        <v>0</v>
      </c>
      <c r="Z37" s="272">
        <f>'Учет 3б'!$K$870</f>
        <v>0</v>
      </c>
      <c r="AA37" s="269">
        <f>'Учет 3б'!$L$862</f>
        <v>0</v>
      </c>
      <c r="AB37" s="270">
        <f>'Учет 3б'!$L$864</f>
        <v>0</v>
      </c>
      <c r="AC37" s="270">
        <f>'Учет 3б'!$L$866</f>
        <v>0</v>
      </c>
      <c r="AD37" s="271">
        <f>'Учет 3б'!$L$868</f>
        <v>0</v>
      </c>
      <c r="AE37" s="272">
        <f>'Учет 3б'!$L$870</f>
        <v>0</v>
      </c>
      <c r="AF37" s="269">
        <f>'Учет 3б'!$M$862</f>
        <v>0</v>
      </c>
      <c r="AG37" s="270">
        <f>'Учет 3б'!$M$864</f>
        <v>0</v>
      </c>
      <c r="AH37" s="270">
        <f>'Учет 3б'!$M$866</f>
        <v>0</v>
      </c>
      <c r="AI37" s="271">
        <f>'Учет 3б'!$M$868</f>
        <v>0</v>
      </c>
      <c r="AJ37" s="272">
        <f>'Учет 3б'!$M$870</f>
        <v>0</v>
      </c>
      <c r="AK37" s="269">
        <f>'Учет 3б'!$N$862</f>
        <v>0</v>
      </c>
      <c r="AL37" s="270">
        <f>'Учет 3б'!$N$864</f>
        <v>0</v>
      </c>
      <c r="AM37" s="270">
        <f>'Учет 3б'!$N$866</f>
        <v>0</v>
      </c>
      <c r="AN37" s="271">
        <f>'Учет 3б'!$N$868</f>
        <v>0</v>
      </c>
      <c r="AO37" s="272">
        <f>'Учет 3б'!$N$870</f>
        <v>0</v>
      </c>
      <c r="AP37" s="269">
        <f>'Учет 3б'!$O$862</f>
        <v>0</v>
      </c>
      <c r="AQ37" s="270">
        <f>'Учет 3б'!$O$864</f>
        <v>0</v>
      </c>
      <c r="AR37" s="270">
        <f>'Учет 3б'!$O$866</f>
        <v>0</v>
      </c>
      <c r="AS37" s="271">
        <f>'Учет 3б'!$O$868</f>
        <v>0</v>
      </c>
      <c r="AT37" s="272">
        <f>'Учет 3б'!$O$870</f>
        <v>0</v>
      </c>
      <c r="AU37" s="269">
        <f>'Учет 3б'!$P$862</f>
        <v>0</v>
      </c>
      <c r="AV37" s="270">
        <f>'Учет 3б'!$P$864</f>
        <v>0</v>
      </c>
      <c r="AW37" s="270">
        <f>'Учет 3б'!$P$866</f>
        <v>0</v>
      </c>
      <c r="AX37" s="271">
        <f>'Учет 3б'!$P$868</f>
        <v>0</v>
      </c>
      <c r="AY37" s="272">
        <f>'Учет 3б'!$P$870</f>
        <v>0</v>
      </c>
      <c r="AZ37" s="269">
        <f>'Учет 3б'!$Q$862</f>
        <v>0</v>
      </c>
      <c r="BA37" s="270">
        <f>'Учет 3б'!$Q$864</f>
        <v>0</v>
      </c>
      <c r="BB37" s="270">
        <f>'Учет 3б'!$Q$866</f>
        <v>0</v>
      </c>
      <c r="BC37" s="271">
        <f>'Учет 3б'!$Q$868</f>
        <v>0</v>
      </c>
      <c r="BD37" s="272">
        <f>'Учет 3б'!$Q$870</f>
        <v>0</v>
      </c>
      <c r="BE37" s="269">
        <f>'Учет 3б'!$R$862</f>
        <v>0</v>
      </c>
      <c r="BF37" s="270">
        <f>'Учет 3б'!$R$864</f>
        <v>0</v>
      </c>
      <c r="BG37" s="270">
        <f>'Учет 3б'!$R$866</f>
        <v>0</v>
      </c>
      <c r="BH37" s="271">
        <f>'Учет 3б'!$R$868</f>
        <v>0</v>
      </c>
      <c r="BI37" s="272">
        <f>'Учет 3б'!$R$870</f>
        <v>0</v>
      </c>
      <c r="BJ37" s="269">
        <f>'Учет 3б'!$S$862</f>
        <v>0</v>
      </c>
      <c r="BK37" s="270">
        <f>'Учет 3б'!$S$864</f>
        <v>0</v>
      </c>
      <c r="BL37" s="270">
        <f>'Учет 3б'!$S$866</f>
        <v>0</v>
      </c>
      <c r="BM37" s="271">
        <f>'Учет 3б'!$S$868</f>
        <v>0</v>
      </c>
      <c r="BN37" s="272">
        <f>'Учет 3б'!$S$870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customHeight="1" thickBot="1">
      <c r="A38" s="1290"/>
      <c r="B38" s="273">
        <f>'Учет 3б'!$G$863</f>
        <v>0</v>
      </c>
      <c r="C38" s="274">
        <f>'Учет 3б'!$G$865</f>
        <v>0</v>
      </c>
      <c r="D38" s="274">
        <f>'Учет 3б'!$G$867</f>
        <v>0</v>
      </c>
      <c r="E38" s="275">
        <f>'Учет 3б'!$G$869</f>
        <v>0</v>
      </c>
      <c r="F38" s="276">
        <f>'Учет 3б'!$G$871</f>
        <v>0</v>
      </c>
      <c r="G38" s="273">
        <f>'Учет 3б'!$H$863</f>
        <v>0</v>
      </c>
      <c r="H38" s="274">
        <f>'Учет 3б'!$H$865</f>
        <v>0</v>
      </c>
      <c r="I38" s="274">
        <f>'Учет 3б'!$H$867</f>
        <v>0</v>
      </c>
      <c r="J38" s="275">
        <f>'Учет 3б'!$H$869</f>
        <v>0</v>
      </c>
      <c r="K38" s="276">
        <f>'Учет 3б'!$H$871</f>
        <v>0</v>
      </c>
      <c r="L38" s="273">
        <f>'Учет 3б'!$I$863</f>
        <v>0</v>
      </c>
      <c r="M38" s="274">
        <f>'Учет 3б'!$I$865</f>
        <v>0</v>
      </c>
      <c r="N38" s="274">
        <f>'Учет 3б'!$I$867</f>
        <v>0</v>
      </c>
      <c r="O38" s="275">
        <f>'Учет 3б'!$I$869</f>
        <v>0</v>
      </c>
      <c r="P38" s="276">
        <f>'Учет 3б'!$I$871</f>
        <v>0</v>
      </c>
      <c r="Q38" s="273">
        <f>'Учет 3б'!$J$863</f>
        <v>0</v>
      </c>
      <c r="R38" s="274">
        <f>'Учет 3б'!$J$865</f>
        <v>0</v>
      </c>
      <c r="S38" s="274">
        <f>'Учет 3б'!$J$867</f>
        <v>0</v>
      </c>
      <c r="T38" s="275">
        <f>'Учет 3б'!$J$869</f>
        <v>0</v>
      </c>
      <c r="U38" s="276">
        <f>'Учет 3б'!$J$871</f>
        <v>0</v>
      </c>
      <c r="V38" s="273">
        <f>'Учет 3б'!$K$863</f>
        <v>0</v>
      </c>
      <c r="W38" s="274">
        <f>'Учет 3б'!$K$865</f>
        <v>0</v>
      </c>
      <c r="X38" s="274">
        <f>'Учет 3б'!$K$867</f>
        <v>0</v>
      </c>
      <c r="Y38" s="275">
        <f>'Учет 3б'!$K$869</f>
        <v>0</v>
      </c>
      <c r="Z38" s="276">
        <f>'Учет 3б'!$K$871</f>
        <v>0</v>
      </c>
      <c r="AA38" s="273">
        <f>'Учет 3б'!$L$863</f>
        <v>0</v>
      </c>
      <c r="AB38" s="274">
        <f>'Учет 3б'!$L$865</f>
        <v>0</v>
      </c>
      <c r="AC38" s="274">
        <f>'Учет 3б'!$L$867</f>
        <v>0</v>
      </c>
      <c r="AD38" s="275">
        <f>'Учет 3б'!$L$869</f>
        <v>0</v>
      </c>
      <c r="AE38" s="276">
        <f>'Учет 3б'!$L$871</f>
        <v>0</v>
      </c>
      <c r="AF38" s="273">
        <f>'Учет 3б'!$M$863</f>
        <v>0</v>
      </c>
      <c r="AG38" s="274">
        <f>'Учет 3б'!$M$865</f>
        <v>0</v>
      </c>
      <c r="AH38" s="274">
        <f>'Учет 3б'!$M$867</f>
        <v>0</v>
      </c>
      <c r="AI38" s="275">
        <f>'Учет 3б'!$M$869</f>
        <v>0</v>
      </c>
      <c r="AJ38" s="276">
        <f>'Учет 3б'!$M$871</f>
        <v>0</v>
      </c>
      <c r="AK38" s="273">
        <f>'Учет 3б'!$N$863</f>
        <v>0</v>
      </c>
      <c r="AL38" s="274">
        <f>'Учет 3б'!$N$865</f>
        <v>0</v>
      </c>
      <c r="AM38" s="274">
        <f>'Учет 3б'!$N$867</f>
        <v>0</v>
      </c>
      <c r="AN38" s="275">
        <f>'Учет 3б'!$N$869</f>
        <v>0</v>
      </c>
      <c r="AO38" s="276">
        <f>'Учет 3б'!$N$871</f>
        <v>0</v>
      </c>
      <c r="AP38" s="273">
        <f>'Учет 3б'!$O$863</f>
        <v>0</v>
      </c>
      <c r="AQ38" s="274">
        <f>'Учет 3б'!$O$865</f>
        <v>0</v>
      </c>
      <c r="AR38" s="274">
        <f>'Учет 3б'!$O$867</f>
        <v>0</v>
      </c>
      <c r="AS38" s="275">
        <f>'Учет 3б'!$O$869</f>
        <v>0</v>
      </c>
      <c r="AT38" s="276">
        <f>'Учет 3б'!$O$871</f>
        <v>0</v>
      </c>
      <c r="AU38" s="273">
        <f>'Учет 3б'!$P$863</f>
        <v>0</v>
      </c>
      <c r="AV38" s="274">
        <f>'Учет 3б'!$P$865</f>
        <v>0</v>
      </c>
      <c r="AW38" s="274">
        <f>'Учет 3б'!$P$867</f>
        <v>0</v>
      </c>
      <c r="AX38" s="275">
        <f>'Учет 3б'!$P$869</f>
        <v>0</v>
      </c>
      <c r="AY38" s="276">
        <f>'Учет 3б'!$P$871</f>
        <v>0</v>
      </c>
      <c r="AZ38" s="273">
        <f>'Учет 3б'!$Q$863</f>
        <v>0</v>
      </c>
      <c r="BA38" s="274">
        <f>'Учет 3б'!$Q$865</f>
        <v>0</v>
      </c>
      <c r="BB38" s="274">
        <f>'Учет 3б'!$Q$867</f>
        <v>0</v>
      </c>
      <c r="BC38" s="275">
        <f>'Учет 3б'!$Q$869</f>
        <v>0</v>
      </c>
      <c r="BD38" s="276">
        <f>'Учет 3б'!$Q$871</f>
        <v>0</v>
      </c>
      <c r="BE38" s="273">
        <f>'Учет 3б'!$R$863</f>
        <v>0</v>
      </c>
      <c r="BF38" s="274">
        <f>'Учет 3б'!$R$865</f>
        <v>0</v>
      </c>
      <c r="BG38" s="274">
        <f>'Учет 3б'!$R$867</f>
        <v>0</v>
      </c>
      <c r="BH38" s="275">
        <f>'Учет 3б'!$R$869</f>
        <v>0</v>
      </c>
      <c r="BI38" s="276">
        <f>'Учет 3б'!$R$871</f>
        <v>0</v>
      </c>
      <c r="BJ38" s="273">
        <f>'Учет 3б'!$S$863</f>
        <v>0</v>
      </c>
      <c r="BK38" s="274">
        <f>'Учет 3б'!$S$865</f>
        <v>0</v>
      </c>
      <c r="BL38" s="274">
        <f>'Учет 3б'!$S$867</f>
        <v>0</v>
      </c>
      <c r="BM38" s="275">
        <f>'Учет 3б'!$S$869</f>
        <v>0</v>
      </c>
      <c r="BN38" s="276">
        <f>'Учет 3б'!$S$871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customHeight="1">
      <c r="A39" s="1290">
        <f>'Учет 3б'!$C$873</f>
        <v>333</v>
      </c>
      <c r="B39" s="269">
        <f>'Учет 3б'!$G$922</f>
        <v>0</v>
      </c>
      <c r="C39" s="270">
        <f>'Учет 3б'!$G$924</f>
        <v>0</v>
      </c>
      <c r="D39" s="270">
        <f>'Учет 3б'!$G$926</f>
        <v>0</v>
      </c>
      <c r="E39" s="271">
        <f>'Учет 3б'!$G$928</f>
        <v>0</v>
      </c>
      <c r="F39" s="272">
        <f>'Учет 3б'!$G$930</f>
        <v>0</v>
      </c>
      <c r="G39" s="269">
        <f>'Учет 3б'!$H$922</f>
        <v>0</v>
      </c>
      <c r="H39" s="270">
        <f>'Учет 3б'!$H$924</f>
        <v>0</v>
      </c>
      <c r="I39" s="270">
        <f>'Учет 3б'!$H$926</f>
        <v>0</v>
      </c>
      <c r="J39" s="271">
        <f>'Учет 3б'!$H$928</f>
        <v>0</v>
      </c>
      <c r="K39" s="272">
        <f>'Учет 3б'!$H$930</f>
        <v>0</v>
      </c>
      <c r="L39" s="269">
        <f>'Учет 3б'!$I$922</f>
        <v>0</v>
      </c>
      <c r="M39" s="270">
        <f>'Учет 3б'!$I$924</f>
        <v>0</v>
      </c>
      <c r="N39" s="270">
        <f>'Учет 3б'!$I$926</f>
        <v>0</v>
      </c>
      <c r="O39" s="271">
        <f>'Учет 3б'!$I$928</f>
        <v>0</v>
      </c>
      <c r="P39" s="272">
        <f>'Учет 3б'!$I$930</f>
        <v>0</v>
      </c>
      <c r="Q39" s="269">
        <f>'Учет 3б'!$J$922</f>
        <v>0</v>
      </c>
      <c r="R39" s="270">
        <f>'Учет 3б'!$J$924</f>
        <v>0</v>
      </c>
      <c r="S39" s="270">
        <f>'Учет 3б'!$J$926</f>
        <v>0</v>
      </c>
      <c r="T39" s="271">
        <f>'Учет 3б'!$J$928</f>
        <v>0</v>
      </c>
      <c r="U39" s="272">
        <f>'Учет 3б'!$J$930</f>
        <v>0</v>
      </c>
      <c r="V39" s="269">
        <f>'Учет 3б'!$K$922</f>
        <v>0</v>
      </c>
      <c r="W39" s="270">
        <f>'Учет 3б'!$K$924</f>
        <v>0</v>
      </c>
      <c r="X39" s="270">
        <f>'Учет 3б'!$K$926</f>
        <v>0</v>
      </c>
      <c r="Y39" s="271">
        <f>'Учет 3б'!$K$928</f>
        <v>0</v>
      </c>
      <c r="Z39" s="272">
        <f>'Учет 3б'!$K$930</f>
        <v>0</v>
      </c>
      <c r="AA39" s="269">
        <f>'Учет 3б'!$L$922</f>
        <v>0</v>
      </c>
      <c r="AB39" s="270">
        <f>'Учет 3б'!$L$924</f>
        <v>0</v>
      </c>
      <c r="AC39" s="270">
        <f>'Учет 3б'!$L$926</f>
        <v>0</v>
      </c>
      <c r="AD39" s="271">
        <f>'Учет 3б'!$L$928</f>
        <v>0</v>
      </c>
      <c r="AE39" s="272">
        <f>'Учет 3б'!$L$930</f>
        <v>0</v>
      </c>
      <c r="AF39" s="269">
        <f>'Учет 3б'!$M$922</f>
        <v>0</v>
      </c>
      <c r="AG39" s="270">
        <f>'Учет 3б'!$M$924</f>
        <v>0</v>
      </c>
      <c r="AH39" s="270">
        <f>'Учет 3б'!$M$926</f>
        <v>0</v>
      </c>
      <c r="AI39" s="271">
        <f>'Учет 3б'!$M$928</f>
        <v>0</v>
      </c>
      <c r="AJ39" s="272">
        <f>'Учет 3б'!$M$930</f>
        <v>0</v>
      </c>
      <c r="AK39" s="269">
        <f>'Учет 3б'!$N$922</f>
        <v>0</v>
      </c>
      <c r="AL39" s="270">
        <f>'Учет 3б'!$N$924</f>
        <v>0</v>
      </c>
      <c r="AM39" s="270">
        <f>'Учет 3б'!$N$926</f>
        <v>0</v>
      </c>
      <c r="AN39" s="271">
        <f>'Учет 3б'!$N$928</f>
        <v>0</v>
      </c>
      <c r="AO39" s="272">
        <f>'Учет 3б'!$N$930</f>
        <v>0</v>
      </c>
      <c r="AP39" s="269">
        <f>'Учет 3б'!$O$922</f>
        <v>0</v>
      </c>
      <c r="AQ39" s="270">
        <f>'Учет 3б'!$O$924</f>
        <v>0</v>
      </c>
      <c r="AR39" s="270">
        <f>'Учет 3б'!$O$926</f>
        <v>0</v>
      </c>
      <c r="AS39" s="271">
        <f>'Учет 3б'!$O$928</f>
        <v>0</v>
      </c>
      <c r="AT39" s="272">
        <f>'Учет 3б'!$O$930</f>
        <v>0</v>
      </c>
      <c r="AU39" s="269">
        <f>'Учет 3б'!$P$922</f>
        <v>0</v>
      </c>
      <c r="AV39" s="270">
        <f>'Учет 3б'!$P$924</f>
        <v>0</v>
      </c>
      <c r="AW39" s="270">
        <f>'Учет 3б'!$P$926</f>
        <v>0</v>
      </c>
      <c r="AX39" s="271">
        <f>'Учет 3б'!$P$928</f>
        <v>0</v>
      </c>
      <c r="AY39" s="272">
        <f>'Учет 3б'!$P$930</f>
        <v>0</v>
      </c>
      <c r="AZ39" s="269">
        <f>'Учет 3б'!$Q$922</f>
        <v>0</v>
      </c>
      <c r="BA39" s="270">
        <f>'Учет 3б'!$Q$924</f>
        <v>0</v>
      </c>
      <c r="BB39" s="270">
        <f>'Учет 3б'!$Q$926</f>
        <v>0</v>
      </c>
      <c r="BC39" s="271">
        <f>'Учет 3б'!$Q$928</f>
        <v>0</v>
      </c>
      <c r="BD39" s="272">
        <f>'Учет 3б'!$Q$930</f>
        <v>0</v>
      </c>
      <c r="BE39" s="269">
        <f>'Учет 3б'!$R$922</f>
        <v>0</v>
      </c>
      <c r="BF39" s="270">
        <f>'Учет 3б'!$R$924</f>
        <v>0</v>
      </c>
      <c r="BG39" s="270">
        <f>'Учет 3б'!$R$926</f>
        <v>0</v>
      </c>
      <c r="BH39" s="271">
        <f>'Учет 3б'!$R$928</f>
        <v>0</v>
      </c>
      <c r="BI39" s="272">
        <f>'Учет 3б'!$R$930</f>
        <v>0</v>
      </c>
      <c r="BJ39" s="269">
        <f>'Учет 3б'!$S$922</f>
        <v>0</v>
      </c>
      <c r="BK39" s="270">
        <f>'Учет 3б'!$S$924</f>
        <v>0</v>
      </c>
      <c r="BL39" s="270">
        <f>'Учет 3б'!$S$926</f>
        <v>0</v>
      </c>
      <c r="BM39" s="271">
        <f>'Учет 3б'!$S$928</f>
        <v>0</v>
      </c>
      <c r="BN39" s="272">
        <f>'Учет 3б'!$S$930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customHeight="1" thickBot="1">
      <c r="A40" s="1290"/>
      <c r="B40" s="273">
        <f>'Учет 3б'!$G$923</f>
        <v>0</v>
      </c>
      <c r="C40" s="274">
        <f>'Учет 3б'!$G$925</f>
        <v>0</v>
      </c>
      <c r="D40" s="274">
        <f>'Учет 3б'!$G$927</f>
        <v>0</v>
      </c>
      <c r="E40" s="275">
        <f>'Учет 3б'!$G$929</f>
        <v>0</v>
      </c>
      <c r="F40" s="276">
        <f>'Учет 3б'!$G$931</f>
        <v>0</v>
      </c>
      <c r="G40" s="273">
        <f>'Учет 3б'!$H$923</f>
        <v>0</v>
      </c>
      <c r="H40" s="274">
        <f>'Учет 3б'!$H$925</f>
        <v>0</v>
      </c>
      <c r="I40" s="274">
        <f>'Учет 3б'!$H$927</f>
        <v>0</v>
      </c>
      <c r="J40" s="275">
        <f>'Учет 3б'!$H$929</f>
        <v>0</v>
      </c>
      <c r="K40" s="276">
        <f>'Учет 3б'!$H$931</f>
        <v>0</v>
      </c>
      <c r="L40" s="273">
        <f>'Учет 3б'!$I$923</f>
        <v>0</v>
      </c>
      <c r="M40" s="274">
        <f>'Учет 3б'!$I$925</f>
        <v>0</v>
      </c>
      <c r="N40" s="274">
        <f>'Учет 3б'!$I$927</f>
        <v>0</v>
      </c>
      <c r="O40" s="275">
        <f>'Учет 3б'!$I$929</f>
        <v>0</v>
      </c>
      <c r="P40" s="276">
        <f>'Учет 3б'!$I$931</f>
        <v>0</v>
      </c>
      <c r="Q40" s="273">
        <f>'Учет 3б'!$J$923</f>
        <v>0</v>
      </c>
      <c r="R40" s="274">
        <f>'Учет 3б'!$J$925</f>
        <v>0</v>
      </c>
      <c r="S40" s="274">
        <f>'Учет 3б'!$J$927</f>
        <v>0</v>
      </c>
      <c r="T40" s="275">
        <f>'Учет 3б'!$J$929</f>
        <v>0</v>
      </c>
      <c r="U40" s="276">
        <f>'Учет 3б'!$J$931</f>
        <v>0</v>
      </c>
      <c r="V40" s="273">
        <f>'Учет 3б'!$K$923</f>
        <v>0</v>
      </c>
      <c r="W40" s="274">
        <f>'Учет 3б'!$K$925</f>
        <v>0</v>
      </c>
      <c r="X40" s="274">
        <f>'Учет 3б'!$K$927</f>
        <v>0</v>
      </c>
      <c r="Y40" s="275">
        <f>'Учет 3б'!$K$929</f>
        <v>0</v>
      </c>
      <c r="Z40" s="276">
        <f>'Учет 3б'!$K$931</f>
        <v>0</v>
      </c>
      <c r="AA40" s="273">
        <f>'Учет 3б'!$L$923</f>
        <v>0</v>
      </c>
      <c r="AB40" s="274">
        <f>'Учет 3б'!$L$925</f>
        <v>0</v>
      </c>
      <c r="AC40" s="274">
        <f>'Учет 3б'!$L$927</f>
        <v>0</v>
      </c>
      <c r="AD40" s="275">
        <f>'Учет 3б'!$L$929</f>
        <v>0</v>
      </c>
      <c r="AE40" s="276">
        <f>'Учет 3б'!$L$931</f>
        <v>0</v>
      </c>
      <c r="AF40" s="273">
        <f>'Учет 3б'!$M$923</f>
        <v>0</v>
      </c>
      <c r="AG40" s="274">
        <f>'Учет 3б'!$M$925</f>
        <v>0</v>
      </c>
      <c r="AH40" s="274">
        <f>'Учет 3б'!$M$927</f>
        <v>0</v>
      </c>
      <c r="AI40" s="275">
        <f>'Учет 3б'!$M$929</f>
        <v>0</v>
      </c>
      <c r="AJ40" s="276">
        <f>'Учет 3б'!$M$931</f>
        <v>0</v>
      </c>
      <c r="AK40" s="273">
        <f>'Учет 3б'!$N$923</f>
        <v>0</v>
      </c>
      <c r="AL40" s="274">
        <f>'Учет 3б'!$N$925</f>
        <v>0</v>
      </c>
      <c r="AM40" s="274">
        <f>'Учет 3б'!$N$927</f>
        <v>0</v>
      </c>
      <c r="AN40" s="275">
        <f>'Учет 3б'!$N$929</f>
        <v>0</v>
      </c>
      <c r="AO40" s="276">
        <f>'Учет 3б'!$N$931</f>
        <v>0</v>
      </c>
      <c r="AP40" s="273">
        <f>'Учет 3б'!$O$923</f>
        <v>0</v>
      </c>
      <c r="AQ40" s="274">
        <f>'Учет 3б'!$O$925</f>
        <v>0</v>
      </c>
      <c r="AR40" s="274">
        <f>'Учет 3б'!$O$927</f>
        <v>0</v>
      </c>
      <c r="AS40" s="275">
        <f>'Учет 3б'!$O$929</f>
        <v>0</v>
      </c>
      <c r="AT40" s="276">
        <f>'Учет 3б'!$O$931</f>
        <v>0</v>
      </c>
      <c r="AU40" s="273">
        <f>'Учет 3б'!$P$923</f>
        <v>0</v>
      </c>
      <c r="AV40" s="274">
        <f>'Учет 3б'!$P$925</f>
        <v>0</v>
      </c>
      <c r="AW40" s="274">
        <f>'Учет 3б'!$P$927</f>
        <v>0</v>
      </c>
      <c r="AX40" s="275">
        <f>'Учет 3б'!$P$929</f>
        <v>0</v>
      </c>
      <c r="AY40" s="276">
        <f>'Учет 3б'!$P$931</f>
        <v>0</v>
      </c>
      <c r="AZ40" s="273">
        <f>'Учет 3б'!$Q$923</f>
        <v>0</v>
      </c>
      <c r="BA40" s="274">
        <f>'Учет 3б'!$Q$925</f>
        <v>0</v>
      </c>
      <c r="BB40" s="274">
        <f>'Учет 3б'!$Q$927</f>
        <v>0</v>
      </c>
      <c r="BC40" s="275">
        <f>'Учет 3б'!$Q$929</f>
        <v>0</v>
      </c>
      <c r="BD40" s="276">
        <f>'Учет 3б'!$Q$931</f>
        <v>0</v>
      </c>
      <c r="BE40" s="273">
        <f>'Учет 3б'!$R$923</f>
        <v>0</v>
      </c>
      <c r="BF40" s="274">
        <f>'Учет 3б'!$R$925</f>
        <v>0</v>
      </c>
      <c r="BG40" s="274">
        <f>'Учет 3б'!$R$927</f>
        <v>0</v>
      </c>
      <c r="BH40" s="275">
        <f>'Учет 3б'!$R$929</f>
        <v>0</v>
      </c>
      <c r="BI40" s="276">
        <f>'Учет 3б'!$R$931</f>
        <v>0</v>
      </c>
      <c r="BJ40" s="273">
        <f>'Учет 3б'!$S$923</f>
        <v>0</v>
      </c>
      <c r="BK40" s="274">
        <f>'Учет 3б'!$S$925</f>
        <v>0</v>
      </c>
      <c r="BL40" s="274">
        <f>'Учет 3б'!$S$927</f>
        <v>0</v>
      </c>
      <c r="BM40" s="275">
        <f>'Учет 3б'!$S$929</f>
        <v>0</v>
      </c>
      <c r="BN40" s="276">
        <f>'Учет 3б'!$S$931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customHeight="1">
      <c r="A41" s="1290">
        <f>'Учет 3б'!$C$933</f>
        <v>334</v>
      </c>
      <c r="B41" s="269">
        <f>'Учет 3б'!$G$982</f>
        <v>0</v>
      </c>
      <c r="C41" s="270">
        <f>'Учет 3б'!$G$984</f>
        <v>0</v>
      </c>
      <c r="D41" s="270">
        <f>'Учет 3б'!$G$986</f>
        <v>0</v>
      </c>
      <c r="E41" s="271">
        <f>'Учет 3б'!$G$988</f>
        <v>0</v>
      </c>
      <c r="F41" s="272">
        <f>'Учет 3б'!$G$990</f>
        <v>0</v>
      </c>
      <c r="G41" s="269">
        <f>'Учет 3б'!$H$982</f>
        <v>0</v>
      </c>
      <c r="H41" s="270">
        <f>'Учет 3б'!$H$984</f>
        <v>0</v>
      </c>
      <c r="I41" s="270">
        <f>'Учет 3б'!$H$986</f>
        <v>0</v>
      </c>
      <c r="J41" s="271">
        <f>'Учет 3б'!$H$988</f>
        <v>0</v>
      </c>
      <c r="K41" s="272">
        <f>'Учет 3б'!$H$990</f>
        <v>0</v>
      </c>
      <c r="L41" s="269">
        <f>'Учет 3б'!$I$982</f>
        <v>0</v>
      </c>
      <c r="M41" s="270">
        <f>'Учет 3б'!$I$984</f>
        <v>0</v>
      </c>
      <c r="N41" s="270">
        <f>'Учет 3б'!$I$986</f>
        <v>0</v>
      </c>
      <c r="O41" s="271">
        <f>'Учет 3б'!$I$988</f>
        <v>0</v>
      </c>
      <c r="P41" s="272">
        <f>'Учет 3б'!$I$990</f>
        <v>0</v>
      </c>
      <c r="Q41" s="269">
        <f>'Учет 3б'!$J$982</f>
        <v>0</v>
      </c>
      <c r="R41" s="270">
        <f>'Учет 3б'!$J$984</f>
        <v>0</v>
      </c>
      <c r="S41" s="270">
        <f>'Учет 3б'!$J$986</f>
        <v>0</v>
      </c>
      <c r="T41" s="271">
        <f>'Учет 3б'!$J$988</f>
        <v>0</v>
      </c>
      <c r="U41" s="272">
        <f>'Учет 3б'!$J$990</f>
        <v>0</v>
      </c>
      <c r="V41" s="269">
        <f>'Учет 3б'!$K$982</f>
        <v>0</v>
      </c>
      <c r="W41" s="270">
        <f>'Учет 3б'!$K$984</f>
        <v>0</v>
      </c>
      <c r="X41" s="270">
        <f>'Учет 3б'!$K$986</f>
        <v>0</v>
      </c>
      <c r="Y41" s="271">
        <f>'Учет 3б'!$K$988</f>
        <v>0</v>
      </c>
      <c r="Z41" s="272">
        <f>'Учет 3б'!$K$990</f>
        <v>0</v>
      </c>
      <c r="AA41" s="269">
        <f>'Учет 3б'!$L$982</f>
        <v>0</v>
      </c>
      <c r="AB41" s="270">
        <f>'Учет 3б'!$L$984</f>
        <v>0</v>
      </c>
      <c r="AC41" s="270">
        <f>'Учет 3б'!$L$986</f>
        <v>0</v>
      </c>
      <c r="AD41" s="271">
        <f>'Учет 3б'!$L$988</f>
        <v>0</v>
      </c>
      <c r="AE41" s="272">
        <f>'Учет 3б'!$L$990</f>
        <v>0</v>
      </c>
      <c r="AF41" s="269">
        <f>'Учет 3б'!$M$982</f>
        <v>0</v>
      </c>
      <c r="AG41" s="270">
        <f>'Учет 3б'!$M$984</f>
        <v>0</v>
      </c>
      <c r="AH41" s="270">
        <f>'Учет 3б'!$M$986</f>
        <v>0</v>
      </c>
      <c r="AI41" s="271">
        <f>'Учет 3б'!$M$988</f>
        <v>0</v>
      </c>
      <c r="AJ41" s="272">
        <f>'Учет 3б'!$M$990</f>
        <v>0</v>
      </c>
      <c r="AK41" s="269">
        <f>'Учет 3б'!$N$982</f>
        <v>0</v>
      </c>
      <c r="AL41" s="270">
        <f>'Учет 3б'!$N$984</f>
        <v>0</v>
      </c>
      <c r="AM41" s="270">
        <f>'Учет 3б'!$N$986</f>
        <v>0</v>
      </c>
      <c r="AN41" s="271">
        <f>'Учет 3б'!$N$988</f>
        <v>0</v>
      </c>
      <c r="AO41" s="272">
        <f>'Учет 3б'!$N$990</f>
        <v>0</v>
      </c>
      <c r="AP41" s="269">
        <f>'Учет 3б'!$O$982</f>
        <v>0</v>
      </c>
      <c r="AQ41" s="270">
        <f>'Учет 3б'!$O$984</f>
        <v>0</v>
      </c>
      <c r="AR41" s="270">
        <f>'Учет 3б'!$O$986</f>
        <v>0</v>
      </c>
      <c r="AS41" s="271">
        <f>'Учет 3б'!$O$988</f>
        <v>0</v>
      </c>
      <c r="AT41" s="272">
        <f>'Учет 3б'!$O$990</f>
        <v>0</v>
      </c>
      <c r="AU41" s="269">
        <f>'Учет 3б'!$P$982</f>
        <v>0</v>
      </c>
      <c r="AV41" s="270">
        <f>'Учет 3б'!$P$984</f>
        <v>0</v>
      </c>
      <c r="AW41" s="270">
        <f>'Учет 3б'!$P$986</f>
        <v>0</v>
      </c>
      <c r="AX41" s="271">
        <f>'Учет 3б'!$P$988</f>
        <v>0</v>
      </c>
      <c r="AY41" s="272">
        <f>'Учет 3б'!$P$990</f>
        <v>0</v>
      </c>
      <c r="AZ41" s="269">
        <f>'Учет 3б'!$Q$982</f>
        <v>0</v>
      </c>
      <c r="BA41" s="270">
        <f>'Учет 3б'!$Q$984</f>
        <v>0</v>
      </c>
      <c r="BB41" s="270">
        <f>'Учет 3б'!$Q$986</f>
        <v>0</v>
      </c>
      <c r="BC41" s="271">
        <f>'Учет 3б'!$Q$988</f>
        <v>0</v>
      </c>
      <c r="BD41" s="272">
        <f>'Учет 3б'!$Q$990</f>
        <v>0</v>
      </c>
      <c r="BE41" s="269">
        <f>'Учет 3б'!$R$982</f>
        <v>0</v>
      </c>
      <c r="BF41" s="270">
        <f>'Учет 3б'!$R$984</f>
        <v>0</v>
      </c>
      <c r="BG41" s="270">
        <f>'Учет 3б'!$R$986</f>
        <v>0</v>
      </c>
      <c r="BH41" s="271">
        <f>'Учет 3б'!$R$988</f>
        <v>0</v>
      </c>
      <c r="BI41" s="272">
        <f>'Учет 3б'!$R$990</f>
        <v>0</v>
      </c>
      <c r="BJ41" s="269">
        <f>'Учет 3б'!$S$982</f>
        <v>0</v>
      </c>
      <c r="BK41" s="270">
        <f>'Учет 3б'!$S$984</f>
        <v>0</v>
      </c>
      <c r="BL41" s="270">
        <f>'Учет 3б'!$S$986</f>
        <v>0</v>
      </c>
      <c r="BM41" s="271">
        <f>'Учет 3б'!$S$988</f>
        <v>0</v>
      </c>
      <c r="BN41" s="272">
        <f>'Учет 3б'!$S$990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customHeight="1" thickBot="1">
      <c r="A42" s="1290"/>
      <c r="B42" s="273">
        <f>'Учет 3б'!$G$983</f>
        <v>0</v>
      </c>
      <c r="C42" s="274">
        <f>'Учет 3б'!$G$985</f>
        <v>0</v>
      </c>
      <c r="D42" s="274">
        <f>'Учет 3б'!$G$987</f>
        <v>0</v>
      </c>
      <c r="E42" s="275">
        <f>'Учет 3б'!$G$989</f>
        <v>0</v>
      </c>
      <c r="F42" s="276">
        <f>'Учет 3б'!$G$991</f>
        <v>0</v>
      </c>
      <c r="G42" s="273">
        <f>'Учет 3б'!$H$983</f>
        <v>0</v>
      </c>
      <c r="H42" s="274">
        <f>'Учет 3б'!$H$985</f>
        <v>0</v>
      </c>
      <c r="I42" s="274">
        <f>'Учет 3б'!$H$987</f>
        <v>0</v>
      </c>
      <c r="J42" s="275">
        <f>'Учет 3б'!$H$989</f>
        <v>0</v>
      </c>
      <c r="K42" s="276">
        <f>'Учет 3б'!$H$991</f>
        <v>0</v>
      </c>
      <c r="L42" s="273">
        <f>'Учет 3б'!$I$983</f>
        <v>0</v>
      </c>
      <c r="M42" s="274">
        <f>'Учет 3б'!$I$985</f>
        <v>0</v>
      </c>
      <c r="N42" s="274">
        <f>'Учет 3б'!$I$987</f>
        <v>0</v>
      </c>
      <c r="O42" s="275">
        <f>'Учет 3б'!$I$989</f>
        <v>0</v>
      </c>
      <c r="P42" s="276">
        <f>'Учет 3б'!$I$991</f>
        <v>0</v>
      </c>
      <c r="Q42" s="273">
        <f>'Учет 3б'!$J$983</f>
        <v>0</v>
      </c>
      <c r="R42" s="274">
        <f>'Учет 3б'!$J$985</f>
        <v>0</v>
      </c>
      <c r="S42" s="274">
        <f>'Учет 3б'!$J$987</f>
        <v>0</v>
      </c>
      <c r="T42" s="275">
        <f>'Учет 3б'!$J$989</f>
        <v>0</v>
      </c>
      <c r="U42" s="276">
        <f>'Учет 3б'!$J$991</f>
        <v>0</v>
      </c>
      <c r="V42" s="273">
        <f>'Учет 3б'!$K$983</f>
        <v>0</v>
      </c>
      <c r="W42" s="274">
        <f>'Учет 3б'!$K$985</f>
        <v>0</v>
      </c>
      <c r="X42" s="274">
        <f>'Учет 3б'!$K$987</f>
        <v>0</v>
      </c>
      <c r="Y42" s="275">
        <f>'Учет 3б'!$K$989</f>
        <v>0</v>
      </c>
      <c r="Z42" s="276">
        <f>'Учет 3б'!$K$991</f>
        <v>0</v>
      </c>
      <c r="AA42" s="273">
        <f>'Учет 3б'!$L$983</f>
        <v>0</v>
      </c>
      <c r="AB42" s="274">
        <f>'Учет 3б'!$L$985</f>
        <v>0</v>
      </c>
      <c r="AC42" s="274">
        <f>'Учет 3б'!$L$987</f>
        <v>0</v>
      </c>
      <c r="AD42" s="275">
        <f>'Учет 3б'!$L$989</f>
        <v>0</v>
      </c>
      <c r="AE42" s="276">
        <f>'Учет 3б'!$L$991</f>
        <v>0</v>
      </c>
      <c r="AF42" s="273">
        <f>'Учет 3б'!$M$983</f>
        <v>0</v>
      </c>
      <c r="AG42" s="274">
        <f>'Учет 3б'!$M$985</f>
        <v>0</v>
      </c>
      <c r="AH42" s="274">
        <f>'Учет 3б'!$M$987</f>
        <v>0</v>
      </c>
      <c r="AI42" s="275">
        <f>'Учет 3б'!$M$989</f>
        <v>0</v>
      </c>
      <c r="AJ42" s="276">
        <f>'Учет 3б'!$M$991</f>
        <v>0</v>
      </c>
      <c r="AK42" s="273">
        <f>'Учет 3б'!$N$983</f>
        <v>0</v>
      </c>
      <c r="AL42" s="274">
        <f>'Учет 3б'!$N$985</f>
        <v>0</v>
      </c>
      <c r="AM42" s="274">
        <f>'Учет 3б'!$N$987</f>
        <v>0</v>
      </c>
      <c r="AN42" s="275">
        <f>'Учет 3б'!$N$989</f>
        <v>0</v>
      </c>
      <c r="AO42" s="276">
        <f>'Учет 3б'!$N$991</f>
        <v>0</v>
      </c>
      <c r="AP42" s="273">
        <f>'Учет 3б'!$O$983</f>
        <v>0</v>
      </c>
      <c r="AQ42" s="274">
        <f>'Учет 3б'!$O$985</f>
        <v>0</v>
      </c>
      <c r="AR42" s="274">
        <f>'Учет 3б'!$O$987</f>
        <v>0</v>
      </c>
      <c r="AS42" s="275">
        <f>'Учет 3б'!$O$989</f>
        <v>0</v>
      </c>
      <c r="AT42" s="276">
        <f>'Учет 3б'!$O$991</f>
        <v>0</v>
      </c>
      <c r="AU42" s="273">
        <f>'Учет 3б'!$P$983</f>
        <v>0</v>
      </c>
      <c r="AV42" s="274">
        <f>'Учет 3б'!$P$985</f>
        <v>0</v>
      </c>
      <c r="AW42" s="274">
        <f>'Учет 3б'!$P$987</f>
        <v>0</v>
      </c>
      <c r="AX42" s="275">
        <f>'Учет 3б'!$P$989</f>
        <v>0</v>
      </c>
      <c r="AY42" s="276">
        <f>'Учет 3б'!$P$991</f>
        <v>0</v>
      </c>
      <c r="AZ42" s="273">
        <f>'Учет 3б'!$Q$983</f>
        <v>0</v>
      </c>
      <c r="BA42" s="274">
        <f>'Учет 3б'!$Q$985</f>
        <v>0</v>
      </c>
      <c r="BB42" s="274">
        <f>'Учет 3б'!$Q$987</f>
        <v>0</v>
      </c>
      <c r="BC42" s="275">
        <f>'Учет 3б'!$Q$989</f>
        <v>0</v>
      </c>
      <c r="BD42" s="276">
        <f>'Учет 3б'!$Q$991</f>
        <v>0</v>
      </c>
      <c r="BE42" s="273">
        <f>'Учет 3б'!$R$983</f>
        <v>0</v>
      </c>
      <c r="BF42" s="274">
        <f>'Учет 3б'!$R$985</f>
        <v>0</v>
      </c>
      <c r="BG42" s="274">
        <f>'Учет 3б'!$R$987</f>
        <v>0</v>
      </c>
      <c r="BH42" s="275">
        <f>'Учет 3б'!$R$989</f>
        <v>0</v>
      </c>
      <c r="BI42" s="276">
        <f>'Учет 3б'!$R$991</f>
        <v>0</v>
      </c>
      <c r="BJ42" s="273">
        <f>'Учет 3б'!$S$983</f>
        <v>0</v>
      </c>
      <c r="BK42" s="274">
        <f>'Учет 3б'!$S$985</f>
        <v>0</v>
      </c>
      <c r="BL42" s="274">
        <f>'Учет 3б'!$S$987</f>
        <v>0</v>
      </c>
      <c r="BM42" s="275">
        <f>'Учет 3б'!$S$989</f>
        <v>0</v>
      </c>
      <c r="BN42" s="276">
        <f>'Учет 3б'!$S$991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90">
        <f>'Учет 3б'!$C$993</f>
        <v>335</v>
      </c>
      <c r="B43" s="269">
        <f>'Учет 3б'!$G$1042</f>
        <v>0</v>
      </c>
      <c r="C43" s="270">
        <f>'Учет 3б'!$G$1044</f>
        <v>0</v>
      </c>
      <c r="D43" s="270">
        <f>'Учет 3б'!$G$1046</f>
        <v>0</v>
      </c>
      <c r="E43" s="271">
        <f>'Учет 3б'!$G$1048</f>
        <v>0</v>
      </c>
      <c r="F43" s="272">
        <f>'Учет 3б'!$G$1050</f>
        <v>0</v>
      </c>
      <c r="G43" s="269">
        <f>'Учет 3б'!$H$1042</f>
        <v>0</v>
      </c>
      <c r="H43" s="270">
        <f>'Учет 3б'!$H$1044</f>
        <v>0</v>
      </c>
      <c r="I43" s="270">
        <f>'Учет 3б'!$H$1046</f>
        <v>0</v>
      </c>
      <c r="J43" s="271">
        <f>'Учет 3б'!$H$1048</f>
        <v>0</v>
      </c>
      <c r="K43" s="272">
        <f>'Учет 3б'!$H$1050</f>
        <v>0</v>
      </c>
      <c r="L43" s="269">
        <f>'Учет 3б'!$I$1042</f>
        <v>0</v>
      </c>
      <c r="M43" s="270">
        <f>'Учет 3б'!$I$1044</f>
        <v>0</v>
      </c>
      <c r="N43" s="270">
        <f>'Учет 3б'!$I$1046</f>
        <v>0</v>
      </c>
      <c r="O43" s="271">
        <f>'Учет 3б'!$I$1048</f>
        <v>0</v>
      </c>
      <c r="P43" s="272">
        <f>'Учет 3б'!$I$1050</f>
        <v>0</v>
      </c>
      <c r="Q43" s="269">
        <f>'Учет 3б'!$J$1042</f>
        <v>0</v>
      </c>
      <c r="R43" s="270">
        <f>'Учет 3б'!$J$1044</f>
        <v>0</v>
      </c>
      <c r="S43" s="270">
        <f>'Учет 3б'!$J$1046</f>
        <v>0</v>
      </c>
      <c r="T43" s="271">
        <f>'Учет 3б'!$J$1048</f>
        <v>0</v>
      </c>
      <c r="U43" s="272">
        <f>'Учет 3б'!$J$1050</f>
        <v>0</v>
      </c>
      <c r="V43" s="269">
        <f>'Учет 3б'!$K$1042</f>
        <v>0</v>
      </c>
      <c r="W43" s="270">
        <f>'Учет 3б'!$K$1044</f>
        <v>0</v>
      </c>
      <c r="X43" s="270">
        <f>'Учет 3б'!$K$1046</f>
        <v>0</v>
      </c>
      <c r="Y43" s="271">
        <f>'Учет 3б'!$K$1048</f>
        <v>0</v>
      </c>
      <c r="Z43" s="272">
        <f>'Учет 3б'!$K$1050</f>
        <v>0</v>
      </c>
      <c r="AA43" s="269">
        <f>'Учет 3б'!$L$1042</f>
        <v>0</v>
      </c>
      <c r="AB43" s="270">
        <f>'Учет 3б'!$L$1044</f>
        <v>0</v>
      </c>
      <c r="AC43" s="270">
        <f>'Учет 3б'!$L$1046</f>
        <v>0</v>
      </c>
      <c r="AD43" s="271">
        <f>'Учет 3б'!$L$1048</f>
        <v>0</v>
      </c>
      <c r="AE43" s="272">
        <f>'Учет 3б'!$L$1050</f>
        <v>0</v>
      </c>
      <c r="AF43" s="269">
        <f>'Учет 3б'!$M$1042</f>
        <v>0</v>
      </c>
      <c r="AG43" s="270">
        <f>'Учет 3б'!$M$1044</f>
        <v>0</v>
      </c>
      <c r="AH43" s="270">
        <f>'Учет 3б'!$M$1046</f>
        <v>0</v>
      </c>
      <c r="AI43" s="271">
        <f>'Учет 3б'!$M$1048</f>
        <v>0</v>
      </c>
      <c r="AJ43" s="272">
        <f>'Учет 3б'!$M$1050</f>
        <v>0</v>
      </c>
      <c r="AK43" s="269">
        <f>'Учет 3б'!$N$1042</f>
        <v>0</v>
      </c>
      <c r="AL43" s="270">
        <f>'Учет 3б'!$N$1044</f>
        <v>0</v>
      </c>
      <c r="AM43" s="270">
        <f>'Учет 3б'!$N$1046</f>
        <v>0</v>
      </c>
      <c r="AN43" s="271">
        <f>'Учет 3б'!$N$1048</f>
        <v>0</v>
      </c>
      <c r="AO43" s="272">
        <f>'Учет 3б'!$N$1050</f>
        <v>0</v>
      </c>
      <c r="AP43" s="269">
        <f>'Учет 3б'!$O$1042</f>
        <v>0</v>
      </c>
      <c r="AQ43" s="270">
        <f>'Учет 3б'!$O$1044</f>
        <v>0</v>
      </c>
      <c r="AR43" s="270">
        <f>'Учет 3б'!$O$1046</f>
        <v>0</v>
      </c>
      <c r="AS43" s="271">
        <f>'Учет 3б'!$O$1048</f>
        <v>0</v>
      </c>
      <c r="AT43" s="272">
        <f>'Учет 3б'!$O$1050</f>
        <v>0</v>
      </c>
      <c r="AU43" s="269">
        <f>'Учет 3б'!$P$1042</f>
        <v>0</v>
      </c>
      <c r="AV43" s="270">
        <f>'Учет 3б'!$P$1044</f>
        <v>0</v>
      </c>
      <c r="AW43" s="270">
        <f>'Учет 3б'!$P$1046</f>
        <v>0</v>
      </c>
      <c r="AX43" s="271">
        <f>'Учет 3б'!$P$1048</f>
        <v>0</v>
      </c>
      <c r="AY43" s="272">
        <f>'Учет 3б'!$P$1050</f>
        <v>0</v>
      </c>
      <c r="AZ43" s="269">
        <f>'Учет 3б'!$Q$1042</f>
        <v>0</v>
      </c>
      <c r="BA43" s="270">
        <f>'Учет 3б'!$Q$1044</f>
        <v>0</v>
      </c>
      <c r="BB43" s="270">
        <f>'Учет 3б'!$Q$1046</f>
        <v>0</v>
      </c>
      <c r="BC43" s="271">
        <f>'Учет 3б'!$Q$1048</f>
        <v>0</v>
      </c>
      <c r="BD43" s="272">
        <f>'Учет 3б'!$Q$1050</f>
        <v>0</v>
      </c>
      <c r="BE43" s="269">
        <f>'Учет 3б'!$R$1042</f>
        <v>0</v>
      </c>
      <c r="BF43" s="270">
        <f>'Учет 3б'!$R$1044</f>
        <v>0</v>
      </c>
      <c r="BG43" s="270">
        <f>'Учет 3б'!$R$1046</f>
        <v>0</v>
      </c>
      <c r="BH43" s="271">
        <f>'Учет 3б'!$R$1048</f>
        <v>0</v>
      </c>
      <c r="BI43" s="272">
        <f>'Учет 3б'!$R$1050</f>
        <v>0</v>
      </c>
      <c r="BJ43" s="269">
        <f>'Учет 3б'!$S$1042</f>
        <v>0</v>
      </c>
      <c r="BK43" s="270">
        <f>'Учет 3б'!$S$1044</f>
        <v>0</v>
      </c>
      <c r="BL43" s="270">
        <f>'Учет 3б'!$S$1046</f>
        <v>0</v>
      </c>
      <c r="BM43" s="271">
        <f>'Учет 3б'!$S$1048</f>
        <v>0</v>
      </c>
      <c r="BN43" s="272">
        <f>'Учет 3б'!$S$1050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90"/>
      <c r="B44" s="273">
        <f>'Учет 3б'!$G$1043</f>
        <v>0</v>
      </c>
      <c r="C44" s="274">
        <f>'Учет 3б'!$G$1045</f>
        <v>0</v>
      </c>
      <c r="D44" s="274">
        <f>'Учет 3б'!$G$1047</f>
        <v>0</v>
      </c>
      <c r="E44" s="275">
        <f>'Учет 3б'!$G$1049</f>
        <v>0</v>
      </c>
      <c r="F44" s="276">
        <f>'Учет 3б'!$G$1051</f>
        <v>0</v>
      </c>
      <c r="G44" s="273">
        <f>'Учет 3б'!$H$1043</f>
        <v>0</v>
      </c>
      <c r="H44" s="274">
        <f>'Учет 3б'!$H$1045</f>
        <v>0</v>
      </c>
      <c r="I44" s="274">
        <f>'Учет 3б'!$H$1047</f>
        <v>0</v>
      </c>
      <c r="J44" s="275">
        <f>'Учет 3б'!$H$1049</f>
        <v>0</v>
      </c>
      <c r="K44" s="276">
        <f>'Учет 3б'!$H$1051</f>
        <v>0</v>
      </c>
      <c r="L44" s="273">
        <f>'Учет 3б'!$I$1043</f>
        <v>0</v>
      </c>
      <c r="M44" s="274">
        <f>'Учет 3б'!$I$1045</f>
        <v>0</v>
      </c>
      <c r="N44" s="274">
        <f>'Учет 3б'!$I$1047</f>
        <v>0</v>
      </c>
      <c r="O44" s="275">
        <f>'Учет 3б'!$I$1049</f>
        <v>0</v>
      </c>
      <c r="P44" s="276">
        <f>'Учет 3б'!$I$1051</f>
        <v>0</v>
      </c>
      <c r="Q44" s="273">
        <f>'Учет 3б'!$J$1043</f>
        <v>0</v>
      </c>
      <c r="R44" s="274">
        <f>'Учет 3б'!$J$1045</f>
        <v>0</v>
      </c>
      <c r="S44" s="274">
        <f>'Учет 3б'!$J$1047</f>
        <v>0</v>
      </c>
      <c r="T44" s="275">
        <f>'Учет 3б'!$J$1049</f>
        <v>0</v>
      </c>
      <c r="U44" s="276">
        <f>'Учет 3б'!$J$1051</f>
        <v>0</v>
      </c>
      <c r="V44" s="273">
        <f>'Учет 3б'!$K$1043</f>
        <v>0</v>
      </c>
      <c r="W44" s="274">
        <f>'Учет 3б'!$K$1045</f>
        <v>0</v>
      </c>
      <c r="X44" s="274">
        <f>'Учет 3б'!$K$1047</f>
        <v>0</v>
      </c>
      <c r="Y44" s="275">
        <f>'Учет 3б'!$K$1049</f>
        <v>0</v>
      </c>
      <c r="Z44" s="276">
        <f>'Учет 3б'!$K$1051</f>
        <v>0</v>
      </c>
      <c r="AA44" s="273">
        <f>'Учет 3б'!$L$1043</f>
        <v>0</v>
      </c>
      <c r="AB44" s="274">
        <f>'Учет 3б'!$L$1045</f>
        <v>0</v>
      </c>
      <c r="AC44" s="274">
        <f>'Учет 3б'!$L$1047</f>
        <v>0</v>
      </c>
      <c r="AD44" s="275">
        <f>'Учет 3б'!$L$1049</f>
        <v>0</v>
      </c>
      <c r="AE44" s="276">
        <f>'Учет 3б'!$L$1051</f>
        <v>0</v>
      </c>
      <c r="AF44" s="273">
        <f>'Учет 3б'!$M$1043</f>
        <v>0</v>
      </c>
      <c r="AG44" s="274">
        <f>'Учет 3б'!$M$1045</f>
        <v>0</v>
      </c>
      <c r="AH44" s="274">
        <f>'Учет 3б'!$M$1047</f>
        <v>0</v>
      </c>
      <c r="AI44" s="275">
        <f>'Учет 3б'!$M$1049</f>
        <v>0</v>
      </c>
      <c r="AJ44" s="276">
        <f>'Учет 3б'!$M$1051</f>
        <v>0</v>
      </c>
      <c r="AK44" s="273">
        <f>'Учет 3б'!$N$1043</f>
        <v>0</v>
      </c>
      <c r="AL44" s="274">
        <f>'Учет 3б'!$N$1045</f>
        <v>0</v>
      </c>
      <c r="AM44" s="274">
        <f>'Учет 3б'!$N$1047</f>
        <v>0</v>
      </c>
      <c r="AN44" s="275">
        <f>'Учет 3б'!$N$1049</f>
        <v>0</v>
      </c>
      <c r="AO44" s="276">
        <f>'Учет 3б'!$N$1051</f>
        <v>0</v>
      </c>
      <c r="AP44" s="273">
        <f>'Учет 3б'!$O$1043</f>
        <v>0</v>
      </c>
      <c r="AQ44" s="274">
        <f>'Учет 3б'!$O$1045</f>
        <v>0</v>
      </c>
      <c r="AR44" s="274">
        <f>'Учет 3б'!$O$1047</f>
        <v>0</v>
      </c>
      <c r="AS44" s="275">
        <f>'Учет 3б'!$O$1049</f>
        <v>0</v>
      </c>
      <c r="AT44" s="276">
        <f>'Учет 3б'!$O$1051</f>
        <v>0</v>
      </c>
      <c r="AU44" s="273">
        <f>'Учет 3б'!$P$1043</f>
        <v>0</v>
      </c>
      <c r="AV44" s="274">
        <f>'Учет 3б'!$P$1045</f>
        <v>0</v>
      </c>
      <c r="AW44" s="274">
        <f>'Учет 3б'!$P$1047</f>
        <v>0</v>
      </c>
      <c r="AX44" s="275">
        <f>'Учет 3б'!$P$1049</f>
        <v>0</v>
      </c>
      <c r="AY44" s="276">
        <f>'Учет 3б'!$P$1051</f>
        <v>0</v>
      </c>
      <c r="AZ44" s="273">
        <f>'Учет 3б'!$Q$1043</f>
        <v>0</v>
      </c>
      <c r="BA44" s="274">
        <f>'Учет 3б'!$Q$1045</f>
        <v>0</v>
      </c>
      <c r="BB44" s="274">
        <f>'Учет 3б'!$Q$1047</f>
        <v>0</v>
      </c>
      <c r="BC44" s="275">
        <f>'Учет 3б'!$Q$1049</f>
        <v>0</v>
      </c>
      <c r="BD44" s="276">
        <f>'Учет 3б'!$Q$1051</f>
        <v>0</v>
      </c>
      <c r="BE44" s="273">
        <f>'Учет 3б'!$R$1043</f>
        <v>0</v>
      </c>
      <c r="BF44" s="274">
        <f>'Учет 3б'!$R$1045</f>
        <v>0</v>
      </c>
      <c r="BG44" s="274">
        <f>'Учет 3б'!$R$1047</f>
        <v>0</v>
      </c>
      <c r="BH44" s="275">
        <f>'Учет 3б'!$R$1049</f>
        <v>0</v>
      </c>
      <c r="BI44" s="276">
        <f>'Учет 3б'!$R$1051</f>
        <v>0</v>
      </c>
      <c r="BJ44" s="273">
        <f>'Учет 3б'!$S$1043</f>
        <v>0</v>
      </c>
      <c r="BK44" s="274">
        <f>'Учет 3б'!$S$1045</f>
        <v>0</v>
      </c>
      <c r="BL44" s="274">
        <f>'Учет 3б'!$S$1047</f>
        <v>0</v>
      </c>
      <c r="BM44" s="275">
        <f>'Учет 3б'!$S$1049</f>
        <v>0</v>
      </c>
      <c r="BN44" s="276">
        <f>'Учет 3б'!$S$1051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90">
        <f>'Учет 3б'!$C$1053</f>
        <v>336</v>
      </c>
      <c r="B45" s="269">
        <f>'Учет 3б'!$G$1102</f>
        <v>0</v>
      </c>
      <c r="C45" s="270">
        <f>'Учет 3б'!$G$1104</f>
        <v>0</v>
      </c>
      <c r="D45" s="270">
        <f>'Учет 3б'!$G$1106</f>
        <v>0</v>
      </c>
      <c r="E45" s="271">
        <f>'Учет 3б'!$G$1108</f>
        <v>0</v>
      </c>
      <c r="F45" s="272">
        <f>'Учет 3б'!$G$1110</f>
        <v>0</v>
      </c>
      <c r="G45" s="269">
        <f>'Учет 3б'!$H$1102</f>
        <v>0</v>
      </c>
      <c r="H45" s="270">
        <f>'Учет 3б'!$H$1104</f>
        <v>0</v>
      </c>
      <c r="I45" s="270">
        <f>'Учет 3б'!$H$1106</f>
        <v>0</v>
      </c>
      <c r="J45" s="271">
        <f>'Учет 3б'!$H$1108</f>
        <v>0</v>
      </c>
      <c r="K45" s="272">
        <f>'Учет 3б'!$H$1110</f>
        <v>0</v>
      </c>
      <c r="L45" s="269">
        <f>'Учет 3б'!$I$1102</f>
        <v>0</v>
      </c>
      <c r="M45" s="270">
        <f>'Учет 3б'!$I$1104</f>
        <v>0</v>
      </c>
      <c r="N45" s="270">
        <f>'Учет 3б'!$I$1106</f>
        <v>0</v>
      </c>
      <c r="O45" s="271">
        <f>'Учет 3б'!$I$1108</f>
        <v>0</v>
      </c>
      <c r="P45" s="272">
        <f>'Учет 3б'!$I$1110</f>
        <v>0</v>
      </c>
      <c r="Q45" s="269">
        <f>'Учет 3б'!$J$1102</f>
        <v>0</v>
      </c>
      <c r="R45" s="270">
        <f>'Учет 3б'!$J$1104</f>
        <v>0</v>
      </c>
      <c r="S45" s="270">
        <f>'Учет 3б'!$J$1106</f>
        <v>0</v>
      </c>
      <c r="T45" s="271">
        <f>'Учет 3б'!$J$1108</f>
        <v>0</v>
      </c>
      <c r="U45" s="272">
        <f>'Учет 3б'!$J$1110</f>
        <v>0</v>
      </c>
      <c r="V45" s="269">
        <f>'Учет 3б'!$K$1102</f>
        <v>0</v>
      </c>
      <c r="W45" s="270">
        <f>'Учет 3б'!$K$1104</f>
        <v>0</v>
      </c>
      <c r="X45" s="270">
        <f>'Учет 3б'!$K$1106</f>
        <v>0</v>
      </c>
      <c r="Y45" s="271">
        <f>'Учет 3б'!$K$1108</f>
        <v>0</v>
      </c>
      <c r="Z45" s="272">
        <f>'Учет 3б'!$K$1110</f>
        <v>0</v>
      </c>
      <c r="AA45" s="269">
        <f>'Учет 3б'!$L$1102</f>
        <v>0</v>
      </c>
      <c r="AB45" s="270">
        <f>'Учет 3б'!$L$1104</f>
        <v>0</v>
      </c>
      <c r="AC45" s="270">
        <f>'Учет 3б'!$L$1106</f>
        <v>0</v>
      </c>
      <c r="AD45" s="271">
        <f>'Учет 3б'!$L$1108</f>
        <v>0</v>
      </c>
      <c r="AE45" s="272">
        <f>'Учет 3б'!$L$1110</f>
        <v>0</v>
      </c>
      <c r="AF45" s="269">
        <f>'Учет 3б'!$M$1102</f>
        <v>0</v>
      </c>
      <c r="AG45" s="270">
        <f>'Учет 3б'!$M$1104</f>
        <v>0</v>
      </c>
      <c r="AH45" s="270">
        <f>'Учет 3б'!$M$1106</f>
        <v>0</v>
      </c>
      <c r="AI45" s="271">
        <f>'Учет 3б'!$M$1108</f>
        <v>0</v>
      </c>
      <c r="AJ45" s="272">
        <f>'Учет 3б'!$M$1110</f>
        <v>0</v>
      </c>
      <c r="AK45" s="269">
        <f>'Учет 3б'!$N$1102</f>
        <v>0</v>
      </c>
      <c r="AL45" s="270">
        <f>'Учет 3б'!$N$1104</f>
        <v>0</v>
      </c>
      <c r="AM45" s="270">
        <f>'Учет 3б'!$N$1106</f>
        <v>0</v>
      </c>
      <c r="AN45" s="271">
        <f>'Учет 3б'!$N$1108</f>
        <v>0</v>
      </c>
      <c r="AO45" s="272">
        <f>'Учет 3б'!$N$1110</f>
        <v>0</v>
      </c>
      <c r="AP45" s="269">
        <f>'Учет 3б'!$O$1102</f>
        <v>0</v>
      </c>
      <c r="AQ45" s="270">
        <f>'Учет 3б'!$O$1104</f>
        <v>0</v>
      </c>
      <c r="AR45" s="270">
        <f>'Учет 3б'!$O$1106</f>
        <v>0</v>
      </c>
      <c r="AS45" s="271">
        <f>'Учет 3б'!$O$1108</f>
        <v>0</v>
      </c>
      <c r="AT45" s="272">
        <f>'Учет 3б'!$O$1110</f>
        <v>0</v>
      </c>
      <c r="AU45" s="269">
        <f>'Учет 3б'!$P$1102</f>
        <v>0</v>
      </c>
      <c r="AV45" s="270">
        <f>'Учет 3б'!$P$1104</f>
        <v>0</v>
      </c>
      <c r="AW45" s="270">
        <f>'Учет 3б'!$P$1106</f>
        <v>0</v>
      </c>
      <c r="AX45" s="271">
        <f>'Учет 3б'!$P$1108</f>
        <v>0</v>
      </c>
      <c r="AY45" s="272">
        <f>'Учет 3б'!$P$1110</f>
        <v>0</v>
      </c>
      <c r="AZ45" s="269">
        <f>'Учет 3б'!$Q$1102</f>
        <v>0</v>
      </c>
      <c r="BA45" s="270">
        <f>'Учет 3б'!$Q$1104</f>
        <v>0</v>
      </c>
      <c r="BB45" s="270">
        <f>'Учет 3б'!$Q$1106</f>
        <v>0</v>
      </c>
      <c r="BC45" s="271">
        <f>'Учет 3б'!$Q$1108</f>
        <v>0</v>
      </c>
      <c r="BD45" s="272">
        <f>'Учет 3б'!$Q$1110</f>
        <v>0</v>
      </c>
      <c r="BE45" s="269">
        <f>'Учет 3б'!$R$1102</f>
        <v>0</v>
      </c>
      <c r="BF45" s="270">
        <f>'Учет 3б'!$R$1104</f>
        <v>0</v>
      </c>
      <c r="BG45" s="270">
        <f>'Учет 3б'!$R$1106</f>
        <v>0</v>
      </c>
      <c r="BH45" s="271">
        <f>'Учет 3б'!$R$1108</f>
        <v>0</v>
      </c>
      <c r="BI45" s="272">
        <f>'Учет 3б'!$R$1110</f>
        <v>0</v>
      </c>
      <c r="BJ45" s="269">
        <f>'Учет 3б'!$S$1102</f>
        <v>0</v>
      </c>
      <c r="BK45" s="270">
        <f>'Учет 3б'!$S$1104</f>
        <v>0</v>
      </c>
      <c r="BL45" s="270">
        <f>'Учет 3б'!$S$1106</f>
        <v>0</v>
      </c>
      <c r="BM45" s="271">
        <f>'Учет 3б'!$S$1108</f>
        <v>0</v>
      </c>
      <c r="BN45" s="272">
        <f>'Учет 3б'!$S$1110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7"/>
      <c r="B46" s="273">
        <f>'Учет 3б'!$G$1103</f>
        <v>0</v>
      </c>
      <c r="C46" s="274">
        <f>'Учет 3б'!$G$1105</f>
        <v>0</v>
      </c>
      <c r="D46" s="274">
        <f>'Учет 3б'!$G$1107</f>
        <v>0</v>
      </c>
      <c r="E46" s="275">
        <f>'Учет 3б'!$G$1109</f>
        <v>0</v>
      </c>
      <c r="F46" s="276">
        <f>'Учет 3б'!$G$1111</f>
        <v>0</v>
      </c>
      <c r="G46" s="273">
        <f>'Учет 3б'!$H$1103</f>
        <v>0</v>
      </c>
      <c r="H46" s="274">
        <f>'Учет 3б'!$H$1105</f>
        <v>0</v>
      </c>
      <c r="I46" s="274">
        <f>'Учет 3б'!$H$1107</f>
        <v>0</v>
      </c>
      <c r="J46" s="275">
        <f>'Учет 3б'!$H$1109</f>
        <v>0</v>
      </c>
      <c r="K46" s="276">
        <f>'Учет 3б'!$H$1111</f>
        <v>0</v>
      </c>
      <c r="L46" s="273">
        <f>'Учет 3б'!$I$1103</f>
        <v>0</v>
      </c>
      <c r="M46" s="274">
        <f>'Учет 3б'!$I$1105</f>
        <v>0</v>
      </c>
      <c r="N46" s="274">
        <f>'Учет 3б'!$I$1107</f>
        <v>0</v>
      </c>
      <c r="O46" s="275">
        <f>'Учет 3б'!$I$1109</f>
        <v>0</v>
      </c>
      <c r="P46" s="276">
        <f>'Учет 3б'!$I$1111</f>
        <v>0</v>
      </c>
      <c r="Q46" s="273">
        <f>'Учет 3б'!$J$1103</f>
        <v>0</v>
      </c>
      <c r="R46" s="274">
        <f>'Учет 3б'!$J$1105</f>
        <v>0</v>
      </c>
      <c r="S46" s="274">
        <f>'Учет 3б'!$J$1107</f>
        <v>0</v>
      </c>
      <c r="T46" s="275">
        <f>'Учет 3б'!$J$1109</f>
        <v>0</v>
      </c>
      <c r="U46" s="276">
        <f>'Учет 3б'!$J$1111</f>
        <v>0</v>
      </c>
      <c r="V46" s="273">
        <f>'Учет 3б'!$K$1103</f>
        <v>0</v>
      </c>
      <c r="W46" s="274">
        <f>'Учет 3б'!$K$1105</f>
        <v>0</v>
      </c>
      <c r="X46" s="274">
        <f>'Учет 3б'!$K$1107</f>
        <v>0</v>
      </c>
      <c r="Y46" s="275">
        <f>'Учет 3б'!$K$1109</f>
        <v>0</v>
      </c>
      <c r="Z46" s="276">
        <f>'Учет 3б'!$K$1111</f>
        <v>0</v>
      </c>
      <c r="AA46" s="273">
        <f>'Учет 3б'!$L$1103</f>
        <v>0</v>
      </c>
      <c r="AB46" s="274">
        <f>'Учет 3б'!$L$1105</f>
        <v>0</v>
      </c>
      <c r="AC46" s="274">
        <f>'Учет 3б'!$L$1107</f>
        <v>0</v>
      </c>
      <c r="AD46" s="275">
        <f>'Учет 3б'!$L$1109</f>
        <v>0</v>
      </c>
      <c r="AE46" s="276">
        <f>'Учет 3б'!$L$1111</f>
        <v>0</v>
      </c>
      <c r="AF46" s="273">
        <f>'Учет 3б'!$M$1103</f>
        <v>0</v>
      </c>
      <c r="AG46" s="274">
        <f>'Учет 3б'!$M$1105</f>
        <v>0</v>
      </c>
      <c r="AH46" s="274">
        <f>'Учет 3б'!$M$1107</f>
        <v>0</v>
      </c>
      <c r="AI46" s="275">
        <f>'Учет 3б'!$M$1109</f>
        <v>0</v>
      </c>
      <c r="AJ46" s="276">
        <f>'Учет 3б'!$M$1111</f>
        <v>0</v>
      </c>
      <c r="AK46" s="273">
        <f>'Учет 3б'!$N$1103</f>
        <v>0</v>
      </c>
      <c r="AL46" s="274">
        <f>'Учет 3б'!$N$1105</f>
        <v>0</v>
      </c>
      <c r="AM46" s="274">
        <f>'Учет 3б'!$N$1107</f>
        <v>0</v>
      </c>
      <c r="AN46" s="275">
        <f>'Учет 3б'!$N$1109</f>
        <v>0</v>
      </c>
      <c r="AO46" s="276">
        <f>'Учет 3б'!$N$1111</f>
        <v>0</v>
      </c>
      <c r="AP46" s="273">
        <f>'Учет 3б'!$O$1103</f>
        <v>0</v>
      </c>
      <c r="AQ46" s="274">
        <f>'Учет 3б'!$O$1105</f>
        <v>0</v>
      </c>
      <c r="AR46" s="274">
        <f>'Учет 3б'!$O$1107</f>
        <v>0</v>
      </c>
      <c r="AS46" s="275">
        <f>'Учет 3б'!$O$1109</f>
        <v>0</v>
      </c>
      <c r="AT46" s="276">
        <f>'Учет 3б'!$O$1111</f>
        <v>0</v>
      </c>
      <c r="AU46" s="273">
        <f>'Учет 3б'!$P$1103</f>
        <v>0</v>
      </c>
      <c r="AV46" s="274">
        <f>'Учет 3б'!$P$1105</f>
        <v>0</v>
      </c>
      <c r="AW46" s="274">
        <f>'Учет 3б'!$P$1107</f>
        <v>0</v>
      </c>
      <c r="AX46" s="275">
        <f>'Учет 3б'!$P$1109</f>
        <v>0</v>
      </c>
      <c r="AY46" s="276">
        <f>'Учет 3б'!$P$1111</f>
        <v>0</v>
      </c>
      <c r="AZ46" s="273">
        <f>'Учет 3б'!$Q$1103</f>
        <v>0</v>
      </c>
      <c r="BA46" s="274">
        <f>'Учет 3б'!$Q$1105</f>
        <v>0</v>
      </c>
      <c r="BB46" s="274">
        <f>'Учет 3б'!$Q$1107</f>
        <v>0</v>
      </c>
      <c r="BC46" s="275">
        <f>'Учет 3б'!$Q$1109</f>
        <v>0</v>
      </c>
      <c r="BD46" s="276">
        <f>'Учет 3б'!$Q$1111</f>
        <v>0</v>
      </c>
      <c r="BE46" s="273">
        <f>'Учет 3б'!$R$1103</f>
        <v>0</v>
      </c>
      <c r="BF46" s="274">
        <f>'Учет 3б'!$R$1105</f>
        <v>0</v>
      </c>
      <c r="BG46" s="274">
        <f>'Учет 3б'!$R$1107</f>
        <v>0</v>
      </c>
      <c r="BH46" s="275">
        <f>'Учет 3б'!$R$1109</f>
        <v>0</v>
      </c>
      <c r="BI46" s="276">
        <f>'Учет 3б'!$R$1111</f>
        <v>0</v>
      </c>
      <c r="BJ46" s="273">
        <f>'Учет 3б'!$S$1103</f>
        <v>0</v>
      </c>
      <c r="BK46" s="274">
        <f>'Учет 3б'!$S$1105</f>
        <v>0</v>
      </c>
      <c r="BL46" s="274">
        <f>'Учет 3б'!$S$1107</f>
        <v>0</v>
      </c>
      <c r="BM46" s="275">
        <f>'Учет 3б'!$S$1109</f>
        <v>0</v>
      </c>
      <c r="BN46" s="276">
        <f>'Учет 3б'!$S$1111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customHeight="1">
      <c r="A47" s="1291">
        <v>33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customHeight="1" thickBot="1">
      <c r="A48" s="1292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customHeight="1">
      <c r="A49" s="1294" t="s">
        <v>396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>
        <f>SUM(AP47,AP33,AP19)</f>
        <v>0</v>
      </c>
      <c r="AQ49" s="286">
        <f>SUM(AQ47,AQ33,AQ19)</f>
        <v>0</v>
      </c>
      <c r="AR49" s="286">
        <f>SUM(AR47,AR33,AR19)</f>
        <v>0</v>
      </c>
      <c r="AS49" s="287">
        <f>SUM(AS47,AS33,AS19)</f>
        <v>0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customHeight="1" thickBot="1">
      <c r="A50" s="1295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8">
        <f>IF(SUM(BN49:BN50)&gt;0,1,0)</f>
        <v>0</v>
      </c>
      <c r="BQ50" s="95"/>
      <c r="BR50" s="141"/>
      <c r="BS50" s="97"/>
    </row>
    <row r="51" spans="1:71" ht="12.95" customHeight="1">
      <c r="A51" s="1307" t="s">
        <v>398</v>
      </c>
      <c r="B51" s="302">
        <f>SUM('1 бат'!B49,'2 бат'!B49,'3 бат'!B49)</f>
        <v>0</v>
      </c>
      <c r="C51" s="302">
        <f>SUM('1 бат'!C49,'2 бат'!C49,'3 бат'!C49)</f>
        <v>0</v>
      </c>
      <c r="D51" s="302">
        <f>SUM('1 бат'!D49,'2 бат'!D49,'3 бат'!D49)</f>
        <v>0</v>
      </c>
      <c r="E51" s="302">
        <f>SUM('1 бат'!E49,'2 бат'!E49,'3 бат'!E49)</f>
        <v>0</v>
      </c>
      <c r="F51" s="302" t="str">
        <f>IF(SUM(B52:E52)=0,"-",IF(AND(E52&lt;=5,B52&gt;=50),5,IF(AND(E52&lt;=10,(B52+C52)&gt;=50),4,IF(E52&lt;=15,3,2))))</f>
        <v>-</v>
      </c>
      <c r="G51" s="302">
        <f>SUM('1 бат'!G49,'2 бат'!G49,'3 бат'!G49)</f>
        <v>0</v>
      </c>
      <c r="H51" s="302">
        <f>SUM('1 бат'!H49,'2 бат'!H49,'3 бат'!H49)</f>
        <v>0</v>
      </c>
      <c r="I51" s="302">
        <f>SUM('1 бат'!I49,'2 бат'!I49,'3 бат'!I49)</f>
        <v>0</v>
      </c>
      <c r="J51" s="302">
        <f>SUM('1 бат'!J49,'2 бат'!J49,'3 бат'!J49)</f>
        <v>0</v>
      </c>
      <c r="K51" s="302" t="str">
        <f>IF(SUM(G52:J52)=0,"-",IF(AND(J52&lt;=5,G52&gt;=50),5,IF(AND(J52&lt;=10,(G52+H52)&gt;=50),4,IF(J52&lt;=15,3,2))))</f>
        <v>-</v>
      </c>
      <c r="L51" s="302">
        <f>SUM('1 бат'!L49,'2 бат'!L49,'3 бат'!L49)</f>
        <v>0</v>
      </c>
      <c r="M51" s="302">
        <f>SUM('1 бат'!M49,'2 бат'!M49,'3 бат'!M49)</f>
        <v>0</v>
      </c>
      <c r="N51" s="302">
        <f>SUM('1 бат'!N49,'2 бат'!N49,'3 бат'!N49)</f>
        <v>0</v>
      </c>
      <c r="O51" s="302">
        <f>SUM('1 бат'!O49,'2 бат'!O49,'3 бат'!O49)</f>
        <v>0</v>
      </c>
      <c r="P51" s="302" t="str">
        <f>IF(SUM(L52:O52)=0,"-",IF(AND(O52&lt;=5,L52&gt;=50),5,IF(AND(O52&lt;=10,(L52+M52)&gt;=50),4,IF(O52&lt;=15,3,2))))</f>
        <v>-</v>
      </c>
      <c r="Q51" s="302">
        <f>SUM('1 бат'!Q49,'2 бат'!Q49,'3 бат'!Q49)</f>
        <v>0</v>
      </c>
      <c r="R51" s="302">
        <f>SUM('1 бат'!R49,'2 бат'!R49,'3 бат'!R49)</f>
        <v>0</v>
      </c>
      <c r="S51" s="302">
        <f>SUM('1 бат'!S49,'2 бат'!S49,'3 бат'!S49)</f>
        <v>0</v>
      </c>
      <c r="T51" s="302">
        <f>SUM('1 бат'!T49,'2 бат'!T49,'3 бат'!T49)</f>
        <v>0</v>
      </c>
      <c r="U51" s="302" t="str">
        <f>IF(SUM(Q52:T52)=0,"-",IF(AND(T52&lt;=5,Q52&gt;=50),5,IF(AND(T52&lt;=10,(Q52+R52)&gt;=50),4,IF(T52&lt;=15,3,2))))</f>
        <v>-</v>
      </c>
      <c r="V51" s="302">
        <f>SUM('1 бат'!V49,'2 бат'!V49,'3 бат'!V49)</f>
        <v>0</v>
      </c>
      <c r="W51" s="302">
        <f>SUM('1 бат'!W49,'2 бат'!W49,'3 бат'!W49)</f>
        <v>0</v>
      </c>
      <c r="X51" s="302">
        <f>SUM('1 бат'!X49,'2 бат'!X49,'3 бат'!X49)</f>
        <v>0</v>
      </c>
      <c r="Y51" s="302">
        <f>SUM('1 бат'!Y49,'2 бат'!Y49,'3 бат'!Y49)</f>
        <v>0</v>
      </c>
      <c r="Z51" s="302" t="str">
        <f>IF(SUM(V52:Y52)=0,"-",IF(AND(Y52&lt;=5,V52&gt;=50),5,IF(AND(Y52&lt;=10,(V52+W52)&gt;=50),4,IF(Y52&lt;=15,3,2))))</f>
        <v>-</v>
      </c>
      <c r="AA51" s="302">
        <f>SUM('1 бат'!AA49,'2 бат'!AA49,'3 бат'!AA49)</f>
        <v>0</v>
      </c>
      <c r="AB51" s="302">
        <f>SUM('1 бат'!AB49,'2 бат'!AB49,'3 бат'!AB49)</f>
        <v>0</v>
      </c>
      <c r="AC51" s="302">
        <f>SUM('1 бат'!AC49,'2 бат'!AC49,'3 бат'!AC49)</f>
        <v>0</v>
      </c>
      <c r="AD51" s="302">
        <f>SUM('1 бат'!AD49,'2 бат'!AD49,'3 бат'!AD49)</f>
        <v>0</v>
      </c>
      <c r="AE51" s="302" t="str">
        <f>IF(SUM(AA52:AD52)=0,"-",IF(AND(AD52&lt;=5,AA52&gt;=50),5,IF(AND(AD52&lt;=10,(AA52+AB52)&gt;=50),4,IF(AD52&lt;=15,3,2))))</f>
        <v>-</v>
      </c>
      <c r="AF51" s="302">
        <f>SUM('1 бат'!AF49,'2 бат'!AF49,'3 бат'!AF49)</f>
        <v>0</v>
      </c>
      <c r="AG51" s="302">
        <f>SUM('1 бат'!AG49,'2 бат'!AG49,'3 бат'!AG49)</f>
        <v>0</v>
      </c>
      <c r="AH51" s="302">
        <f>SUM('1 бат'!AH49,'2 бат'!AH49,'3 бат'!AH49)</f>
        <v>0</v>
      </c>
      <c r="AI51" s="302">
        <f>SUM('1 бат'!AI49,'2 бат'!AI49,'3 бат'!AI49)</f>
        <v>0</v>
      </c>
      <c r="AJ51" s="302" t="str">
        <f>IF(SUM(AF52:AI52)=0,"-",IF(AND(AI52&lt;=5,AF52&gt;=50),5,IF(AND(AI52&lt;=10,(AF52+AG52)&gt;=50),4,IF(AI52&lt;=15,3,2))))</f>
        <v>-</v>
      </c>
      <c r="AK51" s="302">
        <f>SUM('1 бат'!AK49,'2 бат'!AK49,'3 бат'!AK49)</f>
        <v>0</v>
      </c>
      <c r="AL51" s="302">
        <f>SUM('1 бат'!AL49,'2 бат'!AL49,'3 бат'!AL49)</f>
        <v>0</v>
      </c>
      <c r="AM51" s="302">
        <f>SUM('1 бат'!AM49,'2 бат'!AM49,'3 бат'!AM49)</f>
        <v>0</v>
      </c>
      <c r="AN51" s="302">
        <f>SUM('1 бат'!AN49,'2 бат'!AN49,'3 бат'!AN49)</f>
        <v>0</v>
      </c>
      <c r="AO51" s="302" t="str">
        <f>IF(SUM(AK52:AN52)=0,"-",IF(AND(AN52&lt;=5,AK52&gt;=50),5,IF(AND(AN52&lt;=10,(AK52+AL52)&gt;=50),4,IF(AN52&lt;=15,3,2))))</f>
        <v>-</v>
      </c>
      <c r="AP51" s="302">
        <f>SUM('1 бат'!AP49,'2 бат'!AP49,'3 бат'!AP49)</f>
        <v>0</v>
      </c>
      <c r="AQ51" s="302">
        <f>SUM('1 бат'!AQ49,'2 бат'!AQ49,'3 бат'!AQ49)</f>
        <v>0</v>
      </c>
      <c r="AR51" s="302">
        <f>SUM('1 бат'!AR49,'2 бат'!AR49,'3 бат'!AR49)</f>
        <v>0</v>
      </c>
      <c r="AS51" s="302">
        <f>SUM('1 бат'!AS49,'2 бат'!AS49,'3 бат'!AS49)</f>
        <v>0</v>
      </c>
      <c r="AT51" s="302" t="str">
        <f>IF(SUM(AP52:AS52)=0,"-",IF(AND(AS52&lt;=5,AP52&gt;=50),5,IF(AND(AS52&lt;=10,(AP52+AQ52)&gt;=50),4,IF(AS52&lt;=15,3,2))))</f>
        <v>-</v>
      </c>
      <c r="AU51" s="302">
        <f>SUM('1 бат'!AU49,'2 бат'!AU49,'3 бат'!AU49)</f>
        <v>0</v>
      </c>
      <c r="AV51" s="302">
        <f>SUM('1 бат'!AV49,'2 бат'!AV49,'3 бат'!AV49)</f>
        <v>0</v>
      </c>
      <c r="AW51" s="302">
        <f>SUM('1 бат'!AW49,'2 бат'!AW49,'3 бат'!AW49)</f>
        <v>0</v>
      </c>
      <c r="AX51" s="302">
        <f>SUM('1 бат'!AX49,'2 бат'!AX49,'3 бат'!AX49)</f>
        <v>0</v>
      </c>
      <c r="AY51" s="302" t="str">
        <f>IF(SUM(AU52:AX52)=0,"-",IF(AND(AX52&lt;=5,AU52&gt;=50),5,IF(AND(AX52&lt;=10,(AU52+AV52)&gt;=50),4,IF(AX52&lt;=15,3,2))))</f>
        <v>-</v>
      </c>
      <c r="AZ51" s="302">
        <f>SUM('1 бат'!AZ49,'2 бат'!AZ49,'3 бат'!AZ49)</f>
        <v>0</v>
      </c>
      <c r="BA51" s="302">
        <f>SUM('1 бат'!BA49,'2 бат'!BA49,'3 бат'!BA49)</f>
        <v>0</v>
      </c>
      <c r="BB51" s="302">
        <f>SUM('1 бат'!BB49,'2 бат'!BB49,'3 бат'!BB49)</f>
        <v>0</v>
      </c>
      <c r="BC51" s="302">
        <f>SUM('1 бат'!BC49,'2 бат'!BC49,'3 бат'!BC49)</f>
        <v>0</v>
      </c>
      <c r="BD51" s="302" t="str">
        <f>IF(SUM(AZ52:BC52)=0,"-",IF(AND(BC52&lt;=5,AZ52&gt;=50),5,IF(AND(BC52&lt;=10,(AZ52+BA52)&gt;=50),4,IF(BC52&lt;=15,3,2))))</f>
        <v>-</v>
      </c>
      <c r="BE51" s="302">
        <f>SUM('1 бат'!BE49,'2 бат'!BE49,'3 бат'!BE49)</f>
        <v>0</v>
      </c>
      <c r="BF51" s="302">
        <f>SUM('1 бат'!BF49,'2 бат'!BF49,'3 бат'!BF49)</f>
        <v>0</v>
      </c>
      <c r="BG51" s="302">
        <f>SUM('1 бат'!BG49,'2 бат'!BG49,'3 бат'!BG49)</f>
        <v>0</v>
      </c>
      <c r="BH51" s="302">
        <f>SUM('1 бат'!BH49,'2 бат'!BH49,'3 бат'!BH49)</f>
        <v>0</v>
      </c>
      <c r="BI51" s="302" t="str">
        <f>IF(SUM(BE52:BH52)=0,"-",IF(AND(BH52&lt;=5,BE52&gt;=50),5,IF(AND(BH52&lt;=10,(BE52+BF52)&gt;=50),4,IF(BH52&lt;=15,3,2))))</f>
        <v>-</v>
      </c>
      <c r="BJ51" s="302">
        <f>SUM('1 бат'!BJ49,'2 бат'!BJ49,'3 бат'!BJ49)</f>
        <v>0</v>
      </c>
      <c r="BK51" s="302">
        <f>SUM('1 бат'!BK49,'2 бат'!BK49,'3 бат'!BK49)</f>
        <v>0</v>
      </c>
      <c r="BL51" s="302">
        <f>SUM('1 бат'!BL49,'2 бат'!BL49,'3 бат'!BL49)</f>
        <v>0</v>
      </c>
      <c r="BM51" s="302">
        <f>SUM('1 бат'!BM49,'2 бат'!BM49,'3 бат'!BM49)</f>
        <v>0</v>
      </c>
      <c r="BN51" s="302" t="str">
        <f>IF(SUM(BJ52:BM52)=0,"-",IF(AND(BM52&lt;=5,BJ52&gt;=50),5,IF(AND(BM52&lt;=10,(BJ52+BK52)&gt;=50),4,IF(BM52&lt;=15,3,2))))</f>
        <v>-</v>
      </c>
      <c r="BO51" s="94"/>
      <c r="BP51" s="297">
        <f>IF(SUM(BN51:BN52)&gt;0,1,0)</f>
        <v>0</v>
      </c>
      <c r="BQ51" s="94"/>
      <c r="BR51" s="94"/>
      <c r="BS51" s="97"/>
    </row>
    <row r="52" spans="1:71" ht="20.25" customHeight="1" thickBot="1">
      <c r="A52" s="1308"/>
      <c r="B52" s="351" t="str">
        <f>IF(ISERR(B51/SUM(B51:E51)*100),"0,0",B51/SUM(B51:E51)*100)</f>
        <v>0,0</v>
      </c>
      <c r="C52" s="351" t="str">
        <f>IF(ISERR(C51/SUM(B51:E51)*100),"0,0",C51/SUM(B51:E51)*100)</f>
        <v>0,0</v>
      </c>
      <c r="D52" s="351" t="str">
        <f>IF(ISERR(D51/SUM(B51:E51)*100),"0,0",D51/SUM(B51:E51)*100)</f>
        <v>0,0</v>
      </c>
      <c r="E52" s="351" t="str">
        <f>IF(ISERR(E51/SUM(B51:E51)*100),"0,0",E51/SUM(B51:E51)*100)</f>
        <v>0,0</v>
      </c>
      <c r="F52" s="306" t="str">
        <f>IF(ISERR(SUM(B51*5,C51*4,D51*3,E51*2)/SUM(B51:E51)),"-",SUM(B51*5,C51*4,D51*3,E51*2)/SUM(B51:E51))</f>
        <v>-</v>
      </c>
      <c r="G52" s="351" t="str">
        <f>IF(ISERR(G51/SUM(G51:J51)*100),"0,0",G51/SUM(G51:J51)*100)</f>
        <v>0,0</v>
      </c>
      <c r="H52" s="351" t="str">
        <f>IF(ISERR(H51/SUM(G51:J51)*100),"0,0",H51/SUM(G51:J51)*100)</f>
        <v>0,0</v>
      </c>
      <c r="I52" s="351" t="str">
        <f>IF(ISERR(I51/SUM(G51:J51)*100),"0,0",I51/SUM(G51:J51)*100)</f>
        <v>0,0</v>
      </c>
      <c r="J52" s="351" t="str">
        <f>IF(ISERR(J51/SUM(G51:J51)*100),"0,0",J51/SUM(G51:J51)*100)</f>
        <v>0,0</v>
      </c>
      <c r="K52" s="306" t="str">
        <f>IF(ISERR(SUM(G51*5,H51*4,I51*3,J51*2)/SUM(G51:J51)),"-",SUM(G51*5,H51*4,I51*3,J51*2)/SUM(G51:J51))</f>
        <v>-</v>
      </c>
      <c r="L52" s="351" t="str">
        <f>IF(ISERR(L51/SUM(L51:O51)*100),"0,0",L51/SUM(L51:O51)*100)</f>
        <v>0,0</v>
      </c>
      <c r="M52" s="351" t="str">
        <f>IF(ISERR(M51/SUM(L51:O51)*100),"0,0",M51/SUM(L51:O51)*100)</f>
        <v>0,0</v>
      </c>
      <c r="N52" s="351" t="str">
        <f>IF(ISERR(N51/SUM(L51:O51)*100),"0,0",N51/SUM(L51:O51)*100)</f>
        <v>0,0</v>
      </c>
      <c r="O52" s="351" t="str">
        <f>IF(ISERR(O51/SUM(L51:O51)*100),"0,0",O51/SUM(L51:O51)*100)</f>
        <v>0,0</v>
      </c>
      <c r="P52" s="306" t="str">
        <f>IF(ISERR(SUM(L51*5,M51*4,N51*3,O51*2)/SUM(L51:O51)),"-",SUM(L51*5,M51*4,N51*3,O51*2)/SUM(L51:O51))</f>
        <v>-</v>
      </c>
      <c r="Q52" s="351" t="str">
        <f>IF(ISERR(Q51/SUM(Q51:T51)*100),"0,0",Q51/SUM(Q51:T51)*100)</f>
        <v>0,0</v>
      </c>
      <c r="R52" s="351" t="str">
        <f>IF(ISERR(R51/SUM(Q51:T51)*100),"0,0",R51/SUM(Q51:T51)*100)</f>
        <v>0,0</v>
      </c>
      <c r="S52" s="351" t="str">
        <f>IF(ISERR(S51/SUM(Q51:T51)*100),"0,0",S51/SUM(Q51:T51)*100)</f>
        <v>0,0</v>
      </c>
      <c r="T52" s="351" t="str">
        <f>IF(ISERR(T51/SUM(Q51:T51)*100),"0,0",T51/SUM(Q51:T51)*100)</f>
        <v>0,0</v>
      </c>
      <c r="U52" s="306" t="str">
        <f>IF(ISERR(SUM(Q51*5,R51*4,S51*3,T51*2)/SUM(Q51:T51)),"-",SUM(Q51*5,R51*4,S51*3,T51*2)/SUM(Q51:T51))</f>
        <v>-</v>
      </c>
      <c r="V52" s="351" t="str">
        <f>IF(ISERR(V51/SUM(V51:Y51)*100),"0,0",V51/SUM(V51:Y51)*100)</f>
        <v>0,0</v>
      </c>
      <c r="W52" s="351" t="str">
        <f>IF(ISERR(W51/SUM(V51:Y51)*100),"0,0",W51/SUM(V51:Y51)*100)</f>
        <v>0,0</v>
      </c>
      <c r="X52" s="351" t="str">
        <f>IF(ISERR(X51/SUM(V51:Y51)*100),"0,0",X51/SUM(V51:Y51)*100)</f>
        <v>0,0</v>
      </c>
      <c r="Y52" s="351" t="str">
        <f>IF(ISERR(Y51/SUM(V51:Y51)*100),"0,0",Y51/SUM(V51:Y51)*100)</f>
        <v>0,0</v>
      </c>
      <c r="Z52" s="306" t="str">
        <f>IF(ISERR(SUM(V51*5,W51*4,X51*3,Y51*2)/SUM(V51:Y51)),"-",SUM(V51*5,W51*4,X51*3,Y51*2)/SUM(V51:Y51))</f>
        <v>-</v>
      </c>
      <c r="AA52" s="351" t="str">
        <f>IF(ISERR(AA51/SUM(AA51:AD51)*100),"0,0",AA51/SUM(AA51:AD51)*100)</f>
        <v>0,0</v>
      </c>
      <c r="AB52" s="351" t="str">
        <f>IF(ISERR(AB51/SUM(AA51:AD51)*100),"0,0",AB51/SUM(AA51:AD51)*100)</f>
        <v>0,0</v>
      </c>
      <c r="AC52" s="351" t="str">
        <f>IF(ISERR(AC51/SUM(AA51:AD51)*100),"0,0",AC51/SUM(AA51:AD51)*100)</f>
        <v>0,0</v>
      </c>
      <c r="AD52" s="351" t="str">
        <f>IF(ISERR(AD51/SUM(AA51:AD51)*100),"0,0",AD51/SUM(AA51:AD51)*100)</f>
        <v>0,0</v>
      </c>
      <c r="AE52" s="306" t="str">
        <f>IF(ISERR(SUM(AA51*5,AB51*4,AC51*3,AD51*2)/SUM(AA51:AD51)),"-",SUM(AA51*5,AB51*4,AC51*3,AD51*2)/SUM(AA51:AD51))</f>
        <v>-</v>
      </c>
      <c r="AF52" s="351" t="str">
        <f>IF(ISERR(AF51/SUM(AF51:AI51)*100),"0,0",AF51/SUM(AF51:AI51)*100)</f>
        <v>0,0</v>
      </c>
      <c r="AG52" s="351" t="str">
        <f>IF(ISERR(AG51/SUM(AF51:AI51)*100),"0,0",AG51/SUM(AF51:AI51)*100)</f>
        <v>0,0</v>
      </c>
      <c r="AH52" s="351" t="str">
        <f>IF(ISERR(AH51/SUM(AF51:AI51)*100),"0,0",AH51/SUM(AF51:AI51)*100)</f>
        <v>0,0</v>
      </c>
      <c r="AI52" s="351" t="str">
        <f>IF(ISERR(AI51/SUM(AF51:AI51)*100),"0,0",AI51/SUM(AF51:AI51)*100)</f>
        <v>0,0</v>
      </c>
      <c r="AJ52" s="306" t="str">
        <f>IF(ISERR(SUM(AF51*5,AG51*4,AH51*3,AI51*2)/SUM(AF51:AI51)),"-",SUM(AF51*5,AG51*4,AH51*3,AI51*2)/SUM(AF51:AI51))</f>
        <v>-</v>
      </c>
      <c r="AK52" s="351" t="str">
        <f>IF(ISERR(AK51/SUM(AK51:AN51)*100),"0,0",AK51/SUM(AK51:AN51)*100)</f>
        <v>0,0</v>
      </c>
      <c r="AL52" s="351" t="str">
        <f>IF(ISERR(AL51/SUM(AK51:AN51)*100),"0,0",AL51/SUM(AK51:AN51)*100)</f>
        <v>0,0</v>
      </c>
      <c r="AM52" s="351" t="str">
        <f>IF(ISERR(AM51/SUM(AK51:AN51)*100),"0,0",AM51/SUM(AK51:AN51)*100)</f>
        <v>0,0</v>
      </c>
      <c r="AN52" s="351" t="str">
        <f>IF(ISERR(AN51/SUM(AK51:AN51)*100),"0,0",AN51/SUM(AK51:AN51)*100)</f>
        <v>0,0</v>
      </c>
      <c r="AO52" s="306" t="str">
        <f>IF(ISERR(SUM(AK51*5,AL51*4,AM51*3,AN51*2)/SUM(AK51:AN51)),"-",SUM(AK51*5,AL51*4,AM51*3,AN51*2)/SUM(AK51:AN51))</f>
        <v>-</v>
      </c>
      <c r="AP52" s="351" t="str">
        <f>IF(ISERR(AP51/SUM(AP51:AS51)*100),"0,0",AP51/SUM(AP51:AS51)*100)</f>
        <v>0,0</v>
      </c>
      <c r="AQ52" s="351" t="str">
        <f>IF(ISERR(AQ51/SUM(AP51:AS51)*100),"0,0",AQ51/SUM(AP51:AS51)*100)</f>
        <v>0,0</v>
      </c>
      <c r="AR52" s="351" t="str">
        <f>IF(ISERR(AR51/SUM(AP51:AS51)*100),"0,0",AR51/SUM(AP51:AS51)*100)</f>
        <v>0,0</v>
      </c>
      <c r="AS52" s="351" t="str">
        <f>IF(ISERR(AS51/SUM(AP51:AS51)*100),"0,0",AS51/SUM(AP51:AS51)*100)</f>
        <v>0,0</v>
      </c>
      <c r="AT52" s="306" t="str">
        <f>IF(ISERR(SUM(AP51*5,AQ51*4,AR51*3,AS51*2)/SUM(AP51:AS51)),"-",SUM(AP51*5,AQ51*4,AR51*3,AS51*2)/SUM(AP51:AS51))</f>
        <v>-</v>
      </c>
      <c r="AU52" s="351" t="str">
        <f>IF(ISERR(AU51/SUM(AU51:AX51)*100),"0,0",AU51/SUM(AU51:AX51)*100)</f>
        <v>0,0</v>
      </c>
      <c r="AV52" s="351" t="str">
        <f>IF(ISERR(AV51/SUM(AU51:AX51)*100),"0,0",AV51/SUM(AU51:AX51)*100)</f>
        <v>0,0</v>
      </c>
      <c r="AW52" s="351" t="str">
        <f>IF(ISERR(AW51/SUM(AU51:AX51)*100),"0,0",AW51/SUM(AU51:AX51)*100)</f>
        <v>0,0</v>
      </c>
      <c r="AX52" s="351" t="str">
        <f>IF(ISERR(AX51/SUM(AU51:AX51)*100),"0,0",AX51/SUM(AU51:AX51)*100)</f>
        <v>0,0</v>
      </c>
      <c r="AY52" s="306" t="str">
        <f>IF(ISERR(SUM(AU51*5,AV51*4,AW51*3,AX51*2)/SUM(AU51:AX51)),"-",SUM(AU51*5,AV51*4,AW51*3,AX51*2)/SUM(AU51:AX51))</f>
        <v>-</v>
      </c>
      <c r="AZ52" s="351" t="str">
        <f>IF(ISERR(AZ51/SUM(AZ51:BC51)*100),"0,0",AZ51/SUM(AZ51:BC51)*100)</f>
        <v>0,0</v>
      </c>
      <c r="BA52" s="351" t="str">
        <f>IF(ISERR(BA51/SUM(AZ51:BC51)*100),"0,0",BA51/SUM(AZ51:BC51)*100)</f>
        <v>0,0</v>
      </c>
      <c r="BB52" s="351" t="str">
        <f>IF(ISERR(BB51/SUM(AZ51:BC51)*100),"0,0",BB51/SUM(AZ51:BC51)*100)</f>
        <v>0,0</v>
      </c>
      <c r="BC52" s="351" t="str">
        <f>IF(ISERR(BC51/SUM(AZ51:BC51)*100),"0,0",BC51/SUM(AZ51:BC51)*100)</f>
        <v>0,0</v>
      </c>
      <c r="BD52" s="306" t="str">
        <f>IF(ISERR(SUM(AZ51*5,BA51*4,BB51*3,BC51*2)/SUM(AZ51:BC51)),"-",SUM(AZ51*5,BA51*4,BB51*3,BC51*2)/SUM(AZ51:BC51))</f>
        <v>-</v>
      </c>
      <c r="BE52" s="351" t="str">
        <f>IF(ISERR(BE51/SUM(BE51:BH51)*100),"0,0",BE51/SUM(BE51:BH51)*100)</f>
        <v>0,0</v>
      </c>
      <c r="BF52" s="351" t="str">
        <f>IF(ISERR(BF51/SUM(BE51:BH51)*100),"0,0",BF51/SUM(BE51:BH51)*100)</f>
        <v>0,0</v>
      </c>
      <c r="BG52" s="351" t="str">
        <f>IF(ISERR(BG51/SUM(BE51:BH51)*100),"0,0",BG51/SUM(BE51:BH51)*100)</f>
        <v>0,0</v>
      </c>
      <c r="BH52" s="351" t="str">
        <f>IF(ISERR(BH51/SUM(BE51:BH51)*100),"0,0",BH51/SUM(BE51:BH51)*100)</f>
        <v>0,0</v>
      </c>
      <c r="BI52" s="306" t="str">
        <f>IF(ISERR(SUM(BE51*5,BF51*4,BG51*3,BH51*2)/SUM(BE51:BH51)),"-",SUM(BE51*5,BF51*4,BG51*3,BH51*2)/SUM(BE51:BH51))</f>
        <v>-</v>
      </c>
      <c r="BJ52" s="351" t="str">
        <f>IF(ISERR(BJ51/SUM(BJ51:BM51)*100),"0,0",BJ51/SUM(BJ51:BM51)*100)</f>
        <v>0,0</v>
      </c>
      <c r="BK52" s="351" t="str">
        <f>IF(ISERR(BK51/SUM(BJ51:BM51)*100),"0,0",BK51/SUM(BJ51:BM51)*100)</f>
        <v>0,0</v>
      </c>
      <c r="BL52" s="351" t="str">
        <f>IF(ISERR(BL51/SUM(BJ51:BM51)*100),"0,0",BL51/SUM(BJ51:BM51)*100)</f>
        <v>0,0</v>
      </c>
      <c r="BM52" s="351" t="str">
        <f>IF(ISERR(BM51/SUM(BJ51:BM51)*100),"0,0",BM51/SUM(BJ51:BM51)*100)</f>
        <v>0,0</v>
      </c>
      <c r="BN52" s="306" t="str">
        <f>IF(ISERR(SUM(BJ51*5,BK51*4,BL51*3,BM51*2)/SUM(BJ51:BM51)),"-",SUM(BJ51*5,BK51*4,BL51*3,BM51*2)/SUM(BJ51:BM51))</f>
        <v>-</v>
      </c>
      <c r="BO52" s="95"/>
      <c r="BP52" s="298">
        <f>IF(SUM(BN51:BN52)&gt;0,1,0)</f>
        <v>0</v>
      </c>
      <c r="BQ52" s="95"/>
      <c r="BR52" s="141"/>
      <c r="BS52" s="97"/>
    </row>
    <row r="53" spans="1:7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306" t="str">
        <f>CONCATENATE("Всего за ",'Учет 1б'!$B$1," Аттестовано - ",SUM($BJ$51:$BM$51)," курс.")</f>
        <v>Всего за март 2014 года Аттестовано - 0 курс.</v>
      </c>
      <c r="AM53" s="1306"/>
      <c r="AN53" s="1306"/>
      <c r="AO53" s="1306"/>
      <c r="AP53" s="1306"/>
      <c r="AQ53" s="1306"/>
      <c r="AR53" s="1306"/>
      <c r="AS53" s="1306"/>
      <c r="AT53" s="1306"/>
      <c r="AU53" s="1306"/>
      <c r="AV53" s="1306"/>
      <c r="AW53" s="1306"/>
      <c r="AX53" s="1306"/>
      <c r="AY53" s="1306"/>
      <c r="AZ53" s="1306"/>
      <c r="BA53" s="1306"/>
      <c r="BB53" s="1306"/>
      <c r="BC53" s="1306"/>
      <c r="BD53" s="1306"/>
      <c r="BE53" s="1306"/>
      <c r="BF53" s="1306"/>
      <c r="BG53" s="1306"/>
      <c r="BH53" s="1306"/>
      <c r="BI53" s="1306"/>
      <c r="BJ53" s="1306"/>
      <c r="BK53" s="1306"/>
      <c r="BL53" s="1306"/>
      <c r="BM53" s="1306"/>
      <c r="BN53" s="1306"/>
      <c r="BP53" s="142"/>
    </row>
    <row r="54" spans="1:71" hidden="1">
      <c r="A54" s="1301" t="s">
        <v>7</v>
      </c>
      <c r="B54" s="1301"/>
      <c r="C54" s="1301"/>
      <c r="D54" s="1301"/>
      <c r="E54" s="1301"/>
      <c r="F54" s="1301"/>
      <c r="G54" s="1301"/>
      <c r="H54" s="1301"/>
      <c r="I54" s="1301"/>
      <c r="J54" s="1301"/>
      <c r="K54" s="1301"/>
      <c r="L54" s="1302">
        <f>Классность!C114</f>
        <v>0</v>
      </c>
      <c r="M54" s="1303"/>
      <c r="N54" s="1304" t="e">
        <f>Классность!C115</f>
        <v>#DIV/0!</v>
      </c>
      <c r="O54" s="1303"/>
      <c r="P54" s="108" t="s">
        <v>6</v>
      </c>
      <c r="Q54" s="108"/>
      <c r="R54" s="108"/>
      <c r="S54" s="570"/>
      <c r="T54" s="1302">
        <f>Классность!D114</f>
        <v>0</v>
      </c>
      <c r="U54" s="1303"/>
      <c r="V54" s="1304" t="e">
        <f>Классность!D115</f>
        <v>#DIV/0!</v>
      </c>
      <c r="W54" s="130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259"/>
      <c r="AP54" s="259"/>
      <c r="AQ54" s="259"/>
      <c r="AR54" s="259"/>
      <c r="AS54" s="259"/>
      <c r="AT54" s="259"/>
      <c r="AU54" s="259"/>
      <c r="AV54" s="259"/>
      <c r="AW54" s="259"/>
      <c r="AX54" s="259"/>
      <c r="AY54" s="259"/>
      <c r="AZ54" s="259"/>
      <c r="BA54" s="259"/>
      <c r="BB54" s="259"/>
      <c r="BC54" s="259"/>
      <c r="BD54" s="259"/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P54" s="142"/>
    </row>
    <row r="55" spans="1:71" hidden="1">
      <c r="A55" s="239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571"/>
      <c r="M55" s="569"/>
      <c r="N55" s="572"/>
      <c r="O55" s="569"/>
      <c r="P55" s="108"/>
      <c r="Q55" s="108"/>
      <c r="R55" s="108"/>
      <c r="S55" s="570"/>
      <c r="T55" s="571"/>
      <c r="U55" s="569"/>
      <c r="V55" s="572"/>
      <c r="W55" s="569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259"/>
      <c r="AP55" s="259"/>
      <c r="AQ55" s="259"/>
      <c r="AR55" s="259"/>
      <c r="AS55" s="259"/>
      <c r="AT55" s="259"/>
      <c r="AU55" s="259"/>
      <c r="AV55" s="259"/>
      <c r="AW55" s="259"/>
      <c r="AX55" s="259"/>
      <c r="AY55" s="259"/>
      <c r="AZ55" s="259"/>
      <c r="BA55" s="259"/>
      <c r="BB55" s="259"/>
      <c r="BC55" s="259"/>
      <c r="BD55" s="259"/>
      <c r="BE55" s="259"/>
      <c r="BF55" s="259"/>
      <c r="BG55" s="259"/>
      <c r="BH55" s="259"/>
      <c r="BI55" s="259"/>
      <c r="BJ55" s="259"/>
      <c r="BK55" s="259"/>
      <c r="BL55" s="259"/>
      <c r="BM55" s="259"/>
      <c r="BN55" s="259"/>
      <c r="BP55" s="142"/>
    </row>
    <row r="56" spans="1:71" hidden="1">
      <c r="A56" s="1301" t="s">
        <v>9</v>
      </c>
      <c r="B56" s="1301"/>
      <c r="C56" s="1301"/>
      <c r="D56" s="1301"/>
      <c r="E56" s="1301"/>
      <c r="F56" s="1301"/>
      <c r="G56" s="1301"/>
      <c r="H56" s="1301"/>
      <c r="I56" s="1302">
        <f>Классность!C176</f>
        <v>0</v>
      </c>
      <c r="J56" s="1303"/>
      <c r="K56" s="1304" t="e">
        <f>Классность!C177</f>
        <v>#DIV/0!</v>
      </c>
      <c r="L56" s="1303"/>
      <c r="M56" s="1303" t="s">
        <v>6</v>
      </c>
      <c r="N56" s="1303"/>
      <c r="O56" s="1303"/>
      <c r="P56" s="1303"/>
      <c r="Q56" s="1302">
        <f>Классность!D176</f>
        <v>0</v>
      </c>
      <c r="R56" s="1303"/>
      <c r="S56" s="1304" t="e">
        <f>Классность!D177</f>
        <v>#DIV/0!</v>
      </c>
      <c r="T56" s="1303"/>
      <c r="U56" s="569"/>
      <c r="V56" s="572"/>
      <c r="W56" s="569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259"/>
      <c r="AP56" s="259"/>
      <c r="AQ56" s="259"/>
      <c r="AR56" s="259"/>
      <c r="AS56" s="259"/>
      <c r="AT56" s="259"/>
      <c r="AU56" s="259"/>
      <c r="AV56" s="259"/>
      <c r="AW56" s="259"/>
      <c r="AX56" s="259"/>
      <c r="AY56" s="259"/>
      <c r="AZ56" s="259"/>
      <c r="BA56" s="259"/>
      <c r="BB56" s="259"/>
      <c r="BC56" s="259"/>
      <c r="BD56" s="259"/>
      <c r="BE56" s="259"/>
      <c r="BF56" s="259"/>
      <c r="BG56" s="259"/>
      <c r="BH56" s="259"/>
      <c r="BI56" s="259"/>
      <c r="BJ56" s="259"/>
      <c r="BK56" s="259"/>
      <c r="BL56" s="259"/>
      <c r="BM56" s="259"/>
      <c r="BN56" s="259"/>
      <c r="BP56" s="142"/>
    </row>
    <row r="57" spans="1:71" hidden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P57" s="142"/>
    </row>
    <row r="58" spans="1:71" s="112" customFormat="1" ht="15.75">
      <c r="A58" s="1305" t="s">
        <v>969</v>
      </c>
      <c r="B58" s="1305"/>
      <c r="C58" s="1305"/>
      <c r="D58" s="1305"/>
      <c r="E58" s="1305"/>
      <c r="F58" s="1305"/>
      <c r="G58" s="1305"/>
      <c r="H58" s="1305"/>
      <c r="I58" s="1305"/>
      <c r="J58" s="1305"/>
      <c r="K58" s="1305"/>
      <c r="L58" s="1305"/>
      <c r="M58" s="1305"/>
      <c r="N58" s="1305"/>
      <c r="O58" s="1305"/>
      <c r="P58" s="1305"/>
      <c r="Q58" s="1305"/>
      <c r="R58" s="1305"/>
      <c r="S58" s="1305"/>
      <c r="T58" s="1305"/>
      <c r="U58" s="1305"/>
      <c r="V58" s="1305"/>
      <c r="W58" s="1305"/>
      <c r="X58" s="1305"/>
      <c r="Y58" s="1305"/>
      <c r="Z58" s="1305"/>
      <c r="AA58" s="1305"/>
      <c r="AB58" s="1305"/>
      <c r="AC58" s="1305"/>
      <c r="AD58" s="1305"/>
      <c r="AE58" s="1305"/>
      <c r="AF58" s="1305"/>
      <c r="AG58" s="1305"/>
      <c r="AH58" s="1305"/>
      <c r="AI58" s="1305"/>
      <c r="AJ58" s="1305"/>
      <c r="AK58" s="1305"/>
      <c r="AL58" s="1305"/>
      <c r="AM58" s="1305"/>
      <c r="AN58" s="1305"/>
      <c r="AO58" s="1305"/>
      <c r="AP58" s="1305"/>
      <c r="AQ58" s="1305"/>
      <c r="AR58" s="1305"/>
      <c r="AS58" s="1305"/>
      <c r="AT58" s="1305"/>
      <c r="AU58" s="1305"/>
      <c r="AV58" s="1305"/>
      <c r="AW58" s="1305"/>
      <c r="AX58" s="1305"/>
      <c r="AY58" s="1305"/>
      <c r="AZ58" s="1305"/>
      <c r="BA58" s="1305"/>
      <c r="BB58" s="1305"/>
      <c r="BC58" s="1305"/>
      <c r="BD58" s="1305"/>
      <c r="BE58" s="1305"/>
      <c r="BF58" s="1305"/>
      <c r="BG58" s="1305"/>
      <c r="BH58" s="1305"/>
      <c r="BI58" s="1305"/>
      <c r="BJ58" s="1305"/>
      <c r="BK58" s="1305"/>
      <c r="BL58" s="1305"/>
      <c r="BM58" s="1305"/>
      <c r="BN58" s="1305"/>
      <c r="BP58" s="293"/>
    </row>
    <row r="59" spans="1:71" s="112" customFormat="1" ht="15.75">
      <c r="A59" s="1305" t="s">
        <v>318</v>
      </c>
      <c r="B59" s="1305"/>
      <c r="C59" s="1305"/>
      <c r="D59" s="1305"/>
      <c r="E59" s="1305"/>
      <c r="F59" s="1305"/>
      <c r="G59" s="1305"/>
      <c r="H59" s="1305"/>
      <c r="I59" s="1305"/>
      <c r="J59" s="1305"/>
      <c r="K59" s="1305"/>
      <c r="L59" s="1305"/>
      <c r="M59" s="1305"/>
      <c r="N59" s="1305"/>
      <c r="O59" s="1305"/>
      <c r="P59" s="1305"/>
      <c r="Q59" s="1305"/>
      <c r="R59" s="1305"/>
      <c r="S59" s="1305"/>
      <c r="T59" s="1305"/>
      <c r="U59" s="1305"/>
      <c r="V59" s="1305"/>
      <c r="W59" s="1305"/>
      <c r="X59" s="1305"/>
      <c r="Y59" s="1305"/>
      <c r="Z59" s="1305"/>
      <c r="AA59" s="1305"/>
      <c r="AB59" s="1305"/>
      <c r="AC59" s="1305"/>
      <c r="AD59" s="1305"/>
      <c r="AE59" s="1305"/>
      <c r="AF59" s="1305"/>
      <c r="AG59" s="1305"/>
      <c r="AH59" s="1305"/>
      <c r="AI59" s="1305"/>
      <c r="AJ59" s="1305"/>
      <c r="AK59" s="1305"/>
      <c r="AL59" s="1305"/>
      <c r="AM59" s="1305"/>
      <c r="AN59" s="1305"/>
      <c r="AO59" s="1305"/>
      <c r="AP59" s="1305"/>
      <c r="AQ59" s="1305"/>
      <c r="AR59" s="1305"/>
      <c r="AS59" s="1305"/>
      <c r="AT59" s="1305"/>
      <c r="AU59" s="1305"/>
      <c r="AV59" s="1305"/>
      <c r="AW59" s="1305"/>
      <c r="AX59" s="1305"/>
      <c r="AY59" s="1305"/>
      <c r="AZ59" s="1305"/>
      <c r="BA59" s="1305"/>
      <c r="BB59" s="1305"/>
      <c r="BC59" s="1305"/>
      <c r="BD59" s="1305"/>
      <c r="BE59" s="1305"/>
      <c r="BF59" s="1305"/>
      <c r="BG59" s="1305"/>
      <c r="BH59" s="1305"/>
      <c r="BI59" s="1305"/>
      <c r="BJ59" s="1305"/>
      <c r="BK59" s="1305"/>
      <c r="BL59" s="1305"/>
      <c r="BM59" s="1305"/>
      <c r="BN59" s="1305"/>
      <c r="BP59" s="293"/>
    </row>
    <row r="60" spans="1:71" ht="14.25" customHeight="1">
      <c r="K60" s="1299" t="s">
        <v>563</v>
      </c>
      <c r="L60" s="1299"/>
      <c r="M60" s="1299"/>
      <c r="N60" s="1299"/>
      <c r="O60" s="1299"/>
      <c r="P60" s="1299"/>
      <c r="Q60" s="1299"/>
      <c r="R60" s="1299"/>
      <c r="S60" s="1299"/>
      <c r="T60" s="1299"/>
      <c r="U60" s="1299"/>
      <c r="V60" s="1299"/>
      <c r="W60" s="1299"/>
      <c r="X60" s="1299"/>
      <c r="Y60" s="1299"/>
      <c r="Z60" s="1299"/>
      <c r="AA60" s="1299"/>
      <c r="AB60" s="1299"/>
      <c r="AC60" s="1299"/>
      <c r="AD60" s="1299"/>
      <c r="AE60" s="1299"/>
      <c r="AF60" s="1299"/>
      <c r="AG60" s="1299"/>
      <c r="AH60" s="1299"/>
      <c r="AI60" s="1299"/>
      <c r="AJ60" s="1299"/>
      <c r="AK60" s="1300"/>
      <c r="AL60" s="1300"/>
      <c r="AM60" s="1300"/>
      <c r="AN60" s="1300"/>
      <c r="AO60" s="1300"/>
      <c r="AP60" s="1300"/>
      <c r="AQ60" s="1300"/>
      <c r="AR60" s="1300"/>
      <c r="AS60" s="1300"/>
      <c r="AT60" s="1300"/>
      <c r="AU60" s="1300"/>
      <c r="AV60" s="1300"/>
      <c r="AW60" s="1300"/>
      <c r="AX60" s="1300"/>
      <c r="AY60" s="1300"/>
      <c r="AZ60" s="1300"/>
      <c r="BA60" s="1300"/>
      <c r="BB60" s="1300"/>
      <c r="BC60" s="1300"/>
      <c r="BD60" s="1300"/>
      <c r="BE60" s="1299"/>
    </row>
    <row r="61" spans="1:71">
      <c r="AK61" s="97"/>
      <c r="AL61" s="97"/>
      <c r="AM61" s="97"/>
      <c r="AN61" s="97"/>
      <c r="AO61" s="97"/>
      <c r="AP61" s="97"/>
      <c r="AQ61" s="112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  <row r="122" spans="37:57"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</row>
    <row r="123" spans="37:57"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</row>
    <row r="124" spans="37:57"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</row>
    <row r="125" spans="37:57"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</row>
  </sheetData>
  <autoFilter ref="BP1:BP52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F1" sqref="F1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55">
    <mergeCell ref="K60:BE60"/>
    <mergeCell ref="A54:K54"/>
    <mergeCell ref="L54:M54"/>
    <mergeCell ref="N54:O54"/>
    <mergeCell ref="T54:U54"/>
    <mergeCell ref="A56:H56"/>
    <mergeCell ref="I56:J56"/>
    <mergeCell ref="K56:L56"/>
    <mergeCell ref="A58:BN58"/>
    <mergeCell ref="A59:BN59"/>
    <mergeCell ref="M56:P56"/>
    <mergeCell ref="Q56:R56"/>
    <mergeCell ref="S56:T56"/>
    <mergeCell ref="V54:W54"/>
    <mergeCell ref="AL53:BN53"/>
    <mergeCell ref="A31:A32"/>
    <mergeCell ref="A29:A30"/>
    <mergeCell ref="A33:A34"/>
    <mergeCell ref="A51:A52"/>
    <mergeCell ref="A47:A48"/>
    <mergeCell ref="A49:A50"/>
    <mergeCell ref="A39:A40"/>
    <mergeCell ref="A45:A46"/>
    <mergeCell ref="A43:A44"/>
    <mergeCell ref="A41:A42"/>
    <mergeCell ref="A35:A36"/>
    <mergeCell ref="A37:A38"/>
    <mergeCell ref="B5:F5"/>
    <mergeCell ref="A11:A12"/>
    <mergeCell ref="A19:A20"/>
    <mergeCell ref="A21:A22"/>
    <mergeCell ref="A13:A14"/>
    <mergeCell ref="A7:A8"/>
    <mergeCell ref="A9:A10"/>
    <mergeCell ref="A27:A28"/>
    <mergeCell ref="A15:A16"/>
    <mergeCell ref="A17:A18"/>
    <mergeCell ref="A23:A24"/>
    <mergeCell ref="A25:A26"/>
    <mergeCell ref="BH1:BM1"/>
    <mergeCell ref="AF5:AJ5"/>
    <mergeCell ref="AK5:AO5"/>
    <mergeCell ref="BE5:BI5"/>
    <mergeCell ref="BJ4:BN5"/>
    <mergeCell ref="B4:BI4"/>
    <mergeCell ref="AA5:AE5"/>
    <mergeCell ref="A2:BN2"/>
    <mergeCell ref="V5:Z5"/>
    <mergeCell ref="Q5:U5"/>
    <mergeCell ref="A4:A6"/>
    <mergeCell ref="L5:P5"/>
    <mergeCell ref="G5:K5"/>
    <mergeCell ref="AZ5:BD5"/>
    <mergeCell ref="AP5:AT5"/>
    <mergeCell ref="AU5:AY5"/>
  </mergeCells>
  <phoneticPr fontId="0" type="noConversion"/>
  <printOptions horizontalCentered="1"/>
  <pageMargins left="0.23622047244094491" right="0.23622047244094491" top="1.2598425196850394" bottom="0.23622047244094491" header="0.51181102362204722" footer="0.27559055118110237"/>
  <pageSetup paperSize="9" scale="81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5" name="Button 1026">
              <controlPr defaultSize="0" print="0" autoFill="0" autoPict="0" macro="[0]!Обн3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180975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4" filterMode="1">
    <tabColor indexed="8"/>
    <pageSetUpPr fitToPage="1"/>
  </sheetPr>
  <dimension ref="A1:BS125"/>
  <sheetViews>
    <sheetView zoomScaleNormal="85" workbookViewId="0">
      <pane xSplit="1" ySplit="6" topLeftCell="B7" activePane="bottomRight" state="frozen"/>
      <selection activeCell="A2" sqref="A2:AY2"/>
      <selection pane="topRight" activeCell="A2" sqref="A2:AY2"/>
      <selection pane="bottomLeft" activeCell="A2" sqref="A2:AY2"/>
      <selection pane="bottomRight" activeCell="A58" sqref="A58:BN58"/>
    </sheetView>
  </sheetViews>
  <sheetFormatPr defaultRowHeight="12.75"/>
  <cols>
    <col min="1" max="1" width="6.140625" style="110" customWidth="1"/>
    <col min="2" max="5" width="3.5703125" style="110" customWidth="1"/>
    <col min="6" max="6" width="4.42578125" style="110" customWidth="1"/>
    <col min="7" max="10" width="3.5703125" style="110" customWidth="1"/>
    <col min="11" max="11" width="4.42578125" style="110" customWidth="1"/>
    <col min="12" max="15" width="3.5703125" style="110" customWidth="1"/>
    <col min="16" max="16" width="4.42578125" style="110" customWidth="1"/>
    <col min="17" max="20" width="3.5703125" style="110" customWidth="1"/>
    <col min="21" max="21" width="4.42578125" style="110" customWidth="1"/>
    <col min="22" max="25" width="3.5703125" style="110" customWidth="1"/>
    <col min="26" max="26" width="4.42578125" style="110" customWidth="1"/>
    <col min="27" max="30" width="3.5703125" style="110" customWidth="1"/>
    <col min="31" max="31" width="4.42578125" style="110" customWidth="1"/>
    <col min="32" max="35" width="3.5703125" style="110" customWidth="1"/>
    <col min="36" max="36" width="4.42578125" style="110" customWidth="1"/>
    <col min="37" max="40" width="3.5703125" style="110" hidden="1" customWidth="1"/>
    <col min="41" max="56" width="4.42578125" style="110" hidden="1" customWidth="1"/>
    <col min="57" max="60" width="3.5703125" style="110" customWidth="1"/>
    <col min="61" max="61" width="4.42578125" style="110" customWidth="1"/>
    <col min="62" max="65" width="3.5703125" style="110" customWidth="1"/>
    <col min="66" max="66" width="4.42578125" style="110" customWidth="1"/>
    <col min="67" max="67" width="9.140625" style="110"/>
    <col min="68" max="68" width="5.5703125" style="240" customWidth="1"/>
    <col min="69" max="16384" width="9.140625" style="110"/>
  </cols>
  <sheetData>
    <row r="1" spans="1:71" ht="12.75" customHeight="1">
      <c r="A1" s="108"/>
      <c r="B1" s="109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275" t="s">
        <v>338</v>
      </c>
      <c r="BI1" s="1275"/>
      <c r="BJ1" s="1275"/>
      <c r="BK1" s="1275"/>
      <c r="BL1" s="1275"/>
      <c r="BM1" s="1275"/>
      <c r="BN1" s="108"/>
      <c r="BP1" s="294">
        <v>1</v>
      </c>
    </row>
    <row r="2" spans="1:71">
      <c r="A2" s="1286" t="str">
        <f>CONCATENATE("ОБЩИЕ РЕЗУЛЬТАТЫ ПОДГОТОВКИ КУРСАНТОВ ЗА  ",'Учет 1б'!B1)</f>
        <v>ОБЩИЕ РЕЗУЛЬТАТЫ ПОДГОТОВКИ КУРСАНТОВ ЗА  март 2014 года</v>
      </c>
      <c r="B2" s="1286" t="e">
        <f>CONCATENATE("ОБЩИЕ РЕЗУЛЬТАТЫ КОНТРОЛЬНЫХ ЗАНЯТИЙ ЗА  ",'Учет 1б'!#REF!)</f>
        <v>#REF!</v>
      </c>
      <c r="C2" s="1286" t="e">
        <f>CONCATENATE("ОБЩИЕ РЕЗУЛЬТАТЫ КОНТРОЛЬНЫХ ЗАНЯТИЙ ЗА  ",'Учет 1б'!#REF!)</f>
        <v>#REF!</v>
      </c>
      <c r="D2" s="1286" t="e">
        <f>CONCATENATE("ОБЩИЕ РЕЗУЛЬТАТЫ КОНТРОЛЬНЫХ ЗАНЯТИЙ ЗА  ",'Учет 1б'!#REF!)</f>
        <v>#REF!</v>
      </c>
      <c r="E2" s="1286" t="e">
        <f>CONCATENATE("ОБЩИЕ РЕЗУЛЬТАТЫ КОНТРОЛЬНЫХ ЗАНЯТИЙ ЗА  ",'Учет 1б'!#REF!)</f>
        <v>#REF!</v>
      </c>
      <c r="F2" s="1286" t="e">
        <f>CONCATENATE("ОБЩИЕ РЕЗУЛЬТАТЫ КОНТРОЛЬНЫХ ЗАНЯТИЙ ЗА  ",'Учет 1б'!#REF!)</f>
        <v>#REF!</v>
      </c>
      <c r="G2" s="1286" t="str">
        <f>CONCATENATE("ОБЩИЕ РЕЗУЛЬТАТЫ КОНТРОЛЬНЫХ ЗАНЯТИЙ ЗА  ",'Учет 1б'!B1)</f>
        <v>ОБЩИЕ РЕЗУЛЬТАТЫ КОНТРОЛЬНЫХ ЗАНЯТИЙ ЗА  март 2014 года</v>
      </c>
      <c r="H2" s="1286" t="str">
        <f>CONCATENATE("ОБЩИЕ РЕЗУЛЬТАТЫ КОНТРОЛЬНЫХ ЗАНЯТИЙ ЗА  ",'Учет 1б'!C1)</f>
        <v xml:space="preserve">ОБЩИЕ РЕЗУЛЬТАТЫ КОНТРОЛЬНЫХ ЗАНЯТИЙ ЗА  </v>
      </c>
      <c r="I2" s="1286" t="str">
        <f>CONCATENATE("ОБЩИЕ РЕЗУЛЬТАТЫ КОНТРОЛЬНЫХ ЗАНЯТИЙ ЗА  ",'Учет 1б'!D1)</f>
        <v xml:space="preserve">ОБЩИЕ РЕЗУЛЬТАТЫ КОНТРОЛЬНЫХ ЗАНЯТИЙ ЗА  </v>
      </c>
      <c r="J2" s="1286" t="str">
        <f>CONCATENATE("ОБЩИЕ РЕЗУЛЬТАТЫ КОНТРОЛЬНЫХ ЗАНЯТИЙ ЗА  ",'Учет 1б'!E1)</f>
        <v xml:space="preserve">ОБЩИЕ РЕЗУЛЬТАТЫ КОНТРОЛЬНЫХ ЗАНЯТИЙ ЗА  </v>
      </c>
      <c r="K2" s="1286" t="str">
        <f>CONCATENATE("ОБЩИЕ РЕЗУЛЬТАТЫ КОНТРОЛЬНЫХ ЗАНЯТИЙ ЗА  ",'Учет 1б'!F1)</f>
        <v xml:space="preserve">ОБЩИЕ РЕЗУЛЬТАТЫ КОНТРОЛЬНЫХ ЗАНЯТИЙ ЗА  </v>
      </c>
      <c r="L2" s="1286" t="str">
        <f>CONCATENATE("ОБЩИЕ РЕЗУЛЬТАТЫ КОНТРОЛЬНЫХ ЗАНЯТИЙ ЗА  ",'Учет 1б'!G1)</f>
        <v xml:space="preserve">ОБЩИЕ РЕЗУЛЬТАТЫ КОНТРОЛЬНЫХ ЗАНЯТИЙ ЗА  </v>
      </c>
      <c r="M2" s="1286" t="str">
        <f>CONCATENATE("ОБЩИЕ РЕЗУЛЬТАТЫ КОНТРОЛЬНЫХ ЗАНЯТИЙ ЗА  ",'Учет 1б'!H1)</f>
        <v xml:space="preserve">ОБЩИЕ РЕЗУЛЬТАТЫ КОНТРОЛЬНЫХ ЗАНЯТИЙ ЗА  </v>
      </c>
      <c r="N2" s="1286" t="str">
        <f>CONCATENATE("ОБЩИЕ РЕЗУЛЬТАТЫ КОНТРОЛЬНЫХ ЗАНЯТИЙ ЗА  ",'Учет 1б'!I1)</f>
        <v xml:space="preserve">ОБЩИЕ РЕЗУЛЬТАТЫ КОНТРОЛЬНЫХ ЗАНЯТИЙ ЗА  </v>
      </c>
      <c r="O2" s="1286" t="str">
        <f>CONCATENATE("ОБЩИЕ РЕЗУЛЬТАТЫ КОНТРОЛЬНЫХ ЗАНЯТИЙ ЗА  ",'Учет 1б'!J1)</f>
        <v xml:space="preserve">ОБЩИЕ РЕЗУЛЬТАТЫ КОНТРОЛЬНЫХ ЗАНЯТИЙ ЗА  </v>
      </c>
      <c r="P2" s="1286" t="str">
        <f>CONCATENATE("ОБЩИЕ РЕЗУЛЬТАТЫ КОНТРОЛЬНЫХ ЗАНЯТИЙ ЗА  ",'Учет 1б'!K1)</f>
        <v xml:space="preserve">ОБЩИЕ РЕЗУЛЬТАТЫ КОНТРОЛЬНЫХ ЗАНЯТИЙ ЗА  </v>
      </c>
      <c r="Q2" s="1286" t="str">
        <f>CONCATENATE("ОБЩИЕ РЕЗУЛЬТАТЫ КОНТРОЛЬНЫХ ЗАНЯТИЙ ЗА  ",'Учет 1б'!L1)</f>
        <v xml:space="preserve">ОБЩИЕ РЕЗУЛЬТАТЫ КОНТРОЛЬНЫХ ЗАНЯТИЙ ЗА  </v>
      </c>
      <c r="R2" s="1286" t="str">
        <f>CONCATENATE("ОБЩИЕ РЕЗУЛЬТАТЫ КОНТРОЛЬНЫХ ЗАНЯТИЙ ЗА  ",'Учет 1б'!M1)</f>
        <v xml:space="preserve">ОБЩИЕ РЕЗУЛЬТАТЫ КОНТРОЛЬНЫХ ЗАНЯТИЙ ЗА  </v>
      </c>
      <c r="S2" s="1286" t="str">
        <f>CONCATENATE("ОБЩИЕ РЕЗУЛЬТАТЫ КОНТРОЛЬНЫХ ЗАНЯТИЙ ЗА  ",'Учет 1б'!N1)</f>
        <v xml:space="preserve">ОБЩИЕ РЕЗУЛЬТАТЫ КОНТРОЛЬНЫХ ЗАНЯТИЙ ЗА  </v>
      </c>
      <c r="T2" s="1286" t="str">
        <f>CONCATENATE("ОБЩИЕ РЕЗУЛЬТАТЫ КОНТРОЛЬНЫХ ЗАНЯТИЙ ЗА  ",'Учет 1б'!R1)</f>
        <v xml:space="preserve">ОБЩИЕ РЕЗУЛЬТАТЫ КОНТРОЛЬНЫХ ЗАНЯТИЙ ЗА  </v>
      </c>
      <c r="U2" s="1286" t="str">
        <f>CONCATENATE("ОБЩИЕ РЕЗУЛЬТАТЫ КОНТРОЛЬНЫХ ЗАНЯТИЙ ЗА  ",'Учет 1б'!S1)</f>
        <v xml:space="preserve">ОБЩИЕ РЕЗУЛЬТАТЫ КОНТРОЛЬНЫХ ЗАНЯТИЙ ЗА  </v>
      </c>
      <c r="V2" s="1286" t="str">
        <f>CONCATENATE("ОБЩИЕ РЕЗУЛЬТАТЫ КОНТРОЛЬНЫХ ЗАНЯТИЙ ЗА  ",'Учет 1б'!T1)</f>
        <v xml:space="preserve">ОБЩИЕ РЕЗУЛЬТАТЫ КОНТРОЛЬНЫХ ЗАНЯТИЙ ЗА  </v>
      </c>
      <c r="W2" s="1286" t="str">
        <f>CONCATENATE("ОБЩИЕ РЕЗУЛЬТАТЫ КОНТРОЛЬНЫХ ЗАНЯТИЙ ЗА  ",'Учет 1б'!U1)</f>
        <v xml:space="preserve">ОБЩИЕ РЕЗУЛЬТАТЫ КОНТРОЛЬНЫХ ЗАНЯТИЙ ЗА  </v>
      </c>
      <c r="X2" s="1286" t="str">
        <f>CONCATENATE("ОБЩИЕ РЕЗУЛЬТАТЫ КОНТРОЛЬНЫХ ЗАНЯТИЙ ЗА  ",'Учет 1б'!AH1)</f>
        <v xml:space="preserve">ОБЩИЕ РЕЗУЛЬТАТЫ КОНТРОЛЬНЫХ ЗАНЯТИЙ ЗА  </v>
      </c>
      <c r="Y2" s="1286" t="str">
        <f>CONCATENATE("ОБЩИЕ РЕЗУЛЬТАТЫ КОНТРОЛЬНЫХ ЗАНЯТИЙ ЗА  ",'Учет 1б'!AI1)</f>
        <v xml:space="preserve">ОБЩИЕ РЕЗУЛЬТАТЫ КОНТРОЛЬНЫХ ЗАНЯТИЙ ЗА  </v>
      </c>
      <c r="Z2" s="1286" t="str">
        <f>CONCATENATE("ОБЩИЕ РЕЗУЛЬТАТЫ КОНТРОЛЬНЫХ ЗАНЯТИЙ ЗА  ",'Учет 1б'!AJ1)</f>
        <v xml:space="preserve">ОБЩИЕ РЕЗУЛЬТАТЫ КОНТРОЛЬНЫХ ЗАНЯТИЙ ЗА  </v>
      </c>
      <c r="AA2" s="1286" t="str">
        <f>CONCATENATE("ОБЩИЕ РЕЗУЛЬТАТЫ КОНТРОЛЬНЫХ ЗАНЯТИЙ ЗА  ",'Учет 1б'!AK1)</f>
        <v xml:space="preserve">ОБЩИЕ РЕЗУЛЬТАТЫ КОНТРОЛЬНЫХ ЗАНЯТИЙ ЗА  </v>
      </c>
      <c r="AB2" s="1286" t="str">
        <f>CONCATENATE("ОБЩИЕ РЕЗУЛЬТАТЫ КОНТРОЛЬНЫХ ЗАНЯТИЙ ЗА  ",'Учет 1б'!AL1)</f>
        <v xml:space="preserve">ОБЩИЕ РЕЗУЛЬТАТЫ КОНТРОЛЬНЫХ ЗАНЯТИЙ ЗА  </v>
      </c>
      <c r="AC2" s="1286" t="str">
        <f>CONCATENATE("ОБЩИЕ РЕЗУЛЬТАТЫ КОНТРОЛЬНЫХ ЗАНЯТИЙ ЗА  ",'Учет 1б'!AO2)</f>
        <v>ОБЩИЕ РЕЗУЛЬТАТЫ КОНТРОЛЬНЫХ ЗАНЯТИЙ ЗА  Классность</v>
      </c>
      <c r="AD2" s="1286" t="str">
        <f>CONCATENATE("ОБЩИЕ РЕЗУЛЬТАТЫ КОНТРОЛЬНЫХ ЗАНЯТИЙ ЗА  ",'Учет 1б'!AP1)</f>
        <v xml:space="preserve">ОБЩИЕ РЕЗУЛЬТАТЫ КОНТРОЛЬНЫХ ЗАНЯТИЙ ЗА  </v>
      </c>
      <c r="AE2" s="1286" t="str">
        <f>CONCATENATE("ОБЩИЕ РЕЗУЛЬТАТЫ КОНТРОЛЬНЫХ ЗАНЯТИЙ ЗА  ",'Учет 1б'!AQ1)</f>
        <v xml:space="preserve">ОБЩИЕ РЕЗУЛЬТАТЫ КОНТРОЛЬНЫХ ЗАНЯТИЙ ЗА  </v>
      </c>
      <c r="AF2" s="1286" t="str">
        <f>CONCATENATE("ОБЩИЕ РЕЗУЛЬТАТЫ КОНТРОЛЬНЫХ ЗАНЯТИЙ ЗА  ",'Учет 1б'!AR1)</f>
        <v xml:space="preserve">ОБЩИЕ РЕЗУЛЬТАТЫ КОНТРОЛЬНЫХ ЗАНЯТИЙ ЗА  </v>
      </c>
      <c r="AG2" s="1286" t="str">
        <f>CONCATENATE("ОБЩИЕ РЕЗУЛЬТАТЫ КОНТРОЛЬНЫХ ЗАНЯТИЙ ЗА  ",'Учет 1б'!AS1)</f>
        <v xml:space="preserve">ОБЩИЕ РЕЗУЛЬТАТЫ КОНТРОЛЬНЫХ ЗАНЯТИЙ ЗА  </v>
      </c>
      <c r="AH2" s="1286" t="str">
        <f>CONCATENATE("ОБЩИЕ РЕЗУЛЬТАТЫ КОНТРОЛЬНЫХ ЗАНЯТИЙ ЗА  ",'Учет 1б'!AT1)</f>
        <v xml:space="preserve">ОБЩИЕ РЕЗУЛЬТАТЫ КОНТРОЛЬНЫХ ЗАНЯТИЙ ЗА  </v>
      </c>
      <c r="AI2" s="1286" t="str">
        <f>CONCATENATE("ОБЩИЕ РЕЗУЛЬТАТЫ КОНТРОЛЬНЫХ ЗАНЯТИЙ ЗА  ",'Учет 1б'!AU1)</f>
        <v xml:space="preserve">ОБЩИЕ РЕЗУЛЬТАТЫ КОНТРОЛЬНЫХ ЗАНЯТИЙ ЗА  </v>
      </c>
      <c r="AJ2" s="1286" t="str">
        <f>CONCATENATE("ОБЩИЕ РЕЗУЛЬТАТЫ КОНТРОЛЬНЫХ ЗАНЯТИЙ ЗА  ",'Учет 1б'!AV1)</f>
        <v xml:space="preserve">ОБЩИЕ РЕЗУЛЬТАТЫ КОНТРОЛЬНЫХ ЗАНЯТИЙ ЗА  </v>
      </c>
      <c r="AK2" s="1286" t="str">
        <f>CONCATENATE("ОБЩИЕ РЕЗУЛЬТАТЫ КОНТРОЛЬНЫХ ЗАНЯТИЙ ЗА  ",'Учет 1б'!AW1)</f>
        <v xml:space="preserve">ОБЩИЕ РЕЗУЛЬТАТЫ КОНТРОЛЬНЫХ ЗАНЯТИЙ ЗА  </v>
      </c>
      <c r="AL2" s="1286" t="str">
        <f>CONCATENATE("ОБЩИЕ РЕЗУЛЬТАТЫ КОНТРОЛЬНЫХ ЗАНЯТИЙ ЗА  ",'Учет 1б'!AX1)</f>
        <v xml:space="preserve">ОБЩИЕ РЕЗУЛЬТАТЫ КОНТРОЛЬНЫХ ЗАНЯТИЙ ЗА  </v>
      </c>
      <c r="AM2" s="1286" t="str">
        <f>CONCATENATE("ОБЩИЕ РЕЗУЛЬТАТЫ КОНТРОЛЬНЫХ ЗАНЯТИЙ ЗА  ",'Учет 1б'!AY1)</f>
        <v xml:space="preserve">ОБЩИЕ РЕЗУЛЬТАТЫ КОНТРОЛЬНЫХ ЗАНЯТИЙ ЗА  </v>
      </c>
      <c r="AN2" s="1286" t="str">
        <f>CONCATENATE("ОБЩИЕ РЕЗУЛЬТАТЫ КОНТРОЛЬНЫХ ЗАНЯТИЙ ЗА  ",'Учет 1б'!AZ1)</f>
        <v xml:space="preserve">ОБЩИЕ РЕЗУЛЬТАТЫ КОНТРОЛЬНЫХ ЗАНЯТИЙ ЗА  </v>
      </c>
      <c r="AO2" s="1286" t="str">
        <f>CONCATENATE("ОБЩИЕ РЕЗУЛЬТАТЫ КОНТРОЛЬНЫХ ЗАНЯТИЙ ЗА  ",'Учет 1б'!BA1)</f>
        <v xml:space="preserve">ОБЩИЕ РЕЗУЛЬТАТЫ КОНТРОЛЬНЫХ ЗАНЯТИЙ ЗА  </v>
      </c>
      <c r="AP2" s="1286"/>
      <c r="AQ2" s="1286"/>
      <c r="AR2" s="1286"/>
      <c r="AS2" s="1286"/>
      <c r="AT2" s="1286"/>
      <c r="AU2" s="1286"/>
      <c r="AV2" s="1286"/>
      <c r="AW2" s="1286"/>
      <c r="AX2" s="1286"/>
      <c r="AY2" s="1286"/>
      <c r="AZ2" s="1286"/>
      <c r="BA2" s="1286"/>
      <c r="BB2" s="1286"/>
      <c r="BC2" s="1286"/>
      <c r="BD2" s="1286"/>
      <c r="BE2" s="1286" t="str">
        <f>CONCATENATE("ОБЩИЕ РЕЗУЛЬТАТЫ КОНТРОЛЬНЫХ ЗАНЯТИЙ ЗА  ",'Учет 1б'!BB1)</f>
        <v xml:space="preserve">ОБЩИЕ РЕЗУЛЬТАТЫ КОНТРОЛЬНЫХ ЗАНЯТИЙ ЗА  </v>
      </c>
      <c r="BF2" s="1286" t="str">
        <f>CONCATENATE("ОБЩИЕ РЕЗУЛЬТАТЫ КОНТРОЛЬНЫХ ЗАНЯТИЙ ЗА  ",'Учет 1б'!BC1)</f>
        <v xml:space="preserve">ОБЩИЕ РЕЗУЛЬТАТЫ КОНТРОЛЬНЫХ ЗАНЯТИЙ ЗА  </v>
      </c>
      <c r="BG2" s="1286" t="str">
        <f>CONCATENATE("ОБЩИЕ РЕЗУЛЬТАТЫ КОНТРОЛЬНЫХ ЗАНЯТИЙ ЗА  ",'Учет 1б'!BD1)</f>
        <v xml:space="preserve">ОБЩИЕ РЕЗУЛЬТАТЫ КОНТРОЛЬНЫХ ЗАНЯТИЙ ЗА  </v>
      </c>
      <c r="BH2" s="1286" t="str">
        <f>CONCATENATE("ОБЩИЕ РЕЗУЛЬТАТЫ КОНТРОЛЬНЫХ ЗАНЯТИЙ ЗА  ",'Учет 1б'!BE1)</f>
        <v xml:space="preserve">ОБЩИЕ РЕЗУЛЬТАТЫ КОНТРОЛЬНЫХ ЗАНЯТИЙ ЗА  </v>
      </c>
      <c r="BI2" s="1286" t="str">
        <f>CONCATENATE("ОБЩИЕ РЕЗУЛЬТАТЫ КОНТРОЛЬНЫХ ЗАНЯТИЙ ЗА  ",'Учет 1б'!BF1)</f>
        <v xml:space="preserve">ОБЩИЕ РЕЗУЛЬТАТЫ КОНТРОЛЬНЫХ ЗАНЯТИЙ ЗА  </v>
      </c>
      <c r="BJ2" s="1286" t="str">
        <f>CONCATENATE("ОБЩИЕ РЕЗУЛЬТАТЫ КОНТРОЛЬНЫХ ЗАНЯТИЙ ЗА  ",'Учет 1б'!BG1)</f>
        <v xml:space="preserve">ОБЩИЕ РЕЗУЛЬТАТЫ КОНТРОЛЬНЫХ ЗАНЯТИЙ ЗА  </v>
      </c>
      <c r="BK2" s="1286" t="str">
        <f>CONCATENATE("ОБЩИЕ РЕЗУЛЬТАТЫ КОНТРОЛЬНЫХ ЗАНЯТИЙ ЗА  ",'Учет 1б'!BH1)</f>
        <v xml:space="preserve">ОБЩИЕ РЕЗУЛЬТАТЫ КОНТРОЛЬНЫХ ЗАНЯТИЙ ЗА  </v>
      </c>
      <c r="BL2" s="1286" t="str">
        <f>CONCATENATE("ОБЩИЕ РЕЗУЛЬТАТЫ КОНТРОЛЬНЫХ ЗАНЯТИЙ ЗА  ",'Учет 1б'!BI1)</f>
        <v xml:space="preserve">ОБЩИЕ РЕЗУЛЬТАТЫ КОНТРОЛЬНЫХ ЗАНЯТИЙ ЗА  </v>
      </c>
      <c r="BM2" s="1286" t="str">
        <f>CONCATENATE("ОБЩИЕ РЕЗУЛЬТАТЫ КОНТРОЛЬНЫХ ЗАНЯТИЙ ЗА  ",'Учет 1б'!BJ1)</f>
        <v xml:space="preserve">ОБЩИЕ РЕЗУЛЬТАТЫ КОНТРОЛЬНЫХ ЗАНЯТИЙ ЗА  </v>
      </c>
      <c r="BN2" s="1286" t="str">
        <f>CONCATENATE("ОБЩИЕ РЕЗУЛЬТАТЫ КОНТРОЛЬНЫХ ЗАНЯТИЙ ЗА  ",'Учет 1б'!BK1)</f>
        <v xml:space="preserve">ОБЩИЕ РЕЗУЛЬТАТЫ КОНТРОЛЬНЫХ ЗАНЯТИЙ ЗА  </v>
      </c>
      <c r="BP2" s="295">
        <v>1</v>
      </c>
    </row>
    <row r="3" spans="1:71" ht="13.5" thickBot="1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P3" s="295">
        <v>1</v>
      </c>
    </row>
    <row r="4" spans="1:71" ht="12.75" customHeight="1">
      <c r="A4" s="1287" t="s">
        <v>266</v>
      </c>
      <c r="B4" s="1283" t="s">
        <v>267</v>
      </c>
      <c r="C4" s="1284"/>
      <c r="D4" s="1284"/>
      <c r="E4" s="1284"/>
      <c r="F4" s="1284"/>
      <c r="G4" s="1284"/>
      <c r="H4" s="1284"/>
      <c r="I4" s="1284"/>
      <c r="J4" s="1284"/>
      <c r="K4" s="1284"/>
      <c r="L4" s="1284"/>
      <c r="M4" s="1284"/>
      <c r="N4" s="1284"/>
      <c r="O4" s="1284"/>
      <c r="P4" s="1284"/>
      <c r="Q4" s="1284"/>
      <c r="R4" s="1284"/>
      <c r="S4" s="1284"/>
      <c r="T4" s="1284"/>
      <c r="U4" s="1284"/>
      <c r="V4" s="1284"/>
      <c r="W4" s="1284"/>
      <c r="X4" s="1284"/>
      <c r="Y4" s="1284"/>
      <c r="Z4" s="1284"/>
      <c r="AA4" s="1284"/>
      <c r="AB4" s="1284"/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4"/>
      <c r="AP4" s="1284"/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4"/>
      <c r="BD4" s="1284"/>
      <c r="BE4" s="1284"/>
      <c r="BF4" s="1284"/>
      <c r="BG4" s="1284"/>
      <c r="BH4" s="1284"/>
      <c r="BI4" s="1285"/>
      <c r="BJ4" s="1277" t="s">
        <v>268</v>
      </c>
      <c r="BK4" s="1278"/>
      <c r="BL4" s="1278"/>
      <c r="BM4" s="1278"/>
      <c r="BN4" s="1279"/>
      <c r="BO4" s="97"/>
      <c r="BP4" s="295">
        <v>1</v>
      </c>
      <c r="BQ4" s="97"/>
      <c r="BR4" s="97"/>
      <c r="BS4" s="97"/>
    </row>
    <row r="5" spans="1:71" ht="12.75" customHeight="1" thickBot="1">
      <c r="A5" s="1288"/>
      <c r="B5" s="1276" t="s">
        <v>313</v>
      </c>
      <c r="C5" s="1234"/>
      <c r="D5" s="1234"/>
      <c r="E5" s="1234"/>
      <c r="F5" s="1235"/>
      <c r="G5" s="1276" t="s">
        <v>265</v>
      </c>
      <c r="H5" s="1234"/>
      <c r="I5" s="1234"/>
      <c r="J5" s="1234"/>
      <c r="K5" s="1235"/>
      <c r="L5" s="1276" t="s">
        <v>314</v>
      </c>
      <c r="M5" s="1234"/>
      <c r="N5" s="1234"/>
      <c r="O5" s="1234"/>
      <c r="P5" s="1235"/>
      <c r="Q5" s="1276" t="s">
        <v>269</v>
      </c>
      <c r="R5" s="1234"/>
      <c r="S5" s="1234"/>
      <c r="T5" s="1234"/>
      <c r="U5" s="1235"/>
      <c r="V5" s="1276" t="s">
        <v>270</v>
      </c>
      <c r="W5" s="1234"/>
      <c r="X5" s="1234"/>
      <c r="Y5" s="1234"/>
      <c r="Z5" s="1235"/>
      <c r="AA5" s="1276" t="s">
        <v>252</v>
      </c>
      <c r="AB5" s="1234"/>
      <c r="AC5" s="1234"/>
      <c r="AD5" s="1234"/>
      <c r="AE5" s="1235"/>
      <c r="AF5" s="1276" t="s">
        <v>271</v>
      </c>
      <c r="AG5" s="1234"/>
      <c r="AH5" s="1234"/>
      <c r="AI5" s="1234"/>
      <c r="AJ5" s="1235"/>
      <c r="AK5" s="1276" t="s">
        <v>254</v>
      </c>
      <c r="AL5" s="1234"/>
      <c r="AM5" s="1234"/>
      <c r="AN5" s="1234"/>
      <c r="AO5" s="1235"/>
      <c r="AP5" s="1276" t="s">
        <v>399</v>
      </c>
      <c r="AQ5" s="1234"/>
      <c r="AR5" s="1234"/>
      <c r="AS5" s="1234"/>
      <c r="AT5" s="1235"/>
      <c r="AU5" s="1276" t="s">
        <v>400</v>
      </c>
      <c r="AV5" s="1234"/>
      <c r="AW5" s="1234"/>
      <c r="AX5" s="1234"/>
      <c r="AY5" s="1235"/>
      <c r="AZ5" s="1276" t="s">
        <v>402</v>
      </c>
      <c r="BA5" s="1234"/>
      <c r="BB5" s="1234"/>
      <c r="BC5" s="1234"/>
      <c r="BD5" s="1235"/>
      <c r="BE5" s="1276" t="s">
        <v>264</v>
      </c>
      <c r="BF5" s="1234"/>
      <c r="BG5" s="1234"/>
      <c r="BH5" s="1234"/>
      <c r="BI5" s="1235"/>
      <c r="BJ5" s="1280"/>
      <c r="BK5" s="1281"/>
      <c r="BL5" s="1281"/>
      <c r="BM5" s="1281"/>
      <c r="BN5" s="1282"/>
      <c r="BO5" s="97"/>
      <c r="BP5" s="295">
        <v>1</v>
      </c>
      <c r="BQ5" s="97"/>
      <c r="BR5" s="97"/>
      <c r="BS5" s="97"/>
    </row>
    <row r="6" spans="1:71" ht="45.75" customHeight="1" thickBot="1">
      <c r="A6" s="1289"/>
      <c r="B6" s="118">
        <v>5</v>
      </c>
      <c r="C6" s="119">
        <v>4</v>
      </c>
      <c r="D6" s="119">
        <v>3</v>
      </c>
      <c r="E6" s="120">
        <v>2</v>
      </c>
      <c r="F6" s="121" t="s">
        <v>309</v>
      </c>
      <c r="G6" s="127">
        <v>5</v>
      </c>
      <c r="H6" s="119">
        <v>4</v>
      </c>
      <c r="I6" s="119">
        <v>3</v>
      </c>
      <c r="J6" s="120">
        <v>2</v>
      </c>
      <c r="K6" s="121" t="s">
        <v>309</v>
      </c>
      <c r="L6" s="127">
        <v>5</v>
      </c>
      <c r="M6" s="119">
        <v>4</v>
      </c>
      <c r="N6" s="119">
        <v>3</v>
      </c>
      <c r="O6" s="120">
        <v>2</v>
      </c>
      <c r="P6" s="121" t="s">
        <v>309</v>
      </c>
      <c r="Q6" s="127">
        <v>5</v>
      </c>
      <c r="R6" s="119">
        <v>4</v>
      </c>
      <c r="S6" s="119">
        <v>3</v>
      </c>
      <c r="T6" s="120">
        <v>2</v>
      </c>
      <c r="U6" s="121" t="s">
        <v>309</v>
      </c>
      <c r="V6" s="127">
        <v>5</v>
      </c>
      <c r="W6" s="119">
        <v>4</v>
      </c>
      <c r="X6" s="119">
        <v>3</v>
      </c>
      <c r="Y6" s="120">
        <v>2</v>
      </c>
      <c r="Z6" s="121" t="s">
        <v>309</v>
      </c>
      <c r="AA6" s="127">
        <v>5</v>
      </c>
      <c r="AB6" s="119">
        <v>4</v>
      </c>
      <c r="AC6" s="119">
        <v>3</v>
      </c>
      <c r="AD6" s="120">
        <v>2</v>
      </c>
      <c r="AE6" s="121" t="s">
        <v>309</v>
      </c>
      <c r="AF6" s="127">
        <v>5</v>
      </c>
      <c r="AG6" s="119">
        <v>4</v>
      </c>
      <c r="AH6" s="119">
        <v>3</v>
      </c>
      <c r="AI6" s="120">
        <v>2</v>
      </c>
      <c r="AJ6" s="121" t="s">
        <v>309</v>
      </c>
      <c r="AK6" s="127">
        <v>5</v>
      </c>
      <c r="AL6" s="119">
        <v>4</v>
      </c>
      <c r="AM6" s="119">
        <v>3</v>
      </c>
      <c r="AN6" s="120">
        <v>2</v>
      </c>
      <c r="AO6" s="121" t="s">
        <v>309</v>
      </c>
      <c r="AP6" s="127">
        <v>5</v>
      </c>
      <c r="AQ6" s="119">
        <v>4</v>
      </c>
      <c r="AR6" s="119">
        <v>3</v>
      </c>
      <c r="AS6" s="120">
        <v>2</v>
      </c>
      <c r="AT6" s="121" t="s">
        <v>309</v>
      </c>
      <c r="AU6" s="127">
        <v>5</v>
      </c>
      <c r="AV6" s="119">
        <v>4</v>
      </c>
      <c r="AW6" s="119">
        <v>3</v>
      </c>
      <c r="AX6" s="120">
        <v>2</v>
      </c>
      <c r="AY6" s="121" t="s">
        <v>309</v>
      </c>
      <c r="AZ6" s="127">
        <v>5</v>
      </c>
      <c r="BA6" s="119">
        <v>4</v>
      </c>
      <c r="BB6" s="119">
        <v>3</v>
      </c>
      <c r="BC6" s="120">
        <v>2</v>
      </c>
      <c r="BD6" s="121" t="s">
        <v>309</v>
      </c>
      <c r="BE6" s="127">
        <v>5</v>
      </c>
      <c r="BF6" s="119">
        <v>4</v>
      </c>
      <c r="BG6" s="119">
        <v>3</v>
      </c>
      <c r="BH6" s="120">
        <v>2</v>
      </c>
      <c r="BI6" s="121" t="s">
        <v>309</v>
      </c>
      <c r="BJ6" s="127">
        <v>5</v>
      </c>
      <c r="BK6" s="119">
        <v>4</v>
      </c>
      <c r="BL6" s="119">
        <v>3</v>
      </c>
      <c r="BM6" s="120">
        <v>2</v>
      </c>
      <c r="BN6" s="121" t="s">
        <v>309</v>
      </c>
      <c r="BO6" s="93"/>
      <c r="BP6" s="296">
        <v>1</v>
      </c>
      <c r="BQ6" s="93"/>
      <c r="BR6" s="93"/>
      <c r="BS6" s="97"/>
    </row>
    <row r="7" spans="1:71" ht="12.95" hidden="1" customHeight="1">
      <c r="A7" s="1296">
        <f>'Учет 4б'!$C$5</f>
        <v>411</v>
      </c>
      <c r="B7" s="269">
        <f>'Учет 4б'!$G$54</f>
        <v>0</v>
      </c>
      <c r="C7" s="270">
        <f>'Учет 4б'!$G$56</f>
        <v>0</v>
      </c>
      <c r="D7" s="270">
        <f>'Учет 4б'!$G$58</f>
        <v>0</v>
      </c>
      <c r="E7" s="271">
        <f>'Учет 4б'!$G$60</f>
        <v>0</v>
      </c>
      <c r="F7" s="272">
        <f>'Учет 4б'!$G$62</f>
        <v>0</v>
      </c>
      <c r="G7" s="269">
        <f>'Учет 4б'!$H$54</f>
        <v>0</v>
      </c>
      <c r="H7" s="270">
        <f>'Учет 4б'!$H$56</f>
        <v>0</v>
      </c>
      <c r="I7" s="270">
        <f>'Учет 4б'!$H$58</f>
        <v>0</v>
      </c>
      <c r="J7" s="271">
        <f>'Учет 4б'!$H$60</f>
        <v>0</v>
      </c>
      <c r="K7" s="272">
        <f>'Учет 4б'!$H$62</f>
        <v>0</v>
      </c>
      <c r="L7" s="269">
        <f>'Учет 4б'!$I$54</f>
        <v>0</v>
      </c>
      <c r="M7" s="270">
        <f>'Учет 4б'!$I$56</f>
        <v>0</v>
      </c>
      <c r="N7" s="270">
        <f>'Учет 4б'!$I$58</f>
        <v>0</v>
      </c>
      <c r="O7" s="271">
        <f>'Учет 4б'!$I$60</f>
        <v>0</v>
      </c>
      <c r="P7" s="272">
        <f>'Учет 4б'!$I$62</f>
        <v>0</v>
      </c>
      <c r="Q7" s="269">
        <f>'Учет 4б'!$J$54</f>
        <v>0</v>
      </c>
      <c r="R7" s="270">
        <f>'Учет 4б'!$J$56</f>
        <v>0</v>
      </c>
      <c r="S7" s="270">
        <f>'Учет 4б'!$J$58</f>
        <v>0</v>
      </c>
      <c r="T7" s="271">
        <f>'Учет 4б'!$J$60</f>
        <v>0</v>
      </c>
      <c r="U7" s="272">
        <f>'Учет 4б'!$J$62</f>
        <v>0</v>
      </c>
      <c r="V7" s="269">
        <f>'Учет 4б'!$K$54</f>
        <v>0</v>
      </c>
      <c r="W7" s="270">
        <f>'Учет 4б'!$K$56</f>
        <v>0</v>
      </c>
      <c r="X7" s="270">
        <f>'Учет 4б'!$K$58</f>
        <v>0</v>
      </c>
      <c r="Y7" s="271">
        <f>'Учет 4б'!$K$60</f>
        <v>0</v>
      </c>
      <c r="Z7" s="272">
        <f>'Учет 4б'!$K$62</f>
        <v>0</v>
      </c>
      <c r="AA7" s="269">
        <f>'Учет 4б'!$L$54</f>
        <v>0</v>
      </c>
      <c r="AB7" s="270">
        <f>'Учет 4б'!$L$56</f>
        <v>0</v>
      </c>
      <c r="AC7" s="270">
        <f>'Учет 4б'!$L$58</f>
        <v>0</v>
      </c>
      <c r="AD7" s="271">
        <f>'Учет 4б'!$L$60</f>
        <v>0</v>
      </c>
      <c r="AE7" s="272">
        <f>'Учет 4б'!$L$62</f>
        <v>0</v>
      </c>
      <c r="AF7" s="269">
        <f>'Учет 4б'!$M$54</f>
        <v>0</v>
      </c>
      <c r="AG7" s="270">
        <f>'Учет 4б'!$M$56</f>
        <v>0</v>
      </c>
      <c r="AH7" s="270">
        <f>'Учет 4б'!$M$58</f>
        <v>0</v>
      </c>
      <c r="AI7" s="271">
        <f>'Учет 4б'!$M$60</f>
        <v>0</v>
      </c>
      <c r="AJ7" s="272">
        <f>'Учет 4б'!$M$62</f>
        <v>0</v>
      </c>
      <c r="AK7" s="269">
        <f>'Учет 4б'!$N$54</f>
        <v>0</v>
      </c>
      <c r="AL7" s="270">
        <f>'Учет 4б'!$N$56</f>
        <v>0</v>
      </c>
      <c r="AM7" s="270">
        <f>'Учет 4б'!$N$58</f>
        <v>0</v>
      </c>
      <c r="AN7" s="271">
        <f>'Учет 4б'!$N$60</f>
        <v>0</v>
      </c>
      <c r="AO7" s="272">
        <f>'Учет 4б'!$N$62</f>
        <v>0</v>
      </c>
      <c r="AP7" s="269">
        <f>'Учет 1б'!$O$54</f>
        <v>0</v>
      </c>
      <c r="AQ7" s="270">
        <f>'Учет 1б'!$O$56</f>
        <v>0</v>
      </c>
      <c r="AR7" s="270">
        <f>'Учет 1б'!$O$58</f>
        <v>0</v>
      </c>
      <c r="AS7" s="271">
        <f>'Учет 1б'!$O$60</f>
        <v>0</v>
      </c>
      <c r="AT7" s="272">
        <f>'Учет 1б'!$O$62</f>
        <v>0</v>
      </c>
      <c r="AU7" s="269">
        <f>'Учет 4б'!$P$54</f>
        <v>0</v>
      </c>
      <c r="AV7" s="270">
        <f>'Учет 4б'!$P$56</f>
        <v>0</v>
      </c>
      <c r="AW7" s="270">
        <f>'Учет 4б'!$P$58</f>
        <v>0</v>
      </c>
      <c r="AX7" s="271">
        <f>'Учет 4б'!$P$60</f>
        <v>0</v>
      </c>
      <c r="AY7" s="272">
        <f>'Учет 4б'!$P$62</f>
        <v>0</v>
      </c>
      <c r="AZ7" s="269">
        <f>'Учет 4б'!$Q$54</f>
        <v>0</v>
      </c>
      <c r="BA7" s="270">
        <f>'Учет 4б'!$Q$56</f>
        <v>0</v>
      </c>
      <c r="BB7" s="270">
        <f>'Учет 4б'!$Q$58</f>
        <v>0</v>
      </c>
      <c r="BC7" s="271">
        <f>'Учет 4б'!$Q$60</f>
        <v>0</v>
      </c>
      <c r="BD7" s="272">
        <f>'Учет 4б'!$Q$62</f>
        <v>0</v>
      </c>
      <c r="BE7" s="269">
        <f>'Учет 4б'!$R$54</f>
        <v>0</v>
      </c>
      <c r="BF7" s="270">
        <f>'Учет 4б'!$R$56</f>
        <v>0</v>
      </c>
      <c r="BG7" s="270">
        <f>'Учет 4б'!$R$58</f>
        <v>0</v>
      </c>
      <c r="BH7" s="271">
        <f>'Учет 4б'!$R$60</f>
        <v>0</v>
      </c>
      <c r="BI7" s="272">
        <f>'Учет 4б'!$R$62</f>
        <v>0</v>
      </c>
      <c r="BJ7" s="269">
        <f>'Учет 4б'!$S$54</f>
        <v>0</v>
      </c>
      <c r="BK7" s="270">
        <f>'Учет 4б'!$S$56</f>
        <v>0</v>
      </c>
      <c r="BL7" s="270">
        <f>'Учет 4б'!$S$58</f>
        <v>0</v>
      </c>
      <c r="BM7" s="271">
        <f>'Учет 4б'!$S$60</f>
        <v>0</v>
      </c>
      <c r="BN7" s="272">
        <f>'Учет 4б'!$S$62</f>
        <v>0</v>
      </c>
      <c r="BO7" s="94"/>
      <c r="BP7" s="297">
        <f>IF(SUM(BN7:BN8)&gt;0,1,0)</f>
        <v>0</v>
      </c>
      <c r="BQ7" s="94"/>
      <c r="BR7" s="94"/>
      <c r="BS7" s="97"/>
    </row>
    <row r="8" spans="1:71" ht="12.95" hidden="1" customHeight="1" thickBot="1">
      <c r="A8" s="1290"/>
      <c r="B8" s="273">
        <f>'Учет 4б'!$G$55</f>
        <v>0</v>
      </c>
      <c r="C8" s="274">
        <f>'Учет 4б'!$G$57</f>
        <v>0</v>
      </c>
      <c r="D8" s="274">
        <f>'Учет 4б'!$G$59</f>
        <v>0</v>
      </c>
      <c r="E8" s="275">
        <f>'Учет 4б'!$G$61</f>
        <v>0</v>
      </c>
      <c r="F8" s="276">
        <f>'Учет 4б'!$G$63</f>
        <v>0</v>
      </c>
      <c r="G8" s="273">
        <f>'Учет 4б'!$H$55</f>
        <v>0</v>
      </c>
      <c r="H8" s="274">
        <f>'Учет 4б'!$H$57</f>
        <v>0</v>
      </c>
      <c r="I8" s="274">
        <f>'Учет 4б'!$H$59</f>
        <v>0</v>
      </c>
      <c r="J8" s="275">
        <f>'Учет 4б'!$H$61</f>
        <v>0</v>
      </c>
      <c r="K8" s="276">
        <f>'Учет 4б'!$H$63</f>
        <v>0</v>
      </c>
      <c r="L8" s="273">
        <f>'Учет 4б'!$I$55</f>
        <v>0</v>
      </c>
      <c r="M8" s="274">
        <f>'Учет 4б'!$I$57</f>
        <v>0</v>
      </c>
      <c r="N8" s="274">
        <f>'Учет 4б'!$I$59</f>
        <v>0</v>
      </c>
      <c r="O8" s="275">
        <f>'Учет 4б'!$I$61</f>
        <v>0</v>
      </c>
      <c r="P8" s="276">
        <f>'Учет 4б'!$I$63</f>
        <v>0</v>
      </c>
      <c r="Q8" s="273">
        <f>'Учет 4б'!$J$55</f>
        <v>0</v>
      </c>
      <c r="R8" s="274">
        <f>'Учет 4б'!$J$57</f>
        <v>0</v>
      </c>
      <c r="S8" s="274">
        <f>'Учет 4б'!$J$59</f>
        <v>0</v>
      </c>
      <c r="T8" s="275">
        <f>'Учет 4б'!$J$61</f>
        <v>0</v>
      </c>
      <c r="U8" s="276">
        <f>'Учет 4б'!$J$63</f>
        <v>0</v>
      </c>
      <c r="V8" s="273">
        <f>'Учет 4б'!$K$55</f>
        <v>0</v>
      </c>
      <c r="W8" s="274">
        <f>'Учет 4б'!$K$57</f>
        <v>0</v>
      </c>
      <c r="X8" s="274">
        <f>'Учет 4б'!$K$59</f>
        <v>0</v>
      </c>
      <c r="Y8" s="275">
        <f>'Учет 4б'!$K$61</f>
        <v>0</v>
      </c>
      <c r="Z8" s="276">
        <f>'Учет 4б'!$K$63</f>
        <v>0</v>
      </c>
      <c r="AA8" s="273">
        <f>'Учет 4б'!$L$55</f>
        <v>0</v>
      </c>
      <c r="AB8" s="274">
        <f>'Учет 4б'!$L$57</f>
        <v>0</v>
      </c>
      <c r="AC8" s="274">
        <f>'Учет 4б'!$L$59</f>
        <v>0</v>
      </c>
      <c r="AD8" s="275">
        <f>'Учет 4б'!$L$61</f>
        <v>0</v>
      </c>
      <c r="AE8" s="276">
        <f>'Учет 4б'!$L$63</f>
        <v>0</v>
      </c>
      <c r="AF8" s="273">
        <f>'Учет 4б'!$M$55</f>
        <v>0</v>
      </c>
      <c r="AG8" s="274">
        <f>'Учет 4б'!$M$57</f>
        <v>0</v>
      </c>
      <c r="AH8" s="274">
        <f>'Учет 4б'!$M$59</f>
        <v>0</v>
      </c>
      <c r="AI8" s="275">
        <f>'Учет 4б'!$M$61</f>
        <v>0</v>
      </c>
      <c r="AJ8" s="276">
        <f>'Учет 4б'!$M$63</f>
        <v>0</v>
      </c>
      <c r="AK8" s="273">
        <f>'Учет 4б'!$N$55</f>
        <v>0</v>
      </c>
      <c r="AL8" s="274">
        <f>'Учет 4б'!$N$57</f>
        <v>0</v>
      </c>
      <c r="AM8" s="274">
        <f>'Учет 4б'!$N$59</f>
        <v>0</v>
      </c>
      <c r="AN8" s="275">
        <f>'Учет 4б'!$N$61</f>
        <v>0</v>
      </c>
      <c r="AO8" s="276">
        <f>'Учет 4б'!$N$63</f>
        <v>0</v>
      </c>
      <c r="AP8" s="273">
        <f>'Учет 1б'!$O$55</f>
        <v>0</v>
      </c>
      <c r="AQ8" s="274">
        <f>'Учет 1б'!$O$57</f>
        <v>0</v>
      </c>
      <c r="AR8" s="274">
        <f>'Учет 1б'!$O$59</f>
        <v>0</v>
      </c>
      <c r="AS8" s="275">
        <f>'Учет 1б'!$O$61</f>
        <v>0</v>
      </c>
      <c r="AT8" s="276">
        <f>'Учет 1б'!$O$63</f>
        <v>0</v>
      </c>
      <c r="AU8" s="273">
        <f>'Учет 4б'!$P$55</f>
        <v>0</v>
      </c>
      <c r="AV8" s="274">
        <f>'Учет 4б'!$P$57</f>
        <v>0</v>
      </c>
      <c r="AW8" s="274">
        <f>'Учет 4б'!$P$59</f>
        <v>0</v>
      </c>
      <c r="AX8" s="275">
        <f>'Учет 4б'!$P$61</f>
        <v>0</v>
      </c>
      <c r="AY8" s="276">
        <f>'Учет 4б'!$P$63</f>
        <v>0</v>
      </c>
      <c r="AZ8" s="273">
        <f>'Учет 4б'!$Q$55</f>
        <v>0</v>
      </c>
      <c r="BA8" s="274">
        <f>'Учет 4б'!$Q$57</f>
        <v>0</v>
      </c>
      <c r="BB8" s="274">
        <f>'Учет 4б'!$Q$59</f>
        <v>0</v>
      </c>
      <c r="BC8" s="275">
        <f>'Учет 4б'!$Q$61</f>
        <v>0</v>
      </c>
      <c r="BD8" s="276">
        <f>'Учет 4б'!$Q$63</f>
        <v>0</v>
      </c>
      <c r="BE8" s="273">
        <f>'Учет 4б'!$R$55</f>
        <v>0</v>
      </c>
      <c r="BF8" s="274">
        <f>'Учет 4б'!$R$57</f>
        <v>0</v>
      </c>
      <c r="BG8" s="274">
        <f>'Учет 4б'!$R$59</f>
        <v>0</v>
      </c>
      <c r="BH8" s="275">
        <f>'Учет 4б'!$R$61</f>
        <v>0</v>
      </c>
      <c r="BI8" s="276">
        <f>'Учет 4б'!$R$63</f>
        <v>0</v>
      </c>
      <c r="BJ8" s="273">
        <f>'Учет 4б'!$S$55</f>
        <v>0</v>
      </c>
      <c r="BK8" s="274">
        <f>'Учет 4б'!$S$57</f>
        <v>0</v>
      </c>
      <c r="BL8" s="274">
        <f>'Учет 4б'!$S$59</f>
        <v>0</v>
      </c>
      <c r="BM8" s="275">
        <f>'Учет 4б'!$S$61</f>
        <v>0</v>
      </c>
      <c r="BN8" s="276">
        <f>'Учет 4б'!$S$63</f>
        <v>0</v>
      </c>
      <c r="BO8" s="95"/>
      <c r="BP8" s="297">
        <f>IF(SUM(BN7:BN8)&gt;0,1,0)</f>
        <v>0</v>
      </c>
      <c r="BQ8" s="139"/>
      <c r="BR8" s="96"/>
      <c r="BS8" s="139"/>
    </row>
    <row r="9" spans="1:71" ht="12.95" hidden="1" customHeight="1">
      <c r="A9" s="1290">
        <f>'Учет 4б'!$C$65</f>
        <v>412</v>
      </c>
      <c r="B9" s="269">
        <f>'Учет 4б'!$G$114</f>
        <v>0</v>
      </c>
      <c r="C9" s="270">
        <f>'Учет 4б'!$G$116</f>
        <v>0</v>
      </c>
      <c r="D9" s="270">
        <f>'Учет 4б'!$G$118</f>
        <v>0</v>
      </c>
      <c r="E9" s="271">
        <f>'Учет 4б'!$G$120</f>
        <v>0</v>
      </c>
      <c r="F9" s="272">
        <f>'Учет 4б'!$G$122</f>
        <v>0</v>
      </c>
      <c r="G9" s="269">
        <f>'Учет 4б'!$H$114</f>
        <v>0</v>
      </c>
      <c r="H9" s="270">
        <f>'Учет 4б'!$H$116</f>
        <v>0</v>
      </c>
      <c r="I9" s="270">
        <f>'Учет 4б'!$H$118</f>
        <v>0</v>
      </c>
      <c r="J9" s="271">
        <f>'Учет 4б'!$H$120</f>
        <v>0</v>
      </c>
      <c r="K9" s="272">
        <f>'Учет 4б'!$H$122</f>
        <v>0</v>
      </c>
      <c r="L9" s="269">
        <f>'Учет 4б'!$I$114</f>
        <v>0</v>
      </c>
      <c r="M9" s="270">
        <f>'Учет 4б'!$I$116</f>
        <v>0</v>
      </c>
      <c r="N9" s="270">
        <f>'Учет 4б'!$I$118</f>
        <v>0</v>
      </c>
      <c r="O9" s="271">
        <f>'Учет 4б'!$I$120</f>
        <v>0</v>
      </c>
      <c r="P9" s="272">
        <f>'Учет 4б'!$I$122</f>
        <v>0</v>
      </c>
      <c r="Q9" s="269">
        <f>'Учет 4б'!$J$114</f>
        <v>0</v>
      </c>
      <c r="R9" s="270">
        <f>'Учет 4б'!$J$116</f>
        <v>0</v>
      </c>
      <c r="S9" s="270">
        <f>'Учет 4б'!$J$118</f>
        <v>0</v>
      </c>
      <c r="T9" s="271">
        <f>'Учет 4б'!$J$120</f>
        <v>0</v>
      </c>
      <c r="U9" s="272">
        <f>'Учет 4б'!$J$122</f>
        <v>0</v>
      </c>
      <c r="V9" s="269">
        <f>'Учет 4б'!$K$114</f>
        <v>0</v>
      </c>
      <c r="W9" s="270">
        <f>'Учет 4б'!$K$116</f>
        <v>0</v>
      </c>
      <c r="X9" s="270">
        <f>'Учет 4б'!$K$118</f>
        <v>0</v>
      </c>
      <c r="Y9" s="271">
        <f>'Учет 4б'!$K$120</f>
        <v>0</v>
      </c>
      <c r="Z9" s="272">
        <f>'Учет 4б'!$K$122</f>
        <v>0</v>
      </c>
      <c r="AA9" s="269">
        <f>'Учет 4б'!$L$114</f>
        <v>0</v>
      </c>
      <c r="AB9" s="270">
        <f>'Учет 4б'!$L$116</f>
        <v>0</v>
      </c>
      <c r="AC9" s="270">
        <f>'Учет 4б'!$L$118</f>
        <v>0</v>
      </c>
      <c r="AD9" s="271">
        <f>'Учет 4б'!$L$120</f>
        <v>0</v>
      </c>
      <c r="AE9" s="272">
        <f>'Учет 4б'!$L$122</f>
        <v>0</v>
      </c>
      <c r="AF9" s="269">
        <f>'Учет 4б'!$M$114</f>
        <v>0</v>
      </c>
      <c r="AG9" s="270">
        <f>'Учет 4б'!$M$116</f>
        <v>0</v>
      </c>
      <c r="AH9" s="270">
        <f>'Учет 4б'!$M$118</f>
        <v>0</v>
      </c>
      <c r="AI9" s="271">
        <f>'Учет 4б'!$M$120</f>
        <v>0</v>
      </c>
      <c r="AJ9" s="272">
        <f>'Учет 4б'!$M$122</f>
        <v>0</v>
      </c>
      <c r="AK9" s="269">
        <f>'Учет 4б'!$N$114</f>
        <v>0</v>
      </c>
      <c r="AL9" s="270">
        <f>'Учет 4б'!$N$116</f>
        <v>0</v>
      </c>
      <c r="AM9" s="270">
        <f>'Учет 4б'!$N$118</f>
        <v>0</v>
      </c>
      <c r="AN9" s="271">
        <f>'Учет 4б'!$N$120</f>
        <v>0</v>
      </c>
      <c r="AO9" s="272">
        <f>'Учет 4б'!$N$122</f>
        <v>0</v>
      </c>
      <c r="AP9" s="269">
        <f>'Учет 1б'!$O$114</f>
        <v>0</v>
      </c>
      <c r="AQ9" s="270">
        <f>'Учет 1б'!$O$116</f>
        <v>0</v>
      </c>
      <c r="AR9" s="270">
        <f>'Учет 1б'!$O$118</f>
        <v>0</v>
      </c>
      <c r="AS9" s="271">
        <f>'Учет 1б'!$O$120</f>
        <v>0</v>
      </c>
      <c r="AT9" s="272">
        <f>'Учет 1б'!$O$122</f>
        <v>0</v>
      </c>
      <c r="AU9" s="269">
        <f>'Учет 4б'!$P$114</f>
        <v>0</v>
      </c>
      <c r="AV9" s="270">
        <f>'Учет 4б'!$P$116</f>
        <v>0</v>
      </c>
      <c r="AW9" s="270">
        <f>'Учет 4б'!$P$118</f>
        <v>0</v>
      </c>
      <c r="AX9" s="271">
        <f>'Учет 4б'!$P$120</f>
        <v>0</v>
      </c>
      <c r="AY9" s="272">
        <f>'Учет 4б'!$P$122</f>
        <v>0</v>
      </c>
      <c r="AZ9" s="269">
        <f>'Учет 4б'!$Q$114</f>
        <v>0</v>
      </c>
      <c r="BA9" s="270">
        <f>'Учет 4б'!$Q$116</f>
        <v>0</v>
      </c>
      <c r="BB9" s="270">
        <f>'Учет 4б'!$Q$118</f>
        <v>0</v>
      </c>
      <c r="BC9" s="271">
        <f>'Учет 4б'!$Q$120</f>
        <v>0</v>
      </c>
      <c r="BD9" s="272">
        <f>'Учет 4б'!$Q$122</f>
        <v>0</v>
      </c>
      <c r="BE9" s="269">
        <f>'Учет 4б'!$R$114</f>
        <v>0</v>
      </c>
      <c r="BF9" s="270">
        <f>'Учет 4б'!$R$116</f>
        <v>0</v>
      </c>
      <c r="BG9" s="270">
        <f>'Учет 4б'!$R$118</f>
        <v>0</v>
      </c>
      <c r="BH9" s="271">
        <f>'Учет 4б'!$R$120</f>
        <v>0</v>
      </c>
      <c r="BI9" s="272">
        <f>'Учет 4б'!$R$122</f>
        <v>0</v>
      </c>
      <c r="BJ9" s="269">
        <f>'Учет 4б'!$S$114</f>
        <v>0</v>
      </c>
      <c r="BK9" s="270">
        <f>'Учет 4б'!$S$116</f>
        <v>0</v>
      </c>
      <c r="BL9" s="270">
        <f>'Учет 4б'!$S$118</f>
        <v>0</v>
      </c>
      <c r="BM9" s="271">
        <f>'Учет 4б'!$S$120</f>
        <v>0</v>
      </c>
      <c r="BN9" s="272">
        <f>'Учет 4б'!$S$122</f>
        <v>0</v>
      </c>
      <c r="BO9" s="94"/>
      <c r="BP9" s="297">
        <f>IF(SUM(BN9:BN10)&gt;0,1,0)</f>
        <v>0</v>
      </c>
      <c r="BQ9" s="139"/>
      <c r="BR9" s="96"/>
      <c r="BS9" s="139"/>
    </row>
    <row r="10" spans="1:71" ht="12.95" hidden="1" customHeight="1" thickBot="1">
      <c r="A10" s="1290"/>
      <c r="B10" s="273">
        <f>'Учет 4б'!$G$115</f>
        <v>0</v>
      </c>
      <c r="C10" s="274">
        <f>'Учет 4б'!$G$117</f>
        <v>0</v>
      </c>
      <c r="D10" s="274">
        <f>'Учет 4б'!$G$119</f>
        <v>0</v>
      </c>
      <c r="E10" s="275">
        <f>'Учет 4б'!$G$121</f>
        <v>0</v>
      </c>
      <c r="F10" s="276">
        <f>'Учет 4б'!$G$123</f>
        <v>0</v>
      </c>
      <c r="G10" s="273">
        <f>'Учет 4б'!$H$115</f>
        <v>0</v>
      </c>
      <c r="H10" s="274">
        <f>'Учет 4б'!$H$117</f>
        <v>0</v>
      </c>
      <c r="I10" s="274">
        <f>'Учет 4б'!$H$119</f>
        <v>0</v>
      </c>
      <c r="J10" s="275">
        <f>'Учет 4б'!$H$121</f>
        <v>0</v>
      </c>
      <c r="K10" s="276">
        <f>'Учет 4б'!$H$123</f>
        <v>0</v>
      </c>
      <c r="L10" s="273">
        <f>'Учет 4б'!$I$115</f>
        <v>0</v>
      </c>
      <c r="M10" s="274">
        <f>'Учет 4б'!$I$117</f>
        <v>0</v>
      </c>
      <c r="N10" s="274">
        <f>'Учет 4б'!$I$119</f>
        <v>0</v>
      </c>
      <c r="O10" s="275">
        <f>'Учет 4б'!$I$121</f>
        <v>0</v>
      </c>
      <c r="P10" s="276">
        <f>'Учет 4б'!$I$123</f>
        <v>0</v>
      </c>
      <c r="Q10" s="273">
        <f>'Учет 4б'!$J$115</f>
        <v>0</v>
      </c>
      <c r="R10" s="274">
        <f>'Учет 4б'!$J$117</f>
        <v>0</v>
      </c>
      <c r="S10" s="274">
        <f>'Учет 4б'!$J$119</f>
        <v>0</v>
      </c>
      <c r="T10" s="275">
        <f>'Учет 4б'!$J$121</f>
        <v>0</v>
      </c>
      <c r="U10" s="276">
        <f>'Учет 4б'!$J$123</f>
        <v>0</v>
      </c>
      <c r="V10" s="273">
        <f>'Учет 4б'!$K$115</f>
        <v>0</v>
      </c>
      <c r="W10" s="274">
        <f>'Учет 4б'!$K$117</f>
        <v>0</v>
      </c>
      <c r="X10" s="274">
        <f>'Учет 4б'!$K$119</f>
        <v>0</v>
      </c>
      <c r="Y10" s="275">
        <f>'Учет 4б'!$K$121</f>
        <v>0</v>
      </c>
      <c r="Z10" s="276">
        <f>'Учет 4б'!$K$123</f>
        <v>0</v>
      </c>
      <c r="AA10" s="273">
        <f>'Учет 4б'!$L$115</f>
        <v>0</v>
      </c>
      <c r="AB10" s="274">
        <f>'Учет 4б'!$L$117</f>
        <v>0</v>
      </c>
      <c r="AC10" s="274">
        <f>'Учет 4б'!$L$119</f>
        <v>0</v>
      </c>
      <c r="AD10" s="275">
        <f>'Учет 4б'!$L$121</f>
        <v>0</v>
      </c>
      <c r="AE10" s="276">
        <f>'Учет 4б'!$L$123</f>
        <v>0</v>
      </c>
      <c r="AF10" s="273">
        <f>'Учет 4б'!$M$115</f>
        <v>0</v>
      </c>
      <c r="AG10" s="274">
        <f>'Учет 4б'!$M$117</f>
        <v>0</v>
      </c>
      <c r="AH10" s="274">
        <f>'Учет 4б'!$M$119</f>
        <v>0</v>
      </c>
      <c r="AI10" s="275">
        <f>'Учет 4б'!$M$121</f>
        <v>0</v>
      </c>
      <c r="AJ10" s="276">
        <f>'Учет 4б'!$M$123</f>
        <v>0</v>
      </c>
      <c r="AK10" s="273">
        <f>'Учет 4б'!$N$115</f>
        <v>0</v>
      </c>
      <c r="AL10" s="274">
        <f>'Учет 4б'!$N$117</f>
        <v>0</v>
      </c>
      <c r="AM10" s="274">
        <f>'Учет 4б'!$N$119</f>
        <v>0</v>
      </c>
      <c r="AN10" s="275">
        <f>'Учет 4б'!$N$121</f>
        <v>0</v>
      </c>
      <c r="AO10" s="276">
        <f>'Учет 4б'!$N$123</f>
        <v>0</v>
      </c>
      <c r="AP10" s="273">
        <f>'Учет 1б'!$O$115</f>
        <v>0</v>
      </c>
      <c r="AQ10" s="274">
        <f>'Учет 1б'!$O$117</f>
        <v>0</v>
      </c>
      <c r="AR10" s="274">
        <f>'Учет 1б'!$O$119</f>
        <v>0</v>
      </c>
      <c r="AS10" s="275">
        <f>'Учет 1б'!$O$121</f>
        <v>0</v>
      </c>
      <c r="AT10" s="276">
        <f>'Учет 1б'!$O$123</f>
        <v>0</v>
      </c>
      <c r="AU10" s="273">
        <f>'Учет 4б'!$P$115</f>
        <v>0</v>
      </c>
      <c r="AV10" s="274">
        <f>'Учет 4б'!$P$117</f>
        <v>0</v>
      </c>
      <c r="AW10" s="274">
        <f>'Учет 4б'!$P$119</f>
        <v>0</v>
      </c>
      <c r="AX10" s="275">
        <f>'Учет 4б'!$P$121</f>
        <v>0</v>
      </c>
      <c r="AY10" s="276">
        <f>'Учет 4б'!$P$123</f>
        <v>0</v>
      </c>
      <c r="AZ10" s="273">
        <f>'Учет 4б'!$Q$115</f>
        <v>0</v>
      </c>
      <c r="BA10" s="274">
        <f>'Учет 4б'!$Q$117</f>
        <v>0</v>
      </c>
      <c r="BB10" s="274">
        <f>'Учет 4б'!$Q$119</f>
        <v>0</v>
      </c>
      <c r="BC10" s="275">
        <f>'Учет 4б'!$Q$121</f>
        <v>0</v>
      </c>
      <c r="BD10" s="276">
        <f>'Учет 4б'!$Q$123</f>
        <v>0</v>
      </c>
      <c r="BE10" s="273">
        <f>'Учет 4б'!$R$115</f>
        <v>0</v>
      </c>
      <c r="BF10" s="274">
        <f>'Учет 4б'!$R$117</f>
        <v>0</v>
      </c>
      <c r="BG10" s="274">
        <f>'Учет 4б'!$R$119</f>
        <v>0</v>
      </c>
      <c r="BH10" s="275">
        <f>'Учет 4б'!$R$121</f>
        <v>0</v>
      </c>
      <c r="BI10" s="276">
        <f>'Учет 4б'!$R$123</f>
        <v>0</v>
      </c>
      <c r="BJ10" s="273">
        <f>'Учет 4б'!$S$115</f>
        <v>0</v>
      </c>
      <c r="BK10" s="274">
        <f>'Учет 4б'!$S$117</f>
        <v>0</v>
      </c>
      <c r="BL10" s="274">
        <f>'Учет 4б'!$S$119</f>
        <v>0</v>
      </c>
      <c r="BM10" s="275">
        <f>'Учет 4б'!$S$121</f>
        <v>0</v>
      </c>
      <c r="BN10" s="276">
        <f>'Учет 4б'!$S$123</f>
        <v>0</v>
      </c>
      <c r="BO10" s="95"/>
      <c r="BP10" s="297">
        <f>IF(SUM(BN9:BN10)&gt;0,1,0)</f>
        <v>0</v>
      </c>
      <c r="BQ10" s="139"/>
      <c r="BR10" s="96"/>
      <c r="BS10" s="139"/>
    </row>
    <row r="11" spans="1:71" ht="12.95" hidden="1" customHeight="1">
      <c r="A11" s="1290">
        <f>'Учет 4б'!$C$125</f>
        <v>413</v>
      </c>
      <c r="B11" s="269">
        <f>'Учет 4б'!$G$174</f>
        <v>0</v>
      </c>
      <c r="C11" s="270">
        <f>'Учет 4б'!$G$176</f>
        <v>0</v>
      </c>
      <c r="D11" s="270">
        <f>'Учет 4б'!$G$178</f>
        <v>0</v>
      </c>
      <c r="E11" s="271">
        <f>'Учет 4б'!$G$180</f>
        <v>0</v>
      </c>
      <c r="F11" s="272">
        <f>'Учет 4б'!$G$182</f>
        <v>0</v>
      </c>
      <c r="G11" s="269">
        <f>'Учет 4б'!$H$174</f>
        <v>0</v>
      </c>
      <c r="H11" s="270">
        <f>'Учет 4б'!$H$176</f>
        <v>0</v>
      </c>
      <c r="I11" s="270">
        <f>'Учет 4б'!$H$178</f>
        <v>0</v>
      </c>
      <c r="J11" s="271">
        <f>'Учет 4б'!$H$180</f>
        <v>0</v>
      </c>
      <c r="K11" s="272">
        <f>'Учет 4б'!$H$182</f>
        <v>0</v>
      </c>
      <c r="L11" s="269">
        <f>'Учет 4б'!$I$174</f>
        <v>0</v>
      </c>
      <c r="M11" s="270">
        <f>'Учет 4б'!$I$176</f>
        <v>0</v>
      </c>
      <c r="N11" s="270">
        <f>'Учет 4б'!$I$178</f>
        <v>0</v>
      </c>
      <c r="O11" s="271">
        <f>'Учет 4б'!$I$180</f>
        <v>0</v>
      </c>
      <c r="P11" s="272">
        <f>'Учет 4б'!$I$182</f>
        <v>0</v>
      </c>
      <c r="Q11" s="269">
        <f>'Учет 4б'!$J$174</f>
        <v>0</v>
      </c>
      <c r="R11" s="270">
        <f>'Учет 4б'!$J$176</f>
        <v>0</v>
      </c>
      <c r="S11" s="270">
        <f>'Учет 4б'!$J$178</f>
        <v>0</v>
      </c>
      <c r="T11" s="271">
        <f>'Учет 4б'!$J$180</f>
        <v>0</v>
      </c>
      <c r="U11" s="272">
        <f>'Учет 4б'!$J$182</f>
        <v>0</v>
      </c>
      <c r="V11" s="269">
        <f>'Учет 4б'!$K$174</f>
        <v>0</v>
      </c>
      <c r="W11" s="270">
        <f>'Учет 4б'!$K$176</f>
        <v>0</v>
      </c>
      <c r="X11" s="270">
        <f>'Учет 4б'!$K$178</f>
        <v>0</v>
      </c>
      <c r="Y11" s="271">
        <f>'Учет 4б'!$K$180</f>
        <v>0</v>
      </c>
      <c r="Z11" s="272">
        <f>'Учет 4б'!$K$182</f>
        <v>0</v>
      </c>
      <c r="AA11" s="269">
        <f>'Учет 4б'!$L$174</f>
        <v>0</v>
      </c>
      <c r="AB11" s="270">
        <f>'Учет 4б'!$L$176</f>
        <v>0</v>
      </c>
      <c r="AC11" s="270">
        <f>'Учет 4б'!$L$178</f>
        <v>0</v>
      </c>
      <c r="AD11" s="271">
        <f>'Учет 4б'!$L$180</f>
        <v>0</v>
      </c>
      <c r="AE11" s="272">
        <f>'Учет 4б'!$L$182</f>
        <v>0</v>
      </c>
      <c r="AF11" s="269">
        <f>'Учет 4б'!$M$174</f>
        <v>0</v>
      </c>
      <c r="AG11" s="270">
        <f>'Учет 4б'!$M$176</f>
        <v>0</v>
      </c>
      <c r="AH11" s="270">
        <f>'Учет 4б'!$M$178</f>
        <v>0</v>
      </c>
      <c r="AI11" s="271">
        <f>'Учет 4б'!$M$180</f>
        <v>0</v>
      </c>
      <c r="AJ11" s="272">
        <f>'Учет 4б'!$M$182</f>
        <v>0</v>
      </c>
      <c r="AK11" s="269">
        <f>'Учет 4б'!$N$174</f>
        <v>0</v>
      </c>
      <c r="AL11" s="270">
        <f>'Учет 4б'!$N$176</f>
        <v>0</v>
      </c>
      <c r="AM11" s="270">
        <f>'Учет 4б'!$N$178</f>
        <v>0</v>
      </c>
      <c r="AN11" s="271">
        <f>'Учет 4б'!$N$180</f>
        <v>0</v>
      </c>
      <c r="AO11" s="272">
        <f>'Учет 4б'!$N$182</f>
        <v>0</v>
      </c>
      <c r="AP11" s="269">
        <f>'Учет 1б'!$O$174</f>
        <v>0</v>
      </c>
      <c r="AQ11" s="270">
        <f>'Учет 1б'!$O$176</f>
        <v>0</v>
      </c>
      <c r="AR11" s="270">
        <f>'Учет 1б'!$O$178</f>
        <v>0</v>
      </c>
      <c r="AS11" s="271">
        <f>'Учет 1б'!$O$180</f>
        <v>0</v>
      </c>
      <c r="AT11" s="272">
        <f>'Учет 1б'!$O$182</f>
        <v>0</v>
      </c>
      <c r="AU11" s="269">
        <f>'Учет 4б'!$P$174</f>
        <v>0</v>
      </c>
      <c r="AV11" s="270">
        <f>'Учет 4б'!$P$176</f>
        <v>0</v>
      </c>
      <c r="AW11" s="270">
        <f>'Учет 4б'!$P$178</f>
        <v>0</v>
      </c>
      <c r="AX11" s="271">
        <f>'Учет 4б'!$P$180</f>
        <v>0</v>
      </c>
      <c r="AY11" s="272">
        <f>'Учет 4б'!$P$182</f>
        <v>0</v>
      </c>
      <c r="AZ11" s="269">
        <f>'Учет 4б'!$Q$174</f>
        <v>0</v>
      </c>
      <c r="BA11" s="270">
        <f>'Учет 4б'!$Q$176</f>
        <v>0</v>
      </c>
      <c r="BB11" s="270">
        <f>'Учет 4б'!$Q$178</f>
        <v>0</v>
      </c>
      <c r="BC11" s="271">
        <f>'Учет 4б'!$Q$180</f>
        <v>0</v>
      </c>
      <c r="BD11" s="272">
        <f>'Учет 4б'!$Q$182</f>
        <v>0</v>
      </c>
      <c r="BE11" s="269">
        <f>'Учет 4б'!$R$174</f>
        <v>0</v>
      </c>
      <c r="BF11" s="270">
        <f>'Учет 4б'!$R$176</f>
        <v>0</v>
      </c>
      <c r="BG11" s="270">
        <f>'Учет 4б'!$R$178</f>
        <v>0</v>
      </c>
      <c r="BH11" s="271">
        <f>'Учет 4б'!$R$180</f>
        <v>0</v>
      </c>
      <c r="BI11" s="272">
        <f>'Учет 4б'!$R$182</f>
        <v>0</v>
      </c>
      <c r="BJ11" s="269">
        <f>'Учет 4б'!$S$174</f>
        <v>0</v>
      </c>
      <c r="BK11" s="270">
        <f>'Учет 4б'!$S$176</f>
        <v>0</v>
      </c>
      <c r="BL11" s="270">
        <f>'Учет 4б'!$S$178</f>
        <v>0</v>
      </c>
      <c r="BM11" s="271">
        <f>'Учет 4б'!$S$180</f>
        <v>0</v>
      </c>
      <c r="BN11" s="272">
        <f>'Учет 4б'!$S$182</f>
        <v>0</v>
      </c>
      <c r="BO11" s="94"/>
      <c r="BP11" s="297">
        <f>IF(SUM(BN11:BN12)&gt;0,1,0)</f>
        <v>0</v>
      </c>
      <c r="BQ11" s="139"/>
      <c r="BR11" s="96"/>
      <c r="BS11" s="139"/>
    </row>
    <row r="12" spans="1:71" ht="12.95" hidden="1" customHeight="1" thickBot="1">
      <c r="A12" s="1290"/>
      <c r="B12" s="273">
        <f>'Учет 4б'!$G$175</f>
        <v>0</v>
      </c>
      <c r="C12" s="274">
        <f>'Учет 4б'!$G$177</f>
        <v>0</v>
      </c>
      <c r="D12" s="274">
        <f>'Учет 4б'!$G$179</f>
        <v>0</v>
      </c>
      <c r="E12" s="275">
        <f>'Учет 4б'!$G$181</f>
        <v>0</v>
      </c>
      <c r="F12" s="276">
        <f>'Учет 4б'!$G$183</f>
        <v>0</v>
      </c>
      <c r="G12" s="273">
        <f>'Учет 4б'!$H$175</f>
        <v>0</v>
      </c>
      <c r="H12" s="274">
        <f>'Учет 4б'!$H$177</f>
        <v>0</v>
      </c>
      <c r="I12" s="274">
        <f>'Учет 4б'!$H$179</f>
        <v>0</v>
      </c>
      <c r="J12" s="275">
        <f>'Учет 4б'!$H$181</f>
        <v>0</v>
      </c>
      <c r="K12" s="276">
        <f>'Учет 4б'!$H$183</f>
        <v>0</v>
      </c>
      <c r="L12" s="273">
        <f>'Учет 4б'!$I$175</f>
        <v>0</v>
      </c>
      <c r="M12" s="274">
        <f>'Учет 4б'!$I$177</f>
        <v>0</v>
      </c>
      <c r="N12" s="274">
        <f>'Учет 4б'!$I$179</f>
        <v>0</v>
      </c>
      <c r="O12" s="275">
        <f>'Учет 4б'!$I$181</f>
        <v>0</v>
      </c>
      <c r="P12" s="276">
        <f>'Учет 4б'!$I$183</f>
        <v>0</v>
      </c>
      <c r="Q12" s="273">
        <f>'Учет 4б'!$J$175</f>
        <v>0</v>
      </c>
      <c r="R12" s="274">
        <f>'Учет 4б'!$J$177</f>
        <v>0</v>
      </c>
      <c r="S12" s="274">
        <f>'Учет 4б'!$J$179</f>
        <v>0</v>
      </c>
      <c r="T12" s="275">
        <f>'Учет 4б'!$J$181</f>
        <v>0</v>
      </c>
      <c r="U12" s="276">
        <f>'Учет 4б'!$J$183</f>
        <v>0</v>
      </c>
      <c r="V12" s="273">
        <f>'Учет 4б'!$K$175</f>
        <v>0</v>
      </c>
      <c r="W12" s="274">
        <f>'Учет 4б'!$K$177</f>
        <v>0</v>
      </c>
      <c r="X12" s="274">
        <f>'Учет 4б'!$K$179</f>
        <v>0</v>
      </c>
      <c r="Y12" s="275">
        <f>'Учет 4б'!$K$181</f>
        <v>0</v>
      </c>
      <c r="Z12" s="276">
        <f>'Учет 4б'!$K$183</f>
        <v>0</v>
      </c>
      <c r="AA12" s="273">
        <f>'Учет 4б'!$L$175</f>
        <v>0</v>
      </c>
      <c r="AB12" s="274">
        <f>'Учет 4б'!$L$177</f>
        <v>0</v>
      </c>
      <c r="AC12" s="274">
        <f>'Учет 4б'!$L$179</f>
        <v>0</v>
      </c>
      <c r="AD12" s="275">
        <f>'Учет 4б'!$L$181</f>
        <v>0</v>
      </c>
      <c r="AE12" s="276">
        <f>'Учет 4б'!$L$183</f>
        <v>0</v>
      </c>
      <c r="AF12" s="273">
        <f>'Учет 4б'!$M$175</f>
        <v>0</v>
      </c>
      <c r="AG12" s="274">
        <f>'Учет 4б'!$M$177</f>
        <v>0</v>
      </c>
      <c r="AH12" s="274">
        <f>'Учет 4б'!$M$179</f>
        <v>0</v>
      </c>
      <c r="AI12" s="275">
        <f>'Учет 4б'!$M$181</f>
        <v>0</v>
      </c>
      <c r="AJ12" s="276">
        <f>'Учет 4б'!$M$183</f>
        <v>0</v>
      </c>
      <c r="AK12" s="273">
        <f>'Учет 4б'!$N$175</f>
        <v>0</v>
      </c>
      <c r="AL12" s="274">
        <f>'Учет 4б'!$N$177</f>
        <v>0</v>
      </c>
      <c r="AM12" s="274">
        <f>'Учет 4б'!$N$179</f>
        <v>0</v>
      </c>
      <c r="AN12" s="275">
        <f>'Учет 4б'!$N$181</f>
        <v>0</v>
      </c>
      <c r="AO12" s="276">
        <f>'Учет 4б'!$N$183</f>
        <v>0</v>
      </c>
      <c r="AP12" s="273">
        <f>'Учет 1б'!$O$175</f>
        <v>0</v>
      </c>
      <c r="AQ12" s="274">
        <f>'Учет 1б'!$O$177</f>
        <v>0</v>
      </c>
      <c r="AR12" s="274">
        <f>'Учет 1б'!$O$179</f>
        <v>0</v>
      </c>
      <c r="AS12" s="275">
        <f>'Учет 1б'!$O$181</f>
        <v>0</v>
      </c>
      <c r="AT12" s="276">
        <f>'Учет 1б'!$O$183</f>
        <v>0</v>
      </c>
      <c r="AU12" s="273">
        <f>'Учет 4б'!$P$175</f>
        <v>0</v>
      </c>
      <c r="AV12" s="274">
        <f>'Учет 4б'!$P$177</f>
        <v>0</v>
      </c>
      <c r="AW12" s="274">
        <f>'Учет 4б'!$P$179</f>
        <v>0</v>
      </c>
      <c r="AX12" s="275">
        <f>'Учет 4б'!$P$181</f>
        <v>0</v>
      </c>
      <c r="AY12" s="276">
        <f>'Учет 4б'!$P$183</f>
        <v>0</v>
      </c>
      <c r="AZ12" s="273">
        <f>'Учет 4б'!$Q$175</f>
        <v>0</v>
      </c>
      <c r="BA12" s="274">
        <f>'Учет 4б'!$Q$177</f>
        <v>0</v>
      </c>
      <c r="BB12" s="274">
        <f>'Учет 4б'!$Q$179</f>
        <v>0</v>
      </c>
      <c r="BC12" s="275">
        <f>'Учет 4б'!$Q$181</f>
        <v>0</v>
      </c>
      <c r="BD12" s="276">
        <f>'Учет 4б'!$Q$183</f>
        <v>0</v>
      </c>
      <c r="BE12" s="273">
        <f>'Учет 4б'!$R$175</f>
        <v>0</v>
      </c>
      <c r="BF12" s="274">
        <f>'Учет 4б'!$R$177</f>
        <v>0</v>
      </c>
      <c r="BG12" s="274">
        <f>'Учет 4б'!$R$179</f>
        <v>0</v>
      </c>
      <c r="BH12" s="275">
        <f>'Учет 4б'!$R$181</f>
        <v>0</v>
      </c>
      <c r="BI12" s="276">
        <f>'Учет 4б'!$R$183</f>
        <v>0</v>
      </c>
      <c r="BJ12" s="273">
        <f>'Учет 4б'!$S$175</f>
        <v>0</v>
      </c>
      <c r="BK12" s="274">
        <f>'Учет 4б'!$S$177</f>
        <v>0</v>
      </c>
      <c r="BL12" s="274">
        <f>'Учет 4б'!$S$179</f>
        <v>0</v>
      </c>
      <c r="BM12" s="275">
        <f>'Учет 4б'!$S$181</f>
        <v>0</v>
      </c>
      <c r="BN12" s="276">
        <f>'Учет 4б'!$S$183</f>
        <v>0</v>
      </c>
      <c r="BO12" s="95"/>
      <c r="BP12" s="297">
        <f>IF(SUM(BN11:BN12)&gt;0,1,0)</f>
        <v>0</v>
      </c>
      <c r="BQ12" s="95"/>
      <c r="BR12" s="96"/>
      <c r="BS12" s="97"/>
    </row>
    <row r="13" spans="1:71" ht="12.95" hidden="1" customHeight="1">
      <c r="A13" s="1290">
        <f>'Учет 4б'!$C$185</f>
        <v>414</v>
      </c>
      <c r="B13" s="269">
        <f>'Учет 4б'!$G$234</f>
        <v>0</v>
      </c>
      <c r="C13" s="270">
        <f>'Учет 4б'!$G$236</f>
        <v>0</v>
      </c>
      <c r="D13" s="270">
        <f>'Учет 4б'!$G$238</f>
        <v>0</v>
      </c>
      <c r="E13" s="271">
        <f>'Учет 4б'!$G$240</f>
        <v>0</v>
      </c>
      <c r="F13" s="272">
        <f>'Учет 4б'!$G$242</f>
        <v>0</v>
      </c>
      <c r="G13" s="269">
        <f>'Учет 4б'!$H$234</f>
        <v>0</v>
      </c>
      <c r="H13" s="270">
        <f>'Учет 4б'!$H$236</f>
        <v>0</v>
      </c>
      <c r="I13" s="270">
        <f>'Учет 4б'!$H$238</f>
        <v>0</v>
      </c>
      <c r="J13" s="271">
        <f>'Учет 4б'!$H$240</f>
        <v>0</v>
      </c>
      <c r="K13" s="272">
        <f>'Учет 4б'!$H$242</f>
        <v>0</v>
      </c>
      <c r="L13" s="269">
        <f>'Учет 4б'!$I$234</f>
        <v>0</v>
      </c>
      <c r="M13" s="270">
        <f>'Учет 4б'!$I$236</f>
        <v>0</v>
      </c>
      <c r="N13" s="270">
        <f>'Учет 4б'!$I$238</f>
        <v>0</v>
      </c>
      <c r="O13" s="271">
        <f>'Учет 4б'!$I$240</f>
        <v>0</v>
      </c>
      <c r="P13" s="272">
        <f>'Учет 4б'!$I$242</f>
        <v>0</v>
      </c>
      <c r="Q13" s="269">
        <f>'Учет 4б'!$J$234</f>
        <v>0</v>
      </c>
      <c r="R13" s="270">
        <f>'Учет 4б'!$J$236</f>
        <v>0</v>
      </c>
      <c r="S13" s="270">
        <f>'Учет 4б'!$J$238</f>
        <v>0</v>
      </c>
      <c r="T13" s="271">
        <f>'Учет 4б'!$J$240</f>
        <v>0</v>
      </c>
      <c r="U13" s="272">
        <f>'Учет 4б'!$J$242</f>
        <v>0</v>
      </c>
      <c r="V13" s="269">
        <f>'Учет 4б'!$K$234</f>
        <v>0</v>
      </c>
      <c r="W13" s="270">
        <f>'Учет 4б'!$K$236</f>
        <v>0</v>
      </c>
      <c r="X13" s="270">
        <f>'Учет 4б'!$K$238</f>
        <v>0</v>
      </c>
      <c r="Y13" s="271">
        <f>'Учет 4б'!$K$240</f>
        <v>0</v>
      </c>
      <c r="Z13" s="272">
        <f>'Учет 4б'!$K$242</f>
        <v>0</v>
      </c>
      <c r="AA13" s="269">
        <f>'Учет 4б'!$L$234</f>
        <v>0</v>
      </c>
      <c r="AB13" s="270">
        <f>'Учет 4б'!$L$236</f>
        <v>0</v>
      </c>
      <c r="AC13" s="270">
        <f>'Учет 4б'!$L$238</f>
        <v>0</v>
      </c>
      <c r="AD13" s="271">
        <f>'Учет 4б'!$L$240</f>
        <v>0</v>
      </c>
      <c r="AE13" s="272">
        <f>'Учет 4б'!$L$242</f>
        <v>0</v>
      </c>
      <c r="AF13" s="269">
        <f>'Учет 4б'!$M$234</f>
        <v>0</v>
      </c>
      <c r="AG13" s="270">
        <f>'Учет 4б'!$M$236</f>
        <v>0</v>
      </c>
      <c r="AH13" s="270">
        <f>'Учет 4б'!$M$238</f>
        <v>0</v>
      </c>
      <c r="AI13" s="271">
        <f>'Учет 4б'!$M$240</f>
        <v>0</v>
      </c>
      <c r="AJ13" s="272">
        <f>'Учет 4б'!$M$242</f>
        <v>0</v>
      </c>
      <c r="AK13" s="269">
        <f>'Учет 4б'!$N$234</f>
        <v>0</v>
      </c>
      <c r="AL13" s="270">
        <f>'Учет 4б'!$N$236</f>
        <v>0</v>
      </c>
      <c r="AM13" s="270">
        <f>'Учет 4б'!$N$238</f>
        <v>0</v>
      </c>
      <c r="AN13" s="271">
        <f>'Учет 4б'!$N$240</f>
        <v>0</v>
      </c>
      <c r="AO13" s="272">
        <f>'Учет 4б'!$N$242</f>
        <v>0</v>
      </c>
      <c r="AP13" s="269">
        <f>'Учет 1б'!$O$234</f>
        <v>0</v>
      </c>
      <c r="AQ13" s="270">
        <f>'Учет 1б'!$O$236</f>
        <v>0</v>
      </c>
      <c r="AR13" s="270">
        <f>'Учет 1б'!$O$238</f>
        <v>0</v>
      </c>
      <c r="AS13" s="271">
        <f>'Учет 1б'!$O$240</f>
        <v>0</v>
      </c>
      <c r="AT13" s="272">
        <f>'Учет 1б'!$O$242</f>
        <v>0</v>
      </c>
      <c r="AU13" s="269">
        <f>'Учет 4б'!$P$234</f>
        <v>0</v>
      </c>
      <c r="AV13" s="270">
        <f>'Учет 4б'!$P$236</f>
        <v>0</v>
      </c>
      <c r="AW13" s="270">
        <f>'Учет 4б'!$P$238</f>
        <v>0</v>
      </c>
      <c r="AX13" s="271">
        <f>'Учет 4б'!$P$240</f>
        <v>0</v>
      </c>
      <c r="AY13" s="272">
        <f>'Учет 4б'!$P$242</f>
        <v>0</v>
      </c>
      <c r="AZ13" s="269">
        <f>'Учет 4б'!$Q$234</f>
        <v>0</v>
      </c>
      <c r="BA13" s="270">
        <f>'Учет 4б'!$Q$236</f>
        <v>0</v>
      </c>
      <c r="BB13" s="270">
        <f>'Учет 4б'!$Q$238</f>
        <v>0</v>
      </c>
      <c r="BC13" s="271">
        <f>'Учет 4б'!$Q$240</f>
        <v>0</v>
      </c>
      <c r="BD13" s="272">
        <f>'Учет 4б'!$Q$242</f>
        <v>0</v>
      </c>
      <c r="BE13" s="269">
        <f>'Учет 4б'!$R$234</f>
        <v>0</v>
      </c>
      <c r="BF13" s="270">
        <f>'Учет 4б'!$R$236</f>
        <v>0</v>
      </c>
      <c r="BG13" s="270">
        <f>'Учет 4б'!$R$238</f>
        <v>0</v>
      </c>
      <c r="BH13" s="271">
        <f>'Учет 4б'!$R$240</f>
        <v>0</v>
      </c>
      <c r="BI13" s="272">
        <f>'Учет 4б'!$R$242</f>
        <v>0</v>
      </c>
      <c r="BJ13" s="269">
        <f>'Учет 4б'!$S$234</f>
        <v>0</v>
      </c>
      <c r="BK13" s="270">
        <f>'Учет 4б'!$S$236</f>
        <v>0</v>
      </c>
      <c r="BL13" s="270">
        <f>'Учет 4б'!$S$238</f>
        <v>0</v>
      </c>
      <c r="BM13" s="271">
        <f>'Учет 4б'!$S$240</f>
        <v>0</v>
      </c>
      <c r="BN13" s="272">
        <f>'Учет 4б'!$S$242</f>
        <v>0</v>
      </c>
      <c r="BO13" s="94"/>
      <c r="BP13" s="297">
        <f>IF(SUM(BN13:BN14)&gt;0,1,0)</f>
        <v>0</v>
      </c>
      <c r="BQ13" s="94"/>
      <c r="BR13" s="94"/>
      <c r="BS13" s="97"/>
    </row>
    <row r="14" spans="1:71" ht="12.95" hidden="1" customHeight="1" thickBot="1">
      <c r="A14" s="1290"/>
      <c r="B14" s="273">
        <f>'Учет 4б'!$G$235</f>
        <v>0</v>
      </c>
      <c r="C14" s="274">
        <f>'Учет 4б'!$G$237</f>
        <v>0</v>
      </c>
      <c r="D14" s="274">
        <f>'Учет 4б'!$G$239</f>
        <v>0</v>
      </c>
      <c r="E14" s="275">
        <f>'Учет 4б'!$G$241</f>
        <v>0</v>
      </c>
      <c r="F14" s="276">
        <f>'Учет 4б'!$G$243</f>
        <v>0</v>
      </c>
      <c r="G14" s="273">
        <f>'Учет 4б'!$H$235</f>
        <v>0</v>
      </c>
      <c r="H14" s="274">
        <f>'Учет 4б'!$H$237</f>
        <v>0</v>
      </c>
      <c r="I14" s="274">
        <f>'Учет 4б'!$H$239</f>
        <v>0</v>
      </c>
      <c r="J14" s="275">
        <f>'Учет 4б'!$H$241</f>
        <v>0</v>
      </c>
      <c r="K14" s="276">
        <f>'Учет 4б'!$H$243</f>
        <v>0</v>
      </c>
      <c r="L14" s="273">
        <f>'Учет 4б'!$I$235</f>
        <v>0</v>
      </c>
      <c r="M14" s="274">
        <f>'Учет 4б'!$I$237</f>
        <v>0</v>
      </c>
      <c r="N14" s="274">
        <f>'Учет 4б'!$I$239</f>
        <v>0</v>
      </c>
      <c r="O14" s="275">
        <f>'Учет 4б'!$I$241</f>
        <v>0</v>
      </c>
      <c r="P14" s="276">
        <f>'Учет 4б'!$I$243</f>
        <v>0</v>
      </c>
      <c r="Q14" s="273">
        <f>'Учет 4б'!$J$235</f>
        <v>0</v>
      </c>
      <c r="R14" s="274">
        <f>'Учет 4б'!$J$237</f>
        <v>0</v>
      </c>
      <c r="S14" s="274">
        <f>'Учет 4б'!$J$239</f>
        <v>0</v>
      </c>
      <c r="T14" s="275">
        <f>'Учет 4б'!$J$241</f>
        <v>0</v>
      </c>
      <c r="U14" s="276">
        <f>'Учет 4б'!$J$243</f>
        <v>0</v>
      </c>
      <c r="V14" s="273">
        <f>'Учет 4б'!$K$235</f>
        <v>0</v>
      </c>
      <c r="W14" s="274">
        <f>'Учет 4б'!$K$237</f>
        <v>0</v>
      </c>
      <c r="X14" s="274">
        <f>'Учет 4б'!$K$239</f>
        <v>0</v>
      </c>
      <c r="Y14" s="275">
        <f>'Учет 4б'!$K$241</f>
        <v>0</v>
      </c>
      <c r="Z14" s="276">
        <f>'Учет 4б'!$K$243</f>
        <v>0</v>
      </c>
      <c r="AA14" s="273">
        <f>'Учет 4б'!$L$235</f>
        <v>0</v>
      </c>
      <c r="AB14" s="274">
        <f>'Учет 4б'!$L$237</f>
        <v>0</v>
      </c>
      <c r="AC14" s="274">
        <f>'Учет 4б'!$L$239</f>
        <v>0</v>
      </c>
      <c r="AD14" s="275">
        <f>'Учет 4б'!$L$241</f>
        <v>0</v>
      </c>
      <c r="AE14" s="276">
        <f>'Учет 4б'!$L$243</f>
        <v>0</v>
      </c>
      <c r="AF14" s="273">
        <f>'Учет 4б'!$M$235</f>
        <v>0</v>
      </c>
      <c r="AG14" s="274">
        <f>'Учет 4б'!$M$237</f>
        <v>0</v>
      </c>
      <c r="AH14" s="274">
        <f>'Учет 4б'!$M$239</f>
        <v>0</v>
      </c>
      <c r="AI14" s="275">
        <f>'Учет 4б'!$M$241</f>
        <v>0</v>
      </c>
      <c r="AJ14" s="276">
        <f>'Учет 4б'!$M$243</f>
        <v>0</v>
      </c>
      <c r="AK14" s="273">
        <f>'Учет 4б'!$N$235</f>
        <v>0</v>
      </c>
      <c r="AL14" s="274">
        <f>'Учет 4б'!$N$237</f>
        <v>0</v>
      </c>
      <c r="AM14" s="274">
        <f>'Учет 4б'!$N$239</f>
        <v>0</v>
      </c>
      <c r="AN14" s="275">
        <f>'Учет 4б'!$N$241</f>
        <v>0</v>
      </c>
      <c r="AO14" s="276">
        <f>'Учет 4б'!$N$243</f>
        <v>0</v>
      </c>
      <c r="AP14" s="273">
        <f>'Учет 1б'!$O$235</f>
        <v>0</v>
      </c>
      <c r="AQ14" s="274">
        <f>'Учет 1б'!$O$237</f>
        <v>0</v>
      </c>
      <c r="AR14" s="274">
        <f>'Учет 1б'!$O$239</f>
        <v>0</v>
      </c>
      <c r="AS14" s="275">
        <f>'Учет 1б'!$O$241</f>
        <v>0</v>
      </c>
      <c r="AT14" s="276">
        <f>'Учет 1б'!$O$243</f>
        <v>0</v>
      </c>
      <c r="AU14" s="273">
        <f>'Учет 4б'!$P$235</f>
        <v>0</v>
      </c>
      <c r="AV14" s="274">
        <f>'Учет 4б'!$P$237</f>
        <v>0</v>
      </c>
      <c r="AW14" s="274">
        <f>'Учет 4б'!$P$239</f>
        <v>0</v>
      </c>
      <c r="AX14" s="275">
        <f>'Учет 4б'!$P$241</f>
        <v>0</v>
      </c>
      <c r="AY14" s="276">
        <f>'Учет 4б'!$P$243</f>
        <v>0</v>
      </c>
      <c r="AZ14" s="273">
        <f>'Учет 4б'!$Q$235</f>
        <v>0</v>
      </c>
      <c r="BA14" s="274">
        <f>'Учет 4б'!$Q$237</f>
        <v>0</v>
      </c>
      <c r="BB14" s="274">
        <f>'Учет 4б'!$Q$239</f>
        <v>0</v>
      </c>
      <c r="BC14" s="275">
        <f>'Учет 4б'!$Q$241</f>
        <v>0</v>
      </c>
      <c r="BD14" s="276">
        <f>'Учет 4б'!$Q$243</f>
        <v>0</v>
      </c>
      <c r="BE14" s="273">
        <f>'Учет 4б'!$R$235</f>
        <v>0</v>
      </c>
      <c r="BF14" s="274">
        <f>'Учет 4б'!$R$237</f>
        <v>0</v>
      </c>
      <c r="BG14" s="274">
        <f>'Учет 4б'!$R$239</f>
        <v>0</v>
      </c>
      <c r="BH14" s="275">
        <f>'Учет 4б'!$R$241</f>
        <v>0</v>
      </c>
      <c r="BI14" s="276">
        <f>'Учет 4б'!$R$243</f>
        <v>0</v>
      </c>
      <c r="BJ14" s="273">
        <f>'Учет 4б'!$S$235</f>
        <v>0</v>
      </c>
      <c r="BK14" s="274">
        <f>'Учет 4б'!$S$237</f>
        <v>0</v>
      </c>
      <c r="BL14" s="274">
        <f>'Учет 4б'!$S$239</f>
        <v>0</v>
      </c>
      <c r="BM14" s="275">
        <f>'Учет 4б'!$S$241</f>
        <v>0</v>
      </c>
      <c r="BN14" s="276">
        <f>'Учет 4б'!$S$243</f>
        <v>0</v>
      </c>
      <c r="BO14" s="95"/>
      <c r="BP14" s="297">
        <f>IF(SUM(BN13:BN14)&gt;0,1,0)</f>
        <v>0</v>
      </c>
      <c r="BQ14" s="95"/>
      <c r="BR14" s="139"/>
      <c r="BS14" s="140"/>
    </row>
    <row r="15" spans="1:71" ht="12.95" hidden="1" customHeight="1">
      <c r="A15" s="1290">
        <f>'Учет 4б'!$C$245</f>
        <v>415</v>
      </c>
      <c r="B15" s="269">
        <f>'Учет 4б'!$G$294</f>
        <v>0</v>
      </c>
      <c r="C15" s="270">
        <f>'Учет 4б'!$G$296</f>
        <v>0</v>
      </c>
      <c r="D15" s="270">
        <f>'Учет 4б'!$G$298</f>
        <v>0</v>
      </c>
      <c r="E15" s="271">
        <f>'Учет 4б'!$G$300</f>
        <v>0</v>
      </c>
      <c r="F15" s="272">
        <f>'Учет 4б'!$G$302</f>
        <v>0</v>
      </c>
      <c r="G15" s="269">
        <f>'Учет 4б'!$H$294</f>
        <v>0</v>
      </c>
      <c r="H15" s="270">
        <f>'Учет 4б'!$H$296</f>
        <v>0</v>
      </c>
      <c r="I15" s="270">
        <f>'Учет 4б'!$H$298</f>
        <v>0</v>
      </c>
      <c r="J15" s="271">
        <f>'Учет 4б'!$H$300</f>
        <v>0</v>
      </c>
      <c r="K15" s="272">
        <f>'Учет 4б'!$H$302</f>
        <v>0</v>
      </c>
      <c r="L15" s="269">
        <f>'Учет 4б'!$I$294</f>
        <v>0</v>
      </c>
      <c r="M15" s="270">
        <f>'Учет 4б'!$I$296</f>
        <v>0</v>
      </c>
      <c r="N15" s="270">
        <f>'Учет 4б'!$I$298</f>
        <v>0</v>
      </c>
      <c r="O15" s="271">
        <f>'Учет 4б'!$I$300</f>
        <v>0</v>
      </c>
      <c r="P15" s="272">
        <f>'Учет 4б'!$I$302</f>
        <v>0</v>
      </c>
      <c r="Q15" s="269">
        <f>'Учет 4б'!$J$294</f>
        <v>0</v>
      </c>
      <c r="R15" s="270">
        <f>'Учет 4б'!$J$296</f>
        <v>0</v>
      </c>
      <c r="S15" s="270">
        <f>'Учет 4б'!$J$298</f>
        <v>0</v>
      </c>
      <c r="T15" s="271">
        <f>'Учет 4б'!$J$300</f>
        <v>0</v>
      </c>
      <c r="U15" s="272">
        <f>'Учет 4б'!$J$302</f>
        <v>0</v>
      </c>
      <c r="V15" s="269">
        <f>'Учет 4б'!$K$294</f>
        <v>0</v>
      </c>
      <c r="W15" s="270">
        <f>'Учет 4б'!$K$296</f>
        <v>0</v>
      </c>
      <c r="X15" s="270">
        <f>'Учет 4б'!$K$298</f>
        <v>0</v>
      </c>
      <c r="Y15" s="271">
        <f>'Учет 4б'!$K$300</f>
        <v>0</v>
      </c>
      <c r="Z15" s="272">
        <f>'Учет 4б'!$K$302</f>
        <v>0</v>
      </c>
      <c r="AA15" s="269">
        <f>'Учет 4б'!$L$294</f>
        <v>0</v>
      </c>
      <c r="AB15" s="270">
        <f>'Учет 4б'!$L$296</f>
        <v>0</v>
      </c>
      <c r="AC15" s="270">
        <f>'Учет 4б'!$L$298</f>
        <v>0</v>
      </c>
      <c r="AD15" s="271">
        <f>'Учет 4б'!$L$300</f>
        <v>0</v>
      </c>
      <c r="AE15" s="272">
        <f>'Учет 4б'!$L$302</f>
        <v>0</v>
      </c>
      <c r="AF15" s="269">
        <f>'Учет 4б'!$M$294</f>
        <v>0</v>
      </c>
      <c r="AG15" s="270">
        <f>'Учет 4б'!$M$296</f>
        <v>0</v>
      </c>
      <c r="AH15" s="270">
        <f>'Учет 4б'!$M$298</f>
        <v>0</v>
      </c>
      <c r="AI15" s="271">
        <f>'Учет 4б'!$M$300</f>
        <v>0</v>
      </c>
      <c r="AJ15" s="272">
        <f>'Учет 4б'!$M$302</f>
        <v>0</v>
      </c>
      <c r="AK15" s="269">
        <f>'Учет 4б'!$N$294</f>
        <v>0</v>
      </c>
      <c r="AL15" s="270">
        <f>'Учет 4б'!$N$296</f>
        <v>0</v>
      </c>
      <c r="AM15" s="270">
        <f>'Учет 4б'!$N$298</f>
        <v>0</v>
      </c>
      <c r="AN15" s="271">
        <f>'Учет 4б'!$N$300</f>
        <v>0</v>
      </c>
      <c r="AO15" s="272">
        <f>'Учет 4б'!$N$302</f>
        <v>0</v>
      </c>
      <c r="AP15" s="269" t="e">
        <f>'Учет 1б'!#REF!</f>
        <v>#REF!</v>
      </c>
      <c r="AQ15" s="270" t="e">
        <f>'Учет 1б'!#REF!</f>
        <v>#REF!</v>
      </c>
      <c r="AR15" s="270" t="e">
        <f>'Учет 1б'!#REF!</f>
        <v>#REF!</v>
      </c>
      <c r="AS15" s="271" t="e">
        <f>'Учет 1б'!#REF!</f>
        <v>#REF!</v>
      </c>
      <c r="AT15" s="272" t="e">
        <f>'Учет 1б'!#REF!</f>
        <v>#REF!</v>
      </c>
      <c r="AU15" s="269">
        <f>'Учет 4б'!$P$294</f>
        <v>0</v>
      </c>
      <c r="AV15" s="270">
        <f>'Учет 4б'!$P$296</f>
        <v>0</v>
      </c>
      <c r="AW15" s="270">
        <f>'Учет 4б'!$P$298</f>
        <v>0</v>
      </c>
      <c r="AX15" s="271">
        <f>'Учет 4б'!$P$300</f>
        <v>0</v>
      </c>
      <c r="AY15" s="272">
        <f>'Учет 4б'!$P$302</f>
        <v>0</v>
      </c>
      <c r="AZ15" s="269">
        <f>'Учет 4б'!$Q$294</f>
        <v>0</v>
      </c>
      <c r="BA15" s="270">
        <f>'Учет 4б'!$Q$296</f>
        <v>0</v>
      </c>
      <c r="BB15" s="270">
        <f>'Учет 4б'!$Q$298</f>
        <v>0</v>
      </c>
      <c r="BC15" s="271">
        <f>'Учет 4б'!$Q$300</f>
        <v>0</v>
      </c>
      <c r="BD15" s="272">
        <f>'Учет 4б'!$Q$302</f>
        <v>0</v>
      </c>
      <c r="BE15" s="269">
        <f>'Учет 4б'!$R$294</f>
        <v>0</v>
      </c>
      <c r="BF15" s="270">
        <f>'Учет 4б'!$R$296</f>
        <v>0</v>
      </c>
      <c r="BG15" s="270">
        <f>'Учет 4б'!$R$298</f>
        <v>0</v>
      </c>
      <c r="BH15" s="271">
        <f>'Учет 4б'!$R$300</f>
        <v>0</v>
      </c>
      <c r="BI15" s="272">
        <f>'Учет 4б'!$R$302</f>
        <v>0</v>
      </c>
      <c r="BJ15" s="269">
        <f>'Учет 4б'!$S$294</f>
        <v>0</v>
      </c>
      <c r="BK15" s="270">
        <f>'Учет 4б'!$S$296</f>
        <v>0</v>
      </c>
      <c r="BL15" s="270">
        <f>'Учет 4б'!$S$298</f>
        <v>0</v>
      </c>
      <c r="BM15" s="271">
        <f>'Учет 4б'!$S$300</f>
        <v>0</v>
      </c>
      <c r="BN15" s="272">
        <f>'Учет 4б'!$S$302</f>
        <v>0</v>
      </c>
      <c r="BO15" s="94"/>
      <c r="BP15" s="297">
        <f>IF(SUM(BN15:BN16)&gt;0,1,0)</f>
        <v>0</v>
      </c>
      <c r="BQ15" s="94"/>
      <c r="BR15" s="94"/>
      <c r="BS15" s="97"/>
    </row>
    <row r="16" spans="1:71" ht="12.95" hidden="1" customHeight="1" thickBot="1">
      <c r="A16" s="1290"/>
      <c r="B16" s="273">
        <f>'Учет 4б'!$G$295</f>
        <v>0</v>
      </c>
      <c r="C16" s="274">
        <f>'Учет 4б'!$G$297</f>
        <v>0</v>
      </c>
      <c r="D16" s="274">
        <f>'Учет 4б'!$G$299</f>
        <v>0</v>
      </c>
      <c r="E16" s="275">
        <f>'Учет 4б'!$G$301</f>
        <v>0</v>
      </c>
      <c r="F16" s="276">
        <f>'Учет 4б'!$G$303</f>
        <v>0</v>
      </c>
      <c r="G16" s="273">
        <f>'Учет 4б'!$H$295</f>
        <v>0</v>
      </c>
      <c r="H16" s="274">
        <f>'Учет 4б'!$H$297</f>
        <v>0</v>
      </c>
      <c r="I16" s="274">
        <f>'Учет 4б'!$H$299</f>
        <v>0</v>
      </c>
      <c r="J16" s="275">
        <f>'Учет 4б'!$H$301</f>
        <v>0</v>
      </c>
      <c r="K16" s="276">
        <f>'Учет 4б'!$H$303</f>
        <v>0</v>
      </c>
      <c r="L16" s="273">
        <f>'Учет 4б'!$I$295</f>
        <v>0</v>
      </c>
      <c r="M16" s="274">
        <f>'Учет 4б'!$I$297</f>
        <v>0</v>
      </c>
      <c r="N16" s="274">
        <f>'Учет 4б'!$I$299</f>
        <v>0</v>
      </c>
      <c r="O16" s="275">
        <f>'Учет 4б'!$I$301</f>
        <v>0</v>
      </c>
      <c r="P16" s="276">
        <f>'Учет 4б'!$I$303</f>
        <v>0</v>
      </c>
      <c r="Q16" s="273">
        <f>'Учет 4б'!$J$295</f>
        <v>0</v>
      </c>
      <c r="R16" s="274">
        <f>'Учет 4б'!$J$297</f>
        <v>0</v>
      </c>
      <c r="S16" s="274">
        <f>'Учет 4б'!$J$299</f>
        <v>0</v>
      </c>
      <c r="T16" s="275">
        <f>'Учет 4б'!$J$301</f>
        <v>0</v>
      </c>
      <c r="U16" s="276">
        <f>'Учет 4б'!$J$303</f>
        <v>0</v>
      </c>
      <c r="V16" s="273">
        <f>'Учет 4б'!$K$295</f>
        <v>0</v>
      </c>
      <c r="W16" s="274">
        <f>'Учет 4б'!$K$297</f>
        <v>0</v>
      </c>
      <c r="X16" s="274">
        <f>'Учет 4б'!$K$299</f>
        <v>0</v>
      </c>
      <c r="Y16" s="275">
        <f>'Учет 4б'!$K$301</f>
        <v>0</v>
      </c>
      <c r="Z16" s="276">
        <f>'Учет 4б'!$K$303</f>
        <v>0</v>
      </c>
      <c r="AA16" s="273">
        <f>'Учет 4б'!$L$295</f>
        <v>0</v>
      </c>
      <c r="AB16" s="274">
        <f>'Учет 4б'!$L$297</f>
        <v>0</v>
      </c>
      <c r="AC16" s="274">
        <f>'Учет 4б'!$L$299</f>
        <v>0</v>
      </c>
      <c r="AD16" s="275">
        <f>'Учет 4б'!$L$301</f>
        <v>0</v>
      </c>
      <c r="AE16" s="276">
        <f>'Учет 4б'!$L$303</f>
        <v>0</v>
      </c>
      <c r="AF16" s="273">
        <f>'Учет 4б'!$M$295</f>
        <v>0</v>
      </c>
      <c r="AG16" s="274">
        <f>'Учет 4б'!$M$297</f>
        <v>0</v>
      </c>
      <c r="AH16" s="274">
        <f>'Учет 4б'!$M$299</f>
        <v>0</v>
      </c>
      <c r="AI16" s="275">
        <f>'Учет 4б'!$M$301</f>
        <v>0</v>
      </c>
      <c r="AJ16" s="276">
        <f>'Учет 4б'!$M$303</f>
        <v>0</v>
      </c>
      <c r="AK16" s="273">
        <f>'Учет 4б'!$N$295</f>
        <v>0</v>
      </c>
      <c r="AL16" s="274">
        <f>'Учет 4б'!$N$297</f>
        <v>0</v>
      </c>
      <c r="AM16" s="274">
        <f>'Учет 4б'!$N$299</f>
        <v>0</v>
      </c>
      <c r="AN16" s="275">
        <f>'Учет 4б'!$N$301</f>
        <v>0</v>
      </c>
      <c r="AO16" s="276">
        <f>'Учет 4б'!$N$303</f>
        <v>0</v>
      </c>
      <c r="AP16" s="273" t="e">
        <f>'Учет 1б'!#REF!</f>
        <v>#REF!</v>
      </c>
      <c r="AQ16" s="274" t="e">
        <f>'Учет 1б'!#REF!</f>
        <v>#REF!</v>
      </c>
      <c r="AR16" s="274" t="e">
        <f>'Учет 1б'!#REF!</f>
        <v>#REF!</v>
      </c>
      <c r="AS16" s="275" t="e">
        <f>'Учет 1б'!#REF!</f>
        <v>#REF!</v>
      </c>
      <c r="AT16" s="276" t="e">
        <f>'Учет 1б'!#REF!</f>
        <v>#REF!</v>
      </c>
      <c r="AU16" s="273">
        <f>'Учет 4б'!$P$295</f>
        <v>0</v>
      </c>
      <c r="AV16" s="274">
        <f>'Учет 4б'!$P$297</f>
        <v>0</v>
      </c>
      <c r="AW16" s="274">
        <f>'Учет 4б'!$P$299</f>
        <v>0</v>
      </c>
      <c r="AX16" s="275">
        <f>'Учет 4б'!$P$301</f>
        <v>0</v>
      </c>
      <c r="AY16" s="276">
        <f>'Учет 4б'!$P$303</f>
        <v>0</v>
      </c>
      <c r="AZ16" s="273">
        <f>'Учет 4б'!$Q$295</f>
        <v>0</v>
      </c>
      <c r="BA16" s="274">
        <f>'Учет 4б'!$Q$297</f>
        <v>0</v>
      </c>
      <c r="BB16" s="274">
        <f>'Учет 4б'!$Q$299</f>
        <v>0</v>
      </c>
      <c r="BC16" s="275">
        <f>'Учет 4б'!$Q$301</f>
        <v>0</v>
      </c>
      <c r="BD16" s="276">
        <f>'Учет 4б'!$Q$303</f>
        <v>0</v>
      </c>
      <c r="BE16" s="273">
        <f>'Учет 4б'!$R$295</f>
        <v>0</v>
      </c>
      <c r="BF16" s="274">
        <f>'Учет 4б'!$R$297</f>
        <v>0</v>
      </c>
      <c r="BG16" s="274">
        <f>'Учет 4б'!$R$299</f>
        <v>0</v>
      </c>
      <c r="BH16" s="275">
        <f>'Учет 4б'!$R$301</f>
        <v>0</v>
      </c>
      <c r="BI16" s="276">
        <f>'Учет 4б'!$R$303</f>
        <v>0</v>
      </c>
      <c r="BJ16" s="273">
        <f>'Учет 4б'!$S$295</f>
        <v>0</v>
      </c>
      <c r="BK16" s="274">
        <f>'Учет 4б'!$S$297</f>
        <v>0</v>
      </c>
      <c r="BL16" s="274">
        <f>'Учет 4б'!$S$299</f>
        <v>0</v>
      </c>
      <c r="BM16" s="275">
        <f>'Учет 4б'!$S$301</f>
        <v>0</v>
      </c>
      <c r="BN16" s="276">
        <f>'Учет 4б'!$S$303</f>
        <v>0</v>
      </c>
      <c r="BO16" s="95"/>
      <c r="BP16" s="297">
        <f>IF(SUM(BN15:BN16)&gt;0,1,0)</f>
        <v>0</v>
      </c>
      <c r="BQ16" s="95"/>
      <c r="BR16" s="139"/>
      <c r="BS16" s="140"/>
    </row>
    <row r="17" spans="1:71" ht="12.95" hidden="1" customHeight="1">
      <c r="A17" s="1290">
        <f>'Учет 4б'!$C$305</f>
        <v>416</v>
      </c>
      <c r="B17" s="269">
        <f>'Учет 4б'!$G$354</f>
        <v>0</v>
      </c>
      <c r="C17" s="270">
        <f>'Учет 4б'!$G$356</f>
        <v>0</v>
      </c>
      <c r="D17" s="270">
        <f>'Учет 4б'!$G$358</f>
        <v>0</v>
      </c>
      <c r="E17" s="271">
        <f>'Учет 4б'!$G$360</f>
        <v>0</v>
      </c>
      <c r="F17" s="272">
        <f>'Учет 4б'!$G$362</f>
        <v>0</v>
      </c>
      <c r="G17" s="269">
        <f>'Учет 4б'!$H$354</f>
        <v>0</v>
      </c>
      <c r="H17" s="270">
        <f>'Учет 4б'!$H$356</f>
        <v>0</v>
      </c>
      <c r="I17" s="270">
        <f>'Учет 4б'!$H$358</f>
        <v>0</v>
      </c>
      <c r="J17" s="271">
        <f>'Учет 4б'!$H$360</f>
        <v>0</v>
      </c>
      <c r="K17" s="272">
        <f>'Учет 4б'!$H$362</f>
        <v>0</v>
      </c>
      <c r="L17" s="269">
        <f>'Учет 4б'!$I$354</f>
        <v>0</v>
      </c>
      <c r="M17" s="270">
        <f>'Учет 4б'!$I$356</f>
        <v>0</v>
      </c>
      <c r="N17" s="270">
        <f>'Учет 4б'!$I$358</f>
        <v>0</v>
      </c>
      <c r="O17" s="271">
        <f>'Учет 4б'!$I$360</f>
        <v>0</v>
      </c>
      <c r="P17" s="272">
        <f>'Учет 4б'!$I$362</f>
        <v>0</v>
      </c>
      <c r="Q17" s="269">
        <f>'Учет 4б'!$J$354</f>
        <v>0</v>
      </c>
      <c r="R17" s="270">
        <f>'Учет 4б'!$J$356</f>
        <v>0</v>
      </c>
      <c r="S17" s="270">
        <f>'Учет 4б'!$J$358</f>
        <v>0</v>
      </c>
      <c r="T17" s="271">
        <f>'Учет 4б'!$J$360</f>
        <v>0</v>
      </c>
      <c r="U17" s="272">
        <f>'Учет 4б'!$J$362</f>
        <v>0</v>
      </c>
      <c r="V17" s="269">
        <f>'Учет 4б'!$K$354</f>
        <v>0</v>
      </c>
      <c r="W17" s="270">
        <f>'Учет 4б'!$K$356</f>
        <v>0</v>
      </c>
      <c r="X17" s="270">
        <f>'Учет 4б'!$K$358</f>
        <v>0</v>
      </c>
      <c r="Y17" s="271">
        <f>'Учет 4б'!$K$360</f>
        <v>0</v>
      </c>
      <c r="Z17" s="272">
        <f>'Учет 4б'!$K$362</f>
        <v>0</v>
      </c>
      <c r="AA17" s="269">
        <f>'Учет 4б'!$L$354</f>
        <v>0</v>
      </c>
      <c r="AB17" s="270">
        <f>'Учет 4б'!$L$356</f>
        <v>0</v>
      </c>
      <c r="AC17" s="270">
        <f>'Учет 4б'!$L$358</f>
        <v>0</v>
      </c>
      <c r="AD17" s="271">
        <f>'Учет 4б'!$L$360</f>
        <v>0</v>
      </c>
      <c r="AE17" s="272">
        <f>'Учет 4б'!$L$362</f>
        <v>0</v>
      </c>
      <c r="AF17" s="269">
        <f>'Учет 4б'!$M$354</f>
        <v>0</v>
      </c>
      <c r="AG17" s="270">
        <f>'Учет 4б'!$M$356</f>
        <v>0</v>
      </c>
      <c r="AH17" s="270">
        <f>'Учет 4б'!$M$358</f>
        <v>0</v>
      </c>
      <c r="AI17" s="271">
        <f>'Учет 4б'!$M$360</f>
        <v>0</v>
      </c>
      <c r="AJ17" s="272">
        <f>'Учет 4б'!$M$362</f>
        <v>0</v>
      </c>
      <c r="AK17" s="269">
        <f>'Учет 4б'!$N$354</f>
        <v>0</v>
      </c>
      <c r="AL17" s="270">
        <f>'Учет 4б'!$N$356</f>
        <v>0</v>
      </c>
      <c r="AM17" s="270">
        <f>'Учет 4б'!$N$358</f>
        <v>0</v>
      </c>
      <c r="AN17" s="271">
        <f>'Учет 4б'!$N$360</f>
        <v>0</v>
      </c>
      <c r="AO17" s="272">
        <f>'Учет 4б'!$N$362</f>
        <v>0</v>
      </c>
      <c r="AP17" s="269" t="e">
        <f>'Учет 1б'!#REF!</f>
        <v>#REF!</v>
      </c>
      <c r="AQ17" s="270" t="e">
        <f>'Учет 1б'!#REF!</f>
        <v>#REF!</v>
      </c>
      <c r="AR17" s="270" t="e">
        <f>'Учет 1б'!#REF!</f>
        <v>#REF!</v>
      </c>
      <c r="AS17" s="271" t="e">
        <f>'Учет 1б'!#REF!</f>
        <v>#REF!</v>
      </c>
      <c r="AT17" s="272" t="e">
        <f>'Учет 1б'!#REF!</f>
        <v>#REF!</v>
      </c>
      <c r="AU17" s="269">
        <f>'Учет 4б'!$P$354</f>
        <v>0</v>
      </c>
      <c r="AV17" s="270">
        <f>'Учет 4б'!$P$356</f>
        <v>0</v>
      </c>
      <c r="AW17" s="270">
        <f>'Учет 4б'!$P$358</f>
        <v>0</v>
      </c>
      <c r="AX17" s="271">
        <f>'Учет 4б'!$P$360</f>
        <v>0</v>
      </c>
      <c r="AY17" s="272">
        <f>'Учет 4б'!$P$362</f>
        <v>0</v>
      </c>
      <c r="AZ17" s="269">
        <f>'Учет 4б'!$Q$354</f>
        <v>0</v>
      </c>
      <c r="BA17" s="270">
        <f>'Учет 4б'!$Q$356</f>
        <v>0</v>
      </c>
      <c r="BB17" s="270">
        <f>'Учет 4б'!$Q$358</f>
        <v>0</v>
      </c>
      <c r="BC17" s="271">
        <f>'Учет 4б'!$Q$360</f>
        <v>0</v>
      </c>
      <c r="BD17" s="272">
        <f>'Учет 4б'!$Q$362</f>
        <v>0</v>
      </c>
      <c r="BE17" s="269">
        <f>'Учет 4б'!$R$354</f>
        <v>0</v>
      </c>
      <c r="BF17" s="270">
        <f>'Учет 4б'!$R$356</f>
        <v>0</v>
      </c>
      <c r="BG17" s="270">
        <f>'Учет 4б'!$R$358</f>
        <v>0</v>
      </c>
      <c r="BH17" s="271">
        <f>'Учет 4б'!$R$360</f>
        <v>0</v>
      </c>
      <c r="BI17" s="272">
        <f>'Учет 4б'!$R$362</f>
        <v>0</v>
      </c>
      <c r="BJ17" s="269">
        <f>'Учет 4б'!$S$354</f>
        <v>0</v>
      </c>
      <c r="BK17" s="270">
        <f>'Учет 4б'!$S$356</f>
        <v>0</v>
      </c>
      <c r="BL17" s="270">
        <f>'Учет 4б'!$S$358</f>
        <v>0</v>
      </c>
      <c r="BM17" s="271">
        <f>'Учет 4б'!$S$360</f>
        <v>0</v>
      </c>
      <c r="BN17" s="272">
        <f>'Учет 4б'!$S$362</f>
        <v>0</v>
      </c>
      <c r="BO17" s="94"/>
      <c r="BP17" s="297">
        <f>IF(SUM(BN17:BN18)&gt;0,1,0)</f>
        <v>0</v>
      </c>
      <c r="BQ17" s="94"/>
      <c r="BR17" s="94"/>
      <c r="BS17" s="97"/>
    </row>
    <row r="18" spans="1:71" ht="12.95" hidden="1" customHeight="1" thickBot="1">
      <c r="A18" s="1297"/>
      <c r="B18" s="273">
        <f>'Учет 4б'!$G$355</f>
        <v>0</v>
      </c>
      <c r="C18" s="274">
        <f>'Учет 4б'!$G$357</f>
        <v>0</v>
      </c>
      <c r="D18" s="274">
        <f>'Учет 4б'!$G$359</f>
        <v>0</v>
      </c>
      <c r="E18" s="275">
        <f>'Учет 4б'!$G$361</f>
        <v>0</v>
      </c>
      <c r="F18" s="276">
        <f>'Учет 4б'!$G$363</f>
        <v>0</v>
      </c>
      <c r="G18" s="273">
        <f>'Учет 4б'!$H$355</f>
        <v>0</v>
      </c>
      <c r="H18" s="274">
        <f>'Учет 4б'!$H$357</f>
        <v>0</v>
      </c>
      <c r="I18" s="274">
        <f>'Учет 4б'!$H$359</f>
        <v>0</v>
      </c>
      <c r="J18" s="275">
        <f>'Учет 4б'!$H$361</f>
        <v>0</v>
      </c>
      <c r="K18" s="276">
        <f>'Учет 4б'!$H$363</f>
        <v>0</v>
      </c>
      <c r="L18" s="273">
        <f>'Учет 4б'!$I$355</f>
        <v>0</v>
      </c>
      <c r="M18" s="274">
        <f>'Учет 4б'!$I$357</f>
        <v>0</v>
      </c>
      <c r="N18" s="274">
        <f>'Учет 4б'!$I$359</f>
        <v>0</v>
      </c>
      <c r="O18" s="275">
        <f>'Учет 4б'!$I$361</f>
        <v>0</v>
      </c>
      <c r="P18" s="276">
        <f>'Учет 4б'!$I$363</f>
        <v>0</v>
      </c>
      <c r="Q18" s="273">
        <f>'Учет 4б'!$J$355</f>
        <v>0</v>
      </c>
      <c r="R18" s="274">
        <f>'Учет 4б'!$J$357</f>
        <v>0</v>
      </c>
      <c r="S18" s="274">
        <f>'Учет 4б'!$J$359</f>
        <v>0</v>
      </c>
      <c r="T18" s="275">
        <f>'Учет 4б'!$J$361</f>
        <v>0</v>
      </c>
      <c r="U18" s="276">
        <f>'Учет 4б'!$J$363</f>
        <v>0</v>
      </c>
      <c r="V18" s="273">
        <f>'Учет 4б'!$K$355</f>
        <v>0</v>
      </c>
      <c r="W18" s="274">
        <f>'Учет 4б'!$K$357</f>
        <v>0</v>
      </c>
      <c r="X18" s="274">
        <f>'Учет 4б'!$K$359</f>
        <v>0</v>
      </c>
      <c r="Y18" s="275">
        <f>'Учет 4б'!$K$361</f>
        <v>0</v>
      </c>
      <c r="Z18" s="276">
        <f>'Учет 4б'!$K$363</f>
        <v>0</v>
      </c>
      <c r="AA18" s="273">
        <f>'Учет 4б'!$L$355</f>
        <v>0</v>
      </c>
      <c r="AB18" s="274">
        <f>'Учет 4б'!$L$357</f>
        <v>0</v>
      </c>
      <c r="AC18" s="274">
        <f>'Учет 4б'!$L$359</f>
        <v>0</v>
      </c>
      <c r="AD18" s="275">
        <f>'Учет 4б'!$L$361</f>
        <v>0</v>
      </c>
      <c r="AE18" s="276">
        <f>'Учет 4б'!$L$363</f>
        <v>0</v>
      </c>
      <c r="AF18" s="273">
        <f>'Учет 4б'!$M$355</f>
        <v>0</v>
      </c>
      <c r="AG18" s="274">
        <f>'Учет 4б'!$M$357</f>
        <v>0</v>
      </c>
      <c r="AH18" s="274">
        <f>'Учет 4б'!$M$359</f>
        <v>0</v>
      </c>
      <c r="AI18" s="275">
        <f>'Учет 4б'!$M$361</f>
        <v>0</v>
      </c>
      <c r="AJ18" s="276">
        <f>'Учет 4б'!$M$363</f>
        <v>0</v>
      </c>
      <c r="AK18" s="273">
        <f>'Учет 4б'!$N$355</f>
        <v>0</v>
      </c>
      <c r="AL18" s="274">
        <f>'Учет 4б'!$N$357</f>
        <v>0</v>
      </c>
      <c r="AM18" s="274">
        <f>'Учет 4б'!$N$359</f>
        <v>0</v>
      </c>
      <c r="AN18" s="275">
        <f>'Учет 4б'!$N$361</f>
        <v>0</v>
      </c>
      <c r="AO18" s="276">
        <f>'Учет 4б'!$N$363</f>
        <v>0</v>
      </c>
      <c r="AP18" s="273" t="e">
        <f>'Учет 1б'!#REF!</f>
        <v>#REF!</v>
      </c>
      <c r="AQ18" s="274" t="e">
        <f>'Учет 1б'!#REF!</f>
        <v>#REF!</v>
      </c>
      <c r="AR18" s="274" t="e">
        <f>'Учет 1б'!#REF!</f>
        <v>#REF!</v>
      </c>
      <c r="AS18" s="275" t="e">
        <f>'Учет 1б'!#REF!</f>
        <v>#REF!</v>
      </c>
      <c r="AT18" s="276" t="e">
        <f>'Учет 1б'!#REF!</f>
        <v>#REF!</v>
      </c>
      <c r="AU18" s="273">
        <f>'Учет 4б'!$P$355</f>
        <v>0</v>
      </c>
      <c r="AV18" s="274">
        <f>'Учет 4б'!$P$357</f>
        <v>0</v>
      </c>
      <c r="AW18" s="274">
        <f>'Учет 4б'!$P$359</f>
        <v>0</v>
      </c>
      <c r="AX18" s="275">
        <f>'Учет 4б'!$P$361</f>
        <v>0</v>
      </c>
      <c r="AY18" s="276">
        <f>'Учет 4б'!$P$363</f>
        <v>0</v>
      </c>
      <c r="AZ18" s="273">
        <f>'Учет 4б'!$Q$355</f>
        <v>0</v>
      </c>
      <c r="BA18" s="274">
        <f>'Учет 4б'!$Q$357</f>
        <v>0</v>
      </c>
      <c r="BB18" s="274">
        <f>'Учет 4б'!$Q$359</f>
        <v>0</v>
      </c>
      <c r="BC18" s="275">
        <f>'Учет 4б'!$Q$361</f>
        <v>0</v>
      </c>
      <c r="BD18" s="276">
        <f>'Учет 4б'!$Q$363</f>
        <v>0</v>
      </c>
      <c r="BE18" s="273">
        <f>'Учет 4б'!$R$355</f>
        <v>0</v>
      </c>
      <c r="BF18" s="274">
        <f>'Учет 4б'!$R$357</f>
        <v>0</v>
      </c>
      <c r="BG18" s="274">
        <f>'Учет 4б'!$R$359</f>
        <v>0</v>
      </c>
      <c r="BH18" s="275">
        <f>'Учет 4б'!$R$361</f>
        <v>0</v>
      </c>
      <c r="BI18" s="276">
        <f>'Учет 4б'!$R$363</f>
        <v>0</v>
      </c>
      <c r="BJ18" s="273">
        <f>'Учет 4б'!$S$355</f>
        <v>0</v>
      </c>
      <c r="BK18" s="274">
        <f>'Учет 4б'!$S$357</f>
        <v>0</v>
      </c>
      <c r="BL18" s="274">
        <f>'Учет 4б'!$S$359</f>
        <v>0</v>
      </c>
      <c r="BM18" s="275">
        <f>'Учет 4б'!$S$361</f>
        <v>0</v>
      </c>
      <c r="BN18" s="276">
        <f>'Учет 4б'!$S$363</f>
        <v>0</v>
      </c>
      <c r="BO18" s="95"/>
      <c r="BP18" s="297">
        <f>IF(SUM(BN17:BN18)&gt;0,1,0)</f>
        <v>0</v>
      </c>
      <c r="BQ18" s="95"/>
      <c r="BR18" s="139"/>
      <c r="BS18" s="140"/>
    </row>
    <row r="19" spans="1:71" ht="12.95" hidden="1" customHeight="1">
      <c r="A19" s="1291">
        <v>41</v>
      </c>
      <c r="B19" s="277">
        <f>SUM(B7,B9,B11,B13,B15,B17)</f>
        <v>0</v>
      </c>
      <c r="C19" s="278">
        <f>SUM(C7,C9,C11,C13,C15,C17)</f>
        <v>0</v>
      </c>
      <c r="D19" s="278">
        <f>SUM(D7,D9,D11,D13,D15,D17)</f>
        <v>0</v>
      </c>
      <c r="E19" s="279">
        <f>SUM(E7,E9,E11,E13,E15,E17)</f>
        <v>0</v>
      </c>
      <c r="F19" s="280" t="str">
        <f>IF(SUM(B20:E20)=0,"-",IF(AND(E20&lt;=5,B20&gt;=50),5,IF(AND(E20&lt;=10,(B20+C20)&gt;=50),4,IF(E20&lt;=15,3,2))))</f>
        <v>-</v>
      </c>
      <c r="G19" s="277">
        <f>SUM(G7,G9,G11,G13,G15,G17)</f>
        <v>0</v>
      </c>
      <c r="H19" s="278">
        <f>SUM(H7,H9,H11,H13,H15,H17)</f>
        <v>0</v>
      </c>
      <c r="I19" s="278">
        <f>SUM(I7,I9,I11,I13,I15,I17)</f>
        <v>0</v>
      </c>
      <c r="J19" s="279">
        <f>SUM(J7,J9,J11,J13,J15,J17)</f>
        <v>0</v>
      </c>
      <c r="K19" s="280" t="str">
        <f>IF(SUM(G20:J20)=0,"-",IF(AND(J20&lt;=5,G20&gt;=50),5,IF(AND(J20&lt;=10,(G20+H20)&gt;=50),4,IF(J20&lt;=15,3,2))))</f>
        <v>-</v>
      </c>
      <c r="L19" s="277">
        <f>SUM(L7,L9,L11,L13,L15,L17)</f>
        <v>0</v>
      </c>
      <c r="M19" s="278">
        <f>SUM(M7,M9,M11,M13,M15,M17)</f>
        <v>0</v>
      </c>
      <c r="N19" s="278">
        <f>SUM(N7,N9,N11,N13,N15,N17)</f>
        <v>0</v>
      </c>
      <c r="O19" s="279">
        <f>SUM(O7,O9,O11,O13,O15,O17)</f>
        <v>0</v>
      </c>
      <c r="P19" s="280" t="str">
        <f>IF(SUM(L20:O20)=0,"-",IF(AND(O20&lt;=5,L20&gt;=50),5,IF(AND(O20&lt;=10,(L20+M20)&gt;=50),4,IF(O20&lt;=15,3,2))))</f>
        <v>-</v>
      </c>
      <c r="Q19" s="277">
        <f>SUM(Q7,Q9,Q11,Q13,Q15,Q17)</f>
        <v>0</v>
      </c>
      <c r="R19" s="278">
        <f>SUM(R7,R9,R11,R13,R15,R17)</f>
        <v>0</v>
      </c>
      <c r="S19" s="278">
        <f>SUM(S7,S9,S11,S13,S15,S17)</f>
        <v>0</v>
      </c>
      <c r="T19" s="279">
        <f>SUM(T7,T9,T11,T13,T15,T17)</f>
        <v>0</v>
      </c>
      <c r="U19" s="280" t="str">
        <f>IF(SUM(Q20:T20)=0,"-",IF(AND(T20&lt;=5,Q20&gt;=50),5,IF(AND(T20&lt;=10,(Q20+R20)&gt;=50),4,IF(T20&lt;=15,3,2))))</f>
        <v>-</v>
      </c>
      <c r="V19" s="277">
        <f>SUM(V7,V9,V11,V13,V15,V17)</f>
        <v>0</v>
      </c>
      <c r="W19" s="278">
        <f>SUM(W7,W9,W11,W13,W15,W17)</f>
        <v>0</v>
      </c>
      <c r="X19" s="278">
        <f>SUM(X7,X9,X11,X13,X15,X17)</f>
        <v>0</v>
      </c>
      <c r="Y19" s="279">
        <f>SUM(Y7,Y9,Y11,Y13,Y15,Y17)</f>
        <v>0</v>
      </c>
      <c r="Z19" s="280" t="str">
        <f>IF(SUM(V20:Y20)=0,"-",IF(AND(Y20&lt;=5,V20&gt;=50),5,IF(AND(Y20&lt;=10,(V20+W20)&gt;=50),4,IF(Y20&lt;=15,3,2))))</f>
        <v>-</v>
      </c>
      <c r="AA19" s="277">
        <f>SUM(AA7,AA9,AA11,AA13,AA15,AA17)</f>
        <v>0</v>
      </c>
      <c r="AB19" s="278">
        <f>SUM(AB7,AB9,AB11,AB13,AB15,AB17)</f>
        <v>0</v>
      </c>
      <c r="AC19" s="278">
        <f>SUM(AC7,AC9,AC11,AC13,AC15,AC17)</f>
        <v>0</v>
      </c>
      <c r="AD19" s="279">
        <f>SUM(AD7,AD9,AD11,AD13,AD15,AD17)</f>
        <v>0</v>
      </c>
      <c r="AE19" s="280" t="str">
        <f>IF(SUM(AA20:AD20)=0,"-",IF(AND(AD20&lt;=5,AA20&gt;=50),5,IF(AND(AD20&lt;=10,(AA20+AB20)&gt;=50),4,IF(AD20&lt;=15,3,2))))</f>
        <v>-</v>
      </c>
      <c r="AF19" s="277">
        <f>SUM(AF7,AF9,AF11,AF13,AF15,AF17)</f>
        <v>0</v>
      </c>
      <c r="AG19" s="278">
        <f>SUM(AG7,AG9,AG11,AG13,AG15,AG17)</f>
        <v>0</v>
      </c>
      <c r="AH19" s="278">
        <f>SUM(AH7,AH9,AH11,AH13,AH15,AH17)</f>
        <v>0</v>
      </c>
      <c r="AI19" s="279">
        <f>SUM(AI7,AI9,AI11,AI13,AI15,AI17)</f>
        <v>0</v>
      </c>
      <c r="AJ19" s="280" t="str">
        <f>IF(SUM(AF20:AI20)=0,"-",IF(AND(AI20&lt;=5,AF20&gt;=50),5,IF(AND(AI20&lt;=10,(AF20+AG20)&gt;=50),4,IF(AI20&lt;=15,3,2))))</f>
        <v>-</v>
      </c>
      <c r="AK19" s="277">
        <f>SUM(AK7,AK9,AK11,AK13,AK15,AK17)</f>
        <v>0</v>
      </c>
      <c r="AL19" s="278">
        <f>SUM(AL7,AL9,AL11,AL13,AL15,AL17)</f>
        <v>0</v>
      </c>
      <c r="AM19" s="278">
        <f>SUM(AM7,AM9,AM11,AM13,AM15,AM17)</f>
        <v>0</v>
      </c>
      <c r="AN19" s="279">
        <f>SUM(AN7,AN9,AN11,AN13,AN15,AN17)</f>
        <v>0</v>
      </c>
      <c r="AO19" s="280" t="str">
        <f>IF(SUM(AK20:AN20)=0,"-",IF(AND(AN20&lt;=5,AK20&gt;=50),5,IF(AND(AN20&lt;=10,(AK20+AL20)&gt;=50),4,IF(AN20&lt;=15,3,2))))</f>
        <v>-</v>
      </c>
      <c r="AP19" s="277" t="e">
        <f>SUM(AP7,AP9,AP11,AP13,AP15,AP17)</f>
        <v>#REF!</v>
      </c>
      <c r="AQ19" s="278" t="e">
        <f>SUM(AQ7,AQ9,AQ11,AQ13,AQ15,AQ17)</f>
        <v>#REF!</v>
      </c>
      <c r="AR19" s="278" t="e">
        <f>SUM(AR7,AR9,AR11,AR13,AR15,AR17)</f>
        <v>#REF!</v>
      </c>
      <c r="AS19" s="279" t="e">
        <f>SUM(AS7,AS9,AS11,AS13,AS15,AS17)</f>
        <v>#REF!</v>
      </c>
      <c r="AT19" s="280" t="str">
        <f>IF(SUM(AP20:AS20)=0,"-",IF(AND(AS20&lt;=5,AP20&gt;=50),5,IF(AND(AS20&lt;=10,(AP20+AQ20)&gt;=50),4,IF(AS20&lt;=15,3,2))))</f>
        <v>-</v>
      </c>
      <c r="AU19" s="277">
        <f>SUM(AU7,AU9,AU11,AU13,AU15,AU17)</f>
        <v>0</v>
      </c>
      <c r="AV19" s="278">
        <f>SUM(AV7,AV9,AV11,AV13,AV15,AV17)</f>
        <v>0</v>
      </c>
      <c r="AW19" s="278">
        <f>SUM(AW7,AW9,AW11,AW13,AW15,AW17)</f>
        <v>0</v>
      </c>
      <c r="AX19" s="279">
        <f>SUM(AX7,AX9,AX11,AX13,AX15,AX17)</f>
        <v>0</v>
      </c>
      <c r="AY19" s="280" t="str">
        <f>IF(SUM(AU20:AX20)=0,"-",IF(AND(AX20&lt;=5,AU20&gt;=50),5,IF(AND(AX20&lt;=10,(AU20+AV20)&gt;=50),4,IF(AX20&lt;=15,3,2))))</f>
        <v>-</v>
      </c>
      <c r="AZ19" s="277">
        <f>SUM(AZ7,AZ9,AZ11,AZ13,AZ15,AZ17)</f>
        <v>0</v>
      </c>
      <c r="BA19" s="278">
        <f>SUM(BA7,BA9,BA11,BA13,BA15,BA17)</f>
        <v>0</v>
      </c>
      <c r="BB19" s="278">
        <f>SUM(BB7,BB9,BB11,BB13,BB15,BB17)</f>
        <v>0</v>
      </c>
      <c r="BC19" s="279">
        <f>SUM(BC7,BC9,BC11,BC13,BC15,BC17)</f>
        <v>0</v>
      </c>
      <c r="BD19" s="280" t="str">
        <f>IF(SUM(AZ20:BC20)=0,"-",IF(AND(BC20&lt;=5,AZ20&gt;=50),5,IF(AND(BC20&lt;=10,(AZ20+BA20)&gt;=50),4,IF(BC20&lt;=15,3,2))))</f>
        <v>-</v>
      </c>
      <c r="BE19" s="277">
        <f>SUM(BE7,BE9,BE11,BE13,BE15,BE17)</f>
        <v>0</v>
      </c>
      <c r="BF19" s="278">
        <f>SUM(BF7,BF9,BF11,BF13,BF15,BF17)</f>
        <v>0</v>
      </c>
      <c r="BG19" s="278">
        <f>SUM(BG7,BG9,BG11,BG13,BG15,BG17)</f>
        <v>0</v>
      </c>
      <c r="BH19" s="279">
        <f>SUM(BH7,BH9,BH11,BH13,BH15,BH17)</f>
        <v>0</v>
      </c>
      <c r="BI19" s="280" t="str">
        <f>IF(SUM(BE20:BH20)=0,"-",IF(AND(BH20&lt;=5,BE20&gt;=50),5,IF(AND(BH20&lt;=10,(BE20+BF20)&gt;=50),4,IF(BH20&lt;=15,3,2))))</f>
        <v>-</v>
      </c>
      <c r="BJ19" s="277">
        <f>SUM(BJ7,BJ9,BJ11,BJ13,BJ15,BJ17)</f>
        <v>0</v>
      </c>
      <c r="BK19" s="278">
        <f>SUM(BK7,BK9,BK11,BK13,BK15,BK17)</f>
        <v>0</v>
      </c>
      <c r="BL19" s="278">
        <f>SUM(BL7,BL9,BL11,BL13,BL15,BL17)</f>
        <v>0</v>
      </c>
      <c r="BM19" s="279">
        <f>SUM(BM7,BM9,BM11,BM13,BM15,BM17)</f>
        <v>0</v>
      </c>
      <c r="BN19" s="280" t="str">
        <f>IF(SUM(BJ20:BM20)=0,"-",IF(AND(BM20&lt;=5,BJ20&gt;=50),5,IF(AND(BM20&lt;=10,(BJ20+BK20)&gt;=50),4,IF(BM20&lt;=15,3,2))))</f>
        <v>-</v>
      </c>
      <c r="BO19" s="94"/>
      <c r="BP19" s="297">
        <f>IF(SUM(BN19:BN20)&gt;0,1,0)</f>
        <v>0</v>
      </c>
      <c r="BQ19" s="94"/>
      <c r="BR19" s="94"/>
      <c r="BS19" s="97"/>
    </row>
    <row r="20" spans="1:71" ht="12.95" hidden="1" customHeight="1" thickBot="1">
      <c r="A20" s="1292"/>
      <c r="B20" s="281" t="str">
        <f>IF(ISERR(B19/SUM(B19:E19)*100),"0,0",B19/SUM(B19:E19)*100)</f>
        <v>0,0</v>
      </c>
      <c r="C20" s="282" t="str">
        <f>IF(ISERR(C19/SUM(B19:E19)*100),"0,0",C19/SUM(B19:E19)*100)</f>
        <v>0,0</v>
      </c>
      <c r="D20" s="282" t="str">
        <f>IF(ISERR(D19/SUM(B19:E19)*100),"0,0",D19/SUM(B19:E19)*100)</f>
        <v>0,0</v>
      </c>
      <c r="E20" s="283" t="str">
        <f>IF(ISERR(E19/SUM(B19:E19)*100),"0,0",E19/SUM(B19:E19)*100)</f>
        <v>0,0</v>
      </c>
      <c r="F20" s="284" t="str">
        <f>IF(ISERR(SUM(B19*5,C19*4,D19*3,E19*2)/SUM(B19:E19)),"-",SUM(B19*5,C19*4,D19*3,E19*2)/SUM(B19:E19))</f>
        <v>-</v>
      </c>
      <c r="G20" s="281" t="str">
        <f>IF(ISERR(G19/SUM(G19:J19)*100),"0,0",G19/SUM(G19:J19)*100)</f>
        <v>0,0</v>
      </c>
      <c r="H20" s="282" t="str">
        <f>IF(ISERR(H19/SUM(G19:J19)*100),"0,0",H19/SUM(G19:J19)*100)</f>
        <v>0,0</v>
      </c>
      <c r="I20" s="282" t="str">
        <f>IF(ISERR(I19/SUM(G19:J19)*100),"0,0",I19/SUM(G19:J19)*100)</f>
        <v>0,0</v>
      </c>
      <c r="J20" s="283" t="str">
        <f>IF(ISERR(J19/SUM(G19:J19)*100),"0,0",J19/SUM(G19:J19)*100)</f>
        <v>0,0</v>
      </c>
      <c r="K20" s="284" t="str">
        <f>IF(ISERR(SUM(G19*5,H19*4,I19*3,J19*2)/SUM(G19:J19)),"-",SUM(G19*5,H19*4,I19*3,J19*2)/SUM(G19:J19))</f>
        <v>-</v>
      </c>
      <c r="L20" s="281" t="str">
        <f>IF(ISERR(L19/SUM(L19:O19)*100),"0,0",L19/SUM(L19:O19)*100)</f>
        <v>0,0</v>
      </c>
      <c r="M20" s="282" t="str">
        <f>IF(ISERR(M19/SUM(L19:O19)*100),"0,0",M19/SUM(L19:O19)*100)</f>
        <v>0,0</v>
      </c>
      <c r="N20" s="282" t="str">
        <f>IF(ISERR(N19/SUM(L19:O19)*100),"0,0",N19/SUM(L19:O19)*100)</f>
        <v>0,0</v>
      </c>
      <c r="O20" s="283" t="str">
        <f>IF(ISERR(O19/SUM(L19:O19)*100),"0,0",O19/SUM(L19:O19)*100)</f>
        <v>0,0</v>
      </c>
      <c r="P20" s="284" t="str">
        <f>IF(ISERR(SUM(L19*5,M19*4,N19*3,O19*2)/SUM(L19:O19)),"-",SUM(L19*5,M19*4,N19*3,O19*2)/SUM(L19:O19))</f>
        <v>-</v>
      </c>
      <c r="Q20" s="281" t="str">
        <f>IF(ISERR(Q19/SUM(Q19:T19)*100),"0,0",Q19/SUM(Q19:T19)*100)</f>
        <v>0,0</v>
      </c>
      <c r="R20" s="282" t="str">
        <f>IF(ISERR(R19/SUM(Q19:T19)*100),"0,0",R19/SUM(Q19:T19)*100)</f>
        <v>0,0</v>
      </c>
      <c r="S20" s="282" t="str">
        <f>IF(ISERR(S19/SUM(Q19:T19)*100),"0,0",S19/SUM(Q19:T19)*100)</f>
        <v>0,0</v>
      </c>
      <c r="T20" s="283" t="str">
        <f>IF(ISERR(T19/SUM(Q19:T19)*100),"0,0",T19/SUM(Q19:T19)*100)</f>
        <v>0,0</v>
      </c>
      <c r="U20" s="284" t="str">
        <f>IF(ISERR(SUM(Q19*5,R19*4,S19*3,T19*2)/SUM(Q19:T19)),"-",SUM(Q19*5,R19*4,S19*3,T19*2)/SUM(Q19:T19))</f>
        <v>-</v>
      </c>
      <c r="V20" s="281" t="str">
        <f>IF(ISERR(V19/SUM(V19:Y19)*100),"0,0",V19/SUM(V19:Y19)*100)</f>
        <v>0,0</v>
      </c>
      <c r="W20" s="282" t="str">
        <f>IF(ISERR(W19/SUM(V19:Y19)*100),"0,0",W19/SUM(V19:Y19)*100)</f>
        <v>0,0</v>
      </c>
      <c r="X20" s="282" t="str">
        <f>IF(ISERR(X19/SUM(V19:Y19)*100),"0,0",X19/SUM(V19:Y19)*100)</f>
        <v>0,0</v>
      </c>
      <c r="Y20" s="283" t="str">
        <f>IF(ISERR(Y19/SUM(V19:Y19)*100),"0,0",Y19/SUM(V19:Y19)*100)</f>
        <v>0,0</v>
      </c>
      <c r="Z20" s="284" t="str">
        <f>IF(ISERR(SUM(V19*5,W19*4,X19*3,Y19*2)/SUM(V19:Y19)),"-",SUM(V19*5,W19*4,X19*3,Y19*2)/SUM(V19:Y19))</f>
        <v>-</v>
      </c>
      <c r="AA20" s="281" t="str">
        <f>IF(ISERR(AA19/SUM(AA19:AD19)*100),"0,0",AA19/SUM(AA19:AD19)*100)</f>
        <v>0,0</v>
      </c>
      <c r="AB20" s="282" t="str">
        <f>IF(ISERR(AB19/SUM(AA19:AD19)*100),"0,0",AB19/SUM(AA19:AD19)*100)</f>
        <v>0,0</v>
      </c>
      <c r="AC20" s="282" t="str">
        <f>IF(ISERR(AC19/SUM(AA19:AD19)*100),"0,0",AC19/SUM(AA19:AD19)*100)</f>
        <v>0,0</v>
      </c>
      <c r="AD20" s="283" t="str">
        <f>IF(ISERR(AD19/SUM(AA19:AD19)*100),"0,0",AD19/SUM(AA19:AD19)*100)</f>
        <v>0,0</v>
      </c>
      <c r="AE20" s="284" t="str">
        <f>IF(ISERR(SUM(AA19*5,AB19*4,AC19*3,AD19*2)/SUM(AA19:AD19)),"-",SUM(AA19*5,AB19*4,AC19*3,AD19*2)/SUM(AA19:AD19))</f>
        <v>-</v>
      </c>
      <c r="AF20" s="281" t="str">
        <f>IF(ISERR(AF19/SUM(AF19:AI19)*100),"0,0",AF19/SUM(AF19:AI19)*100)</f>
        <v>0,0</v>
      </c>
      <c r="AG20" s="282" t="str">
        <f>IF(ISERR(AG19/SUM(AF19:AI19)*100),"0,0",AG19/SUM(AF19:AI19)*100)</f>
        <v>0,0</v>
      </c>
      <c r="AH20" s="282" t="str">
        <f>IF(ISERR(AH19/SUM(AF19:AI19)*100),"0,0",AH19/SUM(AF19:AI19)*100)</f>
        <v>0,0</v>
      </c>
      <c r="AI20" s="283" t="str">
        <f>IF(ISERR(AI19/SUM(AF19:AI19)*100),"0,0",AI19/SUM(AF19:AI19)*100)</f>
        <v>0,0</v>
      </c>
      <c r="AJ20" s="284" t="str">
        <f>IF(ISERR(SUM(AF19*5,AG19*4,AH19*3,AI19*2)/SUM(AF19:AI19)),"-",SUM(AF19*5,AG19*4,AH19*3,AI19*2)/SUM(AF19:AI19))</f>
        <v>-</v>
      </c>
      <c r="AK20" s="281" t="str">
        <f>IF(ISERR(AK19/SUM(AK19:AN19)*100),"0,0",AK19/SUM(AK19:AN19)*100)</f>
        <v>0,0</v>
      </c>
      <c r="AL20" s="282" t="str">
        <f>IF(ISERR(AL19/SUM(AK19:AN19)*100),"0,0",AL19/SUM(AK19:AN19)*100)</f>
        <v>0,0</v>
      </c>
      <c r="AM20" s="282" t="str">
        <f>IF(ISERR(AM19/SUM(AK19:AN19)*100),"0,0",AM19/SUM(AK19:AN19)*100)</f>
        <v>0,0</v>
      </c>
      <c r="AN20" s="283" t="str">
        <f>IF(ISERR(AN19/SUM(AK19:AN19)*100),"0,0",AN19/SUM(AK19:AN19)*100)</f>
        <v>0,0</v>
      </c>
      <c r="AO20" s="284" t="str">
        <f>IF(ISERR(SUM(AK19*5,AL19*4,AM19*3,AN19*2)/SUM(AK19:AN19)),"-",SUM(AK19*5,AL19*4,AM19*3,AN19*2)/SUM(AK19:AN19))</f>
        <v>-</v>
      </c>
      <c r="AP20" s="281" t="str">
        <f>IF(ISERR(AP19/SUM(AP19:AS19)*100),"0,0",AP19/SUM(AP19:AS19)*100)</f>
        <v>0,0</v>
      </c>
      <c r="AQ20" s="282" t="str">
        <f>IF(ISERR(AQ19/SUM(AP19:AS19)*100),"0,0",AQ19/SUM(AP19:AS19)*100)</f>
        <v>0,0</v>
      </c>
      <c r="AR20" s="282" t="str">
        <f>IF(ISERR(AR19/SUM(AP19:AS19)*100),"0,0",AR19/SUM(AP19:AS19)*100)</f>
        <v>0,0</v>
      </c>
      <c r="AS20" s="283" t="str">
        <f>IF(ISERR(AS19/SUM(AP19:AS19)*100),"0,0",AS19/SUM(AP19:AS19)*100)</f>
        <v>0,0</v>
      </c>
      <c r="AT20" s="284" t="str">
        <f>IF(ISERR(SUM(AP19*5,AQ19*4,AR19*3,AS19*2)/SUM(AP19:AS19)),"-",SUM(AP19*5,AQ19*4,AR19*3,AS19*2)/SUM(AP19:AS19))</f>
        <v>-</v>
      </c>
      <c r="AU20" s="281" t="str">
        <f>IF(ISERR(AU19/SUM(AU19:AX19)*100),"0,0",AU19/SUM(AU19:AX19)*100)</f>
        <v>0,0</v>
      </c>
      <c r="AV20" s="282" t="str">
        <f>IF(ISERR(AV19/SUM(AU19:AX19)*100),"0,0",AV19/SUM(AU19:AX19)*100)</f>
        <v>0,0</v>
      </c>
      <c r="AW20" s="282" t="str">
        <f>IF(ISERR(AW19/SUM(AU19:AX19)*100),"0,0",AW19/SUM(AU19:AX19)*100)</f>
        <v>0,0</v>
      </c>
      <c r="AX20" s="283" t="str">
        <f>IF(ISERR(AX19/SUM(AU19:AX19)*100),"0,0",AX19/SUM(AU19:AX19)*100)</f>
        <v>0,0</v>
      </c>
      <c r="AY20" s="284" t="str">
        <f>IF(ISERR(SUM(AU19*5,AV19*4,AW19*3,AX19*2)/SUM(AU19:AX19)),"-",SUM(AU19*5,AV19*4,AW19*3,AX19*2)/SUM(AU19:AX19))</f>
        <v>-</v>
      </c>
      <c r="AZ20" s="281" t="str">
        <f>IF(ISERR(AZ19/SUM(AZ19:BC19)*100),"0,0",AZ19/SUM(AZ19:BC19)*100)</f>
        <v>0,0</v>
      </c>
      <c r="BA20" s="282" t="str">
        <f>IF(ISERR(BA19/SUM(AZ19:BC19)*100),"0,0",BA19/SUM(AZ19:BC19)*100)</f>
        <v>0,0</v>
      </c>
      <c r="BB20" s="282" t="str">
        <f>IF(ISERR(BB19/SUM(AZ19:BC19)*100),"0,0",BB19/SUM(AZ19:BC19)*100)</f>
        <v>0,0</v>
      </c>
      <c r="BC20" s="283" t="str">
        <f>IF(ISERR(BC19/SUM(AZ19:BC19)*100),"0,0",BC19/SUM(AZ19:BC19)*100)</f>
        <v>0,0</v>
      </c>
      <c r="BD20" s="284" t="str">
        <f>IF(ISERR(SUM(AZ19*5,BA19*4,BB19*3,BC19*2)/SUM(AZ19:BC19)),"-",SUM(AZ19*5,BA19*4,BB19*3,BC19*2)/SUM(AZ19:BC19))</f>
        <v>-</v>
      </c>
      <c r="BE20" s="281" t="str">
        <f>IF(ISERR(BE19/SUM(BE19:BH19)*100),"0,0",BE19/SUM(BE19:BH19)*100)</f>
        <v>0,0</v>
      </c>
      <c r="BF20" s="282" t="str">
        <f>IF(ISERR(BF19/SUM(BE19:BH19)*100),"0,0",BF19/SUM(BE19:BH19)*100)</f>
        <v>0,0</v>
      </c>
      <c r="BG20" s="282" t="str">
        <f>IF(ISERR(BG19/SUM(BE19:BH19)*100),"0,0",BG19/SUM(BE19:BH19)*100)</f>
        <v>0,0</v>
      </c>
      <c r="BH20" s="283" t="str">
        <f>IF(ISERR(BH19/SUM(BE19:BH19)*100),"0,0",BH19/SUM(BE19:BH19)*100)</f>
        <v>0,0</v>
      </c>
      <c r="BI20" s="284" t="str">
        <f>IF(ISERR(SUM(BE19*5,BF19*4,BG19*3,BH19*2)/SUM(BE19:BH19)),"-",SUM(BE19*5,BF19*4,BG19*3,BH19*2)/SUM(BE19:BH19))</f>
        <v>-</v>
      </c>
      <c r="BJ20" s="281" t="str">
        <f>IF(ISERR(BJ19/SUM(BJ19:BM19)*100),"0,0",BJ19/SUM(BJ19:BM19)*100)</f>
        <v>0,0</v>
      </c>
      <c r="BK20" s="282" t="str">
        <f>IF(ISERR(BK19/SUM(BJ19:BM19)*100),"0,0",BK19/SUM(BJ19:BM19)*100)</f>
        <v>0,0</v>
      </c>
      <c r="BL20" s="282" t="str">
        <f>IF(ISERR(BL19/SUM(BJ19:BM19)*100),"0,0",BL19/SUM(BJ19:BM19)*100)</f>
        <v>0,0</v>
      </c>
      <c r="BM20" s="283" t="str">
        <f>IF(ISERR(BM19/SUM(BJ19:BM19)*100),"0,0",BM19/SUM(BJ19:BM19)*100)</f>
        <v>0,0</v>
      </c>
      <c r="BN20" s="284" t="str">
        <f>IF(ISERR(SUM(BJ19*5,BK19*4,BL19*3,BM19*2)/SUM(BJ19:BM19)),"-",SUM(BJ19*5,BK19*4,BL19*3,BM19*2)/SUM(BJ19:BM19))</f>
        <v>-</v>
      </c>
      <c r="BO20" s="95"/>
      <c r="BP20" s="297">
        <f>IF(SUM(BN19:BN20)&gt;0,1,0)</f>
        <v>0</v>
      </c>
      <c r="BQ20" s="95"/>
      <c r="BR20" s="141"/>
      <c r="BS20" s="139"/>
    </row>
    <row r="21" spans="1:71" ht="12.95" hidden="1" customHeight="1">
      <c r="A21" s="1296">
        <f>'Учет 4б'!$C$379</f>
        <v>421</v>
      </c>
      <c r="B21" s="269">
        <f>'Учет 4б'!$G$428</f>
        <v>0</v>
      </c>
      <c r="C21" s="270">
        <f>'Учет 4б'!$G$430</f>
        <v>0</v>
      </c>
      <c r="D21" s="270">
        <f>'Учет 4б'!$G$432</f>
        <v>0</v>
      </c>
      <c r="E21" s="271">
        <f>'Учет 4б'!$G$434</f>
        <v>0</v>
      </c>
      <c r="F21" s="272">
        <f>'Учет 4б'!$G$436</f>
        <v>0</v>
      </c>
      <c r="G21" s="269">
        <f>'Учет 4б'!$H$428</f>
        <v>0</v>
      </c>
      <c r="H21" s="270">
        <f>'Учет 4б'!$H$430</f>
        <v>0</v>
      </c>
      <c r="I21" s="270">
        <f>'Учет 4б'!$H$432</f>
        <v>0</v>
      </c>
      <c r="J21" s="271">
        <f>'Учет 4б'!$H$434</f>
        <v>0</v>
      </c>
      <c r="K21" s="272">
        <f>'Учет 4б'!$H$436</f>
        <v>0</v>
      </c>
      <c r="L21" s="269">
        <f>'Учет 4б'!$I$428</f>
        <v>0</v>
      </c>
      <c r="M21" s="270">
        <f>'Учет 4б'!$I$430</f>
        <v>0</v>
      </c>
      <c r="N21" s="270">
        <f>'Учет 4б'!$I$432</f>
        <v>0</v>
      </c>
      <c r="O21" s="271">
        <f>'Учет 4б'!$I$434</f>
        <v>0</v>
      </c>
      <c r="P21" s="272">
        <f>'Учет 4б'!$I$436</f>
        <v>0</v>
      </c>
      <c r="Q21" s="269">
        <f>'Учет 4б'!$J$428</f>
        <v>0</v>
      </c>
      <c r="R21" s="270">
        <f>'Учет 4б'!$J$430</f>
        <v>0</v>
      </c>
      <c r="S21" s="270">
        <f>'Учет 4б'!$J$432</f>
        <v>0</v>
      </c>
      <c r="T21" s="271">
        <f>'Учет 4б'!$J$434</f>
        <v>0</v>
      </c>
      <c r="U21" s="272">
        <f>'Учет 4б'!$J$436</f>
        <v>0</v>
      </c>
      <c r="V21" s="269">
        <f>'Учет 4б'!$K$428</f>
        <v>0</v>
      </c>
      <c r="W21" s="270">
        <f>'Учет 4б'!$K$430</f>
        <v>0</v>
      </c>
      <c r="X21" s="270">
        <f>'Учет 4б'!$K$432</f>
        <v>0</v>
      </c>
      <c r="Y21" s="271">
        <f>'Учет 4б'!$K$434</f>
        <v>0</v>
      </c>
      <c r="Z21" s="272">
        <f>'Учет 4б'!$K$436</f>
        <v>0</v>
      </c>
      <c r="AA21" s="269">
        <f>'Учет 4б'!$L$428</f>
        <v>0</v>
      </c>
      <c r="AB21" s="270">
        <f>'Учет 4б'!$L$430</f>
        <v>0</v>
      </c>
      <c r="AC21" s="270">
        <f>'Учет 4б'!$L$432</f>
        <v>0</v>
      </c>
      <c r="AD21" s="271">
        <f>'Учет 4б'!$L$434</f>
        <v>0</v>
      </c>
      <c r="AE21" s="272">
        <f>'Учет 4б'!$L$436</f>
        <v>0</v>
      </c>
      <c r="AF21" s="269">
        <f>'Учет 4б'!$M$428</f>
        <v>0</v>
      </c>
      <c r="AG21" s="270">
        <f>'Учет 4б'!$M$430</f>
        <v>0</v>
      </c>
      <c r="AH21" s="270">
        <f>'Учет 4б'!$M$432</f>
        <v>0</v>
      </c>
      <c r="AI21" s="271">
        <f>'Учет 4б'!$M$434</f>
        <v>0</v>
      </c>
      <c r="AJ21" s="272">
        <f>'Учет 4б'!$M$436</f>
        <v>0</v>
      </c>
      <c r="AK21" s="269">
        <f>'Учет 4б'!$N$428</f>
        <v>0</v>
      </c>
      <c r="AL21" s="270">
        <f>'Учет 4б'!$N$430</f>
        <v>0</v>
      </c>
      <c r="AM21" s="270">
        <f>'Учет 4б'!$N$432</f>
        <v>0</v>
      </c>
      <c r="AN21" s="271">
        <f>'Учет 4б'!$N$434</f>
        <v>0</v>
      </c>
      <c r="AO21" s="272">
        <f>'Учет 4б'!$N$436</f>
        <v>0</v>
      </c>
      <c r="AP21" s="269">
        <f>'Учет 1б'!$O$309</f>
        <v>0</v>
      </c>
      <c r="AQ21" s="270">
        <f>'Учет 1б'!$O$311</f>
        <v>0</v>
      </c>
      <c r="AR21" s="270">
        <f>'Учет 1б'!$O$313</f>
        <v>0</v>
      </c>
      <c r="AS21" s="271">
        <f>'Учет 1б'!$O$315</f>
        <v>0</v>
      </c>
      <c r="AT21" s="272">
        <f>'Учет 1б'!$O$317</f>
        <v>0</v>
      </c>
      <c r="AU21" s="269">
        <f>'Учет 4б'!$P$428</f>
        <v>0</v>
      </c>
      <c r="AV21" s="270">
        <f>'Учет 4б'!$P$430</f>
        <v>0</v>
      </c>
      <c r="AW21" s="270">
        <f>'Учет 4б'!$P$432</f>
        <v>0</v>
      </c>
      <c r="AX21" s="271">
        <f>'Учет 4б'!$P$434</f>
        <v>0</v>
      </c>
      <c r="AY21" s="272">
        <f>'Учет 4б'!$P$436</f>
        <v>0</v>
      </c>
      <c r="AZ21" s="269">
        <f>'Учет 4б'!$Q$428</f>
        <v>0</v>
      </c>
      <c r="BA21" s="270">
        <f>'Учет 4б'!$Q$430</f>
        <v>0</v>
      </c>
      <c r="BB21" s="270">
        <f>'Учет 4б'!$Q$432</f>
        <v>0</v>
      </c>
      <c r="BC21" s="271">
        <f>'Учет 4б'!$Q$434</f>
        <v>0</v>
      </c>
      <c r="BD21" s="272">
        <f>'Учет 4б'!$Q$436</f>
        <v>0</v>
      </c>
      <c r="BE21" s="269">
        <f>'Учет 4б'!$R$428</f>
        <v>0</v>
      </c>
      <c r="BF21" s="270">
        <f>'Учет 4б'!$R$430</f>
        <v>0</v>
      </c>
      <c r="BG21" s="270">
        <f>'Учет 4б'!$R$432</f>
        <v>0</v>
      </c>
      <c r="BH21" s="271">
        <f>'Учет 4б'!$R$434</f>
        <v>0</v>
      </c>
      <c r="BI21" s="272">
        <f>'Учет 4б'!$R$436</f>
        <v>0</v>
      </c>
      <c r="BJ21" s="269">
        <f>'Учет 4б'!$S$428</f>
        <v>0</v>
      </c>
      <c r="BK21" s="270">
        <f>'Учет 4б'!$S$430</f>
        <v>0</v>
      </c>
      <c r="BL21" s="270">
        <f>'Учет 4б'!$S$432</f>
        <v>0</v>
      </c>
      <c r="BM21" s="271">
        <f>'Учет 4б'!$S$434</f>
        <v>0</v>
      </c>
      <c r="BN21" s="272">
        <f>'Учет 4б'!$S$436</f>
        <v>0</v>
      </c>
      <c r="BO21" s="94"/>
      <c r="BP21" s="297">
        <f>IF(SUM(BN21:BN22)&gt;0,1,0)</f>
        <v>0</v>
      </c>
      <c r="BQ21" s="94"/>
      <c r="BR21" s="94"/>
      <c r="BS21" s="97"/>
    </row>
    <row r="22" spans="1:71" ht="12.95" hidden="1" customHeight="1" thickBot="1">
      <c r="A22" s="1290"/>
      <c r="B22" s="273">
        <f>'Учет 4б'!$G$429</f>
        <v>0</v>
      </c>
      <c r="C22" s="274">
        <f>'Учет 4б'!$G$431</f>
        <v>0</v>
      </c>
      <c r="D22" s="274">
        <f>'Учет 4б'!$G$433</f>
        <v>0</v>
      </c>
      <c r="E22" s="275">
        <f>'Учет 4б'!$G$435</f>
        <v>0</v>
      </c>
      <c r="F22" s="276">
        <f>'Учет 4б'!$G$437</f>
        <v>0</v>
      </c>
      <c r="G22" s="273">
        <f>'Учет 4б'!$H$429</f>
        <v>0</v>
      </c>
      <c r="H22" s="274">
        <f>'Учет 4б'!$H$431</f>
        <v>0</v>
      </c>
      <c r="I22" s="274">
        <f>'Учет 4б'!$H$433</f>
        <v>0</v>
      </c>
      <c r="J22" s="275">
        <f>'Учет 4б'!$H$435</f>
        <v>0</v>
      </c>
      <c r="K22" s="276">
        <f>'Учет 4б'!$H$437</f>
        <v>0</v>
      </c>
      <c r="L22" s="273">
        <f>'Учет 4б'!$I$429</f>
        <v>0</v>
      </c>
      <c r="M22" s="274">
        <f>'Учет 4б'!$I$431</f>
        <v>0</v>
      </c>
      <c r="N22" s="274">
        <f>'Учет 4б'!$I$433</f>
        <v>0</v>
      </c>
      <c r="O22" s="275">
        <f>'Учет 4б'!$I$435</f>
        <v>0</v>
      </c>
      <c r="P22" s="276">
        <f>'Учет 4б'!$I$437</f>
        <v>0</v>
      </c>
      <c r="Q22" s="273">
        <f>'Учет 4б'!$J$429</f>
        <v>0</v>
      </c>
      <c r="R22" s="274">
        <f>'Учет 4б'!$J$431</f>
        <v>0</v>
      </c>
      <c r="S22" s="274">
        <f>'Учет 4б'!$J$433</f>
        <v>0</v>
      </c>
      <c r="T22" s="275">
        <f>'Учет 4б'!$J$435</f>
        <v>0</v>
      </c>
      <c r="U22" s="276">
        <f>'Учет 4б'!$J$437</f>
        <v>0</v>
      </c>
      <c r="V22" s="273">
        <f>'Учет 4б'!$K$429</f>
        <v>0</v>
      </c>
      <c r="W22" s="274">
        <f>'Учет 4б'!$K$431</f>
        <v>0</v>
      </c>
      <c r="X22" s="274">
        <f>'Учет 4б'!$K$433</f>
        <v>0</v>
      </c>
      <c r="Y22" s="275">
        <f>'Учет 4б'!$K$435</f>
        <v>0</v>
      </c>
      <c r="Z22" s="276">
        <f>'Учет 4б'!$K$437</f>
        <v>0</v>
      </c>
      <c r="AA22" s="273">
        <f>'Учет 4б'!$L$429</f>
        <v>0</v>
      </c>
      <c r="AB22" s="274">
        <f>'Учет 4б'!$L$431</f>
        <v>0</v>
      </c>
      <c r="AC22" s="274">
        <f>'Учет 4б'!$L$433</f>
        <v>0</v>
      </c>
      <c r="AD22" s="275">
        <f>'Учет 4б'!$L$435</f>
        <v>0</v>
      </c>
      <c r="AE22" s="276">
        <f>'Учет 4б'!$L$437</f>
        <v>0</v>
      </c>
      <c r="AF22" s="273">
        <f>'Учет 4б'!$M$429</f>
        <v>0</v>
      </c>
      <c r="AG22" s="274">
        <f>'Учет 4б'!$M$431</f>
        <v>0</v>
      </c>
      <c r="AH22" s="274">
        <f>'Учет 4б'!$M$433</f>
        <v>0</v>
      </c>
      <c r="AI22" s="275">
        <f>'Учет 4б'!$M$435</f>
        <v>0</v>
      </c>
      <c r="AJ22" s="276">
        <f>'Учет 4б'!$M$437</f>
        <v>0</v>
      </c>
      <c r="AK22" s="273">
        <f>'Учет 4б'!$N$429</f>
        <v>0</v>
      </c>
      <c r="AL22" s="274">
        <f>'Учет 4б'!$N$431</f>
        <v>0</v>
      </c>
      <c r="AM22" s="274">
        <f>'Учет 4б'!$N$433</f>
        <v>0</v>
      </c>
      <c r="AN22" s="275">
        <f>'Учет 4б'!$N$435</f>
        <v>0</v>
      </c>
      <c r="AO22" s="276">
        <f>'Учет 4б'!$N$437</f>
        <v>0</v>
      </c>
      <c r="AP22" s="273">
        <f>'Учет 1б'!$O$310</f>
        <v>0</v>
      </c>
      <c r="AQ22" s="274">
        <f>'Учет 1б'!$O$312</f>
        <v>0</v>
      </c>
      <c r="AR22" s="274">
        <f>'Учет 1б'!$O$314</f>
        <v>0</v>
      </c>
      <c r="AS22" s="275">
        <f>'Учет 1б'!$O$316</f>
        <v>0</v>
      </c>
      <c r="AT22" s="276">
        <f>'Учет 1б'!$O$318</f>
        <v>0</v>
      </c>
      <c r="AU22" s="273">
        <f>'Учет 4б'!$P$429</f>
        <v>0</v>
      </c>
      <c r="AV22" s="274">
        <f>'Учет 4б'!$P$431</f>
        <v>0</v>
      </c>
      <c r="AW22" s="274">
        <f>'Учет 4б'!$P$433</f>
        <v>0</v>
      </c>
      <c r="AX22" s="275">
        <f>'Учет 4б'!$P$435</f>
        <v>0</v>
      </c>
      <c r="AY22" s="276">
        <f>'Учет 4б'!$P$437</f>
        <v>0</v>
      </c>
      <c r="AZ22" s="273">
        <f>'Учет 4б'!$Q$429</f>
        <v>0</v>
      </c>
      <c r="BA22" s="274">
        <f>'Учет 4б'!$Q$431</f>
        <v>0</v>
      </c>
      <c r="BB22" s="274">
        <f>'Учет 4б'!$Q$433</f>
        <v>0</v>
      </c>
      <c r="BC22" s="275">
        <f>'Учет 4б'!$Q$435</f>
        <v>0</v>
      </c>
      <c r="BD22" s="276">
        <f>'Учет 4б'!$Q$437</f>
        <v>0</v>
      </c>
      <c r="BE22" s="273">
        <f>'Учет 4б'!$R$429</f>
        <v>0</v>
      </c>
      <c r="BF22" s="274">
        <f>'Учет 4б'!$R$431</f>
        <v>0</v>
      </c>
      <c r="BG22" s="274">
        <f>'Учет 4б'!$R$433</f>
        <v>0</v>
      </c>
      <c r="BH22" s="275">
        <f>'Учет 4б'!$R$435</f>
        <v>0</v>
      </c>
      <c r="BI22" s="276">
        <f>'Учет 4б'!$R$437</f>
        <v>0</v>
      </c>
      <c r="BJ22" s="273">
        <f>'Учет 4б'!$S$429</f>
        <v>0</v>
      </c>
      <c r="BK22" s="274">
        <f>'Учет 4б'!$S$431</f>
        <v>0</v>
      </c>
      <c r="BL22" s="274">
        <f>'Учет 4б'!$S$433</f>
        <v>0</v>
      </c>
      <c r="BM22" s="275">
        <f>'Учет 4б'!$S$435</f>
        <v>0</v>
      </c>
      <c r="BN22" s="276">
        <f>'Учет 4б'!$S$437</f>
        <v>0</v>
      </c>
      <c r="BO22" s="95"/>
      <c r="BP22" s="297">
        <f>IF(SUM(BN21:BN22)&gt;0,1,0)</f>
        <v>0</v>
      </c>
      <c r="BQ22" s="139"/>
      <c r="BR22" s="96"/>
      <c r="BS22" s="97"/>
    </row>
    <row r="23" spans="1:71" ht="12.95" hidden="1" customHeight="1">
      <c r="A23" s="1290">
        <f>'Учет 4б'!$C$439</f>
        <v>422</v>
      </c>
      <c r="B23" s="269">
        <f>'Учет 4б'!$G$488</f>
        <v>0</v>
      </c>
      <c r="C23" s="270">
        <f>'Учет 4б'!$G$490</f>
        <v>0</v>
      </c>
      <c r="D23" s="270">
        <f>'Учет 4б'!$G$492</f>
        <v>0</v>
      </c>
      <c r="E23" s="271">
        <f>'Учет 4б'!$G$494</f>
        <v>0</v>
      </c>
      <c r="F23" s="272">
        <f>'Учет 4б'!$G$496</f>
        <v>0</v>
      </c>
      <c r="G23" s="269">
        <f>'Учет 4б'!$H$488</f>
        <v>0</v>
      </c>
      <c r="H23" s="270">
        <f>'Учет 4б'!$H$490</f>
        <v>0</v>
      </c>
      <c r="I23" s="270">
        <f>'Учет 4б'!$H$492</f>
        <v>0</v>
      </c>
      <c r="J23" s="271">
        <f>'Учет 4б'!$H$494</f>
        <v>0</v>
      </c>
      <c r="K23" s="272">
        <f>'Учет 4б'!$H$496</f>
        <v>0</v>
      </c>
      <c r="L23" s="269">
        <f>'Учет 4б'!$I$488</f>
        <v>0</v>
      </c>
      <c r="M23" s="270">
        <f>'Учет 4б'!$I$490</f>
        <v>0</v>
      </c>
      <c r="N23" s="270">
        <f>'Учет 4б'!$I$492</f>
        <v>0</v>
      </c>
      <c r="O23" s="271">
        <f>'Учет 4б'!$I$494</f>
        <v>0</v>
      </c>
      <c r="P23" s="272">
        <f>'Учет 4б'!$I$496</f>
        <v>0</v>
      </c>
      <c r="Q23" s="269">
        <f>'Учет 4б'!$J$488</f>
        <v>0</v>
      </c>
      <c r="R23" s="270">
        <f>'Учет 4б'!$J$490</f>
        <v>0</v>
      </c>
      <c r="S23" s="270">
        <f>'Учет 4б'!$J$492</f>
        <v>0</v>
      </c>
      <c r="T23" s="271">
        <f>'Учет 4б'!$J$494</f>
        <v>0</v>
      </c>
      <c r="U23" s="272">
        <f>'Учет 4б'!$J$496</f>
        <v>0</v>
      </c>
      <c r="V23" s="269">
        <f>'Учет 4б'!$K$488</f>
        <v>0</v>
      </c>
      <c r="W23" s="270">
        <f>'Учет 4б'!$K$490</f>
        <v>0</v>
      </c>
      <c r="X23" s="270">
        <f>'Учет 4б'!$K$492</f>
        <v>0</v>
      </c>
      <c r="Y23" s="271">
        <f>'Учет 4б'!$K$494</f>
        <v>0</v>
      </c>
      <c r="Z23" s="272">
        <f>'Учет 4б'!$K$496</f>
        <v>0</v>
      </c>
      <c r="AA23" s="269">
        <f>'Учет 4б'!$L$488</f>
        <v>0</v>
      </c>
      <c r="AB23" s="270">
        <f>'Учет 4б'!$L$490</f>
        <v>0</v>
      </c>
      <c r="AC23" s="270">
        <f>'Учет 4б'!$L$492</f>
        <v>0</v>
      </c>
      <c r="AD23" s="271">
        <f>'Учет 4б'!$L$494</f>
        <v>0</v>
      </c>
      <c r="AE23" s="272">
        <f>'Учет 4б'!$L$496</f>
        <v>0</v>
      </c>
      <c r="AF23" s="269">
        <f>'Учет 4б'!$M$488</f>
        <v>0</v>
      </c>
      <c r="AG23" s="270">
        <f>'Учет 4б'!$M$490</f>
        <v>0</v>
      </c>
      <c r="AH23" s="270">
        <f>'Учет 4б'!$M$492</f>
        <v>0</v>
      </c>
      <c r="AI23" s="271">
        <f>'Учет 4б'!$M$494</f>
        <v>0</v>
      </c>
      <c r="AJ23" s="272">
        <f>'Учет 4б'!$M$496</f>
        <v>0</v>
      </c>
      <c r="AK23" s="269">
        <f>'Учет 4б'!$N$488</f>
        <v>0</v>
      </c>
      <c r="AL23" s="270">
        <f>'Учет 4б'!$N$490</f>
        <v>0</v>
      </c>
      <c r="AM23" s="270">
        <f>'Учет 4б'!$N$492</f>
        <v>0</v>
      </c>
      <c r="AN23" s="271">
        <f>'Учет 4б'!$N$494</f>
        <v>0</v>
      </c>
      <c r="AO23" s="272">
        <f>'Учет 4б'!$N$496</f>
        <v>0</v>
      </c>
      <c r="AP23" s="269">
        <f>'Учет 1б'!$O$369</f>
        <v>0</v>
      </c>
      <c r="AQ23" s="270">
        <f>'Учет 1б'!$O$371</f>
        <v>0</v>
      </c>
      <c r="AR23" s="270">
        <f>'Учет 1б'!$O$373</f>
        <v>0</v>
      </c>
      <c r="AS23" s="271">
        <f>'Учет 1б'!$O$375</f>
        <v>0</v>
      </c>
      <c r="AT23" s="272">
        <f>'Учет 1б'!$O$377</f>
        <v>0</v>
      </c>
      <c r="AU23" s="269">
        <f>'Учет 4б'!$P$488</f>
        <v>0</v>
      </c>
      <c r="AV23" s="270">
        <f>'Учет 4б'!$P$490</f>
        <v>0</v>
      </c>
      <c r="AW23" s="270">
        <f>'Учет 4б'!$P$492</f>
        <v>0</v>
      </c>
      <c r="AX23" s="271">
        <f>'Учет 4б'!$P$494</f>
        <v>0</v>
      </c>
      <c r="AY23" s="272">
        <f>'Учет 4б'!$P$496</f>
        <v>0</v>
      </c>
      <c r="AZ23" s="269">
        <f>'Учет 4б'!$Q$488</f>
        <v>0</v>
      </c>
      <c r="BA23" s="270">
        <f>'Учет 4б'!$Q$490</f>
        <v>0</v>
      </c>
      <c r="BB23" s="270">
        <f>'Учет 4б'!$Q$492</f>
        <v>0</v>
      </c>
      <c r="BC23" s="271">
        <f>'Учет 4б'!$Q$494</f>
        <v>0</v>
      </c>
      <c r="BD23" s="272">
        <f>'Учет 4б'!$Q$496</f>
        <v>0</v>
      </c>
      <c r="BE23" s="269">
        <f>'Учет 4б'!$R$488</f>
        <v>0</v>
      </c>
      <c r="BF23" s="270">
        <f>'Учет 4б'!$R$490</f>
        <v>0</v>
      </c>
      <c r="BG23" s="270">
        <f>'Учет 4б'!$R$492</f>
        <v>0</v>
      </c>
      <c r="BH23" s="271">
        <f>'Учет 4б'!$R$494</f>
        <v>0</v>
      </c>
      <c r="BI23" s="272">
        <f>'Учет 4б'!$R$496</f>
        <v>0</v>
      </c>
      <c r="BJ23" s="269">
        <f>'Учет 4б'!$S$488</f>
        <v>0</v>
      </c>
      <c r="BK23" s="270">
        <f>'Учет 4б'!$S$490</f>
        <v>0</v>
      </c>
      <c r="BL23" s="270">
        <f>'Учет 4б'!$S$492</f>
        <v>0</v>
      </c>
      <c r="BM23" s="271">
        <f>'Учет 4б'!$S$494</f>
        <v>0</v>
      </c>
      <c r="BN23" s="272">
        <f>'Учет 4б'!$S$496</f>
        <v>0</v>
      </c>
      <c r="BO23" s="94"/>
      <c r="BP23" s="297">
        <f>IF(SUM(BN23:BN24)&gt;0,1,0)</f>
        <v>0</v>
      </c>
      <c r="BQ23" s="139"/>
      <c r="BR23" s="94"/>
      <c r="BS23" s="97"/>
    </row>
    <row r="24" spans="1:71" ht="12.95" hidden="1" customHeight="1" thickBot="1">
      <c r="A24" s="1290"/>
      <c r="B24" s="273">
        <f>'Учет 4б'!$G$489</f>
        <v>0</v>
      </c>
      <c r="C24" s="274">
        <f>'Учет 4б'!$G$491</f>
        <v>0</v>
      </c>
      <c r="D24" s="274">
        <f>'Учет 4б'!$G$493</f>
        <v>0</v>
      </c>
      <c r="E24" s="275">
        <f>'Учет 4б'!$G$495</f>
        <v>0</v>
      </c>
      <c r="F24" s="276">
        <f>'Учет 4б'!$G$497</f>
        <v>0</v>
      </c>
      <c r="G24" s="273">
        <f>'Учет 4б'!$H$489</f>
        <v>0</v>
      </c>
      <c r="H24" s="274">
        <f>'Учет 4б'!$H$491</f>
        <v>0</v>
      </c>
      <c r="I24" s="274">
        <f>'Учет 4б'!$H$493</f>
        <v>0</v>
      </c>
      <c r="J24" s="275">
        <f>'Учет 4б'!$H$495</f>
        <v>0</v>
      </c>
      <c r="K24" s="276">
        <f>'Учет 4б'!$H$497</f>
        <v>0</v>
      </c>
      <c r="L24" s="273">
        <f>'Учет 4б'!$I$489</f>
        <v>0</v>
      </c>
      <c r="M24" s="274">
        <f>'Учет 4б'!$I$491</f>
        <v>0</v>
      </c>
      <c r="N24" s="274">
        <f>'Учет 4б'!$I$493</f>
        <v>0</v>
      </c>
      <c r="O24" s="275">
        <f>'Учет 4б'!$I$495</f>
        <v>0</v>
      </c>
      <c r="P24" s="276">
        <f>'Учет 4б'!$I$497</f>
        <v>0</v>
      </c>
      <c r="Q24" s="273">
        <f>'Учет 4б'!$J$489</f>
        <v>0</v>
      </c>
      <c r="R24" s="274">
        <f>'Учет 4б'!$J$491</f>
        <v>0</v>
      </c>
      <c r="S24" s="274">
        <f>'Учет 4б'!$J$493</f>
        <v>0</v>
      </c>
      <c r="T24" s="275">
        <f>'Учет 4б'!$J$495</f>
        <v>0</v>
      </c>
      <c r="U24" s="276">
        <f>'Учет 4б'!$J$497</f>
        <v>0</v>
      </c>
      <c r="V24" s="273">
        <f>'Учет 4б'!$K$489</f>
        <v>0</v>
      </c>
      <c r="W24" s="274">
        <f>'Учет 4б'!$K$491</f>
        <v>0</v>
      </c>
      <c r="X24" s="274">
        <f>'Учет 4б'!$K$493</f>
        <v>0</v>
      </c>
      <c r="Y24" s="275">
        <f>'Учет 4б'!$K$495</f>
        <v>0</v>
      </c>
      <c r="Z24" s="276">
        <f>'Учет 4б'!$K$497</f>
        <v>0</v>
      </c>
      <c r="AA24" s="273">
        <f>'Учет 4б'!$L$489</f>
        <v>0</v>
      </c>
      <c r="AB24" s="274">
        <f>'Учет 4б'!$L$491</f>
        <v>0</v>
      </c>
      <c r="AC24" s="274">
        <f>'Учет 4б'!$L$493</f>
        <v>0</v>
      </c>
      <c r="AD24" s="275">
        <f>'Учет 4б'!$L$495</f>
        <v>0</v>
      </c>
      <c r="AE24" s="276">
        <f>'Учет 4б'!$L$497</f>
        <v>0</v>
      </c>
      <c r="AF24" s="273">
        <f>'Учет 4б'!$M$489</f>
        <v>0</v>
      </c>
      <c r="AG24" s="274">
        <f>'Учет 4б'!$M$491</f>
        <v>0</v>
      </c>
      <c r="AH24" s="274">
        <f>'Учет 4б'!$M$493</f>
        <v>0</v>
      </c>
      <c r="AI24" s="275">
        <f>'Учет 4б'!$M$495</f>
        <v>0</v>
      </c>
      <c r="AJ24" s="276">
        <f>'Учет 4б'!$M$497</f>
        <v>0</v>
      </c>
      <c r="AK24" s="273">
        <f>'Учет 4б'!$N$489</f>
        <v>0</v>
      </c>
      <c r="AL24" s="274">
        <f>'Учет 4б'!$N$491</f>
        <v>0</v>
      </c>
      <c r="AM24" s="274">
        <f>'Учет 4б'!$N$493</f>
        <v>0</v>
      </c>
      <c r="AN24" s="275">
        <f>'Учет 4б'!$N$495</f>
        <v>0</v>
      </c>
      <c r="AO24" s="276">
        <f>'Учет 4б'!$N$497</f>
        <v>0</v>
      </c>
      <c r="AP24" s="273">
        <f>'Учет 1б'!$O$370</f>
        <v>0</v>
      </c>
      <c r="AQ24" s="274">
        <f>'Учет 1б'!$O$372</f>
        <v>0</v>
      </c>
      <c r="AR24" s="274">
        <f>'Учет 1б'!$O$374</f>
        <v>0</v>
      </c>
      <c r="AS24" s="275">
        <f>'Учет 1б'!$O$376</f>
        <v>0</v>
      </c>
      <c r="AT24" s="276">
        <f>'Учет 1б'!$O$378</f>
        <v>0</v>
      </c>
      <c r="AU24" s="273">
        <f>'Учет 4б'!$P$489</f>
        <v>0</v>
      </c>
      <c r="AV24" s="274">
        <f>'Учет 4б'!$P$491</f>
        <v>0</v>
      </c>
      <c r="AW24" s="274">
        <f>'Учет 4б'!$P$493</f>
        <v>0</v>
      </c>
      <c r="AX24" s="275">
        <f>'Учет 4б'!$P$495</f>
        <v>0</v>
      </c>
      <c r="AY24" s="276">
        <f>'Учет 4б'!$P$497</f>
        <v>0</v>
      </c>
      <c r="AZ24" s="273">
        <f>'Учет 4б'!$Q$489</f>
        <v>0</v>
      </c>
      <c r="BA24" s="274">
        <f>'Учет 4б'!$Q$491</f>
        <v>0</v>
      </c>
      <c r="BB24" s="274">
        <f>'Учет 4б'!$Q$493</f>
        <v>0</v>
      </c>
      <c r="BC24" s="275">
        <f>'Учет 4б'!$Q$495</f>
        <v>0</v>
      </c>
      <c r="BD24" s="276">
        <f>'Учет 4б'!$Q$497</f>
        <v>0</v>
      </c>
      <c r="BE24" s="273">
        <f>'Учет 4б'!$R$489</f>
        <v>0</v>
      </c>
      <c r="BF24" s="274">
        <f>'Учет 4б'!$R$491</f>
        <v>0</v>
      </c>
      <c r="BG24" s="274">
        <f>'Учет 4б'!$R$493</f>
        <v>0</v>
      </c>
      <c r="BH24" s="275">
        <f>'Учет 4б'!$R$495</f>
        <v>0</v>
      </c>
      <c r="BI24" s="276">
        <f>'Учет 4б'!$R$497</f>
        <v>0</v>
      </c>
      <c r="BJ24" s="273">
        <f>'Учет 4б'!$S$489</f>
        <v>0</v>
      </c>
      <c r="BK24" s="274">
        <f>'Учет 4б'!$S$491</f>
        <v>0</v>
      </c>
      <c r="BL24" s="274">
        <f>'Учет 4б'!$S$493</f>
        <v>0</v>
      </c>
      <c r="BM24" s="275">
        <f>'Учет 4б'!$S$495</f>
        <v>0</v>
      </c>
      <c r="BN24" s="276">
        <f>'Учет 4б'!$S$497</f>
        <v>0</v>
      </c>
      <c r="BO24" s="95"/>
      <c r="BP24" s="297">
        <f>IF(SUM(BN23:BN24)&gt;0,1,0)</f>
        <v>0</v>
      </c>
      <c r="BQ24" s="139"/>
      <c r="BR24" s="96"/>
      <c r="BS24" s="97"/>
    </row>
    <row r="25" spans="1:71" ht="12.95" hidden="1" customHeight="1">
      <c r="A25" s="1290">
        <f>'Учет 4б'!$C$499</f>
        <v>423</v>
      </c>
      <c r="B25" s="269">
        <f>'Учет 4б'!$G$548</f>
        <v>0</v>
      </c>
      <c r="C25" s="270">
        <f>'Учет 4б'!$G$550</f>
        <v>0</v>
      </c>
      <c r="D25" s="270">
        <f>'Учет 4б'!$G$552</f>
        <v>0</v>
      </c>
      <c r="E25" s="271">
        <f>'Учет 4б'!$G$554</f>
        <v>0</v>
      </c>
      <c r="F25" s="272">
        <f>'Учет 4б'!$G$556</f>
        <v>0</v>
      </c>
      <c r="G25" s="269">
        <f>'Учет 4б'!$H$548</f>
        <v>0</v>
      </c>
      <c r="H25" s="270">
        <f>'Учет 4б'!$H$550</f>
        <v>0</v>
      </c>
      <c r="I25" s="270">
        <f>'Учет 4б'!$H$552</f>
        <v>0</v>
      </c>
      <c r="J25" s="271">
        <f>'Учет 4б'!$H$554</f>
        <v>0</v>
      </c>
      <c r="K25" s="272">
        <f>'Учет 4б'!$H$556</f>
        <v>0</v>
      </c>
      <c r="L25" s="269">
        <f>'Учет 4б'!$I$548</f>
        <v>0</v>
      </c>
      <c r="M25" s="270">
        <f>'Учет 4б'!$I$550</f>
        <v>0</v>
      </c>
      <c r="N25" s="270">
        <f>'Учет 4б'!$I$552</f>
        <v>0</v>
      </c>
      <c r="O25" s="271">
        <f>'Учет 4б'!$I$554</f>
        <v>0</v>
      </c>
      <c r="P25" s="272">
        <f>'Учет 4б'!$I$556</f>
        <v>0</v>
      </c>
      <c r="Q25" s="269">
        <f>'Учет 4б'!$J$548</f>
        <v>0</v>
      </c>
      <c r="R25" s="270">
        <f>'Учет 4б'!$J$550</f>
        <v>0</v>
      </c>
      <c r="S25" s="270">
        <f>'Учет 4б'!$J$552</f>
        <v>0</v>
      </c>
      <c r="T25" s="271">
        <f>'Учет 4б'!$J$554</f>
        <v>0</v>
      </c>
      <c r="U25" s="272">
        <f>'Учет 4б'!$J$556</f>
        <v>0</v>
      </c>
      <c r="V25" s="269">
        <f>'Учет 4б'!$K$548</f>
        <v>0</v>
      </c>
      <c r="W25" s="270">
        <f>'Учет 4б'!$K$550</f>
        <v>0</v>
      </c>
      <c r="X25" s="270">
        <f>'Учет 4б'!$K$552</f>
        <v>0</v>
      </c>
      <c r="Y25" s="271">
        <f>'Учет 4б'!$K$554</f>
        <v>0</v>
      </c>
      <c r="Z25" s="272">
        <f>'Учет 4б'!$K$556</f>
        <v>0</v>
      </c>
      <c r="AA25" s="269">
        <f>'Учет 4б'!$L$548</f>
        <v>0</v>
      </c>
      <c r="AB25" s="270">
        <f>'Учет 4б'!$L$550</f>
        <v>0</v>
      </c>
      <c r="AC25" s="270">
        <f>'Учет 4б'!$L$552</f>
        <v>0</v>
      </c>
      <c r="AD25" s="271">
        <f>'Учет 4б'!$L$554</f>
        <v>0</v>
      </c>
      <c r="AE25" s="272">
        <f>'Учет 4б'!$L$556</f>
        <v>0</v>
      </c>
      <c r="AF25" s="269">
        <f>'Учет 4б'!$M$548</f>
        <v>0</v>
      </c>
      <c r="AG25" s="270">
        <f>'Учет 4б'!$M$550</f>
        <v>0</v>
      </c>
      <c r="AH25" s="270">
        <f>'Учет 4б'!$M$552</f>
        <v>0</v>
      </c>
      <c r="AI25" s="271">
        <f>'Учет 4б'!$M$554</f>
        <v>0</v>
      </c>
      <c r="AJ25" s="272">
        <f>'Учет 4б'!$M$556</f>
        <v>0</v>
      </c>
      <c r="AK25" s="269">
        <f>'Учет 4б'!$N$548</f>
        <v>0</v>
      </c>
      <c r="AL25" s="270">
        <f>'Учет 4б'!$N$550</f>
        <v>0</v>
      </c>
      <c r="AM25" s="270">
        <f>'Учет 4б'!$N$552</f>
        <v>0</v>
      </c>
      <c r="AN25" s="271">
        <f>'Учет 4б'!$N$554</f>
        <v>0</v>
      </c>
      <c r="AO25" s="272">
        <f>'Учет 4б'!$N$556</f>
        <v>0</v>
      </c>
      <c r="AP25" s="269">
        <f>'Учет 1б'!$O$429</f>
        <v>0</v>
      </c>
      <c r="AQ25" s="270">
        <f>'Учет 1б'!$O$431</f>
        <v>0</v>
      </c>
      <c r="AR25" s="270">
        <f>'Учет 1б'!$O$433</f>
        <v>0</v>
      </c>
      <c r="AS25" s="271">
        <f>'Учет 1б'!$O$435</f>
        <v>0</v>
      </c>
      <c r="AT25" s="272">
        <f>'Учет 1б'!$O$437</f>
        <v>0</v>
      </c>
      <c r="AU25" s="269">
        <f>'Учет 4б'!$P$548</f>
        <v>0</v>
      </c>
      <c r="AV25" s="270">
        <f>'Учет 4б'!$P$550</f>
        <v>0</v>
      </c>
      <c r="AW25" s="270">
        <f>'Учет 4б'!$P$552</f>
        <v>0</v>
      </c>
      <c r="AX25" s="271">
        <f>'Учет 4б'!$P$554</f>
        <v>0</v>
      </c>
      <c r="AY25" s="272">
        <f>'Учет 4б'!$P$556</f>
        <v>0</v>
      </c>
      <c r="AZ25" s="269">
        <f>'Учет 4б'!$Q$548</f>
        <v>0</v>
      </c>
      <c r="BA25" s="270">
        <f>'Учет 4б'!$Q$550</f>
        <v>0</v>
      </c>
      <c r="BB25" s="270">
        <f>'Учет 4б'!$Q$552</f>
        <v>0</v>
      </c>
      <c r="BC25" s="271">
        <f>'Учет 4б'!$Q$554</f>
        <v>0</v>
      </c>
      <c r="BD25" s="272">
        <f>'Учет 4б'!$Q$556</f>
        <v>0</v>
      </c>
      <c r="BE25" s="269">
        <f>'Учет 4б'!$R$548</f>
        <v>0</v>
      </c>
      <c r="BF25" s="270">
        <f>'Учет 4б'!$R$550</f>
        <v>0</v>
      </c>
      <c r="BG25" s="270">
        <f>'Учет 4б'!$R$552</f>
        <v>0</v>
      </c>
      <c r="BH25" s="271">
        <f>'Учет 4б'!$R$554</f>
        <v>0</v>
      </c>
      <c r="BI25" s="272">
        <f>'Учет 4б'!$R$556</f>
        <v>0</v>
      </c>
      <c r="BJ25" s="269">
        <f>'Учет 4б'!$S$548</f>
        <v>0</v>
      </c>
      <c r="BK25" s="270">
        <f>'Учет 4б'!$S$550</f>
        <v>0</v>
      </c>
      <c r="BL25" s="270">
        <f>'Учет 4б'!$S$552</f>
        <v>0</v>
      </c>
      <c r="BM25" s="271">
        <f>'Учет 4б'!$S$554</f>
        <v>0</v>
      </c>
      <c r="BN25" s="272">
        <f>'Учет 4б'!$S$556</f>
        <v>0</v>
      </c>
      <c r="BO25" s="94"/>
      <c r="BP25" s="297">
        <f>IF(SUM(BN25:BN26)&gt;0,1,0)</f>
        <v>0</v>
      </c>
      <c r="BQ25" s="139"/>
      <c r="BR25" s="94"/>
      <c r="BS25" s="97"/>
    </row>
    <row r="26" spans="1:71" ht="12.95" hidden="1" customHeight="1" thickBot="1">
      <c r="A26" s="1290"/>
      <c r="B26" s="273">
        <f>'Учет 4б'!$G$549</f>
        <v>0</v>
      </c>
      <c r="C26" s="274">
        <f>'Учет 4б'!$G$551</f>
        <v>0</v>
      </c>
      <c r="D26" s="274">
        <f>'Учет 4б'!$G$553</f>
        <v>0</v>
      </c>
      <c r="E26" s="275">
        <f>'Учет 4б'!$G$555</f>
        <v>0</v>
      </c>
      <c r="F26" s="276">
        <f>'Учет 4б'!$G$557</f>
        <v>0</v>
      </c>
      <c r="G26" s="273">
        <f>'Учет 4б'!$H$549</f>
        <v>0</v>
      </c>
      <c r="H26" s="274">
        <f>'Учет 4б'!$H$551</f>
        <v>0</v>
      </c>
      <c r="I26" s="274">
        <f>'Учет 4б'!$H$553</f>
        <v>0</v>
      </c>
      <c r="J26" s="275">
        <f>'Учет 4б'!$H$555</f>
        <v>0</v>
      </c>
      <c r="K26" s="276">
        <f>'Учет 4б'!$H$557</f>
        <v>0</v>
      </c>
      <c r="L26" s="273">
        <f>'Учет 4б'!$I$549</f>
        <v>0</v>
      </c>
      <c r="M26" s="274">
        <f>'Учет 4б'!$I$551</f>
        <v>0</v>
      </c>
      <c r="N26" s="274">
        <f>'Учет 4б'!$I$553</f>
        <v>0</v>
      </c>
      <c r="O26" s="275">
        <f>'Учет 4б'!$I$555</f>
        <v>0</v>
      </c>
      <c r="P26" s="276">
        <f>'Учет 4б'!$I$557</f>
        <v>0</v>
      </c>
      <c r="Q26" s="273">
        <f>'Учет 4б'!$J$549</f>
        <v>0</v>
      </c>
      <c r="R26" s="274">
        <f>'Учет 4б'!$J$551</f>
        <v>0</v>
      </c>
      <c r="S26" s="274">
        <f>'Учет 4б'!$J$553</f>
        <v>0</v>
      </c>
      <c r="T26" s="275">
        <f>'Учет 4б'!$J$555</f>
        <v>0</v>
      </c>
      <c r="U26" s="276">
        <f>'Учет 4б'!$J$557</f>
        <v>0</v>
      </c>
      <c r="V26" s="273">
        <f>'Учет 4б'!$K$549</f>
        <v>0</v>
      </c>
      <c r="W26" s="274">
        <f>'Учет 4б'!$K$551</f>
        <v>0</v>
      </c>
      <c r="X26" s="274">
        <f>'Учет 4б'!$K$553</f>
        <v>0</v>
      </c>
      <c r="Y26" s="275">
        <f>'Учет 4б'!$K$555</f>
        <v>0</v>
      </c>
      <c r="Z26" s="276">
        <f>'Учет 4б'!$K$557</f>
        <v>0</v>
      </c>
      <c r="AA26" s="273">
        <f>'Учет 4б'!$L$549</f>
        <v>0</v>
      </c>
      <c r="AB26" s="274">
        <f>'Учет 4б'!$L$551</f>
        <v>0</v>
      </c>
      <c r="AC26" s="274">
        <f>'Учет 4б'!$L$553</f>
        <v>0</v>
      </c>
      <c r="AD26" s="275">
        <f>'Учет 4б'!$L$555</f>
        <v>0</v>
      </c>
      <c r="AE26" s="276">
        <f>'Учет 4б'!$L$557</f>
        <v>0</v>
      </c>
      <c r="AF26" s="273">
        <f>'Учет 4б'!$M$549</f>
        <v>0</v>
      </c>
      <c r="AG26" s="274">
        <f>'Учет 4б'!$M$551</f>
        <v>0</v>
      </c>
      <c r="AH26" s="274">
        <f>'Учет 4б'!$M$553</f>
        <v>0</v>
      </c>
      <c r="AI26" s="275">
        <f>'Учет 4б'!$M$555</f>
        <v>0</v>
      </c>
      <c r="AJ26" s="276">
        <f>'Учет 4б'!$M$557</f>
        <v>0</v>
      </c>
      <c r="AK26" s="273">
        <f>'Учет 4б'!$N$549</f>
        <v>0</v>
      </c>
      <c r="AL26" s="274">
        <f>'Учет 4б'!$N$551</f>
        <v>0</v>
      </c>
      <c r="AM26" s="274">
        <f>'Учет 4б'!$N$553</f>
        <v>0</v>
      </c>
      <c r="AN26" s="275">
        <f>'Учет 4б'!$N$555</f>
        <v>0</v>
      </c>
      <c r="AO26" s="276">
        <f>'Учет 4б'!$N$557</f>
        <v>0</v>
      </c>
      <c r="AP26" s="273">
        <f>'Учет 1б'!$O$430</f>
        <v>0</v>
      </c>
      <c r="AQ26" s="274">
        <f>'Учет 1б'!$O$432</f>
        <v>0</v>
      </c>
      <c r="AR26" s="274">
        <f>'Учет 1б'!$O$434</f>
        <v>0</v>
      </c>
      <c r="AS26" s="275">
        <f>'Учет 1б'!$O$436</f>
        <v>0</v>
      </c>
      <c r="AT26" s="276">
        <f>'Учет 1б'!$O$438</f>
        <v>0</v>
      </c>
      <c r="AU26" s="273">
        <f>'Учет 4б'!$P$549</f>
        <v>0</v>
      </c>
      <c r="AV26" s="274">
        <f>'Учет 4б'!$P$551</f>
        <v>0</v>
      </c>
      <c r="AW26" s="274">
        <f>'Учет 4б'!$P$553</f>
        <v>0</v>
      </c>
      <c r="AX26" s="275">
        <f>'Учет 4б'!$P$555</f>
        <v>0</v>
      </c>
      <c r="AY26" s="276">
        <f>'Учет 4б'!$P$557</f>
        <v>0</v>
      </c>
      <c r="AZ26" s="273">
        <f>'Учет 4б'!$Q$549</f>
        <v>0</v>
      </c>
      <c r="BA26" s="274">
        <f>'Учет 4б'!$Q$551</f>
        <v>0</v>
      </c>
      <c r="BB26" s="274">
        <f>'Учет 4б'!$Q$553</f>
        <v>0</v>
      </c>
      <c r="BC26" s="275">
        <f>'Учет 4б'!$Q$555</f>
        <v>0</v>
      </c>
      <c r="BD26" s="276">
        <f>'Учет 4б'!$Q$557</f>
        <v>0</v>
      </c>
      <c r="BE26" s="273">
        <f>'Учет 4б'!$R$549</f>
        <v>0</v>
      </c>
      <c r="BF26" s="274">
        <f>'Учет 4б'!$R$551</f>
        <v>0</v>
      </c>
      <c r="BG26" s="274">
        <f>'Учет 4б'!$R$553</f>
        <v>0</v>
      </c>
      <c r="BH26" s="275">
        <f>'Учет 4б'!$R$555</f>
        <v>0</v>
      </c>
      <c r="BI26" s="276">
        <f>'Учет 4б'!$R$557</f>
        <v>0</v>
      </c>
      <c r="BJ26" s="273">
        <f>'Учет 4б'!$S$549</f>
        <v>0</v>
      </c>
      <c r="BK26" s="274">
        <f>'Учет 4б'!$S$551</f>
        <v>0</v>
      </c>
      <c r="BL26" s="274">
        <f>'Учет 4б'!$S$553</f>
        <v>0</v>
      </c>
      <c r="BM26" s="275">
        <f>'Учет 4б'!$S$555</f>
        <v>0</v>
      </c>
      <c r="BN26" s="276">
        <f>'Учет 4б'!$S$557</f>
        <v>0</v>
      </c>
      <c r="BO26" s="95"/>
      <c r="BP26" s="297">
        <f>IF(SUM(BN25:BN26)&gt;0,1,0)</f>
        <v>0</v>
      </c>
      <c r="BQ26" s="95"/>
      <c r="BR26" s="96"/>
      <c r="BS26" s="97"/>
    </row>
    <row r="27" spans="1:71" ht="12.95" hidden="1" customHeight="1">
      <c r="A27" s="1290">
        <f>'Учет 4б'!$C$559</f>
        <v>424</v>
      </c>
      <c r="B27" s="269">
        <f>'Учет 4б'!$G$608</f>
        <v>0</v>
      </c>
      <c r="C27" s="270">
        <f>'Учет 4б'!$G$610</f>
        <v>0</v>
      </c>
      <c r="D27" s="270">
        <f>'Учет 4б'!$G$612</f>
        <v>0</v>
      </c>
      <c r="E27" s="271">
        <f>'Учет 4б'!$G$614</f>
        <v>0</v>
      </c>
      <c r="F27" s="272">
        <f>'Учет 4б'!$G$616</f>
        <v>0</v>
      </c>
      <c r="G27" s="269">
        <f>'Учет 4б'!$H$608</f>
        <v>0</v>
      </c>
      <c r="H27" s="270">
        <f>'Учет 4б'!$H$610</f>
        <v>0</v>
      </c>
      <c r="I27" s="270">
        <f>'Учет 4б'!$H$612</f>
        <v>0</v>
      </c>
      <c r="J27" s="271">
        <f>'Учет 4б'!$H$614</f>
        <v>0</v>
      </c>
      <c r="K27" s="272">
        <f>'Учет 4б'!$H$616</f>
        <v>0</v>
      </c>
      <c r="L27" s="269">
        <f>'Учет 4б'!$I$608</f>
        <v>0</v>
      </c>
      <c r="M27" s="270">
        <f>'Учет 4б'!$I$610</f>
        <v>0</v>
      </c>
      <c r="N27" s="270">
        <f>'Учет 4б'!$I$612</f>
        <v>0</v>
      </c>
      <c r="O27" s="271">
        <f>'Учет 4б'!$I$614</f>
        <v>0</v>
      </c>
      <c r="P27" s="272">
        <f>'Учет 4б'!$I$616</f>
        <v>0</v>
      </c>
      <c r="Q27" s="269">
        <f>'Учет 4б'!$J$608</f>
        <v>0</v>
      </c>
      <c r="R27" s="270">
        <f>'Учет 4б'!$J$610</f>
        <v>0</v>
      </c>
      <c r="S27" s="270">
        <f>'Учет 4б'!$J$612</f>
        <v>0</v>
      </c>
      <c r="T27" s="271">
        <f>'Учет 4б'!$J$614</f>
        <v>0</v>
      </c>
      <c r="U27" s="272">
        <f>'Учет 4б'!$J$616</f>
        <v>0</v>
      </c>
      <c r="V27" s="269">
        <f>'Учет 4б'!$K$608</f>
        <v>0</v>
      </c>
      <c r="W27" s="270">
        <f>'Учет 4б'!$K$610</f>
        <v>0</v>
      </c>
      <c r="X27" s="270">
        <f>'Учет 4б'!$K$612</f>
        <v>0</v>
      </c>
      <c r="Y27" s="271">
        <f>'Учет 4б'!$K$614</f>
        <v>0</v>
      </c>
      <c r="Z27" s="272">
        <f>'Учет 4б'!$K$616</f>
        <v>0</v>
      </c>
      <c r="AA27" s="269">
        <f>'Учет 4б'!$L$608</f>
        <v>0</v>
      </c>
      <c r="AB27" s="270">
        <f>'Учет 4б'!$L$610</f>
        <v>0</v>
      </c>
      <c r="AC27" s="270">
        <f>'Учет 4б'!$L$612</f>
        <v>0</v>
      </c>
      <c r="AD27" s="271">
        <f>'Учет 4б'!$L$614</f>
        <v>0</v>
      </c>
      <c r="AE27" s="272">
        <f>'Учет 4б'!$L$616</f>
        <v>0</v>
      </c>
      <c r="AF27" s="269">
        <f>'Учет 4б'!$M$608</f>
        <v>0</v>
      </c>
      <c r="AG27" s="270">
        <f>'Учет 4б'!$M$610</f>
        <v>0</v>
      </c>
      <c r="AH27" s="270">
        <f>'Учет 4б'!$M$612</f>
        <v>0</v>
      </c>
      <c r="AI27" s="271">
        <f>'Учет 4б'!$M$614</f>
        <v>0</v>
      </c>
      <c r="AJ27" s="272">
        <f>'Учет 4б'!$M$616</f>
        <v>0</v>
      </c>
      <c r="AK27" s="269">
        <f>'Учет 4б'!$N$608</f>
        <v>0</v>
      </c>
      <c r="AL27" s="270">
        <f>'Учет 4б'!$N$610</f>
        <v>0</v>
      </c>
      <c r="AM27" s="270">
        <f>'Учет 4б'!$N$612</f>
        <v>0</v>
      </c>
      <c r="AN27" s="271">
        <f>'Учет 4б'!$N$614</f>
        <v>0</v>
      </c>
      <c r="AO27" s="272">
        <f>'Учет 4б'!$N$616</f>
        <v>0</v>
      </c>
      <c r="AP27" s="269">
        <f>'Учет 1б'!$O$489</f>
        <v>0</v>
      </c>
      <c r="AQ27" s="270">
        <f>'Учет 1б'!$O$491</f>
        <v>0</v>
      </c>
      <c r="AR27" s="270">
        <f>'Учет 1б'!$O$493</f>
        <v>0</v>
      </c>
      <c r="AS27" s="271">
        <f>'Учет 1б'!$O$495</f>
        <v>0</v>
      </c>
      <c r="AT27" s="272">
        <f>'Учет 1б'!$O$497</f>
        <v>0</v>
      </c>
      <c r="AU27" s="269">
        <f>'Учет 4б'!$P$608</f>
        <v>0</v>
      </c>
      <c r="AV27" s="270">
        <f>'Учет 4б'!$P$610</f>
        <v>0</v>
      </c>
      <c r="AW27" s="270">
        <f>'Учет 4б'!$P$612</f>
        <v>0</v>
      </c>
      <c r="AX27" s="271">
        <f>'Учет 4б'!$P$614</f>
        <v>0</v>
      </c>
      <c r="AY27" s="272">
        <f>'Учет 4б'!$P$616</f>
        <v>0</v>
      </c>
      <c r="AZ27" s="269">
        <f>'Учет 4б'!$Q$608</f>
        <v>0</v>
      </c>
      <c r="BA27" s="270">
        <f>'Учет 4б'!$Q$610</f>
        <v>0</v>
      </c>
      <c r="BB27" s="270">
        <f>'Учет 4б'!$Q$612</f>
        <v>0</v>
      </c>
      <c r="BC27" s="271">
        <f>'Учет 4б'!$Q$614</f>
        <v>0</v>
      </c>
      <c r="BD27" s="272">
        <f>'Учет 4б'!$Q$616</f>
        <v>0</v>
      </c>
      <c r="BE27" s="269">
        <f>'Учет 4б'!$R$608</f>
        <v>0</v>
      </c>
      <c r="BF27" s="270">
        <f>'Учет 4б'!$R$610</f>
        <v>0</v>
      </c>
      <c r="BG27" s="270">
        <f>'Учет 4б'!$R$612</f>
        <v>0</v>
      </c>
      <c r="BH27" s="271">
        <f>'Учет 4б'!$R$614</f>
        <v>0</v>
      </c>
      <c r="BI27" s="272">
        <f>'Учет 4б'!$R$616</f>
        <v>0</v>
      </c>
      <c r="BJ27" s="269">
        <f>'Учет 4б'!$S$608</f>
        <v>0</v>
      </c>
      <c r="BK27" s="270">
        <f>'Учет 4б'!$S$610</f>
        <v>0</v>
      </c>
      <c r="BL27" s="270">
        <f>'Учет 4б'!$S$612</f>
        <v>0</v>
      </c>
      <c r="BM27" s="271">
        <f>'Учет 4б'!$S$614</f>
        <v>0</v>
      </c>
      <c r="BN27" s="272">
        <f>'Учет 4б'!$S$616</f>
        <v>0</v>
      </c>
      <c r="BO27" s="94"/>
      <c r="BP27" s="297">
        <f>IF(SUM(BN27:BN28)&gt;0,1,0)</f>
        <v>0</v>
      </c>
      <c r="BQ27" s="139"/>
      <c r="BR27" s="139"/>
      <c r="BS27" s="97"/>
    </row>
    <row r="28" spans="1:71" ht="12.95" hidden="1" customHeight="1" thickBot="1">
      <c r="A28" s="1290"/>
      <c r="B28" s="273">
        <f>'Учет 4б'!$G$609</f>
        <v>0</v>
      </c>
      <c r="C28" s="274">
        <f>'Учет 4б'!$G$611</f>
        <v>0</v>
      </c>
      <c r="D28" s="274">
        <f>'Учет 4б'!$G$613</f>
        <v>0</v>
      </c>
      <c r="E28" s="275">
        <f>'Учет 4б'!$G$615</f>
        <v>0</v>
      </c>
      <c r="F28" s="276">
        <f>'Учет 4б'!$G$617</f>
        <v>0</v>
      </c>
      <c r="G28" s="273">
        <f>'Учет 4б'!$H$609</f>
        <v>0</v>
      </c>
      <c r="H28" s="274">
        <f>'Учет 4б'!$H$611</f>
        <v>0</v>
      </c>
      <c r="I28" s="274">
        <f>'Учет 4б'!$H$613</f>
        <v>0</v>
      </c>
      <c r="J28" s="275">
        <f>'Учет 4б'!$H$615</f>
        <v>0</v>
      </c>
      <c r="K28" s="276">
        <f>'Учет 4б'!$H$617</f>
        <v>0</v>
      </c>
      <c r="L28" s="273">
        <f>'Учет 4б'!$I$609</f>
        <v>0</v>
      </c>
      <c r="M28" s="274">
        <f>'Учет 4б'!$I$611</f>
        <v>0</v>
      </c>
      <c r="N28" s="274">
        <f>'Учет 4б'!$I$613</f>
        <v>0</v>
      </c>
      <c r="O28" s="275">
        <f>'Учет 4б'!$I$615</f>
        <v>0</v>
      </c>
      <c r="P28" s="276">
        <f>'Учет 4б'!$I$617</f>
        <v>0</v>
      </c>
      <c r="Q28" s="273">
        <f>'Учет 4б'!$J$609</f>
        <v>0</v>
      </c>
      <c r="R28" s="274">
        <f>'Учет 4б'!$J$611</f>
        <v>0</v>
      </c>
      <c r="S28" s="274">
        <f>'Учет 4б'!$J$613</f>
        <v>0</v>
      </c>
      <c r="T28" s="275">
        <f>'Учет 4б'!$J$615</f>
        <v>0</v>
      </c>
      <c r="U28" s="276">
        <f>'Учет 4б'!$J$617</f>
        <v>0</v>
      </c>
      <c r="V28" s="273">
        <f>'Учет 4б'!$K$609</f>
        <v>0</v>
      </c>
      <c r="W28" s="274">
        <f>'Учет 4б'!$K$611</f>
        <v>0</v>
      </c>
      <c r="X28" s="274">
        <f>'Учет 4б'!$K$613</f>
        <v>0</v>
      </c>
      <c r="Y28" s="275">
        <f>'Учет 4б'!$K$615</f>
        <v>0</v>
      </c>
      <c r="Z28" s="276">
        <f>'Учет 4б'!$K$617</f>
        <v>0</v>
      </c>
      <c r="AA28" s="273">
        <f>'Учет 4б'!$L$609</f>
        <v>0</v>
      </c>
      <c r="AB28" s="274">
        <f>'Учет 4б'!$L$611</f>
        <v>0</v>
      </c>
      <c r="AC28" s="274">
        <f>'Учет 4б'!$L$613</f>
        <v>0</v>
      </c>
      <c r="AD28" s="275">
        <f>'Учет 4б'!$L$615</f>
        <v>0</v>
      </c>
      <c r="AE28" s="276">
        <f>'Учет 4б'!$L$617</f>
        <v>0</v>
      </c>
      <c r="AF28" s="273">
        <f>'Учет 4б'!$M$609</f>
        <v>0</v>
      </c>
      <c r="AG28" s="274">
        <f>'Учет 4б'!$M$611</f>
        <v>0</v>
      </c>
      <c r="AH28" s="274">
        <f>'Учет 4б'!$M$613</f>
        <v>0</v>
      </c>
      <c r="AI28" s="275">
        <f>'Учет 4б'!$M$615</f>
        <v>0</v>
      </c>
      <c r="AJ28" s="276">
        <f>'Учет 4б'!$M$617</f>
        <v>0</v>
      </c>
      <c r="AK28" s="273">
        <f>'Учет 4б'!$N$609</f>
        <v>0</v>
      </c>
      <c r="AL28" s="274">
        <f>'Учет 4б'!$N$611</f>
        <v>0</v>
      </c>
      <c r="AM28" s="274">
        <f>'Учет 4б'!$N$613</f>
        <v>0</v>
      </c>
      <c r="AN28" s="275">
        <f>'Учет 4б'!$N$615</f>
        <v>0</v>
      </c>
      <c r="AO28" s="276">
        <f>'Учет 4б'!$N$617</f>
        <v>0</v>
      </c>
      <c r="AP28" s="273">
        <f>'Учет 1б'!$O$490</f>
        <v>0</v>
      </c>
      <c r="AQ28" s="274">
        <f>'Учет 1б'!$O$492</f>
        <v>0</v>
      </c>
      <c r="AR28" s="274">
        <f>'Учет 1б'!$O$494</f>
        <v>0</v>
      </c>
      <c r="AS28" s="275">
        <f>'Учет 1б'!$O$496</f>
        <v>0</v>
      </c>
      <c r="AT28" s="276">
        <f>'Учет 1б'!$O$498</f>
        <v>0</v>
      </c>
      <c r="AU28" s="273">
        <f>'Учет 4б'!$P$609</f>
        <v>0</v>
      </c>
      <c r="AV28" s="274">
        <f>'Учет 4б'!$P$611</f>
        <v>0</v>
      </c>
      <c r="AW28" s="274">
        <f>'Учет 4б'!$P$613</f>
        <v>0</v>
      </c>
      <c r="AX28" s="275">
        <f>'Учет 4б'!$P$615</f>
        <v>0</v>
      </c>
      <c r="AY28" s="276">
        <f>'Учет 4б'!$P$617</f>
        <v>0</v>
      </c>
      <c r="AZ28" s="273">
        <f>'Учет 4б'!$Q$609</f>
        <v>0</v>
      </c>
      <c r="BA28" s="274">
        <f>'Учет 4б'!$Q$611</f>
        <v>0</v>
      </c>
      <c r="BB28" s="274">
        <f>'Учет 4б'!$Q$613</f>
        <v>0</v>
      </c>
      <c r="BC28" s="275">
        <f>'Учет 4б'!$Q$615</f>
        <v>0</v>
      </c>
      <c r="BD28" s="276">
        <f>'Учет 4б'!$Q$617</f>
        <v>0</v>
      </c>
      <c r="BE28" s="273">
        <f>'Учет 4б'!$R$609</f>
        <v>0</v>
      </c>
      <c r="BF28" s="274">
        <f>'Учет 4б'!$R$611</f>
        <v>0</v>
      </c>
      <c r="BG28" s="274">
        <f>'Учет 4б'!$R$613</f>
        <v>0</v>
      </c>
      <c r="BH28" s="275">
        <f>'Учет 4б'!$R$615</f>
        <v>0</v>
      </c>
      <c r="BI28" s="276">
        <f>'Учет 4б'!$R$617</f>
        <v>0</v>
      </c>
      <c r="BJ28" s="273">
        <f>'Учет 4б'!$S$609</f>
        <v>0</v>
      </c>
      <c r="BK28" s="274">
        <f>'Учет 4б'!$S$611</f>
        <v>0</v>
      </c>
      <c r="BL28" s="274">
        <f>'Учет 4б'!$S$613</f>
        <v>0</v>
      </c>
      <c r="BM28" s="275">
        <f>'Учет 4б'!$S$615</f>
        <v>0</v>
      </c>
      <c r="BN28" s="276">
        <f>'Учет 4б'!$S$617</f>
        <v>0</v>
      </c>
      <c r="BO28" s="95"/>
      <c r="BP28" s="297">
        <f>IF(SUM(BN27:BN28)&gt;0,1,0)</f>
        <v>0</v>
      </c>
      <c r="BQ28" s="139"/>
      <c r="BR28" s="139"/>
      <c r="BS28" s="97"/>
    </row>
    <row r="29" spans="1:71" ht="12.95" hidden="1" customHeight="1">
      <c r="A29" s="1290">
        <f>'Учет 4б'!$C$619</f>
        <v>425</v>
      </c>
      <c r="B29" s="269">
        <f>'Учет 4б'!$G$668</f>
        <v>0</v>
      </c>
      <c r="C29" s="270">
        <f>'Учет 4б'!$G$670</f>
        <v>0</v>
      </c>
      <c r="D29" s="270">
        <f>'Учет 4б'!$G$672</f>
        <v>0</v>
      </c>
      <c r="E29" s="271">
        <f>'Учет 4б'!$G$674</f>
        <v>0</v>
      </c>
      <c r="F29" s="272">
        <f>'Учет 4б'!$G$676</f>
        <v>0</v>
      </c>
      <c r="G29" s="269">
        <f>'Учет 4б'!$H$668</f>
        <v>0</v>
      </c>
      <c r="H29" s="270">
        <f>'Учет 4б'!$H$670</f>
        <v>0</v>
      </c>
      <c r="I29" s="270">
        <f>'Учет 4б'!$H$672</f>
        <v>0</v>
      </c>
      <c r="J29" s="271">
        <f>'Учет 4б'!$H$674</f>
        <v>0</v>
      </c>
      <c r="K29" s="272">
        <f>'Учет 4б'!$H$676</f>
        <v>0</v>
      </c>
      <c r="L29" s="269">
        <f>'Учет 4б'!$I$668</f>
        <v>0</v>
      </c>
      <c r="M29" s="270">
        <f>'Учет 4б'!$I$670</f>
        <v>0</v>
      </c>
      <c r="N29" s="270">
        <f>'Учет 4б'!$I$672</f>
        <v>0</v>
      </c>
      <c r="O29" s="271">
        <f>'Учет 4б'!$I$674</f>
        <v>0</v>
      </c>
      <c r="P29" s="272">
        <f>'Учет 4б'!$I$676</f>
        <v>0</v>
      </c>
      <c r="Q29" s="269">
        <f>'Учет 4б'!$J$668</f>
        <v>0</v>
      </c>
      <c r="R29" s="270">
        <f>'Учет 4б'!$J$670</f>
        <v>0</v>
      </c>
      <c r="S29" s="270">
        <f>'Учет 4б'!$J$672</f>
        <v>0</v>
      </c>
      <c r="T29" s="271">
        <f>'Учет 4б'!$J$674</f>
        <v>0</v>
      </c>
      <c r="U29" s="272">
        <f>'Учет 4б'!$J$676</f>
        <v>0</v>
      </c>
      <c r="V29" s="269">
        <f>'Учет 4б'!$K$668</f>
        <v>0</v>
      </c>
      <c r="W29" s="270">
        <f>'Учет 4б'!$K$670</f>
        <v>0</v>
      </c>
      <c r="X29" s="270">
        <f>'Учет 4б'!$K$672</f>
        <v>0</v>
      </c>
      <c r="Y29" s="271">
        <f>'Учет 4б'!$K$674</f>
        <v>0</v>
      </c>
      <c r="Z29" s="272">
        <f>'Учет 4б'!$K$676</f>
        <v>0</v>
      </c>
      <c r="AA29" s="269">
        <f>'Учет 4б'!$L$668</f>
        <v>0</v>
      </c>
      <c r="AB29" s="270">
        <f>'Учет 4б'!$L$670</f>
        <v>0</v>
      </c>
      <c r="AC29" s="270">
        <f>'Учет 4б'!$L$672</f>
        <v>0</v>
      </c>
      <c r="AD29" s="271">
        <f>'Учет 4б'!$L$674</f>
        <v>0</v>
      </c>
      <c r="AE29" s="272">
        <f>'Учет 4б'!$L$676</f>
        <v>0</v>
      </c>
      <c r="AF29" s="269">
        <f>'Учет 4б'!$M$668</f>
        <v>0</v>
      </c>
      <c r="AG29" s="270">
        <f>'Учет 4б'!$M$670</f>
        <v>0</v>
      </c>
      <c r="AH29" s="270">
        <f>'Учет 4б'!$M$672</f>
        <v>0</v>
      </c>
      <c r="AI29" s="271">
        <f>'Учет 4б'!$M$674</f>
        <v>0</v>
      </c>
      <c r="AJ29" s="272">
        <f>'Учет 4б'!$M$676</f>
        <v>0</v>
      </c>
      <c r="AK29" s="269">
        <f>'Учет 4б'!$N$668</f>
        <v>0</v>
      </c>
      <c r="AL29" s="270">
        <f>'Учет 4б'!$N$670</f>
        <v>0</v>
      </c>
      <c r="AM29" s="270">
        <f>'Учет 4б'!$N$672</f>
        <v>0</v>
      </c>
      <c r="AN29" s="271">
        <f>'Учет 4б'!$N$674</f>
        <v>0</v>
      </c>
      <c r="AO29" s="272">
        <f>'Учет 4б'!$N$676</f>
        <v>0</v>
      </c>
      <c r="AP29" s="269">
        <f>'Учет 1б'!$O$549</f>
        <v>0</v>
      </c>
      <c r="AQ29" s="270">
        <f>'Учет 1б'!$O$551</f>
        <v>0</v>
      </c>
      <c r="AR29" s="270">
        <f>'Учет 1б'!$O$553</f>
        <v>0</v>
      </c>
      <c r="AS29" s="271">
        <f>'Учет 1б'!$O$555</f>
        <v>0</v>
      </c>
      <c r="AT29" s="272">
        <f>'Учет 1б'!$O$557</f>
        <v>0</v>
      </c>
      <c r="AU29" s="269">
        <f>'Учет 4б'!$P$668</f>
        <v>0</v>
      </c>
      <c r="AV29" s="270">
        <f>'Учет 4б'!$P$670</f>
        <v>0</v>
      </c>
      <c r="AW29" s="270">
        <f>'Учет 4б'!$P$672</f>
        <v>0</v>
      </c>
      <c r="AX29" s="271">
        <f>'Учет 4б'!$P$674</f>
        <v>0</v>
      </c>
      <c r="AY29" s="272">
        <f>'Учет 4б'!$P$676</f>
        <v>0</v>
      </c>
      <c r="AZ29" s="269">
        <f>'Учет 4б'!$Q$668</f>
        <v>0</v>
      </c>
      <c r="BA29" s="270">
        <f>'Учет 4б'!$Q$670</f>
        <v>0</v>
      </c>
      <c r="BB29" s="270">
        <f>'Учет 4б'!$Q$672</f>
        <v>0</v>
      </c>
      <c r="BC29" s="271">
        <f>'Учет 4б'!$Q$674</f>
        <v>0</v>
      </c>
      <c r="BD29" s="272">
        <f>'Учет 4б'!$Q$676</f>
        <v>0</v>
      </c>
      <c r="BE29" s="269">
        <f>'Учет 4б'!$R$668</f>
        <v>0</v>
      </c>
      <c r="BF29" s="270">
        <f>'Учет 4б'!$R$670</f>
        <v>0</v>
      </c>
      <c r="BG29" s="270">
        <f>'Учет 4б'!$R$672</f>
        <v>0</v>
      </c>
      <c r="BH29" s="271">
        <f>'Учет 4б'!$R$674</f>
        <v>0</v>
      </c>
      <c r="BI29" s="272">
        <f>'Учет 4б'!$R$676</f>
        <v>0</v>
      </c>
      <c r="BJ29" s="269">
        <f>'Учет 4б'!$S$668</f>
        <v>0</v>
      </c>
      <c r="BK29" s="270">
        <f>'Учет 4б'!$S$670</f>
        <v>0</v>
      </c>
      <c r="BL29" s="270">
        <f>'Учет 4б'!$S$672</f>
        <v>0</v>
      </c>
      <c r="BM29" s="271">
        <f>'Учет 4б'!$S$674</f>
        <v>0</v>
      </c>
      <c r="BN29" s="272">
        <f>'Учет 4б'!$S$676</f>
        <v>0</v>
      </c>
      <c r="BO29" s="94"/>
      <c r="BP29" s="297">
        <f>IF(SUM(BN29:BN30)&gt;0,1,0)</f>
        <v>0</v>
      </c>
      <c r="BQ29" s="139"/>
      <c r="BR29" s="139"/>
      <c r="BS29" s="97"/>
    </row>
    <row r="30" spans="1:71" ht="12.95" hidden="1" customHeight="1" thickBot="1">
      <c r="A30" s="1290"/>
      <c r="B30" s="273">
        <f>'Учет 4б'!$G$669</f>
        <v>0</v>
      </c>
      <c r="C30" s="274">
        <f>'Учет 4б'!$G$671</f>
        <v>0</v>
      </c>
      <c r="D30" s="274">
        <f>'Учет 4б'!$G$673</f>
        <v>0</v>
      </c>
      <c r="E30" s="275">
        <f>'Учет 4б'!$G$675</f>
        <v>0</v>
      </c>
      <c r="F30" s="276">
        <f>'Учет 4б'!$G$677</f>
        <v>0</v>
      </c>
      <c r="G30" s="273">
        <f>'Учет 4б'!$H$669</f>
        <v>0</v>
      </c>
      <c r="H30" s="274">
        <f>'Учет 4б'!$H$671</f>
        <v>0</v>
      </c>
      <c r="I30" s="274">
        <f>'Учет 4б'!$H$673</f>
        <v>0</v>
      </c>
      <c r="J30" s="275">
        <f>'Учет 4б'!$H$675</f>
        <v>0</v>
      </c>
      <c r="K30" s="276">
        <f>'Учет 4б'!$H$677</f>
        <v>0</v>
      </c>
      <c r="L30" s="273">
        <f>'Учет 4б'!$I$669</f>
        <v>0</v>
      </c>
      <c r="M30" s="274">
        <f>'Учет 4б'!$I$671</f>
        <v>0</v>
      </c>
      <c r="N30" s="274">
        <f>'Учет 4б'!$I$673</f>
        <v>0</v>
      </c>
      <c r="O30" s="275">
        <f>'Учет 4б'!$I$675</f>
        <v>0</v>
      </c>
      <c r="P30" s="276">
        <f>'Учет 4б'!$I$677</f>
        <v>0</v>
      </c>
      <c r="Q30" s="273">
        <f>'Учет 4б'!$J$669</f>
        <v>0</v>
      </c>
      <c r="R30" s="274">
        <f>'Учет 4б'!$J$671</f>
        <v>0</v>
      </c>
      <c r="S30" s="274">
        <f>'Учет 4б'!$J$673</f>
        <v>0</v>
      </c>
      <c r="T30" s="275">
        <f>'Учет 4б'!$J$675</f>
        <v>0</v>
      </c>
      <c r="U30" s="276">
        <f>'Учет 4б'!$J$677</f>
        <v>0</v>
      </c>
      <c r="V30" s="273">
        <f>'Учет 4б'!$K$669</f>
        <v>0</v>
      </c>
      <c r="W30" s="274">
        <f>'Учет 4б'!$K$671</f>
        <v>0</v>
      </c>
      <c r="X30" s="274">
        <f>'Учет 4б'!$K$673</f>
        <v>0</v>
      </c>
      <c r="Y30" s="275">
        <f>'Учет 4б'!$K$675</f>
        <v>0</v>
      </c>
      <c r="Z30" s="276">
        <f>'Учет 4б'!$K$677</f>
        <v>0</v>
      </c>
      <c r="AA30" s="273">
        <f>'Учет 4б'!$L$669</f>
        <v>0</v>
      </c>
      <c r="AB30" s="274">
        <f>'Учет 4б'!$L$671</f>
        <v>0</v>
      </c>
      <c r="AC30" s="274">
        <f>'Учет 4б'!$L$673</f>
        <v>0</v>
      </c>
      <c r="AD30" s="275">
        <f>'Учет 4б'!$L$675</f>
        <v>0</v>
      </c>
      <c r="AE30" s="276">
        <f>'Учет 4б'!$L$677</f>
        <v>0</v>
      </c>
      <c r="AF30" s="273">
        <f>'Учет 4б'!$M$669</f>
        <v>0</v>
      </c>
      <c r="AG30" s="274">
        <f>'Учет 4б'!$M$671</f>
        <v>0</v>
      </c>
      <c r="AH30" s="274">
        <f>'Учет 4б'!$M$673</f>
        <v>0</v>
      </c>
      <c r="AI30" s="275">
        <f>'Учет 4б'!$M$675</f>
        <v>0</v>
      </c>
      <c r="AJ30" s="276">
        <f>'Учет 4б'!$M$677</f>
        <v>0</v>
      </c>
      <c r="AK30" s="273">
        <f>'Учет 4б'!$N$669</f>
        <v>0</v>
      </c>
      <c r="AL30" s="274">
        <f>'Учет 4б'!$N$671</f>
        <v>0</v>
      </c>
      <c r="AM30" s="274">
        <f>'Учет 4б'!$N$673</f>
        <v>0</v>
      </c>
      <c r="AN30" s="275">
        <f>'Учет 4б'!$N$675</f>
        <v>0</v>
      </c>
      <c r="AO30" s="276">
        <f>'Учет 4б'!$N$677</f>
        <v>0</v>
      </c>
      <c r="AP30" s="273">
        <f>'Учет 1б'!$O$550</f>
        <v>0</v>
      </c>
      <c r="AQ30" s="274">
        <f>'Учет 1б'!$O$552</f>
        <v>0</v>
      </c>
      <c r="AR30" s="274">
        <f>'Учет 1б'!$O$554</f>
        <v>0</v>
      </c>
      <c r="AS30" s="275">
        <f>'Учет 1б'!$O$556</f>
        <v>0</v>
      </c>
      <c r="AT30" s="276">
        <f>'Учет 1б'!$O$558</f>
        <v>0</v>
      </c>
      <c r="AU30" s="273">
        <f>'Учет 4б'!$P$669</f>
        <v>0</v>
      </c>
      <c r="AV30" s="274">
        <f>'Учет 4б'!$P$671</f>
        <v>0</v>
      </c>
      <c r="AW30" s="274">
        <f>'Учет 4б'!$P$673</f>
        <v>0</v>
      </c>
      <c r="AX30" s="275">
        <f>'Учет 4б'!$P$675</f>
        <v>0</v>
      </c>
      <c r="AY30" s="276">
        <f>'Учет 4б'!$P$677</f>
        <v>0</v>
      </c>
      <c r="AZ30" s="273">
        <f>'Учет 4б'!$Q$669</f>
        <v>0</v>
      </c>
      <c r="BA30" s="274">
        <f>'Учет 4б'!$Q$671</f>
        <v>0</v>
      </c>
      <c r="BB30" s="274">
        <f>'Учет 4б'!$Q$673</f>
        <v>0</v>
      </c>
      <c r="BC30" s="275">
        <f>'Учет 4б'!$Q$675</f>
        <v>0</v>
      </c>
      <c r="BD30" s="276">
        <f>'Учет 4б'!$Q$677</f>
        <v>0</v>
      </c>
      <c r="BE30" s="273">
        <f>'Учет 4б'!$R$669</f>
        <v>0</v>
      </c>
      <c r="BF30" s="274">
        <f>'Учет 4б'!$R$671</f>
        <v>0</v>
      </c>
      <c r="BG30" s="274">
        <f>'Учет 4б'!$R$673</f>
        <v>0</v>
      </c>
      <c r="BH30" s="275">
        <f>'Учет 4б'!$R$675</f>
        <v>0</v>
      </c>
      <c r="BI30" s="276">
        <f>'Учет 4б'!$R$677</f>
        <v>0</v>
      </c>
      <c r="BJ30" s="273">
        <f>'Учет 4б'!$S$669</f>
        <v>0</v>
      </c>
      <c r="BK30" s="274">
        <f>'Учет 4б'!$S$671</f>
        <v>0</v>
      </c>
      <c r="BL30" s="274">
        <f>'Учет 4б'!$S$673</f>
        <v>0</v>
      </c>
      <c r="BM30" s="275">
        <f>'Учет 4б'!$S$675</f>
        <v>0</v>
      </c>
      <c r="BN30" s="276">
        <f>'Учет 4б'!$S$677</f>
        <v>0</v>
      </c>
      <c r="BO30" s="95"/>
      <c r="BP30" s="297">
        <f>IF(SUM(BN29:BN30)&gt;0,1,0)</f>
        <v>0</v>
      </c>
      <c r="BQ30" s="139"/>
      <c r="BR30" s="139"/>
      <c r="BS30" s="97"/>
    </row>
    <row r="31" spans="1:71" ht="12.95" hidden="1" customHeight="1">
      <c r="A31" s="1290">
        <f>'Учет 4б'!$C$679</f>
        <v>426</v>
      </c>
      <c r="B31" s="269">
        <f>'Учет 4б'!$G$728</f>
        <v>0</v>
      </c>
      <c r="C31" s="270">
        <f>'Учет 4б'!$G$730</f>
        <v>0</v>
      </c>
      <c r="D31" s="270">
        <f>'Учет 4б'!$G$732</f>
        <v>0</v>
      </c>
      <c r="E31" s="271">
        <f>'Учет 4б'!$G$734</f>
        <v>0</v>
      </c>
      <c r="F31" s="272">
        <f>'Учет 4б'!$G$736</f>
        <v>0</v>
      </c>
      <c r="G31" s="269">
        <f>'Учет 4б'!$H$728</f>
        <v>0</v>
      </c>
      <c r="H31" s="270">
        <f>'Учет 4б'!$H$730</f>
        <v>0</v>
      </c>
      <c r="I31" s="270">
        <f>'Учет 4б'!$H$732</f>
        <v>0</v>
      </c>
      <c r="J31" s="271">
        <f>'Учет 4б'!$H$734</f>
        <v>0</v>
      </c>
      <c r="K31" s="272">
        <f>'Учет 4б'!$H$736</f>
        <v>0</v>
      </c>
      <c r="L31" s="269">
        <f>'Учет 4б'!$I$728</f>
        <v>0</v>
      </c>
      <c r="M31" s="270">
        <f>'Учет 4б'!$I$730</f>
        <v>0</v>
      </c>
      <c r="N31" s="270">
        <f>'Учет 4б'!$I$732</f>
        <v>0</v>
      </c>
      <c r="O31" s="271">
        <f>'Учет 4б'!$I$734</f>
        <v>0</v>
      </c>
      <c r="P31" s="272">
        <f>'Учет 4б'!$I$736</f>
        <v>0</v>
      </c>
      <c r="Q31" s="269">
        <f>'Учет 4б'!$J$728</f>
        <v>0</v>
      </c>
      <c r="R31" s="270">
        <f>'Учет 4б'!$J$730</f>
        <v>0</v>
      </c>
      <c r="S31" s="270">
        <f>'Учет 4б'!$J$732</f>
        <v>0</v>
      </c>
      <c r="T31" s="271">
        <f>'Учет 4б'!$J$734</f>
        <v>0</v>
      </c>
      <c r="U31" s="272">
        <f>'Учет 4б'!$J$736</f>
        <v>0</v>
      </c>
      <c r="V31" s="269">
        <f>'Учет 4б'!$K$728</f>
        <v>0</v>
      </c>
      <c r="W31" s="270">
        <f>'Учет 4б'!$K$730</f>
        <v>0</v>
      </c>
      <c r="X31" s="270">
        <f>'Учет 4б'!$K$732</f>
        <v>0</v>
      </c>
      <c r="Y31" s="271">
        <f>'Учет 4б'!$K$734</f>
        <v>0</v>
      </c>
      <c r="Z31" s="272">
        <f>'Учет 4б'!$K$736</f>
        <v>0</v>
      </c>
      <c r="AA31" s="269">
        <f>'Учет 4б'!$L$728</f>
        <v>0</v>
      </c>
      <c r="AB31" s="270">
        <f>'Учет 4б'!$L$730</f>
        <v>0</v>
      </c>
      <c r="AC31" s="270">
        <f>'Учет 4б'!$L$732</f>
        <v>0</v>
      </c>
      <c r="AD31" s="271">
        <f>'Учет 4б'!$L$734</f>
        <v>0</v>
      </c>
      <c r="AE31" s="272">
        <f>'Учет 4б'!$L$736</f>
        <v>0</v>
      </c>
      <c r="AF31" s="269">
        <f>'Учет 4б'!$M$728</f>
        <v>0</v>
      </c>
      <c r="AG31" s="270">
        <f>'Учет 4б'!$M$730</f>
        <v>0</v>
      </c>
      <c r="AH31" s="270">
        <f>'Учет 4б'!$M$732</f>
        <v>0</v>
      </c>
      <c r="AI31" s="271">
        <f>'Учет 4б'!$M$734</f>
        <v>0</v>
      </c>
      <c r="AJ31" s="272">
        <f>'Учет 4б'!$M$736</f>
        <v>0</v>
      </c>
      <c r="AK31" s="269">
        <f>'Учет 4б'!$N$728</f>
        <v>0</v>
      </c>
      <c r="AL31" s="270">
        <f>'Учет 4б'!$N$730</f>
        <v>0</v>
      </c>
      <c r="AM31" s="270">
        <f>'Учет 4б'!$N$732</f>
        <v>0</v>
      </c>
      <c r="AN31" s="271">
        <f>'Учет 4б'!$N$734</f>
        <v>0</v>
      </c>
      <c r="AO31" s="272">
        <f>'Учет 4б'!$N$736</f>
        <v>0</v>
      </c>
      <c r="AP31" s="269">
        <f>'Учет 1б'!$O$609</f>
        <v>0</v>
      </c>
      <c r="AQ31" s="270">
        <f>'Учет 1б'!$O$611</f>
        <v>0</v>
      </c>
      <c r="AR31" s="270">
        <f>'Учет 1б'!$O$613</f>
        <v>0</v>
      </c>
      <c r="AS31" s="271">
        <f>'Учет 1б'!$O$615</f>
        <v>0</v>
      </c>
      <c r="AT31" s="272">
        <f>'Учет 1б'!$O$617</f>
        <v>0</v>
      </c>
      <c r="AU31" s="269">
        <f>'Учет 4б'!$P$728</f>
        <v>0</v>
      </c>
      <c r="AV31" s="270">
        <f>'Учет 4б'!$P$730</f>
        <v>0</v>
      </c>
      <c r="AW31" s="270">
        <f>'Учет 4б'!$P$732</f>
        <v>0</v>
      </c>
      <c r="AX31" s="271">
        <f>'Учет 4б'!$P$734</f>
        <v>0</v>
      </c>
      <c r="AY31" s="272">
        <f>'Учет 4б'!$P$736</f>
        <v>0</v>
      </c>
      <c r="AZ31" s="269">
        <f>'Учет 4б'!$Q$728</f>
        <v>0</v>
      </c>
      <c r="BA31" s="270">
        <f>'Учет 4б'!$Q$730</f>
        <v>0</v>
      </c>
      <c r="BB31" s="270">
        <f>'Учет 4б'!$Q$732</f>
        <v>0</v>
      </c>
      <c r="BC31" s="271">
        <f>'Учет 4б'!$Q$734</f>
        <v>0</v>
      </c>
      <c r="BD31" s="272">
        <f>'Учет 4б'!$Q$736</f>
        <v>0</v>
      </c>
      <c r="BE31" s="269">
        <f>'Учет 4б'!$R$728</f>
        <v>0</v>
      </c>
      <c r="BF31" s="270">
        <f>'Учет 4б'!$R$730</f>
        <v>0</v>
      </c>
      <c r="BG31" s="270">
        <f>'Учет 4б'!$R$732</f>
        <v>0</v>
      </c>
      <c r="BH31" s="271">
        <f>'Учет 4б'!$R$734</f>
        <v>0</v>
      </c>
      <c r="BI31" s="272">
        <f>'Учет 4б'!$R$736</f>
        <v>0</v>
      </c>
      <c r="BJ31" s="269">
        <f>'Учет 4б'!$S$728</f>
        <v>0</v>
      </c>
      <c r="BK31" s="270">
        <f>'Учет 4б'!$S$730</f>
        <v>0</v>
      </c>
      <c r="BL31" s="270">
        <f>'Учет 4б'!$S$732</f>
        <v>0</v>
      </c>
      <c r="BM31" s="271">
        <f>'Учет 4б'!$S$734</f>
        <v>0</v>
      </c>
      <c r="BN31" s="272">
        <f>'Учет 4б'!$S$736</f>
        <v>0</v>
      </c>
      <c r="BO31" s="94"/>
      <c r="BP31" s="297">
        <f>IF(SUM(BN31:BN32)&gt;0,1,0)</f>
        <v>0</v>
      </c>
      <c r="BQ31" s="139"/>
      <c r="BR31" s="139"/>
      <c r="BS31" s="97"/>
    </row>
    <row r="32" spans="1:71" ht="12.95" hidden="1" customHeight="1" thickBot="1">
      <c r="A32" s="1297"/>
      <c r="B32" s="273">
        <f>'Учет 4б'!$G$729</f>
        <v>0</v>
      </c>
      <c r="C32" s="274">
        <f>'Учет 4б'!$G$731</f>
        <v>0</v>
      </c>
      <c r="D32" s="274">
        <f>'Учет 4б'!$G$733</f>
        <v>0</v>
      </c>
      <c r="E32" s="275">
        <f>'Учет 4б'!$G$735</f>
        <v>0</v>
      </c>
      <c r="F32" s="276">
        <f>'Учет 4б'!$G$737</f>
        <v>0</v>
      </c>
      <c r="G32" s="273">
        <f>'Учет 4б'!$H$729</f>
        <v>0</v>
      </c>
      <c r="H32" s="274">
        <f>'Учет 4б'!$H$731</f>
        <v>0</v>
      </c>
      <c r="I32" s="274">
        <f>'Учет 4б'!$H$733</f>
        <v>0</v>
      </c>
      <c r="J32" s="275">
        <f>'Учет 4б'!$H$735</f>
        <v>0</v>
      </c>
      <c r="K32" s="276">
        <f>'Учет 4б'!$H$737</f>
        <v>0</v>
      </c>
      <c r="L32" s="273">
        <f>'Учет 4б'!$I$729</f>
        <v>0</v>
      </c>
      <c r="M32" s="274">
        <f>'Учет 4б'!$I$731</f>
        <v>0</v>
      </c>
      <c r="N32" s="274">
        <f>'Учет 4б'!$I$733</f>
        <v>0</v>
      </c>
      <c r="O32" s="275">
        <f>'Учет 4б'!$I$735</f>
        <v>0</v>
      </c>
      <c r="P32" s="276">
        <f>'Учет 4б'!$I$737</f>
        <v>0</v>
      </c>
      <c r="Q32" s="273">
        <f>'Учет 4б'!$J$729</f>
        <v>0</v>
      </c>
      <c r="R32" s="274">
        <f>'Учет 4б'!$J$731</f>
        <v>0</v>
      </c>
      <c r="S32" s="274">
        <f>'Учет 4б'!$J$733</f>
        <v>0</v>
      </c>
      <c r="T32" s="275">
        <f>'Учет 4б'!$J$735</f>
        <v>0</v>
      </c>
      <c r="U32" s="276">
        <f>'Учет 4б'!$J$737</f>
        <v>0</v>
      </c>
      <c r="V32" s="273">
        <f>'Учет 4б'!$K$729</f>
        <v>0</v>
      </c>
      <c r="W32" s="274">
        <f>'Учет 4б'!$K$731</f>
        <v>0</v>
      </c>
      <c r="X32" s="274">
        <f>'Учет 4б'!$K$733</f>
        <v>0</v>
      </c>
      <c r="Y32" s="275">
        <f>'Учет 4б'!$K$735</f>
        <v>0</v>
      </c>
      <c r="Z32" s="276">
        <f>'Учет 4б'!$K$737</f>
        <v>0</v>
      </c>
      <c r="AA32" s="273">
        <f>'Учет 4б'!$L$729</f>
        <v>0</v>
      </c>
      <c r="AB32" s="274">
        <f>'Учет 4б'!$L$731</f>
        <v>0</v>
      </c>
      <c r="AC32" s="274">
        <f>'Учет 4б'!$L$733</f>
        <v>0</v>
      </c>
      <c r="AD32" s="275">
        <f>'Учет 4б'!$L$735</f>
        <v>0</v>
      </c>
      <c r="AE32" s="276">
        <f>'Учет 4б'!$L$737</f>
        <v>0</v>
      </c>
      <c r="AF32" s="273">
        <f>'Учет 4б'!$M$729</f>
        <v>0</v>
      </c>
      <c r="AG32" s="274">
        <f>'Учет 4б'!$M$731</f>
        <v>0</v>
      </c>
      <c r="AH32" s="274">
        <f>'Учет 4б'!$M$733</f>
        <v>0</v>
      </c>
      <c r="AI32" s="275">
        <f>'Учет 4б'!$M$735</f>
        <v>0</v>
      </c>
      <c r="AJ32" s="276">
        <f>'Учет 4б'!$M$737</f>
        <v>0</v>
      </c>
      <c r="AK32" s="273">
        <f>'Учет 4б'!$N$729</f>
        <v>0</v>
      </c>
      <c r="AL32" s="274">
        <f>'Учет 4б'!$N$731</f>
        <v>0</v>
      </c>
      <c r="AM32" s="274">
        <f>'Учет 4б'!$N$733</f>
        <v>0</v>
      </c>
      <c r="AN32" s="275">
        <f>'Учет 4б'!$N$735</f>
        <v>0</v>
      </c>
      <c r="AO32" s="276">
        <f>'Учет 4б'!$N$737</f>
        <v>0</v>
      </c>
      <c r="AP32" s="273">
        <f>'Учет 1б'!$O$610</f>
        <v>0</v>
      </c>
      <c r="AQ32" s="274">
        <f>'Учет 1б'!$O$612</f>
        <v>0</v>
      </c>
      <c r="AR32" s="274">
        <f>'Учет 1б'!$O$614</f>
        <v>0</v>
      </c>
      <c r="AS32" s="275">
        <f>'Учет 1б'!$O$616</f>
        <v>0</v>
      </c>
      <c r="AT32" s="276">
        <f>'Учет 1б'!$O$618</f>
        <v>0</v>
      </c>
      <c r="AU32" s="273">
        <f>'Учет 4б'!$P$729</f>
        <v>0</v>
      </c>
      <c r="AV32" s="274">
        <f>'Учет 4б'!$P$731</f>
        <v>0</v>
      </c>
      <c r="AW32" s="274">
        <f>'Учет 4б'!$P$733</f>
        <v>0</v>
      </c>
      <c r="AX32" s="275">
        <f>'Учет 4б'!$P$735</f>
        <v>0</v>
      </c>
      <c r="AY32" s="276">
        <f>'Учет 4б'!$P$737</f>
        <v>0</v>
      </c>
      <c r="AZ32" s="273">
        <f>'Учет 4б'!$Q$729</f>
        <v>0</v>
      </c>
      <c r="BA32" s="274">
        <f>'Учет 4б'!$Q$731</f>
        <v>0</v>
      </c>
      <c r="BB32" s="274">
        <f>'Учет 4б'!$Q$733</f>
        <v>0</v>
      </c>
      <c r="BC32" s="275">
        <f>'Учет 4б'!$Q$735</f>
        <v>0</v>
      </c>
      <c r="BD32" s="276">
        <f>'Учет 4б'!$Q$737</f>
        <v>0</v>
      </c>
      <c r="BE32" s="273">
        <f>'Учет 4б'!$R$729</f>
        <v>0</v>
      </c>
      <c r="BF32" s="274">
        <f>'Учет 4б'!$R$731</f>
        <v>0</v>
      </c>
      <c r="BG32" s="274">
        <f>'Учет 4б'!$R$733</f>
        <v>0</v>
      </c>
      <c r="BH32" s="275">
        <f>'Учет 4б'!$R$735</f>
        <v>0</v>
      </c>
      <c r="BI32" s="276">
        <f>'Учет 4б'!$R$737</f>
        <v>0</v>
      </c>
      <c r="BJ32" s="273">
        <f>'Учет 4б'!$S$729</f>
        <v>0</v>
      </c>
      <c r="BK32" s="274">
        <f>'Учет 4б'!$S$731</f>
        <v>0</v>
      </c>
      <c r="BL32" s="274">
        <f>'Учет 4б'!$S$733</f>
        <v>0</v>
      </c>
      <c r="BM32" s="275">
        <f>'Учет 4б'!$S$735</f>
        <v>0</v>
      </c>
      <c r="BN32" s="276">
        <f>'Учет 4б'!$S$737</f>
        <v>0</v>
      </c>
      <c r="BO32" s="95"/>
      <c r="BP32" s="297">
        <f>IF(SUM(BN31:BN32)&gt;0,1,0)</f>
        <v>0</v>
      </c>
      <c r="BQ32" s="139"/>
      <c r="BR32" s="139"/>
      <c r="BS32" s="97"/>
    </row>
    <row r="33" spans="1:71" ht="12.95" hidden="1" customHeight="1">
      <c r="A33" s="1291">
        <v>42</v>
      </c>
      <c r="B33" s="277">
        <f>SUM(B21,B23,B25,B27,B29,B31)</f>
        <v>0</v>
      </c>
      <c r="C33" s="278">
        <f>SUM(C21,C23,C25,C27,C29,C31)</f>
        <v>0</v>
      </c>
      <c r="D33" s="278">
        <f>SUM(D21,D23,D25,D27,D29,D31)</f>
        <v>0</v>
      </c>
      <c r="E33" s="279">
        <f>SUM(E21,E23,E25,E27,E29,E31)</f>
        <v>0</v>
      </c>
      <c r="F33" s="280" t="str">
        <f>IF(SUM(B34:E34)=0,"-",IF(AND(E34&lt;=5,B34&gt;=50),5,IF(AND(E34&lt;=10,(B34+C34)&gt;=50),4,IF(E34&lt;=15,3,2))))</f>
        <v>-</v>
      </c>
      <c r="G33" s="277">
        <f>SUM(G21,G23,G25,G27,G29,G31)</f>
        <v>0</v>
      </c>
      <c r="H33" s="278">
        <f>SUM(H21,H23,H25,H27,H29,H31)</f>
        <v>0</v>
      </c>
      <c r="I33" s="278">
        <f>SUM(I21,I23,I25,I27,I29,I31)</f>
        <v>0</v>
      </c>
      <c r="J33" s="279">
        <f>SUM(J21,J23,J25,J27,J29,J31)</f>
        <v>0</v>
      </c>
      <c r="K33" s="280" t="str">
        <f>IF(SUM(G34:J34)=0,"-",IF(AND(J34&lt;=5,G34&gt;=50),5,IF(AND(J34&lt;=10,(G34+H34)&gt;=50),4,IF(J34&lt;=15,3,2))))</f>
        <v>-</v>
      </c>
      <c r="L33" s="277">
        <f>SUM(L21,L23,L25,L27,L29,L31)</f>
        <v>0</v>
      </c>
      <c r="M33" s="278">
        <f>SUM(M21,M23,M25,M27,M29,M31)</f>
        <v>0</v>
      </c>
      <c r="N33" s="278">
        <f>SUM(N21,N23,N25,N27,N29,N31)</f>
        <v>0</v>
      </c>
      <c r="O33" s="279">
        <f>SUM(O21,O23,O25,O27,O29,O31)</f>
        <v>0</v>
      </c>
      <c r="P33" s="280" t="str">
        <f>IF(SUM(L34:O34)=0,"-",IF(AND(O34&lt;=5,L34&gt;=50),5,IF(AND(O34&lt;=10,(L34+M34)&gt;=50),4,IF(O34&lt;=15,3,2))))</f>
        <v>-</v>
      </c>
      <c r="Q33" s="277">
        <f>SUM(Q21,Q23,Q25,Q27,Q29,Q31)</f>
        <v>0</v>
      </c>
      <c r="R33" s="278">
        <f>SUM(R21,R23,R25,R27,R29,R31)</f>
        <v>0</v>
      </c>
      <c r="S33" s="278">
        <f>SUM(S21,S23,S25,S27,S29,S31)</f>
        <v>0</v>
      </c>
      <c r="T33" s="279">
        <f>SUM(T21,T23,T25,T27,T29,T31)</f>
        <v>0</v>
      </c>
      <c r="U33" s="280" t="str">
        <f>IF(SUM(Q34:T34)=0,"-",IF(AND(T34&lt;=5,Q34&gt;=50),5,IF(AND(T34&lt;=10,(Q34+R34)&gt;=50),4,IF(T34&lt;=15,3,2))))</f>
        <v>-</v>
      </c>
      <c r="V33" s="277">
        <f>SUM(V21,V23,V25,V27,V29,V31)</f>
        <v>0</v>
      </c>
      <c r="W33" s="278">
        <f>SUM(W21,W23,W25,W27,W29,W31)</f>
        <v>0</v>
      </c>
      <c r="X33" s="278">
        <f>SUM(X21,X23,X25,X27,X29,X31)</f>
        <v>0</v>
      </c>
      <c r="Y33" s="279">
        <f>SUM(Y21,Y23,Y25,Y27,Y29,Y31)</f>
        <v>0</v>
      </c>
      <c r="Z33" s="280" t="str">
        <f>IF(SUM(V34:Y34)=0,"-",IF(AND(Y34&lt;=5,V34&gt;=50),5,IF(AND(Y34&lt;=10,(V34+W34)&gt;=50),4,IF(Y34&lt;=15,3,2))))</f>
        <v>-</v>
      </c>
      <c r="AA33" s="277">
        <f>SUM(AA21,AA23,AA25,AA27,AA29,AA31)</f>
        <v>0</v>
      </c>
      <c r="AB33" s="278">
        <f>SUM(AB21,AB23,AB25,AB27,AB29,AB31)</f>
        <v>0</v>
      </c>
      <c r="AC33" s="278">
        <f>SUM(AC21,AC23,AC25,AC27,AC29,AC31)</f>
        <v>0</v>
      </c>
      <c r="AD33" s="279">
        <f>SUM(AD21,AD23,AD25,AD27,AD29,AD31)</f>
        <v>0</v>
      </c>
      <c r="AE33" s="280" t="str">
        <f>IF(SUM(AA34:AD34)=0,"-",IF(AND(AD34&lt;=5,AA34&gt;=50),5,IF(AND(AD34&lt;=10,(AA34+AB34)&gt;=50),4,IF(AD34&lt;=15,3,2))))</f>
        <v>-</v>
      </c>
      <c r="AF33" s="277">
        <f>SUM(AF21,AF23,AF25,AF27,AF29,AF31)</f>
        <v>0</v>
      </c>
      <c r="AG33" s="278">
        <f>SUM(AG21,AG23,AG25,AG27,AG29,AG31)</f>
        <v>0</v>
      </c>
      <c r="AH33" s="278">
        <f>SUM(AH21,AH23,AH25,AH27,AH29,AH31)</f>
        <v>0</v>
      </c>
      <c r="AI33" s="279">
        <f>SUM(AI21,AI23,AI25,AI27,AI29,AI31)</f>
        <v>0</v>
      </c>
      <c r="AJ33" s="280" t="str">
        <f>IF(SUM(AF34:AI34)=0,"-",IF(AND(AI34&lt;=5,AF34&gt;=50),5,IF(AND(AI34&lt;=10,(AF34+AG34)&gt;=50),4,IF(AI34&lt;=15,3,2))))</f>
        <v>-</v>
      </c>
      <c r="AK33" s="277">
        <f>SUM(AK21,AK23,AK25,AK27,AK29,AK31)</f>
        <v>0</v>
      </c>
      <c r="AL33" s="278">
        <f>SUM(AL21,AL23,AL25,AL27,AL29,AL31)</f>
        <v>0</v>
      </c>
      <c r="AM33" s="278">
        <f>SUM(AM21,AM23,AM25,AM27,AM29,AM31)</f>
        <v>0</v>
      </c>
      <c r="AN33" s="279">
        <f>SUM(AN21,AN23,AN25,AN27,AN29,AN31)</f>
        <v>0</v>
      </c>
      <c r="AO33" s="280" t="str">
        <f>IF(SUM(AK34:AN34)=0,"-",IF(AND(AN34&lt;=5,AK34&gt;=50),5,IF(AND(AN34&lt;=10,(AK34+AL34)&gt;=50),4,IF(AN34&lt;=15,3,2))))</f>
        <v>-</v>
      </c>
      <c r="AP33" s="277">
        <f>SUM(AP21,AP23,AP25,AP27,AP29,AP31)</f>
        <v>0</v>
      </c>
      <c r="AQ33" s="278">
        <f>SUM(AQ21,AQ23,AQ25,AQ27,AQ29,AQ31)</f>
        <v>0</v>
      </c>
      <c r="AR33" s="278">
        <f>SUM(AR21,AR23,AR25,AR27,AR29,AR31)</f>
        <v>0</v>
      </c>
      <c r="AS33" s="279">
        <f>SUM(AS21,AS23,AS25,AS27,AS29,AS31)</f>
        <v>0</v>
      </c>
      <c r="AT33" s="280" t="str">
        <f>IF(SUM(AP34:AS34)=0,"-",IF(AND(AS34&lt;=5,AP34&gt;=50),5,IF(AND(AS34&lt;=10,(AP34+AQ34)&gt;=50),4,IF(AS34&lt;=15,3,2))))</f>
        <v>-</v>
      </c>
      <c r="AU33" s="277">
        <f>SUM(AU21,AU23,AU25,AU27,AU29,AU31)</f>
        <v>0</v>
      </c>
      <c r="AV33" s="278">
        <f>SUM(AV21,AV23,AV25,AV27,AV29,AV31)</f>
        <v>0</v>
      </c>
      <c r="AW33" s="278">
        <f>SUM(AW21,AW23,AW25,AW27,AW29,AW31)</f>
        <v>0</v>
      </c>
      <c r="AX33" s="279">
        <f>SUM(AX21,AX23,AX25,AX27,AX29,AX31)</f>
        <v>0</v>
      </c>
      <c r="AY33" s="280" t="str">
        <f>IF(SUM(AU34:AX34)=0,"-",IF(AND(AX34&lt;=5,AU34&gt;=50),5,IF(AND(AX34&lt;=10,(AU34+AV34)&gt;=50),4,IF(AX34&lt;=15,3,2))))</f>
        <v>-</v>
      </c>
      <c r="AZ33" s="277">
        <f>SUM(AZ21,AZ23,AZ25,AZ27,AZ29,AZ31)</f>
        <v>0</v>
      </c>
      <c r="BA33" s="278">
        <f>SUM(BA21,BA23,BA25,BA27,BA29,BA31)</f>
        <v>0</v>
      </c>
      <c r="BB33" s="278">
        <f>SUM(BB21,BB23,BB25,BB27,BB29,BB31)</f>
        <v>0</v>
      </c>
      <c r="BC33" s="279">
        <f>SUM(BC21,BC23,BC25,BC27,BC29,BC31)</f>
        <v>0</v>
      </c>
      <c r="BD33" s="280" t="str">
        <f>IF(SUM(AZ34:BC34)=0,"-",IF(AND(BC34&lt;=5,AZ34&gt;=50),5,IF(AND(BC34&lt;=10,(AZ34+BA34)&gt;=50),4,IF(BC34&lt;=15,3,2))))</f>
        <v>-</v>
      </c>
      <c r="BE33" s="277">
        <f>SUM(BE21,BE23,BE25,BE27,BE29,BE31)</f>
        <v>0</v>
      </c>
      <c r="BF33" s="278">
        <f>SUM(BF21,BF23,BF25,BF27,BF29,BF31)</f>
        <v>0</v>
      </c>
      <c r="BG33" s="278">
        <f>SUM(BG21,BG23,BG25,BG27,BG29,BG31)</f>
        <v>0</v>
      </c>
      <c r="BH33" s="279">
        <f>SUM(BH21,BH23,BH25,BH27,BH29,BH31)</f>
        <v>0</v>
      </c>
      <c r="BI33" s="280" t="str">
        <f>IF(SUM(BE34:BH34)=0,"-",IF(AND(BH34&lt;=5,BE34&gt;=50),5,IF(AND(BH34&lt;=10,(BE34+BF34)&gt;=50),4,IF(BH34&lt;=15,3,2))))</f>
        <v>-</v>
      </c>
      <c r="BJ33" s="277">
        <f>SUM(BJ21,BJ23,BJ25,BJ27,BJ29,BJ31)</f>
        <v>0</v>
      </c>
      <c r="BK33" s="278">
        <f>SUM(BK21,BK23,BK25,BK27,BK29,BK31)</f>
        <v>0</v>
      </c>
      <c r="BL33" s="278">
        <f>SUM(BL21,BL23,BL25,BL27,BL29,BL31)</f>
        <v>0</v>
      </c>
      <c r="BM33" s="279">
        <f>SUM(BM21,BM23,BM25,BM27,BM29,BM31)</f>
        <v>0</v>
      </c>
      <c r="BN33" s="280" t="str">
        <f>IF(SUM(BJ34:BM34)=0,"-",IF(AND(BM34&lt;=5,BJ34&gt;=50),5,IF(AND(BM34&lt;=10,(BJ34+BK34)&gt;=50),4,IF(BM34&lt;=15,3,2))))</f>
        <v>-</v>
      </c>
      <c r="BO33" s="94"/>
      <c r="BP33" s="297">
        <f>IF(SUM(BN33:BN34)&gt;0,1,0)</f>
        <v>0</v>
      </c>
      <c r="BQ33" s="139"/>
      <c r="BR33" s="139"/>
      <c r="BS33" s="97"/>
    </row>
    <row r="34" spans="1:71" ht="12.95" hidden="1" customHeight="1" thickBot="1">
      <c r="A34" s="1292"/>
      <c r="B34" s="281" t="str">
        <f>IF(ISERR(B33/SUM(B33:E33)*100),"0,0",B33/SUM(B33:E33)*100)</f>
        <v>0,0</v>
      </c>
      <c r="C34" s="282" t="str">
        <f>IF(ISERR(C33/SUM(B33:E33)*100),"0,0",C33/SUM(B33:E33)*100)</f>
        <v>0,0</v>
      </c>
      <c r="D34" s="282" t="str">
        <f>IF(ISERR(D33/SUM(B33:E33)*100),"0,0",D33/SUM(B33:E33)*100)</f>
        <v>0,0</v>
      </c>
      <c r="E34" s="283" t="str">
        <f>IF(ISERR(E33/SUM(B33:E33)*100),"0,0",E33/SUM(B33:E33)*100)</f>
        <v>0,0</v>
      </c>
      <c r="F34" s="284" t="str">
        <f>IF(ISERR(SUM(B33*5,C33*4,D33*3,E33*2)/SUM(B33:E33)),"-",SUM(B33*5,C33*4,D33*3,E33*2)/SUM(B33:E33))</f>
        <v>-</v>
      </c>
      <c r="G34" s="281" t="str">
        <f>IF(ISERR(G33/SUM(G33:J33)*100),"0,0",G33/SUM(G33:J33)*100)</f>
        <v>0,0</v>
      </c>
      <c r="H34" s="282" t="str">
        <f>IF(ISERR(H33/SUM(G33:J33)*100),"0,0",H33/SUM(G33:J33)*100)</f>
        <v>0,0</v>
      </c>
      <c r="I34" s="282" t="str">
        <f>IF(ISERR(I33/SUM(G33:J33)*100),"0,0",I33/SUM(G33:J33)*100)</f>
        <v>0,0</v>
      </c>
      <c r="J34" s="283" t="str">
        <f>IF(ISERR(J33/SUM(G33:J33)*100),"0,0",J33/SUM(G33:J33)*100)</f>
        <v>0,0</v>
      </c>
      <c r="K34" s="284" t="str">
        <f>IF(ISERR(SUM(G33*5,H33*4,I33*3,J33*2)/SUM(G33:J33)),"-",SUM(G33*5,H33*4,I33*3,J33*2)/SUM(G33:J33))</f>
        <v>-</v>
      </c>
      <c r="L34" s="281" t="str">
        <f>IF(ISERR(L33/SUM(L33:O33)*100),"0,0",L33/SUM(L33:O33)*100)</f>
        <v>0,0</v>
      </c>
      <c r="M34" s="282" t="str">
        <f>IF(ISERR(M33/SUM(L33:O33)*100),"0,0",M33/SUM(L33:O33)*100)</f>
        <v>0,0</v>
      </c>
      <c r="N34" s="282" t="str">
        <f>IF(ISERR(N33/SUM(L33:O33)*100),"0,0",N33/SUM(L33:O33)*100)</f>
        <v>0,0</v>
      </c>
      <c r="O34" s="283" t="str">
        <f>IF(ISERR(O33/SUM(L33:O33)*100),"0,0",O33/SUM(L33:O33)*100)</f>
        <v>0,0</v>
      </c>
      <c r="P34" s="284" t="str">
        <f>IF(ISERR(SUM(L33*5,M33*4,N33*3,O33*2)/SUM(L33:O33)),"-",SUM(L33*5,M33*4,N33*3,O33*2)/SUM(L33:O33))</f>
        <v>-</v>
      </c>
      <c r="Q34" s="281" t="str">
        <f>IF(ISERR(Q33/SUM(Q33:T33)*100),"0,0",Q33/SUM(Q33:T33)*100)</f>
        <v>0,0</v>
      </c>
      <c r="R34" s="282" t="str">
        <f>IF(ISERR(R33/SUM(Q33:T33)*100),"0,0",R33/SUM(Q33:T33)*100)</f>
        <v>0,0</v>
      </c>
      <c r="S34" s="282" t="str">
        <f>IF(ISERR(S33/SUM(Q33:T33)*100),"0,0",S33/SUM(Q33:T33)*100)</f>
        <v>0,0</v>
      </c>
      <c r="T34" s="283" t="str">
        <f>IF(ISERR(T33/SUM(Q33:T33)*100),"0,0",T33/SUM(Q33:T33)*100)</f>
        <v>0,0</v>
      </c>
      <c r="U34" s="284" t="str">
        <f>IF(ISERR(SUM(Q33*5,R33*4,S33*3,T33*2)/SUM(Q33:T33)),"-",SUM(Q33*5,R33*4,S33*3,T33*2)/SUM(Q33:T33))</f>
        <v>-</v>
      </c>
      <c r="V34" s="281" t="str">
        <f>IF(ISERR(V33/SUM(V33:Y33)*100),"0,0",V33/SUM(V33:Y33)*100)</f>
        <v>0,0</v>
      </c>
      <c r="W34" s="282" t="str">
        <f>IF(ISERR(W33/SUM(V33:Y33)*100),"0,0",W33/SUM(V33:Y33)*100)</f>
        <v>0,0</v>
      </c>
      <c r="X34" s="282" t="str">
        <f>IF(ISERR(X33/SUM(V33:Y33)*100),"0,0",X33/SUM(V33:Y33)*100)</f>
        <v>0,0</v>
      </c>
      <c r="Y34" s="283" t="str">
        <f>IF(ISERR(Y33/SUM(V33:Y33)*100),"0,0",Y33/SUM(V33:Y33)*100)</f>
        <v>0,0</v>
      </c>
      <c r="Z34" s="284" t="str">
        <f>IF(ISERR(SUM(V33*5,W33*4,X33*3,Y33*2)/SUM(V33:Y33)),"-",SUM(V33*5,W33*4,X33*3,Y33*2)/SUM(V33:Y33))</f>
        <v>-</v>
      </c>
      <c r="AA34" s="281" t="str">
        <f>IF(ISERR(AA33/SUM(AA33:AD33)*100),"0,0",AA33/SUM(AA33:AD33)*100)</f>
        <v>0,0</v>
      </c>
      <c r="AB34" s="282" t="str">
        <f>IF(ISERR(AB33/SUM(AA33:AD33)*100),"0,0",AB33/SUM(AA33:AD33)*100)</f>
        <v>0,0</v>
      </c>
      <c r="AC34" s="282" t="str">
        <f>IF(ISERR(AC33/SUM(AA33:AD33)*100),"0,0",AC33/SUM(AA33:AD33)*100)</f>
        <v>0,0</v>
      </c>
      <c r="AD34" s="283" t="str">
        <f>IF(ISERR(AD33/SUM(AA33:AD33)*100),"0,0",AD33/SUM(AA33:AD33)*100)</f>
        <v>0,0</v>
      </c>
      <c r="AE34" s="284" t="str">
        <f>IF(ISERR(SUM(AA33*5,AB33*4,AC33*3,AD33*2)/SUM(AA33:AD33)),"-",SUM(AA33*5,AB33*4,AC33*3,AD33*2)/SUM(AA33:AD33))</f>
        <v>-</v>
      </c>
      <c r="AF34" s="281" t="str">
        <f>IF(ISERR(AF33/SUM(AF33:AI33)*100),"0,0",AF33/SUM(AF33:AI33)*100)</f>
        <v>0,0</v>
      </c>
      <c r="AG34" s="282" t="str">
        <f>IF(ISERR(AG33/SUM(AF33:AI33)*100),"0,0",AG33/SUM(AF33:AI33)*100)</f>
        <v>0,0</v>
      </c>
      <c r="AH34" s="282" t="str">
        <f>IF(ISERR(AH33/SUM(AF33:AI33)*100),"0,0",AH33/SUM(AF33:AI33)*100)</f>
        <v>0,0</v>
      </c>
      <c r="AI34" s="283" t="str">
        <f>IF(ISERR(AI33/SUM(AF33:AI33)*100),"0,0",AI33/SUM(AF33:AI33)*100)</f>
        <v>0,0</v>
      </c>
      <c r="AJ34" s="284" t="str">
        <f>IF(ISERR(SUM(AF33*5,AG33*4,AH33*3,AI33*2)/SUM(AF33:AI33)),"-",SUM(AF33*5,AG33*4,AH33*3,AI33*2)/SUM(AF33:AI33))</f>
        <v>-</v>
      </c>
      <c r="AK34" s="281" t="str">
        <f>IF(ISERR(AK33/SUM(AK33:AN33)*100),"0,0",AK33/SUM(AK33:AN33)*100)</f>
        <v>0,0</v>
      </c>
      <c r="AL34" s="282" t="str">
        <f>IF(ISERR(AL33/SUM(AK33:AN33)*100),"0,0",AL33/SUM(AK33:AN33)*100)</f>
        <v>0,0</v>
      </c>
      <c r="AM34" s="282" t="str">
        <f>IF(ISERR(AM33/SUM(AK33:AN33)*100),"0,0",AM33/SUM(AK33:AN33)*100)</f>
        <v>0,0</v>
      </c>
      <c r="AN34" s="283" t="str">
        <f>IF(ISERR(AN33/SUM(AK33:AN33)*100),"0,0",AN33/SUM(AK33:AN33)*100)</f>
        <v>0,0</v>
      </c>
      <c r="AO34" s="284" t="str">
        <f>IF(ISERR(SUM(AK33*5,AL33*4,AM33*3,AN33*2)/SUM(AK33:AN33)),"-",SUM(AK33*5,AL33*4,AM33*3,AN33*2)/SUM(AK33:AN33))</f>
        <v>-</v>
      </c>
      <c r="AP34" s="281" t="str">
        <f>IF(ISERR(AP33/SUM(AP33:AS33)*100),"0,0",AP33/SUM(AP33:AS33)*100)</f>
        <v>0,0</v>
      </c>
      <c r="AQ34" s="282" t="str">
        <f>IF(ISERR(AQ33/SUM(AP33:AS33)*100),"0,0",AQ33/SUM(AP33:AS33)*100)</f>
        <v>0,0</v>
      </c>
      <c r="AR34" s="282" t="str">
        <f>IF(ISERR(AR33/SUM(AP33:AS33)*100),"0,0",AR33/SUM(AP33:AS33)*100)</f>
        <v>0,0</v>
      </c>
      <c r="AS34" s="283" t="str">
        <f>IF(ISERR(AS33/SUM(AP33:AS33)*100),"0,0",AS33/SUM(AP33:AS33)*100)</f>
        <v>0,0</v>
      </c>
      <c r="AT34" s="284" t="str">
        <f>IF(ISERR(SUM(AP33*5,AQ33*4,AR33*3,AS33*2)/SUM(AP33:AS33)),"-",SUM(AP33*5,AQ33*4,AR33*3,AS33*2)/SUM(AP33:AS33))</f>
        <v>-</v>
      </c>
      <c r="AU34" s="281" t="str">
        <f>IF(ISERR(AU33/SUM(AU33:AX33)*100),"0,0",AU33/SUM(AU33:AX33)*100)</f>
        <v>0,0</v>
      </c>
      <c r="AV34" s="282" t="str">
        <f>IF(ISERR(AV33/SUM(AU33:AX33)*100),"0,0",AV33/SUM(AU33:AX33)*100)</f>
        <v>0,0</v>
      </c>
      <c r="AW34" s="282" t="str">
        <f>IF(ISERR(AW33/SUM(AU33:AX33)*100),"0,0",AW33/SUM(AU33:AX33)*100)</f>
        <v>0,0</v>
      </c>
      <c r="AX34" s="283" t="str">
        <f>IF(ISERR(AX33/SUM(AU33:AX33)*100),"0,0",AX33/SUM(AU33:AX33)*100)</f>
        <v>0,0</v>
      </c>
      <c r="AY34" s="284" t="str">
        <f>IF(ISERR(SUM(AU33*5,AV33*4,AW33*3,AX33*2)/SUM(AU33:AX33)),"-",SUM(AU33*5,AV33*4,AW33*3,AX33*2)/SUM(AU33:AX33))</f>
        <v>-</v>
      </c>
      <c r="AZ34" s="281" t="str">
        <f>IF(ISERR(AZ33/SUM(AZ33:BC33)*100),"0,0",AZ33/SUM(AZ33:BC33)*100)</f>
        <v>0,0</v>
      </c>
      <c r="BA34" s="282" t="str">
        <f>IF(ISERR(BA33/SUM(AZ33:BC33)*100),"0,0",BA33/SUM(AZ33:BC33)*100)</f>
        <v>0,0</v>
      </c>
      <c r="BB34" s="282" t="str">
        <f>IF(ISERR(BB33/SUM(AZ33:BC33)*100),"0,0",BB33/SUM(AZ33:BC33)*100)</f>
        <v>0,0</v>
      </c>
      <c r="BC34" s="283" t="str">
        <f>IF(ISERR(BC33/SUM(AZ33:BC33)*100),"0,0",BC33/SUM(AZ33:BC33)*100)</f>
        <v>0,0</v>
      </c>
      <c r="BD34" s="284" t="str">
        <f>IF(ISERR(SUM(AZ33*5,BA33*4,BB33*3,BC33*2)/SUM(AZ33:BC33)),"-",SUM(AZ33*5,BA33*4,BB33*3,BC33*2)/SUM(AZ33:BC33))</f>
        <v>-</v>
      </c>
      <c r="BE34" s="281" t="str">
        <f>IF(ISERR(BE33/SUM(BE33:BH33)*100),"0,0",BE33/SUM(BE33:BH33)*100)</f>
        <v>0,0</v>
      </c>
      <c r="BF34" s="282" t="str">
        <f>IF(ISERR(BF33/SUM(BE33:BH33)*100),"0,0",BF33/SUM(BE33:BH33)*100)</f>
        <v>0,0</v>
      </c>
      <c r="BG34" s="282" t="str">
        <f>IF(ISERR(BG33/SUM(BE33:BH33)*100),"0,0",BG33/SUM(BE33:BH33)*100)</f>
        <v>0,0</v>
      </c>
      <c r="BH34" s="283" t="str">
        <f>IF(ISERR(BH33/SUM(BE33:BH33)*100),"0,0",BH33/SUM(BE33:BH33)*100)</f>
        <v>0,0</v>
      </c>
      <c r="BI34" s="284" t="str">
        <f>IF(ISERR(SUM(BE33*5,BF33*4,BG33*3,BH33*2)/SUM(BE33:BH33)),"-",SUM(BE33*5,BF33*4,BG33*3,BH33*2)/SUM(BE33:BH33))</f>
        <v>-</v>
      </c>
      <c r="BJ34" s="281" t="str">
        <f>IF(ISERR(BJ33/SUM(BJ33:BM33)*100),"0,0",BJ33/SUM(BJ33:BM33)*100)</f>
        <v>0,0</v>
      </c>
      <c r="BK34" s="282" t="str">
        <f>IF(ISERR(BK33/SUM(BJ33:BM33)*100),"0,0",BK33/SUM(BJ33:BM33)*100)</f>
        <v>0,0</v>
      </c>
      <c r="BL34" s="282" t="str">
        <f>IF(ISERR(BL33/SUM(BJ33:BM33)*100),"0,0",BL33/SUM(BJ33:BM33)*100)</f>
        <v>0,0</v>
      </c>
      <c r="BM34" s="283" t="str">
        <f>IF(ISERR(BM33/SUM(BJ33:BM33)*100),"0,0",BM33/SUM(BJ33:BM33)*100)</f>
        <v>0,0</v>
      </c>
      <c r="BN34" s="284" t="str">
        <f>IF(ISERR(SUM(BJ33*5,BK33*4,BL33*3,BM33*2)/SUM(BJ33:BM33)),"-",SUM(BJ33*5,BK33*4,BL33*3,BM33*2)/SUM(BJ33:BM33))</f>
        <v>-</v>
      </c>
      <c r="BO34" s="95"/>
      <c r="BP34" s="297">
        <f>IF(SUM(BN33:BN34)&gt;0,1,0)</f>
        <v>0</v>
      </c>
      <c r="BQ34" s="139"/>
      <c r="BR34" s="141"/>
      <c r="BS34" s="139"/>
    </row>
    <row r="35" spans="1:71" ht="12.95" hidden="1" customHeight="1">
      <c r="A35" s="1296">
        <f>'Учет 4б'!$C$753</f>
        <v>431</v>
      </c>
      <c r="B35" s="269">
        <f>'Учет 4б'!$G$802</f>
        <v>0</v>
      </c>
      <c r="C35" s="270">
        <f>'Учет 4б'!$G$804</f>
        <v>0</v>
      </c>
      <c r="D35" s="270">
        <f>'Учет 4б'!$G$806</f>
        <v>0</v>
      </c>
      <c r="E35" s="271">
        <f>'Учет 4б'!$G$808</f>
        <v>0</v>
      </c>
      <c r="F35" s="272">
        <f>'Учет 4б'!$G$810</f>
        <v>0</v>
      </c>
      <c r="G35" s="269">
        <f>'Учет 4б'!$H$802</f>
        <v>0</v>
      </c>
      <c r="H35" s="270">
        <f>'Учет 4б'!$H$804</f>
        <v>0</v>
      </c>
      <c r="I35" s="270">
        <f>'Учет 4б'!$H$806</f>
        <v>0</v>
      </c>
      <c r="J35" s="271">
        <f>'Учет 4б'!$H$808</f>
        <v>0</v>
      </c>
      <c r="K35" s="272">
        <f>'Учет 4б'!$H$810</f>
        <v>0</v>
      </c>
      <c r="L35" s="269">
        <f>'Учет 4б'!$I$802</f>
        <v>0</v>
      </c>
      <c r="M35" s="270">
        <f>'Учет 4б'!$I$804</f>
        <v>0</v>
      </c>
      <c r="N35" s="270">
        <f>'Учет 4б'!$I$806</f>
        <v>0</v>
      </c>
      <c r="O35" s="271">
        <f>'Учет 4б'!$I$808</f>
        <v>0</v>
      </c>
      <c r="P35" s="272">
        <f>'Учет 4б'!$I$810</f>
        <v>0</v>
      </c>
      <c r="Q35" s="269">
        <f>'Учет 4б'!$J$802</f>
        <v>0</v>
      </c>
      <c r="R35" s="270">
        <f>'Учет 4б'!$J$804</f>
        <v>0</v>
      </c>
      <c r="S35" s="270">
        <f>'Учет 4б'!$J$806</f>
        <v>0</v>
      </c>
      <c r="T35" s="271">
        <f>'Учет 4б'!$J$808</f>
        <v>0</v>
      </c>
      <c r="U35" s="272">
        <f>'Учет 4б'!$J$810</f>
        <v>0</v>
      </c>
      <c r="V35" s="269">
        <f>'Учет 4б'!$K$802</f>
        <v>0</v>
      </c>
      <c r="W35" s="270">
        <f>'Учет 4б'!$K$804</f>
        <v>0</v>
      </c>
      <c r="X35" s="270">
        <f>'Учет 4б'!$K$806</f>
        <v>0</v>
      </c>
      <c r="Y35" s="271">
        <f>'Учет 4б'!$K$808</f>
        <v>0</v>
      </c>
      <c r="Z35" s="272">
        <f>'Учет 4б'!$K$810</f>
        <v>0</v>
      </c>
      <c r="AA35" s="269">
        <f>'Учет 4б'!$L$802</f>
        <v>0</v>
      </c>
      <c r="AB35" s="270">
        <f>'Учет 4б'!$L$804</f>
        <v>0</v>
      </c>
      <c r="AC35" s="270">
        <f>'Учет 4б'!$L$806</f>
        <v>0</v>
      </c>
      <c r="AD35" s="271">
        <f>'Учет 4б'!$L$808</f>
        <v>0</v>
      </c>
      <c r="AE35" s="272">
        <f>'Учет 4б'!$L$810</f>
        <v>0</v>
      </c>
      <c r="AF35" s="269">
        <f>'Учет 4б'!$M$802</f>
        <v>0</v>
      </c>
      <c r="AG35" s="270">
        <f>'Учет 4б'!$M$804</f>
        <v>0</v>
      </c>
      <c r="AH35" s="270">
        <f>'Учет 4б'!$M$806</f>
        <v>0</v>
      </c>
      <c r="AI35" s="271">
        <f>'Учет 4б'!$M$808</f>
        <v>0</v>
      </c>
      <c r="AJ35" s="272">
        <f>'Учет 4б'!$M$810</f>
        <v>0</v>
      </c>
      <c r="AK35" s="269">
        <f>'Учет 4б'!$N$802</f>
        <v>0</v>
      </c>
      <c r="AL35" s="270">
        <f>'Учет 4б'!$N$804</f>
        <v>0</v>
      </c>
      <c r="AM35" s="270">
        <f>'Учет 4б'!$N$806</f>
        <v>0</v>
      </c>
      <c r="AN35" s="271">
        <f>'Учет 4б'!$N$808</f>
        <v>0</v>
      </c>
      <c r="AO35" s="272">
        <f>'Учет 4б'!$N$810</f>
        <v>0</v>
      </c>
      <c r="AP35" s="269">
        <f>'Учет 1б'!$O$683</f>
        <v>0</v>
      </c>
      <c r="AQ35" s="270">
        <f>'Учет 1б'!$O$685</f>
        <v>0</v>
      </c>
      <c r="AR35" s="270">
        <f>'Учет 1б'!$O$687</f>
        <v>0</v>
      </c>
      <c r="AS35" s="271">
        <f>'Учет 1б'!$O$689</f>
        <v>0</v>
      </c>
      <c r="AT35" s="272">
        <f>'Учет 1б'!$O$691</f>
        <v>0</v>
      </c>
      <c r="AU35" s="269">
        <f>'Учет 4б'!$P$802</f>
        <v>0</v>
      </c>
      <c r="AV35" s="270">
        <f>'Учет 4б'!$P$804</f>
        <v>0</v>
      </c>
      <c r="AW35" s="270">
        <f>'Учет 4б'!$P$806</f>
        <v>0</v>
      </c>
      <c r="AX35" s="271">
        <f>'Учет 4б'!$P$808</f>
        <v>0</v>
      </c>
      <c r="AY35" s="272">
        <f>'Учет 4б'!$P$810</f>
        <v>0</v>
      </c>
      <c r="AZ35" s="269">
        <f>'Учет 4б'!$Q$802</f>
        <v>0</v>
      </c>
      <c r="BA35" s="270">
        <f>'Учет 4б'!$Q$804</f>
        <v>0</v>
      </c>
      <c r="BB35" s="270">
        <f>'Учет 4б'!$Q$806</f>
        <v>0</v>
      </c>
      <c r="BC35" s="271">
        <f>'Учет 4б'!$Q$808</f>
        <v>0</v>
      </c>
      <c r="BD35" s="272">
        <f>'Учет 4б'!$Q$810</f>
        <v>0</v>
      </c>
      <c r="BE35" s="269">
        <f>'Учет 4б'!$R$802</f>
        <v>0</v>
      </c>
      <c r="BF35" s="270">
        <f>'Учет 4б'!$R$804</f>
        <v>0</v>
      </c>
      <c r="BG35" s="270">
        <f>'Учет 4б'!$R$806</f>
        <v>0</v>
      </c>
      <c r="BH35" s="271">
        <f>'Учет 4б'!$R$808</f>
        <v>0</v>
      </c>
      <c r="BI35" s="272">
        <f>'Учет 4б'!$R$810</f>
        <v>0</v>
      </c>
      <c r="BJ35" s="269">
        <f>'Учет 4б'!$S$802</f>
        <v>0</v>
      </c>
      <c r="BK35" s="270">
        <f>'Учет 4б'!$S$804</f>
        <v>0</v>
      </c>
      <c r="BL35" s="270">
        <f>'Учет 4б'!$S$806</f>
        <v>0</v>
      </c>
      <c r="BM35" s="271">
        <f>'Учет 4б'!$S$808</f>
        <v>0</v>
      </c>
      <c r="BN35" s="272">
        <f>'Учет 4б'!$S$810</f>
        <v>0</v>
      </c>
      <c r="BO35" s="94"/>
      <c r="BP35" s="297">
        <f>IF(SUM(BN35:BN36)&gt;0,1,0)</f>
        <v>0</v>
      </c>
      <c r="BQ35" s="94"/>
      <c r="BR35" s="94"/>
      <c r="BS35" s="97"/>
    </row>
    <row r="36" spans="1:71" ht="12.95" hidden="1" customHeight="1" thickBot="1">
      <c r="A36" s="1290"/>
      <c r="B36" s="273">
        <f>'Учет 4б'!$G$803</f>
        <v>0</v>
      </c>
      <c r="C36" s="274">
        <f>'Учет 4б'!$G$805</f>
        <v>0</v>
      </c>
      <c r="D36" s="274">
        <f>'Учет 4б'!$G$807</f>
        <v>0</v>
      </c>
      <c r="E36" s="275">
        <f>'Учет 4б'!$G$809</f>
        <v>0</v>
      </c>
      <c r="F36" s="276">
        <f>'Учет 4б'!$G$811</f>
        <v>0</v>
      </c>
      <c r="G36" s="273">
        <f>'Учет 4б'!$H$803</f>
        <v>0</v>
      </c>
      <c r="H36" s="274">
        <f>'Учет 4б'!$H$805</f>
        <v>0</v>
      </c>
      <c r="I36" s="274">
        <f>'Учет 4б'!$H$807</f>
        <v>0</v>
      </c>
      <c r="J36" s="275">
        <f>'Учет 4б'!$H$809</f>
        <v>0</v>
      </c>
      <c r="K36" s="276">
        <f>'Учет 4б'!$H$811</f>
        <v>0</v>
      </c>
      <c r="L36" s="273">
        <f>'Учет 4б'!$I$803</f>
        <v>0</v>
      </c>
      <c r="M36" s="274">
        <f>'Учет 4б'!$I$805</f>
        <v>0</v>
      </c>
      <c r="N36" s="274">
        <f>'Учет 4б'!$I$807</f>
        <v>0</v>
      </c>
      <c r="O36" s="275">
        <f>'Учет 4б'!$I$809</f>
        <v>0</v>
      </c>
      <c r="P36" s="276">
        <f>'Учет 4б'!$I$811</f>
        <v>0</v>
      </c>
      <c r="Q36" s="273">
        <f>'Учет 4б'!$J$803</f>
        <v>0</v>
      </c>
      <c r="R36" s="274">
        <f>'Учет 4б'!$J$805</f>
        <v>0</v>
      </c>
      <c r="S36" s="274">
        <f>'Учет 4б'!$J$807</f>
        <v>0</v>
      </c>
      <c r="T36" s="275">
        <f>'Учет 4б'!$J$809</f>
        <v>0</v>
      </c>
      <c r="U36" s="276">
        <f>'Учет 4б'!$J$811</f>
        <v>0</v>
      </c>
      <c r="V36" s="273">
        <f>'Учет 4б'!$K$803</f>
        <v>0</v>
      </c>
      <c r="W36" s="274">
        <f>'Учет 4б'!$K$805</f>
        <v>0</v>
      </c>
      <c r="X36" s="274">
        <f>'Учет 4б'!$K$807</f>
        <v>0</v>
      </c>
      <c r="Y36" s="275">
        <f>'Учет 4б'!$K$809</f>
        <v>0</v>
      </c>
      <c r="Z36" s="276">
        <f>'Учет 4б'!$K$811</f>
        <v>0</v>
      </c>
      <c r="AA36" s="273">
        <f>'Учет 4б'!$L$803</f>
        <v>0</v>
      </c>
      <c r="AB36" s="274">
        <f>'Учет 4б'!$L$805</f>
        <v>0</v>
      </c>
      <c r="AC36" s="274">
        <f>'Учет 4б'!$L$807</f>
        <v>0</v>
      </c>
      <c r="AD36" s="275">
        <f>'Учет 4б'!$L$809</f>
        <v>0</v>
      </c>
      <c r="AE36" s="276">
        <f>'Учет 4б'!$L$811</f>
        <v>0</v>
      </c>
      <c r="AF36" s="273">
        <f>'Учет 4б'!$M$803</f>
        <v>0</v>
      </c>
      <c r="AG36" s="274">
        <f>'Учет 4б'!$M$805</f>
        <v>0</v>
      </c>
      <c r="AH36" s="274">
        <f>'Учет 4б'!$M$807</f>
        <v>0</v>
      </c>
      <c r="AI36" s="275">
        <f>'Учет 4б'!$M$809</f>
        <v>0</v>
      </c>
      <c r="AJ36" s="276">
        <f>'Учет 4б'!$M$811</f>
        <v>0</v>
      </c>
      <c r="AK36" s="273">
        <f>'Учет 4б'!$N$803</f>
        <v>0</v>
      </c>
      <c r="AL36" s="274">
        <f>'Учет 4б'!$N$805</f>
        <v>0</v>
      </c>
      <c r="AM36" s="274">
        <f>'Учет 4б'!$N$807</f>
        <v>0</v>
      </c>
      <c r="AN36" s="275">
        <f>'Учет 4б'!$N$809</f>
        <v>0</v>
      </c>
      <c r="AO36" s="276">
        <f>'Учет 4б'!$N$811</f>
        <v>0</v>
      </c>
      <c r="AP36" s="273">
        <f>'Учет 1б'!$O$684</f>
        <v>0</v>
      </c>
      <c r="AQ36" s="274">
        <f>'Учет 1б'!$O$686</f>
        <v>0</v>
      </c>
      <c r="AR36" s="274">
        <f>'Учет 1б'!$O$688</f>
        <v>0</v>
      </c>
      <c r="AS36" s="275">
        <f>'Учет 1б'!$O$690</f>
        <v>0</v>
      </c>
      <c r="AT36" s="276">
        <f>'Учет 1б'!$O$692</f>
        <v>0</v>
      </c>
      <c r="AU36" s="273">
        <f>'Учет 4б'!$P$803</f>
        <v>0</v>
      </c>
      <c r="AV36" s="274">
        <f>'Учет 4б'!$P$805</f>
        <v>0</v>
      </c>
      <c r="AW36" s="274">
        <f>'Учет 4б'!$P$807</f>
        <v>0</v>
      </c>
      <c r="AX36" s="275">
        <f>'Учет 4б'!$P$809</f>
        <v>0</v>
      </c>
      <c r="AY36" s="276">
        <f>'Учет 4б'!$P$811</f>
        <v>0</v>
      </c>
      <c r="AZ36" s="273">
        <f>'Учет 4б'!$Q$803</f>
        <v>0</v>
      </c>
      <c r="BA36" s="274">
        <f>'Учет 4б'!$Q$805</f>
        <v>0</v>
      </c>
      <c r="BB36" s="274">
        <f>'Учет 4б'!$Q$807</f>
        <v>0</v>
      </c>
      <c r="BC36" s="275">
        <f>'Учет 4б'!$Q$809</f>
        <v>0</v>
      </c>
      <c r="BD36" s="276">
        <f>'Учет 4б'!$Q$811</f>
        <v>0</v>
      </c>
      <c r="BE36" s="273">
        <f>'Учет 4б'!$R$803</f>
        <v>0</v>
      </c>
      <c r="BF36" s="274">
        <f>'Учет 4б'!$R$805</f>
        <v>0</v>
      </c>
      <c r="BG36" s="274">
        <f>'Учет 4б'!$R$807</f>
        <v>0</v>
      </c>
      <c r="BH36" s="275">
        <f>'Учет 4б'!$R$809</f>
        <v>0</v>
      </c>
      <c r="BI36" s="276">
        <f>'Учет 4б'!$R$811</f>
        <v>0</v>
      </c>
      <c r="BJ36" s="273">
        <f>'Учет 4б'!$S$803</f>
        <v>0</v>
      </c>
      <c r="BK36" s="274">
        <f>'Учет 4б'!$S$805</f>
        <v>0</v>
      </c>
      <c r="BL36" s="274">
        <f>'Учет 4б'!$S$807</f>
        <v>0</v>
      </c>
      <c r="BM36" s="275">
        <f>'Учет 4б'!$S$809</f>
        <v>0</v>
      </c>
      <c r="BN36" s="276">
        <f>'Учет 4б'!$S$811</f>
        <v>0</v>
      </c>
      <c r="BO36" s="95"/>
      <c r="BP36" s="297">
        <f>IF(SUM(BN35:BN36)&gt;0,1,0)</f>
        <v>0</v>
      </c>
      <c r="BQ36" s="139"/>
      <c r="BR36" s="96"/>
      <c r="BS36" s="97"/>
    </row>
    <row r="37" spans="1:71" ht="12.95" hidden="1" customHeight="1">
      <c r="A37" s="1290">
        <f>'Учет 4б'!$C$813</f>
        <v>432</v>
      </c>
      <c r="B37" s="269">
        <f>'Учет 4б'!$G$862</f>
        <v>0</v>
      </c>
      <c r="C37" s="270">
        <f>'Учет 4б'!$G$864</f>
        <v>0</v>
      </c>
      <c r="D37" s="270">
        <f>'Учет 4б'!$G$866</f>
        <v>0</v>
      </c>
      <c r="E37" s="271">
        <f>'Учет 4б'!$G$868</f>
        <v>0</v>
      </c>
      <c r="F37" s="272">
        <f>'Учет 4б'!$G$870</f>
        <v>0</v>
      </c>
      <c r="G37" s="269">
        <f>'Учет 4б'!$H$862</f>
        <v>0</v>
      </c>
      <c r="H37" s="270">
        <f>'Учет 4б'!$H$864</f>
        <v>0</v>
      </c>
      <c r="I37" s="270">
        <f>'Учет 4б'!$H$866</f>
        <v>0</v>
      </c>
      <c r="J37" s="271">
        <f>'Учет 4б'!$H$868</f>
        <v>0</v>
      </c>
      <c r="K37" s="272">
        <f>'Учет 4б'!$H$870</f>
        <v>0</v>
      </c>
      <c r="L37" s="269">
        <f>'Учет 4б'!$I$862</f>
        <v>0</v>
      </c>
      <c r="M37" s="270">
        <f>'Учет 4б'!$I$864</f>
        <v>0</v>
      </c>
      <c r="N37" s="270">
        <f>'Учет 4б'!$I$866</f>
        <v>0</v>
      </c>
      <c r="O37" s="271">
        <f>'Учет 4б'!$I$868</f>
        <v>0</v>
      </c>
      <c r="P37" s="272">
        <f>'Учет 4б'!$I$870</f>
        <v>0</v>
      </c>
      <c r="Q37" s="269">
        <f>'Учет 4б'!$J$862</f>
        <v>0</v>
      </c>
      <c r="R37" s="270">
        <f>'Учет 4б'!$J$864</f>
        <v>0</v>
      </c>
      <c r="S37" s="270">
        <f>'Учет 4б'!$J$866</f>
        <v>0</v>
      </c>
      <c r="T37" s="271">
        <f>'Учет 4б'!$J$868</f>
        <v>0</v>
      </c>
      <c r="U37" s="272">
        <f>'Учет 4б'!$J$870</f>
        <v>0</v>
      </c>
      <c r="V37" s="269">
        <f>'Учет 4б'!$K$862</f>
        <v>0</v>
      </c>
      <c r="W37" s="270">
        <f>'Учет 4б'!$K$864</f>
        <v>0</v>
      </c>
      <c r="X37" s="270">
        <f>'Учет 4б'!$K$866</f>
        <v>0</v>
      </c>
      <c r="Y37" s="271">
        <f>'Учет 4б'!$K$868</f>
        <v>0</v>
      </c>
      <c r="Z37" s="272">
        <f>'Учет 4б'!$K$870</f>
        <v>0</v>
      </c>
      <c r="AA37" s="269">
        <f>'Учет 4б'!$L$862</f>
        <v>0</v>
      </c>
      <c r="AB37" s="270">
        <f>'Учет 4б'!$L$864</f>
        <v>0</v>
      </c>
      <c r="AC37" s="270">
        <f>'Учет 4б'!$L$866</f>
        <v>0</v>
      </c>
      <c r="AD37" s="271">
        <f>'Учет 4б'!$L$868</f>
        <v>0</v>
      </c>
      <c r="AE37" s="272">
        <f>'Учет 4б'!$L$870</f>
        <v>0</v>
      </c>
      <c r="AF37" s="269">
        <f>'Учет 4б'!$M$862</f>
        <v>0</v>
      </c>
      <c r="AG37" s="270">
        <f>'Учет 4б'!$M$864</f>
        <v>0</v>
      </c>
      <c r="AH37" s="270">
        <f>'Учет 4б'!$M$866</f>
        <v>0</v>
      </c>
      <c r="AI37" s="271">
        <f>'Учет 4б'!$M$868</f>
        <v>0</v>
      </c>
      <c r="AJ37" s="272">
        <f>'Учет 4б'!$M$870</f>
        <v>0</v>
      </c>
      <c r="AK37" s="269">
        <f>'Учет 4б'!$N$862</f>
        <v>0</v>
      </c>
      <c r="AL37" s="270">
        <f>'Учет 4б'!$N$864</f>
        <v>0</v>
      </c>
      <c r="AM37" s="270">
        <f>'Учет 4б'!$N$866</f>
        <v>0</v>
      </c>
      <c r="AN37" s="271">
        <f>'Учет 4б'!$N$868</f>
        <v>0</v>
      </c>
      <c r="AO37" s="272">
        <f>'Учет 4б'!$N$870</f>
        <v>0</v>
      </c>
      <c r="AP37" s="269">
        <f>'Учет 1б'!$O$743</f>
        <v>0</v>
      </c>
      <c r="AQ37" s="270">
        <f>'Учет 1б'!$O$745</f>
        <v>0</v>
      </c>
      <c r="AR37" s="270">
        <f>'Учет 1б'!$O$747</f>
        <v>0</v>
      </c>
      <c r="AS37" s="271">
        <f>'Учет 1б'!$O$749</f>
        <v>0</v>
      </c>
      <c r="AT37" s="272">
        <f>'Учет 1б'!$O$751</f>
        <v>0</v>
      </c>
      <c r="AU37" s="269">
        <f>'Учет 4б'!$P$862</f>
        <v>0</v>
      </c>
      <c r="AV37" s="270">
        <f>'Учет 4б'!$P$864</f>
        <v>0</v>
      </c>
      <c r="AW37" s="270">
        <f>'Учет 4б'!$P$866</f>
        <v>0</v>
      </c>
      <c r="AX37" s="271">
        <f>'Учет 4б'!$P$868</f>
        <v>0</v>
      </c>
      <c r="AY37" s="272">
        <f>'Учет 4б'!$P$870</f>
        <v>0</v>
      </c>
      <c r="AZ37" s="269">
        <f>'Учет 4б'!$Q$862</f>
        <v>0</v>
      </c>
      <c r="BA37" s="270">
        <f>'Учет 4б'!$Q$864</f>
        <v>0</v>
      </c>
      <c r="BB37" s="270">
        <f>'Учет 4б'!$Q$866</f>
        <v>0</v>
      </c>
      <c r="BC37" s="271">
        <f>'Учет 4б'!$Q$868</f>
        <v>0</v>
      </c>
      <c r="BD37" s="272">
        <f>'Учет 4б'!$Q$870</f>
        <v>0</v>
      </c>
      <c r="BE37" s="269">
        <f>'Учет 4б'!$R$862</f>
        <v>0</v>
      </c>
      <c r="BF37" s="270">
        <f>'Учет 4б'!$R$864</f>
        <v>0</v>
      </c>
      <c r="BG37" s="270">
        <f>'Учет 4б'!$R$866</f>
        <v>0</v>
      </c>
      <c r="BH37" s="271">
        <f>'Учет 4б'!$R$868</f>
        <v>0</v>
      </c>
      <c r="BI37" s="272">
        <f>'Учет 4б'!$R$870</f>
        <v>0</v>
      </c>
      <c r="BJ37" s="269">
        <f>'Учет 4б'!$S$862</f>
        <v>0</v>
      </c>
      <c r="BK37" s="270">
        <f>'Учет 4б'!$S$864</f>
        <v>0</v>
      </c>
      <c r="BL37" s="270">
        <f>'Учет 4б'!$S$866</f>
        <v>0</v>
      </c>
      <c r="BM37" s="271">
        <f>'Учет 4б'!$S$868</f>
        <v>0</v>
      </c>
      <c r="BN37" s="272">
        <f>'Учет 4б'!$S$870</f>
        <v>0</v>
      </c>
      <c r="BO37" s="94"/>
      <c r="BP37" s="297">
        <f>IF(SUM(BN37:BN38)&gt;0,1,0)</f>
        <v>0</v>
      </c>
      <c r="BQ37" s="139"/>
      <c r="BR37" s="94"/>
      <c r="BS37" s="97"/>
    </row>
    <row r="38" spans="1:71" ht="12.95" hidden="1" customHeight="1" thickBot="1">
      <c r="A38" s="1290"/>
      <c r="B38" s="273">
        <f>'Учет 4б'!$G$863</f>
        <v>0</v>
      </c>
      <c r="C38" s="274">
        <f>'Учет 4б'!$G$865</f>
        <v>0</v>
      </c>
      <c r="D38" s="274">
        <f>'Учет 4б'!$G$867</f>
        <v>0</v>
      </c>
      <c r="E38" s="275">
        <f>'Учет 4б'!$G$869</f>
        <v>0</v>
      </c>
      <c r="F38" s="276">
        <f>'Учет 4б'!$G$871</f>
        <v>0</v>
      </c>
      <c r="G38" s="273">
        <f>'Учет 4б'!$H$863</f>
        <v>0</v>
      </c>
      <c r="H38" s="274">
        <f>'Учет 4б'!$H$865</f>
        <v>0</v>
      </c>
      <c r="I38" s="274">
        <f>'Учет 4б'!$H$867</f>
        <v>0</v>
      </c>
      <c r="J38" s="275">
        <f>'Учет 4б'!$H$869</f>
        <v>0</v>
      </c>
      <c r="K38" s="276">
        <f>'Учет 4б'!$H$871</f>
        <v>0</v>
      </c>
      <c r="L38" s="273">
        <f>'Учет 4б'!$I$863</f>
        <v>0</v>
      </c>
      <c r="M38" s="274">
        <f>'Учет 4б'!$I$865</f>
        <v>0</v>
      </c>
      <c r="N38" s="274">
        <f>'Учет 4б'!$I$867</f>
        <v>0</v>
      </c>
      <c r="O38" s="275">
        <f>'Учет 4б'!$I$869</f>
        <v>0</v>
      </c>
      <c r="P38" s="276">
        <f>'Учет 4б'!$I$871</f>
        <v>0</v>
      </c>
      <c r="Q38" s="273">
        <f>'Учет 4б'!$J$863</f>
        <v>0</v>
      </c>
      <c r="R38" s="274">
        <f>'Учет 4б'!$J$865</f>
        <v>0</v>
      </c>
      <c r="S38" s="274">
        <f>'Учет 4б'!$J$867</f>
        <v>0</v>
      </c>
      <c r="T38" s="275">
        <f>'Учет 4б'!$J$869</f>
        <v>0</v>
      </c>
      <c r="U38" s="276">
        <f>'Учет 4б'!$J$871</f>
        <v>0</v>
      </c>
      <c r="V38" s="273">
        <f>'Учет 4б'!$K$863</f>
        <v>0</v>
      </c>
      <c r="W38" s="274">
        <f>'Учет 4б'!$K$865</f>
        <v>0</v>
      </c>
      <c r="X38" s="274">
        <f>'Учет 4б'!$K$867</f>
        <v>0</v>
      </c>
      <c r="Y38" s="275">
        <f>'Учет 4б'!$K$869</f>
        <v>0</v>
      </c>
      <c r="Z38" s="276">
        <f>'Учет 4б'!$K$871</f>
        <v>0</v>
      </c>
      <c r="AA38" s="273">
        <f>'Учет 4б'!$L$863</f>
        <v>0</v>
      </c>
      <c r="AB38" s="274">
        <f>'Учет 4б'!$L$865</f>
        <v>0</v>
      </c>
      <c r="AC38" s="274">
        <f>'Учет 4б'!$L$867</f>
        <v>0</v>
      </c>
      <c r="AD38" s="275">
        <f>'Учет 4б'!$L$869</f>
        <v>0</v>
      </c>
      <c r="AE38" s="276">
        <f>'Учет 4б'!$L$871</f>
        <v>0</v>
      </c>
      <c r="AF38" s="273">
        <f>'Учет 4б'!$M$863</f>
        <v>0</v>
      </c>
      <c r="AG38" s="274">
        <f>'Учет 4б'!$M$865</f>
        <v>0</v>
      </c>
      <c r="AH38" s="274">
        <f>'Учет 4б'!$M$867</f>
        <v>0</v>
      </c>
      <c r="AI38" s="275">
        <f>'Учет 4б'!$M$869</f>
        <v>0</v>
      </c>
      <c r="AJ38" s="276">
        <f>'Учет 4б'!$M$871</f>
        <v>0</v>
      </c>
      <c r="AK38" s="273">
        <f>'Учет 4б'!$N$863</f>
        <v>0</v>
      </c>
      <c r="AL38" s="274">
        <f>'Учет 4б'!$N$865</f>
        <v>0</v>
      </c>
      <c r="AM38" s="274">
        <f>'Учет 4б'!$N$867</f>
        <v>0</v>
      </c>
      <c r="AN38" s="275">
        <f>'Учет 4б'!$N$869</f>
        <v>0</v>
      </c>
      <c r="AO38" s="276">
        <f>'Учет 4б'!$N$871</f>
        <v>0</v>
      </c>
      <c r="AP38" s="273">
        <f>'Учет 1б'!$O$744</f>
        <v>0</v>
      </c>
      <c r="AQ38" s="274">
        <f>'Учет 1б'!$O$746</f>
        <v>0</v>
      </c>
      <c r="AR38" s="274">
        <f>'Учет 1б'!$O$748</f>
        <v>0</v>
      </c>
      <c r="AS38" s="275">
        <f>'Учет 1б'!$O$750</f>
        <v>0</v>
      </c>
      <c r="AT38" s="276">
        <f>'Учет 1б'!$O$752</f>
        <v>0</v>
      </c>
      <c r="AU38" s="273">
        <f>'Учет 4б'!$P$863</f>
        <v>0</v>
      </c>
      <c r="AV38" s="274">
        <f>'Учет 4б'!$P$865</f>
        <v>0</v>
      </c>
      <c r="AW38" s="274">
        <f>'Учет 4б'!$P$867</f>
        <v>0</v>
      </c>
      <c r="AX38" s="275">
        <f>'Учет 4б'!$P$869</f>
        <v>0</v>
      </c>
      <c r="AY38" s="276">
        <f>'Учет 4б'!$P$871</f>
        <v>0</v>
      </c>
      <c r="AZ38" s="273">
        <f>'Учет 4б'!$Q$863</f>
        <v>0</v>
      </c>
      <c r="BA38" s="274">
        <f>'Учет 4б'!$Q$865</f>
        <v>0</v>
      </c>
      <c r="BB38" s="274">
        <f>'Учет 4б'!$Q$867</f>
        <v>0</v>
      </c>
      <c r="BC38" s="275">
        <f>'Учет 4б'!$Q$869</f>
        <v>0</v>
      </c>
      <c r="BD38" s="276">
        <f>'Учет 4б'!$Q$871</f>
        <v>0</v>
      </c>
      <c r="BE38" s="273">
        <f>'Учет 4б'!$R$863</f>
        <v>0</v>
      </c>
      <c r="BF38" s="274">
        <f>'Учет 4б'!$R$865</f>
        <v>0</v>
      </c>
      <c r="BG38" s="274">
        <f>'Учет 4б'!$R$867</f>
        <v>0</v>
      </c>
      <c r="BH38" s="275">
        <f>'Учет 4б'!$R$869</f>
        <v>0</v>
      </c>
      <c r="BI38" s="276">
        <f>'Учет 4б'!$R$871</f>
        <v>0</v>
      </c>
      <c r="BJ38" s="273">
        <f>'Учет 4б'!$S$863</f>
        <v>0</v>
      </c>
      <c r="BK38" s="274">
        <f>'Учет 4б'!$S$865</f>
        <v>0</v>
      </c>
      <c r="BL38" s="274">
        <f>'Учет 4б'!$S$867</f>
        <v>0</v>
      </c>
      <c r="BM38" s="275">
        <f>'Учет 4б'!$S$869</f>
        <v>0</v>
      </c>
      <c r="BN38" s="276">
        <f>'Учет 4б'!$S$871</f>
        <v>0</v>
      </c>
      <c r="BO38" s="95"/>
      <c r="BP38" s="297">
        <f>IF(SUM(BN37:BN38)&gt;0,1,0)</f>
        <v>0</v>
      </c>
      <c r="BQ38" s="139"/>
      <c r="BR38" s="96"/>
      <c r="BS38" s="97"/>
    </row>
    <row r="39" spans="1:71" ht="12.95" hidden="1" customHeight="1">
      <c r="A39" s="1290">
        <f>'Учет 4б'!$C$873</f>
        <v>433</v>
      </c>
      <c r="B39" s="269">
        <f>'Учет 4б'!$G$922</f>
        <v>0</v>
      </c>
      <c r="C39" s="270">
        <f>'Учет 4б'!$G$924</f>
        <v>0</v>
      </c>
      <c r="D39" s="270">
        <f>'Учет 4б'!$G$926</f>
        <v>0</v>
      </c>
      <c r="E39" s="271">
        <f>'Учет 4б'!$G$928</f>
        <v>0</v>
      </c>
      <c r="F39" s="272">
        <f>'Учет 4б'!$G$930</f>
        <v>0</v>
      </c>
      <c r="G39" s="269">
        <f>'Учет 4б'!$H$922</f>
        <v>0</v>
      </c>
      <c r="H39" s="270">
        <f>'Учет 4б'!$H$924</f>
        <v>0</v>
      </c>
      <c r="I39" s="270">
        <f>'Учет 4б'!$H$926</f>
        <v>0</v>
      </c>
      <c r="J39" s="271">
        <f>'Учет 4б'!$H$928</f>
        <v>0</v>
      </c>
      <c r="K39" s="272">
        <f>'Учет 4б'!$H$930</f>
        <v>0</v>
      </c>
      <c r="L39" s="269">
        <f>'Учет 4б'!$I$922</f>
        <v>0</v>
      </c>
      <c r="M39" s="270">
        <f>'Учет 4б'!$I$924</f>
        <v>0</v>
      </c>
      <c r="N39" s="270">
        <f>'Учет 4б'!$I$926</f>
        <v>0</v>
      </c>
      <c r="O39" s="271">
        <f>'Учет 4б'!$I$928</f>
        <v>0</v>
      </c>
      <c r="P39" s="272">
        <f>'Учет 4б'!$I$930</f>
        <v>0</v>
      </c>
      <c r="Q39" s="269">
        <f>'Учет 4б'!$J$922</f>
        <v>0</v>
      </c>
      <c r="R39" s="270">
        <f>'Учет 4б'!$J$924</f>
        <v>0</v>
      </c>
      <c r="S39" s="270">
        <f>'Учет 4б'!$J$926</f>
        <v>0</v>
      </c>
      <c r="T39" s="271">
        <f>'Учет 4б'!$J$928</f>
        <v>0</v>
      </c>
      <c r="U39" s="272">
        <f>'Учет 4б'!$J$930</f>
        <v>0</v>
      </c>
      <c r="V39" s="269">
        <f>'Учет 4б'!$K$922</f>
        <v>0</v>
      </c>
      <c r="W39" s="270">
        <f>'Учет 4б'!$K$924</f>
        <v>0</v>
      </c>
      <c r="X39" s="270">
        <f>'Учет 4б'!$K$926</f>
        <v>0</v>
      </c>
      <c r="Y39" s="271">
        <f>'Учет 4б'!$K$928</f>
        <v>0</v>
      </c>
      <c r="Z39" s="272">
        <f>'Учет 4б'!$K$930</f>
        <v>0</v>
      </c>
      <c r="AA39" s="269">
        <f>'Учет 4б'!$L$922</f>
        <v>0</v>
      </c>
      <c r="AB39" s="270">
        <f>'Учет 4б'!$L$924</f>
        <v>0</v>
      </c>
      <c r="AC39" s="270">
        <f>'Учет 4б'!$L$926</f>
        <v>0</v>
      </c>
      <c r="AD39" s="271">
        <f>'Учет 4б'!$L$928</f>
        <v>0</v>
      </c>
      <c r="AE39" s="272">
        <f>'Учет 4б'!$L$930</f>
        <v>0</v>
      </c>
      <c r="AF39" s="269">
        <f>'Учет 4б'!$M$922</f>
        <v>0</v>
      </c>
      <c r="AG39" s="270">
        <f>'Учет 4б'!$M$924</f>
        <v>0</v>
      </c>
      <c r="AH39" s="270">
        <f>'Учет 4б'!$M$926</f>
        <v>0</v>
      </c>
      <c r="AI39" s="271">
        <f>'Учет 4б'!$M$928</f>
        <v>0</v>
      </c>
      <c r="AJ39" s="272">
        <f>'Учет 4б'!$M$930</f>
        <v>0</v>
      </c>
      <c r="AK39" s="269">
        <f>'Учет 4б'!$N$922</f>
        <v>0</v>
      </c>
      <c r="AL39" s="270">
        <f>'Учет 4б'!$N$924</f>
        <v>0</v>
      </c>
      <c r="AM39" s="270">
        <f>'Учет 4б'!$N$926</f>
        <v>0</v>
      </c>
      <c r="AN39" s="271">
        <f>'Учет 4б'!$N$928</f>
        <v>0</v>
      </c>
      <c r="AO39" s="272">
        <f>'Учет 4б'!$N$930</f>
        <v>0</v>
      </c>
      <c r="AP39" s="269">
        <f>'Учет 1б'!$O$803</f>
        <v>0</v>
      </c>
      <c r="AQ39" s="270">
        <f>'Учет 1б'!$O$805</f>
        <v>0</v>
      </c>
      <c r="AR39" s="270">
        <f>'Учет 1б'!$O$807</f>
        <v>0</v>
      </c>
      <c r="AS39" s="271">
        <f>'Учет 1б'!$O$809</f>
        <v>0</v>
      </c>
      <c r="AT39" s="272">
        <f>'Учет 1б'!$O$811</f>
        <v>0</v>
      </c>
      <c r="AU39" s="269">
        <f>'Учет 4б'!$P$922</f>
        <v>0</v>
      </c>
      <c r="AV39" s="270">
        <f>'Учет 4б'!$P$924</f>
        <v>0</v>
      </c>
      <c r="AW39" s="270">
        <f>'Учет 4б'!$P$926</f>
        <v>0</v>
      </c>
      <c r="AX39" s="271">
        <f>'Учет 4б'!$P$928</f>
        <v>0</v>
      </c>
      <c r="AY39" s="272">
        <f>'Учет 4б'!$P$930</f>
        <v>0</v>
      </c>
      <c r="AZ39" s="269">
        <f>'Учет 4б'!$Q$922</f>
        <v>0</v>
      </c>
      <c r="BA39" s="270">
        <f>'Учет 4б'!$Q$924</f>
        <v>0</v>
      </c>
      <c r="BB39" s="270">
        <f>'Учет 4б'!$Q$926</f>
        <v>0</v>
      </c>
      <c r="BC39" s="271">
        <f>'Учет 4б'!$Q$928</f>
        <v>0</v>
      </c>
      <c r="BD39" s="272">
        <f>'Учет 4б'!$Q$930</f>
        <v>0</v>
      </c>
      <c r="BE39" s="269">
        <f>'Учет 4б'!$R$922</f>
        <v>0</v>
      </c>
      <c r="BF39" s="270">
        <f>'Учет 4б'!$R$924</f>
        <v>0</v>
      </c>
      <c r="BG39" s="270">
        <f>'Учет 4б'!$R$926</f>
        <v>0</v>
      </c>
      <c r="BH39" s="271">
        <f>'Учет 4б'!$R$928</f>
        <v>0</v>
      </c>
      <c r="BI39" s="272">
        <f>'Учет 4б'!$R$930</f>
        <v>0</v>
      </c>
      <c r="BJ39" s="269">
        <f>'Учет 4б'!$S$922</f>
        <v>0</v>
      </c>
      <c r="BK39" s="270">
        <f>'Учет 4б'!$S$924</f>
        <v>0</v>
      </c>
      <c r="BL39" s="270">
        <f>'Учет 4б'!$S$926</f>
        <v>0</v>
      </c>
      <c r="BM39" s="271">
        <f>'Учет 4б'!$S$928</f>
        <v>0</v>
      </c>
      <c r="BN39" s="272">
        <f>'Учет 4б'!$S$930</f>
        <v>0</v>
      </c>
      <c r="BO39" s="94"/>
      <c r="BP39" s="297">
        <f>IF(SUM(BN39:BN40)&gt;0,1,0)</f>
        <v>0</v>
      </c>
      <c r="BQ39" s="139"/>
      <c r="BR39" s="94"/>
      <c r="BS39" s="97"/>
    </row>
    <row r="40" spans="1:71" ht="12.95" hidden="1" customHeight="1" thickBot="1">
      <c r="A40" s="1290"/>
      <c r="B40" s="273">
        <f>'Учет 4б'!$G$923</f>
        <v>0</v>
      </c>
      <c r="C40" s="274">
        <f>'Учет 4б'!$G$925</f>
        <v>0</v>
      </c>
      <c r="D40" s="274">
        <f>'Учет 4б'!$G$927</f>
        <v>0</v>
      </c>
      <c r="E40" s="275">
        <f>'Учет 4б'!$G$929</f>
        <v>0</v>
      </c>
      <c r="F40" s="276">
        <f>'Учет 4б'!$G$931</f>
        <v>0</v>
      </c>
      <c r="G40" s="273">
        <f>'Учет 4б'!$H$923</f>
        <v>0</v>
      </c>
      <c r="H40" s="274">
        <f>'Учет 4б'!$H$925</f>
        <v>0</v>
      </c>
      <c r="I40" s="274">
        <f>'Учет 4б'!$H$927</f>
        <v>0</v>
      </c>
      <c r="J40" s="275">
        <f>'Учет 4б'!$H$929</f>
        <v>0</v>
      </c>
      <c r="K40" s="276">
        <f>'Учет 4б'!$H$931</f>
        <v>0</v>
      </c>
      <c r="L40" s="273">
        <f>'Учет 4б'!$I$923</f>
        <v>0</v>
      </c>
      <c r="M40" s="274">
        <f>'Учет 4б'!$I$925</f>
        <v>0</v>
      </c>
      <c r="N40" s="274">
        <f>'Учет 4б'!$I$927</f>
        <v>0</v>
      </c>
      <c r="O40" s="275">
        <f>'Учет 4б'!$I$929</f>
        <v>0</v>
      </c>
      <c r="P40" s="276">
        <f>'Учет 4б'!$I$931</f>
        <v>0</v>
      </c>
      <c r="Q40" s="273">
        <f>'Учет 4б'!$J$923</f>
        <v>0</v>
      </c>
      <c r="R40" s="274">
        <f>'Учет 4б'!$J$925</f>
        <v>0</v>
      </c>
      <c r="S40" s="274">
        <f>'Учет 4б'!$J$927</f>
        <v>0</v>
      </c>
      <c r="T40" s="275">
        <f>'Учет 4б'!$J$929</f>
        <v>0</v>
      </c>
      <c r="U40" s="276">
        <f>'Учет 4б'!$J$931</f>
        <v>0</v>
      </c>
      <c r="V40" s="273">
        <f>'Учет 4б'!$K$923</f>
        <v>0</v>
      </c>
      <c r="W40" s="274">
        <f>'Учет 4б'!$K$925</f>
        <v>0</v>
      </c>
      <c r="X40" s="274">
        <f>'Учет 4б'!$K$927</f>
        <v>0</v>
      </c>
      <c r="Y40" s="275">
        <f>'Учет 4б'!$K$929</f>
        <v>0</v>
      </c>
      <c r="Z40" s="276">
        <f>'Учет 4б'!$K$931</f>
        <v>0</v>
      </c>
      <c r="AA40" s="273">
        <f>'Учет 4б'!$L$923</f>
        <v>0</v>
      </c>
      <c r="AB40" s="274">
        <f>'Учет 4б'!$L$925</f>
        <v>0</v>
      </c>
      <c r="AC40" s="274">
        <f>'Учет 4б'!$L$927</f>
        <v>0</v>
      </c>
      <c r="AD40" s="275">
        <f>'Учет 4б'!$L$929</f>
        <v>0</v>
      </c>
      <c r="AE40" s="276">
        <f>'Учет 4б'!$L$931</f>
        <v>0</v>
      </c>
      <c r="AF40" s="273">
        <f>'Учет 4б'!$M$923</f>
        <v>0</v>
      </c>
      <c r="AG40" s="274">
        <f>'Учет 4б'!$M$925</f>
        <v>0</v>
      </c>
      <c r="AH40" s="274">
        <f>'Учет 4б'!$M$927</f>
        <v>0</v>
      </c>
      <c r="AI40" s="275">
        <f>'Учет 4б'!$M$929</f>
        <v>0</v>
      </c>
      <c r="AJ40" s="276">
        <f>'Учет 4б'!$M$931</f>
        <v>0</v>
      </c>
      <c r="AK40" s="273">
        <f>'Учет 4б'!$N$923</f>
        <v>0</v>
      </c>
      <c r="AL40" s="274">
        <f>'Учет 4б'!$N$925</f>
        <v>0</v>
      </c>
      <c r="AM40" s="274">
        <f>'Учет 4б'!$N$927</f>
        <v>0</v>
      </c>
      <c r="AN40" s="275">
        <f>'Учет 4б'!$N$929</f>
        <v>0</v>
      </c>
      <c r="AO40" s="276">
        <f>'Учет 4б'!$N$931</f>
        <v>0</v>
      </c>
      <c r="AP40" s="273">
        <f>'Учет 1б'!$O$804</f>
        <v>0</v>
      </c>
      <c r="AQ40" s="274">
        <f>'Учет 1б'!$O$806</f>
        <v>0</v>
      </c>
      <c r="AR40" s="274">
        <f>'Учет 1б'!$O$808</f>
        <v>0</v>
      </c>
      <c r="AS40" s="275">
        <f>'Учет 1б'!$O$810</f>
        <v>0</v>
      </c>
      <c r="AT40" s="276">
        <f>'Учет 1б'!$O$812</f>
        <v>0</v>
      </c>
      <c r="AU40" s="273">
        <f>'Учет 4б'!$P$923</f>
        <v>0</v>
      </c>
      <c r="AV40" s="274">
        <f>'Учет 4б'!$P$925</f>
        <v>0</v>
      </c>
      <c r="AW40" s="274">
        <f>'Учет 4б'!$P$927</f>
        <v>0</v>
      </c>
      <c r="AX40" s="275">
        <f>'Учет 4б'!$P$929</f>
        <v>0</v>
      </c>
      <c r="AY40" s="276">
        <f>'Учет 4б'!$P$931</f>
        <v>0</v>
      </c>
      <c r="AZ40" s="273">
        <f>'Учет 4б'!$Q$923</f>
        <v>0</v>
      </c>
      <c r="BA40" s="274">
        <f>'Учет 4б'!$Q$925</f>
        <v>0</v>
      </c>
      <c r="BB40" s="274">
        <f>'Учет 4б'!$Q$927</f>
        <v>0</v>
      </c>
      <c r="BC40" s="275">
        <f>'Учет 4б'!$Q$929</f>
        <v>0</v>
      </c>
      <c r="BD40" s="276">
        <f>'Учет 4б'!$Q$931</f>
        <v>0</v>
      </c>
      <c r="BE40" s="273">
        <f>'Учет 4б'!$R$923</f>
        <v>0</v>
      </c>
      <c r="BF40" s="274">
        <f>'Учет 4б'!$R$925</f>
        <v>0</v>
      </c>
      <c r="BG40" s="274">
        <f>'Учет 4б'!$R$927</f>
        <v>0</v>
      </c>
      <c r="BH40" s="275">
        <f>'Учет 4б'!$R$929</f>
        <v>0</v>
      </c>
      <c r="BI40" s="276">
        <f>'Учет 4б'!$R$931</f>
        <v>0</v>
      </c>
      <c r="BJ40" s="273">
        <f>'Учет 4б'!$S$923</f>
        <v>0</v>
      </c>
      <c r="BK40" s="274">
        <f>'Учет 4б'!$S$925</f>
        <v>0</v>
      </c>
      <c r="BL40" s="274">
        <f>'Учет 4б'!$S$927</f>
        <v>0</v>
      </c>
      <c r="BM40" s="275">
        <f>'Учет 4б'!$S$929</f>
        <v>0</v>
      </c>
      <c r="BN40" s="276">
        <f>'Учет 4б'!$S$931</f>
        <v>0</v>
      </c>
      <c r="BO40" s="95"/>
      <c r="BP40" s="297">
        <f>IF(SUM(BN39:BN40)&gt;0,1,0)</f>
        <v>0</v>
      </c>
      <c r="BQ40" s="95"/>
      <c r="BR40" s="96"/>
      <c r="BS40" s="97"/>
    </row>
    <row r="41" spans="1:71" ht="12.95" hidden="1" customHeight="1">
      <c r="A41" s="1290">
        <f>'Учет 4б'!$C$933</f>
        <v>434</v>
      </c>
      <c r="B41" s="269">
        <f>'Учет 4б'!$G$982</f>
        <v>0</v>
      </c>
      <c r="C41" s="270">
        <f>'Учет 4б'!$G$984</f>
        <v>0</v>
      </c>
      <c r="D41" s="270">
        <f>'Учет 4б'!$G$986</f>
        <v>0</v>
      </c>
      <c r="E41" s="271">
        <f>'Учет 4б'!$G$988</f>
        <v>0</v>
      </c>
      <c r="F41" s="272">
        <f>'Учет 4б'!$G$990</f>
        <v>0</v>
      </c>
      <c r="G41" s="269">
        <f>'Учет 4б'!$H$982</f>
        <v>0</v>
      </c>
      <c r="H41" s="270">
        <f>'Учет 4б'!$H$984</f>
        <v>0</v>
      </c>
      <c r="I41" s="270">
        <f>'Учет 4б'!$H$986</f>
        <v>0</v>
      </c>
      <c r="J41" s="271">
        <f>'Учет 4б'!$H$988</f>
        <v>0</v>
      </c>
      <c r="K41" s="272">
        <f>'Учет 4б'!$H$990</f>
        <v>0</v>
      </c>
      <c r="L41" s="269">
        <f>'Учет 4б'!$I$982</f>
        <v>0</v>
      </c>
      <c r="M41" s="270">
        <f>'Учет 4б'!$I$984</f>
        <v>0</v>
      </c>
      <c r="N41" s="270">
        <f>'Учет 4б'!$I$986</f>
        <v>0</v>
      </c>
      <c r="O41" s="271">
        <f>'Учет 4б'!$I$988</f>
        <v>0</v>
      </c>
      <c r="P41" s="272">
        <f>'Учет 4б'!$I$990</f>
        <v>0</v>
      </c>
      <c r="Q41" s="269">
        <f>'Учет 4б'!$J$982</f>
        <v>0</v>
      </c>
      <c r="R41" s="270">
        <f>'Учет 4б'!$J$984</f>
        <v>0</v>
      </c>
      <c r="S41" s="270">
        <f>'Учет 4б'!$J$986</f>
        <v>0</v>
      </c>
      <c r="T41" s="271">
        <f>'Учет 4б'!$J$988</f>
        <v>0</v>
      </c>
      <c r="U41" s="272">
        <f>'Учет 4б'!$J$990</f>
        <v>0</v>
      </c>
      <c r="V41" s="269">
        <f>'Учет 4б'!$K$982</f>
        <v>0</v>
      </c>
      <c r="W41" s="270">
        <f>'Учет 4б'!$K$984</f>
        <v>0</v>
      </c>
      <c r="X41" s="270">
        <f>'Учет 4б'!$K$986</f>
        <v>0</v>
      </c>
      <c r="Y41" s="271">
        <f>'Учет 4б'!$K$988</f>
        <v>0</v>
      </c>
      <c r="Z41" s="272">
        <f>'Учет 4б'!$K$990</f>
        <v>0</v>
      </c>
      <c r="AA41" s="269">
        <f>'Учет 4б'!$L$982</f>
        <v>0</v>
      </c>
      <c r="AB41" s="270">
        <f>'Учет 4б'!$L$984</f>
        <v>0</v>
      </c>
      <c r="AC41" s="270">
        <f>'Учет 4б'!$L$986</f>
        <v>0</v>
      </c>
      <c r="AD41" s="271">
        <f>'Учет 4б'!$L$988</f>
        <v>0</v>
      </c>
      <c r="AE41" s="272">
        <f>'Учет 4б'!$L$990</f>
        <v>0</v>
      </c>
      <c r="AF41" s="269">
        <f>'Учет 4б'!$M$982</f>
        <v>0</v>
      </c>
      <c r="AG41" s="270">
        <f>'Учет 4б'!$M$984</f>
        <v>0</v>
      </c>
      <c r="AH41" s="270">
        <f>'Учет 4б'!$M$986</f>
        <v>0</v>
      </c>
      <c r="AI41" s="271">
        <f>'Учет 4б'!$M$988</f>
        <v>0</v>
      </c>
      <c r="AJ41" s="272">
        <f>'Учет 4б'!$M$990</f>
        <v>0</v>
      </c>
      <c r="AK41" s="269">
        <f>'Учет 4б'!$N$982</f>
        <v>0</v>
      </c>
      <c r="AL41" s="270">
        <f>'Учет 4б'!$N$984</f>
        <v>0</v>
      </c>
      <c r="AM41" s="270">
        <f>'Учет 4б'!$N$986</f>
        <v>0</v>
      </c>
      <c r="AN41" s="271">
        <f>'Учет 4б'!$N$988</f>
        <v>0</v>
      </c>
      <c r="AO41" s="272">
        <f>'Учет 4б'!$N$990</f>
        <v>0</v>
      </c>
      <c r="AP41" s="269">
        <f>'Учет 1б'!$O$863</f>
        <v>0</v>
      </c>
      <c r="AQ41" s="270">
        <f>'Учет 1б'!$O$865</f>
        <v>0</v>
      </c>
      <c r="AR41" s="270">
        <f>'Учет 1б'!$O$867</f>
        <v>0</v>
      </c>
      <c r="AS41" s="271">
        <f>'Учет 1б'!$O$869</f>
        <v>0</v>
      </c>
      <c r="AT41" s="272">
        <f>'Учет 1б'!$O$871</f>
        <v>0</v>
      </c>
      <c r="AU41" s="269">
        <f>'Учет 4б'!$P$982</f>
        <v>0</v>
      </c>
      <c r="AV41" s="270">
        <f>'Учет 4б'!$P$984</f>
        <v>0</v>
      </c>
      <c r="AW41" s="270">
        <f>'Учет 4б'!$P$986</f>
        <v>0</v>
      </c>
      <c r="AX41" s="271">
        <f>'Учет 4б'!$P$988</f>
        <v>0</v>
      </c>
      <c r="AY41" s="272">
        <f>'Учет 4б'!$P$990</f>
        <v>0</v>
      </c>
      <c r="AZ41" s="269">
        <f>'Учет 4б'!$Q$982</f>
        <v>0</v>
      </c>
      <c r="BA41" s="270">
        <f>'Учет 4б'!$Q$984</f>
        <v>0</v>
      </c>
      <c r="BB41" s="270">
        <f>'Учет 4б'!$Q$986</f>
        <v>0</v>
      </c>
      <c r="BC41" s="271">
        <f>'Учет 4б'!$Q$988</f>
        <v>0</v>
      </c>
      <c r="BD41" s="272">
        <f>'Учет 4б'!$Q$990</f>
        <v>0</v>
      </c>
      <c r="BE41" s="269">
        <f>'Учет 4б'!$R$982</f>
        <v>0</v>
      </c>
      <c r="BF41" s="270">
        <f>'Учет 4б'!$R$984</f>
        <v>0</v>
      </c>
      <c r="BG41" s="270">
        <f>'Учет 4б'!$R$986</f>
        <v>0</v>
      </c>
      <c r="BH41" s="271">
        <f>'Учет 4б'!$R$988</f>
        <v>0</v>
      </c>
      <c r="BI41" s="272">
        <f>'Учет 4б'!$R$990</f>
        <v>0</v>
      </c>
      <c r="BJ41" s="269">
        <f>'Учет 4б'!$S$982</f>
        <v>0</v>
      </c>
      <c r="BK41" s="270">
        <f>'Учет 4б'!$S$984</f>
        <v>0</v>
      </c>
      <c r="BL41" s="270">
        <f>'Учет 4б'!$S$986</f>
        <v>0</v>
      </c>
      <c r="BM41" s="271">
        <f>'Учет 4б'!$S$988</f>
        <v>0</v>
      </c>
      <c r="BN41" s="272">
        <f>'Учет 4б'!$S$990</f>
        <v>0</v>
      </c>
      <c r="BO41" s="94"/>
      <c r="BP41" s="297">
        <f>IF(SUM(BN41:BN42)&gt;0,1,0)</f>
        <v>0</v>
      </c>
      <c r="BQ41" s="94"/>
      <c r="BR41" s="94"/>
      <c r="BS41" s="97"/>
    </row>
    <row r="42" spans="1:71" ht="12.95" hidden="1" customHeight="1" thickBot="1">
      <c r="A42" s="1290"/>
      <c r="B42" s="273">
        <f>'Учет 4б'!$G$983</f>
        <v>0</v>
      </c>
      <c r="C42" s="274">
        <f>'Учет 4б'!$G$985</f>
        <v>0</v>
      </c>
      <c r="D42" s="274">
        <f>'Учет 4б'!$G$987</f>
        <v>0</v>
      </c>
      <c r="E42" s="275">
        <f>'Учет 4б'!$G$989</f>
        <v>0</v>
      </c>
      <c r="F42" s="276">
        <f>'Учет 4б'!$G$991</f>
        <v>0</v>
      </c>
      <c r="G42" s="273">
        <f>'Учет 4б'!$H$983</f>
        <v>0</v>
      </c>
      <c r="H42" s="274">
        <f>'Учет 4б'!$H$985</f>
        <v>0</v>
      </c>
      <c r="I42" s="274">
        <f>'Учет 4б'!$H$987</f>
        <v>0</v>
      </c>
      <c r="J42" s="275">
        <f>'Учет 4б'!$H$989</f>
        <v>0</v>
      </c>
      <c r="K42" s="276">
        <f>'Учет 4б'!$H$991</f>
        <v>0</v>
      </c>
      <c r="L42" s="273">
        <f>'Учет 4б'!$I$983</f>
        <v>0</v>
      </c>
      <c r="M42" s="274">
        <f>'Учет 4б'!$I$985</f>
        <v>0</v>
      </c>
      <c r="N42" s="274">
        <f>'Учет 4б'!$I$987</f>
        <v>0</v>
      </c>
      <c r="O42" s="275">
        <f>'Учет 4б'!$I$989</f>
        <v>0</v>
      </c>
      <c r="P42" s="276">
        <f>'Учет 4б'!$I$991</f>
        <v>0</v>
      </c>
      <c r="Q42" s="273">
        <f>'Учет 4б'!$J$983</f>
        <v>0</v>
      </c>
      <c r="R42" s="274">
        <f>'Учет 4б'!$J$985</f>
        <v>0</v>
      </c>
      <c r="S42" s="274">
        <f>'Учет 4б'!$J$987</f>
        <v>0</v>
      </c>
      <c r="T42" s="275">
        <f>'Учет 4б'!$J$989</f>
        <v>0</v>
      </c>
      <c r="U42" s="276">
        <f>'Учет 4б'!$J$991</f>
        <v>0</v>
      </c>
      <c r="V42" s="273">
        <f>'Учет 4б'!$K$983</f>
        <v>0</v>
      </c>
      <c r="W42" s="274">
        <f>'Учет 4б'!$K$985</f>
        <v>0</v>
      </c>
      <c r="X42" s="274">
        <f>'Учет 4б'!$K$987</f>
        <v>0</v>
      </c>
      <c r="Y42" s="275">
        <f>'Учет 4б'!$K$989</f>
        <v>0</v>
      </c>
      <c r="Z42" s="276">
        <f>'Учет 4б'!$K$991</f>
        <v>0</v>
      </c>
      <c r="AA42" s="273">
        <f>'Учет 4б'!$L$983</f>
        <v>0</v>
      </c>
      <c r="AB42" s="274">
        <f>'Учет 4б'!$L$985</f>
        <v>0</v>
      </c>
      <c r="AC42" s="274">
        <f>'Учет 4б'!$L$987</f>
        <v>0</v>
      </c>
      <c r="AD42" s="275">
        <f>'Учет 4б'!$L$989</f>
        <v>0</v>
      </c>
      <c r="AE42" s="276">
        <f>'Учет 4б'!$L$991</f>
        <v>0</v>
      </c>
      <c r="AF42" s="273">
        <f>'Учет 4б'!$M$983</f>
        <v>0</v>
      </c>
      <c r="AG42" s="274">
        <f>'Учет 4б'!$M$985</f>
        <v>0</v>
      </c>
      <c r="AH42" s="274">
        <f>'Учет 4б'!$M$987</f>
        <v>0</v>
      </c>
      <c r="AI42" s="275">
        <f>'Учет 4б'!$M$989</f>
        <v>0</v>
      </c>
      <c r="AJ42" s="276">
        <f>'Учет 4б'!$M$991</f>
        <v>0</v>
      </c>
      <c r="AK42" s="273">
        <f>'Учет 4б'!$N$983</f>
        <v>0</v>
      </c>
      <c r="AL42" s="274">
        <f>'Учет 4б'!$N$985</f>
        <v>0</v>
      </c>
      <c r="AM42" s="274">
        <f>'Учет 4б'!$N$987</f>
        <v>0</v>
      </c>
      <c r="AN42" s="275">
        <f>'Учет 4б'!$N$989</f>
        <v>0</v>
      </c>
      <c r="AO42" s="276">
        <f>'Учет 4б'!$N$991</f>
        <v>0</v>
      </c>
      <c r="AP42" s="273">
        <f>'Учет 1б'!$O$864</f>
        <v>0</v>
      </c>
      <c r="AQ42" s="274">
        <f>'Учет 1б'!$O$866</f>
        <v>0</v>
      </c>
      <c r="AR42" s="274">
        <f>'Учет 1б'!$O$868</f>
        <v>0</v>
      </c>
      <c r="AS42" s="275">
        <f>'Учет 1б'!$O$870</f>
        <v>0</v>
      </c>
      <c r="AT42" s="276">
        <f>'Учет 1б'!$O$872</f>
        <v>0</v>
      </c>
      <c r="AU42" s="273">
        <f>'Учет 4б'!$P$983</f>
        <v>0</v>
      </c>
      <c r="AV42" s="274">
        <f>'Учет 4б'!$P$985</f>
        <v>0</v>
      </c>
      <c r="AW42" s="274">
        <f>'Учет 4б'!$P$987</f>
        <v>0</v>
      </c>
      <c r="AX42" s="275">
        <f>'Учет 4б'!$P$989</f>
        <v>0</v>
      </c>
      <c r="AY42" s="276">
        <f>'Учет 4б'!$P$991</f>
        <v>0</v>
      </c>
      <c r="AZ42" s="273">
        <f>'Учет 4б'!$Q$983</f>
        <v>0</v>
      </c>
      <c r="BA42" s="274">
        <f>'Учет 4б'!$Q$985</f>
        <v>0</v>
      </c>
      <c r="BB42" s="274">
        <f>'Учет 4б'!$Q$987</f>
        <v>0</v>
      </c>
      <c r="BC42" s="275">
        <f>'Учет 4б'!$Q$989</f>
        <v>0</v>
      </c>
      <c r="BD42" s="276">
        <f>'Учет 4б'!$Q$991</f>
        <v>0</v>
      </c>
      <c r="BE42" s="273">
        <f>'Учет 4б'!$R$983</f>
        <v>0</v>
      </c>
      <c r="BF42" s="274">
        <f>'Учет 4б'!$R$985</f>
        <v>0</v>
      </c>
      <c r="BG42" s="274">
        <f>'Учет 4б'!$R$987</f>
        <v>0</v>
      </c>
      <c r="BH42" s="275">
        <f>'Учет 4б'!$R$989</f>
        <v>0</v>
      </c>
      <c r="BI42" s="276">
        <f>'Учет 4б'!$R$991</f>
        <v>0</v>
      </c>
      <c r="BJ42" s="273">
        <f>'Учет 4б'!$S$983</f>
        <v>0</v>
      </c>
      <c r="BK42" s="274">
        <f>'Учет 4б'!$S$985</f>
        <v>0</v>
      </c>
      <c r="BL42" s="274">
        <f>'Учет 4б'!$S$987</f>
        <v>0</v>
      </c>
      <c r="BM42" s="275">
        <f>'Учет 4б'!$S$989</f>
        <v>0</v>
      </c>
      <c r="BN42" s="276">
        <f>'Учет 4б'!$S$991</f>
        <v>0</v>
      </c>
      <c r="BO42" s="95"/>
      <c r="BP42" s="297">
        <f>IF(SUM(BN41:BN42)&gt;0,1,0)</f>
        <v>0</v>
      </c>
      <c r="BQ42" s="95"/>
      <c r="BR42" s="96"/>
      <c r="BS42" s="97"/>
    </row>
    <row r="43" spans="1:71" ht="12.95" hidden="1" customHeight="1">
      <c r="A43" s="1290">
        <f>'Учет 4б'!$C$993</f>
        <v>435</v>
      </c>
      <c r="B43" s="269">
        <f>'Учет 4б'!$G$1042</f>
        <v>0</v>
      </c>
      <c r="C43" s="270">
        <f>'Учет 4б'!$G$1044</f>
        <v>0</v>
      </c>
      <c r="D43" s="270">
        <f>'Учет 4б'!$G$1046</f>
        <v>0</v>
      </c>
      <c r="E43" s="271">
        <f>'Учет 4б'!$G$1048</f>
        <v>0</v>
      </c>
      <c r="F43" s="272">
        <f>'Учет 4б'!$G$1050</f>
        <v>0</v>
      </c>
      <c r="G43" s="269">
        <f>'Учет 4б'!$H$1042</f>
        <v>0</v>
      </c>
      <c r="H43" s="270">
        <f>'Учет 4б'!$H$1044</f>
        <v>0</v>
      </c>
      <c r="I43" s="270">
        <f>'Учет 4б'!$H$1046</f>
        <v>0</v>
      </c>
      <c r="J43" s="271">
        <f>'Учет 4б'!$H$1048</f>
        <v>0</v>
      </c>
      <c r="K43" s="272">
        <f>'Учет 4б'!$H$1050</f>
        <v>0</v>
      </c>
      <c r="L43" s="269">
        <f>'Учет 4б'!$I$1042</f>
        <v>0</v>
      </c>
      <c r="M43" s="270">
        <f>'Учет 4б'!$I$1044</f>
        <v>0</v>
      </c>
      <c r="N43" s="270">
        <f>'Учет 4б'!$I$1046</f>
        <v>0</v>
      </c>
      <c r="O43" s="271">
        <f>'Учет 4б'!$I$1048</f>
        <v>0</v>
      </c>
      <c r="P43" s="272">
        <f>'Учет 4б'!$I$1050</f>
        <v>0</v>
      </c>
      <c r="Q43" s="269">
        <f>'Учет 4б'!$J$1042</f>
        <v>0</v>
      </c>
      <c r="R43" s="270">
        <f>'Учет 4б'!$J$1044</f>
        <v>0</v>
      </c>
      <c r="S43" s="270">
        <f>'Учет 4б'!$J$1046</f>
        <v>0</v>
      </c>
      <c r="T43" s="271">
        <f>'Учет 4б'!$J$1048</f>
        <v>0</v>
      </c>
      <c r="U43" s="272">
        <f>'Учет 4б'!$J$1050</f>
        <v>0</v>
      </c>
      <c r="V43" s="269">
        <f>'Учет 4б'!$K$1042</f>
        <v>0</v>
      </c>
      <c r="W43" s="270">
        <f>'Учет 4б'!$K$1044</f>
        <v>0</v>
      </c>
      <c r="X43" s="270">
        <f>'Учет 4б'!$K$1046</f>
        <v>0</v>
      </c>
      <c r="Y43" s="271">
        <f>'Учет 4б'!$K$1048</f>
        <v>0</v>
      </c>
      <c r="Z43" s="272">
        <f>'Учет 4б'!$K$1050</f>
        <v>0</v>
      </c>
      <c r="AA43" s="269">
        <f>'Учет 4б'!$L$1042</f>
        <v>0</v>
      </c>
      <c r="AB43" s="270">
        <f>'Учет 4б'!$L$1044</f>
        <v>0</v>
      </c>
      <c r="AC43" s="270">
        <f>'Учет 4б'!$L$1046</f>
        <v>0</v>
      </c>
      <c r="AD43" s="271">
        <f>'Учет 4б'!$L$1048</f>
        <v>0</v>
      </c>
      <c r="AE43" s="272">
        <f>'Учет 4б'!$L$1050</f>
        <v>0</v>
      </c>
      <c r="AF43" s="269">
        <f>'Учет 4б'!$M$1042</f>
        <v>0</v>
      </c>
      <c r="AG43" s="270">
        <f>'Учет 4б'!$M$1044</f>
        <v>0</v>
      </c>
      <c r="AH43" s="270">
        <f>'Учет 4б'!$M$1046</f>
        <v>0</v>
      </c>
      <c r="AI43" s="271">
        <f>'Учет 4б'!$M$1048</f>
        <v>0</v>
      </c>
      <c r="AJ43" s="272">
        <f>'Учет 4б'!$M$1050</f>
        <v>0</v>
      </c>
      <c r="AK43" s="269">
        <f>'Учет 4б'!$N$1042</f>
        <v>0</v>
      </c>
      <c r="AL43" s="270">
        <f>'Учет 4б'!$N$1044</f>
        <v>0</v>
      </c>
      <c r="AM43" s="270">
        <f>'Учет 4б'!$N$1046</f>
        <v>0</v>
      </c>
      <c r="AN43" s="271">
        <f>'Учет 4б'!$N$1048</f>
        <v>0</v>
      </c>
      <c r="AO43" s="272">
        <f>'Учет 4б'!$N$1050</f>
        <v>0</v>
      </c>
      <c r="AP43" s="269">
        <f>'Учет 1б'!$O$923</f>
        <v>0</v>
      </c>
      <c r="AQ43" s="270">
        <f>'Учет 1б'!$O$925</f>
        <v>0</v>
      </c>
      <c r="AR43" s="270">
        <f>'Учет 1б'!$O$927</f>
        <v>0</v>
      </c>
      <c r="AS43" s="271">
        <f>'Учет 1б'!$O$929</f>
        <v>0</v>
      </c>
      <c r="AT43" s="272">
        <f>'Учет 1б'!$O$931</f>
        <v>0</v>
      </c>
      <c r="AU43" s="269">
        <f>'Учет 4б'!$P$1042</f>
        <v>0</v>
      </c>
      <c r="AV43" s="270">
        <f>'Учет 4б'!$P$1044</f>
        <v>0</v>
      </c>
      <c r="AW43" s="270">
        <f>'Учет 4б'!$P$1046</f>
        <v>0</v>
      </c>
      <c r="AX43" s="271">
        <f>'Учет 4б'!$P$1048</f>
        <v>0</v>
      </c>
      <c r="AY43" s="272">
        <f>'Учет 4б'!$P$1050</f>
        <v>0</v>
      </c>
      <c r="AZ43" s="269">
        <f>'Учет 4б'!$Q$1042</f>
        <v>0</v>
      </c>
      <c r="BA43" s="270">
        <f>'Учет 4б'!$Q$1044</f>
        <v>0</v>
      </c>
      <c r="BB43" s="270">
        <f>'Учет 4б'!$Q$1046</f>
        <v>0</v>
      </c>
      <c r="BC43" s="271">
        <f>'Учет 4б'!$Q$1048</f>
        <v>0</v>
      </c>
      <c r="BD43" s="272">
        <f>'Учет 4б'!$Q$1050</f>
        <v>0</v>
      </c>
      <c r="BE43" s="269">
        <f>'Учет 4б'!$R$1042</f>
        <v>0</v>
      </c>
      <c r="BF43" s="270">
        <f>'Учет 4б'!$R$1044</f>
        <v>0</v>
      </c>
      <c r="BG43" s="270">
        <f>'Учет 4б'!$R$1046</f>
        <v>0</v>
      </c>
      <c r="BH43" s="271">
        <f>'Учет 4б'!$R$1048</f>
        <v>0</v>
      </c>
      <c r="BI43" s="272">
        <f>'Учет 4б'!$R$1050</f>
        <v>0</v>
      </c>
      <c r="BJ43" s="269">
        <f>'Учет 4б'!$S$1042</f>
        <v>0</v>
      </c>
      <c r="BK43" s="270">
        <f>'Учет 4б'!$S$1044</f>
        <v>0</v>
      </c>
      <c r="BL43" s="270">
        <f>'Учет 4б'!$S$1046</f>
        <v>0</v>
      </c>
      <c r="BM43" s="271">
        <f>'Учет 4б'!$S$1048</f>
        <v>0</v>
      </c>
      <c r="BN43" s="272">
        <f>'Учет 4б'!$S$1050</f>
        <v>0</v>
      </c>
      <c r="BO43" s="94"/>
      <c r="BP43" s="297">
        <f>IF(SUM(BN43:BN44)&gt;0,1,0)</f>
        <v>0</v>
      </c>
      <c r="BQ43" s="94"/>
      <c r="BR43" s="94"/>
      <c r="BS43" s="97"/>
    </row>
    <row r="44" spans="1:71" ht="12.95" hidden="1" customHeight="1" thickBot="1">
      <c r="A44" s="1290"/>
      <c r="B44" s="273">
        <f>'Учет 4б'!$G$1043</f>
        <v>0</v>
      </c>
      <c r="C44" s="274">
        <f>'Учет 4б'!$G$1045</f>
        <v>0</v>
      </c>
      <c r="D44" s="274">
        <f>'Учет 4б'!$G$1047</f>
        <v>0</v>
      </c>
      <c r="E44" s="275">
        <f>'Учет 4б'!$G$1049</f>
        <v>0</v>
      </c>
      <c r="F44" s="276">
        <f>'Учет 4б'!$G$1051</f>
        <v>0</v>
      </c>
      <c r="G44" s="273">
        <f>'Учет 4б'!$H$1043</f>
        <v>0</v>
      </c>
      <c r="H44" s="274">
        <f>'Учет 4б'!$H$1045</f>
        <v>0</v>
      </c>
      <c r="I44" s="274">
        <f>'Учет 4б'!$H$1047</f>
        <v>0</v>
      </c>
      <c r="J44" s="275">
        <f>'Учет 4б'!$H$1049</f>
        <v>0</v>
      </c>
      <c r="K44" s="276">
        <f>'Учет 4б'!$H$1051</f>
        <v>0</v>
      </c>
      <c r="L44" s="273">
        <f>'Учет 4б'!$I$1043</f>
        <v>0</v>
      </c>
      <c r="M44" s="274">
        <f>'Учет 4б'!$I$1045</f>
        <v>0</v>
      </c>
      <c r="N44" s="274">
        <f>'Учет 4б'!$I$1047</f>
        <v>0</v>
      </c>
      <c r="O44" s="275">
        <f>'Учет 4б'!$I$1049</f>
        <v>0</v>
      </c>
      <c r="P44" s="276">
        <f>'Учет 4б'!$I$1051</f>
        <v>0</v>
      </c>
      <c r="Q44" s="273">
        <f>'Учет 4б'!$J$1043</f>
        <v>0</v>
      </c>
      <c r="R44" s="274">
        <f>'Учет 4б'!$J$1045</f>
        <v>0</v>
      </c>
      <c r="S44" s="274">
        <f>'Учет 4б'!$J$1047</f>
        <v>0</v>
      </c>
      <c r="T44" s="275">
        <f>'Учет 4б'!$J$1049</f>
        <v>0</v>
      </c>
      <c r="U44" s="276">
        <f>'Учет 4б'!$J$1051</f>
        <v>0</v>
      </c>
      <c r="V44" s="273">
        <f>'Учет 4б'!$K$1043</f>
        <v>0</v>
      </c>
      <c r="W44" s="274">
        <f>'Учет 4б'!$K$1045</f>
        <v>0</v>
      </c>
      <c r="X44" s="274">
        <f>'Учет 4б'!$K$1047</f>
        <v>0</v>
      </c>
      <c r="Y44" s="275">
        <f>'Учет 4б'!$K$1049</f>
        <v>0</v>
      </c>
      <c r="Z44" s="276">
        <f>'Учет 4б'!$K$1051</f>
        <v>0</v>
      </c>
      <c r="AA44" s="273">
        <f>'Учет 4б'!$L$1043</f>
        <v>0</v>
      </c>
      <c r="AB44" s="274">
        <f>'Учет 4б'!$L$1045</f>
        <v>0</v>
      </c>
      <c r="AC44" s="274">
        <f>'Учет 4б'!$L$1047</f>
        <v>0</v>
      </c>
      <c r="AD44" s="275">
        <f>'Учет 4б'!$L$1049</f>
        <v>0</v>
      </c>
      <c r="AE44" s="276">
        <f>'Учет 4б'!$L$1051</f>
        <v>0</v>
      </c>
      <c r="AF44" s="273">
        <f>'Учет 4б'!$M$1043</f>
        <v>0</v>
      </c>
      <c r="AG44" s="274">
        <f>'Учет 4б'!$M$1045</f>
        <v>0</v>
      </c>
      <c r="AH44" s="274">
        <f>'Учет 4б'!$M$1047</f>
        <v>0</v>
      </c>
      <c r="AI44" s="275">
        <f>'Учет 4б'!$M$1049</f>
        <v>0</v>
      </c>
      <c r="AJ44" s="276">
        <f>'Учет 4б'!$M$1051</f>
        <v>0</v>
      </c>
      <c r="AK44" s="273">
        <f>'Учет 4б'!$N$1043</f>
        <v>0</v>
      </c>
      <c r="AL44" s="274">
        <f>'Учет 4б'!$N$1045</f>
        <v>0</v>
      </c>
      <c r="AM44" s="274">
        <f>'Учет 4б'!$N$1047</f>
        <v>0</v>
      </c>
      <c r="AN44" s="275">
        <f>'Учет 4б'!$N$1049</f>
        <v>0</v>
      </c>
      <c r="AO44" s="276">
        <f>'Учет 4б'!$N$1051</f>
        <v>0</v>
      </c>
      <c r="AP44" s="273">
        <f>'Учет 1б'!$O$924</f>
        <v>0</v>
      </c>
      <c r="AQ44" s="274">
        <f>'Учет 1б'!$O$926</f>
        <v>0</v>
      </c>
      <c r="AR44" s="274">
        <f>'Учет 1б'!$O$928</f>
        <v>0</v>
      </c>
      <c r="AS44" s="275">
        <f>'Учет 1б'!$O$930</f>
        <v>0</v>
      </c>
      <c r="AT44" s="276">
        <f>'Учет 1б'!$O$932</f>
        <v>0</v>
      </c>
      <c r="AU44" s="273">
        <f>'Учет 4б'!$P$1043</f>
        <v>0</v>
      </c>
      <c r="AV44" s="274">
        <f>'Учет 4б'!$P$1045</f>
        <v>0</v>
      </c>
      <c r="AW44" s="274">
        <f>'Учет 4б'!$P$1047</f>
        <v>0</v>
      </c>
      <c r="AX44" s="275">
        <f>'Учет 4б'!$P$1049</f>
        <v>0</v>
      </c>
      <c r="AY44" s="276">
        <f>'Учет 4б'!$P$1051</f>
        <v>0</v>
      </c>
      <c r="AZ44" s="273">
        <f>'Учет 4б'!$Q$1043</f>
        <v>0</v>
      </c>
      <c r="BA44" s="274">
        <f>'Учет 4б'!$Q$1045</f>
        <v>0</v>
      </c>
      <c r="BB44" s="274">
        <f>'Учет 4б'!$Q$1047</f>
        <v>0</v>
      </c>
      <c r="BC44" s="275">
        <f>'Учет 4б'!$Q$1049</f>
        <v>0</v>
      </c>
      <c r="BD44" s="276">
        <f>'Учет 4б'!$Q$1051</f>
        <v>0</v>
      </c>
      <c r="BE44" s="273">
        <f>'Учет 4б'!$R$1043</f>
        <v>0</v>
      </c>
      <c r="BF44" s="274">
        <f>'Учет 4б'!$R$1045</f>
        <v>0</v>
      </c>
      <c r="BG44" s="274">
        <f>'Учет 4б'!$R$1047</f>
        <v>0</v>
      </c>
      <c r="BH44" s="275">
        <f>'Учет 4б'!$R$1049</f>
        <v>0</v>
      </c>
      <c r="BI44" s="276">
        <f>'Учет 4б'!$R$1051</f>
        <v>0</v>
      </c>
      <c r="BJ44" s="273">
        <f>'Учет 4б'!$S$1043</f>
        <v>0</v>
      </c>
      <c r="BK44" s="274">
        <f>'Учет 4б'!$S$1045</f>
        <v>0</v>
      </c>
      <c r="BL44" s="274">
        <f>'Учет 4б'!$S$1047</f>
        <v>0</v>
      </c>
      <c r="BM44" s="275">
        <f>'Учет 4б'!$S$1049</f>
        <v>0</v>
      </c>
      <c r="BN44" s="276">
        <f>'Учет 4б'!$S$1051</f>
        <v>0</v>
      </c>
      <c r="BO44" s="95"/>
      <c r="BP44" s="297">
        <f>IF(SUM(BN43:BN44)&gt;0,1,0)</f>
        <v>0</v>
      </c>
      <c r="BQ44" s="95"/>
      <c r="BR44" s="96"/>
      <c r="BS44" s="97"/>
    </row>
    <row r="45" spans="1:71" ht="12.95" hidden="1" customHeight="1">
      <c r="A45" s="1290">
        <f>'Учет 4б'!$C$1053</f>
        <v>436</v>
      </c>
      <c r="B45" s="269">
        <f>'Учет 4б'!$G$1102</f>
        <v>0</v>
      </c>
      <c r="C45" s="270">
        <f>'Учет 4б'!$G$1104</f>
        <v>0</v>
      </c>
      <c r="D45" s="270">
        <f>'Учет 4б'!$G$1106</f>
        <v>0</v>
      </c>
      <c r="E45" s="271">
        <f>'Учет 4б'!$G$1108</f>
        <v>0</v>
      </c>
      <c r="F45" s="272">
        <f>'Учет 4б'!$G$1110</f>
        <v>0</v>
      </c>
      <c r="G45" s="269">
        <f>'Учет 4б'!$H$1102</f>
        <v>0</v>
      </c>
      <c r="H45" s="270">
        <f>'Учет 4б'!$H$1104</f>
        <v>0</v>
      </c>
      <c r="I45" s="270">
        <f>'Учет 4б'!$H$1106</f>
        <v>0</v>
      </c>
      <c r="J45" s="271">
        <f>'Учет 4б'!$H$1108</f>
        <v>0</v>
      </c>
      <c r="K45" s="272">
        <f>'Учет 4б'!$H$1110</f>
        <v>0</v>
      </c>
      <c r="L45" s="269">
        <f>'Учет 4б'!$I$1102</f>
        <v>0</v>
      </c>
      <c r="M45" s="270">
        <f>'Учет 4б'!$I$1104</f>
        <v>0</v>
      </c>
      <c r="N45" s="270">
        <f>'Учет 4б'!$I$1106</f>
        <v>0</v>
      </c>
      <c r="O45" s="271">
        <f>'Учет 4б'!$I$1108</f>
        <v>0</v>
      </c>
      <c r="P45" s="272">
        <f>'Учет 4б'!$I$1110</f>
        <v>0</v>
      </c>
      <c r="Q45" s="269">
        <f>'Учет 4б'!$J$1102</f>
        <v>0</v>
      </c>
      <c r="R45" s="270">
        <f>'Учет 4б'!$J$1104</f>
        <v>0</v>
      </c>
      <c r="S45" s="270">
        <f>'Учет 4б'!$J$1106</f>
        <v>0</v>
      </c>
      <c r="T45" s="271">
        <f>'Учет 4б'!$J$1108</f>
        <v>0</v>
      </c>
      <c r="U45" s="272">
        <f>'Учет 4б'!$J$1110</f>
        <v>0</v>
      </c>
      <c r="V45" s="269">
        <f>'Учет 4б'!$K$1102</f>
        <v>0</v>
      </c>
      <c r="W45" s="270">
        <f>'Учет 4б'!$K$1104</f>
        <v>0</v>
      </c>
      <c r="X45" s="270">
        <f>'Учет 4б'!$K$1106</f>
        <v>0</v>
      </c>
      <c r="Y45" s="271">
        <f>'Учет 4б'!$K$1108</f>
        <v>0</v>
      </c>
      <c r="Z45" s="272">
        <f>'Учет 4б'!$K$1110</f>
        <v>0</v>
      </c>
      <c r="AA45" s="269">
        <f>'Учет 4б'!$L$1102</f>
        <v>0</v>
      </c>
      <c r="AB45" s="270">
        <f>'Учет 4б'!$L$1104</f>
        <v>0</v>
      </c>
      <c r="AC45" s="270">
        <f>'Учет 4б'!$L$1106</f>
        <v>0</v>
      </c>
      <c r="AD45" s="271">
        <f>'Учет 4б'!$L$1108</f>
        <v>0</v>
      </c>
      <c r="AE45" s="272">
        <f>'Учет 4б'!$L$1110</f>
        <v>0</v>
      </c>
      <c r="AF45" s="269">
        <f>'Учет 4б'!$M$1102</f>
        <v>0</v>
      </c>
      <c r="AG45" s="270">
        <f>'Учет 4б'!$M$1104</f>
        <v>0</v>
      </c>
      <c r="AH45" s="270">
        <f>'Учет 4б'!$M$1106</f>
        <v>0</v>
      </c>
      <c r="AI45" s="271">
        <f>'Учет 4б'!$M$1108</f>
        <v>0</v>
      </c>
      <c r="AJ45" s="272">
        <f>'Учет 4б'!$M$1110</f>
        <v>0</v>
      </c>
      <c r="AK45" s="269">
        <f>'Учет 4б'!$N$1102</f>
        <v>0</v>
      </c>
      <c r="AL45" s="270">
        <f>'Учет 4б'!$N$1104</f>
        <v>0</v>
      </c>
      <c r="AM45" s="270">
        <f>'Учет 4б'!$N$1106</f>
        <v>0</v>
      </c>
      <c r="AN45" s="271">
        <f>'Учет 4б'!$N$1108</f>
        <v>0</v>
      </c>
      <c r="AO45" s="272">
        <f>'Учет 4б'!$N$1110</f>
        <v>0</v>
      </c>
      <c r="AP45" s="269">
        <f>'Учет 1б'!$O$983</f>
        <v>0</v>
      </c>
      <c r="AQ45" s="270">
        <f>'Учет 1б'!$O$985</f>
        <v>0</v>
      </c>
      <c r="AR45" s="270">
        <f>'Учет 1б'!$O$987</f>
        <v>0</v>
      </c>
      <c r="AS45" s="271">
        <f>'Учет 1б'!$O$989</f>
        <v>0</v>
      </c>
      <c r="AT45" s="272">
        <f>'Учет 1б'!$O$991</f>
        <v>0</v>
      </c>
      <c r="AU45" s="269">
        <f>'Учет 4б'!$P$1102</f>
        <v>0</v>
      </c>
      <c r="AV45" s="270">
        <f>'Учет 4б'!$P$1104</f>
        <v>0</v>
      </c>
      <c r="AW45" s="270">
        <f>'Учет 4б'!$P$1106</f>
        <v>0</v>
      </c>
      <c r="AX45" s="271">
        <f>'Учет 4б'!$P$1108</f>
        <v>0</v>
      </c>
      <c r="AY45" s="272">
        <f>'Учет 4б'!$P$1110</f>
        <v>0</v>
      </c>
      <c r="AZ45" s="269">
        <f>'Учет 4б'!$Q$1102</f>
        <v>0</v>
      </c>
      <c r="BA45" s="270">
        <f>'Учет 4б'!$Q$1104</f>
        <v>0</v>
      </c>
      <c r="BB45" s="270">
        <f>'Учет 4б'!$Q$1106</f>
        <v>0</v>
      </c>
      <c r="BC45" s="271">
        <f>'Учет 4б'!$Q$1108</f>
        <v>0</v>
      </c>
      <c r="BD45" s="272">
        <f>'Учет 4б'!$Q$1110</f>
        <v>0</v>
      </c>
      <c r="BE45" s="269">
        <f>'Учет 4б'!$R$1102</f>
        <v>0</v>
      </c>
      <c r="BF45" s="270">
        <f>'Учет 4б'!$R$1104</f>
        <v>0</v>
      </c>
      <c r="BG45" s="270">
        <f>'Учет 4б'!$R$1106</f>
        <v>0</v>
      </c>
      <c r="BH45" s="271">
        <f>'Учет 4б'!$R$1108</f>
        <v>0</v>
      </c>
      <c r="BI45" s="272">
        <f>'Учет 4б'!$R$1110</f>
        <v>0</v>
      </c>
      <c r="BJ45" s="269">
        <f>'Учет 4б'!$S$1102</f>
        <v>0</v>
      </c>
      <c r="BK45" s="270">
        <f>'Учет 4б'!$S$1104</f>
        <v>0</v>
      </c>
      <c r="BL45" s="270">
        <f>'Учет 4б'!$S$1106</f>
        <v>0</v>
      </c>
      <c r="BM45" s="271">
        <f>'Учет 4б'!$S$1108</f>
        <v>0</v>
      </c>
      <c r="BN45" s="272">
        <f>'Учет 4б'!$S$1110</f>
        <v>0</v>
      </c>
      <c r="BO45" s="94"/>
      <c r="BP45" s="297">
        <f>IF(SUM(BN45:BN46)&gt;0,1,0)</f>
        <v>0</v>
      </c>
      <c r="BQ45" s="94"/>
      <c r="BR45" s="94"/>
      <c r="BS45" s="97"/>
    </row>
    <row r="46" spans="1:71" ht="12.95" hidden="1" customHeight="1" thickBot="1">
      <c r="A46" s="1297"/>
      <c r="B46" s="273">
        <f>'Учет 4б'!$G$1103</f>
        <v>0</v>
      </c>
      <c r="C46" s="274">
        <f>'Учет 4б'!$G$1105</f>
        <v>0</v>
      </c>
      <c r="D46" s="274">
        <f>'Учет 4б'!$G$1107</f>
        <v>0</v>
      </c>
      <c r="E46" s="275">
        <f>'Учет 4б'!$G$1109</f>
        <v>0</v>
      </c>
      <c r="F46" s="276">
        <f>'Учет 4б'!$G$1111</f>
        <v>0</v>
      </c>
      <c r="G46" s="273">
        <f>'Учет 4б'!$H$1103</f>
        <v>0</v>
      </c>
      <c r="H46" s="274">
        <f>'Учет 4б'!$H$1105</f>
        <v>0</v>
      </c>
      <c r="I46" s="274">
        <f>'Учет 4б'!$H$1107</f>
        <v>0</v>
      </c>
      <c r="J46" s="275">
        <f>'Учет 4б'!$H$1109</f>
        <v>0</v>
      </c>
      <c r="K46" s="276">
        <f>'Учет 4б'!$H$1111</f>
        <v>0</v>
      </c>
      <c r="L46" s="273">
        <f>'Учет 4б'!$I$1103</f>
        <v>0</v>
      </c>
      <c r="M46" s="274">
        <f>'Учет 4б'!$I$1105</f>
        <v>0</v>
      </c>
      <c r="N46" s="274">
        <f>'Учет 4б'!$I$1107</f>
        <v>0</v>
      </c>
      <c r="O46" s="275">
        <f>'Учет 4б'!$I$1109</f>
        <v>0</v>
      </c>
      <c r="P46" s="276">
        <f>'Учет 4б'!$I$1111</f>
        <v>0</v>
      </c>
      <c r="Q46" s="273">
        <f>'Учет 4б'!$J$1103</f>
        <v>0</v>
      </c>
      <c r="R46" s="274">
        <f>'Учет 4б'!$J$1105</f>
        <v>0</v>
      </c>
      <c r="S46" s="274">
        <f>'Учет 4б'!$J$1107</f>
        <v>0</v>
      </c>
      <c r="T46" s="275">
        <f>'Учет 4б'!$J$1109</f>
        <v>0</v>
      </c>
      <c r="U46" s="276">
        <f>'Учет 4б'!$J$1111</f>
        <v>0</v>
      </c>
      <c r="V46" s="273">
        <f>'Учет 4б'!$K$1103</f>
        <v>0</v>
      </c>
      <c r="W46" s="274">
        <f>'Учет 4б'!$K$1105</f>
        <v>0</v>
      </c>
      <c r="X46" s="274">
        <f>'Учет 4б'!$K$1107</f>
        <v>0</v>
      </c>
      <c r="Y46" s="275">
        <f>'Учет 4б'!$K$1109</f>
        <v>0</v>
      </c>
      <c r="Z46" s="276">
        <f>'Учет 4б'!$K$1111</f>
        <v>0</v>
      </c>
      <c r="AA46" s="273">
        <f>'Учет 4б'!$L$1103</f>
        <v>0</v>
      </c>
      <c r="AB46" s="274">
        <f>'Учет 4б'!$L$1105</f>
        <v>0</v>
      </c>
      <c r="AC46" s="274">
        <f>'Учет 4б'!$L$1107</f>
        <v>0</v>
      </c>
      <c r="AD46" s="275">
        <f>'Учет 4б'!$L$1109</f>
        <v>0</v>
      </c>
      <c r="AE46" s="276">
        <f>'Учет 4б'!$L$1111</f>
        <v>0</v>
      </c>
      <c r="AF46" s="273">
        <f>'Учет 4б'!$M$1103</f>
        <v>0</v>
      </c>
      <c r="AG46" s="274">
        <f>'Учет 4б'!$M$1105</f>
        <v>0</v>
      </c>
      <c r="AH46" s="274">
        <f>'Учет 4б'!$M$1107</f>
        <v>0</v>
      </c>
      <c r="AI46" s="275">
        <f>'Учет 4б'!$M$1109</f>
        <v>0</v>
      </c>
      <c r="AJ46" s="276">
        <f>'Учет 4б'!$M$1111</f>
        <v>0</v>
      </c>
      <c r="AK46" s="273">
        <f>'Учет 4б'!$N$1103</f>
        <v>0</v>
      </c>
      <c r="AL46" s="274">
        <f>'Учет 4б'!$N$1105</f>
        <v>0</v>
      </c>
      <c r="AM46" s="274">
        <f>'Учет 4б'!$N$1107</f>
        <v>0</v>
      </c>
      <c r="AN46" s="275">
        <f>'Учет 4б'!$N$1109</f>
        <v>0</v>
      </c>
      <c r="AO46" s="276">
        <f>'Учет 4б'!$N$1111</f>
        <v>0</v>
      </c>
      <c r="AP46" s="273">
        <f>'Учет 1б'!$O$984</f>
        <v>0</v>
      </c>
      <c r="AQ46" s="274">
        <f>'Учет 1б'!$O$986</f>
        <v>0</v>
      </c>
      <c r="AR46" s="274">
        <f>'Учет 1б'!$O$988</f>
        <v>0</v>
      </c>
      <c r="AS46" s="275">
        <f>'Учет 1б'!$O$990</f>
        <v>0</v>
      </c>
      <c r="AT46" s="276">
        <f>'Учет 1б'!$O$992</f>
        <v>0</v>
      </c>
      <c r="AU46" s="273">
        <f>'Учет 4б'!$P$1103</f>
        <v>0</v>
      </c>
      <c r="AV46" s="274">
        <f>'Учет 4б'!$P$1105</f>
        <v>0</v>
      </c>
      <c r="AW46" s="274">
        <f>'Учет 4б'!$P$1107</f>
        <v>0</v>
      </c>
      <c r="AX46" s="275">
        <f>'Учет 4б'!$P$1109</f>
        <v>0</v>
      </c>
      <c r="AY46" s="276">
        <f>'Учет 4б'!$P$1111</f>
        <v>0</v>
      </c>
      <c r="AZ46" s="273">
        <f>'Учет 4б'!$Q$1103</f>
        <v>0</v>
      </c>
      <c r="BA46" s="274">
        <f>'Учет 4б'!$Q$1105</f>
        <v>0</v>
      </c>
      <c r="BB46" s="274">
        <f>'Учет 4б'!$Q$1107</f>
        <v>0</v>
      </c>
      <c r="BC46" s="275">
        <f>'Учет 4б'!$Q$1109</f>
        <v>0</v>
      </c>
      <c r="BD46" s="276">
        <f>'Учет 4б'!$Q$1111</f>
        <v>0</v>
      </c>
      <c r="BE46" s="273">
        <f>'Учет 4б'!$R$1103</f>
        <v>0</v>
      </c>
      <c r="BF46" s="274">
        <f>'Учет 4б'!$R$1105</f>
        <v>0</v>
      </c>
      <c r="BG46" s="274">
        <f>'Учет 4б'!$R$1107</f>
        <v>0</v>
      </c>
      <c r="BH46" s="275">
        <f>'Учет 4б'!$R$1109</f>
        <v>0</v>
      </c>
      <c r="BI46" s="276">
        <f>'Учет 4б'!$R$1111</f>
        <v>0</v>
      </c>
      <c r="BJ46" s="273">
        <f>'Учет 4б'!$S$1103</f>
        <v>0</v>
      </c>
      <c r="BK46" s="274">
        <f>'Учет 4б'!$S$1105</f>
        <v>0</v>
      </c>
      <c r="BL46" s="274">
        <f>'Учет 4б'!$S$1107</f>
        <v>0</v>
      </c>
      <c r="BM46" s="275">
        <f>'Учет 4б'!$S$1109</f>
        <v>0</v>
      </c>
      <c r="BN46" s="276">
        <f>'Учет 4б'!$S$1111</f>
        <v>0</v>
      </c>
      <c r="BO46" s="95"/>
      <c r="BP46" s="297">
        <f>IF(SUM(BN45:BN46)&gt;0,1,0)</f>
        <v>0</v>
      </c>
      <c r="BQ46" s="95"/>
      <c r="BR46" s="96"/>
      <c r="BS46" s="97"/>
    </row>
    <row r="47" spans="1:71" ht="12.95" hidden="1" customHeight="1">
      <c r="A47" s="1291">
        <v>43</v>
      </c>
      <c r="B47" s="277">
        <f>SUM(B35,B37,B39,B41,B43,B45)</f>
        <v>0</v>
      </c>
      <c r="C47" s="278">
        <f>SUM(C35,C37,C39,C41,C43,C45)</f>
        <v>0</v>
      </c>
      <c r="D47" s="278">
        <f>SUM(D35,D37,D39,D41,D43,D45)</f>
        <v>0</v>
      </c>
      <c r="E47" s="279">
        <f>SUM(E35,E37,E39,E41,E43,E45)</f>
        <v>0</v>
      </c>
      <c r="F47" s="280" t="str">
        <f>IF(SUM(B48:E48)=0,"-",IF(AND(E48&lt;=5,B48&gt;=50),5,IF(AND(E48&lt;=10,(B48+C48)&gt;=50),4,IF(E48&lt;=15,3,2))))</f>
        <v>-</v>
      </c>
      <c r="G47" s="277">
        <f>SUM(G35,G37,G39,G41,G43,G45)</f>
        <v>0</v>
      </c>
      <c r="H47" s="278">
        <f>SUM(H35,H37,H39,H41,H43,H45)</f>
        <v>0</v>
      </c>
      <c r="I47" s="278">
        <f>SUM(I35,I37,I39,I41,I43,I45)</f>
        <v>0</v>
      </c>
      <c r="J47" s="279">
        <f>SUM(J35,J37,J39,J41,J43,J45)</f>
        <v>0</v>
      </c>
      <c r="K47" s="280" t="str">
        <f>IF(SUM(G48:J48)=0,"-",IF(AND(J48&lt;=5,G48&gt;=50),5,IF(AND(J48&lt;=10,(G48+H48)&gt;=50),4,IF(J48&lt;=15,3,2))))</f>
        <v>-</v>
      </c>
      <c r="L47" s="277">
        <f>SUM(L35,L37,L39,L41,L43,L45)</f>
        <v>0</v>
      </c>
      <c r="M47" s="278">
        <f>SUM(M35,M37,M39,M41,M43,M45)</f>
        <v>0</v>
      </c>
      <c r="N47" s="278">
        <f>SUM(N35,N37,N39,N41,N43,N45)</f>
        <v>0</v>
      </c>
      <c r="O47" s="279">
        <f>SUM(O35,O37,O39,O41,O43,O45)</f>
        <v>0</v>
      </c>
      <c r="P47" s="280" t="str">
        <f>IF(SUM(L48:O48)=0,"-",IF(AND(O48&lt;=5,L48&gt;=50),5,IF(AND(O48&lt;=10,(L48+M48)&gt;=50),4,IF(O48&lt;=15,3,2))))</f>
        <v>-</v>
      </c>
      <c r="Q47" s="277">
        <f>SUM(Q35,Q37,Q39,Q41,Q43,Q45)</f>
        <v>0</v>
      </c>
      <c r="R47" s="278">
        <f>SUM(R35,R37,R39,R41,R43,R45)</f>
        <v>0</v>
      </c>
      <c r="S47" s="278">
        <f>SUM(S35,S37,S39,S41,S43,S45)</f>
        <v>0</v>
      </c>
      <c r="T47" s="279">
        <f>SUM(T35,T37,T39,T41,T43,T45)</f>
        <v>0</v>
      </c>
      <c r="U47" s="280" t="str">
        <f>IF(SUM(Q48:T48)=0,"-",IF(AND(T48&lt;=5,Q48&gt;=50),5,IF(AND(T48&lt;=10,(Q48+R48)&gt;=50),4,IF(T48&lt;=15,3,2))))</f>
        <v>-</v>
      </c>
      <c r="V47" s="277">
        <f>SUM(V35,V37,V39,V41,V43,V45)</f>
        <v>0</v>
      </c>
      <c r="W47" s="278">
        <f>SUM(W35,W37,W39,W41,W43,W45)</f>
        <v>0</v>
      </c>
      <c r="X47" s="278">
        <f>SUM(X35,X37,X39,X41,X43,X45)</f>
        <v>0</v>
      </c>
      <c r="Y47" s="279">
        <f>SUM(Y35,Y37,Y39,Y41,Y43,Y45)</f>
        <v>0</v>
      </c>
      <c r="Z47" s="280" t="str">
        <f>IF(SUM(V48:Y48)=0,"-",IF(AND(Y48&lt;=5,V48&gt;=50),5,IF(AND(Y48&lt;=10,(V48+W48)&gt;=50),4,IF(Y48&lt;=15,3,2))))</f>
        <v>-</v>
      </c>
      <c r="AA47" s="277">
        <f>SUM(AA35,AA37,AA39,AA41,AA43,AA45)</f>
        <v>0</v>
      </c>
      <c r="AB47" s="278">
        <f>SUM(AB35,AB37,AB39,AB41,AB43,AB45)</f>
        <v>0</v>
      </c>
      <c r="AC47" s="278">
        <f>SUM(AC35,AC37,AC39,AC41,AC43,AC45)</f>
        <v>0</v>
      </c>
      <c r="AD47" s="279">
        <f>SUM(AD35,AD37,AD39,AD41,AD43,AD45)</f>
        <v>0</v>
      </c>
      <c r="AE47" s="280" t="str">
        <f>IF(SUM(AA48:AD48)=0,"-",IF(AND(AD48&lt;=5,AA48&gt;=50),5,IF(AND(AD48&lt;=10,(AA48+AB48)&gt;=50),4,IF(AD48&lt;=15,3,2))))</f>
        <v>-</v>
      </c>
      <c r="AF47" s="277">
        <f>SUM(AF35,AF37,AF39,AF41,AF43,AF45)</f>
        <v>0</v>
      </c>
      <c r="AG47" s="278">
        <f>SUM(AG35,AG37,AG39,AG41,AG43,AG45)</f>
        <v>0</v>
      </c>
      <c r="AH47" s="278">
        <f>SUM(AH35,AH37,AH39,AH41,AH43,AH45)</f>
        <v>0</v>
      </c>
      <c r="AI47" s="279">
        <f>SUM(AI35,AI37,AI39,AI41,AI43,AI45)</f>
        <v>0</v>
      </c>
      <c r="AJ47" s="280" t="str">
        <f>IF(SUM(AF48:AI48)=0,"-",IF(AND(AI48&lt;=5,AF48&gt;=50),5,IF(AND(AI48&lt;=10,(AF48+AG48)&gt;=50),4,IF(AI48&lt;=15,3,2))))</f>
        <v>-</v>
      </c>
      <c r="AK47" s="277">
        <f>SUM(AK35,AK37,AK39,AK41,AK43,AK45)</f>
        <v>0</v>
      </c>
      <c r="AL47" s="278">
        <f>SUM(AL35,AL37,AL39,AL41,AL43,AL45)</f>
        <v>0</v>
      </c>
      <c r="AM47" s="278">
        <f>SUM(AM35,AM37,AM39,AM41,AM43,AM45)</f>
        <v>0</v>
      </c>
      <c r="AN47" s="279">
        <f>SUM(AN35,AN37,AN39,AN41,AN43,AN45)</f>
        <v>0</v>
      </c>
      <c r="AO47" s="280" t="str">
        <f>IF(SUM(AK48:AN48)=0,"-",IF(AND(AN48&lt;=5,AK48&gt;=50),5,IF(AND(AN48&lt;=10,(AK48+AL48)&gt;=50),4,IF(AN48&lt;=15,3,2))))</f>
        <v>-</v>
      </c>
      <c r="AP47" s="277">
        <f>SUM(AP35,AP37,AP39,AP41,AP43,AP45)</f>
        <v>0</v>
      </c>
      <c r="AQ47" s="278">
        <f>SUM(AQ35,AQ37,AQ39,AQ41,AQ43,AQ45)</f>
        <v>0</v>
      </c>
      <c r="AR47" s="278">
        <f>SUM(AR35,AR37,AR39,AR41,AR43,AR45)</f>
        <v>0</v>
      </c>
      <c r="AS47" s="279">
        <f>SUM(AS35,AS37,AS39,AS41,AS43,AS45)</f>
        <v>0</v>
      </c>
      <c r="AT47" s="280" t="str">
        <f>IF(SUM(AP48:AS48)=0,"-",IF(AND(AS48&lt;=5,AP48&gt;=50),5,IF(AND(AS48&lt;=10,(AP48+AQ48)&gt;=50),4,IF(AS48&lt;=15,3,2))))</f>
        <v>-</v>
      </c>
      <c r="AU47" s="277">
        <f>SUM(AU35,AU37,AU39,AU41,AU43,AU45)</f>
        <v>0</v>
      </c>
      <c r="AV47" s="278">
        <f>SUM(AV35,AV37,AV39,AV41,AV43,AV45)</f>
        <v>0</v>
      </c>
      <c r="AW47" s="278">
        <f>SUM(AW35,AW37,AW39,AW41,AW43,AW45)</f>
        <v>0</v>
      </c>
      <c r="AX47" s="279">
        <f>SUM(AX35,AX37,AX39,AX41,AX43,AX45)</f>
        <v>0</v>
      </c>
      <c r="AY47" s="280" t="str">
        <f>IF(SUM(AU48:AX48)=0,"-",IF(AND(AX48&lt;=5,AU48&gt;=50),5,IF(AND(AX48&lt;=10,(AU48+AV48)&gt;=50),4,IF(AX48&lt;=15,3,2))))</f>
        <v>-</v>
      </c>
      <c r="AZ47" s="277">
        <f>SUM(AZ35,AZ37,AZ39,AZ41,AZ43,AZ45)</f>
        <v>0</v>
      </c>
      <c r="BA47" s="278">
        <f>SUM(BA35,BA37,BA39,BA41,BA43,BA45)</f>
        <v>0</v>
      </c>
      <c r="BB47" s="278">
        <f>SUM(BB35,BB37,BB39,BB41,BB43,BB45)</f>
        <v>0</v>
      </c>
      <c r="BC47" s="279">
        <f>SUM(BC35,BC37,BC39,BC41,BC43,BC45)</f>
        <v>0</v>
      </c>
      <c r="BD47" s="280" t="str">
        <f>IF(SUM(AZ48:BC48)=0,"-",IF(AND(BC48&lt;=5,AZ48&gt;=50),5,IF(AND(BC48&lt;=10,(AZ48+BA48)&gt;=50),4,IF(BC48&lt;=15,3,2))))</f>
        <v>-</v>
      </c>
      <c r="BE47" s="277">
        <f>SUM(BE35,BE37,BE39,BE41,BE43,BE45)</f>
        <v>0</v>
      </c>
      <c r="BF47" s="278">
        <f>SUM(BF35,BF37,BF39,BF41,BF43,BF45)</f>
        <v>0</v>
      </c>
      <c r="BG47" s="278">
        <f>SUM(BG35,BG37,BG39,BG41,BG43,BG45)</f>
        <v>0</v>
      </c>
      <c r="BH47" s="279">
        <f>SUM(BH35,BH37,BH39,BH41,BH43,BH45)</f>
        <v>0</v>
      </c>
      <c r="BI47" s="280" t="str">
        <f>IF(SUM(BE48:BH48)=0,"-",IF(AND(BH48&lt;=5,BE48&gt;=50),5,IF(AND(BH48&lt;=10,(BE48+BF48)&gt;=50),4,IF(BH48&lt;=15,3,2))))</f>
        <v>-</v>
      </c>
      <c r="BJ47" s="277">
        <f>SUM(BJ35,BJ37,BJ39,BJ41,BJ43,BJ45)</f>
        <v>0</v>
      </c>
      <c r="BK47" s="278">
        <f>SUM(BK35,BK37,BK39,BK41,BK43,BK45)</f>
        <v>0</v>
      </c>
      <c r="BL47" s="278">
        <f>SUM(BL35,BL37,BL39,BL41,BL43,BL45)</f>
        <v>0</v>
      </c>
      <c r="BM47" s="279">
        <f>SUM(BM35,BM37,BM39,BM41,BM43,BM45)</f>
        <v>0</v>
      </c>
      <c r="BN47" s="280" t="str">
        <f>IF(SUM(BJ48:BM48)=0,"-",IF(AND(BM48&lt;=5,BJ48&gt;=50),5,IF(AND(BM48&lt;=10,(BJ48+BK48)&gt;=50),4,IF(BM48&lt;=15,3,2))))</f>
        <v>-</v>
      </c>
      <c r="BO47" s="94"/>
      <c r="BP47" s="297">
        <f>IF(SUM(BN47:BN48)&gt;0,1,0)</f>
        <v>0</v>
      </c>
      <c r="BQ47" s="94"/>
      <c r="BR47" s="94"/>
      <c r="BS47" s="97"/>
    </row>
    <row r="48" spans="1:71" ht="12.95" hidden="1" customHeight="1" thickBot="1">
      <c r="A48" s="1292"/>
      <c r="B48" s="281" t="str">
        <f>IF(ISERR(B47/SUM(B47:E47)*100),"0,0",B47/SUM(B47:E47)*100)</f>
        <v>0,0</v>
      </c>
      <c r="C48" s="282" t="str">
        <f>IF(ISERR(C47/SUM(B47:E47)*100),"0,0",C47/SUM(B47:E47)*100)</f>
        <v>0,0</v>
      </c>
      <c r="D48" s="282" t="str">
        <f>IF(ISERR(D47/SUM(B47:E47)*100),"0,0",D47/SUM(B47:E47)*100)</f>
        <v>0,0</v>
      </c>
      <c r="E48" s="283" t="str">
        <f>IF(ISERR(E47/SUM(B47:E47)*100),"0,0",E47/SUM(B47:E47)*100)</f>
        <v>0,0</v>
      </c>
      <c r="F48" s="284" t="str">
        <f>IF(ISERR(SUM(B47*5,C47*4,D47*3,E47*2)/SUM(B47:E47)),"-",SUM(B47*5,C47*4,D47*3,E47*2)/SUM(B47:E47))</f>
        <v>-</v>
      </c>
      <c r="G48" s="281" t="str">
        <f>IF(ISERR(G47/SUM(G47:J47)*100),"0,0",G47/SUM(G47:J47)*100)</f>
        <v>0,0</v>
      </c>
      <c r="H48" s="282" t="str">
        <f>IF(ISERR(H47/SUM(G47:J47)*100),"0,0",H47/SUM(G47:J47)*100)</f>
        <v>0,0</v>
      </c>
      <c r="I48" s="282" t="str">
        <f>IF(ISERR(I47/SUM(G47:J47)*100),"0,0",I47/SUM(G47:J47)*100)</f>
        <v>0,0</v>
      </c>
      <c r="J48" s="283" t="str">
        <f>IF(ISERR(J47/SUM(G47:J47)*100),"0,0",J47/SUM(G47:J47)*100)</f>
        <v>0,0</v>
      </c>
      <c r="K48" s="284" t="str">
        <f>IF(ISERR(SUM(G47*5,H47*4,I47*3,J47*2)/SUM(G47:J47)),"-",SUM(G47*5,H47*4,I47*3,J47*2)/SUM(G47:J47))</f>
        <v>-</v>
      </c>
      <c r="L48" s="281" t="str">
        <f>IF(ISERR(L47/SUM(L47:O47)*100),"0,0",L47/SUM(L47:O47)*100)</f>
        <v>0,0</v>
      </c>
      <c r="M48" s="282" t="str">
        <f>IF(ISERR(M47/SUM(L47:O47)*100),"0,0",M47/SUM(L47:O47)*100)</f>
        <v>0,0</v>
      </c>
      <c r="N48" s="282" t="str">
        <f>IF(ISERR(N47/SUM(L47:O47)*100),"0,0",N47/SUM(L47:O47)*100)</f>
        <v>0,0</v>
      </c>
      <c r="O48" s="283" t="str">
        <f>IF(ISERR(O47/SUM(L47:O47)*100),"0,0",O47/SUM(L47:O47)*100)</f>
        <v>0,0</v>
      </c>
      <c r="P48" s="284" t="str">
        <f>IF(ISERR(SUM(L47*5,M47*4,N47*3,O47*2)/SUM(L47:O47)),"-",SUM(L47*5,M47*4,N47*3,O47*2)/SUM(L47:O47))</f>
        <v>-</v>
      </c>
      <c r="Q48" s="281" t="str">
        <f>IF(ISERR(Q47/SUM(Q47:T47)*100),"0,0",Q47/SUM(Q47:T47)*100)</f>
        <v>0,0</v>
      </c>
      <c r="R48" s="282" t="str">
        <f>IF(ISERR(R47/SUM(Q47:T47)*100),"0,0",R47/SUM(Q47:T47)*100)</f>
        <v>0,0</v>
      </c>
      <c r="S48" s="282" t="str">
        <f>IF(ISERR(S47/SUM(Q47:T47)*100),"0,0",S47/SUM(Q47:T47)*100)</f>
        <v>0,0</v>
      </c>
      <c r="T48" s="283" t="str">
        <f>IF(ISERR(T47/SUM(Q47:T47)*100),"0,0",T47/SUM(Q47:T47)*100)</f>
        <v>0,0</v>
      </c>
      <c r="U48" s="284" t="str">
        <f>IF(ISERR(SUM(Q47*5,R47*4,S47*3,T47*2)/SUM(Q47:T47)),"-",SUM(Q47*5,R47*4,S47*3,T47*2)/SUM(Q47:T47))</f>
        <v>-</v>
      </c>
      <c r="V48" s="281" t="str">
        <f>IF(ISERR(V47/SUM(V47:Y47)*100),"0,0",V47/SUM(V47:Y47)*100)</f>
        <v>0,0</v>
      </c>
      <c r="W48" s="282" t="str">
        <f>IF(ISERR(W47/SUM(V47:Y47)*100),"0,0",W47/SUM(V47:Y47)*100)</f>
        <v>0,0</v>
      </c>
      <c r="X48" s="282" t="str">
        <f>IF(ISERR(X47/SUM(V47:Y47)*100),"0,0",X47/SUM(V47:Y47)*100)</f>
        <v>0,0</v>
      </c>
      <c r="Y48" s="283" t="str">
        <f>IF(ISERR(Y47/SUM(V47:Y47)*100),"0,0",Y47/SUM(V47:Y47)*100)</f>
        <v>0,0</v>
      </c>
      <c r="Z48" s="284" t="str">
        <f>IF(ISERR(SUM(V47*5,W47*4,X47*3,Y47*2)/SUM(V47:Y47)),"-",SUM(V47*5,W47*4,X47*3,Y47*2)/SUM(V47:Y47))</f>
        <v>-</v>
      </c>
      <c r="AA48" s="281" t="str">
        <f>IF(ISERR(AA47/SUM(AA47:AD47)*100),"0,0",AA47/SUM(AA47:AD47)*100)</f>
        <v>0,0</v>
      </c>
      <c r="AB48" s="282" t="str">
        <f>IF(ISERR(AB47/SUM(AA47:AD47)*100),"0,0",AB47/SUM(AA47:AD47)*100)</f>
        <v>0,0</v>
      </c>
      <c r="AC48" s="282" t="str">
        <f>IF(ISERR(AC47/SUM(AA47:AD47)*100),"0,0",AC47/SUM(AA47:AD47)*100)</f>
        <v>0,0</v>
      </c>
      <c r="AD48" s="283" t="str">
        <f>IF(ISERR(AD47/SUM(AA47:AD47)*100),"0,0",AD47/SUM(AA47:AD47)*100)</f>
        <v>0,0</v>
      </c>
      <c r="AE48" s="284" t="str">
        <f>IF(ISERR(SUM(AA47*5,AB47*4,AC47*3,AD47*2)/SUM(AA47:AD47)),"-",SUM(AA47*5,AB47*4,AC47*3,AD47*2)/SUM(AA47:AD47))</f>
        <v>-</v>
      </c>
      <c r="AF48" s="281" t="str">
        <f>IF(ISERR(AF47/SUM(AF47:AI47)*100),"0,0",AF47/SUM(AF47:AI47)*100)</f>
        <v>0,0</v>
      </c>
      <c r="AG48" s="282" t="str">
        <f>IF(ISERR(AG47/SUM(AF47:AI47)*100),"0,0",AG47/SUM(AF47:AI47)*100)</f>
        <v>0,0</v>
      </c>
      <c r="AH48" s="282" t="str">
        <f>IF(ISERR(AH47/SUM(AF47:AI47)*100),"0,0",AH47/SUM(AF47:AI47)*100)</f>
        <v>0,0</v>
      </c>
      <c r="AI48" s="283" t="str">
        <f>IF(ISERR(AI47/SUM(AF47:AI47)*100),"0,0",AI47/SUM(AF47:AI47)*100)</f>
        <v>0,0</v>
      </c>
      <c r="AJ48" s="284" t="str">
        <f>IF(ISERR(SUM(AF47*5,AG47*4,AH47*3,AI47*2)/SUM(AF47:AI47)),"-",SUM(AF47*5,AG47*4,AH47*3,AI47*2)/SUM(AF47:AI47))</f>
        <v>-</v>
      </c>
      <c r="AK48" s="281" t="str">
        <f>IF(ISERR(AK47/SUM(AK47:AN47)*100),"0,0",AK47/SUM(AK47:AN47)*100)</f>
        <v>0,0</v>
      </c>
      <c r="AL48" s="282" t="str">
        <f>IF(ISERR(AL47/SUM(AK47:AN47)*100),"0,0",AL47/SUM(AK47:AN47)*100)</f>
        <v>0,0</v>
      </c>
      <c r="AM48" s="282" t="str">
        <f>IF(ISERR(AM47/SUM(AK47:AN47)*100),"0,0",AM47/SUM(AK47:AN47)*100)</f>
        <v>0,0</v>
      </c>
      <c r="AN48" s="283" t="str">
        <f>IF(ISERR(AN47/SUM(AK47:AN47)*100),"0,0",AN47/SUM(AK47:AN47)*100)</f>
        <v>0,0</v>
      </c>
      <c r="AO48" s="284" t="str">
        <f>IF(ISERR(SUM(AK47*5,AL47*4,AM47*3,AN47*2)/SUM(AK47:AN47)),"-",SUM(AK47*5,AL47*4,AM47*3,AN47*2)/SUM(AK47:AN47))</f>
        <v>-</v>
      </c>
      <c r="AP48" s="281" t="str">
        <f>IF(ISERR(AP47/SUM(AP47:AS47)*100),"0,0",AP47/SUM(AP47:AS47)*100)</f>
        <v>0,0</v>
      </c>
      <c r="AQ48" s="282" t="str">
        <f>IF(ISERR(AQ47/SUM(AP47:AS47)*100),"0,0",AQ47/SUM(AP47:AS47)*100)</f>
        <v>0,0</v>
      </c>
      <c r="AR48" s="282" t="str">
        <f>IF(ISERR(AR47/SUM(AP47:AS47)*100),"0,0",AR47/SUM(AP47:AS47)*100)</f>
        <v>0,0</v>
      </c>
      <c r="AS48" s="283" t="str">
        <f>IF(ISERR(AS47/SUM(AP47:AS47)*100),"0,0",AS47/SUM(AP47:AS47)*100)</f>
        <v>0,0</v>
      </c>
      <c r="AT48" s="284" t="str">
        <f>IF(ISERR(SUM(AP47*5,AQ47*4,AR47*3,AS47*2)/SUM(AP47:AS47)),"-",SUM(AP47*5,AQ47*4,AR47*3,AS47*2)/SUM(AP47:AS47))</f>
        <v>-</v>
      </c>
      <c r="AU48" s="281" t="str">
        <f>IF(ISERR(AU47/SUM(AU47:AX47)*100),"0,0",AU47/SUM(AU47:AX47)*100)</f>
        <v>0,0</v>
      </c>
      <c r="AV48" s="282" t="str">
        <f>IF(ISERR(AV47/SUM(AU47:AX47)*100),"0,0",AV47/SUM(AU47:AX47)*100)</f>
        <v>0,0</v>
      </c>
      <c r="AW48" s="282" t="str">
        <f>IF(ISERR(AW47/SUM(AU47:AX47)*100),"0,0",AW47/SUM(AU47:AX47)*100)</f>
        <v>0,0</v>
      </c>
      <c r="AX48" s="283" t="str">
        <f>IF(ISERR(AX47/SUM(AU47:AX47)*100),"0,0",AX47/SUM(AU47:AX47)*100)</f>
        <v>0,0</v>
      </c>
      <c r="AY48" s="284" t="str">
        <f>IF(ISERR(SUM(AU47*5,AV47*4,AW47*3,AX47*2)/SUM(AU47:AX47)),"-",SUM(AU47*5,AV47*4,AW47*3,AX47*2)/SUM(AU47:AX47))</f>
        <v>-</v>
      </c>
      <c r="AZ48" s="281" t="str">
        <f>IF(ISERR(AZ47/SUM(AZ47:BC47)*100),"0,0",AZ47/SUM(AZ47:BC47)*100)</f>
        <v>0,0</v>
      </c>
      <c r="BA48" s="282" t="str">
        <f>IF(ISERR(BA47/SUM(AZ47:BC47)*100),"0,0",BA47/SUM(AZ47:BC47)*100)</f>
        <v>0,0</v>
      </c>
      <c r="BB48" s="282" t="str">
        <f>IF(ISERR(BB47/SUM(AZ47:BC47)*100),"0,0",BB47/SUM(AZ47:BC47)*100)</f>
        <v>0,0</v>
      </c>
      <c r="BC48" s="283" t="str">
        <f>IF(ISERR(BC47/SUM(AZ47:BC47)*100),"0,0",BC47/SUM(AZ47:BC47)*100)</f>
        <v>0,0</v>
      </c>
      <c r="BD48" s="284" t="str">
        <f>IF(ISERR(SUM(AZ47*5,BA47*4,BB47*3,BC47*2)/SUM(AZ47:BC47)),"-",SUM(AZ47*5,BA47*4,BB47*3,BC47*2)/SUM(AZ47:BC47))</f>
        <v>-</v>
      </c>
      <c r="BE48" s="281" t="str">
        <f>IF(ISERR(BE47/SUM(BE47:BH47)*100),"0,0",BE47/SUM(BE47:BH47)*100)</f>
        <v>0,0</v>
      </c>
      <c r="BF48" s="282" t="str">
        <f>IF(ISERR(BF47/SUM(BE47:BH47)*100),"0,0",BF47/SUM(BE47:BH47)*100)</f>
        <v>0,0</v>
      </c>
      <c r="BG48" s="282" t="str">
        <f>IF(ISERR(BG47/SUM(BE47:BH47)*100),"0,0",BG47/SUM(BE47:BH47)*100)</f>
        <v>0,0</v>
      </c>
      <c r="BH48" s="283" t="str">
        <f>IF(ISERR(BH47/SUM(BE47:BH47)*100),"0,0",BH47/SUM(BE47:BH47)*100)</f>
        <v>0,0</v>
      </c>
      <c r="BI48" s="284" t="str">
        <f>IF(ISERR(SUM(BE47*5,BF47*4,BG47*3,BH47*2)/SUM(BE47:BH47)),"-",SUM(BE47*5,BF47*4,BG47*3,BH47*2)/SUM(BE47:BH47))</f>
        <v>-</v>
      </c>
      <c r="BJ48" s="281" t="str">
        <f>IF(ISERR(BJ47/SUM(BJ47:BM47)*100),"0,0",BJ47/SUM(BJ47:BM47)*100)</f>
        <v>0,0</v>
      </c>
      <c r="BK48" s="282" t="str">
        <f>IF(ISERR(BK47/SUM(BJ47:BM47)*100),"0,0",BK47/SUM(BJ47:BM47)*100)</f>
        <v>0,0</v>
      </c>
      <c r="BL48" s="282" t="str">
        <f>IF(ISERR(BL47/SUM(BJ47:BM47)*100),"0,0",BL47/SUM(BJ47:BM47)*100)</f>
        <v>0,0</v>
      </c>
      <c r="BM48" s="283" t="str">
        <f>IF(ISERR(BM47/SUM(BJ47:BM47)*100),"0,0",BM47/SUM(BJ47:BM47)*100)</f>
        <v>0,0</v>
      </c>
      <c r="BN48" s="284" t="str">
        <f>IF(ISERR(SUM(BJ47*5,BK47*4,BL47*3,BM47*2)/SUM(BJ47:BM47)),"-",SUM(BJ47*5,BK47*4,BL47*3,BM47*2)/SUM(BJ47:BM47))</f>
        <v>-</v>
      </c>
      <c r="BO48" s="95"/>
      <c r="BP48" s="297">
        <f>IF(SUM(BN47:BN48)&gt;0,1,0)</f>
        <v>0</v>
      </c>
      <c r="BQ48" s="139"/>
      <c r="BR48" s="141"/>
      <c r="BS48" s="139"/>
    </row>
    <row r="49" spans="1:71" ht="12.95" hidden="1" customHeight="1">
      <c r="A49" s="1294" t="s">
        <v>397</v>
      </c>
      <c r="B49" s="285">
        <f>SUM(B47,B33,B19)</f>
        <v>0</v>
      </c>
      <c r="C49" s="286">
        <f>SUM(C47,C33,C19)</f>
        <v>0</v>
      </c>
      <c r="D49" s="286">
        <f>SUM(D47,D33,D19)</f>
        <v>0</v>
      </c>
      <c r="E49" s="287">
        <f>SUM(E47,E33,E19)</f>
        <v>0</v>
      </c>
      <c r="F49" s="288" t="str">
        <f>IF(SUM(B50:E50)=0,"-",IF(AND(E50&lt;=5,B50&gt;=50),5,IF(AND(E50&lt;=10,(B50+C50)&gt;=50),4,IF(E50&lt;=15,3,2))))</f>
        <v>-</v>
      </c>
      <c r="G49" s="285">
        <f>SUM(G47,G33,G19)</f>
        <v>0</v>
      </c>
      <c r="H49" s="286">
        <f>SUM(H47,H33,H19)</f>
        <v>0</v>
      </c>
      <c r="I49" s="286">
        <f>SUM(I47,I33,I19)</f>
        <v>0</v>
      </c>
      <c r="J49" s="287">
        <f>SUM(J47,J33,J19)</f>
        <v>0</v>
      </c>
      <c r="K49" s="288" t="str">
        <f>IF(SUM(G50:J50)=0,"-",IF(AND(J50&lt;=5,G50&gt;=50),5,IF(AND(J50&lt;=10,(G50+H50)&gt;=50),4,IF(J50&lt;=15,3,2))))</f>
        <v>-</v>
      </c>
      <c r="L49" s="285">
        <f>SUM(L47,L33,L19)</f>
        <v>0</v>
      </c>
      <c r="M49" s="286">
        <f>SUM(M47,M33,M19)</f>
        <v>0</v>
      </c>
      <c r="N49" s="286">
        <f>SUM(N47,N33,N19)</f>
        <v>0</v>
      </c>
      <c r="O49" s="287">
        <f>SUM(O47,O33,O19)</f>
        <v>0</v>
      </c>
      <c r="P49" s="288" t="str">
        <f>IF(SUM(L50:O50)=0,"-",IF(AND(O50&lt;=5,L50&gt;=50),5,IF(AND(O50&lt;=10,(L50+M50)&gt;=50),4,IF(O50&lt;=15,3,2))))</f>
        <v>-</v>
      </c>
      <c r="Q49" s="285">
        <f>SUM(Q47,Q33,Q19)</f>
        <v>0</v>
      </c>
      <c r="R49" s="286">
        <f>SUM(R47,R33,R19)</f>
        <v>0</v>
      </c>
      <c r="S49" s="286">
        <f>SUM(S47,S33,S19)</f>
        <v>0</v>
      </c>
      <c r="T49" s="287">
        <f>SUM(T47,T33,T19)</f>
        <v>0</v>
      </c>
      <c r="U49" s="288" t="str">
        <f>IF(SUM(Q50:T50)=0,"-",IF(AND(T50&lt;=5,Q50&gt;=50),5,IF(AND(T50&lt;=10,(Q50+R50)&gt;=50),4,IF(T50&lt;=15,3,2))))</f>
        <v>-</v>
      </c>
      <c r="V49" s="285">
        <f>SUM(V47,V33,V19)</f>
        <v>0</v>
      </c>
      <c r="W49" s="286">
        <f>SUM(W47,W33,W19)</f>
        <v>0</v>
      </c>
      <c r="X49" s="286">
        <f>SUM(X47,X33,X19)</f>
        <v>0</v>
      </c>
      <c r="Y49" s="287">
        <f>SUM(Y47,Y33,Y19)</f>
        <v>0</v>
      </c>
      <c r="Z49" s="288" t="str">
        <f>IF(SUM(V50:Y50)=0,"-",IF(AND(Y50&lt;=5,V50&gt;=50),5,IF(AND(Y50&lt;=10,(V50+W50)&gt;=50),4,IF(Y50&lt;=15,3,2))))</f>
        <v>-</v>
      </c>
      <c r="AA49" s="285">
        <f>SUM(AA47,AA33,AA19)</f>
        <v>0</v>
      </c>
      <c r="AB49" s="286">
        <f>SUM(AB47,AB33,AB19)</f>
        <v>0</v>
      </c>
      <c r="AC49" s="286">
        <f>SUM(AC47,AC33,AC19)</f>
        <v>0</v>
      </c>
      <c r="AD49" s="287">
        <f>SUM(AD47,AD33,AD19)</f>
        <v>0</v>
      </c>
      <c r="AE49" s="288" t="str">
        <f>IF(SUM(AA50:AD50)=0,"-",IF(AND(AD50&lt;=5,AA50&gt;=50),5,IF(AND(AD50&lt;=10,(AA50+AB50)&gt;=50),4,IF(AD50&lt;=15,3,2))))</f>
        <v>-</v>
      </c>
      <c r="AF49" s="285">
        <f>SUM(AF47,AF33,AF19)</f>
        <v>0</v>
      </c>
      <c r="AG49" s="286">
        <f>SUM(AG47,AG33,AG19)</f>
        <v>0</v>
      </c>
      <c r="AH49" s="286">
        <f>SUM(AH47,AH33,AH19)</f>
        <v>0</v>
      </c>
      <c r="AI49" s="287">
        <f>SUM(AI47,AI33,AI19)</f>
        <v>0</v>
      </c>
      <c r="AJ49" s="288" t="str">
        <f>IF(SUM(AF50:AI50)=0,"-",IF(AND(AI50&lt;=5,AF50&gt;=50),5,IF(AND(AI50&lt;=10,(AF50+AG50)&gt;=50),4,IF(AI50&lt;=15,3,2))))</f>
        <v>-</v>
      </c>
      <c r="AK49" s="285">
        <f>SUM(AK47,AK33,AK19)</f>
        <v>0</v>
      </c>
      <c r="AL49" s="286">
        <f>SUM(AL47,AL33,AL19)</f>
        <v>0</v>
      </c>
      <c r="AM49" s="286">
        <f>SUM(AM47,AM33,AM19)</f>
        <v>0</v>
      </c>
      <c r="AN49" s="287">
        <f>SUM(AN47,AN33,AN19)</f>
        <v>0</v>
      </c>
      <c r="AO49" s="288" t="str">
        <f>IF(SUM(AK50:AN50)=0,"-",IF(AND(AN50&lt;=5,AK50&gt;=50),5,IF(AND(AN50&lt;=10,(AK50+AL50)&gt;=50),4,IF(AN50&lt;=15,3,2))))</f>
        <v>-</v>
      </c>
      <c r="AP49" s="285" t="e">
        <f>SUM(AP47,AP33,AP19)</f>
        <v>#REF!</v>
      </c>
      <c r="AQ49" s="286" t="e">
        <f>SUM(AQ47,AQ33,AQ19)</f>
        <v>#REF!</v>
      </c>
      <c r="AR49" s="286" t="e">
        <f>SUM(AR47,AR33,AR19)</f>
        <v>#REF!</v>
      </c>
      <c r="AS49" s="287" t="e">
        <f>SUM(AS47,AS33,AS19)</f>
        <v>#REF!</v>
      </c>
      <c r="AT49" s="288" t="str">
        <f>IF(SUM(AP50:AS50)=0,"-",IF(AND(AS50&lt;=5,AP50&gt;=50),5,IF(AND(AS50&lt;=10,(AP50+AQ50)&gt;=50),4,IF(AS50&lt;=15,3,2))))</f>
        <v>-</v>
      </c>
      <c r="AU49" s="285">
        <f>SUM(AU47,AU33,AU19)</f>
        <v>0</v>
      </c>
      <c r="AV49" s="286">
        <f>SUM(AV47,AV33,AV19)</f>
        <v>0</v>
      </c>
      <c r="AW49" s="286">
        <f>SUM(AW47,AW33,AW19)</f>
        <v>0</v>
      </c>
      <c r="AX49" s="287">
        <f>SUM(AX47,AX33,AX19)</f>
        <v>0</v>
      </c>
      <c r="AY49" s="288" t="str">
        <f>IF(SUM(AU50:AX50)=0,"-",IF(AND(AX50&lt;=5,AU50&gt;=50),5,IF(AND(AX50&lt;=10,(AU50+AV50)&gt;=50),4,IF(AX50&lt;=15,3,2))))</f>
        <v>-</v>
      </c>
      <c r="AZ49" s="285">
        <f>SUM(AZ47,AZ33,AZ19)</f>
        <v>0</v>
      </c>
      <c r="BA49" s="286">
        <f>SUM(BA47,BA33,BA19)</f>
        <v>0</v>
      </c>
      <c r="BB49" s="286">
        <f>SUM(BB47,BB33,BB19)</f>
        <v>0</v>
      </c>
      <c r="BC49" s="287">
        <f>SUM(BC47,BC33,BC19)</f>
        <v>0</v>
      </c>
      <c r="BD49" s="288" t="str">
        <f>IF(SUM(AZ50:BC50)=0,"-",IF(AND(BC50&lt;=5,AZ50&gt;=50),5,IF(AND(BC50&lt;=10,(AZ50+BA50)&gt;=50),4,IF(BC50&lt;=15,3,2))))</f>
        <v>-</v>
      </c>
      <c r="BE49" s="285">
        <f>SUM(BE47,BE33,BE19)</f>
        <v>0</v>
      </c>
      <c r="BF49" s="286">
        <f>SUM(BF47,BF33,BF19)</f>
        <v>0</v>
      </c>
      <c r="BG49" s="286">
        <f>SUM(BG47,BG33,BG19)</f>
        <v>0</v>
      </c>
      <c r="BH49" s="287">
        <f>SUM(BH47,BH33,BH19)</f>
        <v>0</v>
      </c>
      <c r="BI49" s="288" t="str">
        <f>IF(SUM(BE50:BH50)=0,"-",IF(AND(BH50&lt;=5,BE50&gt;=50),5,IF(AND(BH50&lt;=10,(BE50+BF50)&gt;=50),4,IF(BH50&lt;=15,3,2))))</f>
        <v>-</v>
      </c>
      <c r="BJ49" s="285">
        <f>SUM(BJ47,BJ33,BJ19)</f>
        <v>0</v>
      </c>
      <c r="BK49" s="286">
        <f>SUM(BK47,BK33,BK19)</f>
        <v>0</v>
      </c>
      <c r="BL49" s="286">
        <f>SUM(BL47,BL33,BL19)</f>
        <v>0</v>
      </c>
      <c r="BM49" s="287">
        <f>SUM(BM47,BM33,BM19)</f>
        <v>0</v>
      </c>
      <c r="BN49" s="288" t="str">
        <f>IF(SUM(BJ50:BM50)=0,"-",IF(AND(BM50&lt;=5,BJ50&gt;=50),5,IF(AND(BM50&lt;=10,(BJ50+BK50)&gt;=50),4,IF(BM50&lt;=15,3,2))))</f>
        <v>-</v>
      </c>
      <c r="BO49" s="94"/>
      <c r="BP49" s="297">
        <f>IF(SUM(BN49:BN50)&gt;0,1,0)</f>
        <v>0</v>
      </c>
      <c r="BQ49" s="94"/>
      <c r="BR49" s="94"/>
      <c r="BS49" s="97"/>
    </row>
    <row r="50" spans="1:71" ht="12.95" hidden="1" customHeight="1" thickBot="1">
      <c r="A50" s="1295"/>
      <c r="B50" s="289" t="str">
        <f>IF(ISERR(B49/SUM(B49:E49)*100),"0,0",B49/SUM(B49:E49)*100)</f>
        <v>0,0</v>
      </c>
      <c r="C50" s="290" t="str">
        <f>IF(ISERR(C49/SUM(B49:E49)*100),"0,0",C49/SUM(B49:E49)*100)</f>
        <v>0,0</v>
      </c>
      <c r="D50" s="290" t="str">
        <f>IF(ISERR(D49/SUM(B49:E49)*100),"0,0",D49/SUM(B49:E49)*100)</f>
        <v>0,0</v>
      </c>
      <c r="E50" s="291" t="str">
        <f>IF(ISERR(E49/SUM(B49:E49)*100),"0,0",E49/SUM(B49:E49)*100)</f>
        <v>0,0</v>
      </c>
      <c r="F50" s="292" t="str">
        <f>IF(ISERR(SUM(B49*5,C49*4,D49*3,E49*2)/SUM(B49:E49)),"-",SUM(B49*5,C49*4,D49*3,E49*2)/SUM(B49:E49))</f>
        <v>-</v>
      </c>
      <c r="G50" s="289" t="str">
        <f>IF(ISERR(G49/SUM(G49:J49)*100),"0,0",G49/SUM(G49:J49)*100)</f>
        <v>0,0</v>
      </c>
      <c r="H50" s="290" t="str">
        <f>IF(ISERR(H49/SUM(G49:J49)*100),"0,0",H49/SUM(G49:J49)*100)</f>
        <v>0,0</v>
      </c>
      <c r="I50" s="290" t="str">
        <f>IF(ISERR(I49/SUM(G49:J49)*100),"0,0",I49/SUM(G49:J49)*100)</f>
        <v>0,0</v>
      </c>
      <c r="J50" s="291" t="str">
        <f>IF(ISERR(J49/SUM(G49:J49)*100),"0,0",J49/SUM(G49:J49)*100)</f>
        <v>0,0</v>
      </c>
      <c r="K50" s="292" t="str">
        <f>IF(ISERR(SUM(G49*5,H49*4,I49*3,J49*2)/SUM(G49:J49)),"-",SUM(G49*5,H49*4,I49*3,J49*2)/SUM(G49:J49))</f>
        <v>-</v>
      </c>
      <c r="L50" s="289" t="str">
        <f>IF(ISERR(L49/SUM(L49:O49)*100),"0,0",L49/SUM(L49:O49)*100)</f>
        <v>0,0</v>
      </c>
      <c r="M50" s="290" t="str">
        <f>IF(ISERR(M49/SUM(L49:O49)*100),"0,0",M49/SUM(L49:O49)*100)</f>
        <v>0,0</v>
      </c>
      <c r="N50" s="290" t="str">
        <f>IF(ISERR(N49/SUM(L49:O49)*100),"0,0",N49/SUM(L49:O49)*100)</f>
        <v>0,0</v>
      </c>
      <c r="O50" s="291" t="str">
        <f>IF(ISERR(O49/SUM(L49:O49)*100),"0,0",O49/SUM(L49:O49)*100)</f>
        <v>0,0</v>
      </c>
      <c r="P50" s="292" t="str">
        <f>IF(ISERR(SUM(L49*5,M49*4,N49*3,O49*2)/SUM(L49:O49)),"-",SUM(L49*5,M49*4,N49*3,O49*2)/SUM(L49:O49))</f>
        <v>-</v>
      </c>
      <c r="Q50" s="289" t="str">
        <f>IF(ISERR(Q49/SUM(Q49:T49)*100),"0,0",Q49/SUM(Q49:T49)*100)</f>
        <v>0,0</v>
      </c>
      <c r="R50" s="290" t="str">
        <f>IF(ISERR(R49/SUM(Q49:T49)*100),"0,0",R49/SUM(Q49:T49)*100)</f>
        <v>0,0</v>
      </c>
      <c r="S50" s="290" t="str">
        <f>IF(ISERR(S49/SUM(Q49:T49)*100),"0,0",S49/SUM(Q49:T49)*100)</f>
        <v>0,0</v>
      </c>
      <c r="T50" s="291" t="str">
        <f>IF(ISERR(T49/SUM(Q49:T49)*100),"0,0",T49/SUM(Q49:T49)*100)</f>
        <v>0,0</v>
      </c>
      <c r="U50" s="292" t="str">
        <f>IF(ISERR(SUM(Q49*5,R49*4,S49*3,T49*2)/SUM(Q49:T49)),"-",SUM(Q49*5,R49*4,S49*3,T49*2)/SUM(Q49:T49))</f>
        <v>-</v>
      </c>
      <c r="V50" s="289" t="str">
        <f>IF(ISERR(V49/SUM(V49:Y49)*100),"0,0",V49/SUM(V49:Y49)*100)</f>
        <v>0,0</v>
      </c>
      <c r="W50" s="290" t="str">
        <f>IF(ISERR(W49/SUM(V49:Y49)*100),"0,0",W49/SUM(V49:Y49)*100)</f>
        <v>0,0</v>
      </c>
      <c r="X50" s="290" t="str">
        <f>IF(ISERR(X49/SUM(V49:Y49)*100),"0,0",X49/SUM(V49:Y49)*100)</f>
        <v>0,0</v>
      </c>
      <c r="Y50" s="291" t="str">
        <f>IF(ISERR(Y49/SUM(V49:Y49)*100),"0,0",Y49/SUM(V49:Y49)*100)</f>
        <v>0,0</v>
      </c>
      <c r="Z50" s="292" t="str">
        <f>IF(ISERR(SUM(V49*5,W49*4,X49*3,Y49*2)/SUM(V49:Y49)),"-",SUM(V49*5,W49*4,X49*3,Y49*2)/SUM(V49:Y49))</f>
        <v>-</v>
      </c>
      <c r="AA50" s="289" t="str">
        <f>IF(ISERR(AA49/SUM(AA49:AD49)*100),"0,0",AA49/SUM(AA49:AD49)*100)</f>
        <v>0,0</v>
      </c>
      <c r="AB50" s="290" t="str">
        <f>IF(ISERR(AB49/SUM(AA49:AD49)*100),"0,0",AB49/SUM(AA49:AD49)*100)</f>
        <v>0,0</v>
      </c>
      <c r="AC50" s="290" t="str">
        <f>IF(ISERR(AC49/SUM(AA49:AD49)*100),"0,0",AC49/SUM(AA49:AD49)*100)</f>
        <v>0,0</v>
      </c>
      <c r="AD50" s="291" t="str">
        <f>IF(ISERR(AD49/SUM(AA49:AD49)*100),"0,0",AD49/SUM(AA49:AD49)*100)</f>
        <v>0,0</v>
      </c>
      <c r="AE50" s="292" t="str">
        <f>IF(ISERR(SUM(AA49*5,AB49*4,AC49*3,AD49*2)/SUM(AA49:AD49)),"-",SUM(AA49*5,AB49*4,AC49*3,AD49*2)/SUM(AA49:AD49))</f>
        <v>-</v>
      </c>
      <c r="AF50" s="289" t="str">
        <f>IF(ISERR(AF49/SUM(AF49:AI49)*100),"0,0",AF49/SUM(AF49:AI49)*100)</f>
        <v>0,0</v>
      </c>
      <c r="AG50" s="290" t="str">
        <f>IF(ISERR(AG49/SUM(AF49:AI49)*100),"0,0",AG49/SUM(AF49:AI49)*100)</f>
        <v>0,0</v>
      </c>
      <c r="AH50" s="290" t="str">
        <f>IF(ISERR(AH49/SUM(AF49:AI49)*100),"0,0",AH49/SUM(AF49:AI49)*100)</f>
        <v>0,0</v>
      </c>
      <c r="AI50" s="291" t="str">
        <f>IF(ISERR(AI49/SUM(AF49:AI49)*100),"0,0",AI49/SUM(AF49:AI49)*100)</f>
        <v>0,0</v>
      </c>
      <c r="AJ50" s="292" t="str">
        <f>IF(ISERR(SUM(AF49*5,AG49*4,AH49*3,AI49*2)/SUM(AF49:AI49)),"-",SUM(AF49*5,AG49*4,AH49*3,AI49*2)/SUM(AF49:AI49))</f>
        <v>-</v>
      </c>
      <c r="AK50" s="289" t="str">
        <f>IF(ISERR(AK49/SUM(AK49:AN49)*100),"0,0",AK49/SUM(AK49:AN49)*100)</f>
        <v>0,0</v>
      </c>
      <c r="AL50" s="290" t="str">
        <f>IF(ISERR(AL49/SUM(AK49:AN49)*100),"0,0",AL49/SUM(AK49:AN49)*100)</f>
        <v>0,0</v>
      </c>
      <c r="AM50" s="290" t="str">
        <f>IF(ISERR(AM49/SUM(AK49:AN49)*100),"0,0",AM49/SUM(AK49:AN49)*100)</f>
        <v>0,0</v>
      </c>
      <c r="AN50" s="291" t="str">
        <f>IF(ISERR(AN49/SUM(AK49:AN49)*100),"0,0",AN49/SUM(AK49:AN49)*100)</f>
        <v>0,0</v>
      </c>
      <c r="AO50" s="292" t="str">
        <f>IF(ISERR(SUM(AK49*5,AL49*4,AM49*3,AN49*2)/SUM(AK49:AN49)),"-",SUM(AK49*5,AL49*4,AM49*3,AN49*2)/SUM(AK49:AN49))</f>
        <v>-</v>
      </c>
      <c r="AP50" s="289" t="str">
        <f>IF(ISERR(AP49/SUM(AP49:AS49)*100),"0,0",AP49/SUM(AP49:AS49)*100)</f>
        <v>0,0</v>
      </c>
      <c r="AQ50" s="290" t="str">
        <f>IF(ISERR(AQ49/SUM(AP49:AS49)*100),"0,0",AQ49/SUM(AP49:AS49)*100)</f>
        <v>0,0</v>
      </c>
      <c r="AR50" s="290" t="str">
        <f>IF(ISERR(AR49/SUM(AP49:AS49)*100),"0,0",AR49/SUM(AP49:AS49)*100)</f>
        <v>0,0</v>
      </c>
      <c r="AS50" s="291" t="str">
        <f>IF(ISERR(AS49/SUM(AP49:AS49)*100),"0,0",AS49/SUM(AP49:AS49)*100)</f>
        <v>0,0</v>
      </c>
      <c r="AT50" s="292" t="str">
        <f>IF(ISERR(SUM(AP49*5,AQ49*4,AR49*3,AS49*2)/SUM(AP49:AS49)),"-",SUM(AP49*5,AQ49*4,AR49*3,AS49*2)/SUM(AP49:AS49))</f>
        <v>-</v>
      </c>
      <c r="AU50" s="289" t="str">
        <f>IF(ISERR(AU49/SUM(AU49:AX49)*100),"0,0",AU49/SUM(AU49:AX49)*100)</f>
        <v>0,0</v>
      </c>
      <c r="AV50" s="290" t="str">
        <f>IF(ISERR(AV49/SUM(AU49:AX49)*100),"0,0",AV49/SUM(AU49:AX49)*100)</f>
        <v>0,0</v>
      </c>
      <c r="AW50" s="290" t="str">
        <f>IF(ISERR(AW49/SUM(AU49:AX49)*100),"0,0",AW49/SUM(AU49:AX49)*100)</f>
        <v>0,0</v>
      </c>
      <c r="AX50" s="291" t="str">
        <f>IF(ISERR(AX49/SUM(AU49:AX49)*100),"0,0",AX49/SUM(AU49:AX49)*100)</f>
        <v>0,0</v>
      </c>
      <c r="AY50" s="292" t="str">
        <f>IF(ISERR(SUM(AU49*5,AV49*4,AW49*3,AX49*2)/SUM(AU49:AX49)),"-",SUM(AU49*5,AV49*4,AW49*3,AX49*2)/SUM(AU49:AX49))</f>
        <v>-</v>
      </c>
      <c r="AZ50" s="289" t="str">
        <f>IF(ISERR(AZ49/SUM(AZ49:BC49)*100),"0,0",AZ49/SUM(AZ49:BC49)*100)</f>
        <v>0,0</v>
      </c>
      <c r="BA50" s="290" t="str">
        <f>IF(ISERR(BA49/SUM(AZ49:BC49)*100),"0,0",BA49/SUM(AZ49:BC49)*100)</f>
        <v>0,0</v>
      </c>
      <c r="BB50" s="290" t="str">
        <f>IF(ISERR(BB49/SUM(AZ49:BC49)*100),"0,0",BB49/SUM(AZ49:BC49)*100)</f>
        <v>0,0</v>
      </c>
      <c r="BC50" s="291" t="str">
        <f>IF(ISERR(BC49/SUM(AZ49:BC49)*100),"0,0",BC49/SUM(AZ49:BC49)*100)</f>
        <v>0,0</v>
      </c>
      <c r="BD50" s="292" t="str">
        <f>IF(ISERR(SUM(AZ49*5,BA49*4,BB49*3,BC49*2)/SUM(AZ49:BC49)),"-",SUM(AZ49*5,BA49*4,BB49*3,BC49*2)/SUM(AZ49:BC49))</f>
        <v>-</v>
      </c>
      <c r="BE50" s="289" t="str">
        <f>IF(ISERR(BE49/SUM(BE49:BH49)*100),"0,0",BE49/SUM(BE49:BH49)*100)</f>
        <v>0,0</v>
      </c>
      <c r="BF50" s="290" t="str">
        <f>IF(ISERR(BF49/SUM(BE49:BH49)*100),"0,0",BF49/SUM(BE49:BH49)*100)</f>
        <v>0,0</v>
      </c>
      <c r="BG50" s="290" t="str">
        <f>IF(ISERR(BG49/SUM(BE49:BH49)*100),"0,0",BG49/SUM(BE49:BH49)*100)</f>
        <v>0,0</v>
      </c>
      <c r="BH50" s="291" t="str">
        <f>IF(ISERR(BH49/SUM(BE49:BH49)*100),"0,0",BH49/SUM(BE49:BH49)*100)</f>
        <v>0,0</v>
      </c>
      <c r="BI50" s="292" t="str">
        <f>IF(ISERR(SUM(BE49*5,BF49*4,BG49*3,BH49*2)/SUM(BE49:BH49)),"-",SUM(BE49*5,BF49*4,BG49*3,BH49*2)/SUM(BE49:BH49))</f>
        <v>-</v>
      </c>
      <c r="BJ50" s="289" t="str">
        <f>IF(ISERR(BJ49/SUM(BJ49:BM49)*100),"0,0",BJ49/SUM(BJ49:BM49)*100)</f>
        <v>0,0</v>
      </c>
      <c r="BK50" s="290" t="str">
        <f>IF(ISERR(BK49/SUM(BJ49:BM49)*100),"0,0",BK49/SUM(BJ49:BM49)*100)</f>
        <v>0,0</v>
      </c>
      <c r="BL50" s="290" t="str">
        <f>IF(ISERR(BL49/SUM(BJ49:BM49)*100),"0,0",BL49/SUM(BJ49:BM49)*100)</f>
        <v>0,0</v>
      </c>
      <c r="BM50" s="291" t="str">
        <f>IF(ISERR(BM49/SUM(BJ49:BM49)*100),"0,0",BM49/SUM(BJ49:BM49)*100)</f>
        <v>0,0</v>
      </c>
      <c r="BN50" s="292" t="str">
        <f>IF(ISERR(SUM(BJ49*5,BK49*4,BL49*3,BM49*2)/SUM(BJ49:BM49)),"-",SUM(BJ49*5,BK49*4,BL49*3,BM49*2)/SUM(BJ49:BM49))</f>
        <v>-</v>
      </c>
      <c r="BO50" s="95"/>
      <c r="BP50" s="297">
        <f>IF(SUM(BN49:BN50)&gt;0,1,0)</f>
        <v>0</v>
      </c>
      <c r="BQ50" s="95"/>
      <c r="BR50" s="141"/>
      <c r="BS50" s="97"/>
    </row>
    <row r="51" spans="1:71" ht="12.95" hidden="1" customHeight="1">
      <c r="A51" s="1307" t="s">
        <v>398</v>
      </c>
      <c r="B51" s="299">
        <f>SUM('1 бат'!B49,'2 бат'!B49,'3 бат'!B49,'4 бат'!B49)</f>
        <v>0</v>
      </c>
      <c r="C51" s="300">
        <f>SUM('1 бат'!C49,'2 бат'!C49,'3 бат'!C49,'4 бат'!C49)</f>
        <v>0</v>
      </c>
      <c r="D51" s="300">
        <f>SUM('1 бат'!D49,'2 бат'!D49,'3 бат'!D49,'4 бат'!D49)</f>
        <v>0</v>
      </c>
      <c r="E51" s="301">
        <f>SUM('1 бат'!E49,'2 бат'!E49,'3 бат'!E49,'4 бат'!E49)</f>
        <v>0</v>
      </c>
      <c r="F51" s="302" t="str">
        <f>IF(SUM(B52:E52)=0,"-",IF(AND(E52&lt;=5,B52&gt;=50),5,IF(AND(E52&lt;=10,(B52+C52)&gt;=50),4,IF(E52&lt;=15,3,2))))</f>
        <v>-</v>
      </c>
      <c r="G51" s="299">
        <f>SUM('1 бат'!G49,'2 бат'!G49,'3 бат'!G49,'4 бат'!G49)</f>
        <v>0</v>
      </c>
      <c r="H51" s="300">
        <f>SUM('1 бат'!H49,'2 бат'!H49,'3 бат'!H49,'4 бат'!H49)</f>
        <v>0</v>
      </c>
      <c r="I51" s="300">
        <f>SUM('1 бат'!I49,'2 бат'!I49,'3 бат'!I49,'4 бат'!I49)</f>
        <v>0</v>
      </c>
      <c r="J51" s="301">
        <f>SUM('1 бат'!J49,'2 бат'!J49,'3 бат'!J49,'4 бат'!J49)</f>
        <v>0</v>
      </c>
      <c r="K51" s="302" t="str">
        <f>IF(SUM(G52:J52)=0,"-",IF(AND(J52&lt;=5,G52&gt;=50),5,IF(AND(J52&lt;=10,(G52+H52)&gt;=50),4,IF(J52&lt;=15,3,2))))</f>
        <v>-</v>
      </c>
      <c r="L51" s="299">
        <f>SUM('1 бат'!L49,'2 бат'!L49,'3 бат'!L49,'4 бат'!L49)</f>
        <v>0</v>
      </c>
      <c r="M51" s="300">
        <f>SUM('1 бат'!M49,'2 бат'!M49,'3 бат'!M49,'4 бат'!M49)</f>
        <v>0</v>
      </c>
      <c r="N51" s="300">
        <f>SUM('1 бат'!N49,'2 бат'!N49,'3 бат'!N49,'4 бат'!N49)</f>
        <v>0</v>
      </c>
      <c r="O51" s="301">
        <f>SUM('1 бат'!O49,'2 бат'!O49,'3 бат'!O49,'4 бат'!O49)</f>
        <v>0</v>
      </c>
      <c r="P51" s="302" t="str">
        <f>IF(SUM(L52:O52)=0,"-",IF(AND(O52&lt;=5,L52&gt;=50),5,IF(AND(O52&lt;=10,(L52+M52)&gt;=50),4,IF(O52&lt;=15,3,2))))</f>
        <v>-</v>
      </c>
      <c r="Q51" s="299">
        <f>SUM('1 бат'!Q49,'2 бат'!Q49,'3 бат'!Q49,'4 бат'!Q49)</f>
        <v>0</v>
      </c>
      <c r="R51" s="300">
        <f>SUM('1 бат'!R49,'2 бат'!R49,'3 бат'!R49,'4 бат'!R49)</f>
        <v>0</v>
      </c>
      <c r="S51" s="300">
        <f>SUM('1 бат'!S49,'2 бат'!S49,'3 бат'!S49,'4 бат'!S49)</f>
        <v>0</v>
      </c>
      <c r="T51" s="301">
        <f>SUM('1 бат'!T49,'2 бат'!T49,'3 бат'!T49,'4 бат'!T49)</f>
        <v>0</v>
      </c>
      <c r="U51" s="302" t="str">
        <f>IF(SUM(Q52:T52)=0,"-",IF(AND(T52&lt;=5,Q52&gt;=50),5,IF(AND(T52&lt;=10,(Q52+R52)&gt;=50),4,IF(T52&lt;=15,3,2))))</f>
        <v>-</v>
      </c>
      <c r="V51" s="299">
        <f>SUM('1 бат'!V49,'2 бат'!V49,'3 бат'!V49,'4 бат'!V49)</f>
        <v>0</v>
      </c>
      <c r="W51" s="300">
        <f>SUM('1 бат'!W49,'2 бат'!W49,'3 бат'!W49,'4 бат'!W49)</f>
        <v>0</v>
      </c>
      <c r="X51" s="300">
        <f>SUM('1 бат'!X49,'2 бат'!X49,'3 бат'!X49,'4 бат'!X49)</f>
        <v>0</v>
      </c>
      <c r="Y51" s="301">
        <f>SUM('1 бат'!Y49,'2 бат'!Y49,'3 бат'!Y49,'4 бат'!Y49)</f>
        <v>0</v>
      </c>
      <c r="Z51" s="302" t="str">
        <f>IF(SUM(V52:Y52)=0,"-",IF(AND(Y52&lt;=5,V52&gt;=50),5,IF(AND(Y52&lt;=10,(V52+W52)&gt;=50),4,IF(Y52&lt;=15,3,2))))</f>
        <v>-</v>
      </c>
      <c r="AA51" s="299">
        <f>SUM('1 бат'!AA49,'2 бат'!AA49,'3 бат'!AA49,'4 бат'!AA49)</f>
        <v>0</v>
      </c>
      <c r="AB51" s="300">
        <f>SUM('1 бат'!AB49,'2 бат'!AB49,'3 бат'!AB49,'4 бат'!AB49)</f>
        <v>0</v>
      </c>
      <c r="AC51" s="300">
        <f>SUM('1 бат'!AC49,'2 бат'!AC49,'3 бат'!AC49,'4 бат'!AC49)</f>
        <v>0</v>
      </c>
      <c r="AD51" s="301">
        <f>SUM('1 бат'!AD49,'2 бат'!AD49,'3 бат'!AD49,'4 бат'!AD49)</f>
        <v>0</v>
      </c>
      <c r="AE51" s="302" t="str">
        <f>IF(SUM(AA52:AD52)=0,"-",IF(AND(AD52&lt;=5,AA52&gt;=50),5,IF(AND(AD52&lt;=10,(AA52+AB52)&gt;=50),4,IF(AD52&lt;=15,3,2))))</f>
        <v>-</v>
      </c>
      <c r="AF51" s="299">
        <f>SUM('1 бат'!AF49,'2 бат'!AF49,'3 бат'!AF49,'4 бат'!AF49)</f>
        <v>0</v>
      </c>
      <c r="AG51" s="300">
        <f>SUM('1 бат'!AG49,'2 бат'!AG49,'3 бат'!AG49,'4 бат'!AG49)</f>
        <v>0</v>
      </c>
      <c r="AH51" s="300">
        <f>SUM('1 бат'!AH49,'2 бат'!AH49,'3 бат'!AH49,'4 бат'!AH49)</f>
        <v>0</v>
      </c>
      <c r="AI51" s="301">
        <f>SUM('1 бат'!AI49,'2 бат'!AI49,'3 бат'!AI49,'4 бат'!AI49)</f>
        <v>0</v>
      </c>
      <c r="AJ51" s="302" t="str">
        <f>IF(SUM(AF52:AI52)=0,"-",IF(AND(AI52&lt;=5,AF52&gt;=50),5,IF(AND(AI52&lt;=10,(AF52+AG52)&gt;=50),4,IF(AI52&lt;=15,3,2))))</f>
        <v>-</v>
      </c>
      <c r="AK51" s="299">
        <f>SUM('1 бат'!AK49,'2 бат'!AK49,'3 бат'!AK49,'4 бат'!AK49)</f>
        <v>0</v>
      </c>
      <c r="AL51" s="300">
        <f>SUM('1 бат'!AL49,'2 бат'!AL49,'3 бат'!AL49,'4 бат'!AL49)</f>
        <v>0</v>
      </c>
      <c r="AM51" s="300">
        <f>SUM('1 бат'!AM49,'2 бат'!AM49,'3 бат'!AM49,'4 бат'!AM49)</f>
        <v>0</v>
      </c>
      <c r="AN51" s="301">
        <f>SUM('1 бат'!AN49,'2 бат'!AN49,'3 бат'!AN49,'4 бат'!AN49)</f>
        <v>0</v>
      </c>
      <c r="AO51" s="302" t="str">
        <f>IF(SUM(AK52:AN52)=0,"-",IF(AND(AN52&lt;=5,AK52&gt;=50),5,IF(AND(AN52&lt;=10,(AK52+AL52)&gt;=50),4,IF(AN52&lt;=15,3,2))))</f>
        <v>-</v>
      </c>
      <c r="AP51" s="301" t="e">
        <f>SUM('1 бат'!AP49,'2 бат'!AP49,'3 бат'!AP49,'4 бат'!AP49)</f>
        <v>#REF!</v>
      </c>
      <c r="AQ51" s="301" t="e">
        <f>SUM('1 бат'!AQ49,'2 бат'!AQ49,'3 бат'!AQ49,'4 бат'!AQ49)</f>
        <v>#REF!</v>
      </c>
      <c r="AR51" s="301" t="e">
        <f>SUM('1 бат'!AR49,'2 бат'!AR49,'3 бат'!AR49,'4 бат'!AR49)</f>
        <v>#REF!</v>
      </c>
      <c r="AS51" s="301" t="e">
        <f>SUM('1 бат'!AS49,'2 бат'!AS49,'3 бат'!AS49,'4 бат'!AS49)</f>
        <v>#REF!</v>
      </c>
      <c r="AT51" s="302" t="str">
        <f>IF(SUM(AP52:AS52)=0,"-",IF(AND(AS52&lt;=5,AP52&gt;=50),5,IF(AND(AS52&lt;=10,(AP52+AQ52)&gt;=50),4,IF(AS52&lt;=15,3,2))))</f>
        <v>-</v>
      </c>
      <c r="AU51" s="301">
        <f>SUM('1 бат'!AU49,'2 бат'!AU49,'3 бат'!AU49,'4 бат'!AU49)</f>
        <v>0</v>
      </c>
      <c r="AV51" s="301">
        <f>SUM('1 бат'!AV49,'2 бат'!AV49,'3 бат'!AV49,'4 бат'!AV49)</f>
        <v>0</v>
      </c>
      <c r="AW51" s="301">
        <f>SUM('1 бат'!AW49,'2 бат'!AW49,'3 бат'!AW49,'4 бат'!AW49)</f>
        <v>0</v>
      </c>
      <c r="AX51" s="301">
        <f>SUM('1 бат'!AX49,'2 бат'!AX49,'3 бат'!AX49,'4 бат'!AX49)</f>
        <v>0</v>
      </c>
      <c r="AY51" s="302" t="str">
        <f>IF(SUM(AU52:AX52)=0,"-",IF(AND(AX52&lt;=5,AU52&gt;=50),5,IF(AND(AX52&lt;=10,(AU52+AV52)&gt;=50),4,IF(AX52&lt;=15,3,2))))</f>
        <v>-</v>
      </c>
      <c r="AZ51" s="301">
        <f>SUM('1 бат'!AZ49,'2 бат'!AZ49,'3 бат'!AZ49,'4 бат'!AZ49)</f>
        <v>0</v>
      </c>
      <c r="BA51" s="301">
        <f>SUM('1 бат'!BA49,'2 бат'!BA49,'3 бат'!BA49,'4 бат'!BA49)</f>
        <v>0</v>
      </c>
      <c r="BB51" s="301">
        <f>SUM('1 бат'!BB49,'2 бат'!BB49,'3 бат'!BB49,'4 бат'!BB49)</f>
        <v>0</v>
      </c>
      <c r="BC51" s="301">
        <f>SUM('1 бат'!BC49,'2 бат'!BC49,'3 бат'!BC49,'4 бат'!BC49)</f>
        <v>0</v>
      </c>
      <c r="BD51" s="302" t="str">
        <f>IF(SUM(AZ52:BC52)=0,"-",IF(AND(BC52&lt;=5,AZ52&gt;=50),5,IF(AND(BC52&lt;=10,(AZ52+BA52)&gt;=50),4,IF(BC52&lt;=15,3,2))))</f>
        <v>-</v>
      </c>
      <c r="BE51" s="299">
        <f>SUM('1 бат'!BE49,'2 бат'!BE49,'3 бат'!BE49,'4 бат'!BE49)</f>
        <v>0</v>
      </c>
      <c r="BF51" s="300">
        <f>SUM('1 бат'!BF49,'2 бат'!BF49,'3 бат'!BF49,'4 бат'!BF49)</f>
        <v>0</v>
      </c>
      <c r="BG51" s="300">
        <f>SUM('1 бат'!BG49,'2 бат'!BG49,'3 бат'!BG49,'4 бат'!BG49)</f>
        <v>0</v>
      </c>
      <c r="BH51" s="301">
        <f>SUM('1 бат'!BH49,'2 бат'!BH49,'3 бат'!BH49,'4 бат'!BH49)</f>
        <v>0</v>
      </c>
      <c r="BI51" s="302" t="str">
        <f>IF(SUM(BE52:BH52)=0,"-",IF(AND(BH52&lt;=5,BE52&gt;=50),5,IF(AND(BH52&lt;=10,(BE52+BF52)&gt;=50),4,IF(BH52&lt;=15,3,2))))</f>
        <v>-</v>
      </c>
      <c r="BJ51" s="299">
        <f>SUM('1 бат'!BJ49,'2 бат'!BJ49,'3 бат'!BJ49,'4 бат'!BJ49)</f>
        <v>0</v>
      </c>
      <c r="BK51" s="300">
        <f>SUM('1 бат'!BK49,'2 бат'!BK49,'3 бат'!BK49,'4 бат'!BK49)</f>
        <v>0</v>
      </c>
      <c r="BL51" s="300">
        <f>SUM('1 бат'!BL49,'2 бат'!BL49,'3 бат'!BL49,'4 бат'!BL49)</f>
        <v>0</v>
      </c>
      <c r="BM51" s="301">
        <f>SUM('1 бат'!BM49,'2 бат'!BM49,'3 бат'!BM49,'4 бат'!BM49)</f>
        <v>0</v>
      </c>
      <c r="BN51" s="302" t="str">
        <f>IF(SUM(BJ52:BM52)=0,"-",IF(AND(BM52&lt;=5,BJ52&gt;=50),5,IF(AND(BM52&lt;=10,(BJ52+BK52)&gt;=50),4,IF(BM52&lt;=15,3,2))))</f>
        <v>-</v>
      </c>
      <c r="BO51" s="94"/>
      <c r="BP51" s="297">
        <f>IF(SUM(BN51:BN52)&gt;0,1,0)</f>
        <v>0</v>
      </c>
      <c r="BQ51" s="94"/>
      <c r="BR51" s="94"/>
      <c r="BS51" s="97"/>
    </row>
    <row r="52" spans="1:71" ht="12.95" hidden="1" customHeight="1" thickBot="1">
      <c r="A52" s="1308"/>
      <c r="B52" s="303" t="str">
        <f>IF(ISERR(B51/SUM(B51:E51)*100),"0,0",B51/SUM(B51:E51)*100)</f>
        <v>0,0</v>
      </c>
      <c r="C52" s="304" t="str">
        <f>IF(ISERR(C51/SUM(B51:E51)*100),"0,0",C51/SUM(B51:E51)*100)</f>
        <v>0,0</v>
      </c>
      <c r="D52" s="304" t="str">
        <f>IF(ISERR(D51/SUM(B51:E51)*100),"0,0",D51/SUM(B51:E51)*100)</f>
        <v>0,0</v>
      </c>
      <c r="E52" s="305" t="str">
        <f>IF(ISERR(E51/SUM(B51:E51)*100),"0,0",E51/SUM(B51:E51)*100)</f>
        <v>0,0</v>
      </c>
      <c r="F52" s="306" t="str">
        <f>IF(ISERR(SUM(B51*5,C51*4,D51*3,E51*2)/SUM(B51:E51)),"-",SUM(B51*5,C51*4,D51*3,E51*2)/SUM(B51:E51))</f>
        <v>-</v>
      </c>
      <c r="G52" s="303" t="str">
        <f>IF(ISERR(G51/SUM(G51:J51)*100),"0,0",G51/SUM(G51:J51)*100)</f>
        <v>0,0</v>
      </c>
      <c r="H52" s="304" t="str">
        <f>IF(ISERR(H51/SUM(G51:J51)*100),"0,0",H51/SUM(G51:J51)*100)</f>
        <v>0,0</v>
      </c>
      <c r="I52" s="304" t="str">
        <f>IF(ISERR(I51/SUM(G51:J51)*100),"0,0",I51/SUM(G51:J51)*100)</f>
        <v>0,0</v>
      </c>
      <c r="J52" s="305" t="str">
        <f>IF(ISERR(J51/SUM(G51:J51)*100),"0,0",J51/SUM(G51:J51)*100)</f>
        <v>0,0</v>
      </c>
      <c r="K52" s="306" t="str">
        <f>IF(ISERR(SUM(G51*5,H51*4,I51*3,J51*2)/SUM(G51:J51)),"-",SUM(G51*5,H51*4,I51*3,J51*2)/SUM(G51:J51))</f>
        <v>-</v>
      </c>
      <c r="L52" s="303" t="str">
        <f>IF(ISERR(L51/SUM(L51:O51)*100),"0,0",L51/SUM(L51:O51)*100)</f>
        <v>0,0</v>
      </c>
      <c r="M52" s="304" t="str">
        <f>IF(ISERR(M51/SUM(L51:O51)*100),"0,0",M51/SUM(L51:O51)*100)</f>
        <v>0,0</v>
      </c>
      <c r="N52" s="304" t="str">
        <f>IF(ISERR(N51/SUM(L51:O51)*100),"0,0",N51/SUM(L51:O51)*100)</f>
        <v>0,0</v>
      </c>
      <c r="O52" s="305" t="str">
        <f>IF(ISERR(O51/SUM(L51:O51)*100),"0,0",O51/SUM(L51:O51)*100)</f>
        <v>0,0</v>
      </c>
      <c r="P52" s="306" t="str">
        <f>IF(ISERR(SUM(L51*5,M51*4,N51*3,O51*2)/SUM(L51:O51)),"-",SUM(L51*5,M51*4,N51*3,O51*2)/SUM(L51:O51))</f>
        <v>-</v>
      </c>
      <c r="Q52" s="303" t="str">
        <f>IF(ISERR(Q51/SUM(Q51:T51)*100),"0,0",Q51/SUM(Q51:T51)*100)</f>
        <v>0,0</v>
      </c>
      <c r="R52" s="304" t="str">
        <f>IF(ISERR(R51/SUM(Q51:T51)*100),"0,0",R51/SUM(Q51:T51)*100)</f>
        <v>0,0</v>
      </c>
      <c r="S52" s="304" t="str">
        <f>IF(ISERR(S51/SUM(Q51:T51)*100),"0,0",S51/SUM(Q51:T51)*100)</f>
        <v>0,0</v>
      </c>
      <c r="T52" s="305" t="str">
        <f>IF(ISERR(T51/SUM(Q51:T51)*100),"0,0",T51/SUM(Q51:T51)*100)</f>
        <v>0,0</v>
      </c>
      <c r="U52" s="306" t="str">
        <f>IF(ISERR(SUM(Q51*5,R51*4,S51*3,T51*2)/SUM(Q51:T51)),"-",SUM(Q51*5,R51*4,S51*3,T51*2)/SUM(Q51:T51))</f>
        <v>-</v>
      </c>
      <c r="V52" s="303" t="str">
        <f>IF(ISERR(V51/SUM(V51:Y51)*100),"0,0",V51/SUM(V51:Y51)*100)</f>
        <v>0,0</v>
      </c>
      <c r="W52" s="304" t="str">
        <f>IF(ISERR(W51/SUM(V51:Y51)*100),"0,0",W51/SUM(V51:Y51)*100)</f>
        <v>0,0</v>
      </c>
      <c r="X52" s="304" t="str">
        <f>IF(ISERR(X51/SUM(V51:Y51)*100),"0,0",X51/SUM(V51:Y51)*100)</f>
        <v>0,0</v>
      </c>
      <c r="Y52" s="305" t="str">
        <f>IF(ISERR(Y51/SUM(V51:Y51)*100),"0,0",Y51/SUM(V51:Y51)*100)</f>
        <v>0,0</v>
      </c>
      <c r="Z52" s="306" t="str">
        <f>IF(ISERR(SUM(V51*5,W51*4,X51*3,Y51*2)/SUM(V51:Y51)),"-",SUM(V51*5,W51*4,X51*3,Y51*2)/SUM(V51:Y51))</f>
        <v>-</v>
      </c>
      <c r="AA52" s="303" t="str">
        <f>IF(ISERR(AA51/SUM(AA51:AD51)*100),"0,0",AA51/SUM(AA51:AD51)*100)</f>
        <v>0,0</v>
      </c>
      <c r="AB52" s="304" t="str">
        <f>IF(ISERR(AB51/SUM(AA51:AD51)*100),"0,0",AB51/SUM(AA51:AD51)*100)</f>
        <v>0,0</v>
      </c>
      <c r="AC52" s="304" t="str">
        <f>IF(ISERR(AC51/SUM(AA51:AD51)*100),"0,0",AC51/SUM(AA51:AD51)*100)</f>
        <v>0,0</v>
      </c>
      <c r="AD52" s="305" t="str">
        <f>IF(ISERR(AD51/SUM(AA51:AD51)*100),"0,0",AD51/SUM(AA51:AD51)*100)</f>
        <v>0,0</v>
      </c>
      <c r="AE52" s="306" t="str">
        <f>IF(ISERR(SUM(AA51*5,AB51*4,AC51*3,AD51*2)/SUM(AA51:AD51)),"-",SUM(AA51*5,AB51*4,AC51*3,AD51*2)/SUM(AA51:AD51))</f>
        <v>-</v>
      </c>
      <c r="AF52" s="303" t="str">
        <f>IF(ISERR(AF51/SUM(AF51:AI51)*100),"0,0",AF51/SUM(AF51:AI51)*100)</f>
        <v>0,0</v>
      </c>
      <c r="AG52" s="304" t="str">
        <f>IF(ISERR(AG51/SUM(AF51:AI51)*100),"0,0",AG51/SUM(AF51:AI51)*100)</f>
        <v>0,0</v>
      </c>
      <c r="AH52" s="304" t="str">
        <f>IF(ISERR(AH51/SUM(AF51:AI51)*100),"0,0",AH51/SUM(AF51:AI51)*100)</f>
        <v>0,0</v>
      </c>
      <c r="AI52" s="305" t="str">
        <f>IF(ISERR(AI51/SUM(AF51:AI51)*100),"0,0",AI51/SUM(AF51:AI51)*100)</f>
        <v>0,0</v>
      </c>
      <c r="AJ52" s="306" t="str">
        <f>IF(ISERR(SUM(AF51*5,AG51*4,AH51*3,AI51*2)/SUM(AF51:AI51)),"-",SUM(AF51*5,AG51*4,AH51*3,AI51*2)/SUM(AF51:AI51))</f>
        <v>-</v>
      </c>
      <c r="AK52" s="303" t="str">
        <f>IF(ISERR(AK51/SUM(AK51:AN51)*100),"0,0",AK51/SUM(AK51:AN51)*100)</f>
        <v>0,0</v>
      </c>
      <c r="AL52" s="304" t="str">
        <f>IF(ISERR(AL51/SUM(AK51:AN51)*100),"0,0",AL51/SUM(AK51:AN51)*100)</f>
        <v>0,0</v>
      </c>
      <c r="AM52" s="304" t="str">
        <f>IF(ISERR(AM51/SUM(AK51:AN51)*100),"0,0",AM51/SUM(AK51:AN51)*100)</f>
        <v>0,0</v>
      </c>
      <c r="AN52" s="305" t="str">
        <f>IF(ISERR(AN51/SUM(AK51:AN51)*100),"0,0",AN51/SUM(AK51:AN51)*100)</f>
        <v>0,0</v>
      </c>
      <c r="AO52" s="306" t="str">
        <f>IF(ISERR(SUM(AK51*5,AL51*4,AM51*3,AN51*2)/SUM(AK51:AN51)),"-",SUM(AK51*5,AL51*4,AM51*3,AN51*2)/SUM(AK51:AN51))</f>
        <v>-</v>
      </c>
      <c r="AP52" s="303" t="str">
        <f>IF(ISERR(AP51/SUM(AP51:AS51)*100),"0,0",AP51/SUM(AP51:AS51)*100)</f>
        <v>0,0</v>
      </c>
      <c r="AQ52" s="304" t="str">
        <f>IF(ISERR(AQ51/SUM(AP51:AS51)*100),"0,0",AQ51/SUM(AP51:AS51)*100)</f>
        <v>0,0</v>
      </c>
      <c r="AR52" s="304" t="str">
        <f>IF(ISERR(AR51/SUM(AP51:AS51)*100),"0,0",AR51/SUM(AP51:AS51)*100)</f>
        <v>0,0</v>
      </c>
      <c r="AS52" s="305" t="str">
        <f>IF(ISERR(AS51/SUM(AP51:AS51)*100),"0,0",AS51/SUM(AP51:AS51)*100)</f>
        <v>0,0</v>
      </c>
      <c r="AT52" s="306" t="str">
        <f>IF(ISERR(SUM(AP51*5,AQ51*4,AR51*3,AS51*2)/SUM(AP51:AS51)),"-",SUM(AP51*5,AQ51*4,AR51*3,AS51*2)/SUM(AP51:AS51))</f>
        <v>-</v>
      </c>
      <c r="AU52" s="303" t="str">
        <f>IF(ISERR(AU51/SUM(AU51:AX51)*100),"0,0",AU51/SUM(AU51:AX51)*100)</f>
        <v>0,0</v>
      </c>
      <c r="AV52" s="304" t="str">
        <f>IF(ISERR(AV51/SUM(AU51:AX51)*100),"0,0",AV51/SUM(AU51:AX51)*100)</f>
        <v>0,0</v>
      </c>
      <c r="AW52" s="304" t="str">
        <f>IF(ISERR(AW51/SUM(AU51:AX51)*100),"0,0",AW51/SUM(AU51:AX51)*100)</f>
        <v>0,0</v>
      </c>
      <c r="AX52" s="305" t="str">
        <f>IF(ISERR(AX51/SUM(AU51:AX51)*100),"0,0",AX51/SUM(AU51:AX51)*100)</f>
        <v>0,0</v>
      </c>
      <c r="AY52" s="306" t="str">
        <f>IF(ISERR(SUM(AU51*5,AV51*4,AW51*3,AX51*2)/SUM(AU51:AX51)),"-",SUM(AU51*5,AV51*4,AW51*3,AX51*2)/SUM(AU51:AX51))</f>
        <v>-</v>
      </c>
      <c r="AZ52" s="303" t="str">
        <f>IF(ISERR(AZ51/SUM(AZ51:BC51)*100),"0,0",AZ51/SUM(AZ51:BC51)*100)</f>
        <v>0,0</v>
      </c>
      <c r="BA52" s="304" t="str">
        <f>IF(ISERR(BA51/SUM(AZ51:BC51)*100),"0,0",BA51/SUM(AZ51:BC51)*100)</f>
        <v>0,0</v>
      </c>
      <c r="BB52" s="304" t="str">
        <f>IF(ISERR(BB51/SUM(AZ51:BC51)*100),"0,0",BB51/SUM(AZ51:BC51)*100)</f>
        <v>0,0</v>
      </c>
      <c r="BC52" s="305" t="str">
        <f>IF(ISERR(BC51/SUM(AZ51:BC51)*100),"0,0",BC51/SUM(AZ51:BC51)*100)</f>
        <v>0,0</v>
      </c>
      <c r="BD52" s="306" t="str">
        <f>IF(ISERR(SUM(AZ51*5,BA51*4,BB51*3,BC51*2)/SUM(AZ51:BC51)),"-",SUM(AZ51*5,BA51*4,BB51*3,BC51*2)/SUM(AZ51:BC51))</f>
        <v>-</v>
      </c>
      <c r="BE52" s="303" t="str">
        <f>IF(ISERR(BE51/SUM(BE51:BH51)*100),"0,0",BE51/SUM(BE51:BH51)*100)</f>
        <v>0,0</v>
      </c>
      <c r="BF52" s="304" t="str">
        <f>IF(ISERR(BF51/SUM(BE51:BH51)*100),"0,0",BF51/SUM(BE51:BH51)*100)</f>
        <v>0,0</v>
      </c>
      <c r="BG52" s="304" t="str">
        <f>IF(ISERR(BG51/SUM(BE51:BH51)*100),"0,0",BG51/SUM(BE51:BH51)*100)</f>
        <v>0,0</v>
      </c>
      <c r="BH52" s="305" t="str">
        <f>IF(ISERR(BH51/SUM(BE51:BH51)*100),"0,0",BH51/SUM(BE51:BH51)*100)</f>
        <v>0,0</v>
      </c>
      <c r="BI52" s="306" t="str">
        <f>IF(ISERR(SUM(BE51*5,BF51*4,BG51*3,BH51*2)/SUM(BE51:BH51)),"-",SUM(BE51*5,BF51*4,BG51*3,BH51*2)/SUM(BE51:BH51))</f>
        <v>-</v>
      </c>
      <c r="BJ52" s="303" t="str">
        <f>IF(ISERR(BJ51/SUM(BJ51:BM51)*100),"0,0",BJ51/SUM(BJ51:BM51)*100)</f>
        <v>0,0</v>
      </c>
      <c r="BK52" s="304" t="str">
        <f>IF(ISERR(BK51/SUM(BJ51:BM51)*100),"0,0",BK51/SUM(BJ51:BM51)*100)</f>
        <v>0,0</v>
      </c>
      <c r="BL52" s="304" t="str">
        <f>IF(ISERR(BL51/SUM(BJ51:BM51)*100),"0,0",BL51/SUM(BJ51:BM51)*100)</f>
        <v>0,0</v>
      </c>
      <c r="BM52" s="305" t="str">
        <f>IF(ISERR(BM51/SUM(BJ51:BM51)*100),"0,0",BM51/SUM(BJ51:BM51)*100)</f>
        <v>0,0</v>
      </c>
      <c r="BN52" s="306" t="str">
        <f>IF(ISERR(SUM(BJ51*5,BK51*4,BL51*3,BM51*2)/SUM(BJ51:BM51)),"-",SUM(BJ51*5,BK51*4,BL51*3,BM51*2)/SUM(BJ51:BM51))</f>
        <v>-</v>
      </c>
      <c r="BO52" s="95"/>
      <c r="BP52" s="298">
        <f>IF(SUM(BN51:BN52)&gt;0,1,0)</f>
        <v>0</v>
      </c>
      <c r="BQ52" s="95"/>
      <c r="BR52" s="141"/>
      <c r="BS52" s="97"/>
    </row>
    <row r="53" spans="1:7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08"/>
      <c r="AL53" s="108"/>
      <c r="AM53" s="108"/>
      <c r="AN53" s="108"/>
      <c r="AO53" s="1309" t="str">
        <f>CONCATENATE("Весего за ",'Учет 1б'!$B$1," Аттестовано - ",SUM($BJ$51:$BM$51)," курс.")</f>
        <v>Весего за март 2014 года Аттестовано - 0 курс.</v>
      </c>
      <c r="AP53" s="1309"/>
      <c r="AQ53" s="1309"/>
      <c r="AR53" s="1309"/>
      <c r="AS53" s="1309"/>
      <c r="AT53" s="1309"/>
      <c r="AU53" s="1309"/>
      <c r="AV53" s="1309"/>
      <c r="AW53" s="1309"/>
      <c r="AX53" s="1309"/>
      <c r="AY53" s="1309"/>
      <c r="AZ53" s="1309"/>
      <c r="BA53" s="1309"/>
      <c r="BB53" s="1309"/>
      <c r="BC53" s="1309"/>
      <c r="BD53" s="1309"/>
      <c r="BE53" s="1309"/>
      <c r="BF53" s="1309"/>
      <c r="BG53" s="1309"/>
      <c r="BH53" s="1309"/>
      <c r="BI53" s="1309"/>
      <c r="BJ53" s="1309"/>
      <c r="BK53" s="1309"/>
      <c r="BL53" s="1309"/>
      <c r="BM53" s="1309"/>
      <c r="BN53" s="1309"/>
      <c r="BP53" s="142"/>
    </row>
    <row r="54" spans="1:71" hidden="1">
      <c r="A54" s="1301" t="s">
        <v>8</v>
      </c>
      <c r="B54" s="1301"/>
      <c r="C54" s="1301"/>
      <c r="D54" s="1301"/>
      <c r="E54" s="1301"/>
      <c r="F54" s="1301"/>
      <c r="G54" s="1301"/>
      <c r="H54" s="1301"/>
      <c r="I54" s="1301"/>
      <c r="J54" s="1301"/>
      <c r="K54" s="1301"/>
      <c r="L54" s="1302">
        <f>Классность!C174</f>
        <v>0</v>
      </c>
      <c r="M54" s="1303"/>
      <c r="N54" s="1304" t="e">
        <f>Классность!C175</f>
        <v>#DIV/0!</v>
      </c>
      <c r="O54" s="1303"/>
      <c r="P54" s="108" t="s">
        <v>6</v>
      </c>
      <c r="Q54" s="108"/>
      <c r="R54" s="108"/>
      <c r="S54" s="570"/>
      <c r="T54" s="1302">
        <f>Классность!D174</f>
        <v>0</v>
      </c>
      <c r="U54" s="1303"/>
      <c r="V54" s="1304" t="e">
        <f>Классность!D175</f>
        <v>#DIV/0!</v>
      </c>
      <c r="W54" s="1303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08"/>
      <c r="AL54" s="108"/>
      <c r="AM54" s="108"/>
      <c r="AN54" s="108"/>
      <c r="AO54" s="259"/>
      <c r="AP54" s="259"/>
      <c r="AQ54" s="259"/>
      <c r="AR54" s="259"/>
      <c r="AS54" s="259"/>
      <c r="AT54" s="259"/>
      <c r="AU54" s="259"/>
      <c r="AV54" s="259"/>
      <c r="AW54" s="259"/>
      <c r="AX54" s="259"/>
      <c r="AY54" s="259"/>
      <c r="AZ54" s="259"/>
      <c r="BA54" s="259"/>
      <c r="BB54" s="259"/>
      <c r="BC54" s="259"/>
      <c r="BD54" s="259"/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P54" s="142"/>
    </row>
    <row r="55" spans="1:71" hidden="1">
      <c r="A55" s="239"/>
      <c r="B55" s="239"/>
      <c r="C55" s="239"/>
      <c r="D55" s="239"/>
      <c r="E55" s="239"/>
      <c r="F55" s="239"/>
      <c r="G55" s="239"/>
      <c r="H55" s="239"/>
      <c r="I55" s="239"/>
      <c r="J55" s="239"/>
      <c r="K55" s="239"/>
      <c r="L55" s="571"/>
      <c r="M55" s="569"/>
      <c r="N55" s="572"/>
      <c r="O55" s="569"/>
      <c r="P55" s="108"/>
      <c r="Q55" s="108"/>
      <c r="R55" s="108"/>
      <c r="S55" s="570"/>
      <c r="T55" s="571"/>
      <c r="U55" s="569"/>
      <c r="V55" s="572"/>
      <c r="W55" s="569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  <c r="AN55" s="108"/>
      <c r="AO55" s="259"/>
      <c r="AP55" s="259"/>
      <c r="AQ55" s="259"/>
      <c r="AR55" s="259"/>
      <c r="AS55" s="259"/>
      <c r="AT55" s="259"/>
      <c r="AU55" s="259"/>
      <c r="AV55" s="259"/>
      <c r="AW55" s="259"/>
      <c r="AX55" s="259"/>
      <c r="AY55" s="259"/>
      <c r="AZ55" s="259"/>
      <c r="BA55" s="259"/>
      <c r="BB55" s="259"/>
      <c r="BC55" s="259"/>
      <c r="BD55" s="259"/>
      <c r="BE55" s="259"/>
      <c r="BF55" s="259"/>
      <c r="BG55" s="259"/>
      <c r="BH55" s="259"/>
      <c r="BI55" s="259"/>
      <c r="BJ55" s="259"/>
      <c r="BK55" s="259"/>
      <c r="BL55" s="259"/>
      <c r="BM55" s="259"/>
      <c r="BN55" s="259"/>
      <c r="BP55" s="142"/>
    </row>
    <row r="56" spans="1:71" hidden="1">
      <c r="A56" s="1301" t="s">
        <v>9</v>
      </c>
      <c r="B56" s="1301"/>
      <c r="C56" s="1301"/>
      <c r="D56" s="1301"/>
      <c r="E56" s="1301"/>
      <c r="F56" s="1301"/>
      <c r="G56" s="1301"/>
      <c r="H56" s="1301"/>
      <c r="I56" s="1302">
        <f>Классность!C176</f>
        <v>0</v>
      </c>
      <c r="J56" s="1303"/>
      <c r="K56" s="1304" t="e">
        <f>Классность!C177</f>
        <v>#DIV/0!</v>
      </c>
      <c r="L56" s="1303"/>
      <c r="M56" s="1303" t="s">
        <v>6</v>
      </c>
      <c r="N56" s="1303"/>
      <c r="O56" s="1303"/>
      <c r="P56" s="1303"/>
      <c r="Q56" s="1302">
        <f>Классность!D176</f>
        <v>0</v>
      </c>
      <c r="R56" s="1303"/>
      <c r="S56" s="1304" t="e">
        <f>Классность!D177</f>
        <v>#DIV/0!</v>
      </c>
      <c r="T56" s="1303"/>
      <c r="U56" s="569"/>
      <c r="V56" s="572"/>
      <c r="W56" s="569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  <c r="AN56" s="108"/>
      <c r="AO56" s="259"/>
      <c r="AP56" s="259"/>
      <c r="AQ56" s="259"/>
      <c r="AR56" s="259"/>
      <c r="AS56" s="259"/>
      <c r="AT56" s="259"/>
      <c r="AU56" s="259"/>
      <c r="AV56" s="259"/>
      <c r="AW56" s="259"/>
      <c r="AX56" s="259"/>
      <c r="AY56" s="259"/>
      <c r="AZ56" s="259"/>
      <c r="BA56" s="259"/>
      <c r="BB56" s="259"/>
      <c r="BC56" s="259"/>
      <c r="BD56" s="259"/>
      <c r="BE56" s="259"/>
      <c r="BF56" s="259"/>
      <c r="BG56" s="259"/>
      <c r="BH56" s="259"/>
      <c r="BI56" s="259"/>
      <c r="BJ56" s="259"/>
      <c r="BK56" s="259"/>
      <c r="BL56" s="259"/>
      <c r="BM56" s="259"/>
      <c r="BN56" s="259"/>
      <c r="BP56" s="142"/>
    </row>
    <row r="57" spans="1:71" hidden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  <c r="AN57" s="108"/>
      <c r="AO57" s="108"/>
      <c r="AP57" s="108"/>
      <c r="AQ57" s="108"/>
      <c r="AR57" s="108"/>
      <c r="AS57" s="108"/>
      <c r="AT57" s="108"/>
      <c r="AU57" s="108"/>
      <c r="AV57" s="108"/>
      <c r="AW57" s="108"/>
      <c r="AX57" s="108"/>
      <c r="AY57" s="108"/>
      <c r="AZ57" s="108"/>
      <c r="BA57" s="108"/>
      <c r="BB57" s="108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P57" s="142"/>
    </row>
    <row r="58" spans="1:71" s="112" customFormat="1" ht="15.75">
      <c r="A58" s="1305" t="s">
        <v>331</v>
      </c>
      <c r="B58" s="1305"/>
      <c r="C58" s="1305"/>
      <c r="D58" s="1305"/>
      <c r="E58" s="1305"/>
      <c r="F58" s="1305"/>
      <c r="G58" s="1305"/>
      <c r="H58" s="1305"/>
      <c r="I58" s="1305"/>
      <c r="J58" s="1305"/>
      <c r="K58" s="1305"/>
      <c r="L58" s="1305"/>
      <c r="M58" s="1305"/>
      <c r="N58" s="1305"/>
      <c r="O58" s="1305"/>
      <c r="P58" s="1305"/>
      <c r="Q58" s="1305"/>
      <c r="R58" s="1305"/>
      <c r="S58" s="1305"/>
      <c r="T58" s="1305"/>
      <c r="U58" s="1305"/>
      <c r="V58" s="1305"/>
      <c r="W58" s="1305"/>
      <c r="X58" s="1305"/>
      <c r="Y58" s="1305"/>
      <c r="Z58" s="1305"/>
      <c r="AA58" s="1305"/>
      <c r="AB58" s="1305"/>
      <c r="AC58" s="1305"/>
      <c r="AD58" s="1305"/>
      <c r="AE58" s="1305"/>
      <c r="AF58" s="1305"/>
      <c r="AG58" s="1305"/>
      <c r="AH58" s="1305"/>
      <c r="AI58" s="1305"/>
      <c r="AJ58" s="1305"/>
      <c r="AK58" s="1305"/>
      <c r="AL58" s="1305"/>
      <c r="AM58" s="1305"/>
      <c r="AN58" s="1305"/>
      <c r="AO58" s="1305"/>
      <c r="AP58" s="1305"/>
      <c r="AQ58" s="1305"/>
      <c r="AR58" s="1305"/>
      <c r="AS58" s="1305"/>
      <c r="AT58" s="1305"/>
      <c r="AU58" s="1305"/>
      <c r="AV58" s="1305"/>
      <c r="AW58" s="1305"/>
      <c r="AX58" s="1305"/>
      <c r="AY58" s="1305"/>
      <c r="AZ58" s="1305"/>
      <c r="BA58" s="1305"/>
      <c r="BB58" s="1305"/>
      <c r="BC58" s="1305"/>
      <c r="BD58" s="1305"/>
      <c r="BE58" s="1305"/>
      <c r="BF58" s="1305"/>
      <c r="BG58" s="1305"/>
      <c r="BH58" s="1305"/>
      <c r="BI58" s="1305"/>
      <c r="BJ58" s="1305"/>
      <c r="BK58" s="1305"/>
      <c r="BL58" s="1305"/>
      <c r="BM58" s="1305"/>
      <c r="BN58" s="1305"/>
      <c r="BP58" s="293"/>
    </row>
    <row r="59" spans="1:71" s="112" customFormat="1" ht="15.75">
      <c r="A59" s="1305" t="s">
        <v>318</v>
      </c>
      <c r="B59" s="1305"/>
      <c r="C59" s="1305"/>
      <c r="D59" s="1305"/>
      <c r="E59" s="1305"/>
      <c r="F59" s="1305"/>
      <c r="G59" s="1305"/>
      <c r="H59" s="1305"/>
      <c r="I59" s="1305"/>
      <c r="J59" s="1305"/>
      <c r="K59" s="1305"/>
      <c r="L59" s="1305"/>
      <c r="M59" s="1305"/>
      <c r="N59" s="1305"/>
      <c r="O59" s="1305"/>
      <c r="P59" s="1305"/>
      <c r="Q59" s="1305"/>
      <c r="R59" s="1305"/>
      <c r="S59" s="1305"/>
      <c r="T59" s="1305"/>
      <c r="U59" s="1305"/>
      <c r="V59" s="1305"/>
      <c r="W59" s="1305"/>
      <c r="X59" s="1305"/>
      <c r="Y59" s="1305"/>
      <c r="Z59" s="1305"/>
      <c r="AA59" s="1305"/>
      <c r="AB59" s="1305"/>
      <c r="AC59" s="1305"/>
      <c r="AD59" s="1305"/>
      <c r="AE59" s="1305"/>
      <c r="AF59" s="1305"/>
      <c r="AG59" s="1305"/>
      <c r="AH59" s="1305"/>
      <c r="AI59" s="1305"/>
      <c r="AJ59" s="1305"/>
      <c r="AK59" s="1305"/>
      <c r="AL59" s="1305"/>
      <c r="AM59" s="1305"/>
      <c r="AN59" s="1305"/>
      <c r="AO59" s="1305"/>
      <c r="AP59" s="1305"/>
      <c r="AQ59" s="1305"/>
      <c r="AR59" s="1305"/>
      <c r="AS59" s="1305"/>
      <c r="AT59" s="1305"/>
      <c r="AU59" s="1305"/>
      <c r="AV59" s="1305"/>
      <c r="AW59" s="1305"/>
      <c r="AX59" s="1305"/>
      <c r="AY59" s="1305"/>
      <c r="AZ59" s="1305"/>
      <c r="BA59" s="1305"/>
      <c r="BB59" s="1305"/>
      <c r="BC59" s="1305"/>
      <c r="BD59" s="1305"/>
      <c r="BE59" s="1305"/>
      <c r="BF59" s="1305"/>
      <c r="BG59" s="1305"/>
      <c r="BH59" s="1305"/>
      <c r="BI59" s="1305"/>
      <c r="BJ59" s="1305"/>
      <c r="BK59" s="1305"/>
      <c r="BL59" s="1305"/>
      <c r="BM59" s="1305"/>
      <c r="BN59" s="1305"/>
      <c r="BP59" s="293"/>
    </row>
    <row r="60" spans="1:71" ht="12.75" customHeight="1">
      <c r="N60" s="1299" t="s">
        <v>395</v>
      </c>
      <c r="O60" s="1299"/>
      <c r="P60" s="1299"/>
      <c r="Q60" s="1299"/>
      <c r="R60" s="1299"/>
      <c r="S60" s="1299"/>
      <c r="T60" s="1299"/>
      <c r="U60" s="1299"/>
      <c r="V60" s="1299"/>
      <c r="W60" s="1299"/>
      <c r="X60" s="1299"/>
      <c r="Y60" s="1299"/>
      <c r="Z60" s="1299"/>
      <c r="AA60" s="1299"/>
      <c r="AB60" s="1299"/>
      <c r="AC60" s="1299"/>
      <c r="AD60" s="1299"/>
      <c r="AE60" s="1299"/>
      <c r="AF60" s="1299"/>
      <c r="AG60" s="1299"/>
      <c r="AH60" s="1299"/>
      <c r="AI60" s="1299"/>
      <c r="AJ60" s="1299"/>
      <c r="AK60" s="1299"/>
      <c r="AL60" s="1299"/>
      <c r="AM60" s="1299"/>
      <c r="AN60" s="1299"/>
      <c r="AO60" s="1299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</row>
    <row r="61" spans="1:71">
      <c r="AK61" s="97"/>
      <c r="AL61" s="97"/>
      <c r="AM61" s="97"/>
      <c r="AN61" s="97"/>
      <c r="AO61" s="97"/>
      <c r="AP61" s="97"/>
      <c r="AQ61" s="97"/>
      <c r="AR61" s="97"/>
      <c r="AS61" s="97"/>
      <c r="AT61" s="97"/>
      <c r="AU61" s="97"/>
      <c r="AV61" s="97"/>
      <c r="AW61" s="97"/>
      <c r="AX61" s="97"/>
      <c r="AY61" s="97"/>
      <c r="AZ61" s="97"/>
      <c r="BA61" s="97"/>
      <c r="BB61" s="97"/>
      <c r="BC61" s="97"/>
      <c r="BD61" s="97"/>
      <c r="BE61" s="97"/>
    </row>
    <row r="62" spans="1:71"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</row>
    <row r="63" spans="1:71">
      <c r="AK63" s="97"/>
      <c r="AL63" s="97"/>
      <c r="AM63" s="97"/>
      <c r="AN63" s="97"/>
      <c r="AO63" s="97"/>
      <c r="AP63" s="97"/>
      <c r="AQ63" s="97"/>
      <c r="AR63" s="97"/>
      <c r="AS63" s="97"/>
      <c r="AT63" s="97"/>
      <c r="AU63" s="97"/>
      <c r="AV63" s="97"/>
      <c r="AW63" s="97"/>
      <c r="AX63" s="97"/>
      <c r="AY63" s="97"/>
      <c r="AZ63" s="97"/>
      <c r="BA63" s="97"/>
      <c r="BB63" s="97"/>
      <c r="BC63" s="97"/>
      <c r="BD63" s="97"/>
      <c r="BE63" s="97"/>
    </row>
    <row r="64" spans="1:71"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</row>
    <row r="65" spans="37:57">
      <c r="AK65" s="97"/>
      <c r="AL65" s="97"/>
      <c r="AM65" s="97"/>
      <c r="AN65" s="97"/>
      <c r="AO65" s="97"/>
      <c r="AP65" s="97"/>
      <c r="AQ65" s="97"/>
      <c r="AR65" s="97"/>
      <c r="AS65" s="97"/>
      <c r="AT65" s="97"/>
      <c r="AU65" s="97"/>
      <c r="AV65" s="97"/>
      <c r="AW65" s="97"/>
      <c r="AX65" s="97"/>
      <c r="AY65" s="97"/>
      <c r="AZ65" s="97"/>
      <c r="BA65" s="97"/>
      <c r="BB65" s="97"/>
      <c r="BC65" s="97"/>
      <c r="BD65" s="97"/>
      <c r="BE65" s="97"/>
    </row>
    <row r="66" spans="37:57"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</row>
    <row r="67" spans="37:57">
      <c r="AK67" s="97"/>
      <c r="AL67" s="97"/>
      <c r="AM67" s="97"/>
      <c r="AN67" s="97"/>
      <c r="AO67" s="97"/>
      <c r="AP67" s="97"/>
      <c r="AQ67" s="97"/>
      <c r="AR67" s="97"/>
      <c r="AS67" s="97"/>
      <c r="AT67" s="97"/>
      <c r="AU67" s="97"/>
      <c r="AV67" s="97"/>
      <c r="AW67" s="97"/>
      <c r="AX67" s="97"/>
      <c r="AY67" s="97"/>
      <c r="AZ67" s="97"/>
      <c r="BA67" s="97"/>
      <c r="BB67" s="97"/>
      <c r="BC67" s="97"/>
      <c r="BD67" s="97"/>
      <c r="BE67" s="97"/>
    </row>
    <row r="68" spans="37:57"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</row>
    <row r="69" spans="37:57">
      <c r="AK69" s="97"/>
      <c r="AL69" s="97"/>
      <c r="AM69" s="97"/>
      <c r="AN69" s="97"/>
      <c r="AO69" s="97"/>
      <c r="AP69" s="97"/>
      <c r="AQ69" s="97"/>
      <c r="AR69" s="97"/>
      <c r="AS69" s="97"/>
      <c r="AT69" s="97"/>
      <c r="AU69" s="97"/>
      <c r="AV69" s="97"/>
      <c r="AW69" s="97"/>
      <c r="AX69" s="97"/>
      <c r="AY69" s="97"/>
      <c r="AZ69" s="97"/>
      <c r="BA69" s="97"/>
      <c r="BB69" s="97"/>
      <c r="BC69" s="97"/>
      <c r="BD69" s="97"/>
      <c r="BE69" s="97"/>
    </row>
    <row r="70" spans="37:57"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</row>
    <row r="71" spans="37:57">
      <c r="AK71" s="97"/>
      <c r="AL71" s="97"/>
      <c r="AM71" s="97"/>
      <c r="AN71" s="97"/>
      <c r="AO71" s="97"/>
      <c r="AP71" s="97"/>
      <c r="AQ71" s="97"/>
      <c r="AR71" s="97"/>
      <c r="AS71" s="97"/>
      <c r="AT71" s="97"/>
      <c r="AU71" s="97"/>
      <c r="AV71" s="97"/>
      <c r="AW71" s="97"/>
      <c r="AX71" s="97"/>
      <c r="AY71" s="97"/>
      <c r="AZ71" s="97"/>
      <c r="BA71" s="97"/>
      <c r="BB71" s="97"/>
      <c r="BC71" s="97"/>
      <c r="BD71" s="97"/>
      <c r="BE71" s="97"/>
    </row>
    <row r="72" spans="37:57">
      <c r="AK72" s="97"/>
      <c r="AL72" s="97"/>
      <c r="AM72" s="97"/>
      <c r="AN72" s="97"/>
      <c r="AO72" s="97"/>
      <c r="AP72" s="97"/>
      <c r="AQ72" s="97"/>
      <c r="AR72" s="97"/>
      <c r="AS72" s="97"/>
      <c r="AT72" s="97"/>
      <c r="AU72" s="97"/>
      <c r="AV72" s="97"/>
      <c r="AW72" s="97"/>
      <c r="AX72" s="97"/>
      <c r="AY72" s="97"/>
      <c r="AZ72" s="97"/>
      <c r="BA72" s="97"/>
      <c r="BB72" s="97"/>
      <c r="BC72" s="97"/>
      <c r="BD72" s="97"/>
      <c r="BE72" s="97"/>
    </row>
    <row r="73" spans="37:57">
      <c r="AK73" s="97"/>
      <c r="AL73" s="97"/>
      <c r="AM73" s="97"/>
      <c r="AN73" s="97"/>
      <c r="AO73" s="97"/>
      <c r="AP73" s="97"/>
      <c r="AQ73" s="97"/>
      <c r="AR73" s="97"/>
      <c r="AS73" s="97"/>
      <c r="AT73" s="97"/>
      <c r="AU73" s="97"/>
      <c r="AV73" s="97"/>
      <c r="AW73" s="97"/>
      <c r="AX73" s="97"/>
      <c r="AY73" s="97"/>
      <c r="AZ73" s="97"/>
      <c r="BA73" s="97"/>
      <c r="BB73" s="97"/>
      <c r="BC73" s="97"/>
      <c r="BD73" s="97"/>
      <c r="BE73" s="97"/>
    </row>
    <row r="74" spans="37:57">
      <c r="AK74" s="97"/>
      <c r="AL74" s="97"/>
      <c r="AM74" s="97"/>
      <c r="AN74" s="97"/>
      <c r="AO74" s="97"/>
      <c r="AP74" s="97"/>
      <c r="AQ74" s="97"/>
      <c r="AR74" s="97"/>
      <c r="AS74" s="97"/>
      <c r="AT74" s="97"/>
      <c r="AU74" s="97"/>
      <c r="AV74" s="97"/>
      <c r="AW74" s="97"/>
      <c r="AX74" s="97"/>
      <c r="AY74" s="97"/>
      <c r="AZ74" s="97"/>
      <c r="BA74" s="97"/>
      <c r="BB74" s="97"/>
      <c r="BC74" s="97"/>
      <c r="BD74" s="97"/>
      <c r="BE74" s="97"/>
    </row>
    <row r="75" spans="37:57">
      <c r="AK75" s="97"/>
      <c r="AL75" s="97"/>
      <c r="AM75" s="97"/>
      <c r="AN75" s="97"/>
      <c r="AO75" s="97"/>
      <c r="AP75" s="97"/>
      <c r="AQ75" s="97"/>
      <c r="AR75" s="97"/>
      <c r="AS75" s="97"/>
      <c r="AT75" s="97"/>
      <c r="AU75" s="97"/>
      <c r="AV75" s="97"/>
      <c r="AW75" s="97"/>
      <c r="AX75" s="97"/>
      <c r="AY75" s="97"/>
      <c r="AZ75" s="97"/>
      <c r="BA75" s="97"/>
      <c r="BB75" s="97"/>
      <c r="BC75" s="97"/>
      <c r="BD75" s="97"/>
      <c r="BE75" s="97"/>
    </row>
    <row r="76" spans="37:57">
      <c r="AK76" s="97"/>
      <c r="AL76" s="97"/>
      <c r="AM76" s="97"/>
      <c r="AN76" s="97"/>
      <c r="AO76" s="97"/>
      <c r="AP76" s="97"/>
      <c r="AQ76" s="97"/>
      <c r="AR76" s="97"/>
      <c r="AS76" s="97"/>
      <c r="AT76" s="97"/>
      <c r="AU76" s="97"/>
      <c r="AV76" s="97"/>
      <c r="AW76" s="97"/>
      <c r="AX76" s="97"/>
      <c r="AY76" s="97"/>
      <c r="AZ76" s="97"/>
      <c r="BA76" s="97"/>
      <c r="BB76" s="97"/>
      <c r="BC76" s="97"/>
      <c r="BD76" s="97"/>
      <c r="BE76" s="97"/>
    </row>
    <row r="77" spans="37:57">
      <c r="AK77" s="97"/>
      <c r="AL77" s="97"/>
      <c r="AM77" s="97"/>
      <c r="AN77" s="97"/>
      <c r="AO77" s="97"/>
      <c r="AP77" s="97"/>
      <c r="AQ77" s="97"/>
      <c r="AR77" s="97"/>
      <c r="AS77" s="97"/>
      <c r="AT77" s="97"/>
      <c r="AU77" s="97"/>
      <c r="AV77" s="97"/>
      <c r="AW77" s="97"/>
      <c r="AX77" s="97"/>
      <c r="AY77" s="97"/>
      <c r="AZ77" s="97"/>
      <c r="BA77" s="97"/>
      <c r="BB77" s="97"/>
      <c r="BC77" s="97"/>
      <c r="BD77" s="97"/>
      <c r="BE77" s="97"/>
    </row>
    <row r="78" spans="37:57">
      <c r="AK78" s="97"/>
      <c r="AL78" s="97"/>
      <c r="AM78" s="97"/>
      <c r="AN78" s="97"/>
      <c r="AO78" s="97"/>
      <c r="AP78" s="97"/>
      <c r="AQ78" s="97"/>
      <c r="AR78" s="97"/>
      <c r="AS78" s="97"/>
      <c r="AT78" s="97"/>
      <c r="AU78" s="97"/>
      <c r="AV78" s="97"/>
      <c r="AW78" s="97"/>
      <c r="AX78" s="97"/>
      <c r="AY78" s="97"/>
      <c r="AZ78" s="97"/>
      <c r="BA78" s="97"/>
      <c r="BB78" s="97"/>
      <c r="BC78" s="97"/>
      <c r="BD78" s="97"/>
      <c r="BE78" s="97"/>
    </row>
    <row r="79" spans="37:57"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</row>
    <row r="80" spans="37:57">
      <c r="AK80" s="97"/>
      <c r="AL80" s="97"/>
      <c r="AM80" s="97"/>
      <c r="AN80" s="97"/>
      <c r="AO80" s="97"/>
      <c r="AP80" s="97"/>
      <c r="AQ80" s="97"/>
      <c r="AR80" s="97"/>
      <c r="AS80" s="97"/>
      <c r="AT80" s="97"/>
      <c r="AU80" s="97"/>
      <c r="AV80" s="97"/>
      <c r="AW80" s="97"/>
      <c r="AX80" s="97"/>
      <c r="AY80" s="97"/>
      <c r="AZ80" s="97"/>
      <c r="BA80" s="97"/>
      <c r="BB80" s="97"/>
      <c r="BC80" s="97"/>
      <c r="BD80" s="97"/>
      <c r="BE80" s="97"/>
    </row>
    <row r="81" spans="37:57">
      <c r="AK81" s="97"/>
      <c r="AL81" s="97"/>
      <c r="AM81" s="97"/>
      <c r="AN81" s="97"/>
      <c r="AO81" s="97"/>
      <c r="AP81" s="97"/>
      <c r="AQ81" s="97"/>
      <c r="AR81" s="97"/>
      <c r="AS81" s="97"/>
      <c r="AT81" s="97"/>
      <c r="AU81" s="97"/>
      <c r="AV81" s="97"/>
      <c r="AW81" s="97"/>
      <c r="AX81" s="97"/>
      <c r="AY81" s="97"/>
      <c r="AZ81" s="97"/>
      <c r="BA81" s="97"/>
      <c r="BB81" s="97"/>
      <c r="BC81" s="97"/>
      <c r="BD81" s="97"/>
      <c r="BE81" s="97"/>
    </row>
    <row r="82" spans="37:57">
      <c r="AK82" s="97"/>
      <c r="AL82" s="97"/>
      <c r="AM82" s="97"/>
      <c r="AN82" s="97"/>
      <c r="AO82" s="97"/>
      <c r="AP82" s="97"/>
      <c r="AQ82" s="97"/>
      <c r="AR82" s="97"/>
      <c r="AS82" s="97"/>
      <c r="AT82" s="97"/>
      <c r="AU82" s="97"/>
      <c r="AV82" s="97"/>
      <c r="AW82" s="97"/>
      <c r="AX82" s="97"/>
      <c r="AY82" s="97"/>
      <c r="AZ82" s="97"/>
      <c r="BA82" s="97"/>
      <c r="BB82" s="97"/>
      <c r="BC82" s="97"/>
      <c r="BD82" s="97"/>
      <c r="BE82" s="97"/>
    </row>
    <row r="83" spans="37:57">
      <c r="AK83" s="97"/>
      <c r="AL83" s="97"/>
      <c r="AM83" s="97"/>
      <c r="AN83" s="97"/>
      <c r="AO83" s="97"/>
      <c r="AP83" s="97"/>
      <c r="AQ83" s="97"/>
      <c r="AR83" s="97"/>
      <c r="AS83" s="97"/>
      <c r="AT83" s="97"/>
      <c r="AU83" s="97"/>
      <c r="AV83" s="97"/>
      <c r="AW83" s="97"/>
      <c r="AX83" s="97"/>
      <c r="AY83" s="97"/>
      <c r="AZ83" s="97"/>
      <c r="BA83" s="97"/>
      <c r="BB83" s="97"/>
      <c r="BC83" s="97"/>
      <c r="BD83" s="97"/>
      <c r="BE83" s="97"/>
    </row>
    <row r="84" spans="37:57"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97"/>
    </row>
    <row r="85" spans="37:57">
      <c r="AK85" s="97"/>
      <c r="AL85" s="97"/>
      <c r="AM85" s="97"/>
      <c r="AN85" s="97"/>
      <c r="AO85" s="97"/>
      <c r="AP85" s="97"/>
      <c r="AQ85" s="97"/>
      <c r="AR85" s="97"/>
      <c r="AS85" s="97"/>
      <c r="AT85" s="97"/>
      <c r="AU85" s="97"/>
      <c r="AV85" s="97"/>
      <c r="AW85" s="97"/>
      <c r="AX85" s="97"/>
      <c r="AY85" s="97"/>
      <c r="AZ85" s="97"/>
      <c r="BA85" s="97"/>
      <c r="BB85" s="97"/>
      <c r="BC85" s="97"/>
      <c r="BD85" s="97"/>
      <c r="BE85" s="97"/>
    </row>
    <row r="86" spans="37:57"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  <c r="BE86" s="97"/>
    </row>
    <row r="87" spans="37:57"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  <c r="BE87" s="97"/>
    </row>
    <row r="88" spans="37:57">
      <c r="AK88" s="97"/>
      <c r="AL88" s="97"/>
      <c r="AM88" s="97"/>
      <c r="AN88" s="97"/>
      <c r="AO88" s="97"/>
      <c r="AP88" s="97"/>
      <c r="AQ88" s="97"/>
      <c r="AR88" s="97"/>
      <c r="AS88" s="97"/>
      <c r="AT88" s="97"/>
      <c r="AU88" s="97"/>
      <c r="AV88" s="97"/>
      <c r="AW88" s="97"/>
      <c r="AX88" s="97"/>
      <c r="AY88" s="97"/>
      <c r="AZ88" s="97"/>
      <c r="BA88" s="97"/>
      <c r="BB88" s="97"/>
      <c r="BC88" s="97"/>
      <c r="BD88" s="97"/>
      <c r="BE88" s="97"/>
    </row>
    <row r="89" spans="37:57">
      <c r="AK89" s="97"/>
      <c r="AL89" s="97"/>
      <c r="AM89" s="97"/>
      <c r="AN89" s="97"/>
      <c r="AO89" s="97"/>
      <c r="AP89" s="97"/>
      <c r="AQ89" s="97"/>
      <c r="AR89" s="97"/>
      <c r="AS89" s="97"/>
      <c r="AT89" s="97"/>
      <c r="AU89" s="97"/>
      <c r="AV89" s="97"/>
      <c r="AW89" s="97"/>
      <c r="AX89" s="97"/>
      <c r="AY89" s="97"/>
      <c r="AZ89" s="97"/>
      <c r="BA89" s="97"/>
      <c r="BB89" s="97"/>
      <c r="BC89" s="97"/>
      <c r="BD89" s="97"/>
      <c r="BE89" s="97"/>
    </row>
    <row r="90" spans="37:57">
      <c r="AK90" s="97"/>
      <c r="AL90" s="97"/>
      <c r="AM90" s="97"/>
      <c r="AN90" s="97"/>
      <c r="AO90" s="97"/>
      <c r="AP90" s="97"/>
      <c r="AQ90" s="97"/>
      <c r="AR90" s="97"/>
      <c r="AS90" s="97"/>
      <c r="AT90" s="97"/>
      <c r="AU90" s="97"/>
      <c r="AV90" s="97"/>
      <c r="AW90" s="97"/>
      <c r="AX90" s="97"/>
      <c r="AY90" s="97"/>
      <c r="AZ90" s="97"/>
      <c r="BA90" s="97"/>
      <c r="BB90" s="97"/>
      <c r="BC90" s="97"/>
      <c r="BD90" s="97"/>
      <c r="BE90" s="97"/>
    </row>
    <row r="91" spans="37:57">
      <c r="AK91" s="97"/>
      <c r="AL91" s="97"/>
      <c r="AM91" s="97"/>
      <c r="AN91" s="97"/>
      <c r="AO91" s="97"/>
      <c r="AP91" s="97"/>
      <c r="AQ91" s="97"/>
      <c r="AR91" s="97"/>
      <c r="AS91" s="97"/>
      <c r="AT91" s="97"/>
      <c r="AU91" s="97"/>
      <c r="AV91" s="97"/>
      <c r="AW91" s="97"/>
      <c r="AX91" s="97"/>
      <c r="AY91" s="97"/>
      <c r="AZ91" s="97"/>
      <c r="BA91" s="97"/>
      <c r="BB91" s="97"/>
      <c r="BC91" s="97"/>
      <c r="BD91" s="97"/>
      <c r="BE91" s="97"/>
    </row>
    <row r="92" spans="37:57">
      <c r="AK92" s="97"/>
      <c r="AL92" s="97"/>
      <c r="AM92" s="97"/>
      <c r="AN92" s="97"/>
      <c r="AO92" s="97"/>
      <c r="AP92" s="97"/>
      <c r="AQ92" s="97"/>
      <c r="AR92" s="97"/>
      <c r="AS92" s="97"/>
      <c r="AT92" s="97"/>
      <c r="AU92" s="97"/>
      <c r="AV92" s="97"/>
      <c r="AW92" s="97"/>
      <c r="AX92" s="97"/>
      <c r="AY92" s="97"/>
      <c r="AZ92" s="97"/>
      <c r="BA92" s="97"/>
      <c r="BB92" s="97"/>
      <c r="BC92" s="97"/>
      <c r="BD92" s="97"/>
      <c r="BE92" s="97"/>
    </row>
    <row r="93" spans="37:57"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97"/>
      <c r="AX93" s="97"/>
      <c r="AY93" s="97"/>
      <c r="AZ93" s="97"/>
      <c r="BA93" s="97"/>
      <c r="BB93" s="97"/>
      <c r="BC93" s="97"/>
      <c r="BD93" s="97"/>
      <c r="BE93" s="97"/>
    </row>
    <row r="94" spans="37:57">
      <c r="AK94" s="97"/>
      <c r="AL94" s="97"/>
      <c r="AM94" s="97"/>
      <c r="AN94" s="97"/>
      <c r="AO94" s="97"/>
      <c r="AP94" s="97"/>
      <c r="AQ94" s="97"/>
      <c r="AR94" s="97"/>
      <c r="AS94" s="97"/>
      <c r="AT94" s="97"/>
      <c r="AU94" s="97"/>
      <c r="AV94" s="97"/>
      <c r="AW94" s="97"/>
      <c r="AX94" s="97"/>
      <c r="AY94" s="97"/>
      <c r="AZ94" s="97"/>
      <c r="BA94" s="97"/>
      <c r="BB94" s="97"/>
      <c r="BC94" s="97"/>
      <c r="BD94" s="97"/>
      <c r="BE94" s="97"/>
    </row>
    <row r="95" spans="37:57">
      <c r="AK95" s="97"/>
      <c r="AL95" s="97"/>
      <c r="AM95" s="97"/>
      <c r="AN95" s="97"/>
      <c r="AO95" s="97"/>
      <c r="AP95" s="97"/>
      <c r="AQ95" s="97"/>
      <c r="AR95" s="97"/>
      <c r="AS95" s="97"/>
      <c r="AT95" s="97"/>
      <c r="AU95" s="97"/>
      <c r="AV95" s="97"/>
      <c r="AW95" s="97"/>
      <c r="AX95" s="97"/>
      <c r="AY95" s="97"/>
      <c r="AZ95" s="97"/>
      <c r="BA95" s="97"/>
      <c r="BB95" s="97"/>
      <c r="BC95" s="97"/>
      <c r="BD95" s="97"/>
      <c r="BE95" s="97"/>
    </row>
    <row r="96" spans="37:57"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</row>
    <row r="97" spans="37:57">
      <c r="AK97" s="97"/>
      <c r="AL97" s="97"/>
      <c r="AM97" s="97"/>
      <c r="AN97" s="97"/>
      <c r="AO97" s="97"/>
      <c r="AP97" s="97"/>
      <c r="AQ97" s="97"/>
      <c r="AR97" s="97"/>
      <c r="AS97" s="97"/>
      <c r="AT97" s="97"/>
      <c r="AU97" s="97"/>
      <c r="AV97" s="97"/>
      <c r="AW97" s="97"/>
      <c r="AX97" s="97"/>
      <c r="AY97" s="97"/>
      <c r="AZ97" s="97"/>
      <c r="BA97" s="97"/>
      <c r="BB97" s="97"/>
      <c r="BC97" s="97"/>
      <c r="BD97" s="97"/>
      <c r="BE97" s="97"/>
    </row>
    <row r="98" spans="37:57"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7"/>
      <c r="BA98" s="97"/>
      <c r="BB98" s="97"/>
      <c r="BC98" s="97"/>
      <c r="BD98" s="97"/>
      <c r="BE98" s="97"/>
    </row>
    <row r="99" spans="37:57">
      <c r="AK99" s="97"/>
      <c r="AL99" s="97"/>
      <c r="AM99" s="97"/>
      <c r="AN99" s="97"/>
      <c r="AO99" s="97"/>
      <c r="AP99" s="97"/>
      <c r="AQ99" s="97"/>
      <c r="AR99" s="97"/>
      <c r="AS99" s="97"/>
      <c r="AT99" s="97"/>
      <c r="AU99" s="97"/>
      <c r="AV99" s="97"/>
      <c r="AW99" s="97"/>
      <c r="AX99" s="97"/>
      <c r="AY99" s="97"/>
      <c r="AZ99" s="97"/>
      <c r="BA99" s="97"/>
      <c r="BB99" s="97"/>
      <c r="BC99" s="97"/>
      <c r="BD99" s="97"/>
      <c r="BE99" s="97"/>
    </row>
    <row r="100" spans="37:57">
      <c r="AK100" s="97"/>
      <c r="AL100" s="97"/>
      <c r="AM100" s="97"/>
      <c r="AN100" s="97"/>
      <c r="AO100" s="97"/>
      <c r="AP100" s="97"/>
      <c r="AQ100" s="97"/>
      <c r="AR100" s="97"/>
      <c r="AS100" s="97"/>
      <c r="AT100" s="97"/>
      <c r="AU100" s="97"/>
      <c r="AV100" s="97"/>
      <c r="AW100" s="97"/>
      <c r="AX100" s="97"/>
      <c r="AY100" s="97"/>
      <c r="AZ100" s="97"/>
      <c r="BA100" s="97"/>
      <c r="BB100" s="97"/>
      <c r="BC100" s="97"/>
      <c r="BD100" s="97"/>
      <c r="BE100" s="97"/>
    </row>
    <row r="101" spans="37:57">
      <c r="AK101" s="97"/>
      <c r="AL101" s="97"/>
      <c r="AM101" s="97"/>
      <c r="AN101" s="97"/>
      <c r="AO101" s="97"/>
      <c r="AP101" s="97"/>
      <c r="AQ101" s="97"/>
      <c r="AR101" s="97"/>
      <c r="AS101" s="97"/>
      <c r="AT101" s="97"/>
      <c r="AU101" s="97"/>
      <c r="AV101" s="97"/>
      <c r="AW101" s="97"/>
      <c r="AX101" s="97"/>
      <c r="AY101" s="97"/>
      <c r="AZ101" s="97"/>
      <c r="BA101" s="97"/>
      <c r="BB101" s="97"/>
      <c r="BC101" s="97"/>
      <c r="BD101" s="97"/>
      <c r="BE101" s="97"/>
    </row>
    <row r="102" spans="37:57">
      <c r="AK102" s="97"/>
      <c r="AL102" s="97"/>
      <c r="AM102" s="97"/>
      <c r="AN102" s="97"/>
      <c r="AO102" s="97"/>
      <c r="AP102" s="97"/>
      <c r="AQ102" s="97"/>
      <c r="AR102" s="97"/>
      <c r="AS102" s="97"/>
      <c r="AT102" s="97"/>
      <c r="AU102" s="97"/>
      <c r="AV102" s="97"/>
      <c r="AW102" s="97"/>
      <c r="AX102" s="97"/>
      <c r="AY102" s="97"/>
      <c r="AZ102" s="97"/>
      <c r="BA102" s="97"/>
      <c r="BB102" s="97"/>
      <c r="BC102" s="97"/>
      <c r="BD102" s="97"/>
      <c r="BE102" s="97"/>
    </row>
    <row r="103" spans="37:57">
      <c r="AK103" s="97"/>
      <c r="AL103" s="97"/>
      <c r="AM103" s="97"/>
      <c r="AN103" s="97"/>
      <c r="AO103" s="97"/>
      <c r="AP103" s="97"/>
      <c r="AQ103" s="97"/>
      <c r="AR103" s="97"/>
      <c r="AS103" s="97"/>
      <c r="AT103" s="97"/>
      <c r="AU103" s="97"/>
      <c r="AV103" s="97"/>
      <c r="AW103" s="97"/>
      <c r="AX103" s="97"/>
      <c r="AY103" s="97"/>
      <c r="AZ103" s="97"/>
      <c r="BA103" s="97"/>
      <c r="BB103" s="97"/>
      <c r="BC103" s="97"/>
      <c r="BD103" s="97"/>
      <c r="BE103" s="97"/>
    </row>
    <row r="104" spans="37:57">
      <c r="AK104" s="97"/>
      <c r="AL104" s="97"/>
      <c r="AM104" s="97"/>
      <c r="AN104" s="97"/>
      <c r="AO104" s="97"/>
      <c r="AP104" s="97"/>
      <c r="AQ104" s="97"/>
      <c r="AR104" s="97"/>
      <c r="AS104" s="97"/>
      <c r="AT104" s="97"/>
      <c r="AU104" s="97"/>
      <c r="AV104" s="97"/>
      <c r="AW104" s="97"/>
      <c r="AX104" s="97"/>
      <c r="AY104" s="97"/>
      <c r="AZ104" s="97"/>
      <c r="BA104" s="97"/>
      <c r="BB104" s="97"/>
      <c r="BC104" s="97"/>
      <c r="BD104" s="97"/>
      <c r="BE104" s="97"/>
    </row>
    <row r="105" spans="37:57">
      <c r="AK105" s="97"/>
      <c r="AL105" s="97"/>
      <c r="AM105" s="97"/>
      <c r="AN105" s="97"/>
      <c r="AO105" s="97"/>
      <c r="AP105" s="97"/>
      <c r="AQ105" s="97"/>
      <c r="AR105" s="97"/>
      <c r="AS105" s="97"/>
      <c r="AT105" s="97"/>
      <c r="AU105" s="97"/>
      <c r="AV105" s="97"/>
      <c r="AW105" s="97"/>
      <c r="AX105" s="97"/>
      <c r="AY105" s="97"/>
      <c r="AZ105" s="97"/>
      <c r="BA105" s="97"/>
      <c r="BB105" s="97"/>
      <c r="BC105" s="97"/>
      <c r="BD105" s="97"/>
      <c r="BE105" s="97"/>
    </row>
    <row r="106" spans="37:57">
      <c r="AK106" s="97"/>
      <c r="AL106" s="97"/>
      <c r="AM106" s="97"/>
      <c r="AN106" s="97"/>
      <c r="AO106" s="97"/>
      <c r="AP106" s="97"/>
      <c r="AQ106" s="97"/>
      <c r="AR106" s="97"/>
      <c r="AS106" s="97"/>
      <c r="AT106" s="97"/>
      <c r="AU106" s="97"/>
      <c r="AV106" s="97"/>
      <c r="AW106" s="97"/>
      <c r="AX106" s="97"/>
      <c r="AY106" s="97"/>
      <c r="AZ106" s="97"/>
      <c r="BA106" s="97"/>
      <c r="BB106" s="97"/>
      <c r="BC106" s="97"/>
      <c r="BD106" s="97"/>
      <c r="BE106" s="97"/>
    </row>
    <row r="107" spans="37:57">
      <c r="AK107" s="97"/>
      <c r="AL107" s="97"/>
      <c r="AM107" s="97"/>
      <c r="AN107" s="97"/>
      <c r="AO107" s="97"/>
      <c r="AP107" s="97"/>
      <c r="AQ107" s="97"/>
      <c r="AR107" s="97"/>
      <c r="AS107" s="97"/>
      <c r="AT107" s="97"/>
      <c r="AU107" s="97"/>
      <c r="AV107" s="97"/>
      <c r="AW107" s="97"/>
      <c r="AX107" s="97"/>
      <c r="AY107" s="97"/>
      <c r="AZ107" s="97"/>
      <c r="BA107" s="97"/>
      <c r="BB107" s="97"/>
      <c r="BC107" s="97"/>
      <c r="BD107" s="97"/>
      <c r="BE107" s="97"/>
    </row>
    <row r="108" spans="37:57">
      <c r="AK108" s="97"/>
      <c r="AL108" s="97"/>
      <c r="AM108" s="97"/>
      <c r="AN108" s="97"/>
      <c r="AO108" s="97"/>
      <c r="AP108" s="97"/>
      <c r="AQ108" s="97"/>
      <c r="AR108" s="97"/>
      <c r="AS108" s="97"/>
      <c r="AT108" s="97"/>
      <c r="AU108" s="97"/>
      <c r="AV108" s="97"/>
      <c r="AW108" s="97"/>
      <c r="AX108" s="97"/>
      <c r="AY108" s="97"/>
      <c r="AZ108" s="97"/>
      <c r="BA108" s="97"/>
      <c r="BB108" s="97"/>
      <c r="BC108" s="97"/>
      <c r="BD108" s="97"/>
      <c r="BE108" s="97"/>
    </row>
    <row r="109" spans="37:57">
      <c r="AK109" s="97"/>
      <c r="AL109" s="97"/>
      <c r="AM109" s="97"/>
      <c r="AN109" s="97"/>
      <c r="AO109" s="97"/>
      <c r="AP109" s="97"/>
      <c r="AQ109" s="97"/>
      <c r="AR109" s="97"/>
      <c r="AS109" s="97"/>
      <c r="AT109" s="97"/>
      <c r="AU109" s="97"/>
      <c r="AV109" s="97"/>
      <c r="AW109" s="97"/>
      <c r="AX109" s="97"/>
      <c r="AY109" s="97"/>
      <c r="AZ109" s="97"/>
      <c r="BA109" s="97"/>
      <c r="BB109" s="97"/>
      <c r="BC109" s="97"/>
      <c r="BD109" s="97"/>
      <c r="BE109" s="97"/>
    </row>
    <row r="110" spans="37:57">
      <c r="AK110" s="97"/>
      <c r="AL110" s="97"/>
      <c r="AM110" s="97"/>
      <c r="AN110" s="97"/>
      <c r="AO110" s="97"/>
      <c r="AP110" s="97"/>
      <c r="AQ110" s="97"/>
      <c r="AR110" s="97"/>
      <c r="AS110" s="97"/>
      <c r="AT110" s="97"/>
      <c r="AU110" s="97"/>
      <c r="AV110" s="97"/>
      <c r="AW110" s="97"/>
      <c r="AX110" s="97"/>
      <c r="AY110" s="97"/>
      <c r="AZ110" s="97"/>
      <c r="BA110" s="97"/>
      <c r="BB110" s="97"/>
      <c r="BC110" s="97"/>
      <c r="BD110" s="97"/>
      <c r="BE110" s="97"/>
    </row>
    <row r="111" spans="37:57">
      <c r="AK111" s="97"/>
      <c r="AL111" s="97"/>
      <c r="AM111" s="97"/>
      <c r="AN111" s="97"/>
      <c r="AO111" s="97"/>
      <c r="AP111" s="97"/>
      <c r="AQ111" s="97"/>
      <c r="AR111" s="97"/>
      <c r="AS111" s="97"/>
      <c r="AT111" s="97"/>
      <c r="AU111" s="97"/>
      <c r="AV111" s="97"/>
      <c r="AW111" s="97"/>
      <c r="AX111" s="97"/>
      <c r="AY111" s="97"/>
      <c r="AZ111" s="97"/>
      <c r="BA111" s="97"/>
      <c r="BB111" s="97"/>
      <c r="BC111" s="97"/>
      <c r="BD111" s="97"/>
      <c r="BE111" s="97"/>
    </row>
    <row r="112" spans="37:57">
      <c r="AK112" s="97"/>
      <c r="AL112" s="97"/>
      <c r="AM112" s="97"/>
      <c r="AN112" s="97"/>
      <c r="AO112" s="97"/>
      <c r="AP112" s="97"/>
      <c r="AQ112" s="97"/>
      <c r="AR112" s="97"/>
      <c r="AS112" s="97"/>
      <c r="AT112" s="97"/>
      <c r="AU112" s="97"/>
      <c r="AV112" s="97"/>
      <c r="AW112" s="97"/>
      <c r="AX112" s="97"/>
      <c r="AY112" s="97"/>
      <c r="AZ112" s="97"/>
      <c r="BA112" s="97"/>
      <c r="BB112" s="97"/>
      <c r="BC112" s="97"/>
      <c r="BD112" s="97"/>
      <c r="BE112" s="97"/>
    </row>
    <row r="113" spans="37:57">
      <c r="AK113" s="97"/>
      <c r="AL113" s="97"/>
      <c r="AM113" s="97"/>
      <c r="AN113" s="97"/>
      <c r="AO113" s="97"/>
      <c r="AP113" s="97"/>
      <c r="AQ113" s="97"/>
      <c r="AR113" s="97"/>
      <c r="AS113" s="97"/>
      <c r="AT113" s="97"/>
      <c r="AU113" s="97"/>
      <c r="AV113" s="97"/>
      <c r="AW113" s="97"/>
      <c r="AX113" s="97"/>
      <c r="AY113" s="97"/>
      <c r="AZ113" s="97"/>
      <c r="BA113" s="97"/>
      <c r="BB113" s="97"/>
      <c r="BC113" s="97"/>
      <c r="BD113" s="97"/>
      <c r="BE113" s="97"/>
    </row>
    <row r="114" spans="37:57">
      <c r="AK114" s="97"/>
      <c r="AL114" s="97"/>
      <c r="AM114" s="97"/>
      <c r="AN114" s="97"/>
      <c r="AO114" s="97"/>
      <c r="AP114" s="97"/>
      <c r="AQ114" s="97"/>
      <c r="AR114" s="97"/>
      <c r="AS114" s="97"/>
      <c r="AT114" s="97"/>
      <c r="AU114" s="97"/>
      <c r="AV114" s="97"/>
      <c r="AW114" s="97"/>
      <c r="AX114" s="97"/>
      <c r="AY114" s="97"/>
      <c r="AZ114" s="97"/>
      <c r="BA114" s="97"/>
      <c r="BB114" s="97"/>
      <c r="BC114" s="97"/>
      <c r="BD114" s="97"/>
      <c r="BE114" s="97"/>
    </row>
    <row r="115" spans="37:57">
      <c r="AK115" s="97"/>
      <c r="AL115" s="97"/>
      <c r="AM115" s="97"/>
      <c r="AN115" s="97"/>
      <c r="AO115" s="97"/>
      <c r="AP115" s="97"/>
      <c r="AQ115" s="97"/>
      <c r="AR115" s="97"/>
      <c r="AS115" s="97"/>
      <c r="AT115" s="97"/>
      <c r="AU115" s="97"/>
      <c r="AV115" s="97"/>
      <c r="AW115" s="97"/>
      <c r="AX115" s="97"/>
      <c r="AY115" s="97"/>
      <c r="AZ115" s="97"/>
      <c r="BA115" s="97"/>
      <c r="BB115" s="97"/>
      <c r="BC115" s="97"/>
      <c r="BD115" s="97"/>
      <c r="BE115" s="97"/>
    </row>
    <row r="116" spans="37:57">
      <c r="AK116" s="97"/>
      <c r="AL116" s="97"/>
      <c r="AM116" s="97"/>
      <c r="AN116" s="97"/>
      <c r="AO116" s="97"/>
      <c r="AP116" s="97"/>
      <c r="AQ116" s="97"/>
      <c r="AR116" s="97"/>
      <c r="AS116" s="97"/>
      <c r="AT116" s="97"/>
      <c r="AU116" s="97"/>
      <c r="AV116" s="97"/>
      <c r="AW116" s="97"/>
      <c r="AX116" s="97"/>
      <c r="AY116" s="97"/>
      <c r="AZ116" s="97"/>
      <c r="BA116" s="97"/>
      <c r="BB116" s="97"/>
      <c r="BC116" s="97"/>
      <c r="BD116" s="97"/>
      <c r="BE116" s="97"/>
    </row>
    <row r="117" spans="37:57">
      <c r="AK117" s="97"/>
      <c r="AL117" s="97"/>
      <c r="AM117" s="97"/>
      <c r="AN117" s="97"/>
      <c r="AO117" s="97"/>
      <c r="AP117" s="97"/>
      <c r="AQ117" s="97"/>
      <c r="AR117" s="97"/>
      <c r="AS117" s="97"/>
      <c r="AT117" s="97"/>
      <c r="AU117" s="97"/>
      <c r="AV117" s="97"/>
      <c r="AW117" s="97"/>
      <c r="AX117" s="97"/>
      <c r="AY117" s="97"/>
      <c r="AZ117" s="97"/>
      <c r="BA117" s="97"/>
      <c r="BB117" s="97"/>
      <c r="BC117" s="97"/>
      <c r="BD117" s="97"/>
      <c r="BE117" s="97"/>
    </row>
    <row r="118" spans="37:57">
      <c r="AK118" s="97"/>
      <c r="AL118" s="97"/>
      <c r="AM118" s="97"/>
      <c r="AN118" s="97"/>
      <c r="AO118" s="97"/>
      <c r="AP118" s="97"/>
      <c r="AQ118" s="97"/>
      <c r="AR118" s="97"/>
      <c r="AS118" s="97"/>
      <c r="AT118" s="97"/>
      <c r="AU118" s="97"/>
      <c r="AV118" s="97"/>
      <c r="AW118" s="97"/>
      <c r="AX118" s="97"/>
      <c r="AY118" s="97"/>
      <c r="AZ118" s="97"/>
      <c r="BA118" s="97"/>
      <c r="BB118" s="97"/>
      <c r="BC118" s="97"/>
      <c r="BD118" s="97"/>
      <c r="BE118" s="97"/>
    </row>
    <row r="119" spans="37:57">
      <c r="AK119" s="97"/>
      <c r="AL119" s="97"/>
      <c r="AM119" s="97"/>
      <c r="AN119" s="97"/>
      <c r="AO119" s="97"/>
      <c r="AP119" s="97"/>
      <c r="AQ119" s="97"/>
      <c r="AR119" s="97"/>
      <c r="AS119" s="97"/>
      <c r="AT119" s="97"/>
      <c r="AU119" s="97"/>
      <c r="AV119" s="97"/>
      <c r="AW119" s="97"/>
      <c r="AX119" s="97"/>
      <c r="AY119" s="97"/>
      <c r="AZ119" s="97"/>
      <c r="BA119" s="97"/>
      <c r="BB119" s="97"/>
      <c r="BC119" s="97"/>
      <c r="BD119" s="97"/>
      <c r="BE119" s="97"/>
    </row>
    <row r="120" spans="37:57">
      <c r="AK120" s="97"/>
      <c r="AL120" s="97"/>
      <c r="AM120" s="97"/>
      <c r="AN120" s="97"/>
      <c r="AO120" s="97"/>
      <c r="AP120" s="97"/>
      <c r="AQ120" s="97"/>
      <c r="AR120" s="97"/>
      <c r="AS120" s="97"/>
      <c r="AT120" s="97"/>
      <c r="AU120" s="97"/>
      <c r="AV120" s="97"/>
      <c r="AW120" s="97"/>
      <c r="AX120" s="97"/>
      <c r="AY120" s="97"/>
      <c r="AZ120" s="97"/>
      <c r="BA120" s="97"/>
      <c r="BB120" s="97"/>
      <c r="BC120" s="97"/>
      <c r="BD120" s="97"/>
      <c r="BE120" s="97"/>
    </row>
    <row r="121" spans="37:57">
      <c r="AK121" s="97"/>
      <c r="AL121" s="97"/>
      <c r="AM121" s="97"/>
      <c r="AN121" s="97"/>
      <c r="AO121" s="97"/>
      <c r="AP121" s="97"/>
      <c r="AQ121" s="97"/>
      <c r="AR121" s="97"/>
      <c r="AS121" s="97"/>
      <c r="AT121" s="97"/>
      <c r="AU121" s="97"/>
      <c r="AV121" s="97"/>
      <c r="AW121" s="97"/>
      <c r="AX121" s="97"/>
      <c r="AY121" s="97"/>
      <c r="AZ121" s="97"/>
      <c r="BA121" s="97"/>
      <c r="BB121" s="97"/>
      <c r="BC121" s="97"/>
      <c r="BD121" s="97"/>
      <c r="BE121" s="97"/>
    </row>
    <row r="122" spans="37:57">
      <c r="AK122" s="97"/>
      <c r="AL122" s="97"/>
      <c r="AM122" s="97"/>
      <c r="AN122" s="97"/>
      <c r="AO122" s="97"/>
      <c r="AP122" s="97"/>
      <c r="AQ122" s="97"/>
      <c r="AR122" s="97"/>
      <c r="AS122" s="97"/>
      <c r="AT122" s="97"/>
      <c r="AU122" s="97"/>
      <c r="AV122" s="97"/>
      <c r="AW122" s="97"/>
      <c r="AX122" s="97"/>
      <c r="AY122" s="97"/>
      <c r="AZ122" s="97"/>
      <c r="BA122" s="97"/>
      <c r="BB122" s="97"/>
      <c r="BC122" s="97"/>
      <c r="BD122" s="97"/>
      <c r="BE122" s="97"/>
    </row>
    <row r="123" spans="37:57">
      <c r="AK123" s="97"/>
      <c r="AL123" s="97"/>
      <c r="AM123" s="97"/>
      <c r="AN123" s="97"/>
      <c r="AO123" s="97"/>
      <c r="AP123" s="97"/>
      <c r="AQ123" s="97"/>
      <c r="AR123" s="97"/>
      <c r="AS123" s="97"/>
      <c r="AT123" s="97"/>
      <c r="AU123" s="97"/>
      <c r="AV123" s="97"/>
      <c r="AW123" s="97"/>
      <c r="AX123" s="97"/>
      <c r="AY123" s="97"/>
      <c r="AZ123" s="97"/>
      <c r="BA123" s="97"/>
      <c r="BB123" s="97"/>
      <c r="BC123" s="97"/>
      <c r="BD123" s="97"/>
      <c r="BE123" s="97"/>
    </row>
    <row r="124" spans="37:57">
      <c r="AK124" s="97"/>
      <c r="AL124" s="97"/>
      <c r="AM124" s="97"/>
      <c r="AN124" s="97"/>
      <c r="AO124" s="97"/>
      <c r="AP124" s="97"/>
      <c r="AQ124" s="97"/>
      <c r="AR124" s="97"/>
      <c r="AS124" s="97"/>
      <c r="AT124" s="97"/>
      <c r="AU124" s="97"/>
      <c r="AV124" s="97"/>
      <c r="AW124" s="97"/>
      <c r="AX124" s="97"/>
      <c r="AY124" s="97"/>
      <c r="AZ124" s="97"/>
      <c r="BA124" s="97"/>
      <c r="BB124" s="97"/>
      <c r="BC124" s="97"/>
      <c r="BD124" s="97"/>
      <c r="BE124" s="97"/>
    </row>
    <row r="125" spans="37:57">
      <c r="AK125" s="97"/>
      <c r="AL125" s="97"/>
      <c r="AM125" s="97"/>
      <c r="AN125" s="97"/>
      <c r="AO125" s="97"/>
      <c r="AP125" s="97"/>
      <c r="AQ125" s="97"/>
      <c r="AR125" s="97"/>
      <c r="AS125" s="97"/>
      <c r="AT125" s="97"/>
      <c r="AU125" s="97"/>
      <c r="AV125" s="97"/>
      <c r="AW125" s="97"/>
      <c r="AX125" s="97"/>
      <c r="AY125" s="97"/>
      <c r="AZ125" s="97"/>
      <c r="BA125" s="97"/>
      <c r="BB125" s="97"/>
      <c r="BC125" s="97"/>
      <c r="BD125" s="97"/>
      <c r="BE125" s="97"/>
    </row>
  </sheetData>
  <autoFilter ref="BP1:BP52">
    <filterColumn colId="0">
      <filters>
        <filter val="1"/>
      </filters>
    </filterColumn>
  </autoFilter>
  <customSheetViews>
    <customSheetView guid="{177FEA91-3CC1-47AE-B40C-764C2A914D34}" scale="85" showPageBreaks="1" fitToPage="1" printArea="1" filter="1" showAutoFilter="1" hiddenColumns="1" showRuler="0">
      <pane xSplit="1" ySplit="6" topLeftCell="B7" activePane="bottomRight" state="frozen"/>
      <selection pane="bottomRight" activeCell="N3" sqref="N3"/>
      <pageMargins left="0.25" right="0.25" top="0.47" bottom="0.25" header="0.51181102362204722" footer="0.28999999999999998"/>
      <printOptions horizontalCentered="1"/>
      <pageSetup paperSize="9" scale="75" orientation="landscape" r:id="rId1"/>
      <headerFooter alignWithMargins="0"/>
      <autoFilter ref="B1">
        <filterColumn colId="0">
          <filters>
            <filter val="1"/>
          </filters>
        </filterColumn>
      </autoFilter>
    </customSheetView>
  </customSheetViews>
  <mergeCells count="55">
    <mergeCell ref="A59:BN59"/>
    <mergeCell ref="N60:AO60"/>
    <mergeCell ref="A54:K54"/>
    <mergeCell ref="L54:M54"/>
    <mergeCell ref="N54:O54"/>
    <mergeCell ref="T54:U54"/>
    <mergeCell ref="V54:W54"/>
    <mergeCell ref="A56:H56"/>
    <mergeCell ref="I56:J56"/>
    <mergeCell ref="K56:L56"/>
    <mergeCell ref="M56:P56"/>
    <mergeCell ref="Q56:R56"/>
    <mergeCell ref="S56:T56"/>
    <mergeCell ref="A49:A50"/>
    <mergeCell ref="A35:A36"/>
    <mergeCell ref="A37:A38"/>
    <mergeCell ref="A39:A40"/>
    <mergeCell ref="A58:BN58"/>
    <mergeCell ref="A45:A46"/>
    <mergeCell ref="AO53:BN53"/>
    <mergeCell ref="A41:A42"/>
    <mergeCell ref="A51:A52"/>
    <mergeCell ref="A47:A48"/>
    <mergeCell ref="BH1:BM1"/>
    <mergeCell ref="AF5:AJ5"/>
    <mergeCell ref="AK5:AO5"/>
    <mergeCell ref="BE5:BI5"/>
    <mergeCell ref="BJ4:BN5"/>
    <mergeCell ref="B4:BI4"/>
    <mergeCell ref="AA5:AE5"/>
    <mergeCell ref="A2:BN2"/>
    <mergeCell ref="AP5:AT5"/>
    <mergeCell ref="AU5:AY5"/>
    <mergeCell ref="AZ5:BD5"/>
    <mergeCell ref="V5:Z5"/>
    <mergeCell ref="Q5:U5"/>
    <mergeCell ref="A4:A6"/>
    <mergeCell ref="L5:P5"/>
    <mergeCell ref="G5:K5"/>
    <mergeCell ref="B5:F5"/>
    <mergeCell ref="A43:A44"/>
    <mergeCell ref="A7:A8"/>
    <mergeCell ref="A9:A10"/>
    <mergeCell ref="A33:A34"/>
    <mergeCell ref="A23:A24"/>
    <mergeCell ref="A25:A26"/>
    <mergeCell ref="A31:A32"/>
    <mergeCell ref="A11:A12"/>
    <mergeCell ref="A29:A30"/>
    <mergeCell ref="A13:A14"/>
    <mergeCell ref="A17:A18"/>
    <mergeCell ref="A27:A28"/>
    <mergeCell ref="A19:A20"/>
    <mergeCell ref="A21:A22"/>
    <mergeCell ref="A15:A16"/>
  </mergeCells>
  <phoneticPr fontId="0" type="noConversion"/>
  <printOptions horizontalCentered="1"/>
  <pageMargins left="0.23622047244094491" right="0.23622047244094491" top="1.3779527559055118" bottom="0.23622047244094491" header="0.51181102362204722" footer="0.27559055118110237"/>
  <pageSetup paperSize="9" scale="83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Обн4б">
                <anchor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4</xdr:col>
                    <xdr:colOff>190500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 filterMode="1">
    <tabColor indexed="12"/>
    <pageSetUpPr fitToPage="1"/>
  </sheetPr>
  <dimension ref="A1:AC179"/>
  <sheetViews>
    <sheetView view="pageBreakPreview" zoomScaleNormal="70" workbookViewId="0">
      <selection activeCell="U3" sqref="U1:Y1048576"/>
    </sheetView>
  </sheetViews>
  <sheetFormatPr defaultRowHeight="12.75"/>
  <cols>
    <col min="1" max="4" width="15.7109375" style="388" customWidth="1"/>
    <col min="5" max="6" width="8.5703125" style="389" hidden="1" customWidth="1"/>
    <col min="7" max="7" width="8.5703125" style="388" hidden="1" customWidth="1"/>
    <col min="8" max="8" width="8.28515625" style="390" hidden="1" customWidth="1"/>
    <col min="9" max="9" width="7.42578125" style="390" hidden="1" customWidth="1"/>
    <col min="10" max="12" width="6.42578125" style="390" hidden="1" customWidth="1"/>
    <col min="13" max="13" width="6.140625" style="390" hidden="1" customWidth="1"/>
    <col min="14" max="14" width="26.85546875" style="388" customWidth="1"/>
    <col min="15" max="16" width="7.42578125" style="388" hidden="1" customWidth="1"/>
    <col min="17" max="17" width="8.28515625" style="390" hidden="1" customWidth="1"/>
    <col min="18" max="18" width="9.85546875" style="390" hidden="1" customWidth="1"/>
    <col min="19" max="20" width="10.7109375" style="388" customWidth="1"/>
    <col min="21" max="22" width="7.42578125" style="242" hidden="1" customWidth="1"/>
    <col min="23" max="23" width="7.42578125" style="397" hidden="1" customWidth="1"/>
    <col min="24" max="24" width="7.42578125" style="242" hidden="1" customWidth="1"/>
    <col min="25" max="25" width="6.7109375" style="242" hidden="1" customWidth="1"/>
    <col min="26" max="28" width="10.7109375" style="242" customWidth="1"/>
    <col min="29" max="29" width="4.28515625" style="398" hidden="1" customWidth="1"/>
  </cols>
  <sheetData>
    <row r="1" spans="1:29" ht="59.25" customHeight="1" thickBot="1">
      <c r="A1" s="1482" t="str">
        <f>CONCATENATE("Общие результаты получения классности курсантами за ",
'Учет 1б'!B1)</f>
        <v>Общие результаты получения классности курсантами за март 2014 года</v>
      </c>
      <c r="B1" s="1482"/>
      <c r="C1" s="1482"/>
      <c r="D1" s="1482"/>
      <c r="E1" s="1483"/>
      <c r="F1" s="1483"/>
      <c r="G1" s="1483"/>
      <c r="H1" s="1483"/>
      <c r="I1" s="1483"/>
      <c r="J1" s="1483"/>
      <c r="K1" s="1483"/>
      <c r="L1" s="1483"/>
      <c r="M1" s="1483"/>
      <c r="N1" s="1484"/>
      <c r="O1" s="1483"/>
      <c r="P1" s="1483"/>
      <c r="Q1" s="1483"/>
      <c r="R1" s="1483"/>
      <c r="S1" s="1482"/>
      <c r="T1" s="1482"/>
      <c r="U1" s="1483"/>
      <c r="V1" s="1483"/>
      <c r="W1" s="1483"/>
      <c r="X1" s="1483"/>
      <c r="Y1" s="1483"/>
      <c r="Z1" s="1482"/>
      <c r="AA1" s="1482"/>
      <c r="AB1" s="1482"/>
    </row>
    <row r="2" spans="1:29">
      <c r="A2" s="1347" t="s">
        <v>414</v>
      </c>
      <c r="B2" s="1349" t="s">
        <v>432</v>
      </c>
      <c r="C2" s="1350" t="s">
        <v>433</v>
      </c>
      <c r="D2" s="1335" t="s">
        <v>434</v>
      </c>
      <c r="E2" s="1491" t="s">
        <v>435</v>
      </c>
      <c r="F2" s="1491"/>
      <c r="G2" s="1491"/>
      <c r="H2" s="1491"/>
      <c r="I2" s="1491"/>
      <c r="J2" s="1491"/>
      <c r="K2" s="1491"/>
      <c r="L2" s="1491"/>
      <c r="M2" s="1491"/>
      <c r="N2" s="1491"/>
      <c r="O2" s="1491"/>
      <c r="P2" s="1491"/>
      <c r="Q2" s="1491"/>
      <c r="R2" s="1491"/>
      <c r="S2" s="1492"/>
      <c r="T2" s="1493"/>
      <c r="U2" s="1491"/>
      <c r="V2" s="1491"/>
      <c r="W2" s="1491"/>
      <c r="X2" s="1491"/>
      <c r="Y2" s="1491"/>
      <c r="Z2" s="1492"/>
      <c r="AA2" s="1491"/>
      <c r="AB2" s="1493"/>
    </row>
    <row r="3" spans="1:29" ht="25.5" customHeight="1" thickBot="1">
      <c r="A3" s="1348"/>
      <c r="B3" s="1346"/>
      <c r="C3" s="1351"/>
      <c r="D3" s="1336"/>
      <c r="E3" s="531" t="s">
        <v>441</v>
      </c>
      <c r="F3" s="498" t="s">
        <v>442</v>
      </c>
      <c r="G3" s="498" t="s">
        <v>443</v>
      </c>
      <c r="H3" s="446" t="s">
        <v>439</v>
      </c>
      <c r="I3" s="446" t="s">
        <v>342</v>
      </c>
      <c r="J3" s="447" t="s">
        <v>444</v>
      </c>
      <c r="K3" s="496" t="s">
        <v>445</v>
      </c>
      <c r="L3" s="496" t="s">
        <v>446</v>
      </c>
      <c r="M3" s="446" t="s">
        <v>440</v>
      </c>
      <c r="N3" s="445" t="s">
        <v>438</v>
      </c>
      <c r="O3" s="445" t="s">
        <v>439</v>
      </c>
      <c r="P3" s="448" t="s">
        <v>447</v>
      </c>
      <c r="Q3" s="446" t="s">
        <v>342</v>
      </c>
      <c r="R3" s="527" t="s">
        <v>440</v>
      </c>
      <c r="S3" s="1518" t="s">
        <v>436</v>
      </c>
      <c r="T3" s="1519"/>
      <c r="U3" s="534" t="s">
        <v>439</v>
      </c>
      <c r="V3" s="448" t="s">
        <v>447</v>
      </c>
      <c r="W3" s="448" t="s">
        <v>448</v>
      </c>
      <c r="X3" s="448" t="s">
        <v>342</v>
      </c>
      <c r="Y3" s="528" t="s">
        <v>440</v>
      </c>
      <c r="Z3" s="1520" t="s">
        <v>437</v>
      </c>
      <c r="AA3" s="1351"/>
      <c r="AB3" s="1336"/>
      <c r="AC3" s="398" t="s">
        <v>449</v>
      </c>
    </row>
    <row r="4" spans="1:29" ht="12" hidden="1" customHeight="1">
      <c r="A4" s="1366">
        <v>111</v>
      </c>
      <c r="B4" s="1345">
        <f>'Учет 1б'!T55</f>
        <v>0</v>
      </c>
      <c r="C4" s="401">
        <f>'Учет 1б'!T57</f>
        <v>0</v>
      </c>
      <c r="D4" s="510">
        <f>'Учет 1б'!T59</f>
        <v>0</v>
      </c>
      <c r="E4" s="472"/>
      <c r="F4" s="1395"/>
      <c r="G4" s="1396"/>
      <c r="H4" s="391"/>
      <c r="I4" s="391"/>
      <c r="J4" s="391"/>
      <c r="K4" s="1426"/>
      <c r="L4" s="1427"/>
      <c r="M4" s="470"/>
      <c r="N4" s="1425" t="str">
        <f>IF(B4&gt;0,I5,"-")</f>
        <v>-</v>
      </c>
      <c r="O4" s="471"/>
      <c r="P4" s="1442"/>
      <c r="Q4" s="401"/>
      <c r="R4" s="444"/>
      <c r="S4" s="1534" t="e">
        <f>Q5</f>
        <v>#VALUE!</v>
      </c>
      <c r="T4" s="1454"/>
      <c r="U4" s="535"/>
      <c r="V4" s="1527"/>
      <c r="W4" s="1528"/>
      <c r="X4" s="450"/>
      <c r="Y4" s="458"/>
      <c r="Z4" s="1529" t="e">
        <f>X5</f>
        <v>#VALUE!</v>
      </c>
      <c r="AA4" s="1522"/>
      <c r="AB4" s="1454"/>
      <c r="AC4" s="388">
        <f>IF(B4&gt;=1,1,0)</f>
        <v>0</v>
      </c>
    </row>
    <row r="5" spans="1:29" ht="12" hidden="1" customHeight="1">
      <c r="A5" s="1361"/>
      <c r="B5" s="1339"/>
      <c r="C5" s="425" t="e">
        <f>'Учет 1б'!T62</f>
        <v>#DIV/0!</v>
      </c>
      <c r="D5" s="542" t="e">
        <f>'Учет 1б'!T63</f>
        <v>#DIV/0!</v>
      </c>
      <c r="E5" s="532" t="str">
        <f>IF(AND(C4=0,D4=0),"-",C5)</f>
        <v>-</v>
      </c>
      <c r="F5" s="1397"/>
      <c r="G5" s="1398"/>
      <c r="H5" s="396" t="e">
        <f>RANK(E5,$E$5:$E$11,0)</f>
        <v>#VALUE!</v>
      </c>
      <c r="I5" s="396" t="e">
        <f>IF(H5&gt;0,IF(M5=1,H5,CONCATENATE(H5,"-",H5+M5-1)),"-")</f>
        <v>#VALUE!</v>
      </c>
      <c r="J5" s="396">
        <v>1</v>
      </c>
      <c r="K5" s="1428"/>
      <c r="L5" s="1429"/>
      <c r="M5" s="468">
        <f>SUMIF($H$5:$H$11,H5,$J$5:$J$11)</f>
        <v>4</v>
      </c>
      <c r="N5" s="1423"/>
      <c r="O5" s="457" t="e">
        <f>RANK(E5,$E$5:$E$39,0)</f>
        <v>#VALUE!</v>
      </c>
      <c r="P5" s="1433"/>
      <c r="Q5" s="402" t="e">
        <f>IF(O5&gt;0,IF(R5=1,O5,CONCATENATE(O5,"-",O5+R5-1)),"-")</f>
        <v>#VALUE!</v>
      </c>
      <c r="R5" s="455">
        <f>SUMIF($O$5:$O$39,O5,$J$5:$J$39)</f>
        <v>16</v>
      </c>
      <c r="S5" s="1354"/>
      <c r="T5" s="1455"/>
      <c r="U5" s="457" t="e">
        <f>RANK(E5,$E$5:$E$171,0)</f>
        <v>#VALUE!</v>
      </c>
      <c r="V5" s="1465"/>
      <c r="W5" s="1462"/>
      <c r="X5" s="402" t="e">
        <f>IF(U5&gt;0,IF(Y5=1,U5,CONCATENATE(U5,"-",U5+Y5-1)),"-")</f>
        <v>#VALUE!</v>
      </c>
      <c r="Y5" s="455">
        <f>SUMIF($U$5:$U$171,U5,$J$5:$J$171)</f>
        <v>70</v>
      </c>
      <c r="Z5" s="1530"/>
      <c r="AA5" s="1523"/>
      <c r="AB5" s="1455"/>
      <c r="AC5" s="388">
        <f>IF(B4&gt;=1,1,0)</f>
        <v>0</v>
      </c>
    </row>
    <row r="6" spans="1:29" ht="12" hidden="1" customHeight="1">
      <c r="A6" s="1361">
        <v>112</v>
      </c>
      <c r="B6" s="1339">
        <f>'Учет 1б'!T115</f>
        <v>0</v>
      </c>
      <c r="C6" s="399">
        <f>'Учет 1б'!T117</f>
        <v>0</v>
      </c>
      <c r="D6" s="511">
        <f>'Учет 1б'!T119</f>
        <v>0</v>
      </c>
      <c r="E6" s="533"/>
      <c r="F6" s="1397"/>
      <c r="G6" s="1398"/>
      <c r="H6" s="380"/>
      <c r="I6" s="380"/>
      <c r="J6" s="380"/>
      <c r="K6" s="1428"/>
      <c r="L6" s="1429"/>
      <c r="M6" s="467"/>
      <c r="N6" s="1423" t="str">
        <f>IF(B6&gt;0,I7,"-")</f>
        <v>-</v>
      </c>
      <c r="O6" s="469"/>
      <c r="P6" s="1433"/>
      <c r="Q6" s="399"/>
      <c r="R6" s="433"/>
      <c r="S6" s="1353" t="e">
        <f>Q7</f>
        <v>#VALUE!</v>
      </c>
      <c r="T6" s="1455"/>
      <c r="U6" s="456"/>
      <c r="V6" s="1465"/>
      <c r="W6" s="1462"/>
      <c r="X6" s="400"/>
      <c r="Y6" s="459"/>
      <c r="Z6" s="1531" t="e">
        <f>X7</f>
        <v>#VALUE!</v>
      </c>
      <c r="AA6" s="1523"/>
      <c r="AB6" s="1455"/>
      <c r="AC6" s="388">
        <f>IF(B6&gt;=1,1,0)</f>
        <v>0</v>
      </c>
    </row>
    <row r="7" spans="1:29" ht="12" hidden="1" customHeight="1">
      <c r="A7" s="1361"/>
      <c r="B7" s="1339"/>
      <c r="C7" s="425" t="e">
        <f>'Учет 1б'!T122</f>
        <v>#DIV/0!</v>
      </c>
      <c r="D7" s="542" t="e">
        <f>'Учет 1б'!T123</f>
        <v>#DIV/0!</v>
      </c>
      <c r="E7" s="532" t="str">
        <f>IF(AND(C6=0,D6=0),"-",C7)</f>
        <v>-</v>
      </c>
      <c r="F7" s="1397"/>
      <c r="G7" s="1398"/>
      <c r="H7" s="396" t="e">
        <f>RANK(E7,$E$5:$E$11,0)</f>
        <v>#VALUE!</v>
      </c>
      <c r="I7" s="396" t="e">
        <f>IF(H7&gt;0,IF(M7=1,H7,CONCATENATE(H7,"-",H7+M7-1)),"-")</f>
        <v>#VALUE!</v>
      </c>
      <c r="J7" s="396">
        <v>1</v>
      </c>
      <c r="K7" s="1428"/>
      <c r="L7" s="1429"/>
      <c r="M7" s="468">
        <f>SUMIF($H$5:$H$11,H7,$J$5:$J$11)</f>
        <v>4</v>
      </c>
      <c r="N7" s="1423"/>
      <c r="O7" s="457" t="e">
        <f>RANK(E7,$E$5:$E$39,0)</f>
        <v>#VALUE!</v>
      </c>
      <c r="P7" s="1433"/>
      <c r="Q7" s="402" t="e">
        <f>IF(O7&gt;0,IF(R7=1,O7,CONCATENATE(O7,"-",O7+R7-1)),"-")</f>
        <v>#VALUE!</v>
      </c>
      <c r="R7" s="455">
        <f>SUMIF($O$5:$O$39,O7,$J$5:$J$39)</f>
        <v>16</v>
      </c>
      <c r="S7" s="1354"/>
      <c r="T7" s="1455"/>
      <c r="U7" s="457" t="e">
        <f>RANK(E7,$E$5:$E$171,0)</f>
        <v>#VALUE!</v>
      </c>
      <c r="V7" s="1465"/>
      <c r="W7" s="1462"/>
      <c r="X7" s="402" t="e">
        <f>IF(U7&gt;0,IF(Y7=1,U7,CONCATENATE(U7,"-",U7+Y7-1)),"-")</f>
        <v>#VALUE!</v>
      </c>
      <c r="Y7" s="455">
        <f>SUMIF($U$5:$U$171,U7,$J$5:$J$171)</f>
        <v>70</v>
      </c>
      <c r="Z7" s="1530"/>
      <c r="AA7" s="1523"/>
      <c r="AB7" s="1455"/>
      <c r="AC7" s="388">
        <f>IF(B6&gt;=1,1,0)</f>
        <v>0</v>
      </c>
    </row>
    <row r="8" spans="1:29" ht="12" hidden="1" customHeight="1">
      <c r="A8" s="1361">
        <v>113</v>
      </c>
      <c r="B8" s="1339">
        <f>'Учет 1б'!T175</f>
        <v>0</v>
      </c>
      <c r="C8" s="399">
        <f>'Учет 1б'!T177</f>
        <v>0</v>
      </c>
      <c r="D8" s="511">
        <f>'Учет 1б'!T179</f>
        <v>0</v>
      </c>
      <c r="E8" s="533"/>
      <c r="F8" s="1397"/>
      <c r="G8" s="1398"/>
      <c r="H8" s="380"/>
      <c r="I8" s="380"/>
      <c r="J8" s="380"/>
      <c r="K8" s="1428"/>
      <c r="L8" s="1429"/>
      <c r="M8" s="467"/>
      <c r="N8" s="1423" t="str">
        <f>IF(B8&gt;0,I9,"-")</f>
        <v>-</v>
      </c>
      <c r="O8" s="469"/>
      <c r="P8" s="1433"/>
      <c r="Q8" s="399"/>
      <c r="R8" s="433"/>
      <c r="S8" s="1353" t="e">
        <f>Q9</f>
        <v>#VALUE!</v>
      </c>
      <c r="T8" s="1455"/>
      <c r="U8" s="456"/>
      <c r="V8" s="1465"/>
      <c r="W8" s="1462"/>
      <c r="X8" s="400"/>
      <c r="Y8" s="459"/>
      <c r="Z8" s="1531" t="e">
        <f>X9</f>
        <v>#VALUE!</v>
      </c>
      <c r="AA8" s="1523"/>
      <c r="AB8" s="1455"/>
      <c r="AC8" s="388">
        <f>IF(B8&gt;=1,1,0)</f>
        <v>0</v>
      </c>
    </row>
    <row r="9" spans="1:29" ht="12" hidden="1" customHeight="1" thickBot="1">
      <c r="A9" s="1364"/>
      <c r="B9" s="1346"/>
      <c r="C9" s="543" t="e">
        <f>'Учет 1б'!T182</f>
        <v>#DIV/0!</v>
      </c>
      <c r="D9" s="544" t="e">
        <f>'Учет 1б'!T183</f>
        <v>#DIV/0!</v>
      </c>
      <c r="E9" s="532" t="str">
        <f>IF(AND(C8=0,D8=0),"-",C9)</f>
        <v>-</v>
      </c>
      <c r="F9" s="1397"/>
      <c r="G9" s="1398"/>
      <c r="H9" s="396" t="e">
        <f>RANK(E9,$E$5:$E$11,0)</f>
        <v>#VALUE!</v>
      </c>
      <c r="I9" s="396" t="e">
        <f>IF(H9&gt;0,IF(M9=1,H9,CONCATENATE(H9,"-",H9+M9-1)),"-")</f>
        <v>#VALUE!</v>
      </c>
      <c r="J9" s="396">
        <v>1</v>
      </c>
      <c r="K9" s="1428"/>
      <c r="L9" s="1429"/>
      <c r="M9" s="468">
        <f>SUMIF($H$5:$H$11,H9,$J$5:$J$11)</f>
        <v>4</v>
      </c>
      <c r="N9" s="1423"/>
      <c r="O9" s="457" t="e">
        <f>RANK(E9,$E$5:$E$39,0)</f>
        <v>#VALUE!</v>
      </c>
      <c r="P9" s="1433"/>
      <c r="Q9" s="402" t="e">
        <f>IF(O9&gt;0,IF(R9=1,O9,CONCATENATE(O9,"-",O9+R9-1)),"-")</f>
        <v>#VALUE!</v>
      </c>
      <c r="R9" s="455">
        <f>SUMIF($O$5:$O$39,O9,$J$5:$J$39)</f>
        <v>16</v>
      </c>
      <c r="S9" s="1435"/>
      <c r="T9" s="1456"/>
      <c r="U9" s="457" t="e">
        <f>RANK(E9,$E$5:$E$171,0)</f>
        <v>#VALUE!</v>
      </c>
      <c r="V9" s="1465"/>
      <c r="W9" s="1462"/>
      <c r="X9" s="402" t="e">
        <f>IF(U9&gt;0,IF(Y9=1,U9,CONCATENATE(U9,"-",U9+Y9-1)),"-")</f>
        <v>#VALUE!</v>
      </c>
      <c r="Y9" s="455">
        <f>SUMIF($U$5:$U$171,U9,$J$5:$J$171)</f>
        <v>70</v>
      </c>
      <c r="Z9" s="1532"/>
      <c r="AA9" s="1524"/>
      <c r="AB9" s="1456"/>
      <c r="AC9" s="388">
        <f>IF(B8&gt;=1,1,0)</f>
        <v>0</v>
      </c>
    </row>
    <row r="10" spans="1:29" ht="12" hidden="1" customHeight="1">
      <c r="A10" s="1366">
        <v>114</v>
      </c>
      <c r="B10" s="1345">
        <f>'Учет 1б'!T235</f>
        <v>0</v>
      </c>
      <c r="C10" s="401">
        <f>'Учет 1б'!T237</f>
        <v>0</v>
      </c>
      <c r="D10" s="444">
        <f>'Учет 1б'!T239</f>
        <v>0</v>
      </c>
      <c r="E10" s="442"/>
      <c r="F10" s="1397"/>
      <c r="G10" s="1398"/>
      <c r="H10" s="380"/>
      <c r="I10" s="380"/>
      <c r="J10" s="380"/>
      <c r="K10" s="1428"/>
      <c r="L10" s="1429"/>
      <c r="M10" s="467"/>
      <c r="N10" s="1423" t="str">
        <f>IF(B10&gt;0,I11,"-")</f>
        <v>-</v>
      </c>
      <c r="O10" s="469"/>
      <c r="P10" s="1433"/>
      <c r="Q10" s="399"/>
      <c r="R10" s="433"/>
      <c r="S10" s="1436" t="e">
        <f>Q11</f>
        <v>#VALUE!</v>
      </c>
      <c r="T10" s="1521"/>
      <c r="U10" s="400"/>
      <c r="V10" s="1465"/>
      <c r="W10" s="1462"/>
      <c r="X10" s="400"/>
      <c r="Y10" s="459"/>
      <c r="Z10" s="1533" t="e">
        <f>X11</f>
        <v>#VALUE!</v>
      </c>
      <c r="AA10" s="1523"/>
      <c r="AB10" s="1521"/>
      <c r="AC10" s="388">
        <f>IF(B10&gt;=1,1,0)</f>
        <v>0</v>
      </c>
    </row>
    <row r="11" spans="1:29" hidden="1">
      <c r="A11" s="1361"/>
      <c r="B11" s="1339"/>
      <c r="C11" s="425" t="e">
        <f>'Учет 1б'!T242</f>
        <v>#DIV/0!</v>
      </c>
      <c r="D11" s="434" t="e">
        <f>'Учет 1б'!T243</f>
        <v>#DIV/0!</v>
      </c>
      <c r="E11" s="443" t="str">
        <f>IF(AND(C10=0,D10=0),"-",C11)</f>
        <v>-</v>
      </c>
      <c r="F11" s="1397"/>
      <c r="G11" s="1398"/>
      <c r="H11" s="396" t="e">
        <f>RANK(E11,$E$5:$E$11,0)</f>
        <v>#VALUE!</v>
      </c>
      <c r="I11" s="396" t="e">
        <f>IF(H11&gt;0,IF(M11=1,H11,CONCATENATE(H11,"-",H11+M11-1)),"-")</f>
        <v>#VALUE!</v>
      </c>
      <c r="J11" s="396">
        <v>1</v>
      </c>
      <c r="K11" s="1428"/>
      <c r="L11" s="1429"/>
      <c r="M11" s="468">
        <f>SUMIF($H$5:$H$11,H11,$J$5:$J$11)</f>
        <v>4</v>
      </c>
      <c r="N11" s="1423"/>
      <c r="O11" s="457" t="e">
        <f>RANK(E11,$E$5:$E$39,0)</f>
        <v>#VALUE!</v>
      </c>
      <c r="P11" s="1433"/>
      <c r="Q11" s="402" t="e">
        <f>IF(O11&gt;0,IF(R11=1,O11,CONCATENATE(O11,"-",O11+R11-1)),"-")</f>
        <v>#VALUE!</v>
      </c>
      <c r="R11" s="455">
        <f>SUMIF($O$5:$O$39,O11,$J$5:$J$39)</f>
        <v>16</v>
      </c>
      <c r="S11" s="1354"/>
      <c r="T11" s="1521"/>
      <c r="U11" s="402" t="e">
        <f>RANK(E11,$E$5:$E$171,0)</f>
        <v>#VALUE!</v>
      </c>
      <c r="V11" s="1465"/>
      <c r="W11" s="1462"/>
      <c r="X11" s="402" t="e">
        <f>IF(U11&gt;0,IF(Y11=1,U11,CONCATENATE(U11,"-",U11+Y11-1)),"-")</f>
        <v>#VALUE!</v>
      </c>
      <c r="Y11" s="455">
        <f>SUMIF($U$5:$U$171,U11,$J$5:$J$171)</f>
        <v>70</v>
      </c>
      <c r="Z11" s="1530"/>
      <c r="AA11" s="1523"/>
      <c r="AB11" s="1521"/>
      <c r="AC11" s="388">
        <f>IF(B10&gt;=1,1,0)</f>
        <v>0</v>
      </c>
    </row>
    <row r="12" spans="1:29" hidden="1">
      <c r="A12" s="1362" t="s">
        <v>415</v>
      </c>
      <c r="B12" s="1358">
        <f>'Учет 1б'!T249</f>
        <v>0</v>
      </c>
      <c r="C12" s="545">
        <f>'Учет 1б'!T251</f>
        <v>0</v>
      </c>
      <c r="D12" s="546">
        <f>'Учет 1б'!T253</f>
        <v>0</v>
      </c>
      <c r="E12" s="1381"/>
      <c r="F12" s="499"/>
      <c r="G12" s="1485"/>
      <c r="H12" s="1383"/>
      <c r="I12" s="1384"/>
      <c r="J12" s="1385"/>
      <c r="K12" s="497"/>
      <c r="L12" s="1486"/>
      <c r="M12" s="1487"/>
      <c r="N12" s="1487"/>
      <c r="O12" s="1488"/>
      <c r="P12" s="403"/>
      <c r="Q12" s="403"/>
      <c r="R12" s="435"/>
      <c r="S12" s="1416"/>
      <c r="T12" s="1449" t="e">
        <f>Q13</f>
        <v>#VALUE!</v>
      </c>
      <c r="U12" s="1461"/>
      <c r="V12" s="500"/>
      <c r="W12" s="1320"/>
      <c r="X12" s="404"/>
      <c r="Y12" s="460"/>
      <c r="Z12" s="1451"/>
      <c r="AA12" s="1525" t="e">
        <f>X13</f>
        <v>#VALUE!</v>
      </c>
      <c r="AB12" s="1454"/>
      <c r="AC12" s="388">
        <f>IF(B12&gt;=1,1,0)</f>
        <v>0</v>
      </c>
    </row>
    <row r="13" spans="1:29" ht="12" hidden="1" customHeight="1" thickBot="1">
      <c r="A13" s="1363"/>
      <c r="B13" s="1359"/>
      <c r="C13" s="405" t="e">
        <f>'Учет 1б'!T256</f>
        <v>#DIV/0!</v>
      </c>
      <c r="D13" s="547" t="e">
        <f>'Учет 1б'!T257</f>
        <v>#DIV/0!</v>
      </c>
      <c r="E13" s="1382"/>
      <c r="F13" s="494" t="str">
        <f>IF(AND(C12=0,D12=0),"-",C13)</f>
        <v>-</v>
      </c>
      <c r="G13" s="1485"/>
      <c r="H13" s="1386"/>
      <c r="I13" s="1387"/>
      <c r="J13" s="1388"/>
      <c r="K13" s="495">
        <v>1</v>
      </c>
      <c r="L13" s="1486"/>
      <c r="M13" s="1487"/>
      <c r="N13" s="1487"/>
      <c r="O13" s="1488"/>
      <c r="P13" s="403" t="e">
        <f>RANK(F13,$F$5:$F$41,0)</f>
        <v>#VALUE!</v>
      </c>
      <c r="Q13" s="403" t="e">
        <f>IF(P13&gt;0,IF(R13=1,P13,CONCATENATE(P13,"-",P13+R13-1)),"-")</f>
        <v>#VALUE!</v>
      </c>
      <c r="R13" s="435">
        <f>SUMIF($P$13:$P$41,P13,$K$13:$K$41)</f>
        <v>3</v>
      </c>
      <c r="S13" s="1417"/>
      <c r="T13" s="1526"/>
      <c r="U13" s="1463"/>
      <c r="V13" s="501" t="e">
        <f>RANK(F13,$F$13:$F$173,0)</f>
        <v>#VALUE!</v>
      </c>
      <c r="W13" s="1320"/>
      <c r="X13" s="403" t="e">
        <f>IF(V13&gt;0,IF(Y13=1,V13,CONCATENATE(V13,"-",V13+Y13-1)),"-")</f>
        <v>#VALUE!</v>
      </c>
      <c r="Y13" s="435">
        <f>SUMIF($V$13:$V$173,V13,$J$5:$J$171)</f>
        <v>12</v>
      </c>
      <c r="Z13" s="1453"/>
      <c r="AA13" s="1363"/>
      <c r="AB13" s="1455"/>
      <c r="AC13" s="388">
        <f>IF(B12&gt;=1,1,0)</f>
        <v>0</v>
      </c>
    </row>
    <row r="14" spans="1:29" ht="12" hidden="1" customHeight="1">
      <c r="A14" s="1361">
        <v>121</v>
      </c>
      <c r="B14" s="1339">
        <f>'Учет 1б'!T310</f>
        <v>0</v>
      </c>
      <c r="C14" s="399">
        <f>'Учет 1б'!T312</f>
        <v>0</v>
      </c>
      <c r="D14" s="511">
        <f>'Учет 1б'!T314</f>
        <v>0</v>
      </c>
      <c r="E14" s="533"/>
      <c r="F14" s="1395"/>
      <c r="G14" s="1396"/>
      <c r="H14" s="380"/>
      <c r="I14" s="380"/>
      <c r="J14" s="380"/>
      <c r="K14" s="1426"/>
      <c r="L14" s="1427"/>
      <c r="M14" s="467"/>
      <c r="N14" s="1425" t="str">
        <f>IF(B14&gt;0,I15,"-")</f>
        <v>-</v>
      </c>
      <c r="O14" s="469"/>
      <c r="P14" s="1432"/>
      <c r="Q14" s="399"/>
      <c r="R14" s="433"/>
      <c r="S14" s="1353" t="e">
        <f t="shared" ref="S14:S24" si="0">Q15</f>
        <v>#VALUE!</v>
      </c>
      <c r="T14" s="1454"/>
      <c r="U14" s="456"/>
      <c r="V14" s="1464"/>
      <c r="W14" s="1461"/>
      <c r="X14" s="400"/>
      <c r="Y14" s="459"/>
      <c r="Z14" s="1315" t="e">
        <f>X15</f>
        <v>#VALUE!</v>
      </c>
      <c r="AA14" s="1480"/>
      <c r="AB14" s="1455"/>
      <c r="AC14" s="388">
        <f>IF(B14&gt;=1,1,0)</f>
        <v>0</v>
      </c>
    </row>
    <row r="15" spans="1:29" ht="12" hidden="1" customHeight="1">
      <c r="A15" s="1361"/>
      <c r="B15" s="1339"/>
      <c r="C15" s="425" t="e">
        <f>'Учет 1б'!T317</f>
        <v>#DIV/0!</v>
      </c>
      <c r="D15" s="542" t="e">
        <f>'Учет 1б'!T318</f>
        <v>#DIV/0!</v>
      </c>
      <c r="E15" s="532" t="str">
        <f>IF(AND(C14=0,D14=0),"-",C15)</f>
        <v>-</v>
      </c>
      <c r="F15" s="1397"/>
      <c r="G15" s="1398"/>
      <c r="H15" s="396" t="e">
        <f>RANK(E15,$E$15:$E$25,0)</f>
        <v>#VALUE!</v>
      </c>
      <c r="I15" s="396" t="e">
        <f>IF(H15&gt;0,IF(M15=1,H15,CONCATENATE(H15,"-",H15+M15-1)),"-")</f>
        <v>#VALUE!</v>
      </c>
      <c r="J15" s="396">
        <v>1</v>
      </c>
      <c r="K15" s="1428"/>
      <c r="L15" s="1429"/>
      <c r="M15" s="468">
        <f>SUMIF($H$15:$H$25,H15,$J$15:$J$25)</f>
        <v>6</v>
      </c>
      <c r="N15" s="1423"/>
      <c r="O15" s="457" t="e">
        <f>RANK(E15,$E$5:$E$39,0)</f>
        <v>#VALUE!</v>
      </c>
      <c r="P15" s="1433"/>
      <c r="Q15" s="402" t="e">
        <f t="shared" ref="Q15:Q25" si="1">IF(O15&gt;0,IF(R15=1,O15,CONCATENATE(O15,"-",O15+R15-1)),"-")</f>
        <v>#VALUE!</v>
      </c>
      <c r="R15" s="455">
        <f>SUMIF($O$5:$O$39,O15,$J$5:$J$39)</f>
        <v>16</v>
      </c>
      <c r="S15" s="1354"/>
      <c r="T15" s="1455"/>
      <c r="U15" s="457" t="e">
        <f>RANK(E15,$E$5:$E$171,0)</f>
        <v>#VALUE!</v>
      </c>
      <c r="V15" s="1465"/>
      <c r="W15" s="1462"/>
      <c r="X15" s="402" t="e">
        <f t="shared" ref="X15:X25" si="2">IF(U15&gt;0,IF(Y15=1,U15,CONCATENATE(U15,"-",U15+Y15-1)),"-")</f>
        <v>#VALUE!</v>
      </c>
      <c r="Y15" s="455">
        <f>SUMIF($U$5:$U$171,U15,$J$5:$J$171)</f>
        <v>70</v>
      </c>
      <c r="Z15" s="1316"/>
      <c r="AA15" s="1331"/>
      <c r="AB15" s="1455"/>
      <c r="AC15" s="388">
        <f>IF(B14&gt;=1,1,0)</f>
        <v>0</v>
      </c>
    </row>
    <row r="16" spans="1:29" ht="12" hidden="1" customHeight="1">
      <c r="A16" s="1361">
        <v>122</v>
      </c>
      <c r="B16" s="1339">
        <f>'Учет 1б'!T370</f>
        <v>0</v>
      </c>
      <c r="C16" s="399">
        <f>'Учет 1б'!T372</f>
        <v>0</v>
      </c>
      <c r="D16" s="511">
        <f>'Учет 1б'!T374</f>
        <v>0</v>
      </c>
      <c r="E16" s="533"/>
      <c r="F16" s="1397"/>
      <c r="G16" s="1398"/>
      <c r="H16" s="380"/>
      <c r="I16" s="380"/>
      <c r="J16" s="380"/>
      <c r="K16" s="1428"/>
      <c r="L16" s="1429"/>
      <c r="M16" s="467"/>
      <c r="N16" s="1423" t="str">
        <f>IF(B16&gt;0,I17,"-")</f>
        <v>-</v>
      </c>
      <c r="O16" s="469"/>
      <c r="P16" s="1433"/>
      <c r="Q16" s="399"/>
      <c r="R16" s="433"/>
      <c r="S16" s="1353" t="e">
        <f t="shared" si="0"/>
        <v>#VALUE!</v>
      </c>
      <c r="T16" s="1455"/>
      <c r="U16" s="456"/>
      <c r="V16" s="1465"/>
      <c r="W16" s="1462"/>
      <c r="X16" s="400"/>
      <c r="Y16" s="459"/>
      <c r="Z16" s="1315" t="e">
        <f>X17</f>
        <v>#VALUE!</v>
      </c>
      <c r="AA16" s="1331"/>
      <c r="AB16" s="1455"/>
      <c r="AC16" s="388">
        <f>IF(B16&gt;=1,1,0)</f>
        <v>0</v>
      </c>
    </row>
    <row r="17" spans="1:29" ht="12" hidden="1" customHeight="1">
      <c r="A17" s="1361"/>
      <c r="B17" s="1339"/>
      <c r="C17" s="425" t="e">
        <f>'Учет 1б'!T377</f>
        <v>#DIV/0!</v>
      </c>
      <c r="D17" s="542" t="e">
        <f>'Учет 1б'!T378</f>
        <v>#DIV/0!</v>
      </c>
      <c r="E17" s="532" t="str">
        <f>IF(AND(C16=0,D16=0),"-",C17)</f>
        <v>-</v>
      </c>
      <c r="F17" s="1397"/>
      <c r="G17" s="1398"/>
      <c r="H17" s="396" t="e">
        <f>RANK(E17,$E$15:$E$25,0)</f>
        <v>#VALUE!</v>
      </c>
      <c r="I17" s="396" t="e">
        <f>IF(H17&gt;0,IF(M17=1,H17,CONCATENATE(H17,"-",H17+M17-1)),"-")</f>
        <v>#VALUE!</v>
      </c>
      <c r="J17" s="396">
        <v>1</v>
      </c>
      <c r="K17" s="1428"/>
      <c r="L17" s="1429"/>
      <c r="M17" s="468">
        <f>SUMIF($H$15:$H$25,H17,$J$15:$J$25)</f>
        <v>6</v>
      </c>
      <c r="N17" s="1423"/>
      <c r="O17" s="457" t="e">
        <f>RANK(E17,$E$5:$E$39,0)</f>
        <v>#VALUE!</v>
      </c>
      <c r="P17" s="1433"/>
      <c r="Q17" s="402" t="e">
        <f t="shared" si="1"/>
        <v>#VALUE!</v>
      </c>
      <c r="R17" s="455">
        <f>SUMIF($O$5:$O$39,O17,$J$5:$J$39)</f>
        <v>16</v>
      </c>
      <c r="S17" s="1354"/>
      <c r="T17" s="1455"/>
      <c r="U17" s="457" t="e">
        <f>RANK(E17,$E$5:$E$171,0)</f>
        <v>#VALUE!</v>
      </c>
      <c r="V17" s="1465"/>
      <c r="W17" s="1462"/>
      <c r="X17" s="402" t="e">
        <f t="shared" si="2"/>
        <v>#VALUE!</v>
      </c>
      <c r="Y17" s="455">
        <f>SUMIF($U$5:$U$171,U17,$J$5:$J$171)</f>
        <v>70</v>
      </c>
      <c r="Z17" s="1316"/>
      <c r="AA17" s="1331"/>
      <c r="AB17" s="1455"/>
      <c r="AC17" s="388">
        <f>IF(B16&gt;=1,1,0)</f>
        <v>0</v>
      </c>
    </row>
    <row r="18" spans="1:29" ht="12" hidden="1" customHeight="1">
      <c r="A18" s="1361">
        <v>123</v>
      </c>
      <c r="B18" s="1339">
        <f>'Учет 1б'!T430</f>
        <v>0</v>
      </c>
      <c r="C18" s="399">
        <f>'Учет 1б'!T432</f>
        <v>0</v>
      </c>
      <c r="D18" s="511">
        <f>'Учет 1б'!T434</f>
        <v>0</v>
      </c>
      <c r="E18" s="533"/>
      <c r="F18" s="1397"/>
      <c r="G18" s="1398"/>
      <c r="H18" s="380"/>
      <c r="I18" s="380"/>
      <c r="J18" s="380"/>
      <c r="K18" s="1428"/>
      <c r="L18" s="1429"/>
      <c r="M18" s="467"/>
      <c r="N18" s="1423" t="str">
        <f>IF(B18&gt;0,I19,"-")</f>
        <v>-</v>
      </c>
      <c r="O18" s="469"/>
      <c r="P18" s="1433"/>
      <c r="Q18" s="399"/>
      <c r="R18" s="433"/>
      <c r="S18" s="1353" t="e">
        <f t="shared" si="0"/>
        <v>#VALUE!</v>
      </c>
      <c r="T18" s="1455"/>
      <c r="U18" s="456"/>
      <c r="V18" s="1465"/>
      <c r="W18" s="1462"/>
      <c r="X18" s="400"/>
      <c r="Y18" s="459"/>
      <c r="Z18" s="1315" t="e">
        <f>X19</f>
        <v>#VALUE!</v>
      </c>
      <c r="AA18" s="1331"/>
      <c r="AB18" s="1455"/>
      <c r="AC18" s="388">
        <f>IF(B18&gt;=1,1,0)</f>
        <v>0</v>
      </c>
    </row>
    <row r="19" spans="1:29" ht="12" hidden="1" customHeight="1" thickBot="1">
      <c r="A19" s="1364"/>
      <c r="B19" s="1346"/>
      <c r="C19" s="543" t="e">
        <f>'Учет 1б'!T437</f>
        <v>#DIV/0!</v>
      </c>
      <c r="D19" s="544" t="e">
        <f>'Учет 1б'!T438</f>
        <v>#DIV/0!</v>
      </c>
      <c r="E19" s="532" t="str">
        <f>IF(AND(C18=0,D18=0),"-",C19)</f>
        <v>-</v>
      </c>
      <c r="F19" s="1397"/>
      <c r="G19" s="1398"/>
      <c r="H19" s="396" t="e">
        <f>RANK(E19,$E$15:$E$25,0)</f>
        <v>#VALUE!</v>
      </c>
      <c r="I19" s="396" t="e">
        <f>IF(H19&gt;0,IF(M19=1,H19,CONCATENATE(H19,"-",H19+M19-1)),"-")</f>
        <v>#VALUE!</v>
      </c>
      <c r="J19" s="396">
        <v>1</v>
      </c>
      <c r="K19" s="1428"/>
      <c r="L19" s="1429"/>
      <c r="M19" s="468">
        <f>SUMIF($H$15:$H$25,H19,$J$15:$J$25)</f>
        <v>6</v>
      </c>
      <c r="N19" s="1423"/>
      <c r="O19" s="457" t="e">
        <f>RANK(E19,$E$5:$E$39,0)</f>
        <v>#VALUE!</v>
      </c>
      <c r="P19" s="1433"/>
      <c r="Q19" s="402" t="e">
        <f t="shared" si="1"/>
        <v>#VALUE!</v>
      </c>
      <c r="R19" s="455">
        <f>SUMIF($O$5:$O$39,O19,$J$5:$J$39)</f>
        <v>16</v>
      </c>
      <c r="S19" s="1435"/>
      <c r="T19" s="1456"/>
      <c r="U19" s="457" t="e">
        <f>RANK(E19,$E$5:$E$171,0)</f>
        <v>#VALUE!</v>
      </c>
      <c r="V19" s="1465"/>
      <c r="W19" s="1462"/>
      <c r="X19" s="402" t="e">
        <f t="shared" si="2"/>
        <v>#VALUE!</v>
      </c>
      <c r="Y19" s="455">
        <f>SUMIF($U$5:$U$171,U19,$J$5:$J$171)</f>
        <v>70</v>
      </c>
      <c r="Z19" s="1334"/>
      <c r="AA19" s="1481"/>
      <c r="AB19" s="1456"/>
      <c r="AC19" s="388">
        <f>IF(B18&gt;=1,1,0)</f>
        <v>0</v>
      </c>
    </row>
    <row r="20" spans="1:29" ht="12" hidden="1" customHeight="1">
      <c r="A20" s="1366">
        <v>124</v>
      </c>
      <c r="B20" s="1345">
        <f>'Учет 1б'!T490</f>
        <v>0</v>
      </c>
      <c r="C20" s="401">
        <f>'Учет 1б'!T492</f>
        <v>0</v>
      </c>
      <c r="D20" s="444">
        <f>'Учет 1б'!T494</f>
        <v>0</v>
      </c>
      <c r="E20" s="442"/>
      <c r="F20" s="1397"/>
      <c r="G20" s="1398"/>
      <c r="H20" s="380"/>
      <c r="I20" s="380"/>
      <c r="J20" s="380"/>
      <c r="K20" s="1428"/>
      <c r="L20" s="1429"/>
      <c r="M20" s="467"/>
      <c r="N20" s="1423" t="str">
        <f>IF(B20&gt;0,I21,"-")</f>
        <v>-</v>
      </c>
      <c r="O20" s="469"/>
      <c r="P20" s="1433"/>
      <c r="Q20" s="399"/>
      <c r="R20" s="433"/>
      <c r="S20" s="1437" t="e">
        <f t="shared" si="0"/>
        <v>#VALUE!</v>
      </c>
      <c r="T20" s="1331"/>
      <c r="U20" s="456"/>
      <c r="V20" s="1465"/>
      <c r="W20" s="1462"/>
      <c r="X20" s="400"/>
      <c r="Y20" s="459"/>
      <c r="Z20" s="1445" t="e">
        <f>X21</f>
        <v>#VALUE!</v>
      </c>
      <c r="AA20" s="1331"/>
      <c r="AB20" s="1521"/>
      <c r="AC20" s="388">
        <f>IF(B20&gt;=1,1,0)</f>
        <v>0</v>
      </c>
    </row>
    <row r="21" spans="1:29" ht="12" hidden="1" customHeight="1">
      <c r="A21" s="1361"/>
      <c r="B21" s="1339"/>
      <c r="C21" s="425" t="e">
        <f>'Учет 1б'!T497</f>
        <v>#DIV/0!</v>
      </c>
      <c r="D21" s="434" t="e">
        <f>'Учет 1б'!T498</f>
        <v>#DIV/0!</v>
      </c>
      <c r="E21" s="443" t="str">
        <f>IF(AND(C20=0,D20=0),"-",C21)</f>
        <v>-</v>
      </c>
      <c r="F21" s="1397"/>
      <c r="G21" s="1398"/>
      <c r="H21" s="396" t="e">
        <f>RANK(E21,$E$15:$E$25,0)</f>
        <v>#VALUE!</v>
      </c>
      <c r="I21" s="396" t="e">
        <f>IF(H21&gt;0,IF(M21=1,H21,CONCATENATE(H21,"-",H21+M21-1)),"-")</f>
        <v>#VALUE!</v>
      </c>
      <c r="J21" s="396">
        <v>1</v>
      </c>
      <c r="K21" s="1428"/>
      <c r="L21" s="1429"/>
      <c r="M21" s="468">
        <f>SUMIF($H$15:$H$25,H21,$J$15:$J$25)</f>
        <v>6</v>
      </c>
      <c r="N21" s="1423"/>
      <c r="O21" s="457" t="e">
        <f>RANK(E21,$E$5:$E$39,0)</f>
        <v>#VALUE!</v>
      </c>
      <c r="P21" s="1433"/>
      <c r="Q21" s="402" t="e">
        <f t="shared" si="1"/>
        <v>#VALUE!</v>
      </c>
      <c r="R21" s="455">
        <f>SUMIF($O$5:$O$39,O21,$J$5:$J$39)</f>
        <v>16</v>
      </c>
      <c r="S21" s="1438"/>
      <c r="T21" s="1331"/>
      <c r="U21" s="457" t="e">
        <f>RANK(E21,$E$5:$E$171,0)</f>
        <v>#VALUE!</v>
      </c>
      <c r="V21" s="1465"/>
      <c r="W21" s="1462"/>
      <c r="X21" s="402" t="e">
        <f t="shared" si="2"/>
        <v>#VALUE!</v>
      </c>
      <c r="Y21" s="455">
        <f>SUMIF($U$5:$U$171,U21,$J$5:$J$171)</f>
        <v>70</v>
      </c>
      <c r="Z21" s="1316"/>
      <c r="AA21" s="1331"/>
      <c r="AB21" s="1521"/>
      <c r="AC21" s="388">
        <f>IF(B20&gt;=1,1,0)</f>
        <v>0</v>
      </c>
    </row>
    <row r="22" spans="1:29" ht="12" hidden="1" customHeight="1">
      <c r="A22" s="1361">
        <v>125</v>
      </c>
      <c r="B22" s="1339">
        <f>'Учет 1б'!T550</f>
        <v>0</v>
      </c>
      <c r="C22" s="399">
        <f>'Учет 1б'!T552</f>
        <v>0</v>
      </c>
      <c r="D22" s="433">
        <f>'Учет 1б'!T554</f>
        <v>0</v>
      </c>
      <c r="E22" s="442"/>
      <c r="F22" s="1397"/>
      <c r="G22" s="1398"/>
      <c r="H22" s="380"/>
      <c r="I22" s="380"/>
      <c r="J22" s="380"/>
      <c r="K22" s="1428"/>
      <c r="L22" s="1429"/>
      <c r="M22" s="467"/>
      <c r="N22" s="1423" t="str">
        <f>IF(B22&gt;0,I23,"-")</f>
        <v>-</v>
      </c>
      <c r="O22" s="469"/>
      <c r="P22" s="1433"/>
      <c r="Q22" s="399"/>
      <c r="R22" s="433"/>
      <c r="S22" s="1412" t="e">
        <f t="shared" si="0"/>
        <v>#VALUE!</v>
      </c>
      <c r="T22" s="1331"/>
      <c r="U22" s="456"/>
      <c r="V22" s="1465"/>
      <c r="W22" s="1462"/>
      <c r="X22" s="400"/>
      <c r="Y22" s="459"/>
      <c r="Z22" s="1315" t="e">
        <f>X23</f>
        <v>#VALUE!</v>
      </c>
      <c r="AA22" s="1331"/>
      <c r="AB22" s="1521"/>
      <c r="AC22" s="388">
        <f>IF(B22&gt;=1,1,0)</f>
        <v>0</v>
      </c>
    </row>
    <row r="23" spans="1:29" ht="12" hidden="1" customHeight="1">
      <c r="A23" s="1361"/>
      <c r="B23" s="1339"/>
      <c r="C23" s="425" t="e">
        <f>'Учет 1б'!T557</f>
        <v>#DIV/0!</v>
      </c>
      <c r="D23" s="434" t="e">
        <f>'Учет 1б'!T558</f>
        <v>#DIV/0!</v>
      </c>
      <c r="E23" s="443" t="str">
        <f>IF(AND(C22=0,D22=0),"-",C23)</f>
        <v>-</v>
      </c>
      <c r="F23" s="1397"/>
      <c r="G23" s="1398"/>
      <c r="H23" s="396" t="e">
        <f>RANK(E23,$E$15:$E$25,0)</f>
        <v>#VALUE!</v>
      </c>
      <c r="I23" s="396" t="e">
        <f>IF(H23&gt;0,IF(M23=1,H23,CONCATENATE(H23,"-",H23+M23-1)),"-")</f>
        <v>#VALUE!</v>
      </c>
      <c r="J23" s="396">
        <v>1</v>
      </c>
      <c r="K23" s="1428"/>
      <c r="L23" s="1429"/>
      <c r="M23" s="468">
        <f>SUMIF($H$15:$H$25,H23,$J$15:$J$25)</f>
        <v>6</v>
      </c>
      <c r="N23" s="1423"/>
      <c r="O23" s="457" t="e">
        <f>RANK(E23,$E$5:$E$39,0)</f>
        <v>#VALUE!</v>
      </c>
      <c r="P23" s="1433"/>
      <c r="Q23" s="402" t="e">
        <f t="shared" si="1"/>
        <v>#VALUE!</v>
      </c>
      <c r="R23" s="455">
        <f>SUMIF($O$5:$O$39,O23,$J$5:$J$39)</f>
        <v>16</v>
      </c>
      <c r="S23" s="1438"/>
      <c r="T23" s="1331"/>
      <c r="U23" s="457" t="e">
        <f>RANK(E23,$E$5:$E$171,0)</f>
        <v>#VALUE!</v>
      </c>
      <c r="V23" s="1465"/>
      <c r="W23" s="1462"/>
      <c r="X23" s="402" t="e">
        <f t="shared" si="2"/>
        <v>#VALUE!</v>
      </c>
      <c r="Y23" s="455">
        <f>SUMIF($U$5:$U$171,U23,$J$5:$J$171)</f>
        <v>70</v>
      </c>
      <c r="Z23" s="1316"/>
      <c r="AA23" s="1331"/>
      <c r="AB23" s="1521"/>
      <c r="AC23" s="388">
        <f>IF(B22&gt;=1,1,0)</f>
        <v>0</v>
      </c>
    </row>
    <row r="24" spans="1:29" ht="12" hidden="1" customHeight="1">
      <c r="A24" s="1361">
        <v>126</v>
      </c>
      <c r="B24" s="1339">
        <f>'Учет 1б'!T610</f>
        <v>0</v>
      </c>
      <c r="C24" s="399">
        <f>'Учет 1б'!T612</f>
        <v>0</v>
      </c>
      <c r="D24" s="433">
        <f>'Учет 1б'!T614</f>
        <v>0</v>
      </c>
      <c r="E24" s="442"/>
      <c r="F24" s="1397"/>
      <c r="G24" s="1398"/>
      <c r="H24" s="380"/>
      <c r="I24" s="380"/>
      <c r="J24" s="380"/>
      <c r="K24" s="1428"/>
      <c r="L24" s="1429"/>
      <c r="M24" s="467"/>
      <c r="N24" s="1423" t="str">
        <f>IF(B24&gt;0,I25,"-")</f>
        <v>-</v>
      </c>
      <c r="O24" s="469"/>
      <c r="P24" s="1433"/>
      <c r="Q24" s="399"/>
      <c r="R24" s="433"/>
      <c r="S24" s="1412" t="e">
        <f t="shared" si="0"/>
        <v>#VALUE!</v>
      </c>
      <c r="T24" s="1331"/>
      <c r="U24" s="456"/>
      <c r="V24" s="1465"/>
      <c r="W24" s="1462"/>
      <c r="X24" s="400"/>
      <c r="Y24" s="459"/>
      <c r="Z24" s="1315" t="e">
        <f>X25</f>
        <v>#VALUE!</v>
      </c>
      <c r="AA24" s="1331"/>
      <c r="AB24" s="1521"/>
      <c r="AC24" s="388">
        <f>IF(B24&gt;=1,1,0)</f>
        <v>0</v>
      </c>
    </row>
    <row r="25" spans="1:29" ht="12" hidden="1" customHeight="1" thickBot="1">
      <c r="A25" s="1365"/>
      <c r="B25" s="1340"/>
      <c r="C25" s="540" t="e">
        <f>'Учет 1б'!T617</f>
        <v>#DIV/0!</v>
      </c>
      <c r="D25" s="541" t="e">
        <f>'Учет 1б'!T618</f>
        <v>#DIV/0!</v>
      </c>
      <c r="E25" s="443" t="str">
        <f>IF(AND(C24=0,D24=0),"-",C25)</f>
        <v>-</v>
      </c>
      <c r="F25" s="1399"/>
      <c r="G25" s="1400"/>
      <c r="H25" s="396" t="e">
        <f>RANK(E25,$E$15:$E$25,0)</f>
        <v>#VALUE!</v>
      </c>
      <c r="I25" s="396" t="e">
        <f>IF(H25&gt;0,IF(M25=1,H25,CONCATENATE(H25,"-",H25+M25-1)),"-")</f>
        <v>#VALUE!</v>
      </c>
      <c r="J25" s="396">
        <v>1</v>
      </c>
      <c r="K25" s="1430"/>
      <c r="L25" s="1431"/>
      <c r="M25" s="468">
        <f>SUMIF($H$15:$H$25,H25,$J$15:$J$25)</f>
        <v>6</v>
      </c>
      <c r="N25" s="1424"/>
      <c r="O25" s="457" t="e">
        <f>RANK(E25,$E$5:$E$39,0)</f>
        <v>#VALUE!</v>
      </c>
      <c r="P25" s="1434"/>
      <c r="Q25" s="402" t="e">
        <f t="shared" si="1"/>
        <v>#VALUE!</v>
      </c>
      <c r="R25" s="455">
        <f>SUMIF($O$5:$O$39,O25,$J$5:$J$39)</f>
        <v>16</v>
      </c>
      <c r="S25" s="1413"/>
      <c r="T25" s="1331"/>
      <c r="U25" s="457" t="e">
        <f>RANK(E25,$E$5:$E$171,0)</f>
        <v>#VALUE!</v>
      </c>
      <c r="V25" s="1466"/>
      <c r="W25" s="1463"/>
      <c r="X25" s="402" t="e">
        <f t="shared" si="2"/>
        <v>#VALUE!</v>
      </c>
      <c r="Y25" s="455">
        <f>SUMIF($U$5:$U$171,U25,$J$5:$J$171)</f>
        <v>70</v>
      </c>
      <c r="Z25" s="1479"/>
      <c r="AA25" s="1331"/>
      <c r="AB25" s="1521"/>
      <c r="AC25" s="388">
        <f>IF(B24&gt;=1,1,0)</f>
        <v>0</v>
      </c>
    </row>
    <row r="26" spans="1:29" ht="12" hidden="1" customHeight="1">
      <c r="A26" s="1362" t="s">
        <v>416</v>
      </c>
      <c r="B26" s="1358">
        <f>'Учет 1б'!T623</f>
        <v>0</v>
      </c>
      <c r="C26" s="545">
        <f>'Учет 1б'!T625</f>
        <v>0</v>
      </c>
      <c r="D26" s="546">
        <f>'Учет 1б'!T627</f>
        <v>0</v>
      </c>
      <c r="E26" s="1376"/>
      <c r="F26" s="491"/>
      <c r="G26" s="1401"/>
      <c r="H26" s="1389"/>
      <c r="I26" s="1390"/>
      <c r="J26" s="1391"/>
      <c r="K26" s="489"/>
      <c r="L26" s="1403"/>
      <c r="M26" s="1404"/>
      <c r="N26" s="1404"/>
      <c r="O26" s="1405"/>
      <c r="P26" s="403"/>
      <c r="Q26" s="403"/>
      <c r="R26" s="435"/>
      <c r="S26" s="1416"/>
      <c r="T26" s="1449" t="e">
        <f>Q27</f>
        <v>#VALUE!</v>
      </c>
      <c r="U26" s="1461"/>
      <c r="V26" s="500"/>
      <c r="W26" s="1320"/>
      <c r="X26" s="404"/>
      <c r="Y26" s="460"/>
      <c r="Z26" s="1451"/>
      <c r="AA26" s="1525" t="e">
        <f>X27</f>
        <v>#VALUE!</v>
      </c>
      <c r="AB26" s="1454"/>
      <c r="AC26" s="388">
        <f>IF(B26&gt;=1,1,0)</f>
        <v>0</v>
      </c>
    </row>
    <row r="27" spans="1:29" ht="12" hidden="1" customHeight="1" thickBot="1">
      <c r="A27" s="1363"/>
      <c r="B27" s="1359"/>
      <c r="C27" s="405" t="e">
        <f>'Учет 1б'!T630</f>
        <v>#DIV/0!</v>
      </c>
      <c r="D27" s="547" t="e">
        <f>'Учет 1б'!T631</f>
        <v>#DIV/0!</v>
      </c>
      <c r="E27" s="1377"/>
      <c r="F27" s="490" t="str">
        <f>IF(AND(C26=0,D26=0),"-",C27)</f>
        <v>-</v>
      </c>
      <c r="G27" s="1401"/>
      <c r="H27" s="1392"/>
      <c r="I27" s="1393"/>
      <c r="J27" s="1394"/>
      <c r="K27" s="488">
        <v>1</v>
      </c>
      <c r="L27" s="1403"/>
      <c r="M27" s="1404"/>
      <c r="N27" s="1404"/>
      <c r="O27" s="1405"/>
      <c r="P27" s="403" t="e">
        <f>RANK(F27,$F$5:$F$41,0)</f>
        <v>#VALUE!</v>
      </c>
      <c r="Q27" s="403" t="e">
        <f>IF(P27&gt;0,IF(R27=1,P27,CONCATENATE(P27,"-",P27+R27-1)),"-")</f>
        <v>#VALUE!</v>
      </c>
      <c r="R27" s="435">
        <f>SUMIF($P$13:$P$41,P27,$K$13:$K$41)</f>
        <v>3</v>
      </c>
      <c r="S27" s="1417"/>
      <c r="T27" s="1450"/>
      <c r="U27" s="1463"/>
      <c r="V27" s="501" t="e">
        <f>RANK(F27,$F$13:$F$173,0)</f>
        <v>#VALUE!</v>
      </c>
      <c r="W27" s="1320"/>
      <c r="X27" s="403" t="e">
        <f>IF(V27&gt;0,IF(Y27=1,V27,CONCATENATE(V27,"-",V27+Y27-1)),"-")</f>
        <v>#VALUE!</v>
      </c>
      <c r="Y27" s="435">
        <f>SUMIF($V$13:$V$173,V27,$J$5:$J$171)</f>
        <v>12</v>
      </c>
      <c r="Z27" s="1453"/>
      <c r="AA27" s="1363"/>
      <c r="AB27" s="1455"/>
      <c r="AC27" s="388">
        <f>IF(B26&gt;=1,1,0)</f>
        <v>0</v>
      </c>
    </row>
    <row r="28" spans="1:29" ht="12" hidden="1" customHeight="1">
      <c r="A28" s="1361">
        <v>131</v>
      </c>
      <c r="B28" s="1339">
        <f>'Учет 1б'!T684</f>
        <v>0</v>
      </c>
      <c r="C28" s="399">
        <f>'Учет 1б'!T686</f>
        <v>0</v>
      </c>
      <c r="D28" s="511">
        <f>'Учет 1б'!T688</f>
        <v>0</v>
      </c>
      <c r="E28" s="533"/>
      <c r="F28" s="1395"/>
      <c r="G28" s="1396"/>
      <c r="H28" s="380"/>
      <c r="I28" s="380"/>
      <c r="J28" s="380"/>
      <c r="K28" s="1426"/>
      <c r="L28" s="1427"/>
      <c r="M28" s="467"/>
      <c r="N28" s="1425" t="str">
        <f>IF(B28&gt;0,I29,"-")</f>
        <v>-</v>
      </c>
      <c r="O28" s="469"/>
      <c r="P28" s="1409"/>
      <c r="Q28" s="399"/>
      <c r="R28" s="433"/>
      <c r="S28" s="1353" t="e">
        <f t="shared" ref="S28:S38" si="3">Q29</f>
        <v>#VALUE!</v>
      </c>
      <c r="T28" s="1454"/>
      <c r="U28" s="456"/>
      <c r="V28" s="1464"/>
      <c r="W28" s="1461"/>
      <c r="X28" s="400"/>
      <c r="Y28" s="459"/>
      <c r="Z28" s="1315" t="e">
        <f>X29</f>
        <v>#VALUE!</v>
      </c>
      <c r="AA28" s="1480"/>
      <c r="AB28" s="1455"/>
      <c r="AC28" s="388">
        <f>IF(B28&gt;=1,1,0)</f>
        <v>0</v>
      </c>
    </row>
    <row r="29" spans="1:29" ht="12" hidden="1" customHeight="1">
      <c r="A29" s="1361"/>
      <c r="B29" s="1339"/>
      <c r="C29" s="425" t="e">
        <f>'Учет 1б'!T691</f>
        <v>#DIV/0!</v>
      </c>
      <c r="D29" s="542" t="e">
        <f>'Учет 1б'!T692</f>
        <v>#DIV/0!</v>
      </c>
      <c r="E29" s="532" t="str">
        <f>IF(AND(C28=0,D28=0),"-",C29)</f>
        <v>-</v>
      </c>
      <c r="F29" s="1397"/>
      <c r="G29" s="1398"/>
      <c r="H29" s="396" t="e">
        <f>RANK(E29,$E$29:$E$39,0)</f>
        <v>#VALUE!</v>
      </c>
      <c r="I29" s="396" t="e">
        <f>IF(H29&gt;0,IF(M29=1,H29,CONCATENATE(H29,"-",H29+M29-1)),"-")</f>
        <v>#VALUE!</v>
      </c>
      <c r="J29" s="396">
        <v>1</v>
      </c>
      <c r="K29" s="1428"/>
      <c r="L29" s="1429"/>
      <c r="M29" s="468">
        <f>SUMIF($H$29:$H$39,H29,$J$29:$J$39)</f>
        <v>6</v>
      </c>
      <c r="N29" s="1423"/>
      <c r="O29" s="457" t="e">
        <f>RANK(E29,$E$5:$E$39,0)</f>
        <v>#VALUE!</v>
      </c>
      <c r="P29" s="1410"/>
      <c r="Q29" s="402" t="e">
        <f t="shared" ref="Q29:Q39" si="4">IF(O29&gt;0,IF(R29=1,O29,CONCATENATE(O29,"-",O29+R29-1)),"-")</f>
        <v>#VALUE!</v>
      </c>
      <c r="R29" s="455">
        <f>SUMIF($O$5:$O$39,O29,$J$5:$J$39)</f>
        <v>16</v>
      </c>
      <c r="S29" s="1354"/>
      <c r="T29" s="1455"/>
      <c r="U29" s="457" t="e">
        <f>RANK(E29,$E$5:$E$171,0)</f>
        <v>#VALUE!</v>
      </c>
      <c r="V29" s="1465"/>
      <c r="W29" s="1462"/>
      <c r="X29" s="402" t="e">
        <f t="shared" ref="X29:X39" si="5">IF(U29&gt;0,IF(Y29=1,U29,CONCATENATE(U29,"-",U29+Y29-1)),"-")</f>
        <v>#VALUE!</v>
      </c>
      <c r="Y29" s="455">
        <f>SUMIF($U$5:$U$171,U29,$J$5:$J$171)</f>
        <v>70</v>
      </c>
      <c r="Z29" s="1316"/>
      <c r="AA29" s="1331"/>
      <c r="AB29" s="1455"/>
      <c r="AC29" s="388">
        <f>IF(B28&gt;=1,1,0)</f>
        <v>0</v>
      </c>
    </row>
    <row r="30" spans="1:29" ht="12" hidden="1" customHeight="1">
      <c r="A30" s="1361">
        <v>132</v>
      </c>
      <c r="B30" s="1339">
        <f>'Учет 1б'!T744</f>
        <v>0</v>
      </c>
      <c r="C30" s="399">
        <f>'Учет 1б'!T746</f>
        <v>0</v>
      </c>
      <c r="D30" s="511">
        <f>'Учет 1б'!T748</f>
        <v>0</v>
      </c>
      <c r="E30" s="533"/>
      <c r="F30" s="1397"/>
      <c r="G30" s="1398"/>
      <c r="H30" s="380"/>
      <c r="I30" s="380"/>
      <c r="J30" s="380"/>
      <c r="K30" s="1428"/>
      <c r="L30" s="1429"/>
      <c r="M30" s="467"/>
      <c r="N30" s="1423" t="str">
        <f>IF(B30&gt;0,I31,"-")</f>
        <v>-</v>
      </c>
      <c r="O30" s="469"/>
      <c r="P30" s="1410"/>
      <c r="Q30" s="399"/>
      <c r="R30" s="433"/>
      <c r="S30" s="1353" t="e">
        <f t="shared" si="3"/>
        <v>#VALUE!</v>
      </c>
      <c r="T30" s="1455"/>
      <c r="U30" s="456"/>
      <c r="V30" s="1465"/>
      <c r="W30" s="1462"/>
      <c r="X30" s="400"/>
      <c r="Y30" s="459"/>
      <c r="Z30" s="1315" t="e">
        <f>X31</f>
        <v>#VALUE!</v>
      </c>
      <c r="AA30" s="1331"/>
      <c r="AB30" s="1455"/>
      <c r="AC30" s="388">
        <f>IF(B30&gt;=1,1,0)</f>
        <v>0</v>
      </c>
    </row>
    <row r="31" spans="1:29" ht="12" hidden="1" customHeight="1">
      <c r="A31" s="1361"/>
      <c r="B31" s="1339"/>
      <c r="C31" s="425" t="e">
        <f>'Учет 1б'!T751</f>
        <v>#DIV/0!</v>
      </c>
      <c r="D31" s="542" t="e">
        <f>'Учет 1б'!T752</f>
        <v>#DIV/0!</v>
      </c>
      <c r="E31" s="532" t="str">
        <f>IF(AND(C30=0,D30=0),"-",C31)</f>
        <v>-</v>
      </c>
      <c r="F31" s="1397"/>
      <c r="G31" s="1398"/>
      <c r="H31" s="396" t="e">
        <f>RANK(E31,$E$29:$E$39,0)</f>
        <v>#VALUE!</v>
      </c>
      <c r="I31" s="396" t="e">
        <f>IF(H31&gt;0,IF(M31=1,H31,CONCATENATE(H31,"-",H31+M31-1)),"-")</f>
        <v>#VALUE!</v>
      </c>
      <c r="J31" s="396">
        <v>1</v>
      </c>
      <c r="K31" s="1428"/>
      <c r="L31" s="1429"/>
      <c r="M31" s="468">
        <f>SUMIF($H$29:$H$39,H31,$J$29:$J$39)</f>
        <v>6</v>
      </c>
      <c r="N31" s="1423"/>
      <c r="O31" s="457" t="e">
        <f>RANK(E31,$E$5:$E$39,0)</f>
        <v>#VALUE!</v>
      </c>
      <c r="P31" s="1410"/>
      <c r="Q31" s="402" t="e">
        <f t="shared" si="4"/>
        <v>#VALUE!</v>
      </c>
      <c r="R31" s="455">
        <f>SUMIF($O$5:$O$39,O31,$J$5:$J$39)</f>
        <v>16</v>
      </c>
      <c r="S31" s="1354"/>
      <c r="T31" s="1455"/>
      <c r="U31" s="457" t="e">
        <f>RANK(E31,$E$5:$E$171,0)</f>
        <v>#VALUE!</v>
      </c>
      <c r="V31" s="1465"/>
      <c r="W31" s="1462"/>
      <c r="X31" s="402" t="e">
        <f t="shared" si="5"/>
        <v>#VALUE!</v>
      </c>
      <c r="Y31" s="455">
        <f>SUMIF($U$5:$U$171,U31,$J$5:$J$171)</f>
        <v>70</v>
      </c>
      <c r="Z31" s="1316"/>
      <c r="AA31" s="1331"/>
      <c r="AB31" s="1455"/>
      <c r="AC31" s="388">
        <f>IF(B30&gt;=1,1,0)</f>
        <v>0</v>
      </c>
    </row>
    <row r="32" spans="1:29" ht="12" hidden="1" customHeight="1">
      <c r="A32" s="1361">
        <v>133</v>
      </c>
      <c r="B32" s="1339">
        <f>'Учет 1б'!T804</f>
        <v>0</v>
      </c>
      <c r="C32" s="399">
        <f>'Учет 1б'!T806</f>
        <v>0</v>
      </c>
      <c r="D32" s="511">
        <f>'Учет 1б'!T808</f>
        <v>0</v>
      </c>
      <c r="E32" s="533"/>
      <c r="F32" s="1397"/>
      <c r="G32" s="1398"/>
      <c r="H32" s="380"/>
      <c r="I32" s="380"/>
      <c r="J32" s="380"/>
      <c r="K32" s="1428"/>
      <c r="L32" s="1429"/>
      <c r="M32" s="467"/>
      <c r="N32" s="1423" t="str">
        <f>IF(B32&gt;0,I33,"-")</f>
        <v>-</v>
      </c>
      <c r="O32" s="469"/>
      <c r="P32" s="1410"/>
      <c r="Q32" s="399"/>
      <c r="R32" s="433"/>
      <c r="S32" s="1353" t="e">
        <f t="shared" si="3"/>
        <v>#VALUE!</v>
      </c>
      <c r="T32" s="1455"/>
      <c r="U32" s="456"/>
      <c r="V32" s="1465"/>
      <c r="W32" s="1462"/>
      <c r="X32" s="400"/>
      <c r="Y32" s="459"/>
      <c r="Z32" s="1315" t="e">
        <f>X33</f>
        <v>#VALUE!</v>
      </c>
      <c r="AA32" s="1331"/>
      <c r="AB32" s="1455"/>
      <c r="AC32" s="388">
        <f>IF(B32&gt;=1,1,0)</f>
        <v>0</v>
      </c>
    </row>
    <row r="33" spans="1:29" ht="12" hidden="1" customHeight="1" thickBot="1">
      <c r="A33" s="1364"/>
      <c r="B33" s="1346"/>
      <c r="C33" s="543" t="e">
        <f>'Учет 1б'!T811</f>
        <v>#DIV/0!</v>
      </c>
      <c r="D33" s="544" t="e">
        <f>'Учет 1б'!T812</f>
        <v>#DIV/0!</v>
      </c>
      <c r="E33" s="532" t="str">
        <f>IF(AND(C32=0,D32=0),"-",C33)</f>
        <v>-</v>
      </c>
      <c r="F33" s="1397"/>
      <c r="G33" s="1398"/>
      <c r="H33" s="396" t="e">
        <f>RANK(E33,$E$29:$E$39,0)</f>
        <v>#VALUE!</v>
      </c>
      <c r="I33" s="396" t="e">
        <f>IF(H33&gt;0,IF(M33=1,H33,CONCATENATE(H33,"-",H33+M33-1)),"-")</f>
        <v>#VALUE!</v>
      </c>
      <c r="J33" s="396">
        <v>1</v>
      </c>
      <c r="K33" s="1428"/>
      <c r="L33" s="1429"/>
      <c r="M33" s="468">
        <f>SUMIF($H$29:$H$39,H33,$J$29:$J$39)</f>
        <v>6</v>
      </c>
      <c r="N33" s="1423"/>
      <c r="O33" s="457" t="e">
        <f>RANK(E33,$E$5:$E$39,0)</f>
        <v>#VALUE!</v>
      </c>
      <c r="P33" s="1410"/>
      <c r="Q33" s="402" t="e">
        <f t="shared" si="4"/>
        <v>#VALUE!</v>
      </c>
      <c r="R33" s="455">
        <f>SUMIF($O$5:$O$39,O33,$J$5:$J$39)</f>
        <v>16</v>
      </c>
      <c r="S33" s="1435"/>
      <c r="T33" s="1456"/>
      <c r="U33" s="457" t="e">
        <f>RANK(E33,$E$5:$E$171,0)</f>
        <v>#VALUE!</v>
      </c>
      <c r="V33" s="1465"/>
      <c r="W33" s="1462"/>
      <c r="X33" s="402" t="e">
        <f t="shared" si="5"/>
        <v>#VALUE!</v>
      </c>
      <c r="Y33" s="455">
        <f>SUMIF($U$5:$U$171,U33,$J$5:$J$171)</f>
        <v>70</v>
      </c>
      <c r="Z33" s="1334"/>
      <c r="AA33" s="1481"/>
      <c r="AB33" s="1456"/>
      <c r="AC33" s="388">
        <f>IF(B32&gt;=1,1,0)</f>
        <v>0</v>
      </c>
    </row>
    <row r="34" spans="1:29" ht="12" hidden="1" customHeight="1">
      <c r="A34" s="1366">
        <v>134</v>
      </c>
      <c r="B34" s="1345">
        <f>'Учет 1б'!T864</f>
        <v>0</v>
      </c>
      <c r="C34" s="401">
        <f>'Учет 1б'!T866</f>
        <v>0</v>
      </c>
      <c r="D34" s="444">
        <f>'Учет 1б'!T868</f>
        <v>0</v>
      </c>
      <c r="E34" s="442"/>
      <c r="F34" s="1397"/>
      <c r="G34" s="1398"/>
      <c r="H34" s="380"/>
      <c r="I34" s="380"/>
      <c r="J34" s="380"/>
      <c r="K34" s="1428"/>
      <c r="L34" s="1429"/>
      <c r="M34" s="467"/>
      <c r="N34" s="1423" t="str">
        <f>IF(B34&gt;0,I35,"-")</f>
        <v>-</v>
      </c>
      <c r="O34" s="469"/>
      <c r="P34" s="1410"/>
      <c r="Q34" s="399"/>
      <c r="R34" s="433"/>
      <c r="S34" s="1437" t="e">
        <f t="shared" si="3"/>
        <v>#VALUE!</v>
      </c>
      <c r="T34" s="1331"/>
      <c r="U34" s="456"/>
      <c r="V34" s="1465"/>
      <c r="W34" s="1462"/>
      <c r="X34" s="400"/>
      <c r="Y34" s="459"/>
      <c r="Z34" s="1445" t="e">
        <f>X35</f>
        <v>#VALUE!</v>
      </c>
      <c r="AA34" s="1331"/>
      <c r="AB34" s="1521"/>
      <c r="AC34" s="388">
        <f>IF(B34&gt;=1,1,0)</f>
        <v>0</v>
      </c>
    </row>
    <row r="35" spans="1:29" ht="12" hidden="1" customHeight="1">
      <c r="A35" s="1361"/>
      <c r="B35" s="1339"/>
      <c r="C35" s="425" t="e">
        <f>'Учет 1б'!T871</f>
        <v>#DIV/0!</v>
      </c>
      <c r="D35" s="434" t="e">
        <f>'Учет 1б'!T872</f>
        <v>#DIV/0!</v>
      </c>
      <c r="E35" s="443" t="str">
        <f>IF(AND(C34=0,D34=0),"-",C35)</f>
        <v>-</v>
      </c>
      <c r="F35" s="1397"/>
      <c r="G35" s="1398"/>
      <c r="H35" s="396" t="e">
        <f>RANK(E35,$E$29:$E$39,0)</f>
        <v>#VALUE!</v>
      </c>
      <c r="I35" s="396" t="e">
        <f>IF(H35&gt;0,IF(M35=1,H35,CONCATENATE(H35,"-",H35+M35-1)),"-")</f>
        <v>#VALUE!</v>
      </c>
      <c r="J35" s="396">
        <v>1</v>
      </c>
      <c r="K35" s="1428"/>
      <c r="L35" s="1429"/>
      <c r="M35" s="468">
        <f>SUMIF($H$29:$H$39,H35,$J$29:$J$39)</f>
        <v>6</v>
      </c>
      <c r="N35" s="1423"/>
      <c r="O35" s="457" t="e">
        <f>RANK(E35,$E$5:$E$39,0)</f>
        <v>#VALUE!</v>
      </c>
      <c r="P35" s="1410"/>
      <c r="Q35" s="402" t="e">
        <f t="shared" si="4"/>
        <v>#VALUE!</v>
      </c>
      <c r="R35" s="455">
        <f>SUMIF($O$5:$O$39,O35,$J$5:$J$39)</f>
        <v>16</v>
      </c>
      <c r="S35" s="1438"/>
      <c r="T35" s="1331"/>
      <c r="U35" s="457" t="e">
        <f>RANK(E35,$E$5:$E$171,0)</f>
        <v>#VALUE!</v>
      </c>
      <c r="V35" s="1465"/>
      <c r="W35" s="1462"/>
      <c r="X35" s="402" t="e">
        <f t="shared" si="5"/>
        <v>#VALUE!</v>
      </c>
      <c r="Y35" s="455">
        <f>SUMIF($U$5:$U$171,U35,$J$5:$J$171)</f>
        <v>70</v>
      </c>
      <c r="Z35" s="1316"/>
      <c r="AA35" s="1331"/>
      <c r="AB35" s="1521"/>
      <c r="AC35" s="388">
        <f>IF(B34&gt;=1,1,0)</f>
        <v>0</v>
      </c>
    </row>
    <row r="36" spans="1:29" ht="12" hidden="1" customHeight="1">
      <c r="A36" s="1361">
        <v>135</v>
      </c>
      <c r="B36" s="1339">
        <f>'Учет 1б'!T924</f>
        <v>0</v>
      </c>
      <c r="C36" s="399">
        <f>'Учет 1б'!T926</f>
        <v>0</v>
      </c>
      <c r="D36" s="433">
        <f>'Учет 1б'!T928</f>
        <v>0</v>
      </c>
      <c r="E36" s="442"/>
      <c r="F36" s="1397"/>
      <c r="G36" s="1398"/>
      <c r="H36" s="380"/>
      <c r="I36" s="380"/>
      <c r="J36" s="380"/>
      <c r="K36" s="1428"/>
      <c r="L36" s="1429"/>
      <c r="M36" s="467"/>
      <c r="N36" s="1423" t="str">
        <f>IF(B36&gt;0,I37,"-")</f>
        <v>-</v>
      </c>
      <c r="O36" s="469"/>
      <c r="P36" s="1410"/>
      <c r="Q36" s="399"/>
      <c r="R36" s="433"/>
      <c r="S36" s="1412" t="e">
        <f t="shared" si="3"/>
        <v>#VALUE!</v>
      </c>
      <c r="T36" s="1331"/>
      <c r="U36" s="456"/>
      <c r="V36" s="1465"/>
      <c r="W36" s="1462"/>
      <c r="X36" s="400"/>
      <c r="Y36" s="459"/>
      <c r="Z36" s="1315" t="e">
        <f>X37</f>
        <v>#VALUE!</v>
      </c>
      <c r="AA36" s="1331"/>
      <c r="AB36" s="1521"/>
      <c r="AC36" s="388">
        <f>IF(B36&gt;=1,1,0)</f>
        <v>0</v>
      </c>
    </row>
    <row r="37" spans="1:29" ht="12" hidden="1" customHeight="1">
      <c r="A37" s="1361"/>
      <c r="B37" s="1339"/>
      <c r="C37" s="425" t="e">
        <f>'Учет 1б'!T931</f>
        <v>#DIV/0!</v>
      </c>
      <c r="D37" s="434" t="e">
        <f>'Учет 1б'!T932</f>
        <v>#DIV/0!</v>
      </c>
      <c r="E37" s="443" t="str">
        <f>IF(AND(C36=0,D36=0),"-",C37)</f>
        <v>-</v>
      </c>
      <c r="F37" s="1397"/>
      <c r="G37" s="1398"/>
      <c r="H37" s="396" t="e">
        <f>RANK(E37,$E$29:$E$39,0)</f>
        <v>#VALUE!</v>
      </c>
      <c r="I37" s="396" t="e">
        <f>IF(H37&gt;0,IF(M37=1,H37,CONCATENATE(H37,"-",H37+M37-1)),"-")</f>
        <v>#VALUE!</v>
      </c>
      <c r="J37" s="396">
        <v>1</v>
      </c>
      <c r="K37" s="1428"/>
      <c r="L37" s="1429"/>
      <c r="M37" s="468">
        <f>SUMIF($H$29:$H$39,H37,$J$29:$J$39)</f>
        <v>6</v>
      </c>
      <c r="N37" s="1423"/>
      <c r="O37" s="457" t="e">
        <f>RANK(E37,$E$5:$E$39,0)</f>
        <v>#VALUE!</v>
      </c>
      <c r="P37" s="1410"/>
      <c r="Q37" s="402" t="e">
        <f t="shared" si="4"/>
        <v>#VALUE!</v>
      </c>
      <c r="R37" s="455">
        <f>SUMIF($O$5:$O$39,O37,$J$5:$J$39)</f>
        <v>16</v>
      </c>
      <c r="S37" s="1438"/>
      <c r="T37" s="1331"/>
      <c r="U37" s="457" t="e">
        <f>RANK(E37,$E$5:$E$171,0)</f>
        <v>#VALUE!</v>
      </c>
      <c r="V37" s="1465"/>
      <c r="W37" s="1462"/>
      <c r="X37" s="402" t="e">
        <f t="shared" si="5"/>
        <v>#VALUE!</v>
      </c>
      <c r="Y37" s="455">
        <f>SUMIF($U$5:$U$171,U37,$J$5:$J$171)</f>
        <v>70</v>
      </c>
      <c r="Z37" s="1316"/>
      <c r="AA37" s="1331"/>
      <c r="AB37" s="1521"/>
      <c r="AC37" s="388">
        <f>IF(B36&gt;=1,1,0)</f>
        <v>0</v>
      </c>
    </row>
    <row r="38" spans="1:29" ht="12" hidden="1" customHeight="1">
      <c r="A38" s="1361">
        <v>136</v>
      </c>
      <c r="B38" s="1339">
        <f>'Учет 1б'!T984</f>
        <v>0</v>
      </c>
      <c r="C38" s="399">
        <f>'Учет 1б'!T986</f>
        <v>0</v>
      </c>
      <c r="D38" s="433">
        <f>'Учет 1б'!T988</f>
        <v>0</v>
      </c>
      <c r="E38" s="442"/>
      <c r="F38" s="1397"/>
      <c r="G38" s="1398"/>
      <c r="H38" s="380"/>
      <c r="I38" s="380"/>
      <c r="J38" s="380"/>
      <c r="K38" s="1428"/>
      <c r="L38" s="1429"/>
      <c r="M38" s="467"/>
      <c r="N38" s="1423" t="str">
        <f>IF(B38&gt;0,I39,"-")</f>
        <v>-</v>
      </c>
      <c r="O38" s="469"/>
      <c r="P38" s="1410"/>
      <c r="Q38" s="399"/>
      <c r="R38" s="433"/>
      <c r="S38" s="1412" t="e">
        <f t="shared" si="3"/>
        <v>#VALUE!</v>
      </c>
      <c r="T38" s="1331"/>
      <c r="U38" s="456"/>
      <c r="V38" s="1465"/>
      <c r="W38" s="1462"/>
      <c r="X38" s="400"/>
      <c r="Y38" s="459"/>
      <c r="Z38" s="1315" t="e">
        <f>X39</f>
        <v>#VALUE!</v>
      </c>
      <c r="AA38" s="1331"/>
      <c r="AB38" s="1521"/>
      <c r="AC38" s="388">
        <f>IF(B38&gt;=1,1,0)</f>
        <v>0</v>
      </c>
    </row>
    <row r="39" spans="1:29" ht="12" hidden="1" customHeight="1" thickBot="1">
      <c r="A39" s="1365"/>
      <c r="B39" s="1340"/>
      <c r="C39" s="540" t="e">
        <f>'Учет 1б'!T991</f>
        <v>#DIV/0!</v>
      </c>
      <c r="D39" s="541" t="e">
        <f>'Учет 1б'!T992</f>
        <v>#DIV/0!</v>
      </c>
      <c r="E39" s="443" t="str">
        <f>IF(AND(C38=0,D38=0),"-",C39)</f>
        <v>-</v>
      </c>
      <c r="F39" s="1399"/>
      <c r="G39" s="1400"/>
      <c r="H39" s="396" t="e">
        <f>RANK(E39,$E$29:$E$39,0)</f>
        <v>#VALUE!</v>
      </c>
      <c r="I39" s="396" t="e">
        <f>IF(H39&gt;0,IF(M39=1,H39,CONCATENATE(H39,"-",H39+M39-1)),"-")</f>
        <v>#VALUE!</v>
      </c>
      <c r="J39" s="396">
        <v>1</v>
      </c>
      <c r="K39" s="1430"/>
      <c r="L39" s="1431"/>
      <c r="M39" s="468">
        <f>SUMIF($H$29:$H$39,H39,$J$29:$J$39)</f>
        <v>6</v>
      </c>
      <c r="N39" s="1424"/>
      <c r="O39" s="457" t="e">
        <f>RANK(E39,$E$5:$E$39,0)</f>
        <v>#VALUE!</v>
      </c>
      <c r="P39" s="1411"/>
      <c r="Q39" s="402" t="e">
        <f t="shared" si="4"/>
        <v>#VALUE!</v>
      </c>
      <c r="R39" s="455">
        <f>SUMIF($O$5:$O$39,O39,$J$5:$J$39)</f>
        <v>16</v>
      </c>
      <c r="S39" s="1413"/>
      <c r="T39" s="1331"/>
      <c r="U39" s="457" t="e">
        <f>RANK(E39,$E$5:$E$171,0)</f>
        <v>#VALUE!</v>
      </c>
      <c r="V39" s="1466"/>
      <c r="W39" s="1463"/>
      <c r="X39" s="402" t="e">
        <f t="shared" si="5"/>
        <v>#VALUE!</v>
      </c>
      <c r="Y39" s="455">
        <f>SUMIF($U$5:$U$171,U39,$J$5:$J$171)</f>
        <v>70</v>
      </c>
      <c r="Z39" s="1479"/>
      <c r="AA39" s="1331"/>
      <c r="AB39" s="1521"/>
      <c r="AC39" s="388">
        <f>IF(B38&gt;=1,1,0)</f>
        <v>0</v>
      </c>
    </row>
    <row r="40" spans="1:29" ht="12" hidden="1" customHeight="1">
      <c r="A40" s="1362" t="s">
        <v>417</v>
      </c>
      <c r="B40" s="1358">
        <f>'Учет 1б'!T997</f>
        <v>0</v>
      </c>
      <c r="C40" s="545">
        <f>'Учет 1б'!T999</f>
        <v>0</v>
      </c>
      <c r="D40" s="546">
        <f>'Учет 1б'!T1001</f>
        <v>0</v>
      </c>
      <c r="E40" s="1376"/>
      <c r="F40" s="491"/>
      <c r="G40" s="1401"/>
      <c r="H40" s="1389"/>
      <c r="I40" s="1390"/>
      <c r="J40" s="1391"/>
      <c r="K40" s="489"/>
      <c r="L40" s="1401"/>
      <c r="M40" s="1403"/>
      <c r="N40" s="1404"/>
      <c r="O40" s="1405"/>
      <c r="P40" s="403"/>
      <c r="Q40" s="403"/>
      <c r="R40" s="435"/>
      <c r="S40" s="1416"/>
      <c r="T40" s="1449" t="e">
        <f>Q41</f>
        <v>#VALUE!</v>
      </c>
      <c r="U40" s="1461"/>
      <c r="V40" s="500"/>
      <c r="W40" s="1320"/>
      <c r="X40" s="404"/>
      <c r="Y40" s="460"/>
      <c r="Z40" s="1451"/>
      <c r="AA40" s="1525" t="e">
        <f>X41</f>
        <v>#VALUE!</v>
      </c>
      <c r="AB40" s="1454"/>
      <c r="AC40" s="388">
        <f>IF(B40&gt;=1,1,0)</f>
        <v>0</v>
      </c>
    </row>
    <row r="41" spans="1:29" ht="12" hidden="1" customHeight="1" thickBot="1">
      <c r="A41" s="1363"/>
      <c r="B41" s="1359"/>
      <c r="C41" s="405" t="e">
        <f>'Учет 1б'!T1004</f>
        <v>#DIV/0!</v>
      </c>
      <c r="D41" s="547" t="e">
        <f>'Учет 1б'!T1005</f>
        <v>#DIV/0!</v>
      </c>
      <c r="E41" s="1378"/>
      <c r="F41" s="382" t="str">
        <f>IF(AND(C40=0,D40=0),"-",C41)</f>
        <v>-</v>
      </c>
      <c r="G41" s="1402"/>
      <c r="H41" s="1403"/>
      <c r="I41" s="1404"/>
      <c r="J41" s="1405"/>
      <c r="K41" s="381">
        <v>1</v>
      </c>
      <c r="L41" s="1402"/>
      <c r="M41" s="1403"/>
      <c r="N41" s="1404"/>
      <c r="O41" s="1405"/>
      <c r="P41" s="403" t="e">
        <f>RANK(F41,$F$13:$F$41,0)</f>
        <v>#VALUE!</v>
      </c>
      <c r="Q41" s="403" t="e">
        <f>IF(P41&gt;0,IF(R41=1,P41,CONCATENATE(P41,"-",P41+R41-1)),"-")</f>
        <v>#VALUE!</v>
      </c>
      <c r="R41" s="435">
        <f>SUMIF($P$13:$P$41,P41,$K$13:$K$41)</f>
        <v>3</v>
      </c>
      <c r="S41" s="1460"/>
      <c r="T41" s="1450"/>
      <c r="U41" s="1462"/>
      <c r="V41" s="403" t="e">
        <f>RANK(F41,$F$13:$F$173,0)</f>
        <v>#VALUE!</v>
      </c>
      <c r="W41" s="1515"/>
      <c r="X41" s="403" t="e">
        <f>IF(V41&gt;0,IF(Y41=1,V41,CONCATENATE(V41,"-",V41+Y41-1)),"-")</f>
        <v>#VALUE!</v>
      </c>
      <c r="Y41" s="435">
        <f>SUMIF($V$13:$V$173,V41,$J$5:$J$171)</f>
        <v>12</v>
      </c>
      <c r="Z41" s="1452"/>
      <c r="AA41" s="1363"/>
      <c r="AB41" s="1455"/>
      <c r="AC41" s="388">
        <f>IF(B40&gt;=1,1,0)</f>
        <v>0</v>
      </c>
    </row>
    <row r="42" spans="1:29" ht="12" hidden="1" customHeight="1">
      <c r="A42" s="1354" t="s">
        <v>420</v>
      </c>
      <c r="B42" s="1360">
        <f>'Учет 1б'!T1012</f>
        <v>0</v>
      </c>
      <c r="C42" s="406">
        <f>'Учет 1б'!T1014</f>
        <v>0</v>
      </c>
      <c r="D42" s="548">
        <f>'Учет 1б'!T1016</f>
        <v>0</v>
      </c>
      <c r="E42" s="1378"/>
      <c r="F42" s="1407"/>
      <c r="G42" s="473"/>
      <c r="H42" s="1403"/>
      <c r="I42" s="1404"/>
      <c r="J42" s="1405"/>
      <c r="K42" s="1406"/>
      <c r="L42" s="392"/>
      <c r="M42" s="1403"/>
      <c r="N42" s="1404"/>
      <c r="O42" s="1405"/>
      <c r="P42" s="1409"/>
      <c r="Q42" s="1467"/>
      <c r="R42" s="1468"/>
      <c r="S42" s="1460"/>
      <c r="T42" s="1457"/>
      <c r="U42" s="1462"/>
      <c r="V42" s="1319"/>
      <c r="W42" s="408"/>
      <c r="X42" s="407"/>
      <c r="Y42" s="461"/>
      <c r="Z42" s="1452"/>
      <c r="AA42" s="1473"/>
      <c r="AB42" s="1471" t="e">
        <f>X43</f>
        <v>#VALUE!</v>
      </c>
      <c r="AC42" s="388">
        <f>IF(B42&gt;=1,1,0)</f>
        <v>0</v>
      </c>
    </row>
    <row r="43" spans="1:29" ht="12" hidden="1" customHeight="1" thickBot="1">
      <c r="A43" s="1354"/>
      <c r="B43" s="1360"/>
      <c r="C43" s="409" t="e">
        <f>'Учет 1б'!T1019</f>
        <v>#DIV/0!</v>
      </c>
      <c r="D43" s="549" t="e">
        <f>'Учет 1б'!T1020</f>
        <v>#DIV/0!</v>
      </c>
      <c r="E43" s="1377"/>
      <c r="F43" s="1439"/>
      <c r="G43" s="492" t="str">
        <f>IF(AND(C42=0,D42=0),"-",C43)</f>
        <v>-</v>
      </c>
      <c r="H43" s="1392"/>
      <c r="I43" s="1393"/>
      <c r="J43" s="1394"/>
      <c r="K43" s="1401"/>
      <c r="L43" s="493">
        <v>1</v>
      </c>
      <c r="M43" s="1403"/>
      <c r="N43" s="1404"/>
      <c r="O43" s="1405"/>
      <c r="P43" s="1410"/>
      <c r="Q43" s="1469"/>
      <c r="R43" s="1470"/>
      <c r="S43" s="1460"/>
      <c r="T43" s="1457"/>
      <c r="U43" s="1463"/>
      <c r="V43" s="1320"/>
      <c r="W43" s="502" t="e">
        <f>RANK(G43,$G$43:$G$175,0)</f>
        <v>#VALUE!</v>
      </c>
      <c r="X43" s="406" t="e">
        <f>IF(W43&gt;0,IF(Y43=1,ROMAN(W43),CONCATENATE(ROMAN(W43),"-",ROMAN(W43+Y43-1))),"-")</f>
        <v>#VALUE!</v>
      </c>
      <c r="Y43" s="436">
        <f>SUMIF($W$43:$W$175,W43,$J$5:$J$171)</f>
        <v>4</v>
      </c>
      <c r="Z43" s="1453"/>
      <c r="AA43" s="1474"/>
      <c r="AB43" s="1472"/>
      <c r="AC43" s="388">
        <f>IF(B42&gt;=1,1,0)</f>
        <v>0</v>
      </c>
    </row>
    <row r="44" spans="1:29" ht="12" hidden="1" customHeight="1">
      <c r="A44" s="1361">
        <v>211</v>
      </c>
      <c r="B44" s="1339">
        <f>'Учет 2б'!T55</f>
        <v>0</v>
      </c>
      <c r="C44" s="399">
        <f>'Учет 2б'!T57</f>
        <v>0</v>
      </c>
      <c r="D44" s="511">
        <f>'Учет 2б'!T59</f>
        <v>0</v>
      </c>
      <c r="E44" s="533"/>
      <c r="F44" s="1395"/>
      <c r="G44" s="1396"/>
      <c r="H44" s="380"/>
      <c r="I44" s="380"/>
      <c r="J44" s="380"/>
      <c r="K44" s="1426"/>
      <c r="L44" s="1427"/>
      <c r="M44" s="467"/>
      <c r="N44" s="1425" t="str">
        <f>IF(B44&gt;0,I45,"-")</f>
        <v>-</v>
      </c>
      <c r="O44" s="469"/>
      <c r="P44" s="1410"/>
      <c r="Q44" s="399"/>
      <c r="R44" s="433"/>
      <c r="S44" s="1333" t="e">
        <f t="shared" ref="S44:S54" si="6">Q45</f>
        <v>#VALUE!</v>
      </c>
      <c r="T44" s="1457"/>
      <c r="U44" s="456"/>
      <c r="V44" s="1464"/>
      <c r="W44" s="1461"/>
      <c r="X44" s="400"/>
      <c r="Y44" s="459"/>
      <c r="Z44" s="1315" t="e">
        <f>X45</f>
        <v>#VALUE!</v>
      </c>
      <c r="AA44" s="1474"/>
      <c r="AB44" s="1476"/>
      <c r="AC44" s="388">
        <f>IF(B44&gt;=1,1,0)</f>
        <v>0</v>
      </c>
    </row>
    <row r="45" spans="1:29" ht="12" hidden="1" customHeight="1">
      <c r="A45" s="1361"/>
      <c r="B45" s="1339"/>
      <c r="C45" s="425" t="e">
        <f>'Учет 2б'!T62</f>
        <v>#DIV/0!</v>
      </c>
      <c r="D45" s="542" t="e">
        <f>'Учет 2б'!T63</f>
        <v>#DIV/0!</v>
      </c>
      <c r="E45" s="532" t="str">
        <f>IF(AND(C44=0,D44=0),"-",C45)</f>
        <v>-</v>
      </c>
      <c r="F45" s="1397"/>
      <c r="G45" s="1398"/>
      <c r="H45" s="396" t="e">
        <f>RANK(E45,$E$45:$E$55,0)</f>
        <v>#VALUE!</v>
      </c>
      <c r="I45" s="396" t="e">
        <f>IF(H45&gt;0,IF(M45=1,H45,CONCATENATE(H45,"-",H45+M45-1)),"-")</f>
        <v>#VALUE!</v>
      </c>
      <c r="J45" s="396">
        <v>1</v>
      </c>
      <c r="K45" s="1428"/>
      <c r="L45" s="1429"/>
      <c r="M45" s="468">
        <f>SUMIF($H$45:$H$55,H45,$J$45:$J$55)</f>
        <v>6</v>
      </c>
      <c r="N45" s="1423"/>
      <c r="O45" s="457" t="e">
        <f>RANK(E45,$E$45:$E$83,0)</f>
        <v>#VALUE!</v>
      </c>
      <c r="P45" s="1410"/>
      <c r="Q45" s="402" t="e">
        <f t="shared" ref="Q45:Q55" si="7">IF(O45&gt;0,IF(R45=1,O45,CONCATENATE(O45,"-",O45+R45-1)),"-")</f>
        <v>#VALUE!</v>
      </c>
      <c r="R45" s="455">
        <f>SUMIF($O$45:$O$83,O45,$J$45:$J$83)</f>
        <v>18</v>
      </c>
      <c r="S45" s="1369"/>
      <c r="T45" s="1457"/>
      <c r="U45" s="457" t="e">
        <f>RANK(E45,$E$5:$E$171,0)</f>
        <v>#VALUE!</v>
      </c>
      <c r="V45" s="1465"/>
      <c r="W45" s="1462"/>
      <c r="X45" s="402" t="e">
        <f t="shared" ref="X45:X55" si="8">IF(U45&gt;0,IF(Y45=1,U45,CONCATENATE(U45,"-",U45+Y45-1)),"-")</f>
        <v>#VALUE!</v>
      </c>
      <c r="Y45" s="455">
        <f>SUMIF($U$5:$U$171,U45,$J$5:$J$171)</f>
        <v>70</v>
      </c>
      <c r="Z45" s="1316"/>
      <c r="AA45" s="1474"/>
      <c r="AB45" s="1455"/>
      <c r="AC45" s="388">
        <f>IF(B44&gt;=1,1,0)</f>
        <v>0</v>
      </c>
    </row>
    <row r="46" spans="1:29" ht="12" hidden="1" customHeight="1">
      <c r="A46" s="1361">
        <v>212</v>
      </c>
      <c r="B46" s="1339">
        <f>'Учет 2б'!T115</f>
        <v>0</v>
      </c>
      <c r="C46" s="399">
        <f>'Учет 2б'!T117</f>
        <v>0</v>
      </c>
      <c r="D46" s="511">
        <f>'Учет 2б'!T119</f>
        <v>0</v>
      </c>
      <c r="E46" s="533"/>
      <c r="F46" s="1397"/>
      <c r="G46" s="1398"/>
      <c r="H46" s="380"/>
      <c r="I46" s="380"/>
      <c r="J46" s="380"/>
      <c r="K46" s="1428"/>
      <c r="L46" s="1429"/>
      <c r="M46" s="467"/>
      <c r="N46" s="1423" t="str">
        <f>IF(B46&gt;0,I47,"-")</f>
        <v>-</v>
      </c>
      <c r="O46" s="469"/>
      <c r="P46" s="1410"/>
      <c r="Q46" s="399"/>
      <c r="R46" s="433"/>
      <c r="S46" s="1414" t="e">
        <f t="shared" si="6"/>
        <v>#VALUE!</v>
      </c>
      <c r="T46" s="1457"/>
      <c r="U46" s="456"/>
      <c r="V46" s="1465"/>
      <c r="W46" s="1462"/>
      <c r="X46" s="400"/>
      <c r="Y46" s="459"/>
      <c r="Z46" s="1315" t="e">
        <f>X47</f>
        <v>#VALUE!</v>
      </c>
      <c r="AA46" s="1474"/>
      <c r="AB46" s="1455"/>
      <c r="AC46" s="388">
        <f>IF(B46&gt;=1,1,0)</f>
        <v>0</v>
      </c>
    </row>
    <row r="47" spans="1:29" ht="12" hidden="1" customHeight="1">
      <c r="A47" s="1361"/>
      <c r="B47" s="1339"/>
      <c r="C47" s="425" t="e">
        <f>'Учет 2б'!T122</f>
        <v>#DIV/0!</v>
      </c>
      <c r="D47" s="542" t="e">
        <f>'Учет 2б'!T123</f>
        <v>#DIV/0!</v>
      </c>
      <c r="E47" s="532" t="str">
        <f>IF(AND(C46=0,D46=0),"-",C47)</f>
        <v>-</v>
      </c>
      <c r="F47" s="1397"/>
      <c r="G47" s="1398"/>
      <c r="H47" s="396" t="e">
        <f>RANK(E47,$E$45:$E$55,0)</f>
        <v>#VALUE!</v>
      </c>
      <c r="I47" s="396" t="e">
        <f>IF(H47&gt;0,IF(M47=1,H47,CONCATENATE(H47,"-",H47+M47-1)),"-")</f>
        <v>#VALUE!</v>
      </c>
      <c r="J47" s="396">
        <v>1</v>
      </c>
      <c r="K47" s="1428"/>
      <c r="L47" s="1429"/>
      <c r="M47" s="468">
        <f>SUMIF($H$45:$H$55,H47,$J$45:$J$55)</f>
        <v>6</v>
      </c>
      <c r="N47" s="1423"/>
      <c r="O47" s="457" t="e">
        <f>RANK(E47,$E$45:$E$83,0)</f>
        <v>#VALUE!</v>
      </c>
      <c r="P47" s="1410"/>
      <c r="Q47" s="402" t="e">
        <f t="shared" si="7"/>
        <v>#VALUE!</v>
      </c>
      <c r="R47" s="455">
        <f>SUMIF($O$45:$O$83,O47,$J$45:$J$83)</f>
        <v>18</v>
      </c>
      <c r="S47" s="1369"/>
      <c r="T47" s="1457"/>
      <c r="U47" s="457" t="e">
        <f>RANK(E47,$E$5:$E$171,0)</f>
        <v>#VALUE!</v>
      </c>
      <c r="V47" s="1465"/>
      <c r="W47" s="1462"/>
      <c r="X47" s="402" t="e">
        <f t="shared" si="8"/>
        <v>#VALUE!</v>
      </c>
      <c r="Y47" s="455">
        <f>SUMIF($U$5:$U$171,U47,$J$5:$J$171)</f>
        <v>70</v>
      </c>
      <c r="Z47" s="1316"/>
      <c r="AA47" s="1474"/>
      <c r="AB47" s="1455"/>
      <c r="AC47" s="388">
        <f>IF(B46&gt;=1,1,0)</f>
        <v>0</v>
      </c>
    </row>
    <row r="48" spans="1:29" ht="12" hidden="1" customHeight="1">
      <c r="A48" s="1361">
        <v>213</v>
      </c>
      <c r="B48" s="1339">
        <f>'Учет 2б'!T175</f>
        <v>0</v>
      </c>
      <c r="C48" s="399">
        <f>'Учет 2б'!T177</f>
        <v>0</v>
      </c>
      <c r="D48" s="511">
        <f>'Учет 2б'!T179</f>
        <v>0</v>
      </c>
      <c r="E48" s="533"/>
      <c r="F48" s="1397"/>
      <c r="G48" s="1398"/>
      <c r="H48" s="380"/>
      <c r="I48" s="380"/>
      <c r="J48" s="380"/>
      <c r="K48" s="1428"/>
      <c r="L48" s="1429"/>
      <c r="M48" s="467"/>
      <c r="N48" s="1423" t="str">
        <f>IF(B48&gt;0,I49,"-")</f>
        <v>-</v>
      </c>
      <c r="O48" s="469"/>
      <c r="P48" s="1410"/>
      <c r="Q48" s="399"/>
      <c r="R48" s="433"/>
      <c r="S48" s="1414" t="e">
        <f t="shared" si="6"/>
        <v>#VALUE!</v>
      </c>
      <c r="T48" s="1457"/>
      <c r="U48" s="456"/>
      <c r="V48" s="1465"/>
      <c r="W48" s="1462"/>
      <c r="X48" s="400"/>
      <c r="Y48" s="459"/>
      <c r="Z48" s="1315" t="e">
        <f>X49</f>
        <v>#VALUE!</v>
      </c>
      <c r="AA48" s="1474"/>
      <c r="AB48" s="1455"/>
      <c r="AC48" s="388">
        <f>IF(B48&gt;=1,1,0)</f>
        <v>0</v>
      </c>
    </row>
    <row r="49" spans="1:29" ht="12" hidden="1" customHeight="1" thickBot="1">
      <c r="A49" s="1364"/>
      <c r="B49" s="1346"/>
      <c r="C49" s="543" t="e">
        <f>'Учет 2б'!T182</f>
        <v>#DIV/0!</v>
      </c>
      <c r="D49" s="544" t="e">
        <f>'Учет 2б'!T183</f>
        <v>#DIV/0!</v>
      </c>
      <c r="E49" s="532" t="str">
        <f>IF(AND(C48=0,D48=0),"-",C49)</f>
        <v>-</v>
      </c>
      <c r="F49" s="1397"/>
      <c r="G49" s="1398"/>
      <c r="H49" s="396" t="e">
        <f>RANK(E49,$E$45:$E$55,0)</f>
        <v>#VALUE!</v>
      </c>
      <c r="I49" s="396" t="e">
        <f>IF(H49&gt;0,IF(M49=1,H49,CONCATENATE(H49,"-",H49+M49-1)),"-")</f>
        <v>#VALUE!</v>
      </c>
      <c r="J49" s="396">
        <v>1</v>
      </c>
      <c r="K49" s="1428"/>
      <c r="L49" s="1429"/>
      <c r="M49" s="468">
        <f>SUMIF($H$45:$H$55,H49,$J$45:$J$55)</f>
        <v>6</v>
      </c>
      <c r="N49" s="1423"/>
      <c r="O49" s="457" t="e">
        <f>RANK(E49,$E$45:$E$83,0)</f>
        <v>#VALUE!</v>
      </c>
      <c r="P49" s="1410"/>
      <c r="Q49" s="402" t="e">
        <f t="shared" si="7"/>
        <v>#VALUE!</v>
      </c>
      <c r="R49" s="455">
        <f>SUMIF($O$45:$O$83,O49,$J$45:$J$83)</f>
        <v>18</v>
      </c>
      <c r="S49" s="1322"/>
      <c r="T49" s="1458"/>
      <c r="U49" s="457" t="e">
        <f>RANK(E49,$E$5:$E$171,0)</f>
        <v>#VALUE!</v>
      </c>
      <c r="V49" s="1465"/>
      <c r="W49" s="1462"/>
      <c r="X49" s="402" t="e">
        <f t="shared" si="8"/>
        <v>#VALUE!</v>
      </c>
      <c r="Y49" s="455">
        <f>SUMIF($U$5:$U$171,U49,$J$5:$J$171)</f>
        <v>70</v>
      </c>
      <c r="Z49" s="1334"/>
      <c r="AA49" s="1475"/>
      <c r="AB49" s="1456"/>
      <c r="AC49" s="388">
        <f>IF(B48&gt;=1,1,0)</f>
        <v>0</v>
      </c>
    </row>
    <row r="50" spans="1:29" ht="12" hidden="1" customHeight="1">
      <c r="A50" s="1366">
        <v>214</v>
      </c>
      <c r="B50" s="1345">
        <f>'Учет 2б'!T235</f>
        <v>0</v>
      </c>
      <c r="C50" s="401">
        <f>'Учет 2б'!T237</f>
        <v>0</v>
      </c>
      <c r="D50" s="444">
        <f>'Учет 2б'!T239</f>
        <v>0</v>
      </c>
      <c r="E50" s="442"/>
      <c r="F50" s="1397"/>
      <c r="G50" s="1398"/>
      <c r="H50" s="380"/>
      <c r="I50" s="380"/>
      <c r="J50" s="380"/>
      <c r="K50" s="1428"/>
      <c r="L50" s="1429"/>
      <c r="M50" s="467"/>
      <c r="N50" s="1423" t="str">
        <f>IF(B50&gt;0,I51,"-")</f>
        <v>-</v>
      </c>
      <c r="O50" s="469"/>
      <c r="P50" s="1410"/>
      <c r="Q50" s="399"/>
      <c r="R50" s="433"/>
      <c r="S50" s="1415" t="e">
        <f t="shared" si="6"/>
        <v>#VALUE!</v>
      </c>
      <c r="T50" s="1459"/>
      <c r="U50" s="400"/>
      <c r="V50" s="1465"/>
      <c r="W50" s="1462"/>
      <c r="X50" s="400"/>
      <c r="Y50" s="459"/>
      <c r="Z50" s="1445" t="e">
        <f>X51</f>
        <v>#VALUE!</v>
      </c>
      <c r="AA50" s="1474"/>
      <c r="AB50" s="1455"/>
      <c r="AC50" s="388">
        <f>IF(B50&gt;=1,1,0)</f>
        <v>0</v>
      </c>
    </row>
    <row r="51" spans="1:29" ht="12" hidden="1" customHeight="1">
      <c r="A51" s="1361"/>
      <c r="B51" s="1339"/>
      <c r="C51" s="425" t="e">
        <f>'Учет 2б'!T242</f>
        <v>#DIV/0!</v>
      </c>
      <c r="D51" s="434" t="e">
        <f>'Учет 2б'!T243</f>
        <v>#DIV/0!</v>
      </c>
      <c r="E51" s="443" t="str">
        <f>IF(AND(C50=0,D50=0),"-",C51)</f>
        <v>-</v>
      </c>
      <c r="F51" s="1397"/>
      <c r="G51" s="1398"/>
      <c r="H51" s="396" t="e">
        <f>RANK(E51,$E$45:$E$55,0)</f>
        <v>#VALUE!</v>
      </c>
      <c r="I51" s="396" t="e">
        <f>IF(H51&gt;0,IF(M51=1,H51,CONCATENATE(H51,"-",H51+M51-1)),"-")</f>
        <v>#VALUE!</v>
      </c>
      <c r="J51" s="396">
        <v>1</v>
      </c>
      <c r="K51" s="1428"/>
      <c r="L51" s="1429"/>
      <c r="M51" s="468">
        <f>SUMIF($H$45:$H$55,H51,$J$45:$J$55)</f>
        <v>6</v>
      </c>
      <c r="N51" s="1423"/>
      <c r="O51" s="457" t="e">
        <f>RANK(E51,$E$45:$E$83,0)</f>
        <v>#VALUE!</v>
      </c>
      <c r="P51" s="1410"/>
      <c r="Q51" s="402" t="e">
        <f t="shared" si="7"/>
        <v>#VALUE!</v>
      </c>
      <c r="R51" s="455">
        <f>SUMIF($O$45:$O$83,O51,$J$45:$J$83)</f>
        <v>18</v>
      </c>
      <c r="S51" s="1369"/>
      <c r="T51" s="1459"/>
      <c r="U51" s="402" t="e">
        <f>RANK(E51,$E$5:$E$171,0)</f>
        <v>#VALUE!</v>
      </c>
      <c r="V51" s="1465"/>
      <c r="W51" s="1462"/>
      <c r="X51" s="402" t="e">
        <f t="shared" si="8"/>
        <v>#VALUE!</v>
      </c>
      <c r="Y51" s="455">
        <f>SUMIF($U$5:$U$171,U51,$J$5:$J$171)</f>
        <v>70</v>
      </c>
      <c r="Z51" s="1316"/>
      <c r="AA51" s="1474"/>
      <c r="AB51" s="1455"/>
      <c r="AC51" s="388">
        <f>IF(B50&gt;=1,1,0)</f>
        <v>0</v>
      </c>
    </row>
    <row r="52" spans="1:29" ht="12" hidden="1" customHeight="1">
      <c r="A52" s="1361">
        <v>215</v>
      </c>
      <c r="B52" s="1339">
        <f>'Учет 2б'!T295</f>
        <v>0</v>
      </c>
      <c r="C52" s="399">
        <f>'Учет 2б'!T297</f>
        <v>0</v>
      </c>
      <c r="D52" s="433">
        <f>'Учет 2б'!T299</f>
        <v>0</v>
      </c>
      <c r="E52" s="442"/>
      <c r="F52" s="1397"/>
      <c r="G52" s="1398"/>
      <c r="H52" s="380"/>
      <c r="I52" s="380"/>
      <c r="J52" s="380"/>
      <c r="K52" s="1428"/>
      <c r="L52" s="1429"/>
      <c r="M52" s="467"/>
      <c r="N52" s="1423" t="str">
        <f>IF(B52&gt;0,I53,"-")</f>
        <v>-</v>
      </c>
      <c r="O52" s="469"/>
      <c r="P52" s="1410"/>
      <c r="Q52" s="399"/>
      <c r="R52" s="433"/>
      <c r="S52" s="1414" t="e">
        <f t="shared" si="6"/>
        <v>#VALUE!</v>
      </c>
      <c r="T52" s="1459"/>
      <c r="U52" s="400"/>
      <c r="V52" s="1465"/>
      <c r="W52" s="1462"/>
      <c r="X52" s="400"/>
      <c r="Y52" s="459"/>
      <c r="Z52" s="1315" t="e">
        <f>X53</f>
        <v>#VALUE!</v>
      </c>
      <c r="AA52" s="1474"/>
      <c r="AB52" s="1455"/>
      <c r="AC52" s="388">
        <f>IF(B52&gt;=1,1,0)</f>
        <v>0</v>
      </c>
    </row>
    <row r="53" spans="1:29" ht="12" hidden="1" customHeight="1">
      <c r="A53" s="1361"/>
      <c r="B53" s="1339"/>
      <c r="C53" s="425" t="e">
        <f>'Учет 2б'!T302</f>
        <v>#DIV/0!</v>
      </c>
      <c r="D53" s="434" t="e">
        <f>'Учет 2б'!T303</f>
        <v>#DIV/0!</v>
      </c>
      <c r="E53" s="443" t="str">
        <f>IF(AND(C52=0,D52=0),"-",C53)</f>
        <v>-</v>
      </c>
      <c r="F53" s="1397"/>
      <c r="G53" s="1398"/>
      <c r="H53" s="396" t="e">
        <f>RANK(E53,$E$45:$E$55,0)</f>
        <v>#VALUE!</v>
      </c>
      <c r="I53" s="396" t="e">
        <f>IF(H53&gt;0,IF(M53=1,H53,CONCATENATE(H53,"-",H53+M53-1)),"-")</f>
        <v>#VALUE!</v>
      </c>
      <c r="J53" s="396">
        <v>1</v>
      </c>
      <c r="K53" s="1428"/>
      <c r="L53" s="1429"/>
      <c r="M53" s="468">
        <f>SUMIF($H$45:$H$55,H53,$J$45:$J$55)</f>
        <v>6</v>
      </c>
      <c r="N53" s="1423"/>
      <c r="O53" s="457" t="e">
        <f>RANK(E53,$E$45:$E$83,0)</f>
        <v>#VALUE!</v>
      </c>
      <c r="P53" s="1410"/>
      <c r="Q53" s="402" t="e">
        <f t="shared" si="7"/>
        <v>#VALUE!</v>
      </c>
      <c r="R53" s="455">
        <f>SUMIF($O$45:$O$83,O53,$J$45:$J$83)</f>
        <v>18</v>
      </c>
      <c r="S53" s="1369"/>
      <c r="T53" s="1459"/>
      <c r="U53" s="402" t="e">
        <f>RANK(E53,$E$5:$E$171,0)</f>
        <v>#VALUE!</v>
      </c>
      <c r="V53" s="1465"/>
      <c r="W53" s="1462"/>
      <c r="X53" s="402" t="e">
        <f t="shared" si="8"/>
        <v>#VALUE!</v>
      </c>
      <c r="Y53" s="455">
        <f>SUMIF($U$5:$U$171,U53,$J$5:$J$171)</f>
        <v>70</v>
      </c>
      <c r="Z53" s="1316"/>
      <c r="AA53" s="1474"/>
      <c r="AB53" s="1455"/>
      <c r="AC53" s="388">
        <f>IF(B52&gt;=1,1,0)</f>
        <v>0</v>
      </c>
    </row>
    <row r="54" spans="1:29" ht="12" hidden="1" customHeight="1">
      <c r="A54" s="1361">
        <v>216</v>
      </c>
      <c r="B54" s="1339">
        <f>'Учет 2б'!T355</f>
        <v>0</v>
      </c>
      <c r="C54" s="399">
        <f>'Учет 2б'!T357</f>
        <v>0</v>
      </c>
      <c r="D54" s="433">
        <f>'Учет 2б'!T359</f>
        <v>0</v>
      </c>
      <c r="E54" s="442"/>
      <c r="F54" s="1397"/>
      <c r="G54" s="1398"/>
      <c r="H54" s="380"/>
      <c r="I54" s="380"/>
      <c r="J54" s="380"/>
      <c r="K54" s="1428"/>
      <c r="L54" s="1429"/>
      <c r="M54" s="467"/>
      <c r="N54" s="1423" t="str">
        <f>IF(B54&gt;0,I55,"-")</f>
        <v>-</v>
      </c>
      <c r="O54" s="469"/>
      <c r="P54" s="1410"/>
      <c r="Q54" s="399"/>
      <c r="R54" s="433"/>
      <c r="S54" s="1414" t="e">
        <f t="shared" si="6"/>
        <v>#VALUE!</v>
      </c>
      <c r="T54" s="1459"/>
      <c r="U54" s="400"/>
      <c r="V54" s="1465"/>
      <c r="W54" s="1462"/>
      <c r="X54" s="400"/>
      <c r="Y54" s="459"/>
      <c r="Z54" s="1315" t="e">
        <f>X55</f>
        <v>#VALUE!</v>
      </c>
      <c r="AA54" s="1474"/>
      <c r="AB54" s="1455"/>
      <c r="AC54" s="388">
        <f>IF(B54&gt;=1,1,0)</f>
        <v>0</v>
      </c>
    </row>
    <row r="55" spans="1:29" ht="12" hidden="1" customHeight="1" thickBot="1">
      <c r="A55" s="1365"/>
      <c r="B55" s="1340"/>
      <c r="C55" s="540" t="e">
        <f>'Учет 2б'!T362</f>
        <v>#DIV/0!</v>
      </c>
      <c r="D55" s="541" t="e">
        <f>'Учет 2б'!T363</f>
        <v>#DIV/0!</v>
      </c>
      <c r="E55" s="443" t="str">
        <f>IF(AND(C54=0,D54=0),"-",C55)</f>
        <v>-</v>
      </c>
      <c r="F55" s="1399"/>
      <c r="G55" s="1400"/>
      <c r="H55" s="396" t="e">
        <f>RANK(E55,$E$45:$E$55,0)</f>
        <v>#VALUE!</v>
      </c>
      <c r="I55" s="396" t="e">
        <f>IF(H55&gt;0,IF(M55=1,H55,CONCATENATE(H55,"-",H55+M55-1)),"-")</f>
        <v>#VALUE!</v>
      </c>
      <c r="J55" s="396">
        <v>1</v>
      </c>
      <c r="K55" s="1430"/>
      <c r="L55" s="1431"/>
      <c r="M55" s="468">
        <f>SUMIF($H$45:$H$55,H55,$J$45:$J$55)</f>
        <v>6</v>
      </c>
      <c r="N55" s="1424"/>
      <c r="O55" s="457" t="e">
        <f>RANK(E55,$E$45:$E$83,0)</f>
        <v>#VALUE!</v>
      </c>
      <c r="P55" s="1411"/>
      <c r="Q55" s="402" t="e">
        <f t="shared" si="7"/>
        <v>#VALUE!</v>
      </c>
      <c r="R55" s="455">
        <f>SUMIF($O$45:$O$83,O55,$J$45:$J$83)</f>
        <v>18</v>
      </c>
      <c r="S55" s="1418"/>
      <c r="T55" s="1459"/>
      <c r="U55" s="402" t="e">
        <f>RANK(E55,$E$5:$E$171,0)</f>
        <v>#VALUE!</v>
      </c>
      <c r="V55" s="1466"/>
      <c r="W55" s="1463"/>
      <c r="X55" s="402" t="e">
        <f t="shared" si="8"/>
        <v>#VALUE!</v>
      </c>
      <c r="Y55" s="455">
        <f>SUMIF($U$5:$U$171,U55,$J$5:$J$171)</f>
        <v>70</v>
      </c>
      <c r="Z55" s="1479"/>
      <c r="AA55" s="1474"/>
      <c r="AB55" s="1455"/>
      <c r="AC55" s="388">
        <f>IF(B54&gt;=1,1,0)</f>
        <v>0</v>
      </c>
    </row>
    <row r="56" spans="1:29" ht="12" hidden="1" customHeight="1">
      <c r="A56" s="1367" t="s">
        <v>418</v>
      </c>
      <c r="B56" s="1355">
        <f>'Учет 2б'!T368</f>
        <v>0</v>
      </c>
      <c r="C56" s="550">
        <f>'Учет 2б'!T370</f>
        <v>0</v>
      </c>
      <c r="D56" s="551">
        <f>'Учет 2б'!T372</f>
        <v>0</v>
      </c>
      <c r="E56" s="1376"/>
      <c r="F56" s="485"/>
      <c r="G56" s="1401"/>
      <c r="H56" s="1389"/>
      <c r="I56" s="1390"/>
      <c r="J56" s="1391"/>
      <c r="K56" s="487"/>
      <c r="L56" s="1403"/>
      <c r="M56" s="1404"/>
      <c r="N56" s="1404"/>
      <c r="O56" s="1405"/>
      <c r="P56" s="410"/>
      <c r="Q56" s="410"/>
      <c r="R56" s="437"/>
      <c r="S56" s="1416"/>
      <c r="T56" s="1516" t="e">
        <f>Q57</f>
        <v>#VALUE!</v>
      </c>
      <c r="U56" s="1461"/>
      <c r="V56" s="503"/>
      <c r="W56" s="1320"/>
      <c r="X56" s="411"/>
      <c r="Y56" s="462"/>
      <c r="Z56" s="1451"/>
      <c r="AA56" s="1478" t="e">
        <f>X57</f>
        <v>#VALUE!</v>
      </c>
      <c r="AB56" s="1454"/>
      <c r="AC56" s="388">
        <f>IF(B56&gt;=1,1,0)</f>
        <v>0</v>
      </c>
    </row>
    <row r="57" spans="1:29" ht="12" hidden="1" customHeight="1" thickBot="1">
      <c r="A57" s="1368"/>
      <c r="B57" s="1356"/>
      <c r="C57" s="412" t="e">
        <f>'Учет 2б'!T375</f>
        <v>#DIV/0!</v>
      </c>
      <c r="D57" s="552" t="e">
        <f>'Учет 2б'!T376</f>
        <v>#DIV/0!</v>
      </c>
      <c r="E57" s="1377"/>
      <c r="F57" s="484" t="str">
        <f>IF(AND(C56=0,D56=0),"-",C57)</f>
        <v>-</v>
      </c>
      <c r="G57" s="1401"/>
      <c r="H57" s="1392"/>
      <c r="I57" s="1393"/>
      <c r="J57" s="1394"/>
      <c r="K57" s="383">
        <v>1</v>
      </c>
      <c r="L57" s="1403"/>
      <c r="M57" s="1404"/>
      <c r="N57" s="1404"/>
      <c r="O57" s="1405"/>
      <c r="P57" s="410" t="e">
        <f>RANK(F57,$F$57:$F$85,0)</f>
        <v>#VALUE!</v>
      </c>
      <c r="Q57" s="410" t="e">
        <f>IF(P57&gt;0,IF(R57=1,P57,CONCATENATE(P57,"-",P57+R57-1)),"-")</f>
        <v>#VALUE!</v>
      </c>
      <c r="R57" s="437">
        <f>SUMIF($P$57:$P$85,P57,$K$57:$K$85)</f>
        <v>3</v>
      </c>
      <c r="S57" s="1417"/>
      <c r="T57" s="1536"/>
      <c r="U57" s="1463"/>
      <c r="V57" s="475" t="e">
        <f>RANK(F57,$F$13:$F$173,0)</f>
        <v>#VALUE!</v>
      </c>
      <c r="W57" s="1320"/>
      <c r="X57" s="410" t="e">
        <f>IF(V57&gt;0,IF(Y57=1,V57,CONCATENATE(V57,"-",V57+Y57-1)),"-")</f>
        <v>#VALUE!</v>
      </c>
      <c r="Y57" s="437">
        <f>SUMIF($V$13:$V$173,V57,$J$5:$J$171)</f>
        <v>12</v>
      </c>
      <c r="Z57" s="1453"/>
      <c r="AA57" s="1368"/>
      <c r="AB57" s="1455"/>
      <c r="AC57" s="388">
        <f>IF(B56&gt;=1,1,0)</f>
        <v>0</v>
      </c>
    </row>
    <row r="58" spans="1:29" ht="12" hidden="1" customHeight="1">
      <c r="A58" s="1361">
        <v>221</v>
      </c>
      <c r="B58" s="1339">
        <f>'Учет 2б'!T429</f>
        <v>0</v>
      </c>
      <c r="C58" s="399">
        <f>'Учет 2б'!T431</f>
        <v>0</v>
      </c>
      <c r="D58" s="511">
        <f>'Учет 2б'!T433</f>
        <v>0</v>
      </c>
      <c r="E58" s="533"/>
      <c r="F58" s="1395"/>
      <c r="G58" s="1396"/>
      <c r="H58" s="380"/>
      <c r="I58" s="380"/>
      <c r="J58" s="380"/>
      <c r="K58" s="1426"/>
      <c r="L58" s="1429"/>
      <c r="M58" s="467"/>
      <c r="N58" s="1425" t="str">
        <f>IF(B58&gt;0,I59,"-")</f>
        <v>-</v>
      </c>
      <c r="O58" s="469"/>
      <c r="P58" s="1432"/>
      <c r="Q58" s="399"/>
      <c r="R58" s="433"/>
      <c r="S58" s="1414" t="e">
        <f t="shared" ref="S58:S68" si="9">Q59</f>
        <v>#VALUE!</v>
      </c>
      <c r="T58" s="1454"/>
      <c r="U58" s="456"/>
      <c r="V58" s="1464"/>
      <c r="W58" s="1461"/>
      <c r="X58" s="400"/>
      <c r="Y58" s="459"/>
      <c r="Z58" s="1315" t="e">
        <f>X59</f>
        <v>#VALUE!</v>
      </c>
      <c r="AA58" s="1480"/>
      <c r="AB58" s="1455"/>
      <c r="AC58" s="388">
        <f>IF(B58&gt;=1,1,0)</f>
        <v>0</v>
      </c>
    </row>
    <row r="59" spans="1:29" ht="12" hidden="1" customHeight="1">
      <c r="A59" s="1361"/>
      <c r="B59" s="1339"/>
      <c r="C59" s="425" t="e">
        <f>'Учет 2б'!T436</f>
        <v>#DIV/0!</v>
      </c>
      <c r="D59" s="542" t="e">
        <f>'Учет 2б'!T437</f>
        <v>#DIV/0!</v>
      </c>
      <c r="E59" s="532" t="str">
        <f>IF(AND(C58=0,D58=0),"-",C59)</f>
        <v>-</v>
      </c>
      <c r="F59" s="1397"/>
      <c r="G59" s="1398"/>
      <c r="H59" s="396" t="e">
        <f>RANK(E59,$E$59:$E$69,0)</f>
        <v>#VALUE!</v>
      </c>
      <c r="I59" s="396" t="e">
        <f>IF(H59&gt;0,IF(M59=1,H59,CONCATENATE(H59,"-",H59+M59-1)),"-")</f>
        <v>#VALUE!</v>
      </c>
      <c r="J59" s="396">
        <v>1</v>
      </c>
      <c r="K59" s="1428"/>
      <c r="L59" s="1429"/>
      <c r="M59" s="468">
        <f>SUMIF($H$59:$H$69,H59,$J$59:$J$69)</f>
        <v>6</v>
      </c>
      <c r="N59" s="1423"/>
      <c r="O59" s="457" t="e">
        <f>RANK(E59,$E$45:$E$83,0)</f>
        <v>#VALUE!</v>
      </c>
      <c r="P59" s="1433"/>
      <c r="Q59" s="402" t="e">
        <f t="shared" ref="Q59:Q69" si="10">IF(O59&gt;0,IF(R59=1,O59,CONCATENATE(O59,"-",O59+R59-1)),"-")</f>
        <v>#VALUE!</v>
      </c>
      <c r="R59" s="455">
        <f>SUMIF($O$45:$O$83,O59,$J$45:$J$83)</f>
        <v>18</v>
      </c>
      <c r="S59" s="1369"/>
      <c r="T59" s="1455"/>
      <c r="U59" s="457" t="e">
        <f>RANK(E59,$E$5:$E$171,0)</f>
        <v>#VALUE!</v>
      </c>
      <c r="V59" s="1465"/>
      <c r="W59" s="1462"/>
      <c r="X59" s="402" t="e">
        <f t="shared" ref="X59:X69" si="11">IF(U59&gt;0,IF(Y59=1,U59,CONCATENATE(U59,"-",U59+Y59-1)),"-")</f>
        <v>#VALUE!</v>
      </c>
      <c r="Y59" s="455">
        <f>SUMIF($U$5:$U$171,U59,$J$5:$J$171)</f>
        <v>70</v>
      </c>
      <c r="Z59" s="1316"/>
      <c r="AA59" s="1331"/>
      <c r="AB59" s="1455"/>
      <c r="AC59" s="388">
        <f>IF(B58&gt;=1,1,0)</f>
        <v>0</v>
      </c>
    </row>
    <row r="60" spans="1:29" ht="12" hidden="1" customHeight="1">
      <c r="A60" s="1361">
        <v>222</v>
      </c>
      <c r="B60" s="1339">
        <f>'Учет 2б'!T489</f>
        <v>0</v>
      </c>
      <c r="C60" s="399">
        <f>'Учет 2б'!T491</f>
        <v>0</v>
      </c>
      <c r="D60" s="511">
        <f>'Учет 2б'!T493</f>
        <v>0</v>
      </c>
      <c r="E60" s="533"/>
      <c r="F60" s="1397"/>
      <c r="G60" s="1398"/>
      <c r="H60" s="380"/>
      <c r="I60" s="380"/>
      <c r="J60" s="380"/>
      <c r="K60" s="1428"/>
      <c r="L60" s="1429"/>
      <c r="M60" s="467"/>
      <c r="N60" s="1423" t="str">
        <f>IF(B60&gt;0,I61,"-")</f>
        <v>-</v>
      </c>
      <c r="O60" s="469"/>
      <c r="P60" s="1433"/>
      <c r="Q60" s="399"/>
      <c r="R60" s="433"/>
      <c r="S60" s="1414" t="e">
        <f t="shared" si="9"/>
        <v>#VALUE!</v>
      </c>
      <c r="T60" s="1455"/>
      <c r="U60" s="456"/>
      <c r="V60" s="1465"/>
      <c r="W60" s="1462"/>
      <c r="X60" s="400"/>
      <c r="Y60" s="459"/>
      <c r="Z60" s="1315" t="e">
        <f>X61</f>
        <v>#VALUE!</v>
      </c>
      <c r="AA60" s="1331"/>
      <c r="AB60" s="1455"/>
      <c r="AC60" s="388">
        <f>IF(B60&gt;=1,1,0)</f>
        <v>0</v>
      </c>
    </row>
    <row r="61" spans="1:29" ht="12" hidden="1" customHeight="1">
      <c r="A61" s="1361"/>
      <c r="B61" s="1339"/>
      <c r="C61" s="425" t="e">
        <f>'Учет 2б'!T496</f>
        <v>#DIV/0!</v>
      </c>
      <c r="D61" s="542" t="e">
        <f>'Учет 2б'!T497</f>
        <v>#DIV/0!</v>
      </c>
      <c r="E61" s="532" t="str">
        <f>IF(AND(C60=0,D60=0),"-",C61)</f>
        <v>-</v>
      </c>
      <c r="F61" s="1397"/>
      <c r="G61" s="1398"/>
      <c r="H61" s="396" t="e">
        <f>RANK(E61,$E$59:$E$69,0)</f>
        <v>#VALUE!</v>
      </c>
      <c r="I61" s="396" t="e">
        <f>IF(H61&gt;0,IF(M61=1,H61,CONCATENATE(H61,"-",H61+M61-1)),"-")</f>
        <v>#VALUE!</v>
      </c>
      <c r="J61" s="396">
        <v>1</v>
      </c>
      <c r="K61" s="1428"/>
      <c r="L61" s="1429"/>
      <c r="M61" s="468">
        <f>SUMIF($H$59:$H$69,H61,$J$59:$J$69)</f>
        <v>6</v>
      </c>
      <c r="N61" s="1423"/>
      <c r="O61" s="457" t="e">
        <f>RANK(E61,$E$45:$E$83,0)</f>
        <v>#VALUE!</v>
      </c>
      <c r="P61" s="1433"/>
      <c r="Q61" s="402" t="e">
        <f t="shared" si="10"/>
        <v>#VALUE!</v>
      </c>
      <c r="R61" s="455">
        <f>SUMIF($O$45:$O$83,O61,$J$45:$J$83)</f>
        <v>18</v>
      </c>
      <c r="S61" s="1369"/>
      <c r="T61" s="1455"/>
      <c r="U61" s="457" t="e">
        <f>RANK(E61,$E$5:$E$171,0)</f>
        <v>#VALUE!</v>
      </c>
      <c r="V61" s="1465"/>
      <c r="W61" s="1462"/>
      <c r="X61" s="402" t="e">
        <f t="shared" si="11"/>
        <v>#VALUE!</v>
      </c>
      <c r="Y61" s="455">
        <f>SUMIF($U$5:$U$171,U61,$J$5:$J$171)</f>
        <v>70</v>
      </c>
      <c r="Z61" s="1316"/>
      <c r="AA61" s="1331"/>
      <c r="AB61" s="1455"/>
      <c r="AC61" s="388">
        <f>IF(B60&gt;=1,1,0)</f>
        <v>0</v>
      </c>
    </row>
    <row r="62" spans="1:29" ht="12" hidden="1" customHeight="1">
      <c r="A62" s="1361">
        <v>223</v>
      </c>
      <c r="B62" s="1339">
        <f>'Учет 2б'!T549</f>
        <v>0</v>
      </c>
      <c r="C62" s="399">
        <f>'Учет 2б'!T551</f>
        <v>0</v>
      </c>
      <c r="D62" s="511">
        <f>'Учет 2б'!T553</f>
        <v>0</v>
      </c>
      <c r="E62" s="533"/>
      <c r="F62" s="1397"/>
      <c r="G62" s="1398"/>
      <c r="H62" s="380"/>
      <c r="I62" s="380"/>
      <c r="J62" s="380"/>
      <c r="K62" s="1428"/>
      <c r="L62" s="1429"/>
      <c r="M62" s="467"/>
      <c r="N62" s="1423" t="str">
        <f>IF(B62&gt;0,I63,"-")</f>
        <v>-</v>
      </c>
      <c r="O62" s="469"/>
      <c r="P62" s="1433"/>
      <c r="Q62" s="399"/>
      <c r="R62" s="433"/>
      <c r="S62" s="1414" t="e">
        <f t="shared" si="9"/>
        <v>#VALUE!</v>
      </c>
      <c r="T62" s="1455"/>
      <c r="U62" s="456"/>
      <c r="V62" s="1465"/>
      <c r="W62" s="1462"/>
      <c r="X62" s="400"/>
      <c r="Y62" s="459"/>
      <c r="Z62" s="1315" t="e">
        <f>X63</f>
        <v>#VALUE!</v>
      </c>
      <c r="AA62" s="1331"/>
      <c r="AB62" s="1455"/>
      <c r="AC62" s="388">
        <f>IF(B62&gt;=1,1,0)</f>
        <v>0</v>
      </c>
    </row>
    <row r="63" spans="1:29" ht="12" hidden="1" customHeight="1" thickBot="1">
      <c r="A63" s="1364"/>
      <c r="B63" s="1346"/>
      <c r="C63" s="543" t="e">
        <f>'Учет 2б'!T556</f>
        <v>#DIV/0!</v>
      </c>
      <c r="D63" s="544" t="e">
        <f>'Учет 2б'!T557</f>
        <v>#DIV/0!</v>
      </c>
      <c r="E63" s="532" t="str">
        <f>IF(AND(C62=0,D62=0),"-",C63)</f>
        <v>-</v>
      </c>
      <c r="F63" s="1397"/>
      <c r="G63" s="1398"/>
      <c r="H63" s="396" t="e">
        <f>RANK(E63,$E$59:$E$69,0)</f>
        <v>#VALUE!</v>
      </c>
      <c r="I63" s="396" t="e">
        <f>IF(H63&gt;0,IF(M63=1,H63,CONCATENATE(H63,"-",H63+M63-1)),"-")</f>
        <v>#VALUE!</v>
      </c>
      <c r="J63" s="396">
        <v>1</v>
      </c>
      <c r="K63" s="1428"/>
      <c r="L63" s="1429"/>
      <c r="M63" s="468">
        <f>SUMIF($H$59:$H$69,H63,$J$59:$J$69)</f>
        <v>6</v>
      </c>
      <c r="N63" s="1423"/>
      <c r="O63" s="457" t="e">
        <f>RANK(E63,$E$45:$E$83,0)</f>
        <v>#VALUE!</v>
      </c>
      <c r="P63" s="1433"/>
      <c r="Q63" s="402" t="e">
        <f t="shared" si="10"/>
        <v>#VALUE!</v>
      </c>
      <c r="R63" s="455">
        <f>SUMIF($O$45:$O$83,O63,$J$45:$J$83)</f>
        <v>18</v>
      </c>
      <c r="S63" s="1322"/>
      <c r="T63" s="1456"/>
      <c r="U63" s="457" t="e">
        <f>RANK(E63,$E$5:$E$171,0)</f>
        <v>#VALUE!</v>
      </c>
      <c r="V63" s="1465"/>
      <c r="W63" s="1462"/>
      <c r="X63" s="402" t="e">
        <f t="shared" si="11"/>
        <v>#VALUE!</v>
      </c>
      <c r="Y63" s="455">
        <f>SUMIF($U$5:$U$171,U63,$J$5:$J$171)</f>
        <v>70</v>
      </c>
      <c r="Z63" s="1334"/>
      <c r="AA63" s="1481"/>
      <c r="AB63" s="1456"/>
      <c r="AC63" s="388">
        <f>IF(B62&gt;=1,1,0)</f>
        <v>0</v>
      </c>
    </row>
    <row r="64" spans="1:29" ht="12" hidden="1" customHeight="1">
      <c r="A64" s="1366">
        <v>224</v>
      </c>
      <c r="B64" s="1345">
        <f>'Учет 2б'!T609</f>
        <v>0</v>
      </c>
      <c r="C64" s="401">
        <f>'Учет 2б'!T611</f>
        <v>0</v>
      </c>
      <c r="D64" s="444">
        <f>'Учет 2б'!T613</f>
        <v>0</v>
      </c>
      <c r="E64" s="442"/>
      <c r="F64" s="1397"/>
      <c r="G64" s="1398"/>
      <c r="H64" s="380"/>
      <c r="I64" s="380"/>
      <c r="J64" s="380"/>
      <c r="K64" s="1428"/>
      <c r="L64" s="1429"/>
      <c r="M64" s="467"/>
      <c r="N64" s="1423" t="str">
        <f>IF(B64&gt;0,I65,"-")</f>
        <v>-</v>
      </c>
      <c r="O64" s="469"/>
      <c r="P64" s="1433"/>
      <c r="Q64" s="399"/>
      <c r="R64" s="433"/>
      <c r="S64" s="1419" t="e">
        <f t="shared" si="9"/>
        <v>#VALUE!</v>
      </c>
      <c r="T64" s="1331"/>
      <c r="U64" s="456"/>
      <c r="V64" s="1465"/>
      <c r="W64" s="1462"/>
      <c r="X64" s="400"/>
      <c r="Y64" s="459"/>
      <c r="Z64" s="1445" t="e">
        <f>X65</f>
        <v>#VALUE!</v>
      </c>
      <c r="AA64" s="1331"/>
      <c r="AB64" s="1455"/>
      <c r="AC64" s="388">
        <f>IF(B64&gt;=1,1,0)</f>
        <v>0</v>
      </c>
    </row>
    <row r="65" spans="1:29" ht="12" hidden="1" customHeight="1">
      <c r="A65" s="1361"/>
      <c r="B65" s="1339"/>
      <c r="C65" s="425" t="e">
        <f>'Учет 2б'!T616</f>
        <v>#DIV/0!</v>
      </c>
      <c r="D65" s="434" t="e">
        <f>'Учет 2б'!T617</f>
        <v>#DIV/0!</v>
      </c>
      <c r="E65" s="443" t="str">
        <f>IF(AND(C64=0,D64=0),"-",C65)</f>
        <v>-</v>
      </c>
      <c r="F65" s="1397"/>
      <c r="G65" s="1398"/>
      <c r="H65" s="396" t="e">
        <f>RANK(E65,$E$59:$E$69,0)</f>
        <v>#VALUE!</v>
      </c>
      <c r="I65" s="396" t="e">
        <f>IF(H65&gt;0,IF(M65=1,H65,CONCATENATE(H65,"-",H65+M65-1)),"-")</f>
        <v>#VALUE!</v>
      </c>
      <c r="J65" s="396">
        <v>1</v>
      </c>
      <c r="K65" s="1428"/>
      <c r="L65" s="1429"/>
      <c r="M65" s="468">
        <f>SUMIF($H$59:$H$69,H65,$J$59:$J$69)</f>
        <v>6</v>
      </c>
      <c r="N65" s="1423"/>
      <c r="O65" s="457" t="e">
        <f>RANK(E65,$E$45:$E$83,0)</f>
        <v>#VALUE!</v>
      </c>
      <c r="P65" s="1433"/>
      <c r="Q65" s="402" t="e">
        <f t="shared" si="10"/>
        <v>#VALUE!</v>
      </c>
      <c r="R65" s="455">
        <f>SUMIF($O$45:$O$83,O65,$J$45:$J$83)</f>
        <v>18</v>
      </c>
      <c r="S65" s="1420"/>
      <c r="T65" s="1331"/>
      <c r="U65" s="457" t="e">
        <f>RANK(E65,$E$5:$E$171,0)</f>
        <v>#VALUE!</v>
      </c>
      <c r="V65" s="1465"/>
      <c r="W65" s="1462"/>
      <c r="X65" s="402" t="e">
        <f t="shared" si="11"/>
        <v>#VALUE!</v>
      </c>
      <c r="Y65" s="455">
        <f>SUMIF($U$5:$U$171,U65,$J$5:$J$171)</f>
        <v>70</v>
      </c>
      <c r="Z65" s="1316"/>
      <c r="AA65" s="1331"/>
      <c r="AB65" s="1455"/>
      <c r="AC65" s="388">
        <f>IF(B64&gt;=1,1,0)</f>
        <v>0</v>
      </c>
    </row>
    <row r="66" spans="1:29" ht="12" hidden="1" customHeight="1">
      <c r="A66" s="1361">
        <v>225</v>
      </c>
      <c r="B66" s="1339">
        <f>'Учет 2б'!T669</f>
        <v>0</v>
      </c>
      <c r="C66" s="399">
        <f>'Учет 2б'!T671</f>
        <v>0</v>
      </c>
      <c r="D66" s="433">
        <f>'Учет 2б'!T673</f>
        <v>0</v>
      </c>
      <c r="E66" s="442"/>
      <c r="F66" s="1397"/>
      <c r="G66" s="1398"/>
      <c r="H66" s="380"/>
      <c r="I66" s="380"/>
      <c r="J66" s="380"/>
      <c r="K66" s="1428"/>
      <c r="L66" s="1429"/>
      <c r="M66" s="467"/>
      <c r="N66" s="1423" t="str">
        <f>IF(B66&gt;0,I67,"-")</f>
        <v>-</v>
      </c>
      <c r="O66" s="469"/>
      <c r="P66" s="1433"/>
      <c r="Q66" s="399"/>
      <c r="R66" s="433"/>
      <c r="S66" s="1421" t="e">
        <f t="shared" si="9"/>
        <v>#VALUE!</v>
      </c>
      <c r="T66" s="1331"/>
      <c r="U66" s="456"/>
      <c r="V66" s="1465"/>
      <c r="W66" s="1462"/>
      <c r="X66" s="400"/>
      <c r="Y66" s="459"/>
      <c r="Z66" s="1315" t="e">
        <f>X67</f>
        <v>#VALUE!</v>
      </c>
      <c r="AA66" s="1331"/>
      <c r="AB66" s="1455"/>
      <c r="AC66" s="388">
        <f>IF(B66&gt;=1,1,0)</f>
        <v>0</v>
      </c>
    </row>
    <row r="67" spans="1:29" ht="12" hidden="1" customHeight="1">
      <c r="A67" s="1361"/>
      <c r="B67" s="1339"/>
      <c r="C67" s="425" t="e">
        <f>'Учет 2б'!T676</f>
        <v>#DIV/0!</v>
      </c>
      <c r="D67" s="434" t="e">
        <f>'Учет 2б'!T677</f>
        <v>#DIV/0!</v>
      </c>
      <c r="E67" s="443" t="str">
        <f>IF(AND(C66=0,D66=0),"-",C67)</f>
        <v>-</v>
      </c>
      <c r="F67" s="1397"/>
      <c r="G67" s="1398"/>
      <c r="H67" s="396" t="e">
        <f>RANK(E67,$E$59:$E$69,0)</f>
        <v>#VALUE!</v>
      </c>
      <c r="I67" s="396" t="e">
        <f>IF(H67&gt;0,IF(M67=1,H67,CONCATENATE(H67,"-",H67+M67-1)),"-")</f>
        <v>#VALUE!</v>
      </c>
      <c r="J67" s="396">
        <v>1</v>
      </c>
      <c r="K67" s="1428"/>
      <c r="L67" s="1429"/>
      <c r="M67" s="468">
        <f>SUMIF($H$59:$H$69,H67,$J$59:$J$69)</f>
        <v>6</v>
      </c>
      <c r="N67" s="1423"/>
      <c r="O67" s="457" t="e">
        <f>RANK(E67,$E$45:$E$83,0)</f>
        <v>#VALUE!</v>
      </c>
      <c r="P67" s="1433"/>
      <c r="Q67" s="402" t="e">
        <f t="shared" si="10"/>
        <v>#VALUE!</v>
      </c>
      <c r="R67" s="455">
        <f>SUMIF($O$45:$O$83,O67,$J$45:$J$83)</f>
        <v>18</v>
      </c>
      <c r="S67" s="1420"/>
      <c r="T67" s="1331"/>
      <c r="U67" s="457" t="e">
        <f>RANK(E67,$E$5:$E$171,0)</f>
        <v>#VALUE!</v>
      </c>
      <c r="V67" s="1465"/>
      <c r="W67" s="1462"/>
      <c r="X67" s="402" t="e">
        <f t="shared" si="11"/>
        <v>#VALUE!</v>
      </c>
      <c r="Y67" s="455">
        <f>SUMIF($U$5:$U$171,U67,$J$5:$J$171)</f>
        <v>70</v>
      </c>
      <c r="Z67" s="1316"/>
      <c r="AA67" s="1331"/>
      <c r="AB67" s="1455"/>
      <c r="AC67" s="388">
        <f>IF(B66&gt;=1,1,0)</f>
        <v>0</v>
      </c>
    </row>
    <row r="68" spans="1:29" ht="12" hidden="1" customHeight="1">
      <c r="A68" s="1361">
        <v>226</v>
      </c>
      <c r="B68" s="1339">
        <f>'Учет 2б'!T729</f>
        <v>0</v>
      </c>
      <c r="C68" s="399">
        <f>'Учет 2б'!T731</f>
        <v>0</v>
      </c>
      <c r="D68" s="433">
        <f>'Учет 2б'!T733</f>
        <v>0</v>
      </c>
      <c r="E68" s="442"/>
      <c r="F68" s="1397"/>
      <c r="G68" s="1398"/>
      <c r="H68" s="380"/>
      <c r="I68" s="380"/>
      <c r="J68" s="380"/>
      <c r="K68" s="1428"/>
      <c r="L68" s="1429"/>
      <c r="M68" s="467"/>
      <c r="N68" s="1423" t="str">
        <f>IF(B68&gt;0,I69,"-")</f>
        <v>-</v>
      </c>
      <c r="O68" s="469"/>
      <c r="P68" s="1433"/>
      <c r="Q68" s="399"/>
      <c r="R68" s="433"/>
      <c r="S68" s="1421" t="e">
        <f t="shared" si="9"/>
        <v>#VALUE!</v>
      </c>
      <c r="T68" s="1331"/>
      <c r="U68" s="456"/>
      <c r="V68" s="1465"/>
      <c r="W68" s="1462"/>
      <c r="X68" s="400"/>
      <c r="Y68" s="459"/>
      <c r="Z68" s="1315" t="e">
        <f>X69</f>
        <v>#VALUE!</v>
      </c>
      <c r="AA68" s="1331"/>
      <c r="AB68" s="1455"/>
      <c r="AC68" s="388">
        <f>IF(B68&gt;=1,1,0)</f>
        <v>0</v>
      </c>
    </row>
    <row r="69" spans="1:29" ht="12" hidden="1" customHeight="1" thickBot="1">
      <c r="A69" s="1365"/>
      <c r="B69" s="1340"/>
      <c r="C69" s="540" t="e">
        <f>'Учет 2б'!T736</f>
        <v>#DIV/0!</v>
      </c>
      <c r="D69" s="541" t="e">
        <f>'Учет 2б'!T737</f>
        <v>#DIV/0!</v>
      </c>
      <c r="E69" s="443" t="str">
        <f>IF(AND(C68=0,D68=0),"-",C69)</f>
        <v>-</v>
      </c>
      <c r="F69" s="1399"/>
      <c r="G69" s="1400"/>
      <c r="H69" s="396" t="e">
        <f>RANK(E69,$E$59:$E$69,0)</f>
        <v>#VALUE!</v>
      </c>
      <c r="I69" s="396" t="e">
        <f>IF(H69&gt;0,IF(M69=1,H69,CONCATENATE(H69,"-",H69+M69-1)),"-")</f>
        <v>#VALUE!</v>
      </c>
      <c r="J69" s="396">
        <v>1</v>
      </c>
      <c r="K69" s="1430"/>
      <c r="L69" s="1429"/>
      <c r="M69" s="468">
        <f>SUMIF($H$59:$H$69,H69,$J$59:$J$69)</f>
        <v>6</v>
      </c>
      <c r="N69" s="1424"/>
      <c r="O69" s="457" t="e">
        <f>RANK(E69,$E$45:$E$83,0)</f>
        <v>#VALUE!</v>
      </c>
      <c r="P69" s="1434"/>
      <c r="Q69" s="402" t="e">
        <f t="shared" si="10"/>
        <v>#VALUE!</v>
      </c>
      <c r="R69" s="455">
        <f>SUMIF($O$45:$O$83,O69,$J$45:$J$83)</f>
        <v>18</v>
      </c>
      <c r="S69" s="1422"/>
      <c r="T69" s="1331"/>
      <c r="U69" s="457" t="e">
        <f>RANK(E69,$E$5:$E$171,0)</f>
        <v>#VALUE!</v>
      </c>
      <c r="V69" s="1466"/>
      <c r="W69" s="1463"/>
      <c r="X69" s="402" t="e">
        <f t="shared" si="11"/>
        <v>#VALUE!</v>
      </c>
      <c r="Y69" s="455">
        <f>SUMIF($U$5:$U$171,U69,$J$5:$J$171)</f>
        <v>70</v>
      </c>
      <c r="Z69" s="1479"/>
      <c r="AA69" s="1331"/>
      <c r="AB69" s="1455"/>
      <c r="AC69" s="388">
        <f>IF(B68&gt;=1,1,0)</f>
        <v>0</v>
      </c>
    </row>
    <row r="70" spans="1:29" ht="12" hidden="1" customHeight="1">
      <c r="A70" s="1367" t="s">
        <v>419</v>
      </c>
      <c r="B70" s="1355">
        <f>'Учет 2б'!T742</f>
        <v>0</v>
      </c>
      <c r="C70" s="550">
        <f>'Учет 2б'!T744</f>
        <v>0</v>
      </c>
      <c r="D70" s="551">
        <f>'Учет 2б'!T746</f>
        <v>0</v>
      </c>
      <c r="E70" s="1376"/>
      <c r="F70" s="485"/>
      <c r="G70" s="1401"/>
      <c r="H70" s="1389"/>
      <c r="I70" s="1390"/>
      <c r="J70" s="1391"/>
      <c r="K70" s="383"/>
      <c r="L70" s="1403"/>
      <c r="M70" s="1404"/>
      <c r="N70" s="1404"/>
      <c r="O70" s="1405"/>
      <c r="P70" s="410"/>
      <c r="Q70" s="410"/>
      <c r="R70" s="437"/>
      <c r="S70" s="1416"/>
      <c r="T70" s="1516" t="e">
        <f>Q71</f>
        <v>#VALUE!</v>
      </c>
      <c r="U70" s="1461"/>
      <c r="V70" s="503"/>
      <c r="W70" s="1320"/>
      <c r="X70" s="411"/>
      <c r="Y70" s="462"/>
      <c r="Z70" s="1451"/>
      <c r="AA70" s="1478" t="e">
        <f>X71</f>
        <v>#VALUE!</v>
      </c>
      <c r="AB70" s="1454"/>
      <c r="AC70" s="388">
        <f>IF(B70&gt;=1,1,0)</f>
        <v>0</v>
      </c>
    </row>
    <row r="71" spans="1:29" ht="12" hidden="1" customHeight="1" thickBot="1">
      <c r="A71" s="1368"/>
      <c r="B71" s="1356"/>
      <c r="C71" s="412" t="e">
        <f>'Учет 2б'!T749</f>
        <v>#DIV/0!</v>
      </c>
      <c r="D71" s="552" t="e">
        <f>'Учет 2б'!T750</f>
        <v>#DIV/0!</v>
      </c>
      <c r="E71" s="1377"/>
      <c r="F71" s="484" t="str">
        <f>IF(AND(C70=0,D70=0),"-",C71)</f>
        <v>-</v>
      </c>
      <c r="G71" s="1401"/>
      <c r="H71" s="1392"/>
      <c r="I71" s="1393"/>
      <c r="J71" s="1394"/>
      <c r="K71" s="486">
        <v>1</v>
      </c>
      <c r="L71" s="1403"/>
      <c r="M71" s="1404"/>
      <c r="N71" s="1404"/>
      <c r="O71" s="1405"/>
      <c r="P71" s="410" t="e">
        <f>RANK(F71,$F$57:$F$85,0)</f>
        <v>#VALUE!</v>
      </c>
      <c r="Q71" s="410" t="e">
        <f>IF(P71&gt;0,IF(R71=1,P71,CONCATENATE(P71,"-",P71+R71-1)),"-")</f>
        <v>#VALUE!</v>
      </c>
      <c r="R71" s="437">
        <f>SUMIF($P$57:$P$85,P71,$K$57:$K$85)</f>
        <v>3</v>
      </c>
      <c r="S71" s="1417"/>
      <c r="T71" s="1517"/>
      <c r="U71" s="1463"/>
      <c r="V71" s="475" t="e">
        <f>RANK(F71,$F$13:$F$173,0)</f>
        <v>#VALUE!</v>
      </c>
      <c r="W71" s="1320"/>
      <c r="X71" s="410" t="e">
        <f>IF(V71&gt;0,IF(Y71=1,V71,CONCATENATE(V71,"-",V71+Y71-1)),"-")</f>
        <v>#VALUE!</v>
      </c>
      <c r="Y71" s="437">
        <f>SUMIF($V$13:$V$173,V71,$J$5:$J$171)</f>
        <v>12</v>
      </c>
      <c r="Z71" s="1453"/>
      <c r="AA71" s="1368"/>
      <c r="AB71" s="1455"/>
      <c r="AC71" s="388">
        <f>IF(B70&gt;=1,1,0)</f>
        <v>0</v>
      </c>
    </row>
    <row r="72" spans="1:29" ht="12" hidden="1" customHeight="1">
      <c r="A72" s="1361">
        <v>231</v>
      </c>
      <c r="B72" s="1339">
        <f>'Учет 2б'!T803</f>
        <v>0</v>
      </c>
      <c r="C72" s="399">
        <f>'Учет 2б'!T805</f>
        <v>0</v>
      </c>
      <c r="D72" s="511">
        <f>'Учет 2б'!T807</f>
        <v>0</v>
      </c>
      <c r="E72" s="533"/>
      <c r="F72" s="1395"/>
      <c r="G72" s="1396"/>
      <c r="H72" s="380"/>
      <c r="I72" s="380"/>
      <c r="J72" s="380"/>
      <c r="K72" s="1426"/>
      <c r="L72" s="1427"/>
      <c r="M72" s="467"/>
      <c r="N72" s="1425" t="str">
        <f>IF(B72&gt;0,I73,"-")</f>
        <v>-</v>
      </c>
      <c r="O72" s="469"/>
      <c r="P72" s="1409"/>
      <c r="Q72" s="399"/>
      <c r="R72" s="433"/>
      <c r="S72" s="1414" t="e">
        <f t="shared" ref="S72:S82" si="12">Q73</f>
        <v>#VALUE!</v>
      </c>
      <c r="T72" s="1454"/>
      <c r="U72" s="456"/>
      <c r="V72" s="1464"/>
      <c r="W72" s="1461"/>
      <c r="X72" s="400"/>
      <c r="Y72" s="459"/>
      <c r="Z72" s="1315" t="e">
        <f>X73</f>
        <v>#VALUE!</v>
      </c>
      <c r="AA72" s="1480"/>
      <c r="AB72" s="1455"/>
      <c r="AC72" s="388">
        <f>IF(B72&gt;=1,1,0)</f>
        <v>0</v>
      </c>
    </row>
    <row r="73" spans="1:29" ht="12" hidden="1" customHeight="1">
      <c r="A73" s="1361"/>
      <c r="B73" s="1339"/>
      <c r="C73" s="425" t="e">
        <f>'Учет 2б'!T810</f>
        <v>#DIV/0!</v>
      </c>
      <c r="D73" s="542" t="e">
        <f>'Учет 2б'!T811</f>
        <v>#DIV/0!</v>
      </c>
      <c r="E73" s="532" t="str">
        <f>IF(AND(C72=0,D72=0),"-",C73)</f>
        <v>-</v>
      </c>
      <c r="F73" s="1397"/>
      <c r="G73" s="1398"/>
      <c r="H73" s="396" t="e">
        <f>RANK(E73,$E$73:$E$83,0)</f>
        <v>#VALUE!</v>
      </c>
      <c r="I73" s="396" t="e">
        <f>IF(H73&gt;0,IF(M73=1,H73,CONCATENATE(H73,"-",H73+M73-1)),"-")</f>
        <v>#VALUE!</v>
      </c>
      <c r="J73" s="396">
        <v>1</v>
      </c>
      <c r="K73" s="1428"/>
      <c r="L73" s="1429"/>
      <c r="M73" s="468">
        <f>SUMIF($H$73:$H$83,H73,$J$73:$J$83)</f>
        <v>6</v>
      </c>
      <c r="N73" s="1423"/>
      <c r="O73" s="457" t="e">
        <f t="shared" ref="O73:O83" si="13">RANK(E73,$E$45:$E$83,0)</f>
        <v>#VALUE!</v>
      </c>
      <c r="P73" s="1410"/>
      <c r="Q73" s="402" t="e">
        <f t="shared" ref="Q73:Q83" si="14">IF(O73&gt;0,IF(R73=1,O73,CONCATENATE(O73,"-",O73+R73-1)),"-")</f>
        <v>#VALUE!</v>
      </c>
      <c r="R73" s="455">
        <f>SUMIF($O$45:$O$83,O73,$J$45:$J$83)</f>
        <v>18</v>
      </c>
      <c r="S73" s="1369"/>
      <c r="T73" s="1455"/>
      <c r="U73" s="457" t="e">
        <f>RANK(E73,$E$5:$E$171,0)</f>
        <v>#VALUE!</v>
      </c>
      <c r="V73" s="1465"/>
      <c r="W73" s="1462"/>
      <c r="X73" s="402" t="e">
        <f t="shared" ref="X73:X83" si="15">IF(U73&gt;0,IF(Y73=1,U73,CONCATENATE(U73,"-",U73+Y73-1)),"-")</f>
        <v>#VALUE!</v>
      </c>
      <c r="Y73" s="455">
        <f>SUMIF($U$5:$U$171,U73,$J$5:$J$171)</f>
        <v>70</v>
      </c>
      <c r="Z73" s="1316"/>
      <c r="AA73" s="1331"/>
      <c r="AB73" s="1455"/>
      <c r="AC73" s="388">
        <f>IF(B72&gt;=1,1,0)</f>
        <v>0</v>
      </c>
    </row>
    <row r="74" spans="1:29" ht="12" hidden="1" customHeight="1">
      <c r="A74" s="1361">
        <v>232</v>
      </c>
      <c r="B74" s="1339">
        <f>'Учет 2б'!T863</f>
        <v>0</v>
      </c>
      <c r="C74" s="399">
        <f>'Учет 2б'!T865</f>
        <v>0</v>
      </c>
      <c r="D74" s="511">
        <f>'Учет 2б'!T867</f>
        <v>0</v>
      </c>
      <c r="E74" s="533"/>
      <c r="F74" s="1397"/>
      <c r="G74" s="1398"/>
      <c r="H74" s="380"/>
      <c r="I74" s="380"/>
      <c r="J74" s="380"/>
      <c r="K74" s="1428"/>
      <c r="L74" s="1429"/>
      <c r="M74" s="467"/>
      <c r="N74" s="1423" t="str">
        <f>IF(B74&gt;0,I75,"-")</f>
        <v>-</v>
      </c>
      <c r="O74" s="469"/>
      <c r="P74" s="1410"/>
      <c r="Q74" s="399"/>
      <c r="R74" s="433"/>
      <c r="S74" s="1414" t="e">
        <f t="shared" si="12"/>
        <v>#VALUE!</v>
      </c>
      <c r="T74" s="1455"/>
      <c r="U74" s="456"/>
      <c r="V74" s="1465"/>
      <c r="W74" s="1462"/>
      <c r="X74" s="400"/>
      <c r="Y74" s="459"/>
      <c r="Z74" s="1315" t="e">
        <f>X75</f>
        <v>#VALUE!</v>
      </c>
      <c r="AA74" s="1331"/>
      <c r="AB74" s="1455"/>
      <c r="AC74" s="388">
        <f>IF(B74&gt;=1,1,0)</f>
        <v>0</v>
      </c>
    </row>
    <row r="75" spans="1:29" ht="12" hidden="1" customHeight="1">
      <c r="A75" s="1361"/>
      <c r="B75" s="1339"/>
      <c r="C75" s="425" t="e">
        <f>'Учет 2б'!T870</f>
        <v>#DIV/0!</v>
      </c>
      <c r="D75" s="542" t="e">
        <f>'Учет 2б'!T871</f>
        <v>#DIV/0!</v>
      </c>
      <c r="E75" s="532" t="str">
        <f>IF(AND(C74=0,D74=0),"-",C75)</f>
        <v>-</v>
      </c>
      <c r="F75" s="1397"/>
      <c r="G75" s="1398"/>
      <c r="H75" s="396" t="e">
        <f>RANK(E75,$E$73:$E$83,0)</f>
        <v>#VALUE!</v>
      </c>
      <c r="I75" s="396" t="e">
        <f>IF(H75&gt;0,IF(M75=1,H75,CONCATENATE(H75,"-",H75+M75-1)),"-")</f>
        <v>#VALUE!</v>
      </c>
      <c r="J75" s="396">
        <v>1</v>
      </c>
      <c r="K75" s="1428"/>
      <c r="L75" s="1429"/>
      <c r="M75" s="468">
        <f>SUMIF($H$73:$H$83,H75,$J$73:$J$83)</f>
        <v>6</v>
      </c>
      <c r="N75" s="1423"/>
      <c r="O75" s="457" t="e">
        <f t="shared" si="13"/>
        <v>#VALUE!</v>
      </c>
      <c r="P75" s="1410"/>
      <c r="Q75" s="402" t="e">
        <f t="shared" si="14"/>
        <v>#VALUE!</v>
      </c>
      <c r="R75" s="455">
        <f>SUMIF($O$45:$O$83,O75,$J$45:$J$83)</f>
        <v>18</v>
      </c>
      <c r="S75" s="1369"/>
      <c r="T75" s="1455"/>
      <c r="U75" s="457" t="e">
        <f>RANK(E75,$E$5:$E$171,0)</f>
        <v>#VALUE!</v>
      </c>
      <c r="V75" s="1465"/>
      <c r="W75" s="1462"/>
      <c r="X75" s="402" t="e">
        <f t="shared" si="15"/>
        <v>#VALUE!</v>
      </c>
      <c r="Y75" s="455">
        <f>SUMIF($U$5:$U$171,U75,$J$5:$J$171)</f>
        <v>70</v>
      </c>
      <c r="Z75" s="1316"/>
      <c r="AA75" s="1331"/>
      <c r="AB75" s="1455"/>
      <c r="AC75" s="388">
        <f>IF(B74&gt;=1,1,0)</f>
        <v>0</v>
      </c>
    </row>
    <row r="76" spans="1:29" ht="12" hidden="1" customHeight="1">
      <c r="A76" s="1361">
        <v>233</v>
      </c>
      <c r="B76" s="1339">
        <f>'Учет 2б'!T923</f>
        <v>0</v>
      </c>
      <c r="C76" s="399">
        <f>'Учет 2б'!T925</f>
        <v>0</v>
      </c>
      <c r="D76" s="511">
        <f>'Учет 2б'!T927</f>
        <v>0</v>
      </c>
      <c r="E76" s="533"/>
      <c r="F76" s="1397"/>
      <c r="G76" s="1398"/>
      <c r="H76" s="380"/>
      <c r="I76" s="380"/>
      <c r="J76" s="380"/>
      <c r="K76" s="1428"/>
      <c r="L76" s="1429"/>
      <c r="M76" s="467"/>
      <c r="N76" s="1423" t="str">
        <f>IF(B76&gt;0,I77,"-")</f>
        <v>-</v>
      </c>
      <c r="O76" s="469"/>
      <c r="P76" s="1410"/>
      <c r="Q76" s="399"/>
      <c r="R76" s="433"/>
      <c r="S76" s="1414" t="e">
        <f t="shared" si="12"/>
        <v>#VALUE!</v>
      </c>
      <c r="T76" s="1455"/>
      <c r="U76" s="456"/>
      <c r="V76" s="1465"/>
      <c r="W76" s="1462"/>
      <c r="X76" s="400"/>
      <c r="Y76" s="459"/>
      <c r="Z76" s="1315" t="e">
        <f>X77</f>
        <v>#VALUE!</v>
      </c>
      <c r="AA76" s="1331"/>
      <c r="AB76" s="1455"/>
      <c r="AC76" s="388">
        <f>IF(B76&gt;=1,1,0)</f>
        <v>0</v>
      </c>
    </row>
    <row r="77" spans="1:29" ht="12" hidden="1" customHeight="1" thickBot="1">
      <c r="A77" s="1364"/>
      <c r="B77" s="1346"/>
      <c r="C77" s="543" t="e">
        <f>'Учет 2б'!T930</f>
        <v>#DIV/0!</v>
      </c>
      <c r="D77" s="544" t="e">
        <f>'Учет 2б'!T931</f>
        <v>#DIV/0!</v>
      </c>
      <c r="E77" s="532" t="str">
        <f>IF(AND(C76=0,D76=0),"-",C77)</f>
        <v>-</v>
      </c>
      <c r="F77" s="1397"/>
      <c r="G77" s="1398"/>
      <c r="H77" s="396" t="e">
        <f>RANK(E77,$E$73:$E$83,0)</f>
        <v>#VALUE!</v>
      </c>
      <c r="I77" s="396" t="e">
        <f>IF(H77&gt;0,IF(M77=1,H77,CONCATENATE(H77,"-",H77+M77-1)),"-")</f>
        <v>#VALUE!</v>
      </c>
      <c r="J77" s="396">
        <v>1</v>
      </c>
      <c r="K77" s="1428"/>
      <c r="L77" s="1429"/>
      <c r="M77" s="468">
        <f>SUMIF($H$73:$H$83,H77,$J$73:$J$83)</f>
        <v>6</v>
      </c>
      <c r="N77" s="1423"/>
      <c r="O77" s="457" t="e">
        <f t="shared" si="13"/>
        <v>#VALUE!</v>
      </c>
      <c r="P77" s="1410"/>
      <c r="Q77" s="402" t="e">
        <f t="shared" si="14"/>
        <v>#VALUE!</v>
      </c>
      <c r="R77" s="455">
        <f>SUMIF($O$45:$O$83,O77,$J$45:$J$83)</f>
        <v>18</v>
      </c>
      <c r="S77" s="1322"/>
      <c r="T77" s="1456"/>
      <c r="U77" s="457" t="e">
        <f>RANK(E77,$E$5:$E$171,0)</f>
        <v>#VALUE!</v>
      </c>
      <c r="V77" s="1465"/>
      <c r="W77" s="1462"/>
      <c r="X77" s="402" t="e">
        <f t="shared" si="15"/>
        <v>#VALUE!</v>
      </c>
      <c r="Y77" s="455">
        <f>SUMIF($U$5:$U$171,U77,$J$5:$J$171)</f>
        <v>70</v>
      </c>
      <c r="Z77" s="1334"/>
      <c r="AA77" s="1481"/>
      <c r="AB77" s="1456"/>
      <c r="AC77" s="388">
        <f>IF(B76&gt;=1,1,0)</f>
        <v>0</v>
      </c>
    </row>
    <row r="78" spans="1:29" ht="12" hidden="1" customHeight="1">
      <c r="A78" s="1366">
        <v>234</v>
      </c>
      <c r="B78" s="1345">
        <f>'Учет 2б'!T983</f>
        <v>0</v>
      </c>
      <c r="C78" s="401">
        <f>'Учет 2б'!T985</f>
        <v>0</v>
      </c>
      <c r="D78" s="444">
        <f>'Учет 2б'!T987</f>
        <v>0</v>
      </c>
      <c r="E78" s="442"/>
      <c r="F78" s="1397"/>
      <c r="G78" s="1398"/>
      <c r="H78" s="380"/>
      <c r="I78" s="380"/>
      <c r="J78" s="380"/>
      <c r="K78" s="1428"/>
      <c r="L78" s="1429"/>
      <c r="M78" s="467"/>
      <c r="N78" s="1423" t="str">
        <f>IF(B78&gt;0,I79,"-")</f>
        <v>-</v>
      </c>
      <c r="O78" s="469"/>
      <c r="P78" s="1410"/>
      <c r="Q78" s="399"/>
      <c r="R78" s="433"/>
      <c r="S78" s="1419" t="e">
        <f t="shared" si="12"/>
        <v>#VALUE!</v>
      </c>
      <c r="T78" s="1331"/>
      <c r="U78" s="456"/>
      <c r="V78" s="1465"/>
      <c r="W78" s="1462"/>
      <c r="X78" s="400"/>
      <c r="Y78" s="459"/>
      <c r="Z78" s="1445" t="e">
        <f>X79</f>
        <v>#VALUE!</v>
      </c>
      <c r="AA78" s="1331"/>
      <c r="AB78" s="1455"/>
      <c r="AC78" s="388">
        <f>IF(B78&gt;=1,1,0)</f>
        <v>0</v>
      </c>
    </row>
    <row r="79" spans="1:29" ht="12" hidden="1" customHeight="1">
      <c r="A79" s="1361"/>
      <c r="B79" s="1339"/>
      <c r="C79" s="425" t="e">
        <f>'Учет 2б'!T990</f>
        <v>#DIV/0!</v>
      </c>
      <c r="D79" s="434" t="e">
        <f>'Учет 2б'!T991</f>
        <v>#DIV/0!</v>
      </c>
      <c r="E79" s="443" t="str">
        <f>IF(AND(C78=0,D78=0),"-",C79)</f>
        <v>-</v>
      </c>
      <c r="F79" s="1397"/>
      <c r="G79" s="1398"/>
      <c r="H79" s="396" t="e">
        <f>RANK(E79,$E$73:$E$83,0)</f>
        <v>#VALUE!</v>
      </c>
      <c r="I79" s="396" t="e">
        <f>IF(H79&gt;0,IF(M79=1,H79,CONCATENATE(H79,"-",H79+M79-1)),"-")</f>
        <v>#VALUE!</v>
      </c>
      <c r="J79" s="396">
        <v>1</v>
      </c>
      <c r="K79" s="1428"/>
      <c r="L79" s="1429"/>
      <c r="M79" s="468">
        <f>SUMIF($H$73:$H$83,H79,$J$73:$J$83)</f>
        <v>6</v>
      </c>
      <c r="N79" s="1423"/>
      <c r="O79" s="457" t="e">
        <f t="shared" si="13"/>
        <v>#VALUE!</v>
      </c>
      <c r="P79" s="1410"/>
      <c r="Q79" s="402" t="e">
        <f t="shared" si="14"/>
        <v>#VALUE!</v>
      </c>
      <c r="R79" s="455">
        <f>SUMIF($O$45:$O$83,O79,$J$45:$J$83)</f>
        <v>18</v>
      </c>
      <c r="S79" s="1420"/>
      <c r="T79" s="1331"/>
      <c r="U79" s="457" t="e">
        <f>RANK(E79,$E$5:$E$171,0)</f>
        <v>#VALUE!</v>
      </c>
      <c r="V79" s="1465"/>
      <c r="W79" s="1462"/>
      <c r="X79" s="402" t="e">
        <f t="shared" si="15"/>
        <v>#VALUE!</v>
      </c>
      <c r="Y79" s="455">
        <f>SUMIF($U$5:$U$171,U79,$J$5:$J$171)</f>
        <v>70</v>
      </c>
      <c r="Z79" s="1316"/>
      <c r="AA79" s="1331"/>
      <c r="AB79" s="1455"/>
      <c r="AC79" s="388">
        <f>IF(B78&gt;=1,1,0)</f>
        <v>0</v>
      </c>
    </row>
    <row r="80" spans="1:29" ht="12" hidden="1" customHeight="1">
      <c r="A80" s="1361">
        <v>235</v>
      </c>
      <c r="B80" s="1339">
        <f>'Учет 2б'!T1043</f>
        <v>0</v>
      </c>
      <c r="C80" s="399">
        <f>'Учет 2б'!T1045</f>
        <v>0</v>
      </c>
      <c r="D80" s="433">
        <f>'Учет 2б'!T1047</f>
        <v>0</v>
      </c>
      <c r="E80" s="442"/>
      <c r="F80" s="1397"/>
      <c r="G80" s="1398"/>
      <c r="H80" s="380"/>
      <c r="I80" s="380"/>
      <c r="J80" s="380"/>
      <c r="K80" s="1428"/>
      <c r="L80" s="1429"/>
      <c r="M80" s="467"/>
      <c r="N80" s="1423" t="str">
        <f>IF(B80&gt;0,I81,"-")</f>
        <v>-</v>
      </c>
      <c r="O80" s="469"/>
      <c r="P80" s="1410"/>
      <c r="Q80" s="399"/>
      <c r="R80" s="433"/>
      <c r="S80" s="1421" t="e">
        <f t="shared" si="12"/>
        <v>#VALUE!</v>
      </c>
      <c r="T80" s="1331"/>
      <c r="U80" s="456"/>
      <c r="V80" s="1465"/>
      <c r="W80" s="1462"/>
      <c r="X80" s="400"/>
      <c r="Y80" s="459"/>
      <c r="Z80" s="1315" t="e">
        <f>X81</f>
        <v>#VALUE!</v>
      </c>
      <c r="AA80" s="1331"/>
      <c r="AB80" s="1455"/>
      <c r="AC80" s="388">
        <f>IF(B80&gt;=1,1,0)</f>
        <v>0</v>
      </c>
    </row>
    <row r="81" spans="1:29" ht="12" hidden="1" customHeight="1">
      <c r="A81" s="1361"/>
      <c r="B81" s="1339"/>
      <c r="C81" s="425" t="e">
        <f>'Учет 2б'!T1050</f>
        <v>#DIV/0!</v>
      </c>
      <c r="D81" s="434" t="e">
        <f>'Учет 2б'!T1051</f>
        <v>#DIV/0!</v>
      </c>
      <c r="E81" s="443" t="str">
        <f>IF(AND(C80=0,D80=0),"-",C81)</f>
        <v>-</v>
      </c>
      <c r="F81" s="1397"/>
      <c r="G81" s="1398"/>
      <c r="H81" s="396" t="e">
        <f>RANK(E81,$E$73:$E$83,0)</f>
        <v>#VALUE!</v>
      </c>
      <c r="I81" s="396" t="e">
        <f>IF(H81&gt;0,IF(M81=1,H81,CONCATENATE(H81,"-",H81+M81-1)),"-")</f>
        <v>#VALUE!</v>
      </c>
      <c r="J81" s="396">
        <v>1</v>
      </c>
      <c r="K81" s="1428"/>
      <c r="L81" s="1429"/>
      <c r="M81" s="468">
        <f>SUMIF($H$73:$H$83,H81,$J$73:$J$83)</f>
        <v>6</v>
      </c>
      <c r="N81" s="1423"/>
      <c r="O81" s="457" t="e">
        <f t="shared" si="13"/>
        <v>#VALUE!</v>
      </c>
      <c r="P81" s="1410"/>
      <c r="Q81" s="402" t="e">
        <f t="shared" si="14"/>
        <v>#VALUE!</v>
      </c>
      <c r="R81" s="455">
        <f>SUMIF($O$45:$O$83,O81,$J$45:$J$83)</f>
        <v>18</v>
      </c>
      <c r="S81" s="1420"/>
      <c r="T81" s="1331"/>
      <c r="U81" s="457" t="e">
        <f>RANK(E81,$E$5:$E$171,0)</f>
        <v>#VALUE!</v>
      </c>
      <c r="V81" s="1465"/>
      <c r="W81" s="1462"/>
      <c r="X81" s="402" t="e">
        <f t="shared" si="15"/>
        <v>#VALUE!</v>
      </c>
      <c r="Y81" s="455">
        <f>SUMIF($U$5:$U$171,U81,$J$5:$J$171)</f>
        <v>70</v>
      </c>
      <c r="Z81" s="1316"/>
      <c r="AA81" s="1331"/>
      <c r="AB81" s="1455"/>
      <c r="AC81" s="388">
        <f>IF(B80&gt;=1,1,0)</f>
        <v>0</v>
      </c>
    </row>
    <row r="82" spans="1:29" ht="12" hidden="1" customHeight="1">
      <c r="A82" s="1361">
        <v>236</v>
      </c>
      <c r="B82" s="1339">
        <f>'Учет 2б'!T1103</f>
        <v>0</v>
      </c>
      <c r="C82" s="399">
        <f>'Учет 2б'!T1105</f>
        <v>0</v>
      </c>
      <c r="D82" s="433">
        <f>'Учет 2б'!T1107</f>
        <v>0</v>
      </c>
      <c r="E82" s="442"/>
      <c r="F82" s="1397"/>
      <c r="G82" s="1398"/>
      <c r="H82" s="380"/>
      <c r="I82" s="380"/>
      <c r="J82" s="380"/>
      <c r="K82" s="1428"/>
      <c r="L82" s="1429"/>
      <c r="M82" s="467"/>
      <c r="N82" s="1423" t="str">
        <f>IF(B82&gt;0,I83,"-")</f>
        <v>-</v>
      </c>
      <c r="O82" s="469"/>
      <c r="P82" s="1410"/>
      <c r="Q82" s="399"/>
      <c r="R82" s="433"/>
      <c r="S82" s="1421" t="e">
        <f t="shared" si="12"/>
        <v>#VALUE!</v>
      </c>
      <c r="T82" s="1331"/>
      <c r="U82" s="456"/>
      <c r="V82" s="1465"/>
      <c r="W82" s="1462"/>
      <c r="X82" s="400"/>
      <c r="Y82" s="459"/>
      <c r="Z82" s="1315" t="e">
        <f>X83</f>
        <v>#VALUE!</v>
      </c>
      <c r="AA82" s="1331"/>
      <c r="AB82" s="1455"/>
      <c r="AC82" s="388">
        <f>IF(B82&gt;=1,1,0)</f>
        <v>0</v>
      </c>
    </row>
    <row r="83" spans="1:29" ht="12" hidden="1" customHeight="1" thickBot="1">
      <c r="A83" s="1365"/>
      <c r="B83" s="1340"/>
      <c r="C83" s="540" t="e">
        <f>'Учет 2б'!T1110</f>
        <v>#DIV/0!</v>
      </c>
      <c r="D83" s="541" t="e">
        <f>'Учет 2б'!T1111</f>
        <v>#DIV/0!</v>
      </c>
      <c r="E83" s="443" t="str">
        <f>IF(AND(C82=0,D82=0),"-",C83)</f>
        <v>-</v>
      </c>
      <c r="F83" s="1399"/>
      <c r="G83" s="1400"/>
      <c r="H83" s="396" t="e">
        <f>RANK(E83,$E$73:$E$83,0)</f>
        <v>#VALUE!</v>
      </c>
      <c r="I83" s="396" t="e">
        <f>IF(H83&gt;0,IF(M83=1,H83,CONCATENATE(H83,"-",H83+M83-1)),"-")</f>
        <v>#VALUE!</v>
      </c>
      <c r="J83" s="396">
        <v>1</v>
      </c>
      <c r="K83" s="1430"/>
      <c r="L83" s="1431"/>
      <c r="M83" s="468">
        <f>SUMIF($H$73:$H$83,H83,$J$73:$J$83)</f>
        <v>6</v>
      </c>
      <c r="N83" s="1424"/>
      <c r="O83" s="457" t="e">
        <f t="shared" si="13"/>
        <v>#VALUE!</v>
      </c>
      <c r="P83" s="1411"/>
      <c r="Q83" s="402" t="e">
        <f t="shared" si="14"/>
        <v>#VALUE!</v>
      </c>
      <c r="R83" s="455">
        <f>SUMIF($O$45:$O$83,O83,$J$45:$J$83)</f>
        <v>18</v>
      </c>
      <c r="S83" s="1422"/>
      <c r="T83" s="1331"/>
      <c r="U83" s="457" t="e">
        <f>RANK(E83,$E$5:$E$171,0)</f>
        <v>#VALUE!</v>
      </c>
      <c r="V83" s="1466"/>
      <c r="W83" s="1463"/>
      <c r="X83" s="402" t="e">
        <f t="shared" si="15"/>
        <v>#VALUE!</v>
      </c>
      <c r="Y83" s="455">
        <f>SUMIF($U$5:$U$171,U83,$J$5:$J$171)</f>
        <v>70</v>
      </c>
      <c r="Z83" s="1479"/>
      <c r="AA83" s="1331"/>
      <c r="AB83" s="1455"/>
      <c r="AC83" s="388">
        <f>IF(B82&gt;=1,1,0)</f>
        <v>0</v>
      </c>
    </row>
    <row r="84" spans="1:29" ht="12" hidden="1" customHeight="1">
      <c r="A84" s="1367" t="s">
        <v>421</v>
      </c>
      <c r="B84" s="1355">
        <f>'Учет 2б'!T1116</f>
        <v>0</v>
      </c>
      <c r="C84" s="550">
        <f>'Учет 2б'!T1118</f>
        <v>0</v>
      </c>
      <c r="D84" s="551">
        <f>'Учет 2б'!T1120</f>
        <v>0</v>
      </c>
      <c r="E84" s="1376"/>
      <c r="F84" s="485"/>
      <c r="G84" s="1401"/>
      <c r="H84" s="1389"/>
      <c r="I84" s="1390"/>
      <c r="J84" s="1391"/>
      <c r="K84" s="487"/>
      <c r="L84" s="1401"/>
      <c r="M84" s="1403"/>
      <c r="N84" s="1404"/>
      <c r="O84" s="1405"/>
      <c r="P84" s="410"/>
      <c r="Q84" s="410"/>
      <c r="R84" s="437"/>
      <c r="S84" s="1416"/>
      <c r="T84" s="1516" t="e">
        <f>Q85</f>
        <v>#VALUE!</v>
      </c>
      <c r="U84" s="1461"/>
      <c r="V84" s="503"/>
      <c r="W84" s="1320"/>
      <c r="X84" s="411"/>
      <c r="Y84" s="462"/>
      <c r="Z84" s="1451"/>
      <c r="AA84" s="1478" t="e">
        <f>X85</f>
        <v>#VALUE!</v>
      </c>
      <c r="AB84" s="1454"/>
      <c r="AC84" s="388">
        <f>IF(B84&gt;=1,1,0)</f>
        <v>0</v>
      </c>
    </row>
    <row r="85" spans="1:29" ht="12" hidden="1" customHeight="1" thickBot="1">
      <c r="A85" s="1368"/>
      <c r="B85" s="1356"/>
      <c r="C85" s="412" t="e">
        <f>'Учет 2б'!T1123</f>
        <v>#DIV/0!</v>
      </c>
      <c r="D85" s="552" t="e">
        <f>'Учет 2б'!T1124</f>
        <v>#DIV/0!</v>
      </c>
      <c r="E85" s="1378"/>
      <c r="F85" s="384" t="str">
        <f>IF(AND(C84=0,D84=0),"-",C85)</f>
        <v>-</v>
      </c>
      <c r="G85" s="1402"/>
      <c r="H85" s="1403"/>
      <c r="I85" s="1404"/>
      <c r="J85" s="1405"/>
      <c r="K85" s="383">
        <v>1</v>
      </c>
      <c r="L85" s="1402"/>
      <c r="M85" s="1403"/>
      <c r="N85" s="1404"/>
      <c r="O85" s="1405"/>
      <c r="P85" s="410" t="e">
        <f>RANK(F85,$F$57:$F$97,0)</f>
        <v>#VALUE!</v>
      </c>
      <c r="Q85" s="410" t="e">
        <f>IF(P85&gt;0,IF(R85=1,P85,CONCATENATE(P85,"-",P85+R85-1)),"-")</f>
        <v>#VALUE!</v>
      </c>
      <c r="R85" s="437">
        <f>SUMIF($P$57:$P$85,P85,$K$57:$K$85)</f>
        <v>3</v>
      </c>
      <c r="S85" s="1460"/>
      <c r="T85" s="1517"/>
      <c r="U85" s="1462"/>
      <c r="V85" s="410" t="e">
        <f>RANK(F85,$F$13:$F$173,0)</f>
        <v>#VALUE!</v>
      </c>
      <c r="W85" s="1320"/>
      <c r="X85" s="410" t="e">
        <f>IF(V85&gt;0,IF(Y85=1,V85,CONCATENATE(V85,"-",V85+Y85-1)),"-")</f>
        <v>#VALUE!</v>
      </c>
      <c r="Y85" s="437">
        <f>SUMIF($V$13:$V$173,V85,$J$5:$J$171)</f>
        <v>12</v>
      </c>
      <c r="Z85" s="1452"/>
      <c r="AA85" s="1368"/>
      <c r="AB85" s="1477"/>
      <c r="AC85" s="388">
        <f>IF(B84&gt;=1,1,0)</f>
        <v>0</v>
      </c>
    </row>
    <row r="86" spans="1:29" ht="12" hidden="1" customHeight="1">
      <c r="A86" s="1369" t="s">
        <v>422</v>
      </c>
      <c r="B86" s="1357">
        <f>'Учет 2б'!T1131</f>
        <v>0</v>
      </c>
      <c r="C86" s="413">
        <f>'Учет 2б'!T1133</f>
        <v>0</v>
      </c>
      <c r="D86" s="512">
        <f>'Учет 2б'!T1135</f>
        <v>0</v>
      </c>
      <c r="E86" s="1378"/>
      <c r="F86" s="1407"/>
      <c r="G86" s="387"/>
      <c r="H86" s="1403"/>
      <c r="I86" s="1404"/>
      <c r="J86" s="1405"/>
      <c r="K86" s="1406"/>
      <c r="L86" s="387"/>
      <c r="M86" s="1403"/>
      <c r="N86" s="1404"/>
      <c r="O86" s="1405"/>
      <c r="P86" s="1409"/>
      <c r="Q86" s="1467"/>
      <c r="R86" s="1468"/>
      <c r="S86" s="1460"/>
      <c r="T86" s="1457"/>
      <c r="U86" s="1462"/>
      <c r="V86" s="1320"/>
      <c r="W86" s="474"/>
      <c r="X86" s="414"/>
      <c r="Y86" s="463"/>
      <c r="Z86" s="1452"/>
      <c r="AA86" s="1473"/>
      <c r="AB86" s="1489" t="e">
        <f>X87</f>
        <v>#VALUE!</v>
      </c>
      <c r="AC86" s="388">
        <f>IF(B86&gt;=1,1,0)</f>
        <v>0</v>
      </c>
    </row>
    <row r="87" spans="1:29" ht="12" hidden="1" customHeight="1" thickBot="1">
      <c r="A87" s="1369"/>
      <c r="B87" s="1357"/>
      <c r="C87" s="415" t="e">
        <f>'Учет 2б'!T1138</f>
        <v>#DIV/0!</v>
      </c>
      <c r="D87" s="553" t="e">
        <f>'Учет 2б'!T1139</f>
        <v>#DIV/0!</v>
      </c>
      <c r="E87" s="1377"/>
      <c r="F87" s="1439"/>
      <c r="G87" s="482" t="str">
        <f>IF(AND(C86=0,D86=0),"-",C87)</f>
        <v>-</v>
      </c>
      <c r="H87" s="1392"/>
      <c r="I87" s="1393"/>
      <c r="J87" s="1394"/>
      <c r="K87" s="1401"/>
      <c r="L87" s="483">
        <v>1</v>
      </c>
      <c r="M87" s="1403"/>
      <c r="N87" s="1404"/>
      <c r="O87" s="1405"/>
      <c r="P87" s="1410"/>
      <c r="Q87" s="1469"/>
      <c r="R87" s="1470"/>
      <c r="S87" s="1460"/>
      <c r="T87" s="1457"/>
      <c r="U87" s="1463"/>
      <c r="V87" s="1320"/>
      <c r="W87" s="504" t="e">
        <f>RANK(G87,$G$43:$G$175,0)</f>
        <v>#VALUE!</v>
      </c>
      <c r="X87" s="413" t="e">
        <f>IF(W87&gt;0,IF(Y87=1,ROMAN(W87),CONCATENATE(ROMAN(W87),"-",ROMAN(W87+Y87-1))),"-")</f>
        <v>#VALUE!</v>
      </c>
      <c r="Y87" s="438">
        <f>SUMIF($W$43:$W$175,W87,$J$5:$J$171)</f>
        <v>4</v>
      </c>
      <c r="Z87" s="1453"/>
      <c r="AA87" s="1474"/>
      <c r="AB87" s="1490"/>
      <c r="AC87" s="388">
        <f>IF(B86&gt;=1,1,0)</f>
        <v>0</v>
      </c>
    </row>
    <row r="88" spans="1:29" ht="12" hidden="1" customHeight="1">
      <c r="A88" s="1361">
        <v>311</v>
      </c>
      <c r="B88" s="1339">
        <f>'Учет 3б'!T55</f>
        <v>0</v>
      </c>
      <c r="C88" s="399">
        <f>'Учет 3б'!T57</f>
        <v>0</v>
      </c>
      <c r="D88" s="511">
        <f>'Учет 3б'!T59</f>
        <v>0</v>
      </c>
      <c r="E88" s="533"/>
      <c r="F88" s="1395"/>
      <c r="G88" s="1396"/>
      <c r="H88" s="380"/>
      <c r="I88" s="380"/>
      <c r="J88" s="380"/>
      <c r="K88" s="1426"/>
      <c r="L88" s="1427"/>
      <c r="M88" s="467"/>
      <c r="N88" s="1425" t="str">
        <f>IF(B88&gt;0,I89,"-")</f>
        <v>-</v>
      </c>
      <c r="O88" s="469"/>
      <c r="P88" s="1410"/>
      <c r="Q88" s="399"/>
      <c r="R88" s="433"/>
      <c r="S88" s="1537" t="e">
        <f t="shared" ref="S88:S98" si="16">Q89</f>
        <v>#VALUE!</v>
      </c>
      <c r="T88" s="1457"/>
      <c r="U88" s="456"/>
      <c r="V88" s="1464"/>
      <c r="W88" s="1461"/>
      <c r="X88" s="400"/>
      <c r="Y88" s="459"/>
      <c r="Z88" s="1315" t="e">
        <f>X89</f>
        <v>#VALUE!</v>
      </c>
      <c r="AA88" s="1474"/>
      <c r="AB88" s="1476"/>
      <c r="AC88" s="388">
        <f>IF(B88&gt;=1,1,0)</f>
        <v>0</v>
      </c>
    </row>
    <row r="89" spans="1:29" ht="12" hidden="1" customHeight="1">
      <c r="A89" s="1361"/>
      <c r="B89" s="1339"/>
      <c r="C89" s="425" t="e">
        <f>'Учет 3б'!T62</f>
        <v>#DIV/0!</v>
      </c>
      <c r="D89" s="542" t="e">
        <f>'Учет 3б'!T63</f>
        <v>#DIV/0!</v>
      </c>
      <c r="E89" s="532" t="str">
        <f>IF(AND(C88=0,D88=0),"-",C89)</f>
        <v>-</v>
      </c>
      <c r="F89" s="1397"/>
      <c r="G89" s="1398"/>
      <c r="H89" s="396" t="e">
        <f>RANK(E89,$E$89:$E$99,0)</f>
        <v>#VALUE!</v>
      </c>
      <c r="I89" s="396" t="e">
        <f>IF(H89&gt;0,IF(M89=1,H89,CONCATENATE(H89,"-",H89+M89-1)),"-")</f>
        <v>#VALUE!</v>
      </c>
      <c r="J89" s="396">
        <v>1</v>
      </c>
      <c r="K89" s="1428"/>
      <c r="L89" s="1429"/>
      <c r="M89" s="468">
        <f>SUMIF($H$89:$H$99,H89,$J$89:$J$99)</f>
        <v>6</v>
      </c>
      <c r="N89" s="1423"/>
      <c r="O89" s="457" t="e">
        <f>RANK(E89,$E$89:$E$127,0)</f>
        <v>#VALUE!</v>
      </c>
      <c r="P89" s="1410"/>
      <c r="Q89" s="402" t="e">
        <f t="shared" ref="Q89:Q99" si="17">IF(O89&gt;0,IF(R89=1,O89,CONCATENATE(O89,"-",O89+R89-1)),"-")</f>
        <v>#VALUE!</v>
      </c>
      <c r="R89" s="455">
        <f>SUMIF($O$89:$O$127,O89,$J$89:$J$127)</f>
        <v>18</v>
      </c>
      <c r="S89" s="1373"/>
      <c r="T89" s="1457"/>
      <c r="U89" s="457" t="e">
        <f>RANK(E89,$E$5:$E$171,0)</f>
        <v>#VALUE!</v>
      </c>
      <c r="V89" s="1465"/>
      <c r="W89" s="1462"/>
      <c r="X89" s="402" t="e">
        <f t="shared" ref="X89:X99" si="18">IF(U89&gt;0,IF(Y89=1,U89,CONCATENATE(U89,"-",U89+Y89-1)),"-")</f>
        <v>#VALUE!</v>
      </c>
      <c r="Y89" s="455">
        <f>SUMIF($U$5:$U$171,U89,$J$5:$J$171)</f>
        <v>70</v>
      </c>
      <c r="Z89" s="1316"/>
      <c r="AA89" s="1474"/>
      <c r="AB89" s="1455"/>
      <c r="AC89" s="388">
        <f>IF(B88&gt;=1,1,0)</f>
        <v>0</v>
      </c>
    </row>
    <row r="90" spans="1:29" ht="12" hidden="1" customHeight="1">
      <c r="A90" s="1361">
        <v>312</v>
      </c>
      <c r="B90" s="1339">
        <f>'Учет 3б'!T115</f>
        <v>0</v>
      </c>
      <c r="C90" s="399">
        <f>'Учет 3б'!T117</f>
        <v>0</v>
      </c>
      <c r="D90" s="511">
        <f>'Учет 3б'!T119</f>
        <v>0</v>
      </c>
      <c r="E90" s="533"/>
      <c r="F90" s="1397"/>
      <c r="G90" s="1398"/>
      <c r="H90" s="380"/>
      <c r="I90" s="380"/>
      <c r="J90" s="380"/>
      <c r="K90" s="1428"/>
      <c r="L90" s="1429"/>
      <c r="M90" s="467"/>
      <c r="N90" s="1423" t="str">
        <f>IF(B90&gt;0,I91,"-")</f>
        <v>-</v>
      </c>
      <c r="O90" s="469"/>
      <c r="P90" s="1410"/>
      <c r="Q90" s="399"/>
      <c r="R90" s="433"/>
      <c r="S90" s="1443" t="e">
        <f t="shared" si="16"/>
        <v>#VALUE!</v>
      </c>
      <c r="T90" s="1457"/>
      <c r="U90" s="456"/>
      <c r="V90" s="1465"/>
      <c r="W90" s="1462"/>
      <c r="X90" s="400"/>
      <c r="Y90" s="459"/>
      <c r="Z90" s="1315" t="e">
        <f>X91</f>
        <v>#VALUE!</v>
      </c>
      <c r="AA90" s="1474"/>
      <c r="AB90" s="1455"/>
      <c r="AC90" s="388">
        <f>IF(B90&gt;=1,1,0)</f>
        <v>0</v>
      </c>
    </row>
    <row r="91" spans="1:29" ht="12" hidden="1" customHeight="1">
      <c r="A91" s="1361"/>
      <c r="B91" s="1339"/>
      <c r="C91" s="425" t="e">
        <f>'Учет 3б'!T122</f>
        <v>#DIV/0!</v>
      </c>
      <c r="D91" s="542" t="e">
        <f>'Учет 3б'!T123</f>
        <v>#DIV/0!</v>
      </c>
      <c r="E91" s="532" t="str">
        <f>IF(AND(C90=0,D90=0),"-",C91)</f>
        <v>-</v>
      </c>
      <c r="F91" s="1397"/>
      <c r="G91" s="1398"/>
      <c r="H91" s="396" t="e">
        <f>RANK(E91,$E$89:$E$99,0)</f>
        <v>#VALUE!</v>
      </c>
      <c r="I91" s="396" t="e">
        <f>IF(H91&gt;0,IF(M91=1,H91,CONCATENATE(H91,"-",H91+M91-1)),"-")</f>
        <v>#VALUE!</v>
      </c>
      <c r="J91" s="396">
        <v>1</v>
      </c>
      <c r="K91" s="1428"/>
      <c r="L91" s="1429"/>
      <c r="M91" s="468">
        <f>SUMIF($H$89:$H$99,H91,$J$89:$J$99)</f>
        <v>6</v>
      </c>
      <c r="N91" s="1423"/>
      <c r="O91" s="457" t="e">
        <f>RANK(E91,$E$89:$E$127,0)</f>
        <v>#VALUE!</v>
      </c>
      <c r="P91" s="1410"/>
      <c r="Q91" s="402" t="e">
        <f t="shared" si="17"/>
        <v>#VALUE!</v>
      </c>
      <c r="R91" s="455">
        <f>SUMIF($O$89:$O$127,O91,$J$89:$J$127)</f>
        <v>18</v>
      </c>
      <c r="S91" s="1373"/>
      <c r="T91" s="1457"/>
      <c r="U91" s="457" t="e">
        <f>RANK(E91,$E$5:$E$171,0)</f>
        <v>#VALUE!</v>
      </c>
      <c r="V91" s="1465"/>
      <c r="W91" s="1462"/>
      <c r="X91" s="402" t="e">
        <f t="shared" si="18"/>
        <v>#VALUE!</v>
      </c>
      <c r="Y91" s="455">
        <f>SUMIF($U$5:$U$171,U91,$J$5:$J$171)</f>
        <v>70</v>
      </c>
      <c r="Z91" s="1316"/>
      <c r="AA91" s="1474"/>
      <c r="AB91" s="1455"/>
      <c r="AC91" s="388">
        <f>IF(B90&gt;=1,1,0)</f>
        <v>0</v>
      </c>
    </row>
    <row r="92" spans="1:29" ht="12" hidden="1" customHeight="1">
      <c r="A92" s="1361">
        <v>313</v>
      </c>
      <c r="B92" s="1339">
        <f>'Учет 3б'!T175</f>
        <v>0</v>
      </c>
      <c r="C92" s="399">
        <f>'Учет 3б'!T177</f>
        <v>0</v>
      </c>
      <c r="D92" s="511">
        <f>'Учет 3б'!T179</f>
        <v>0</v>
      </c>
      <c r="E92" s="533"/>
      <c r="F92" s="1397"/>
      <c r="G92" s="1398"/>
      <c r="H92" s="380"/>
      <c r="I92" s="380"/>
      <c r="J92" s="380"/>
      <c r="K92" s="1428"/>
      <c r="L92" s="1429"/>
      <c r="M92" s="467"/>
      <c r="N92" s="1423" t="str">
        <f>IF(B92&gt;0,I93,"-")</f>
        <v>-</v>
      </c>
      <c r="O92" s="469"/>
      <c r="P92" s="1410"/>
      <c r="Q92" s="399"/>
      <c r="R92" s="433"/>
      <c r="S92" s="1443" t="e">
        <f t="shared" si="16"/>
        <v>#VALUE!</v>
      </c>
      <c r="T92" s="1457"/>
      <c r="U92" s="456"/>
      <c r="V92" s="1465"/>
      <c r="W92" s="1462"/>
      <c r="X92" s="400"/>
      <c r="Y92" s="459"/>
      <c r="Z92" s="1315" t="e">
        <f>X93</f>
        <v>#VALUE!</v>
      </c>
      <c r="AA92" s="1474"/>
      <c r="AB92" s="1455"/>
      <c r="AC92" s="388">
        <f>IF(B92&gt;=1,1,0)</f>
        <v>0</v>
      </c>
    </row>
    <row r="93" spans="1:29" ht="12" hidden="1" customHeight="1" thickBot="1">
      <c r="A93" s="1364"/>
      <c r="B93" s="1346"/>
      <c r="C93" s="543" t="e">
        <f>'Учет 3б'!T182</f>
        <v>#DIV/0!</v>
      </c>
      <c r="D93" s="544" t="e">
        <f>'Учет 3б'!T183</f>
        <v>#DIV/0!</v>
      </c>
      <c r="E93" s="532" t="str">
        <f>IF(AND(C92=0,D92=0),"-",C93)</f>
        <v>-</v>
      </c>
      <c r="F93" s="1397"/>
      <c r="G93" s="1398"/>
      <c r="H93" s="396" t="e">
        <f>RANK(E93,$E$89:$E$99,0)</f>
        <v>#VALUE!</v>
      </c>
      <c r="I93" s="396" t="e">
        <f>IF(H93&gt;0,IF(M93=1,H93,CONCATENATE(H93,"-",H93+M93-1)),"-")</f>
        <v>#VALUE!</v>
      </c>
      <c r="J93" s="396">
        <v>1</v>
      </c>
      <c r="K93" s="1428"/>
      <c r="L93" s="1429"/>
      <c r="M93" s="468">
        <f>SUMIF($H$89:$H$99,H93,$J$89:$J$99)</f>
        <v>6</v>
      </c>
      <c r="N93" s="1423"/>
      <c r="O93" s="457" t="e">
        <f>RANK(E93,$E$89:$E$127,0)</f>
        <v>#VALUE!</v>
      </c>
      <c r="P93" s="1410"/>
      <c r="Q93" s="402" t="e">
        <f t="shared" si="17"/>
        <v>#VALUE!</v>
      </c>
      <c r="R93" s="455">
        <f>SUMIF($O$89:$O$127,O93,$J$89:$J$127)</f>
        <v>18</v>
      </c>
      <c r="S93" s="1374"/>
      <c r="T93" s="1458"/>
      <c r="U93" s="457" t="e">
        <f>RANK(E93,$E$5:$E$171,0)</f>
        <v>#VALUE!</v>
      </c>
      <c r="V93" s="1465"/>
      <c r="W93" s="1462"/>
      <c r="X93" s="402" t="e">
        <f t="shared" si="18"/>
        <v>#VALUE!</v>
      </c>
      <c r="Y93" s="455">
        <f>SUMIF($U$5:$U$171,U93,$J$5:$J$171)</f>
        <v>70</v>
      </c>
      <c r="Z93" s="1334"/>
      <c r="AA93" s="1475"/>
      <c r="AB93" s="1456"/>
      <c r="AC93" s="388">
        <f>IF(B92&gt;=1,1,0)</f>
        <v>0</v>
      </c>
    </row>
    <row r="94" spans="1:29" ht="12" hidden="1" customHeight="1">
      <c r="A94" s="1366">
        <v>314</v>
      </c>
      <c r="B94" s="1345">
        <f>'Учет 3б'!T235</f>
        <v>0</v>
      </c>
      <c r="C94" s="401">
        <f>'Учет 3б'!T237</f>
        <v>0</v>
      </c>
      <c r="D94" s="444">
        <f>'Учет 3б'!T239</f>
        <v>0</v>
      </c>
      <c r="E94" s="442"/>
      <c r="F94" s="1397"/>
      <c r="G94" s="1398"/>
      <c r="H94" s="380"/>
      <c r="I94" s="380"/>
      <c r="J94" s="380"/>
      <c r="K94" s="1428"/>
      <c r="L94" s="1429"/>
      <c r="M94" s="467"/>
      <c r="N94" s="1423" t="str">
        <f>IF(B94&gt;0,I95,"-")</f>
        <v>-</v>
      </c>
      <c r="O94" s="469"/>
      <c r="P94" s="1410"/>
      <c r="Q94" s="399"/>
      <c r="R94" s="433"/>
      <c r="S94" s="1444" t="e">
        <f t="shared" si="16"/>
        <v>#VALUE!</v>
      </c>
      <c r="T94" s="1459"/>
      <c r="U94" s="400"/>
      <c r="V94" s="1465"/>
      <c r="W94" s="1462"/>
      <c r="X94" s="400"/>
      <c r="Y94" s="459"/>
      <c r="Z94" s="1445" t="e">
        <f>X95</f>
        <v>#VALUE!</v>
      </c>
      <c r="AA94" s="1474"/>
      <c r="AB94" s="1455"/>
      <c r="AC94" s="388">
        <f>IF(B94&gt;=1,1,0)</f>
        <v>0</v>
      </c>
    </row>
    <row r="95" spans="1:29" ht="12" hidden="1" customHeight="1">
      <c r="A95" s="1361"/>
      <c r="B95" s="1339"/>
      <c r="C95" s="425" t="e">
        <f>'Учет 3б'!T242</f>
        <v>#DIV/0!</v>
      </c>
      <c r="D95" s="434" t="e">
        <f>'Учет 3б'!T243</f>
        <v>#DIV/0!</v>
      </c>
      <c r="E95" s="443" t="str">
        <f>IF(AND(C94=0,D94=0),"-",C95)</f>
        <v>-</v>
      </c>
      <c r="F95" s="1397"/>
      <c r="G95" s="1398"/>
      <c r="H95" s="396" t="e">
        <f>RANK(E95,$E$89:$E$99,0)</f>
        <v>#VALUE!</v>
      </c>
      <c r="I95" s="396" t="e">
        <f>IF(H95&gt;0,IF(M95=1,H95,CONCATENATE(H95,"-",H95+M95-1)),"-")</f>
        <v>#VALUE!</v>
      </c>
      <c r="J95" s="396">
        <v>1</v>
      </c>
      <c r="K95" s="1428"/>
      <c r="L95" s="1429"/>
      <c r="M95" s="468">
        <f>SUMIF($H$89:$H$99,H95,$J$89:$J$99)</f>
        <v>6</v>
      </c>
      <c r="N95" s="1423"/>
      <c r="O95" s="457" t="e">
        <f>RANK(E95,$E$89:$E$127,0)</f>
        <v>#VALUE!</v>
      </c>
      <c r="P95" s="1410"/>
      <c r="Q95" s="402" t="e">
        <f t="shared" si="17"/>
        <v>#VALUE!</v>
      </c>
      <c r="R95" s="455">
        <f>SUMIF($O$89:$O$127,O95,$J$89:$J$127)</f>
        <v>18</v>
      </c>
      <c r="S95" s="1373"/>
      <c r="T95" s="1459"/>
      <c r="U95" s="402" t="e">
        <f>RANK(E95,$E$5:$E$171,0)</f>
        <v>#VALUE!</v>
      </c>
      <c r="V95" s="1465"/>
      <c r="W95" s="1462"/>
      <c r="X95" s="402" t="e">
        <f t="shared" si="18"/>
        <v>#VALUE!</v>
      </c>
      <c r="Y95" s="455">
        <f>SUMIF($U$5:$U$171,U95,$J$5:$J$171)</f>
        <v>70</v>
      </c>
      <c r="Z95" s="1316"/>
      <c r="AA95" s="1474"/>
      <c r="AB95" s="1455"/>
      <c r="AC95" s="388">
        <f>IF(B94&gt;=1,1,0)</f>
        <v>0</v>
      </c>
    </row>
    <row r="96" spans="1:29" ht="12" hidden="1" customHeight="1">
      <c r="A96" s="1361">
        <v>315</v>
      </c>
      <c r="B96" s="1339">
        <f>'Учет 3б'!T295</f>
        <v>0</v>
      </c>
      <c r="C96" s="399">
        <f>'Учет 3б'!T297</f>
        <v>0</v>
      </c>
      <c r="D96" s="433">
        <f>'Учет 3б'!T299</f>
        <v>0</v>
      </c>
      <c r="E96" s="442"/>
      <c r="F96" s="1397"/>
      <c r="G96" s="1398"/>
      <c r="H96" s="380"/>
      <c r="I96" s="380"/>
      <c r="J96" s="380"/>
      <c r="K96" s="1428"/>
      <c r="L96" s="1429"/>
      <c r="M96" s="467"/>
      <c r="N96" s="1423" t="str">
        <f>IF(B96&gt;0,I97,"-")</f>
        <v>-</v>
      </c>
      <c r="O96" s="469"/>
      <c r="P96" s="1410"/>
      <c r="Q96" s="399"/>
      <c r="R96" s="433"/>
      <c r="S96" s="1443" t="e">
        <f t="shared" si="16"/>
        <v>#VALUE!</v>
      </c>
      <c r="T96" s="1459"/>
      <c r="U96" s="400"/>
      <c r="V96" s="1465"/>
      <c r="W96" s="1462"/>
      <c r="X96" s="400"/>
      <c r="Y96" s="459"/>
      <c r="Z96" s="1315" t="e">
        <f>X97</f>
        <v>#VALUE!</v>
      </c>
      <c r="AA96" s="1474"/>
      <c r="AB96" s="1455"/>
      <c r="AC96" s="388">
        <f>IF(B96&gt;=1,1,0)</f>
        <v>0</v>
      </c>
    </row>
    <row r="97" spans="1:29" ht="12" hidden="1" customHeight="1">
      <c r="A97" s="1361"/>
      <c r="B97" s="1339"/>
      <c r="C97" s="425" t="e">
        <f>'Учет 3б'!T302</f>
        <v>#DIV/0!</v>
      </c>
      <c r="D97" s="434" t="e">
        <f>'Учет 3б'!T303</f>
        <v>#DIV/0!</v>
      </c>
      <c r="E97" s="443" t="str">
        <f>IF(AND(C96=0,D96=0),"-",C97)</f>
        <v>-</v>
      </c>
      <c r="F97" s="1397"/>
      <c r="G97" s="1398"/>
      <c r="H97" s="396" t="e">
        <f>RANK(E97,$E$89:$E$99,0)</f>
        <v>#VALUE!</v>
      </c>
      <c r="I97" s="396" t="e">
        <f>IF(H97&gt;0,IF(M97=1,H97,CONCATENATE(H97,"-",H97+M97-1)),"-")</f>
        <v>#VALUE!</v>
      </c>
      <c r="J97" s="396">
        <v>1</v>
      </c>
      <c r="K97" s="1428"/>
      <c r="L97" s="1429"/>
      <c r="M97" s="468">
        <f>SUMIF($H$89:$H$99,H97,$J$89:$J$99)</f>
        <v>6</v>
      </c>
      <c r="N97" s="1423"/>
      <c r="O97" s="457" t="e">
        <f>RANK(E97,$E$89:$E$127,0)</f>
        <v>#VALUE!</v>
      </c>
      <c r="P97" s="1410"/>
      <c r="Q97" s="402" t="e">
        <f t="shared" si="17"/>
        <v>#VALUE!</v>
      </c>
      <c r="R97" s="455">
        <f>SUMIF($O$89:$O$127,O97,$J$89:$J$127)</f>
        <v>18</v>
      </c>
      <c r="S97" s="1373"/>
      <c r="T97" s="1459"/>
      <c r="U97" s="402" t="e">
        <f>RANK(E97,$E$5:$E$171,0)</f>
        <v>#VALUE!</v>
      </c>
      <c r="V97" s="1465"/>
      <c r="W97" s="1462"/>
      <c r="X97" s="402" t="e">
        <f t="shared" si="18"/>
        <v>#VALUE!</v>
      </c>
      <c r="Y97" s="455">
        <f>SUMIF($U$5:$U$171,U97,$J$5:$J$171)</f>
        <v>70</v>
      </c>
      <c r="Z97" s="1316"/>
      <c r="AA97" s="1474"/>
      <c r="AB97" s="1455"/>
      <c r="AC97" s="388">
        <f>IF(B96&gt;=1,1,0)</f>
        <v>0</v>
      </c>
    </row>
    <row r="98" spans="1:29" ht="12" hidden="1" customHeight="1">
      <c r="A98" s="1361">
        <v>316</v>
      </c>
      <c r="B98" s="1339">
        <f>'Учет 3б'!T355</f>
        <v>0</v>
      </c>
      <c r="C98" s="399">
        <f>'Учет 3б'!T357</f>
        <v>0</v>
      </c>
      <c r="D98" s="433">
        <f>'Учет 3б'!T359</f>
        <v>0</v>
      </c>
      <c r="E98" s="442"/>
      <c r="F98" s="1397"/>
      <c r="G98" s="1398"/>
      <c r="H98" s="380"/>
      <c r="I98" s="380"/>
      <c r="J98" s="380"/>
      <c r="K98" s="1428"/>
      <c r="L98" s="1429"/>
      <c r="M98" s="467"/>
      <c r="N98" s="1423" t="str">
        <f>IF(B98&gt;0,I99,"-")</f>
        <v>-</v>
      </c>
      <c r="O98" s="469"/>
      <c r="P98" s="1410"/>
      <c r="Q98" s="399"/>
      <c r="R98" s="433"/>
      <c r="S98" s="1443" t="e">
        <f t="shared" si="16"/>
        <v>#VALUE!</v>
      </c>
      <c r="T98" s="1459"/>
      <c r="U98" s="400"/>
      <c r="V98" s="1465"/>
      <c r="W98" s="1462"/>
      <c r="X98" s="400"/>
      <c r="Y98" s="459"/>
      <c r="Z98" s="1315" t="e">
        <f>X99</f>
        <v>#VALUE!</v>
      </c>
      <c r="AA98" s="1474"/>
      <c r="AB98" s="1455"/>
      <c r="AC98" s="388">
        <f>IF(B98&gt;=1,1,0)</f>
        <v>0</v>
      </c>
    </row>
    <row r="99" spans="1:29" ht="12" hidden="1" customHeight="1" thickBot="1">
      <c r="A99" s="1365"/>
      <c r="B99" s="1340"/>
      <c r="C99" s="540" t="e">
        <f>'Учет 3б'!T362</f>
        <v>#DIV/0!</v>
      </c>
      <c r="D99" s="541" t="e">
        <f>'Учет 3б'!T363</f>
        <v>#DIV/0!</v>
      </c>
      <c r="E99" s="443" t="str">
        <f>IF(AND(C98=0,D98=0),"-",C99)</f>
        <v>-</v>
      </c>
      <c r="F99" s="1399"/>
      <c r="G99" s="1400"/>
      <c r="H99" s="396" t="e">
        <f>RANK(E99,$E$89:$E$99,0)</f>
        <v>#VALUE!</v>
      </c>
      <c r="I99" s="396" t="e">
        <f>IF(H99&gt;0,IF(M99=1,H99,CONCATENATE(H99,"-",H99+M99-1)),"-")</f>
        <v>#VALUE!</v>
      </c>
      <c r="J99" s="396">
        <v>1</v>
      </c>
      <c r="K99" s="1430"/>
      <c r="L99" s="1431"/>
      <c r="M99" s="468">
        <f>SUMIF($H$89:$H$99,H99,$J$89:$J$99)</f>
        <v>6</v>
      </c>
      <c r="N99" s="1424"/>
      <c r="O99" s="457" t="e">
        <f>RANK(E99,$E$89:$E$127,0)</f>
        <v>#VALUE!</v>
      </c>
      <c r="P99" s="1411"/>
      <c r="Q99" s="402" t="e">
        <f t="shared" si="17"/>
        <v>#VALUE!</v>
      </c>
      <c r="R99" s="455">
        <f>SUMIF($O$89:$O$127,O99,$J$89:$J$127)</f>
        <v>18</v>
      </c>
      <c r="S99" s="1505"/>
      <c r="T99" s="1459"/>
      <c r="U99" s="402" t="e">
        <f>RANK(E99,$E$5:$E$171,0)</f>
        <v>#VALUE!</v>
      </c>
      <c r="V99" s="1466"/>
      <c r="W99" s="1463"/>
      <c r="X99" s="402" t="e">
        <f t="shared" si="18"/>
        <v>#VALUE!</v>
      </c>
      <c r="Y99" s="455">
        <f>SUMIF($U$5:$U$171,U99,$J$5:$J$171)</f>
        <v>70</v>
      </c>
      <c r="Z99" s="1479"/>
      <c r="AA99" s="1474"/>
      <c r="AB99" s="1455"/>
      <c r="AC99" s="388">
        <f>IF(B98&gt;=1,1,0)</f>
        <v>0</v>
      </c>
    </row>
    <row r="100" spans="1:29" ht="12" hidden="1" customHeight="1">
      <c r="A100" s="1370" t="s">
        <v>423</v>
      </c>
      <c r="B100" s="1341">
        <f>'Учет 3б'!T368</f>
        <v>0</v>
      </c>
      <c r="C100" s="554">
        <f>'Учет 3б'!T370</f>
        <v>0</v>
      </c>
      <c r="D100" s="555">
        <f>'Учет 3б'!T372</f>
        <v>0</v>
      </c>
      <c r="E100" s="1376"/>
      <c r="F100" s="481"/>
      <c r="G100" s="1401"/>
      <c r="H100" s="1389"/>
      <c r="I100" s="1390"/>
      <c r="J100" s="1391"/>
      <c r="K100" s="479"/>
      <c r="L100" s="1403"/>
      <c r="M100" s="1404"/>
      <c r="N100" s="1404"/>
      <c r="O100" s="1405"/>
      <c r="P100" s="416"/>
      <c r="Q100" s="416"/>
      <c r="R100" s="439"/>
      <c r="S100" s="1416"/>
      <c r="T100" s="1510" t="e">
        <f>Q101</f>
        <v>#VALUE!</v>
      </c>
      <c r="U100" s="1461"/>
      <c r="V100" s="505"/>
      <c r="W100" s="1320"/>
      <c r="X100" s="417"/>
      <c r="Y100" s="464"/>
      <c r="Z100" s="1451"/>
      <c r="AA100" s="1512" t="e">
        <f>X101</f>
        <v>#VALUE!</v>
      </c>
      <c r="AB100" s="1454"/>
      <c r="AC100" s="388">
        <f>IF(B100&gt;=1,1,0)</f>
        <v>0</v>
      </c>
    </row>
    <row r="101" spans="1:29" ht="12" hidden="1" customHeight="1" thickBot="1">
      <c r="A101" s="1371"/>
      <c r="B101" s="1342"/>
      <c r="C101" s="418" t="e">
        <f>'Учет 3б'!T375</f>
        <v>#DIV/0!</v>
      </c>
      <c r="D101" s="556" t="e">
        <f>'Учет 3б'!T376</f>
        <v>#DIV/0!</v>
      </c>
      <c r="E101" s="1377"/>
      <c r="F101" s="480" t="str">
        <f>IF(AND(C100=0,D100=0),"-",C101)</f>
        <v>-</v>
      </c>
      <c r="G101" s="1401"/>
      <c r="H101" s="1392"/>
      <c r="I101" s="1393"/>
      <c r="J101" s="1394"/>
      <c r="K101" s="478">
        <v>1</v>
      </c>
      <c r="L101" s="1403"/>
      <c r="M101" s="1404"/>
      <c r="N101" s="1404"/>
      <c r="O101" s="1405"/>
      <c r="P101" s="416" t="e">
        <f>RANK(F101,$F$101:$F$141,0)</f>
        <v>#VALUE!</v>
      </c>
      <c r="Q101" s="416" t="e">
        <f>IF(P101&gt;0,IF(R101=1,P101,CONCATENATE(P101,"-",P101+R101-1)),"-")</f>
        <v>#VALUE!</v>
      </c>
      <c r="R101" s="439">
        <f>SUMIF($P$101:$P$129,P101,$K$101:$K$129)</f>
        <v>3</v>
      </c>
      <c r="S101" s="1417"/>
      <c r="T101" s="1535"/>
      <c r="U101" s="1463"/>
      <c r="V101" s="506" t="e">
        <f>RANK(F101,$F$13:$F$173,0)</f>
        <v>#VALUE!</v>
      </c>
      <c r="W101" s="1320"/>
      <c r="X101" s="416" t="e">
        <f>IF(V101&gt;0,IF(Y101=1,V101,CONCATENATE(V101,"-",V101+Y101-1)),"-")</f>
        <v>#VALUE!</v>
      </c>
      <c r="Y101" s="439">
        <f>SUMIF($V$13:$V$173,V101,$J$5:$J$171)</f>
        <v>12</v>
      </c>
      <c r="Z101" s="1453"/>
      <c r="AA101" s="1371"/>
      <c r="AB101" s="1455"/>
      <c r="AC101" s="388">
        <f>IF(B100&gt;=1,1,0)</f>
        <v>0</v>
      </c>
    </row>
    <row r="102" spans="1:29" ht="12" hidden="1" customHeight="1">
      <c r="A102" s="1361">
        <v>321</v>
      </c>
      <c r="B102" s="1339">
        <f>'Учет 3б'!T429</f>
        <v>0</v>
      </c>
      <c r="C102" s="399">
        <f>'Учет 3б'!T431</f>
        <v>0</v>
      </c>
      <c r="D102" s="511">
        <f>'Учет 3б'!T433</f>
        <v>0</v>
      </c>
      <c r="E102" s="533"/>
      <c r="F102" s="1395"/>
      <c r="G102" s="1396"/>
      <c r="H102" s="380"/>
      <c r="I102" s="380"/>
      <c r="J102" s="380"/>
      <c r="K102" s="1426"/>
      <c r="L102" s="1427"/>
      <c r="M102" s="467"/>
      <c r="N102" s="1425" t="str">
        <f>IF(B102&gt;0,I103,"-")</f>
        <v>-</v>
      </c>
      <c r="O102" s="469"/>
      <c r="P102" s="1432"/>
      <c r="Q102" s="399"/>
      <c r="R102" s="433"/>
      <c r="S102" s="1443" t="e">
        <f t="shared" ref="S102:S112" si="19">Q103</f>
        <v>#VALUE!</v>
      </c>
      <c r="T102" s="1454"/>
      <c r="U102" s="456"/>
      <c r="V102" s="1464"/>
      <c r="W102" s="1461"/>
      <c r="X102" s="400"/>
      <c r="Y102" s="459"/>
      <c r="Z102" s="1315" t="e">
        <f>X103</f>
        <v>#VALUE!</v>
      </c>
      <c r="AA102" s="1480"/>
      <c r="AB102" s="1455"/>
      <c r="AC102" s="388">
        <f>IF(B102&gt;=1,1,0)</f>
        <v>0</v>
      </c>
    </row>
    <row r="103" spans="1:29" ht="12" hidden="1" customHeight="1">
      <c r="A103" s="1361"/>
      <c r="B103" s="1339"/>
      <c r="C103" s="425" t="e">
        <f>'Учет 3б'!T436</f>
        <v>#DIV/0!</v>
      </c>
      <c r="D103" s="542" t="e">
        <f>'Учет 3б'!T437</f>
        <v>#DIV/0!</v>
      </c>
      <c r="E103" s="532" t="str">
        <f>IF(AND(C102=0,D102=0),"-",C103)</f>
        <v>-</v>
      </c>
      <c r="F103" s="1397"/>
      <c r="G103" s="1398"/>
      <c r="H103" s="396" t="e">
        <f>RANK(E103,$E$103:$E$113,0)</f>
        <v>#VALUE!</v>
      </c>
      <c r="I103" s="396" t="e">
        <f>IF(H103&gt;0,IF(M103=1,H103,CONCATENATE(H103,"-",H103+M103-1)),"-")</f>
        <v>#VALUE!</v>
      </c>
      <c r="J103" s="396">
        <v>1</v>
      </c>
      <c r="K103" s="1428"/>
      <c r="L103" s="1429"/>
      <c r="M103" s="468">
        <f>SUMIF($H$103:$H$113,H103,$J$103:$J$113)</f>
        <v>6</v>
      </c>
      <c r="N103" s="1423"/>
      <c r="O103" s="457" t="e">
        <f t="shared" ref="O103:O113" si="20">RANK(E103,$E$89:$E$127,0)</f>
        <v>#VALUE!</v>
      </c>
      <c r="P103" s="1433"/>
      <c r="Q103" s="402" t="e">
        <f t="shared" ref="Q103:Q113" si="21">IF(O103&gt;0,IF(R103=1,O103,CONCATENATE(O103,"-",O103+R103-1)),"-")</f>
        <v>#VALUE!</v>
      </c>
      <c r="R103" s="455">
        <f>SUMIF($O$89:$O$127,O103,$J$89:$J$127)</f>
        <v>18</v>
      </c>
      <c r="S103" s="1373"/>
      <c r="T103" s="1455"/>
      <c r="U103" s="457" t="e">
        <f>RANK(E103,$E$5:$E$171,0)</f>
        <v>#VALUE!</v>
      </c>
      <c r="V103" s="1465"/>
      <c r="W103" s="1462"/>
      <c r="X103" s="402" t="e">
        <f t="shared" ref="X103:X113" si="22">IF(U103&gt;0,IF(Y103=1,U103,CONCATENATE(U103,"-",U103+Y103-1)),"-")</f>
        <v>#VALUE!</v>
      </c>
      <c r="Y103" s="455">
        <f>SUMIF($U$5:$U$171,U103,$J$5:$J$171)</f>
        <v>70</v>
      </c>
      <c r="Z103" s="1316"/>
      <c r="AA103" s="1331"/>
      <c r="AB103" s="1455"/>
      <c r="AC103" s="388">
        <f>IF(B102&gt;=1,1,0)</f>
        <v>0</v>
      </c>
    </row>
    <row r="104" spans="1:29" ht="12" hidden="1" customHeight="1">
      <c r="A104" s="1361">
        <v>322</v>
      </c>
      <c r="B104" s="1339">
        <f>'Учет 3б'!T489</f>
        <v>0</v>
      </c>
      <c r="C104" s="399">
        <f>'Учет 3б'!T491</f>
        <v>0</v>
      </c>
      <c r="D104" s="511">
        <f>'Учет 3б'!T493</f>
        <v>0</v>
      </c>
      <c r="E104" s="533"/>
      <c r="F104" s="1397"/>
      <c r="G104" s="1398"/>
      <c r="H104" s="380"/>
      <c r="I104" s="380"/>
      <c r="J104" s="380"/>
      <c r="K104" s="1428"/>
      <c r="L104" s="1429"/>
      <c r="M104" s="467"/>
      <c r="N104" s="1423" t="str">
        <f>IF(B104&gt;0,I105,"-")</f>
        <v>-</v>
      </c>
      <c r="O104" s="469"/>
      <c r="P104" s="1433"/>
      <c r="Q104" s="399"/>
      <c r="R104" s="433"/>
      <c r="S104" s="1443" t="e">
        <f t="shared" si="19"/>
        <v>#VALUE!</v>
      </c>
      <c r="T104" s="1455"/>
      <c r="U104" s="456"/>
      <c r="V104" s="1465"/>
      <c r="W104" s="1462"/>
      <c r="X104" s="400"/>
      <c r="Y104" s="459"/>
      <c r="Z104" s="1315" t="e">
        <f>X105</f>
        <v>#VALUE!</v>
      </c>
      <c r="AA104" s="1331"/>
      <c r="AB104" s="1455"/>
      <c r="AC104" s="388">
        <f>IF(B104&gt;=1,1,0)</f>
        <v>0</v>
      </c>
    </row>
    <row r="105" spans="1:29" ht="12" hidden="1" customHeight="1">
      <c r="A105" s="1361"/>
      <c r="B105" s="1339"/>
      <c r="C105" s="425" t="e">
        <f>'Учет 3б'!T496</f>
        <v>#DIV/0!</v>
      </c>
      <c r="D105" s="542" t="e">
        <f>'Учет 3б'!T497</f>
        <v>#DIV/0!</v>
      </c>
      <c r="E105" s="532" t="str">
        <f>IF(AND(C104=0,D104=0),"-",C105)</f>
        <v>-</v>
      </c>
      <c r="F105" s="1397"/>
      <c r="G105" s="1398"/>
      <c r="H105" s="396" t="e">
        <f>RANK(E105,$E$103:$E$113,0)</f>
        <v>#VALUE!</v>
      </c>
      <c r="I105" s="396" t="e">
        <f>IF(H105&gt;0,IF(M105=1,H105,CONCATENATE(H105,"-",H105+M105-1)),"-")</f>
        <v>#VALUE!</v>
      </c>
      <c r="J105" s="396">
        <v>1</v>
      </c>
      <c r="K105" s="1428"/>
      <c r="L105" s="1429"/>
      <c r="M105" s="468">
        <f>SUMIF($H$103:$H$113,H105,$J$103:$J$113)</f>
        <v>6</v>
      </c>
      <c r="N105" s="1423"/>
      <c r="O105" s="457" t="e">
        <f t="shared" si="20"/>
        <v>#VALUE!</v>
      </c>
      <c r="P105" s="1433"/>
      <c r="Q105" s="402" t="e">
        <f t="shared" si="21"/>
        <v>#VALUE!</v>
      </c>
      <c r="R105" s="455">
        <f>SUMIF($O$89:$O$127,O105,$J$89:$J$127)</f>
        <v>18</v>
      </c>
      <c r="S105" s="1373"/>
      <c r="T105" s="1455"/>
      <c r="U105" s="457" t="e">
        <f>RANK(E105,$E$5:$E$171,0)</f>
        <v>#VALUE!</v>
      </c>
      <c r="V105" s="1465"/>
      <c r="W105" s="1462"/>
      <c r="X105" s="402" t="e">
        <f t="shared" si="22"/>
        <v>#VALUE!</v>
      </c>
      <c r="Y105" s="455">
        <f>SUMIF($U$5:$U$171,U105,$J$5:$J$171)</f>
        <v>70</v>
      </c>
      <c r="Z105" s="1316"/>
      <c r="AA105" s="1331"/>
      <c r="AB105" s="1455"/>
      <c r="AC105" s="388">
        <f>IF(B104&gt;=1,1,0)</f>
        <v>0</v>
      </c>
    </row>
    <row r="106" spans="1:29" ht="12" hidden="1" customHeight="1">
      <c r="A106" s="1361">
        <v>323</v>
      </c>
      <c r="B106" s="1339">
        <f>'Учет 3б'!T549</f>
        <v>0</v>
      </c>
      <c r="C106" s="399">
        <f>'Учет 3б'!T551</f>
        <v>0</v>
      </c>
      <c r="D106" s="511">
        <f>'Учет 3б'!T553</f>
        <v>0</v>
      </c>
      <c r="E106" s="533"/>
      <c r="F106" s="1397"/>
      <c r="G106" s="1398"/>
      <c r="H106" s="380"/>
      <c r="I106" s="380"/>
      <c r="J106" s="380"/>
      <c r="K106" s="1428"/>
      <c r="L106" s="1429"/>
      <c r="M106" s="467"/>
      <c r="N106" s="1423" t="str">
        <f>IF(B106&gt;0,I107,"-")</f>
        <v>-</v>
      </c>
      <c r="O106" s="469"/>
      <c r="P106" s="1433"/>
      <c r="Q106" s="399"/>
      <c r="R106" s="433"/>
      <c r="S106" s="1443" t="e">
        <f t="shared" si="19"/>
        <v>#VALUE!</v>
      </c>
      <c r="T106" s="1455"/>
      <c r="U106" s="456"/>
      <c r="V106" s="1465"/>
      <c r="W106" s="1462"/>
      <c r="X106" s="400"/>
      <c r="Y106" s="459"/>
      <c r="Z106" s="1315" t="e">
        <f>X107</f>
        <v>#VALUE!</v>
      </c>
      <c r="AA106" s="1331"/>
      <c r="AB106" s="1455"/>
      <c r="AC106" s="388">
        <f>IF(B106&gt;=1,1,0)</f>
        <v>0</v>
      </c>
    </row>
    <row r="107" spans="1:29" ht="12" hidden="1" customHeight="1" thickBot="1">
      <c r="A107" s="1364"/>
      <c r="B107" s="1346"/>
      <c r="C107" s="543" t="e">
        <f>'Учет 3б'!T556</f>
        <v>#DIV/0!</v>
      </c>
      <c r="D107" s="544" t="e">
        <f>'Учет 3б'!T557</f>
        <v>#DIV/0!</v>
      </c>
      <c r="E107" s="532" t="str">
        <f>IF(AND(C106=0,D106=0),"-",C107)</f>
        <v>-</v>
      </c>
      <c r="F107" s="1397"/>
      <c r="G107" s="1398"/>
      <c r="H107" s="396" t="e">
        <f>RANK(E107,$E$103:$E$113,0)</f>
        <v>#VALUE!</v>
      </c>
      <c r="I107" s="396" t="e">
        <f>IF(H107&gt;0,IF(M107=1,H107,CONCATENATE(H107,"-",H107+M107-1)),"-")</f>
        <v>#VALUE!</v>
      </c>
      <c r="J107" s="396">
        <v>1</v>
      </c>
      <c r="K107" s="1428"/>
      <c r="L107" s="1429"/>
      <c r="M107" s="468">
        <f>SUMIF($H$103:$H$113,H107,$J$103:$J$113)</f>
        <v>6</v>
      </c>
      <c r="N107" s="1423"/>
      <c r="O107" s="457" t="e">
        <f t="shared" si="20"/>
        <v>#VALUE!</v>
      </c>
      <c r="P107" s="1433"/>
      <c r="Q107" s="402" t="e">
        <f t="shared" si="21"/>
        <v>#VALUE!</v>
      </c>
      <c r="R107" s="455">
        <f>SUMIF($O$89:$O$127,O107,$J$89:$J$127)</f>
        <v>18</v>
      </c>
      <c r="S107" s="1374"/>
      <c r="T107" s="1456"/>
      <c r="U107" s="457" t="e">
        <f>RANK(E107,$E$5:$E$171,0)</f>
        <v>#VALUE!</v>
      </c>
      <c r="V107" s="1465"/>
      <c r="W107" s="1462"/>
      <c r="X107" s="402" t="e">
        <f t="shared" si="22"/>
        <v>#VALUE!</v>
      </c>
      <c r="Y107" s="455">
        <f>SUMIF($U$5:$U$171,U107,$J$5:$J$171)</f>
        <v>70</v>
      </c>
      <c r="Z107" s="1334"/>
      <c r="AA107" s="1481"/>
      <c r="AB107" s="1456"/>
      <c r="AC107" s="388">
        <f>IF(B106&gt;=1,1,0)</f>
        <v>0</v>
      </c>
    </row>
    <row r="108" spans="1:29" ht="12" hidden="1" customHeight="1">
      <c r="A108" s="1366">
        <v>324</v>
      </c>
      <c r="B108" s="1345">
        <f>'Учет 3б'!T609</f>
        <v>0</v>
      </c>
      <c r="C108" s="401">
        <f>'Учет 3б'!T611</f>
        <v>0</v>
      </c>
      <c r="D108" s="444">
        <f>'Учет 3б'!T613</f>
        <v>0</v>
      </c>
      <c r="E108" s="442"/>
      <c r="F108" s="1397"/>
      <c r="G108" s="1398"/>
      <c r="H108" s="380"/>
      <c r="I108" s="380"/>
      <c r="J108" s="380"/>
      <c r="K108" s="1428"/>
      <c r="L108" s="1429"/>
      <c r="M108" s="467"/>
      <c r="N108" s="1423" t="str">
        <f>IF(B108&gt;0,I109,"-")</f>
        <v>-</v>
      </c>
      <c r="O108" s="469"/>
      <c r="P108" s="1433"/>
      <c r="Q108" s="399"/>
      <c r="R108" s="433"/>
      <c r="S108" s="1499" t="e">
        <f t="shared" si="19"/>
        <v>#VALUE!</v>
      </c>
      <c r="T108" s="1331"/>
      <c r="U108" s="456"/>
      <c r="V108" s="1465"/>
      <c r="W108" s="1462"/>
      <c r="X108" s="400"/>
      <c r="Y108" s="459"/>
      <c r="Z108" s="1445" t="e">
        <f>X109</f>
        <v>#VALUE!</v>
      </c>
      <c r="AA108" s="1331"/>
      <c r="AB108" s="1455"/>
      <c r="AC108" s="388">
        <f>IF(B108&gt;=1,1,0)</f>
        <v>0</v>
      </c>
    </row>
    <row r="109" spans="1:29" ht="12" hidden="1" customHeight="1">
      <c r="A109" s="1361"/>
      <c r="B109" s="1339"/>
      <c r="C109" s="425" t="e">
        <f>'Учет 3б'!T616</f>
        <v>#DIV/0!</v>
      </c>
      <c r="D109" s="434" t="e">
        <f>'Учет 3б'!T617</f>
        <v>#DIV/0!</v>
      </c>
      <c r="E109" s="443" t="str">
        <f>IF(AND(C108=0,D108=0),"-",C109)</f>
        <v>-</v>
      </c>
      <c r="F109" s="1397"/>
      <c r="G109" s="1398"/>
      <c r="H109" s="396" t="e">
        <f>RANK(E109,$E$103:$E$113,0)</f>
        <v>#VALUE!</v>
      </c>
      <c r="I109" s="396" t="e">
        <f>IF(H109&gt;0,IF(M109=1,H109,CONCATENATE(H109,"-",H109+M109-1)),"-")</f>
        <v>#VALUE!</v>
      </c>
      <c r="J109" s="396">
        <v>1</v>
      </c>
      <c r="K109" s="1428"/>
      <c r="L109" s="1429"/>
      <c r="M109" s="468">
        <f>SUMIF($H$103:$H$113,H109,$J$103:$J$113)</f>
        <v>6</v>
      </c>
      <c r="N109" s="1423"/>
      <c r="O109" s="457" t="e">
        <f t="shared" si="20"/>
        <v>#VALUE!</v>
      </c>
      <c r="P109" s="1433"/>
      <c r="Q109" s="402" t="e">
        <f t="shared" si="21"/>
        <v>#VALUE!</v>
      </c>
      <c r="R109" s="455">
        <f>SUMIF($O$89:$O$127,O109,$J$89:$J$127)</f>
        <v>18</v>
      </c>
      <c r="S109" s="1500"/>
      <c r="T109" s="1331"/>
      <c r="U109" s="457" t="e">
        <f>RANK(E109,$E$5:$E$171,0)</f>
        <v>#VALUE!</v>
      </c>
      <c r="V109" s="1465"/>
      <c r="W109" s="1462"/>
      <c r="X109" s="402" t="e">
        <f t="shared" si="22"/>
        <v>#VALUE!</v>
      </c>
      <c r="Y109" s="455">
        <f>SUMIF($U$5:$U$171,U109,$J$5:$J$171)</f>
        <v>70</v>
      </c>
      <c r="Z109" s="1316"/>
      <c r="AA109" s="1331"/>
      <c r="AB109" s="1455"/>
      <c r="AC109" s="388">
        <f>IF(B108&gt;=1,1,0)</f>
        <v>0</v>
      </c>
    </row>
    <row r="110" spans="1:29" ht="12" hidden="1" customHeight="1">
      <c r="A110" s="1361">
        <v>325</v>
      </c>
      <c r="B110" s="1339">
        <f>'Учет 3б'!T669</f>
        <v>0</v>
      </c>
      <c r="C110" s="399">
        <f>'Учет 3б'!T671</f>
        <v>0</v>
      </c>
      <c r="D110" s="433">
        <f>'Учет 3б'!T673</f>
        <v>0</v>
      </c>
      <c r="E110" s="442"/>
      <c r="F110" s="1397"/>
      <c r="G110" s="1398"/>
      <c r="H110" s="380"/>
      <c r="I110" s="380"/>
      <c r="J110" s="380"/>
      <c r="K110" s="1428"/>
      <c r="L110" s="1429"/>
      <c r="M110" s="467"/>
      <c r="N110" s="1423" t="str">
        <f>IF(B110&gt;0,I111,"-")</f>
        <v>-</v>
      </c>
      <c r="O110" s="469"/>
      <c r="P110" s="1433"/>
      <c r="Q110" s="399"/>
      <c r="R110" s="433"/>
      <c r="S110" s="1502" t="e">
        <f t="shared" si="19"/>
        <v>#VALUE!</v>
      </c>
      <c r="T110" s="1331"/>
      <c r="U110" s="456"/>
      <c r="V110" s="1465"/>
      <c r="W110" s="1462"/>
      <c r="X110" s="400"/>
      <c r="Y110" s="459"/>
      <c r="Z110" s="1315" t="e">
        <f>X111</f>
        <v>#VALUE!</v>
      </c>
      <c r="AA110" s="1331"/>
      <c r="AB110" s="1455"/>
      <c r="AC110" s="388">
        <f>IF(B110&gt;=1,1,0)</f>
        <v>0</v>
      </c>
    </row>
    <row r="111" spans="1:29" ht="12" hidden="1" customHeight="1">
      <c r="A111" s="1361"/>
      <c r="B111" s="1339"/>
      <c r="C111" s="425" t="e">
        <f>'Учет 3б'!T676</f>
        <v>#DIV/0!</v>
      </c>
      <c r="D111" s="434" t="e">
        <f>'Учет 3б'!T677</f>
        <v>#DIV/0!</v>
      </c>
      <c r="E111" s="443" t="str">
        <f>IF(AND(C110=0,D110=0),"-",C111)</f>
        <v>-</v>
      </c>
      <c r="F111" s="1397"/>
      <c r="G111" s="1398"/>
      <c r="H111" s="396" t="e">
        <f>RANK(E111,$E$103:$E$113,0)</f>
        <v>#VALUE!</v>
      </c>
      <c r="I111" s="396" t="e">
        <f>IF(H111&gt;0,IF(M111=1,H111,CONCATENATE(H111,"-",H111+M111-1)),"-")</f>
        <v>#VALUE!</v>
      </c>
      <c r="J111" s="396">
        <v>1</v>
      </c>
      <c r="K111" s="1428"/>
      <c r="L111" s="1429"/>
      <c r="M111" s="468">
        <f>SUMIF($H$103:$H$113,H111,$J$103:$J$113)</f>
        <v>6</v>
      </c>
      <c r="N111" s="1423"/>
      <c r="O111" s="457" t="e">
        <f t="shared" si="20"/>
        <v>#VALUE!</v>
      </c>
      <c r="P111" s="1433"/>
      <c r="Q111" s="402" t="e">
        <f t="shared" si="21"/>
        <v>#VALUE!</v>
      </c>
      <c r="R111" s="455">
        <f>SUMIF($O$89:$O$127,O111,$J$89:$J$127)</f>
        <v>18</v>
      </c>
      <c r="S111" s="1500"/>
      <c r="T111" s="1331"/>
      <c r="U111" s="457" t="e">
        <f>RANK(E111,$E$5:$E$171,0)</f>
        <v>#VALUE!</v>
      </c>
      <c r="V111" s="1465"/>
      <c r="W111" s="1462"/>
      <c r="X111" s="402" t="e">
        <f t="shared" si="22"/>
        <v>#VALUE!</v>
      </c>
      <c r="Y111" s="455">
        <f>SUMIF($U$5:$U$171,U111,$J$5:$J$171)</f>
        <v>70</v>
      </c>
      <c r="Z111" s="1316"/>
      <c r="AA111" s="1331"/>
      <c r="AB111" s="1455"/>
      <c r="AC111" s="388">
        <f>IF(B110&gt;=1,1,0)</f>
        <v>0</v>
      </c>
    </row>
    <row r="112" spans="1:29" ht="12" hidden="1" customHeight="1">
      <c r="A112" s="1361">
        <v>326</v>
      </c>
      <c r="B112" s="1339">
        <f>'Учет 3б'!T729</f>
        <v>0</v>
      </c>
      <c r="C112" s="399">
        <f>'Учет 3б'!T731</f>
        <v>0</v>
      </c>
      <c r="D112" s="433">
        <f>'Учет 3б'!T733</f>
        <v>0</v>
      </c>
      <c r="E112" s="442"/>
      <c r="F112" s="1397"/>
      <c r="G112" s="1398"/>
      <c r="H112" s="380"/>
      <c r="I112" s="380"/>
      <c r="J112" s="380"/>
      <c r="K112" s="1428"/>
      <c r="L112" s="1429"/>
      <c r="M112" s="467"/>
      <c r="N112" s="1423" t="str">
        <f>IF(B112&gt;0,I113,"-")</f>
        <v>-</v>
      </c>
      <c r="O112" s="469"/>
      <c r="P112" s="1433"/>
      <c r="Q112" s="399"/>
      <c r="R112" s="433"/>
      <c r="S112" s="1502" t="e">
        <f t="shared" si="19"/>
        <v>#VALUE!</v>
      </c>
      <c r="T112" s="1331"/>
      <c r="U112" s="456"/>
      <c r="V112" s="1465"/>
      <c r="W112" s="1462"/>
      <c r="X112" s="400"/>
      <c r="Y112" s="459"/>
      <c r="Z112" s="1315" t="e">
        <f>X113</f>
        <v>#VALUE!</v>
      </c>
      <c r="AA112" s="1331"/>
      <c r="AB112" s="1455"/>
      <c r="AC112" s="388">
        <f>IF(B112&gt;=1,1,0)</f>
        <v>0</v>
      </c>
    </row>
    <row r="113" spans="1:29" ht="12" hidden="1" customHeight="1" thickBot="1">
      <c r="A113" s="1365"/>
      <c r="B113" s="1340"/>
      <c r="C113" s="540" t="e">
        <f>'Учет 3б'!T736</f>
        <v>#DIV/0!</v>
      </c>
      <c r="D113" s="541" t="e">
        <f>'Учет 3б'!T737</f>
        <v>#DIV/0!</v>
      </c>
      <c r="E113" s="443" t="str">
        <f>IF(AND(C112=0,D112=0),"-",C113)</f>
        <v>-</v>
      </c>
      <c r="F113" s="1399"/>
      <c r="G113" s="1400"/>
      <c r="H113" s="396" t="e">
        <f>RANK(E113,$E$103:$E$113,0)</f>
        <v>#VALUE!</v>
      </c>
      <c r="I113" s="396" t="e">
        <f>IF(H113&gt;0,IF(M113=1,H113,CONCATENATE(H113,"-",H113+M113-1)),"-")</f>
        <v>#VALUE!</v>
      </c>
      <c r="J113" s="396">
        <v>1</v>
      </c>
      <c r="K113" s="1430"/>
      <c r="L113" s="1431"/>
      <c r="M113" s="468">
        <f>SUMIF($H$103:$H$113,H113,$J$103:$J$113)</f>
        <v>6</v>
      </c>
      <c r="N113" s="1424"/>
      <c r="O113" s="457" t="e">
        <f t="shared" si="20"/>
        <v>#VALUE!</v>
      </c>
      <c r="P113" s="1434"/>
      <c r="Q113" s="402" t="e">
        <f t="shared" si="21"/>
        <v>#VALUE!</v>
      </c>
      <c r="R113" s="455">
        <f>SUMIF($O$89:$O$127,O113,$J$89:$J$127)</f>
        <v>18</v>
      </c>
      <c r="S113" s="1503"/>
      <c r="T113" s="1331"/>
      <c r="U113" s="457" t="e">
        <f>RANK(E113,$E$5:$E$171,0)</f>
        <v>#VALUE!</v>
      </c>
      <c r="V113" s="1466"/>
      <c r="W113" s="1463"/>
      <c r="X113" s="402" t="e">
        <f t="shared" si="22"/>
        <v>#VALUE!</v>
      </c>
      <c r="Y113" s="455">
        <f>SUMIF($U$5:$U$171,U113,$J$5:$J$171)</f>
        <v>70</v>
      </c>
      <c r="Z113" s="1479"/>
      <c r="AA113" s="1331"/>
      <c r="AB113" s="1455"/>
      <c r="AC113" s="388">
        <f>IF(B112&gt;=1,1,0)</f>
        <v>0</v>
      </c>
    </row>
    <row r="114" spans="1:29" ht="12" hidden="1" customHeight="1">
      <c r="A114" s="1370" t="s">
        <v>424</v>
      </c>
      <c r="B114" s="1341">
        <f>'Учет 3б'!T742</f>
        <v>0</v>
      </c>
      <c r="C114" s="554">
        <f>'Учет 3б'!T744</f>
        <v>0</v>
      </c>
      <c r="D114" s="555">
        <f>'Учет 3б'!T746</f>
        <v>0</v>
      </c>
      <c r="E114" s="1376"/>
      <c r="F114" s="481"/>
      <c r="G114" s="1401"/>
      <c r="H114" s="1389"/>
      <c r="I114" s="1390"/>
      <c r="J114" s="1391"/>
      <c r="K114" s="479"/>
      <c r="L114" s="1403"/>
      <c r="M114" s="1404"/>
      <c r="N114" s="1404"/>
      <c r="O114" s="1405"/>
      <c r="P114" s="416"/>
      <c r="Q114" s="416"/>
      <c r="R114" s="439"/>
      <c r="S114" s="1416"/>
      <c r="T114" s="1510" t="e">
        <f>Q115</f>
        <v>#VALUE!</v>
      </c>
      <c r="U114" s="1461"/>
      <c r="V114" s="505"/>
      <c r="W114" s="1320"/>
      <c r="X114" s="417"/>
      <c r="Y114" s="464"/>
      <c r="Z114" s="1451"/>
      <c r="AA114" s="1512" t="e">
        <f>X115</f>
        <v>#VALUE!</v>
      </c>
      <c r="AB114" s="1454"/>
      <c r="AC114" s="388">
        <f>IF(B114&gt;=1,1,0)</f>
        <v>0</v>
      </c>
    </row>
    <row r="115" spans="1:29" ht="12" hidden="1" customHeight="1" thickBot="1">
      <c r="A115" s="1371"/>
      <c r="B115" s="1342"/>
      <c r="C115" s="418" t="e">
        <f>'Учет 3б'!T749</f>
        <v>#DIV/0!</v>
      </c>
      <c r="D115" s="556" t="e">
        <f>'Учет 3б'!T750</f>
        <v>#DIV/0!</v>
      </c>
      <c r="E115" s="1377"/>
      <c r="F115" s="480" t="str">
        <f>IF(AND(C114=0,D114=0),"-",C115)</f>
        <v>-</v>
      </c>
      <c r="G115" s="1401"/>
      <c r="H115" s="1392"/>
      <c r="I115" s="1393"/>
      <c r="J115" s="1394"/>
      <c r="K115" s="478">
        <v>1</v>
      </c>
      <c r="L115" s="1403"/>
      <c r="M115" s="1404"/>
      <c r="N115" s="1404"/>
      <c r="O115" s="1405"/>
      <c r="P115" s="416" t="e">
        <f>RANK(F115,$F$101:$F$141,0)</f>
        <v>#VALUE!</v>
      </c>
      <c r="Q115" s="416" t="e">
        <f>IF(P115&gt;0,IF(R115=1,P115,CONCATENATE(P115,"-",P115+R115-1)),"-")</f>
        <v>#VALUE!</v>
      </c>
      <c r="R115" s="439">
        <f>SUMIF($P$101:$P$129,P115,$K$101:$K$129)</f>
        <v>3</v>
      </c>
      <c r="S115" s="1417"/>
      <c r="T115" s="1511"/>
      <c r="U115" s="1463"/>
      <c r="V115" s="506" t="e">
        <f>RANK(F115,$F$13:$F$173,0)</f>
        <v>#VALUE!</v>
      </c>
      <c r="W115" s="1320"/>
      <c r="X115" s="416" t="e">
        <f>IF(V115&gt;0,IF(Y115=1,V115,CONCATENATE(V115,"-",V115+Y115-1)),"-")</f>
        <v>#VALUE!</v>
      </c>
      <c r="Y115" s="439">
        <f>SUMIF($V$13:$V$173,V115,$J$5:$J$171)</f>
        <v>12</v>
      </c>
      <c r="Z115" s="1453"/>
      <c r="AA115" s="1371"/>
      <c r="AB115" s="1455"/>
      <c r="AC115" s="388">
        <f>IF(B114&gt;=1,1,0)</f>
        <v>0</v>
      </c>
    </row>
    <row r="116" spans="1:29" ht="12" hidden="1" customHeight="1">
      <c r="A116" s="1361">
        <v>331</v>
      </c>
      <c r="B116" s="1339">
        <f>'Учет 3б'!T803</f>
        <v>0</v>
      </c>
      <c r="C116" s="399">
        <f>'Учет 3б'!T805</f>
        <v>0</v>
      </c>
      <c r="D116" s="511">
        <f>'Учет 3б'!T807</f>
        <v>0</v>
      </c>
      <c r="E116" s="533"/>
      <c r="F116" s="1395"/>
      <c r="G116" s="1396"/>
      <c r="H116" s="380"/>
      <c r="I116" s="380"/>
      <c r="J116" s="380"/>
      <c r="K116" s="1426"/>
      <c r="L116" s="1427"/>
      <c r="M116" s="467"/>
      <c r="N116" s="1425" t="str">
        <f>IF(B116&gt;0,I117,"-")</f>
        <v>-</v>
      </c>
      <c r="O116" s="469"/>
      <c r="P116" s="1432"/>
      <c r="Q116" s="399"/>
      <c r="R116" s="433"/>
      <c r="S116" s="1443" t="e">
        <f t="shared" ref="S116:S126" si="23">Q117</f>
        <v>#VALUE!</v>
      </c>
      <c r="T116" s="1454"/>
      <c r="U116" s="456"/>
      <c r="V116" s="1464"/>
      <c r="W116" s="1461"/>
      <c r="X116" s="400"/>
      <c r="Y116" s="459"/>
      <c r="Z116" s="1315" t="e">
        <f>X117</f>
        <v>#VALUE!</v>
      </c>
      <c r="AA116" s="1480"/>
      <c r="AB116" s="1455"/>
      <c r="AC116" s="388">
        <f>IF(B116&gt;=1,1,0)</f>
        <v>0</v>
      </c>
    </row>
    <row r="117" spans="1:29" ht="12" hidden="1" customHeight="1">
      <c r="A117" s="1361"/>
      <c r="B117" s="1339"/>
      <c r="C117" s="425" t="e">
        <f>'Учет 3б'!T810</f>
        <v>#DIV/0!</v>
      </c>
      <c r="D117" s="542" t="e">
        <f>'Учет 3б'!T811</f>
        <v>#DIV/0!</v>
      </c>
      <c r="E117" s="532" t="str">
        <f>IF(AND(C116=0,D116=0),"-",C117)</f>
        <v>-</v>
      </c>
      <c r="F117" s="1397"/>
      <c r="G117" s="1398"/>
      <c r="H117" s="396" t="e">
        <f>RANK(E117,$E$117:$E$127,0)</f>
        <v>#VALUE!</v>
      </c>
      <c r="I117" s="396" t="e">
        <f>IF(H117&gt;0,IF(M117=1,H117,CONCATENATE(H117,"-",H117+M117-1)),"-")</f>
        <v>#VALUE!</v>
      </c>
      <c r="J117" s="396">
        <v>1</v>
      </c>
      <c r="K117" s="1428"/>
      <c r="L117" s="1429"/>
      <c r="M117" s="468">
        <f>SUMIF($H$117:$H$127,H117,$J$117:$J$127)</f>
        <v>6</v>
      </c>
      <c r="N117" s="1423"/>
      <c r="O117" s="457" t="e">
        <f t="shared" ref="O117:O127" si="24">RANK(E117,$E$89:$E$127,0)</f>
        <v>#VALUE!</v>
      </c>
      <c r="P117" s="1433"/>
      <c r="Q117" s="402" t="e">
        <f t="shared" ref="Q117:Q127" si="25">IF(O117&gt;0,IF(R117=1,O117,CONCATENATE(O117,"-",O117+R117-1)),"-")</f>
        <v>#VALUE!</v>
      </c>
      <c r="R117" s="455">
        <f>SUMIF($O$89:$O$127,O117,$J$89:$J$127)</f>
        <v>18</v>
      </c>
      <c r="S117" s="1373"/>
      <c r="T117" s="1455"/>
      <c r="U117" s="457" t="e">
        <f>RANK(E117,$E$5:$E$171,0)</f>
        <v>#VALUE!</v>
      </c>
      <c r="V117" s="1465"/>
      <c r="W117" s="1462"/>
      <c r="X117" s="402" t="e">
        <f t="shared" ref="X117:X127" si="26">IF(U117&gt;0,IF(Y117=1,U117,CONCATENATE(U117,"-",U117+Y117-1)),"-")</f>
        <v>#VALUE!</v>
      </c>
      <c r="Y117" s="455">
        <f>SUMIF($U$5:$U$171,U117,$J$5:$J$171)</f>
        <v>70</v>
      </c>
      <c r="Z117" s="1316"/>
      <c r="AA117" s="1331"/>
      <c r="AB117" s="1455"/>
      <c r="AC117" s="388">
        <f>IF(B116&gt;=1,1,0)</f>
        <v>0</v>
      </c>
    </row>
    <row r="118" spans="1:29" ht="12" hidden="1" customHeight="1">
      <c r="A118" s="1361">
        <v>332</v>
      </c>
      <c r="B118" s="1339">
        <f>'Учет 3б'!T863</f>
        <v>0</v>
      </c>
      <c r="C118" s="399">
        <f>'Учет 3б'!T865</f>
        <v>0</v>
      </c>
      <c r="D118" s="511">
        <f>'Учет 3б'!T867</f>
        <v>0</v>
      </c>
      <c r="E118" s="533"/>
      <c r="F118" s="1397"/>
      <c r="G118" s="1398"/>
      <c r="H118" s="380"/>
      <c r="I118" s="380"/>
      <c r="J118" s="380"/>
      <c r="K118" s="1428"/>
      <c r="L118" s="1429"/>
      <c r="M118" s="467"/>
      <c r="N118" s="1423" t="str">
        <f>IF(B118&gt;0,I119,"-")</f>
        <v>-</v>
      </c>
      <c r="O118" s="469"/>
      <c r="P118" s="1433"/>
      <c r="Q118" s="399"/>
      <c r="R118" s="433"/>
      <c r="S118" s="1443" t="e">
        <f t="shared" si="23"/>
        <v>#VALUE!</v>
      </c>
      <c r="T118" s="1455"/>
      <c r="U118" s="456"/>
      <c r="V118" s="1465"/>
      <c r="W118" s="1462"/>
      <c r="X118" s="400"/>
      <c r="Y118" s="459"/>
      <c r="Z118" s="1315" t="e">
        <f>X119</f>
        <v>#VALUE!</v>
      </c>
      <c r="AA118" s="1331"/>
      <c r="AB118" s="1455"/>
      <c r="AC118" s="388">
        <f>IF(B118&gt;=1,1,0)</f>
        <v>0</v>
      </c>
    </row>
    <row r="119" spans="1:29" ht="12" hidden="1" customHeight="1">
      <c r="A119" s="1361"/>
      <c r="B119" s="1339"/>
      <c r="C119" s="425" t="e">
        <f>'Учет 3б'!T870</f>
        <v>#DIV/0!</v>
      </c>
      <c r="D119" s="542" t="e">
        <f>'Учет 3б'!T871</f>
        <v>#DIV/0!</v>
      </c>
      <c r="E119" s="532" t="str">
        <f>IF(AND(C118=0,D118=0),"-",C119)</f>
        <v>-</v>
      </c>
      <c r="F119" s="1397"/>
      <c r="G119" s="1398"/>
      <c r="H119" s="396" t="e">
        <f>RANK(E119,$E$117:$E$127,0)</f>
        <v>#VALUE!</v>
      </c>
      <c r="I119" s="396" t="e">
        <f>IF(H119&gt;0,IF(M119=1,H119,CONCATENATE(H119,"-",H119+M119-1)),"-")</f>
        <v>#VALUE!</v>
      </c>
      <c r="J119" s="396">
        <v>1</v>
      </c>
      <c r="K119" s="1428"/>
      <c r="L119" s="1429"/>
      <c r="M119" s="468">
        <f>SUMIF($H$117:$H$127,H119,$J$117:$J$127)</f>
        <v>6</v>
      </c>
      <c r="N119" s="1423"/>
      <c r="O119" s="457" t="e">
        <f t="shared" si="24"/>
        <v>#VALUE!</v>
      </c>
      <c r="P119" s="1433"/>
      <c r="Q119" s="402" t="e">
        <f t="shared" si="25"/>
        <v>#VALUE!</v>
      </c>
      <c r="R119" s="455">
        <f>SUMIF($O$89:$O$127,O119,$J$89:$J$127)</f>
        <v>18</v>
      </c>
      <c r="S119" s="1373"/>
      <c r="T119" s="1455"/>
      <c r="U119" s="457" t="e">
        <f>RANK(E119,$E$5:$E$171,0)</f>
        <v>#VALUE!</v>
      </c>
      <c r="V119" s="1465"/>
      <c r="W119" s="1462"/>
      <c r="X119" s="402" t="e">
        <f t="shared" si="26"/>
        <v>#VALUE!</v>
      </c>
      <c r="Y119" s="455">
        <f>SUMIF($U$5:$U$171,U119,$J$5:$J$171)</f>
        <v>70</v>
      </c>
      <c r="Z119" s="1316"/>
      <c r="AA119" s="1331"/>
      <c r="AB119" s="1455"/>
      <c r="AC119" s="388">
        <f>IF(B118&gt;=1,1,0)</f>
        <v>0</v>
      </c>
    </row>
    <row r="120" spans="1:29" ht="12" hidden="1" customHeight="1">
      <c r="A120" s="1361">
        <v>333</v>
      </c>
      <c r="B120" s="1339">
        <f>'Учет 3б'!T923</f>
        <v>0</v>
      </c>
      <c r="C120" s="399">
        <f>'Учет 3б'!T925</f>
        <v>0</v>
      </c>
      <c r="D120" s="511">
        <f>'Учет 3б'!T927</f>
        <v>0</v>
      </c>
      <c r="E120" s="533"/>
      <c r="F120" s="1397"/>
      <c r="G120" s="1398"/>
      <c r="H120" s="380"/>
      <c r="I120" s="380"/>
      <c r="J120" s="380"/>
      <c r="K120" s="1428"/>
      <c r="L120" s="1429"/>
      <c r="M120" s="467"/>
      <c r="N120" s="1423" t="str">
        <f>IF(B120&gt;0,I121,"-")</f>
        <v>-</v>
      </c>
      <c r="O120" s="469"/>
      <c r="P120" s="1433"/>
      <c r="Q120" s="399"/>
      <c r="R120" s="433"/>
      <c r="S120" s="1443" t="e">
        <f t="shared" si="23"/>
        <v>#VALUE!</v>
      </c>
      <c r="T120" s="1455"/>
      <c r="U120" s="456"/>
      <c r="V120" s="1465"/>
      <c r="W120" s="1462"/>
      <c r="X120" s="400"/>
      <c r="Y120" s="459"/>
      <c r="Z120" s="1315" t="e">
        <f>X121</f>
        <v>#VALUE!</v>
      </c>
      <c r="AA120" s="1331"/>
      <c r="AB120" s="1455"/>
      <c r="AC120" s="388">
        <f>IF(B120&gt;=1,1,0)</f>
        <v>0</v>
      </c>
    </row>
    <row r="121" spans="1:29" ht="12" hidden="1" customHeight="1" thickBot="1">
      <c r="A121" s="1364"/>
      <c r="B121" s="1346"/>
      <c r="C121" s="543" t="e">
        <f>'Учет 3б'!T930</f>
        <v>#DIV/0!</v>
      </c>
      <c r="D121" s="544" t="e">
        <f>'Учет 3б'!T931</f>
        <v>#DIV/0!</v>
      </c>
      <c r="E121" s="532" t="str">
        <f>IF(AND(C120=0,D120=0),"-",C121)</f>
        <v>-</v>
      </c>
      <c r="F121" s="1397"/>
      <c r="G121" s="1398"/>
      <c r="H121" s="396" t="e">
        <f>RANK(E121,$E$117:$E$127,0)</f>
        <v>#VALUE!</v>
      </c>
      <c r="I121" s="396" t="e">
        <f>IF(H121&gt;0,IF(M121=1,H121,CONCATENATE(H121,"-",H121+M121-1)),"-")</f>
        <v>#VALUE!</v>
      </c>
      <c r="J121" s="396">
        <v>1</v>
      </c>
      <c r="K121" s="1428"/>
      <c r="L121" s="1429"/>
      <c r="M121" s="468">
        <f>SUMIF($H$117:$H$127,H121,$J$117:$J$127)</f>
        <v>6</v>
      </c>
      <c r="N121" s="1423"/>
      <c r="O121" s="457" t="e">
        <f t="shared" si="24"/>
        <v>#VALUE!</v>
      </c>
      <c r="P121" s="1433"/>
      <c r="Q121" s="402" t="e">
        <f t="shared" si="25"/>
        <v>#VALUE!</v>
      </c>
      <c r="R121" s="455">
        <f>SUMIF($O$89:$O$127,O121,$J$89:$J$127)</f>
        <v>18</v>
      </c>
      <c r="S121" s="1374"/>
      <c r="T121" s="1456"/>
      <c r="U121" s="457" t="e">
        <f>RANK(E121,$E$5:$E$171,0)</f>
        <v>#VALUE!</v>
      </c>
      <c r="V121" s="1465"/>
      <c r="W121" s="1462"/>
      <c r="X121" s="402" t="e">
        <f t="shared" si="26"/>
        <v>#VALUE!</v>
      </c>
      <c r="Y121" s="455">
        <f>SUMIF($U$5:$U$171,U121,$J$5:$J$171)</f>
        <v>70</v>
      </c>
      <c r="Z121" s="1334"/>
      <c r="AA121" s="1481"/>
      <c r="AB121" s="1456"/>
      <c r="AC121" s="388">
        <f>IF(B120&gt;=1,1,0)</f>
        <v>0</v>
      </c>
    </row>
    <row r="122" spans="1:29" ht="12" hidden="1" customHeight="1">
      <c r="A122" s="1366">
        <v>334</v>
      </c>
      <c r="B122" s="1345">
        <f>'Учет 3б'!T983</f>
        <v>0</v>
      </c>
      <c r="C122" s="401">
        <f>'Учет 3б'!T985</f>
        <v>0</v>
      </c>
      <c r="D122" s="444">
        <f>'Учет 3б'!T987</f>
        <v>0</v>
      </c>
      <c r="E122" s="442"/>
      <c r="F122" s="1397"/>
      <c r="G122" s="1398"/>
      <c r="H122" s="380"/>
      <c r="I122" s="380"/>
      <c r="J122" s="380"/>
      <c r="K122" s="1428"/>
      <c r="L122" s="1429"/>
      <c r="M122" s="467"/>
      <c r="N122" s="1423" t="str">
        <f>IF(B122&gt;0,I123,"-")</f>
        <v>-</v>
      </c>
      <c r="O122" s="469"/>
      <c r="P122" s="1433"/>
      <c r="Q122" s="399"/>
      <c r="R122" s="433"/>
      <c r="S122" s="1499" t="e">
        <f t="shared" si="23"/>
        <v>#VALUE!</v>
      </c>
      <c r="T122" s="1331"/>
      <c r="U122" s="456"/>
      <c r="V122" s="1465"/>
      <c r="W122" s="1462"/>
      <c r="X122" s="400"/>
      <c r="Y122" s="459"/>
      <c r="Z122" s="1445" t="e">
        <f>X123</f>
        <v>#VALUE!</v>
      </c>
      <c r="AA122" s="1331"/>
      <c r="AB122" s="1455"/>
      <c r="AC122" s="388">
        <f>IF(B122&gt;=1,1,0)</f>
        <v>0</v>
      </c>
    </row>
    <row r="123" spans="1:29" ht="12" hidden="1" customHeight="1">
      <c r="A123" s="1361"/>
      <c r="B123" s="1339"/>
      <c r="C123" s="425" t="e">
        <f>'Учет 3б'!T990</f>
        <v>#DIV/0!</v>
      </c>
      <c r="D123" s="434" t="e">
        <f>'Учет 3б'!T991</f>
        <v>#DIV/0!</v>
      </c>
      <c r="E123" s="443" t="str">
        <f>IF(AND(C122=0,D122=0),"-",C123)</f>
        <v>-</v>
      </c>
      <c r="F123" s="1397"/>
      <c r="G123" s="1398"/>
      <c r="H123" s="396" t="e">
        <f>RANK(E123,$E$117:$E$127,0)</f>
        <v>#VALUE!</v>
      </c>
      <c r="I123" s="396" t="e">
        <f>IF(H123&gt;0,IF(M123=1,H123,CONCATENATE(H123,"-",H123+M123-1)),"-")</f>
        <v>#VALUE!</v>
      </c>
      <c r="J123" s="396">
        <v>1</v>
      </c>
      <c r="K123" s="1428"/>
      <c r="L123" s="1429"/>
      <c r="M123" s="468">
        <f>SUMIF($H$117:$H$127,H123,$J$117:$J$127)</f>
        <v>6</v>
      </c>
      <c r="N123" s="1423"/>
      <c r="O123" s="457" t="e">
        <f t="shared" si="24"/>
        <v>#VALUE!</v>
      </c>
      <c r="P123" s="1433"/>
      <c r="Q123" s="402" t="e">
        <f t="shared" si="25"/>
        <v>#VALUE!</v>
      </c>
      <c r="R123" s="455">
        <f>SUMIF($O$89:$O$127,O123,$J$89:$J$127)</f>
        <v>18</v>
      </c>
      <c r="S123" s="1500"/>
      <c r="T123" s="1331"/>
      <c r="U123" s="457" t="e">
        <f>RANK(E123,$E$5:$E$171,0)</f>
        <v>#VALUE!</v>
      </c>
      <c r="V123" s="1465"/>
      <c r="W123" s="1462"/>
      <c r="X123" s="402" t="e">
        <f t="shared" si="26"/>
        <v>#VALUE!</v>
      </c>
      <c r="Y123" s="455">
        <f>SUMIF($U$5:$U$171,U123,$J$5:$J$171)</f>
        <v>70</v>
      </c>
      <c r="Z123" s="1316"/>
      <c r="AA123" s="1331"/>
      <c r="AB123" s="1455"/>
      <c r="AC123" s="388">
        <f>IF(B122&gt;=1,1,0)</f>
        <v>0</v>
      </c>
    </row>
    <row r="124" spans="1:29" ht="12" hidden="1" customHeight="1">
      <c r="A124" s="1361">
        <v>335</v>
      </c>
      <c r="B124" s="1339">
        <f>'Учет 3б'!T1043</f>
        <v>0</v>
      </c>
      <c r="C124" s="399">
        <f>'Учет 3б'!T1045</f>
        <v>0</v>
      </c>
      <c r="D124" s="433">
        <f>'Учет 3б'!T1047</f>
        <v>0</v>
      </c>
      <c r="E124" s="442"/>
      <c r="F124" s="1397"/>
      <c r="G124" s="1398"/>
      <c r="H124" s="380"/>
      <c r="I124" s="380"/>
      <c r="J124" s="380"/>
      <c r="K124" s="1428"/>
      <c r="L124" s="1429"/>
      <c r="M124" s="467"/>
      <c r="N124" s="1423" t="str">
        <f>IF(B124&gt;0,I125,"-")</f>
        <v>-</v>
      </c>
      <c r="O124" s="469"/>
      <c r="P124" s="1433"/>
      <c r="Q124" s="399"/>
      <c r="R124" s="433"/>
      <c r="S124" s="1502" t="e">
        <f t="shared" si="23"/>
        <v>#VALUE!</v>
      </c>
      <c r="T124" s="1331"/>
      <c r="U124" s="456"/>
      <c r="V124" s="1465"/>
      <c r="W124" s="1462"/>
      <c r="X124" s="400"/>
      <c r="Y124" s="459"/>
      <c r="Z124" s="1315" t="e">
        <f>X125</f>
        <v>#VALUE!</v>
      </c>
      <c r="AA124" s="1331"/>
      <c r="AB124" s="1455"/>
      <c r="AC124" s="388">
        <f>IF(B124&gt;=1,1,0)</f>
        <v>0</v>
      </c>
    </row>
    <row r="125" spans="1:29" ht="12" hidden="1" customHeight="1">
      <c r="A125" s="1361"/>
      <c r="B125" s="1339"/>
      <c r="C125" s="425" t="e">
        <f>'Учет 3б'!T1050</f>
        <v>#DIV/0!</v>
      </c>
      <c r="D125" s="434" t="e">
        <f>'Учет 3б'!T1051</f>
        <v>#DIV/0!</v>
      </c>
      <c r="E125" s="443" t="str">
        <f>IF(AND(C124=0,D124=0),"-",C125)</f>
        <v>-</v>
      </c>
      <c r="F125" s="1397"/>
      <c r="G125" s="1398"/>
      <c r="H125" s="396" t="e">
        <f>RANK(E125,$E$117:$E$127,0)</f>
        <v>#VALUE!</v>
      </c>
      <c r="I125" s="396" t="e">
        <f>IF(H125&gt;0,IF(M125=1,H125,CONCATENATE(H125,"-",H125+M125-1)),"-")</f>
        <v>#VALUE!</v>
      </c>
      <c r="J125" s="396">
        <v>1</v>
      </c>
      <c r="K125" s="1428"/>
      <c r="L125" s="1429"/>
      <c r="M125" s="468">
        <f>SUMIF($H$117:$H$127,H125,$J$117:$J$127)</f>
        <v>6</v>
      </c>
      <c r="N125" s="1423"/>
      <c r="O125" s="457" t="e">
        <f t="shared" si="24"/>
        <v>#VALUE!</v>
      </c>
      <c r="P125" s="1433"/>
      <c r="Q125" s="402" t="e">
        <f t="shared" si="25"/>
        <v>#VALUE!</v>
      </c>
      <c r="R125" s="455">
        <f>SUMIF($O$89:$O$127,O125,$J$89:$J$127)</f>
        <v>18</v>
      </c>
      <c r="S125" s="1500"/>
      <c r="T125" s="1331"/>
      <c r="U125" s="457" t="e">
        <f>RANK(E125,$E$5:$E$171,0)</f>
        <v>#VALUE!</v>
      </c>
      <c r="V125" s="1465"/>
      <c r="W125" s="1462"/>
      <c r="X125" s="402" t="e">
        <f t="shared" si="26"/>
        <v>#VALUE!</v>
      </c>
      <c r="Y125" s="455">
        <f>SUMIF($U$5:$U$171,U125,$J$5:$J$171)</f>
        <v>70</v>
      </c>
      <c r="Z125" s="1316"/>
      <c r="AA125" s="1331"/>
      <c r="AB125" s="1455"/>
      <c r="AC125" s="388">
        <f>IF(B124&gt;=1,1,0)</f>
        <v>0</v>
      </c>
    </row>
    <row r="126" spans="1:29" ht="12" hidden="1" customHeight="1">
      <c r="A126" s="1361">
        <v>336</v>
      </c>
      <c r="B126" s="1339">
        <f>'Учет 3б'!T1103</f>
        <v>0</v>
      </c>
      <c r="C126" s="399">
        <f>'Учет 3б'!T1105</f>
        <v>0</v>
      </c>
      <c r="D126" s="433">
        <f>'Учет 3б'!T1107</f>
        <v>0</v>
      </c>
      <c r="E126" s="442"/>
      <c r="F126" s="1397"/>
      <c r="G126" s="1398"/>
      <c r="H126" s="380"/>
      <c r="I126" s="380"/>
      <c r="J126" s="380"/>
      <c r="K126" s="1428"/>
      <c r="L126" s="1429"/>
      <c r="M126" s="467"/>
      <c r="N126" s="1423" t="str">
        <f>IF(B126&gt;0,I127,"-")</f>
        <v>-</v>
      </c>
      <c r="O126" s="469"/>
      <c r="P126" s="1433"/>
      <c r="Q126" s="399"/>
      <c r="R126" s="433"/>
      <c r="S126" s="1502" t="e">
        <f t="shared" si="23"/>
        <v>#VALUE!</v>
      </c>
      <c r="T126" s="1331"/>
      <c r="U126" s="456"/>
      <c r="V126" s="1465"/>
      <c r="W126" s="1462"/>
      <c r="X126" s="400"/>
      <c r="Y126" s="459"/>
      <c r="Z126" s="1315" t="e">
        <f>X127</f>
        <v>#VALUE!</v>
      </c>
      <c r="AA126" s="1331"/>
      <c r="AB126" s="1455"/>
      <c r="AC126" s="388">
        <f>IF(B126&gt;=1,1,0)</f>
        <v>0</v>
      </c>
    </row>
    <row r="127" spans="1:29" ht="12" hidden="1" customHeight="1" thickBot="1">
      <c r="A127" s="1365"/>
      <c r="B127" s="1340"/>
      <c r="C127" s="540" t="e">
        <f>'Учет 3б'!T1110</f>
        <v>#DIV/0!</v>
      </c>
      <c r="D127" s="541" t="e">
        <f>'Учет 3б'!T1111</f>
        <v>#DIV/0!</v>
      </c>
      <c r="E127" s="443" t="str">
        <f>IF(AND(C126=0,D126=0),"-",C127)</f>
        <v>-</v>
      </c>
      <c r="F127" s="1399"/>
      <c r="G127" s="1400"/>
      <c r="H127" s="396" t="e">
        <f>RANK(E127,$E$117:$E$127,0)</f>
        <v>#VALUE!</v>
      </c>
      <c r="I127" s="396" t="e">
        <f>IF(H127&gt;0,IF(M127=1,H127,CONCATENATE(H127,"-",H127+M127-1)),"-")</f>
        <v>#VALUE!</v>
      </c>
      <c r="J127" s="396">
        <v>1</v>
      </c>
      <c r="K127" s="1430"/>
      <c r="L127" s="1431"/>
      <c r="M127" s="468">
        <f>SUMIF($H$117:$H$127,H127,$J$117:$J$127)</f>
        <v>6</v>
      </c>
      <c r="N127" s="1424"/>
      <c r="O127" s="457" t="e">
        <f t="shared" si="24"/>
        <v>#VALUE!</v>
      </c>
      <c r="P127" s="1434"/>
      <c r="Q127" s="402" t="e">
        <f t="shared" si="25"/>
        <v>#VALUE!</v>
      </c>
      <c r="R127" s="455">
        <f>SUMIF($O$89:$O$127,O127,$J$89:$J$127)</f>
        <v>18</v>
      </c>
      <c r="S127" s="1503"/>
      <c r="T127" s="1331"/>
      <c r="U127" s="457" t="e">
        <f>RANK(E127,$E$5:$E$171,0)</f>
        <v>#VALUE!</v>
      </c>
      <c r="V127" s="1466"/>
      <c r="W127" s="1463"/>
      <c r="X127" s="402" t="e">
        <f t="shared" si="26"/>
        <v>#VALUE!</v>
      </c>
      <c r="Y127" s="455">
        <f>SUMIF($U$5:$U$171,U127,$J$5:$J$171)</f>
        <v>70</v>
      </c>
      <c r="Z127" s="1479"/>
      <c r="AA127" s="1331"/>
      <c r="AB127" s="1455"/>
      <c r="AC127" s="388">
        <f>IF(B126&gt;=1,1,0)</f>
        <v>0</v>
      </c>
    </row>
    <row r="128" spans="1:29" ht="12" hidden="1" customHeight="1">
      <c r="A128" s="1370" t="s">
        <v>425</v>
      </c>
      <c r="B128" s="1341">
        <f>'Учет 3б'!T1116</f>
        <v>0</v>
      </c>
      <c r="C128" s="554">
        <f>'Учет 3б'!T1118</f>
        <v>0</v>
      </c>
      <c r="D128" s="555">
        <f>'Учет 3б'!T1120</f>
        <v>0</v>
      </c>
      <c r="E128" s="1376"/>
      <c r="F128" s="386"/>
      <c r="G128" s="1406"/>
      <c r="H128" s="1389"/>
      <c r="I128" s="1390"/>
      <c r="J128" s="1391"/>
      <c r="K128" s="479"/>
      <c r="L128" s="1401"/>
      <c r="M128" s="1403"/>
      <c r="N128" s="1404"/>
      <c r="O128" s="1405"/>
      <c r="P128" s="416"/>
      <c r="Q128" s="416"/>
      <c r="R128" s="439"/>
      <c r="S128" s="1416"/>
      <c r="T128" s="1510" t="e">
        <f>Q129</f>
        <v>#VALUE!</v>
      </c>
      <c r="U128" s="1461"/>
      <c r="V128" s="505"/>
      <c r="W128" s="1320"/>
      <c r="X128" s="417"/>
      <c r="Y128" s="464"/>
      <c r="Z128" s="1451"/>
      <c r="AA128" s="1512" t="e">
        <f>X129</f>
        <v>#VALUE!</v>
      </c>
      <c r="AB128" s="1454"/>
      <c r="AC128" s="388">
        <f>IF(B128&gt;=1,1,0)</f>
        <v>0</v>
      </c>
    </row>
    <row r="129" spans="1:29" ht="12" hidden="1" customHeight="1" thickBot="1">
      <c r="A129" s="1371"/>
      <c r="B129" s="1342"/>
      <c r="C129" s="418" t="e">
        <f>'Учет 3б'!T1123</f>
        <v>#DIV/0!</v>
      </c>
      <c r="D129" s="556" t="e">
        <f>'Учет 3б'!T1124</f>
        <v>#DIV/0!</v>
      </c>
      <c r="E129" s="1378"/>
      <c r="F129" s="386" t="str">
        <f>IF(AND(C128=0,D128=0),"-",C129)</f>
        <v>-</v>
      </c>
      <c r="G129" s="1402"/>
      <c r="H129" s="1403"/>
      <c r="I129" s="1404"/>
      <c r="J129" s="1405"/>
      <c r="K129" s="385">
        <v>1</v>
      </c>
      <c r="L129" s="1402"/>
      <c r="M129" s="1403"/>
      <c r="N129" s="1404"/>
      <c r="O129" s="1405"/>
      <c r="P129" s="416" t="e">
        <f>RANK(F129,$F$101:$F$141,0)</f>
        <v>#VALUE!</v>
      </c>
      <c r="Q129" s="416" t="e">
        <f>IF(P129&gt;0,IF(R129=1,P129,CONCATENATE(P129,"-",P129+R129-1)),"-")</f>
        <v>#VALUE!</v>
      </c>
      <c r="R129" s="439">
        <f>SUMIF($P$101:$P$129,P129,$K$101:$K$129)</f>
        <v>3</v>
      </c>
      <c r="S129" s="1460"/>
      <c r="T129" s="1511"/>
      <c r="U129" s="1462"/>
      <c r="V129" s="416" t="e">
        <f>RANK(F129,$F$13:$F$173,0)</f>
        <v>#VALUE!</v>
      </c>
      <c r="W129" s="1515"/>
      <c r="X129" s="416" t="e">
        <f>IF(V129&gt;0,IF(Y129=1,V129,CONCATENATE(V129,"-",V129+Y129-1)),"-")</f>
        <v>#VALUE!</v>
      </c>
      <c r="Y129" s="439">
        <f>SUMIF($V$13:$V$173,V129,$J$5:$J$171)</f>
        <v>12</v>
      </c>
      <c r="Z129" s="1452"/>
      <c r="AA129" s="1371"/>
      <c r="AB129" s="1477"/>
      <c r="AC129" s="388">
        <f>IF(B128&gt;=1,1,0)</f>
        <v>0</v>
      </c>
    </row>
    <row r="130" spans="1:29" ht="12" hidden="1" customHeight="1">
      <c r="A130" s="1373" t="s">
        <v>426</v>
      </c>
      <c r="B130" s="1343">
        <f>'Учет 3б'!T1131</f>
        <v>0</v>
      </c>
      <c r="C130" s="430">
        <f>'Учет 3б'!T1133</f>
        <v>0</v>
      </c>
      <c r="D130" s="557">
        <f>'Учет 3б'!T1135</f>
        <v>0</v>
      </c>
      <c r="E130" s="1378"/>
      <c r="F130" s="1407"/>
      <c r="G130" s="432"/>
      <c r="H130" s="1403"/>
      <c r="I130" s="1404"/>
      <c r="J130" s="1405"/>
      <c r="K130" s="1406"/>
      <c r="L130" s="432"/>
      <c r="M130" s="1403"/>
      <c r="N130" s="1404"/>
      <c r="O130" s="1405"/>
      <c r="P130" s="1409"/>
      <c r="Q130" s="1467"/>
      <c r="R130" s="1468"/>
      <c r="S130" s="1460"/>
      <c r="T130" s="1457"/>
      <c r="U130" s="1462"/>
      <c r="V130" s="1319"/>
      <c r="W130" s="452"/>
      <c r="X130" s="451"/>
      <c r="Y130" s="465"/>
      <c r="Z130" s="1452"/>
      <c r="AA130" s="1473"/>
      <c r="AB130" s="1508" t="e">
        <f>X131</f>
        <v>#VALUE!</v>
      </c>
      <c r="AC130" s="388">
        <f>IF(B130&gt;=1,1,0)</f>
        <v>0</v>
      </c>
    </row>
    <row r="131" spans="1:29" ht="12" hidden="1" customHeight="1" thickBot="1">
      <c r="A131" s="1374"/>
      <c r="B131" s="1344"/>
      <c r="C131" s="558" t="e">
        <f>'Учет 3б'!T1138</f>
        <v>#DIV/0!</v>
      </c>
      <c r="D131" s="559" t="e">
        <f>'Учет 3б'!T1139</f>
        <v>#DIV/0!</v>
      </c>
      <c r="E131" s="1377"/>
      <c r="F131" s="1408"/>
      <c r="G131" s="431" t="str">
        <f>IF(AND(C130=0,D130=0),"-",C131)</f>
        <v>-</v>
      </c>
      <c r="H131" s="1392"/>
      <c r="I131" s="1393"/>
      <c r="J131" s="1394"/>
      <c r="K131" s="1401"/>
      <c r="L131" s="432">
        <v>1</v>
      </c>
      <c r="M131" s="1403"/>
      <c r="N131" s="1404"/>
      <c r="O131" s="1405"/>
      <c r="P131" s="1410"/>
      <c r="Q131" s="1469"/>
      <c r="R131" s="1470"/>
      <c r="S131" s="1501"/>
      <c r="T131" s="1458"/>
      <c r="U131" s="1463"/>
      <c r="V131" s="1320"/>
      <c r="W131" s="507" t="e">
        <f>RANK(G131,$G$43:$G$175,0)</f>
        <v>#VALUE!</v>
      </c>
      <c r="X131" s="430" t="e">
        <f>IF(W131&gt;0,IF(Y131=1,ROMAN(W131),CONCATENATE(ROMAN(W131),"-",ROMAN(W131+Y131-1))),"-")</f>
        <v>#VALUE!</v>
      </c>
      <c r="Y131" s="440">
        <f>SUMIF($W$43:$W$175,W131,$J$5:$J$171)</f>
        <v>4</v>
      </c>
      <c r="Z131" s="1542"/>
      <c r="AA131" s="1475"/>
      <c r="AB131" s="1509"/>
      <c r="AC131" s="388">
        <f>IF(B130&gt;=1,1,0)</f>
        <v>0</v>
      </c>
    </row>
    <row r="132" spans="1:29" ht="12" hidden="1" customHeight="1">
      <c r="A132" s="1366">
        <v>411</v>
      </c>
      <c r="B132" s="1345">
        <f>'Учет 4б'!T55</f>
        <v>0</v>
      </c>
      <c r="C132" s="401">
        <f>'Учет 4б'!T57</f>
        <v>0</v>
      </c>
      <c r="D132" s="444">
        <f>'Учет 4б'!T59</f>
        <v>0</v>
      </c>
      <c r="E132" s="442"/>
      <c r="F132" s="1397"/>
      <c r="G132" s="1396"/>
      <c r="H132" s="380"/>
      <c r="I132" s="380"/>
      <c r="J132" s="380"/>
      <c r="K132" s="1428"/>
      <c r="L132" s="1427"/>
      <c r="M132" s="467"/>
      <c r="N132" s="1425" t="str">
        <f>IF(B132&gt;0,I133,"-")</f>
        <v>-</v>
      </c>
      <c r="O132" s="469"/>
      <c r="P132" s="1410"/>
      <c r="Q132" s="399"/>
      <c r="R132" s="433"/>
      <c r="S132" s="1504" t="e">
        <f t="shared" ref="S132:S142" si="27">Q133</f>
        <v>#VALUE!</v>
      </c>
      <c r="T132" s="1459"/>
      <c r="U132" s="400"/>
      <c r="V132" s="1464"/>
      <c r="W132" s="1461"/>
      <c r="X132" s="400"/>
      <c r="Y132" s="459"/>
      <c r="Z132" s="1445" t="e">
        <f>X133</f>
        <v>#VALUE!</v>
      </c>
      <c r="AA132" s="1474"/>
      <c r="AB132" s="1455"/>
      <c r="AC132" s="388">
        <f>IF(B132&gt;=1,1,0)</f>
        <v>0</v>
      </c>
    </row>
    <row r="133" spans="1:29" ht="12" hidden="1" customHeight="1">
      <c r="A133" s="1361"/>
      <c r="B133" s="1339"/>
      <c r="C133" s="425" t="e">
        <f>'Учет 4б'!T62</f>
        <v>#DIV/0!</v>
      </c>
      <c r="D133" s="434" t="e">
        <f>'Учет 4б'!T63</f>
        <v>#DIV/0!</v>
      </c>
      <c r="E133" s="443" t="str">
        <f>IF(AND(C132=0,D132=0),"-",C133)</f>
        <v>-</v>
      </c>
      <c r="F133" s="1397"/>
      <c r="G133" s="1398"/>
      <c r="H133" s="396" t="e">
        <f>RANK(E133,$E$133:$E$143,0)</f>
        <v>#VALUE!</v>
      </c>
      <c r="I133" s="396" t="e">
        <f>IF(H133&gt;0,IF(M133=1,H133,CONCATENATE(H133,"-",H133+M133-1)),"-")</f>
        <v>#VALUE!</v>
      </c>
      <c r="J133" s="396">
        <v>1</v>
      </c>
      <c r="K133" s="1428"/>
      <c r="L133" s="1429"/>
      <c r="M133" s="468">
        <f>SUMIF($H$133:$H$143,H133,$J$133:$J$143)</f>
        <v>6</v>
      </c>
      <c r="N133" s="1423"/>
      <c r="O133" s="457" t="e">
        <f>RANK(E133,$E$133:$E$171,0)</f>
        <v>#VALUE!</v>
      </c>
      <c r="P133" s="1410"/>
      <c r="Q133" s="402" t="e">
        <f t="shared" ref="Q133:Q143" si="28">IF(O133&gt;0,IF(R133=1,O133,CONCATENATE(O133,"-",O133+R133-1)),"-")</f>
        <v>#VALUE!</v>
      </c>
      <c r="R133" s="455">
        <f>SUMIF($O$133:$O$171,O133,$J$133:$J$171)</f>
        <v>18</v>
      </c>
      <c r="S133" s="1441"/>
      <c r="T133" s="1459"/>
      <c r="U133" s="402" t="e">
        <f>RANK(E133,$E$5:$E$171,0)</f>
        <v>#VALUE!</v>
      </c>
      <c r="V133" s="1465"/>
      <c r="W133" s="1462"/>
      <c r="X133" s="402" t="e">
        <f t="shared" ref="X133:X143" si="29">IF(U133&gt;0,IF(Y133=1,U133,CONCATENATE(U133,"-",U133+Y133-1)),"-")</f>
        <v>#VALUE!</v>
      </c>
      <c r="Y133" s="455">
        <f>SUMIF($U$5:$U$171,U133,$J$5:$J$171)</f>
        <v>70</v>
      </c>
      <c r="Z133" s="1316"/>
      <c r="AA133" s="1474"/>
      <c r="AB133" s="1455"/>
      <c r="AC133" s="388">
        <f>IF(B132&gt;=1,1,0)</f>
        <v>0</v>
      </c>
    </row>
    <row r="134" spans="1:29" ht="12" hidden="1" customHeight="1">
      <c r="A134" s="1361">
        <v>412</v>
      </c>
      <c r="B134" s="1339">
        <f>'Учет 4б'!T115</f>
        <v>0</v>
      </c>
      <c r="C134" s="399">
        <f>'Учет 4б'!T117</f>
        <v>0</v>
      </c>
      <c r="D134" s="433">
        <f>'Учет 4б'!T119</f>
        <v>0</v>
      </c>
      <c r="E134" s="442"/>
      <c r="F134" s="1397"/>
      <c r="G134" s="1398"/>
      <c r="H134" s="380"/>
      <c r="I134" s="380"/>
      <c r="J134" s="380"/>
      <c r="K134" s="1428"/>
      <c r="L134" s="1429"/>
      <c r="M134" s="467"/>
      <c r="N134" s="1423" t="str">
        <f>IF(B134&gt;0,I135,"-")</f>
        <v>-</v>
      </c>
      <c r="O134" s="469"/>
      <c r="P134" s="1410"/>
      <c r="Q134" s="399"/>
      <c r="R134" s="433"/>
      <c r="S134" s="1440" t="e">
        <f t="shared" si="27"/>
        <v>#VALUE!</v>
      </c>
      <c r="T134" s="1459"/>
      <c r="U134" s="400"/>
      <c r="V134" s="1465"/>
      <c r="W134" s="1462"/>
      <c r="X134" s="400"/>
      <c r="Y134" s="459"/>
      <c r="Z134" s="1315" t="e">
        <f>X135</f>
        <v>#VALUE!</v>
      </c>
      <c r="AA134" s="1474"/>
      <c r="AB134" s="1455"/>
      <c r="AC134" s="388">
        <f>IF(B134&gt;=1,1,0)</f>
        <v>0</v>
      </c>
    </row>
    <row r="135" spans="1:29" ht="12" hidden="1" customHeight="1">
      <c r="A135" s="1361"/>
      <c r="B135" s="1339"/>
      <c r="C135" s="425" t="e">
        <f>'Учет 4б'!T122</f>
        <v>#DIV/0!</v>
      </c>
      <c r="D135" s="434" t="e">
        <f>'Учет 4б'!T123</f>
        <v>#DIV/0!</v>
      </c>
      <c r="E135" s="443" t="str">
        <f>IF(AND(C134=0,D134=0),"-",C135)</f>
        <v>-</v>
      </c>
      <c r="F135" s="1397"/>
      <c r="G135" s="1398"/>
      <c r="H135" s="396" t="e">
        <f>RANK(E135,$E$133:$E$143,0)</f>
        <v>#VALUE!</v>
      </c>
      <c r="I135" s="396" t="e">
        <f>IF(H135&gt;0,IF(M135=1,H135,CONCATENATE(H135,"-",H135+M135-1)),"-")</f>
        <v>#VALUE!</v>
      </c>
      <c r="J135" s="396">
        <v>1</v>
      </c>
      <c r="K135" s="1428"/>
      <c r="L135" s="1429"/>
      <c r="M135" s="468">
        <f>SUMIF($H$133:$H$143,H135,$J$133:$J$143)</f>
        <v>6</v>
      </c>
      <c r="N135" s="1423"/>
      <c r="O135" s="457" t="e">
        <f>RANK(E135,$E$133:$E$171,0)</f>
        <v>#VALUE!</v>
      </c>
      <c r="P135" s="1410"/>
      <c r="Q135" s="402" t="e">
        <f t="shared" si="28"/>
        <v>#VALUE!</v>
      </c>
      <c r="R135" s="455">
        <f>SUMIF($O$133:$O$171,O135,$J$133:$J$171)</f>
        <v>18</v>
      </c>
      <c r="S135" s="1441"/>
      <c r="T135" s="1459"/>
      <c r="U135" s="402" t="e">
        <f>RANK(E135,$E$5:$E$171,0)</f>
        <v>#VALUE!</v>
      </c>
      <c r="V135" s="1465"/>
      <c r="W135" s="1462"/>
      <c r="X135" s="402" t="e">
        <f t="shared" si="29"/>
        <v>#VALUE!</v>
      </c>
      <c r="Y135" s="455">
        <f>SUMIF($U$5:$U$171,U135,$J$5:$J$171)</f>
        <v>70</v>
      </c>
      <c r="Z135" s="1316"/>
      <c r="AA135" s="1474"/>
      <c r="AB135" s="1455"/>
      <c r="AC135" s="388">
        <f>IF(B134&gt;=1,1,0)</f>
        <v>0</v>
      </c>
    </row>
    <row r="136" spans="1:29" ht="12" hidden="1" customHeight="1">
      <c r="A136" s="1361">
        <v>413</v>
      </c>
      <c r="B136" s="1339">
        <f>'Учет 4б'!T175</f>
        <v>0</v>
      </c>
      <c r="C136" s="399">
        <f>'Учет 4б'!T177</f>
        <v>0</v>
      </c>
      <c r="D136" s="433">
        <f>'Учет 4б'!T179</f>
        <v>0</v>
      </c>
      <c r="E136" s="442"/>
      <c r="F136" s="1397"/>
      <c r="G136" s="1398"/>
      <c r="H136" s="380"/>
      <c r="I136" s="380"/>
      <c r="J136" s="380"/>
      <c r="K136" s="1428"/>
      <c r="L136" s="1429"/>
      <c r="M136" s="467"/>
      <c r="N136" s="1423" t="str">
        <f>IF(B136&gt;0,I137,"-")</f>
        <v>-</v>
      </c>
      <c r="O136" s="469"/>
      <c r="P136" s="1410"/>
      <c r="Q136" s="399"/>
      <c r="R136" s="433"/>
      <c r="S136" s="1440" t="e">
        <f t="shared" si="27"/>
        <v>#VALUE!</v>
      </c>
      <c r="T136" s="1459"/>
      <c r="U136" s="400"/>
      <c r="V136" s="1465"/>
      <c r="W136" s="1462"/>
      <c r="X136" s="400"/>
      <c r="Y136" s="459"/>
      <c r="Z136" s="1315" t="e">
        <f>X137</f>
        <v>#VALUE!</v>
      </c>
      <c r="AA136" s="1474"/>
      <c r="AB136" s="1455"/>
      <c r="AC136" s="388">
        <f>IF(B136&gt;=1,1,0)</f>
        <v>0</v>
      </c>
    </row>
    <row r="137" spans="1:29" ht="12" hidden="1" customHeight="1">
      <c r="A137" s="1361"/>
      <c r="B137" s="1339"/>
      <c r="C137" s="425" t="e">
        <f>'Учет 4б'!T182</f>
        <v>#DIV/0!</v>
      </c>
      <c r="D137" s="434" t="e">
        <f>'Учет 4б'!T183</f>
        <v>#DIV/0!</v>
      </c>
      <c r="E137" s="443" t="str">
        <f>IF(AND(C136=0,D136=0),"-",C137)</f>
        <v>-</v>
      </c>
      <c r="F137" s="1397"/>
      <c r="G137" s="1398"/>
      <c r="H137" s="396" t="e">
        <f>RANK(E137,$E$133:$E$143,0)</f>
        <v>#VALUE!</v>
      </c>
      <c r="I137" s="396" t="e">
        <f>IF(H137&gt;0,IF(M137=1,H137,CONCATENATE(H137,"-",H137+M137-1)),"-")</f>
        <v>#VALUE!</v>
      </c>
      <c r="J137" s="396">
        <v>1</v>
      </c>
      <c r="K137" s="1428"/>
      <c r="L137" s="1429"/>
      <c r="M137" s="468">
        <f>SUMIF($H$133:$H$143,H137,$J$133:$J$143)</f>
        <v>6</v>
      </c>
      <c r="N137" s="1423"/>
      <c r="O137" s="457" t="e">
        <f>RANK(E137,$E$133:$E$171,0)</f>
        <v>#VALUE!</v>
      </c>
      <c r="P137" s="1410"/>
      <c r="Q137" s="402" t="e">
        <f t="shared" si="28"/>
        <v>#VALUE!</v>
      </c>
      <c r="R137" s="455">
        <f>SUMIF($O$133:$O$171,O137,$J$133:$J$171)</f>
        <v>18</v>
      </c>
      <c r="S137" s="1441"/>
      <c r="T137" s="1459"/>
      <c r="U137" s="402" t="e">
        <f>RANK(E137,$E$5:$E$171,0)</f>
        <v>#VALUE!</v>
      </c>
      <c r="V137" s="1465"/>
      <c r="W137" s="1462"/>
      <c r="X137" s="402" t="e">
        <f t="shared" si="29"/>
        <v>#VALUE!</v>
      </c>
      <c r="Y137" s="455">
        <f>SUMIF($U$5:$U$171,U137,$J$5:$J$171)</f>
        <v>70</v>
      </c>
      <c r="Z137" s="1316"/>
      <c r="AA137" s="1474"/>
      <c r="AB137" s="1455"/>
      <c r="AC137" s="388">
        <f>IF(B136&gt;=1,1,0)</f>
        <v>0</v>
      </c>
    </row>
    <row r="138" spans="1:29" ht="12" hidden="1" customHeight="1">
      <c r="A138" s="1361">
        <v>414</v>
      </c>
      <c r="B138" s="1339">
        <f>'Учет 4б'!T235</f>
        <v>0</v>
      </c>
      <c r="C138" s="399">
        <f>'Учет 4б'!T237</f>
        <v>0</v>
      </c>
      <c r="D138" s="433">
        <f>'Учет 4б'!T239</f>
        <v>0</v>
      </c>
      <c r="E138" s="442"/>
      <c r="F138" s="1397"/>
      <c r="G138" s="1398"/>
      <c r="H138" s="380"/>
      <c r="I138" s="380"/>
      <c r="J138" s="380"/>
      <c r="K138" s="1428"/>
      <c r="L138" s="1429"/>
      <c r="M138" s="467"/>
      <c r="N138" s="1423" t="str">
        <f>IF(B138&gt;0,I139,"-")</f>
        <v>-</v>
      </c>
      <c r="O138" s="469"/>
      <c r="P138" s="1410"/>
      <c r="Q138" s="399"/>
      <c r="R138" s="433"/>
      <c r="S138" s="1440" t="e">
        <f t="shared" si="27"/>
        <v>#VALUE!</v>
      </c>
      <c r="T138" s="1459"/>
      <c r="U138" s="400"/>
      <c r="V138" s="1465"/>
      <c r="W138" s="1462"/>
      <c r="X138" s="400"/>
      <c r="Y138" s="459"/>
      <c r="Z138" s="1315" t="e">
        <f>X139</f>
        <v>#VALUE!</v>
      </c>
      <c r="AA138" s="1474"/>
      <c r="AB138" s="1455"/>
      <c r="AC138" s="388">
        <f>IF(B138&gt;=1,1,0)</f>
        <v>0</v>
      </c>
    </row>
    <row r="139" spans="1:29" ht="12" hidden="1" customHeight="1">
      <c r="A139" s="1361"/>
      <c r="B139" s="1339"/>
      <c r="C139" s="425" t="e">
        <f>'Учет 4б'!T242</f>
        <v>#DIV/0!</v>
      </c>
      <c r="D139" s="434" t="e">
        <f>'Учет 4б'!T243</f>
        <v>#DIV/0!</v>
      </c>
      <c r="E139" s="443" t="str">
        <f>IF(AND(C138=0,D138=0),"-",C139)</f>
        <v>-</v>
      </c>
      <c r="F139" s="1397"/>
      <c r="G139" s="1398"/>
      <c r="H139" s="396" t="e">
        <f>RANK(E139,$E$133:$E$143,0)</f>
        <v>#VALUE!</v>
      </c>
      <c r="I139" s="396" t="e">
        <f>IF(H139&gt;0,IF(M139=1,H139,CONCATENATE(H139,"-",H139+M139-1)),"-")</f>
        <v>#VALUE!</v>
      </c>
      <c r="J139" s="396">
        <v>1</v>
      </c>
      <c r="K139" s="1428"/>
      <c r="L139" s="1429"/>
      <c r="M139" s="468">
        <f>SUMIF($H$133:$H$143,H139,$J$133:$J$143)</f>
        <v>6</v>
      </c>
      <c r="N139" s="1423"/>
      <c r="O139" s="457" t="e">
        <f>RANK(E139,$E$133:$E$171,0)</f>
        <v>#VALUE!</v>
      </c>
      <c r="P139" s="1410"/>
      <c r="Q139" s="402" t="e">
        <f t="shared" si="28"/>
        <v>#VALUE!</v>
      </c>
      <c r="R139" s="455">
        <f>SUMIF($O$133:$O$171,O139,$J$133:$J$171)</f>
        <v>18</v>
      </c>
      <c r="S139" s="1441"/>
      <c r="T139" s="1459"/>
      <c r="U139" s="402" t="e">
        <f>RANK(E139,$E$5:$E$171,0)</f>
        <v>#VALUE!</v>
      </c>
      <c r="V139" s="1465"/>
      <c r="W139" s="1462"/>
      <c r="X139" s="402" t="e">
        <f t="shared" si="29"/>
        <v>#VALUE!</v>
      </c>
      <c r="Y139" s="455">
        <f>SUMIF($U$5:$U$171,U139,$J$5:$J$171)</f>
        <v>70</v>
      </c>
      <c r="Z139" s="1316"/>
      <c r="AA139" s="1474"/>
      <c r="AB139" s="1455"/>
      <c r="AC139" s="388">
        <f>IF(B138&gt;=1,1,0)</f>
        <v>0</v>
      </c>
    </row>
    <row r="140" spans="1:29" ht="12" hidden="1" customHeight="1">
      <c r="A140" s="1361">
        <v>415</v>
      </c>
      <c r="B140" s="1339">
        <f>'Учет 4б'!T295</f>
        <v>0</v>
      </c>
      <c r="C140" s="399">
        <f>'Учет 4б'!T297</f>
        <v>0</v>
      </c>
      <c r="D140" s="433">
        <f>'Учет 4б'!T299</f>
        <v>0</v>
      </c>
      <c r="E140" s="442"/>
      <c r="F140" s="1397"/>
      <c r="G140" s="1398"/>
      <c r="H140" s="380"/>
      <c r="I140" s="380"/>
      <c r="J140" s="380"/>
      <c r="K140" s="1428"/>
      <c r="L140" s="1429"/>
      <c r="M140" s="467"/>
      <c r="N140" s="1423" t="str">
        <f>IF(B140&gt;0,I141,"-")</f>
        <v>-</v>
      </c>
      <c r="O140" s="469"/>
      <c r="P140" s="1410"/>
      <c r="Q140" s="399"/>
      <c r="R140" s="433"/>
      <c r="S140" s="1440" t="e">
        <f t="shared" si="27"/>
        <v>#VALUE!</v>
      </c>
      <c r="T140" s="1459"/>
      <c r="U140" s="400"/>
      <c r="V140" s="1465"/>
      <c r="W140" s="1462"/>
      <c r="X140" s="400"/>
      <c r="Y140" s="459"/>
      <c r="Z140" s="1315" t="e">
        <f>X141</f>
        <v>#VALUE!</v>
      </c>
      <c r="AA140" s="1474"/>
      <c r="AB140" s="1455"/>
      <c r="AC140" s="388">
        <f>IF(B140&gt;=1,1,0)</f>
        <v>0</v>
      </c>
    </row>
    <row r="141" spans="1:29" ht="12" hidden="1" customHeight="1">
      <c r="A141" s="1361"/>
      <c r="B141" s="1339"/>
      <c r="C141" s="425" t="e">
        <f>'Учет 4б'!T302</f>
        <v>#DIV/0!</v>
      </c>
      <c r="D141" s="434" t="e">
        <f>'Учет 4б'!T303</f>
        <v>#DIV/0!</v>
      </c>
      <c r="E141" s="443" t="str">
        <f>IF(AND(C140=0,D140=0),"-",C141)</f>
        <v>-</v>
      </c>
      <c r="F141" s="1397"/>
      <c r="G141" s="1398"/>
      <c r="H141" s="396" t="e">
        <f>RANK(E141,$E$133:$E$143,0)</f>
        <v>#VALUE!</v>
      </c>
      <c r="I141" s="396" t="e">
        <f>IF(H141&gt;0,IF(M141=1,H141,CONCATENATE(H141,"-",H141+M141-1)),"-")</f>
        <v>#VALUE!</v>
      </c>
      <c r="J141" s="396">
        <v>1</v>
      </c>
      <c r="K141" s="1428"/>
      <c r="L141" s="1429"/>
      <c r="M141" s="468">
        <f>SUMIF($H$133:$H$143,H141,$J$133:$J$143)</f>
        <v>6</v>
      </c>
      <c r="N141" s="1423"/>
      <c r="O141" s="457" t="e">
        <f>RANK(E141,$E$133:$E$171,0)</f>
        <v>#VALUE!</v>
      </c>
      <c r="P141" s="1410"/>
      <c r="Q141" s="402" t="e">
        <f t="shared" si="28"/>
        <v>#VALUE!</v>
      </c>
      <c r="R141" s="455">
        <f>SUMIF($O$133:$O$171,O141,$J$133:$J$171)</f>
        <v>18</v>
      </c>
      <c r="S141" s="1441"/>
      <c r="T141" s="1459"/>
      <c r="U141" s="402" t="e">
        <f>RANK(E141,$E$5:$E$171,0)</f>
        <v>#VALUE!</v>
      </c>
      <c r="V141" s="1465"/>
      <c r="W141" s="1462"/>
      <c r="X141" s="402" t="e">
        <f t="shared" si="29"/>
        <v>#VALUE!</v>
      </c>
      <c r="Y141" s="455">
        <f>SUMIF($U$5:$U$171,U141,$J$5:$J$171)</f>
        <v>70</v>
      </c>
      <c r="Z141" s="1316"/>
      <c r="AA141" s="1474"/>
      <c r="AB141" s="1455"/>
      <c r="AC141" s="388">
        <f>IF(B140&gt;=1,1,0)</f>
        <v>0</v>
      </c>
    </row>
    <row r="142" spans="1:29" ht="12" hidden="1" customHeight="1">
      <c r="A142" s="1361">
        <v>416</v>
      </c>
      <c r="B142" s="1339">
        <f>'Учет 4б'!T355</f>
        <v>0</v>
      </c>
      <c r="C142" s="399">
        <f>'Учет 4б'!T357</f>
        <v>0</v>
      </c>
      <c r="D142" s="433">
        <f>'Учет 4б'!T359</f>
        <v>0</v>
      </c>
      <c r="E142" s="442"/>
      <c r="F142" s="1397"/>
      <c r="G142" s="1398"/>
      <c r="H142" s="380"/>
      <c r="I142" s="380"/>
      <c r="J142" s="380"/>
      <c r="K142" s="1428"/>
      <c r="L142" s="1429"/>
      <c r="M142" s="467"/>
      <c r="N142" s="1423" t="str">
        <f>IF(B142&gt;0,I143,"-")</f>
        <v>-</v>
      </c>
      <c r="O142" s="469"/>
      <c r="P142" s="1410"/>
      <c r="Q142" s="399"/>
      <c r="R142" s="433"/>
      <c r="S142" s="1440" t="e">
        <f t="shared" si="27"/>
        <v>#VALUE!</v>
      </c>
      <c r="T142" s="1459"/>
      <c r="U142" s="400"/>
      <c r="V142" s="1465"/>
      <c r="W142" s="1462"/>
      <c r="X142" s="400"/>
      <c r="Y142" s="459"/>
      <c r="Z142" s="1315" t="e">
        <f>X143</f>
        <v>#VALUE!</v>
      </c>
      <c r="AA142" s="1474"/>
      <c r="AB142" s="1455"/>
      <c r="AC142" s="388">
        <f>IF(B142&gt;=1,1,0)</f>
        <v>0</v>
      </c>
    </row>
    <row r="143" spans="1:29" ht="12" hidden="1" customHeight="1" thickBot="1">
      <c r="A143" s="1361"/>
      <c r="B143" s="1339"/>
      <c r="C143" s="425" t="e">
        <f>'Учет 4б'!T362</f>
        <v>#DIV/0!</v>
      </c>
      <c r="D143" s="434" t="e">
        <f>'Учет 4б'!T363</f>
        <v>#DIV/0!</v>
      </c>
      <c r="E143" s="443" t="str">
        <f>IF(AND(C142=0,D142=0),"-",C143)</f>
        <v>-</v>
      </c>
      <c r="F143" s="1399"/>
      <c r="G143" s="1398"/>
      <c r="H143" s="396" t="e">
        <f>RANK(E143,$E$133:$E$143,0)</f>
        <v>#VALUE!</v>
      </c>
      <c r="I143" s="396" t="e">
        <f>IF(H143&gt;0,IF(M143=1,H143,CONCATENATE(H143,"-",H143+M143-1)),"-")</f>
        <v>#VALUE!</v>
      </c>
      <c r="J143" s="396">
        <v>1</v>
      </c>
      <c r="K143" s="1430"/>
      <c r="L143" s="1429"/>
      <c r="M143" s="468">
        <f>SUMIF($H$133:$H$143,H143,$J$133:$J$143)</f>
        <v>6</v>
      </c>
      <c r="N143" s="1424"/>
      <c r="O143" s="457" t="e">
        <f>RANK(E143,$E$133:$E$171,0)</f>
        <v>#VALUE!</v>
      </c>
      <c r="P143" s="1411"/>
      <c r="Q143" s="402" t="e">
        <f t="shared" si="28"/>
        <v>#VALUE!</v>
      </c>
      <c r="R143" s="455">
        <f>SUMIF($O$133:$O$171,O143,$J$133:$J$171)</f>
        <v>18</v>
      </c>
      <c r="S143" s="1441"/>
      <c r="T143" s="1459"/>
      <c r="U143" s="402" t="e">
        <f>RANK(E143,$E$5:$E$171,0)</f>
        <v>#VALUE!</v>
      </c>
      <c r="V143" s="1466"/>
      <c r="W143" s="1463"/>
      <c r="X143" s="402" t="e">
        <f t="shared" si="29"/>
        <v>#VALUE!</v>
      </c>
      <c r="Y143" s="455">
        <f>SUMIF($U$5:$U$171,U143,$J$5:$J$171)</f>
        <v>70</v>
      </c>
      <c r="Z143" s="1316"/>
      <c r="AA143" s="1541"/>
      <c r="AB143" s="1455"/>
      <c r="AC143" s="388">
        <f>IF(B142&gt;=1,1,0)</f>
        <v>0</v>
      </c>
    </row>
    <row r="144" spans="1:29" ht="12" hidden="1" customHeight="1">
      <c r="A144" s="1372" t="s">
        <v>427</v>
      </c>
      <c r="B144" s="1352">
        <f>'Учет 4б'!T368</f>
        <v>0</v>
      </c>
      <c r="C144" s="419">
        <f>'Учет 4б'!T370</f>
        <v>0</v>
      </c>
      <c r="D144" s="419">
        <f>'Учет 4б'!T372</f>
        <v>0</v>
      </c>
      <c r="E144" s="1376"/>
      <c r="F144" s="394"/>
      <c r="G144" s="1406"/>
      <c r="H144" s="1389"/>
      <c r="I144" s="1390"/>
      <c r="J144" s="1391"/>
      <c r="K144" s="393"/>
      <c r="L144" s="1403"/>
      <c r="M144" s="1404"/>
      <c r="N144" s="1404"/>
      <c r="O144" s="1405"/>
      <c r="P144" s="419"/>
      <c r="Q144" s="419"/>
      <c r="R144" s="441"/>
      <c r="S144" s="1497"/>
      <c r="T144" s="1324" t="e">
        <f>Q145</f>
        <v>#VALUE!</v>
      </c>
      <c r="U144" s="1513"/>
      <c r="V144" s="508"/>
      <c r="W144" s="1320"/>
      <c r="X144" s="420"/>
      <c r="Y144" s="466"/>
      <c r="Z144" s="1540"/>
      <c r="AA144" s="1507" t="e">
        <f>X145</f>
        <v>#VALUE!</v>
      </c>
      <c r="AB144" s="1455"/>
      <c r="AC144" s="388">
        <f>IF(B144&gt;=1,1,0)</f>
        <v>0</v>
      </c>
    </row>
    <row r="145" spans="1:29" ht="12" hidden="1" customHeight="1" thickBot="1">
      <c r="A145" s="1372"/>
      <c r="B145" s="1352"/>
      <c r="C145" s="421" t="e">
        <f>'Учет 4б'!T375</f>
        <v>#DIV/0!</v>
      </c>
      <c r="D145" s="421" t="e">
        <f>'Учет 4б'!T376</f>
        <v>#DIV/0!</v>
      </c>
      <c r="E145" s="1377"/>
      <c r="F145" s="394" t="str">
        <f>IF(AND(C144=0,D144=0),"-",C145)</f>
        <v>-</v>
      </c>
      <c r="G145" s="1402"/>
      <c r="H145" s="1392"/>
      <c r="I145" s="1393"/>
      <c r="J145" s="1394"/>
      <c r="K145" s="393">
        <v>1</v>
      </c>
      <c r="L145" s="1403"/>
      <c r="M145" s="1404"/>
      <c r="N145" s="1404"/>
      <c r="O145" s="1405"/>
      <c r="P145" s="419" t="e">
        <f>RANK(F145,$F$145:$F$177,0)</f>
        <v>#VALUE!</v>
      </c>
      <c r="Q145" s="419" t="e">
        <f>IF(P145&gt;0,IF(R145=1,P145,CONCATENATE(P145,"-",P145+R145-1)),"-")</f>
        <v>#VALUE!</v>
      </c>
      <c r="R145" s="441">
        <f>SUMIF($P$145:$P$173,P145,$K$145:$K$173)</f>
        <v>3</v>
      </c>
      <c r="S145" s="1498"/>
      <c r="T145" s="1325"/>
      <c r="U145" s="1514"/>
      <c r="V145" s="509" t="e">
        <f>RANK(F145,$F$13:$F$173,0)</f>
        <v>#VALUE!</v>
      </c>
      <c r="W145" s="1320"/>
      <c r="X145" s="419" t="e">
        <f>IF(V145&gt;0,IF(Y145=1,V145,CONCATENATE(V145,"-",V145+Y145-1)),"-")</f>
        <v>#VALUE!</v>
      </c>
      <c r="Y145" s="441">
        <f>SUMIF($V$13:$V$173,V145,$J$5:$J$171)</f>
        <v>12</v>
      </c>
      <c r="Z145" s="1453"/>
      <c r="AA145" s="1372"/>
      <c r="AB145" s="1455"/>
      <c r="AC145" s="388">
        <f>IF(B144&gt;=1,1,0)</f>
        <v>0</v>
      </c>
    </row>
    <row r="146" spans="1:29" ht="12" hidden="1" customHeight="1">
      <c r="A146" s="1361">
        <v>421</v>
      </c>
      <c r="B146" s="1339">
        <f>'Учет 4б'!T429</f>
        <v>0</v>
      </c>
      <c r="C146" s="399">
        <f>'Учет 4б'!T431</f>
        <v>0</v>
      </c>
      <c r="D146" s="433">
        <f>'Учет 4б'!T433</f>
        <v>0</v>
      </c>
      <c r="E146" s="442"/>
      <c r="F146" s="1395"/>
      <c r="G146" s="1398"/>
      <c r="H146" s="380"/>
      <c r="I146" s="380"/>
      <c r="J146" s="380"/>
      <c r="K146" s="1426"/>
      <c r="L146" s="1429"/>
      <c r="M146" s="467"/>
      <c r="N146" s="1425" t="str">
        <f>IF(B146&gt;0,I147,"-")</f>
        <v>-</v>
      </c>
      <c r="O146" s="469"/>
      <c r="P146" s="1432"/>
      <c r="Q146" s="399"/>
      <c r="R146" s="433"/>
      <c r="S146" s="1317" t="e">
        <f t="shared" ref="S146:S156" si="30">Q147</f>
        <v>#VALUE!</v>
      </c>
      <c r="T146" s="1330"/>
      <c r="U146" s="456"/>
      <c r="V146" s="1464"/>
      <c r="W146" s="1461"/>
      <c r="X146" s="400"/>
      <c r="Y146" s="459"/>
      <c r="Z146" s="1315" t="e">
        <f>X147</f>
        <v>#VALUE!</v>
      </c>
      <c r="AA146" s="1480"/>
      <c r="AB146" s="1455"/>
      <c r="AC146" s="388">
        <f>IF(B146&gt;=1,1,0)</f>
        <v>0</v>
      </c>
    </row>
    <row r="147" spans="1:29" ht="12" hidden="1" customHeight="1">
      <c r="A147" s="1361"/>
      <c r="B147" s="1339"/>
      <c r="C147" s="425" t="e">
        <f>'Учет 4б'!T436</f>
        <v>#DIV/0!</v>
      </c>
      <c r="D147" s="434" t="e">
        <f>'Учет 4б'!T437</f>
        <v>#DIV/0!</v>
      </c>
      <c r="E147" s="443" t="str">
        <f>IF(AND(C146=0,D146=0),"-",C147)</f>
        <v>-</v>
      </c>
      <c r="F147" s="1397"/>
      <c r="G147" s="1398"/>
      <c r="H147" s="396" t="e">
        <f>RANK(E147,$E$147:$E$157,0)</f>
        <v>#VALUE!</v>
      </c>
      <c r="I147" s="396" t="e">
        <f>IF(H147&gt;0,IF(M147=1,H147,CONCATENATE(H147,"-",H147+M147-1)),"-")</f>
        <v>#VALUE!</v>
      </c>
      <c r="J147" s="396">
        <v>1</v>
      </c>
      <c r="K147" s="1428"/>
      <c r="L147" s="1429"/>
      <c r="M147" s="468">
        <f>SUMIF($H$147:$H$157,H147,$J$147:$J$157)</f>
        <v>6</v>
      </c>
      <c r="N147" s="1423"/>
      <c r="O147" s="457" t="e">
        <f t="shared" ref="O147:O157" si="31">RANK(E147,$E$133:$E$171,0)</f>
        <v>#VALUE!</v>
      </c>
      <c r="P147" s="1433"/>
      <c r="Q147" s="402" t="e">
        <f t="shared" ref="Q147:Q157" si="32">IF(O147&gt;0,IF(R147=1,O147,CONCATENATE(O147,"-",O147+R147-1)),"-")</f>
        <v>#VALUE!</v>
      </c>
      <c r="R147" s="455">
        <f>SUMIF($O$133:$O$171,O147,$J$133:$J$171)</f>
        <v>18</v>
      </c>
      <c r="S147" s="1318"/>
      <c r="T147" s="1331"/>
      <c r="U147" s="457" t="e">
        <f>RANK(E147,$E$5:$E$171,0)</f>
        <v>#VALUE!</v>
      </c>
      <c r="V147" s="1465"/>
      <c r="W147" s="1462"/>
      <c r="X147" s="402" t="e">
        <f t="shared" ref="X147:X157" si="33">IF(U147&gt;0,IF(Y147=1,U147,CONCATENATE(U147,"-",U147+Y147-1)),"-")</f>
        <v>#VALUE!</v>
      </c>
      <c r="Y147" s="455">
        <f>SUMIF($U$5:$U$171,U147,$J$5:$J$171)</f>
        <v>70</v>
      </c>
      <c r="Z147" s="1316"/>
      <c r="AA147" s="1331"/>
      <c r="AB147" s="1455"/>
      <c r="AC147" s="388">
        <f>IF(B146&gt;=1,1,0)</f>
        <v>0</v>
      </c>
    </row>
    <row r="148" spans="1:29" ht="12" hidden="1" customHeight="1">
      <c r="A148" s="1361">
        <v>422</v>
      </c>
      <c r="B148" s="1339">
        <f>'Учет 4б'!T489</f>
        <v>0</v>
      </c>
      <c r="C148" s="399">
        <f>'Учет 4б'!T491</f>
        <v>0</v>
      </c>
      <c r="D148" s="433">
        <f>'Учет 4б'!T493</f>
        <v>0</v>
      </c>
      <c r="E148" s="442"/>
      <c r="F148" s="1397"/>
      <c r="G148" s="1398"/>
      <c r="H148" s="380"/>
      <c r="I148" s="380"/>
      <c r="J148" s="380"/>
      <c r="K148" s="1428"/>
      <c r="L148" s="1429"/>
      <c r="M148" s="467"/>
      <c r="N148" s="1423" t="str">
        <f>IF(B148&gt;0,I149,"-")</f>
        <v>-</v>
      </c>
      <c r="O148" s="469"/>
      <c r="P148" s="1433"/>
      <c r="Q148" s="399"/>
      <c r="R148" s="433"/>
      <c r="S148" s="1317" t="e">
        <f t="shared" si="30"/>
        <v>#VALUE!</v>
      </c>
      <c r="T148" s="1331"/>
      <c r="U148" s="456"/>
      <c r="V148" s="1465"/>
      <c r="W148" s="1462"/>
      <c r="X148" s="400"/>
      <c r="Y148" s="459"/>
      <c r="Z148" s="1315" t="e">
        <f>X149</f>
        <v>#VALUE!</v>
      </c>
      <c r="AA148" s="1331"/>
      <c r="AB148" s="1455"/>
      <c r="AC148" s="388">
        <f>IF(B148&gt;=1,1,0)</f>
        <v>0</v>
      </c>
    </row>
    <row r="149" spans="1:29" ht="12" hidden="1" customHeight="1">
      <c r="A149" s="1361"/>
      <c r="B149" s="1339"/>
      <c r="C149" s="425" t="e">
        <f>'Учет 4б'!T496</f>
        <v>#DIV/0!</v>
      </c>
      <c r="D149" s="434" t="e">
        <f>'Учет 4б'!T497</f>
        <v>#DIV/0!</v>
      </c>
      <c r="E149" s="443" t="str">
        <f>IF(AND(C148=0,D148=0),"-",C149)</f>
        <v>-</v>
      </c>
      <c r="F149" s="1397"/>
      <c r="G149" s="1398"/>
      <c r="H149" s="396" t="e">
        <f>RANK(E149,$E$147:$E$157,0)</f>
        <v>#VALUE!</v>
      </c>
      <c r="I149" s="396" t="e">
        <f>IF(H149&gt;0,IF(M149=1,H149,CONCATENATE(H149,"-",H149+M149-1)),"-")</f>
        <v>#VALUE!</v>
      </c>
      <c r="J149" s="396">
        <v>1</v>
      </c>
      <c r="K149" s="1428"/>
      <c r="L149" s="1429"/>
      <c r="M149" s="468">
        <f>SUMIF($H$147:$H$157,H149,$J$147:$J$157)</f>
        <v>6</v>
      </c>
      <c r="N149" s="1423"/>
      <c r="O149" s="457" t="e">
        <f t="shared" si="31"/>
        <v>#VALUE!</v>
      </c>
      <c r="P149" s="1433"/>
      <c r="Q149" s="402" t="e">
        <f t="shared" si="32"/>
        <v>#VALUE!</v>
      </c>
      <c r="R149" s="455">
        <f>SUMIF($O$133:$O$171,O149,$J$133:$J$171)</f>
        <v>18</v>
      </c>
      <c r="S149" s="1318"/>
      <c r="T149" s="1331"/>
      <c r="U149" s="457" t="e">
        <f>RANK(E149,$E$5:$E$171,0)</f>
        <v>#VALUE!</v>
      </c>
      <c r="V149" s="1465"/>
      <c r="W149" s="1462"/>
      <c r="X149" s="402" t="e">
        <f t="shared" si="33"/>
        <v>#VALUE!</v>
      </c>
      <c r="Y149" s="455">
        <f>SUMIF($U$5:$U$171,U149,$J$5:$J$171)</f>
        <v>70</v>
      </c>
      <c r="Z149" s="1316"/>
      <c r="AA149" s="1331"/>
      <c r="AB149" s="1455"/>
      <c r="AC149" s="388">
        <f>IF(B148&gt;=1,1,0)</f>
        <v>0</v>
      </c>
    </row>
    <row r="150" spans="1:29" ht="12" hidden="1" customHeight="1">
      <c r="A150" s="1361">
        <v>423</v>
      </c>
      <c r="B150" s="1339">
        <f>'Учет 4б'!T549</f>
        <v>0</v>
      </c>
      <c r="C150" s="399">
        <f>'Учет 4б'!T551</f>
        <v>0</v>
      </c>
      <c r="D150" s="433">
        <f>'Учет 4б'!T553</f>
        <v>0</v>
      </c>
      <c r="E150" s="442"/>
      <c r="F150" s="1397"/>
      <c r="G150" s="1398"/>
      <c r="H150" s="380"/>
      <c r="I150" s="380"/>
      <c r="J150" s="380"/>
      <c r="K150" s="1428"/>
      <c r="L150" s="1429"/>
      <c r="M150" s="467"/>
      <c r="N150" s="1423" t="str">
        <f>IF(B150&gt;0,I151,"-")</f>
        <v>-</v>
      </c>
      <c r="O150" s="469"/>
      <c r="P150" s="1433"/>
      <c r="Q150" s="399"/>
      <c r="R150" s="433"/>
      <c r="S150" s="1317" t="e">
        <f t="shared" si="30"/>
        <v>#VALUE!</v>
      </c>
      <c r="T150" s="1331"/>
      <c r="U150" s="456"/>
      <c r="V150" s="1465"/>
      <c r="W150" s="1462"/>
      <c r="X150" s="400"/>
      <c r="Y150" s="459"/>
      <c r="Z150" s="1315" t="e">
        <f>X151</f>
        <v>#VALUE!</v>
      </c>
      <c r="AA150" s="1331"/>
      <c r="AB150" s="1455"/>
      <c r="AC150" s="388">
        <f>IF(B150&gt;=1,1,0)</f>
        <v>0</v>
      </c>
    </row>
    <row r="151" spans="1:29" ht="12" hidden="1" customHeight="1">
      <c r="A151" s="1361"/>
      <c r="B151" s="1339"/>
      <c r="C151" s="425" t="e">
        <f>'Учет 4б'!T556</f>
        <v>#DIV/0!</v>
      </c>
      <c r="D151" s="434" t="e">
        <f>'Учет 4б'!T557</f>
        <v>#DIV/0!</v>
      </c>
      <c r="E151" s="443" t="str">
        <f>IF(AND(C150=0,D150=0),"-",C151)</f>
        <v>-</v>
      </c>
      <c r="F151" s="1397"/>
      <c r="G151" s="1398"/>
      <c r="H151" s="396" t="e">
        <f>RANK(E151,$E$147:$E$157,0)</f>
        <v>#VALUE!</v>
      </c>
      <c r="I151" s="396" t="e">
        <f>IF(H151&gt;0,IF(M151=1,H151,CONCATENATE(H151,"-",H151+M151-1)),"-")</f>
        <v>#VALUE!</v>
      </c>
      <c r="J151" s="396">
        <v>1</v>
      </c>
      <c r="K151" s="1428"/>
      <c r="L151" s="1429"/>
      <c r="M151" s="468">
        <f>SUMIF($H$147:$H$157,H151,$J$147:$J$157)</f>
        <v>6</v>
      </c>
      <c r="N151" s="1423"/>
      <c r="O151" s="457" t="e">
        <f t="shared" si="31"/>
        <v>#VALUE!</v>
      </c>
      <c r="P151" s="1433"/>
      <c r="Q151" s="402" t="e">
        <f t="shared" si="32"/>
        <v>#VALUE!</v>
      </c>
      <c r="R151" s="455">
        <f>SUMIF($O$133:$O$171,O151,$J$133:$J$171)</f>
        <v>18</v>
      </c>
      <c r="S151" s="1318"/>
      <c r="T151" s="1331"/>
      <c r="U151" s="457" t="e">
        <f>RANK(E151,$E$5:$E$171,0)</f>
        <v>#VALUE!</v>
      </c>
      <c r="V151" s="1465"/>
      <c r="W151" s="1462"/>
      <c r="X151" s="402" t="e">
        <f t="shared" si="33"/>
        <v>#VALUE!</v>
      </c>
      <c r="Y151" s="455">
        <f>SUMIF($U$5:$U$171,U151,$J$5:$J$171)</f>
        <v>70</v>
      </c>
      <c r="Z151" s="1316"/>
      <c r="AA151" s="1331"/>
      <c r="AB151" s="1455"/>
      <c r="AC151" s="388">
        <f>IF(B150&gt;=1,1,0)</f>
        <v>0</v>
      </c>
    </row>
    <row r="152" spans="1:29" ht="12" hidden="1" customHeight="1">
      <c r="A152" s="1361">
        <v>424</v>
      </c>
      <c r="B152" s="1339">
        <f>'Учет 4б'!T609</f>
        <v>0</v>
      </c>
      <c r="C152" s="399">
        <f>'Учет 4б'!T611</f>
        <v>0</v>
      </c>
      <c r="D152" s="433">
        <f>'Учет 4б'!T613</f>
        <v>0</v>
      </c>
      <c r="E152" s="442"/>
      <c r="F152" s="1397"/>
      <c r="G152" s="1398"/>
      <c r="H152" s="380"/>
      <c r="I152" s="380"/>
      <c r="J152" s="380"/>
      <c r="K152" s="1428"/>
      <c r="L152" s="1429"/>
      <c r="M152" s="467"/>
      <c r="N152" s="1423" t="str">
        <f>IF(B152&gt;0,I153,"-")</f>
        <v>-</v>
      </c>
      <c r="O152" s="469"/>
      <c r="P152" s="1433"/>
      <c r="Q152" s="399"/>
      <c r="R152" s="433"/>
      <c r="S152" s="1317" t="e">
        <f t="shared" si="30"/>
        <v>#VALUE!</v>
      </c>
      <c r="T152" s="1331"/>
      <c r="U152" s="456"/>
      <c r="V152" s="1465"/>
      <c r="W152" s="1462"/>
      <c r="X152" s="400"/>
      <c r="Y152" s="459"/>
      <c r="Z152" s="1315" t="e">
        <f>X153</f>
        <v>#VALUE!</v>
      </c>
      <c r="AA152" s="1331"/>
      <c r="AB152" s="1455"/>
      <c r="AC152" s="388">
        <f>IF(B152&gt;=1,1,0)</f>
        <v>0</v>
      </c>
    </row>
    <row r="153" spans="1:29" ht="12" hidden="1" customHeight="1">
      <c r="A153" s="1361"/>
      <c r="B153" s="1339"/>
      <c r="C153" s="425" t="e">
        <f>'Учет 4б'!T616</f>
        <v>#DIV/0!</v>
      </c>
      <c r="D153" s="434" t="e">
        <f>'Учет 4б'!T617</f>
        <v>#DIV/0!</v>
      </c>
      <c r="E153" s="443" t="str">
        <f>IF(AND(C152=0,D152=0),"-",C153)</f>
        <v>-</v>
      </c>
      <c r="F153" s="1397"/>
      <c r="G153" s="1398"/>
      <c r="H153" s="396" t="e">
        <f>RANK(E153,$E$147:$E$157,0)</f>
        <v>#VALUE!</v>
      </c>
      <c r="I153" s="396" t="e">
        <f>IF(H153&gt;0,IF(M153=1,H153,CONCATENATE(H153,"-",H153+M153-1)),"-")</f>
        <v>#VALUE!</v>
      </c>
      <c r="J153" s="396">
        <v>1</v>
      </c>
      <c r="K153" s="1428"/>
      <c r="L153" s="1429"/>
      <c r="M153" s="468">
        <f>SUMIF($H$147:$H$157,H153,$J$147:$J$157)</f>
        <v>6</v>
      </c>
      <c r="N153" s="1423"/>
      <c r="O153" s="457" t="e">
        <f t="shared" si="31"/>
        <v>#VALUE!</v>
      </c>
      <c r="P153" s="1433"/>
      <c r="Q153" s="402" t="e">
        <f t="shared" si="32"/>
        <v>#VALUE!</v>
      </c>
      <c r="R153" s="455">
        <f>SUMIF($O$133:$O$171,O153,$J$133:$J$171)</f>
        <v>18</v>
      </c>
      <c r="S153" s="1318"/>
      <c r="T153" s="1331"/>
      <c r="U153" s="457" t="e">
        <f>RANK(E153,$E$5:$E$171,0)</f>
        <v>#VALUE!</v>
      </c>
      <c r="V153" s="1465"/>
      <c r="W153" s="1462"/>
      <c r="X153" s="402" t="e">
        <f t="shared" si="33"/>
        <v>#VALUE!</v>
      </c>
      <c r="Y153" s="455">
        <f>SUMIF($U$5:$U$171,U153,$J$5:$J$171)</f>
        <v>70</v>
      </c>
      <c r="Z153" s="1316"/>
      <c r="AA153" s="1331"/>
      <c r="AB153" s="1455"/>
      <c r="AC153" s="388">
        <f>IF(B152&gt;=1,1,0)</f>
        <v>0</v>
      </c>
    </row>
    <row r="154" spans="1:29" ht="12" hidden="1" customHeight="1">
      <c r="A154" s="1361">
        <v>425</v>
      </c>
      <c r="B154" s="1339">
        <f>'Учет 4б'!T669</f>
        <v>0</v>
      </c>
      <c r="C154" s="399">
        <f>'Учет 4б'!T671</f>
        <v>0</v>
      </c>
      <c r="D154" s="433">
        <f>'Учет 4б'!T673</f>
        <v>0</v>
      </c>
      <c r="E154" s="442"/>
      <c r="F154" s="1397"/>
      <c r="G154" s="1398"/>
      <c r="H154" s="380"/>
      <c r="I154" s="380"/>
      <c r="J154" s="380"/>
      <c r="K154" s="1428"/>
      <c r="L154" s="1429"/>
      <c r="M154" s="467"/>
      <c r="N154" s="1423" t="str">
        <f>IF(B154&gt;0,I155,"-")</f>
        <v>-</v>
      </c>
      <c r="O154" s="469"/>
      <c r="P154" s="1433"/>
      <c r="Q154" s="399"/>
      <c r="R154" s="433"/>
      <c r="S154" s="1317" t="e">
        <f t="shared" si="30"/>
        <v>#VALUE!</v>
      </c>
      <c r="T154" s="1331"/>
      <c r="U154" s="456"/>
      <c r="V154" s="1465"/>
      <c r="W154" s="1462"/>
      <c r="X154" s="400"/>
      <c r="Y154" s="459"/>
      <c r="Z154" s="1315" t="e">
        <f>X155</f>
        <v>#VALUE!</v>
      </c>
      <c r="AA154" s="1331"/>
      <c r="AB154" s="1455"/>
      <c r="AC154" s="388">
        <f>IF(B154&gt;=1,1,0)</f>
        <v>0</v>
      </c>
    </row>
    <row r="155" spans="1:29" ht="12" hidden="1" customHeight="1">
      <c r="A155" s="1361"/>
      <c r="B155" s="1339"/>
      <c r="C155" s="425" t="e">
        <f>'Учет 4б'!T676</f>
        <v>#DIV/0!</v>
      </c>
      <c r="D155" s="434" t="e">
        <f>'Учет 4б'!T677</f>
        <v>#DIV/0!</v>
      </c>
      <c r="E155" s="443" t="str">
        <f>IF(AND(C154=0,D154=0),"-",C155)</f>
        <v>-</v>
      </c>
      <c r="F155" s="1397"/>
      <c r="G155" s="1398"/>
      <c r="H155" s="396" t="e">
        <f>RANK(E155,$E$147:$E$157,0)</f>
        <v>#VALUE!</v>
      </c>
      <c r="I155" s="396" t="e">
        <f>IF(H155&gt;0,IF(M155=1,H155,CONCATENATE(H155,"-",H155+M155-1)),"-")</f>
        <v>#VALUE!</v>
      </c>
      <c r="J155" s="396">
        <v>1</v>
      </c>
      <c r="K155" s="1428"/>
      <c r="L155" s="1429"/>
      <c r="M155" s="468">
        <f>SUMIF($H$147:$H$157,H155,$J$147:$J$157)</f>
        <v>6</v>
      </c>
      <c r="N155" s="1423"/>
      <c r="O155" s="457" t="e">
        <f t="shared" si="31"/>
        <v>#VALUE!</v>
      </c>
      <c r="P155" s="1433"/>
      <c r="Q155" s="402" t="e">
        <f t="shared" si="32"/>
        <v>#VALUE!</v>
      </c>
      <c r="R155" s="455">
        <f>SUMIF($O$133:$O$171,O155,$J$133:$J$171)</f>
        <v>18</v>
      </c>
      <c r="S155" s="1318"/>
      <c r="T155" s="1331"/>
      <c r="U155" s="457" t="e">
        <f>RANK(E155,$E$5:$E$171,0)</f>
        <v>#VALUE!</v>
      </c>
      <c r="V155" s="1465"/>
      <c r="W155" s="1462"/>
      <c r="X155" s="402" t="e">
        <f t="shared" si="33"/>
        <v>#VALUE!</v>
      </c>
      <c r="Y155" s="455">
        <f>SUMIF($U$5:$U$171,U155,$J$5:$J$171)</f>
        <v>70</v>
      </c>
      <c r="Z155" s="1316"/>
      <c r="AA155" s="1331"/>
      <c r="AB155" s="1455"/>
      <c r="AC155" s="388">
        <f>IF(B154&gt;=1,1,0)</f>
        <v>0</v>
      </c>
    </row>
    <row r="156" spans="1:29" ht="12" hidden="1" customHeight="1">
      <c r="A156" s="1361">
        <v>426</v>
      </c>
      <c r="B156" s="1339">
        <f>'Учет 4б'!T729</f>
        <v>0</v>
      </c>
      <c r="C156" s="399">
        <f>'Учет 4б'!T731</f>
        <v>0</v>
      </c>
      <c r="D156" s="433">
        <f>'Учет 4б'!T733</f>
        <v>0</v>
      </c>
      <c r="E156" s="442"/>
      <c r="F156" s="1397"/>
      <c r="G156" s="1398"/>
      <c r="H156" s="380"/>
      <c r="I156" s="380"/>
      <c r="J156" s="380"/>
      <c r="K156" s="1428"/>
      <c r="L156" s="1429"/>
      <c r="M156" s="467"/>
      <c r="N156" s="1423" t="str">
        <f>IF(B156&gt;0,I157,"-")</f>
        <v>-</v>
      </c>
      <c r="O156" s="469"/>
      <c r="P156" s="1433"/>
      <c r="Q156" s="399"/>
      <c r="R156" s="433"/>
      <c r="S156" s="1317" t="e">
        <f t="shared" si="30"/>
        <v>#VALUE!</v>
      </c>
      <c r="T156" s="1331"/>
      <c r="U156" s="456"/>
      <c r="V156" s="1465"/>
      <c r="W156" s="1462"/>
      <c r="X156" s="400"/>
      <c r="Y156" s="459"/>
      <c r="Z156" s="1315" t="e">
        <f>X157</f>
        <v>#VALUE!</v>
      </c>
      <c r="AA156" s="1331"/>
      <c r="AB156" s="1455"/>
      <c r="AC156" s="388">
        <f>IF(B156&gt;=1,1,0)</f>
        <v>0</v>
      </c>
    </row>
    <row r="157" spans="1:29" ht="12" hidden="1" customHeight="1" thickBot="1">
      <c r="A157" s="1361"/>
      <c r="B157" s="1339"/>
      <c r="C157" s="425" t="e">
        <f>'Учет 4б'!T736</f>
        <v>#DIV/0!</v>
      </c>
      <c r="D157" s="434" t="e">
        <f>'Учет 4б'!T737</f>
        <v>#DIV/0!</v>
      </c>
      <c r="E157" s="443" t="str">
        <f>IF(AND(C156=0,D156=0),"-",C157)</f>
        <v>-</v>
      </c>
      <c r="F157" s="1399"/>
      <c r="G157" s="1398"/>
      <c r="H157" s="396" t="e">
        <f>RANK(E157,$E$147:$E$157,0)</f>
        <v>#VALUE!</v>
      </c>
      <c r="I157" s="396" t="e">
        <f>IF(H157&gt;0,IF(M157=1,H157,CONCATENATE(H157,"-",H157+M157-1)),"-")</f>
        <v>#VALUE!</v>
      </c>
      <c r="J157" s="396">
        <v>1</v>
      </c>
      <c r="K157" s="1430"/>
      <c r="L157" s="1429"/>
      <c r="M157" s="476">
        <f>SUMIF($H$147:$H$157,H157,$J$147:$J$157)</f>
        <v>6</v>
      </c>
      <c r="N157" s="1424"/>
      <c r="O157" s="477" t="e">
        <f t="shared" si="31"/>
        <v>#VALUE!</v>
      </c>
      <c r="P157" s="1434"/>
      <c r="Q157" s="402" t="e">
        <f t="shared" si="32"/>
        <v>#VALUE!</v>
      </c>
      <c r="R157" s="455">
        <f>SUMIF($O$133:$O$171,O157,$J$133:$J$171)</f>
        <v>18</v>
      </c>
      <c r="S157" s="1318"/>
      <c r="T157" s="1331"/>
      <c r="U157" s="457" t="e">
        <f>RANK(E157,$E$5:$E$171,0)</f>
        <v>#VALUE!</v>
      </c>
      <c r="V157" s="1466"/>
      <c r="W157" s="1463"/>
      <c r="X157" s="402" t="e">
        <f t="shared" si="33"/>
        <v>#VALUE!</v>
      </c>
      <c r="Y157" s="455">
        <f>SUMIF($U$5:$U$171,U157,$J$5:$J$171)</f>
        <v>70</v>
      </c>
      <c r="Z157" s="1316"/>
      <c r="AA157" s="1506"/>
      <c r="AB157" s="1455"/>
      <c r="AC157" s="388">
        <f>IF(B156&gt;=1,1,0)</f>
        <v>0</v>
      </c>
    </row>
    <row r="158" spans="1:29" ht="12" hidden="1" customHeight="1">
      <c r="A158" s="1372" t="s">
        <v>428</v>
      </c>
      <c r="B158" s="1352">
        <f>'Учет 4б'!T742</f>
        <v>0</v>
      </c>
      <c r="C158" s="419">
        <f>'Учет 4б'!T744</f>
        <v>0</v>
      </c>
      <c r="D158" s="419">
        <f>'Учет 4б'!T746</f>
        <v>0</v>
      </c>
      <c r="E158" s="1376"/>
      <c r="F158" s="394"/>
      <c r="G158" s="1406"/>
      <c r="H158" s="1389"/>
      <c r="I158" s="1390"/>
      <c r="J158" s="1391"/>
      <c r="K158" s="393"/>
      <c r="L158" s="1389"/>
      <c r="M158" s="1390"/>
      <c r="N158" s="1404"/>
      <c r="O158" s="1391"/>
      <c r="P158" s="419"/>
      <c r="Q158" s="419"/>
      <c r="R158" s="441"/>
      <c r="S158" s="1497"/>
      <c r="T158" s="1324" t="e">
        <f>Q159</f>
        <v>#VALUE!</v>
      </c>
      <c r="U158" s="1513"/>
      <c r="V158" s="508"/>
      <c r="W158" s="1320"/>
      <c r="X158" s="420"/>
      <c r="Y158" s="466"/>
      <c r="Z158" s="1540"/>
      <c r="AA158" s="1507" t="e">
        <f>X159</f>
        <v>#VALUE!</v>
      </c>
      <c r="AB158" s="1455"/>
      <c r="AC158" s="388">
        <f>IF(B158&gt;=1,1,0)</f>
        <v>0</v>
      </c>
    </row>
    <row r="159" spans="1:29" ht="12" hidden="1" customHeight="1" thickBot="1">
      <c r="A159" s="1372"/>
      <c r="B159" s="1352"/>
      <c r="C159" s="421" t="e">
        <f>'Учет 4б'!T749</f>
        <v>#DIV/0!</v>
      </c>
      <c r="D159" s="421" t="e">
        <f>'Учет 4б'!T750</f>
        <v>#DIV/0!</v>
      </c>
      <c r="E159" s="1377"/>
      <c r="F159" s="394" t="str">
        <f>IF(AND(C158=0,D158=0),"-",C159)</f>
        <v>-</v>
      </c>
      <c r="G159" s="1402"/>
      <c r="H159" s="1392"/>
      <c r="I159" s="1393"/>
      <c r="J159" s="1394"/>
      <c r="K159" s="393">
        <v>1</v>
      </c>
      <c r="L159" s="1392"/>
      <c r="M159" s="1393"/>
      <c r="N159" s="1404"/>
      <c r="O159" s="1394"/>
      <c r="P159" s="419" t="e">
        <f>RANK(F159,$F$145:$F$177,0)</f>
        <v>#VALUE!</v>
      </c>
      <c r="Q159" s="419" t="e">
        <f>IF(P159&gt;0,IF(R159=1,P159,CONCATENATE(P159,"-",P159+R159-1)),"-")</f>
        <v>#VALUE!</v>
      </c>
      <c r="R159" s="441">
        <f>SUMIF($P$145:$P$173,P159,$K$145:$K$173)</f>
        <v>3</v>
      </c>
      <c r="S159" s="1498"/>
      <c r="T159" s="1325"/>
      <c r="U159" s="1514"/>
      <c r="V159" s="509" t="e">
        <f>RANK(F159,$F$13:$F$173,0)</f>
        <v>#VALUE!</v>
      </c>
      <c r="W159" s="1320"/>
      <c r="X159" s="419" t="e">
        <f>IF(V159&gt;0,IF(Y159=1,V159,CONCATENATE(V159,"-",V159+Y159-1)),"-")</f>
        <v>#VALUE!</v>
      </c>
      <c r="Y159" s="441">
        <f>SUMIF($V$13:$V$173,V159,$J$5:$J$171)</f>
        <v>12</v>
      </c>
      <c r="Z159" s="1453"/>
      <c r="AA159" s="1372"/>
      <c r="AB159" s="1455"/>
      <c r="AC159" s="388">
        <f>IF(B158&gt;=1,1,0)</f>
        <v>0</v>
      </c>
    </row>
    <row r="160" spans="1:29" ht="12" hidden="1" customHeight="1">
      <c r="A160" s="1361">
        <v>431</v>
      </c>
      <c r="B160" s="1339">
        <f>'Учет 4б'!T803</f>
        <v>0</v>
      </c>
      <c r="C160" s="399">
        <f>'Учет 4б'!T805</f>
        <v>0</v>
      </c>
      <c r="D160" s="433">
        <f>'Учет 4б'!T807</f>
        <v>0</v>
      </c>
      <c r="E160" s="442"/>
      <c r="F160" s="1395"/>
      <c r="G160" s="1398"/>
      <c r="H160" s="380"/>
      <c r="I160" s="380"/>
      <c r="J160" s="380"/>
      <c r="K160" s="1426"/>
      <c r="L160" s="1429"/>
      <c r="M160" s="470"/>
      <c r="N160" s="1425" t="str">
        <f>IF(B160&gt;0,I161,"-")</f>
        <v>-</v>
      </c>
      <c r="O160" s="471"/>
      <c r="P160" s="1409"/>
      <c r="Q160" s="399"/>
      <c r="R160" s="433"/>
      <c r="S160" s="1317" t="e">
        <f t="shared" ref="S160:S170" si="34">Q161</f>
        <v>#VALUE!</v>
      </c>
      <c r="T160" s="1330"/>
      <c r="U160" s="456"/>
      <c r="V160" s="1464"/>
      <c r="W160" s="1461"/>
      <c r="X160" s="400"/>
      <c r="Y160" s="459"/>
      <c r="Z160" s="1315" t="e">
        <f>X161</f>
        <v>#VALUE!</v>
      </c>
      <c r="AA160" s="1480"/>
      <c r="AB160" s="1455"/>
      <c r="AC160" s="388">
        <f>IF(B160&gt;=1,1,0)</f>
        <v>0</v>
      </c>
    </row>
    <row r="161" spans="1:29" ht="12" hidden="1" customHeight="1">
      <c r="A161" s="1361"/>
      <c r="B161" s="1339"/>
      <c r="C161" s="425" t="e">
        <f>'Учет 4б'!T810</f>
        <v>#DIV/0!</v>
      </c>
      <c r="D161" s="434" t="e">
        <f>'Учет 4б'!T811</f>
        <v>#DIV/0!</v>
      </c>
      <c r="E161" s="443" t="str">
        <f>IF(AND(C160=0,D160=0),"-",C161)</f>
        <v>-</v>
      </c>
      <c r="F161" s="1397"/>
      <c r="G161" s="1398"/>
      <c r="H161" s="396" t="e">
        <f>RANK(E161,$E$161:$E$171,0)</f>
        <v>#VALUE!</v>
      </c>
      <c r="I161" s="396" t="e">
        <f>IF(H161&gt;0,IF(M161=1,H161,CONCATENATE(H161,"-",H161+M161-1)),"-")</f>
        <v>#VALUE!</v>
      </c>
      <c r="J161" s="396">
        <v>1</v>
      </c>
      <c r="K161" s="1428"/>
      <c r="L161" s="1429"/>
      <c r="M161" s="468">
        <f>SUMIF($H$161:$H$171,H161,$J$161:$J$171)</f>
        <v>6</v>
      </c>
      <c r="N161" s="1423"/>
      <c r="O161" s="457" t="e">
        <f t="shared" ref="O161:O171" si="35">RANK(E161,$E$133:$E$171,0)</f>
        <v>#VALUE!</v>
      </c>
      <c r="P161" s="1410"/>
      <c r="Q161" s="402" t="e">
        <f t="shared" ref="Q161:Q169" si="36">IF(O161&gt;0,IF(R161=1,O161,CONCATENATE(O161,"-",O161+R161-1)),"-")</f>
        <v>#VALUE!</v>
      </c>
      <c r="R161" s="455">
        <f>SUMIF($O$133:$O$171,O161,$J$133:$J$171)</f>
        <v>18</v>
      </c>
      <c r="S161" s="1318"/>
      <c r="T161" s="1331"/>
      <c r="U161" s="457" t="e">
        <f>RANK(E161,$E$5:$E$171,0)</f>
        <v>#VALUE!</v>
      </c>
      <c r="V161" s="1465"/>
      <c r="W161" s="1462"/>
      <c r="X161" s="402" t="e">
        <f t="shared" ref="X161:X171" si="37">IF(U161&gt;0,IF(Y161=1,U161,CONCATENATE(U161,"-",U161+Y161-1)),"-")</f>
        <v>#VALUE!</v>
      </c>
      <c r="Y161" s="455">
        <f>SUMIF($U$5:$U$171,U161,$J$5:$J$171)</f>
        <v>70</v>
      </c>
      <c r="Z161" s="1316"/>
      <c r="AA161" s="1331"/>
      <c r="AB161" s="1455"/>
      <c r="AC161" s="388">
        <f>IF(B160&gt;=1,1,0)</f>
        <v>0</v>
      </c>
    </row>
    <row r="162" spans="1:29" ht="12" hidden="1" customHeight="1">
      <c r="A162" s="1361">
        <v>432</v>
      </c>
      <c r="B162" s="1339">
        <f>'Учет 4б'!T863</f>
        <v>0</v>
      </c>
      <c r="C162" s="399">
        <f>'Учет 4б'!T865</f>
        <v>0</v>
      </c>
      <c r="D162" s="433">
        <f>'Учет 4б'!T867</f>
        <v>0</v>
      </c>
      <c r="E162" s="442"/>
      <c r="F162" s="1397"/>
      <c r="G162" s="1398"/>
      <c r="H162" s="380"/>
      <c r="I162" s="380"/>
      <c r="J162" s="380"/>
      <c r="K162" s="1428"/>
      <c r="L162" s="1429"/>
      <c r="M162" s="467"/>
      <c r="N162" s="1423" t="str">
        <f>IF(B162&gt;0,I163,"-")</f>
        <v>-</v>
      </c>
      <c r="O162" s="469"/>
      <c r="P162" s="1410"/>
      <c r="Q162" s="399"/>
      <c r="R162" s="433"/>
      <c r="S162" s="1317" t="e">
        <f t="shared" si="34"/>
        <v>#VALUE!</v>
      </c>
      <c r="T162" s="1331"/>
      <c r="U162" s="456"/>
      <c r="V162" s="1465"/>
      <c r="W162" s="1462"/>
      <c r="X162" s="400"/>
      <c r="Y162" s="459"/>
      <c r="Z162" s="1315" t="e">
        <f>X163</f>
        <v>#VALUE!</v>
      </c>
      <c r="AA162" s="1331"/>
      <c r="AB162" s="1455"/>
      <c r="AC162" s="388">
        <f>IF(B162&gt;=1,1,0)</f>
        <v>0</v>
      </c>
    </row>
    <row r="163" spans="1:29" ht="12" hidden="1" customHeight="1">
      <c r="A163" s="1361"/>
      <c r="B163" s="1339"/>
      <c r="C163" s="425" t="e">
        <f>'Учет 4б'!T870</f>
        <v>#DIV/0!</v>
      </c>
      <c r="D163" s="434" t="e">
        <f>'Учет 4б'!T871</f>
        <v>#DIV/0!</v>
      </c>
      <c r="E163" s="443" t="str">
        <f>IF(AND(C162=0,D162=0),"-",C163)</f>
        <v>-</v>
      </c>
      <c r="F163" s="1397"/>
      <c r="G163" s="1398"/>
      <c r="H163" s="396" t="e">
        <f>RANK(E163,$E$161:$E$171,0)</f>
        <v>#VALUE!</v>
      </c>
      <c r="I163" s="396" t="e">
        <f>IF(H163&gt;0,IF(M163=1,H163,CONCATENATE(H163,"-",H163+M163-1)),"-")</f>
        <v>#VALUE!</v>
      </c>
      <c r="J163" s="396">
        <v>1</v>
      </c>
      <c r="K163" s="1428"/>
      <c r="L163" s="1429"/>
      <c r="M163" s="468">
        <f>SUMIF($H$161:$H$171,H163,$J$161:$J$171)</f>
        <v>6</v>
      </c>
      <c r="N163" s="1423"/>
      <c r="O163" s="457" t="e">
        <f t="shared" si="35"/>
        <v>#VALUE!</v>
      </c>
      <c r="P163" s="1410"/>
      <c r="Q163" s="402" t="e">
        <f t="shared" si="36"/>
        <v>#VALUE!</v>
      </c>
      <c r="R163" s="455">
        <f>SUMIF($O$133:$O$171,O163,$J$133:$J$171)</f>
        <v>18</v>
      </c>
      <c r="S163" s="1318"/>
      <c r="T163" s="1331"/>
      <c r="U163" s="457" t="e">
        <f>RANK(E163,$E$5:$E$171,0)</f>
        <v>#VALUE!</v>
      </c>
      <c r="V163" s="1465"/>
      <c r="W163" s="1462"/>
      <c r="X163" s="402" t="e">
        <f t="shared" si="37"/>
        <v>#VALUE!</v>
      </c>
      <c r="Y163" s="455">
        <f>SUMIF($U$5:$U$171,U163,$J$5:$J$171)</f>
        <v>70</v>
      </c>
      <c r="Z163" s="1316"/>
      <c r="AA163" s="1331"/>
      <c r="AB163" s="1455"/>
      <c r="AC163" s="388">
        <f>IF(B162&gt;=1,1,0)</f>
        <v>0</v>
      </c>
    </row>
    <row r="164" spans="1:29" ht="12" hidden="1" customHeight="1">
      <c r="A164" s="1361">
        <v>433</v>
      </c>
      <c r="B164" s="1339">
        <f>'Учет 4б'!T923</f>
        <v>0</v>
      </c>
      <c r="C164" s="399">
        <f>'Учет 4б'!T925</f>
        <v>0</v>
      </c>
      <c r="D164" s="433">
        <f>'Учет 4б'!T927</f>
        <v>0</v>
      </c>
      <c r="E164" s="442"/>
      <c r="F164" s="1397"/>
      <c r="G164" s="1398"/>
      <c r="H164" s="380"/>
      <c r="I164" s="380"/>
      <c r="J164" s="380"/>
      <c r="K164" s="1428"/>
      <c r="L164" s="1429"/>
      <c r="M164" s="467"/>
      <c r="N164" s="1423" t="str">
        <f>IF(B164&gt;0,I165,"-")</f>
        <v>-</v>
      </c>
      <c r="O164" s="469"/>
      <c r="P164" s="1410"/>
      <c r="Q164" s="399"/>
      <c r="R164" s="433"/>
      <c r="S164" s="1317" t="e">
        <f t="shared" si="34"/>
        <v>#VALUE!</v>
      </c>
      <c r="T164" s="1331"/>
      <c r="U164" s="456"/>
      <c r="V164" s="1465"/>
      <c r="W164" s="1462"/>
      <c r="X164" s="400"/>
      <c r="Y164" s="459"/>
      <c r="Z164" s="1315" t="e">
        <f>X165</f>
        <v>#VALUE!</v>
      </c>
      <c r="AA164" s="1331"/>
      <c r="AB164" s="1455"/>
      <c r="AC164" s="388">
        <f>IF(B164&gt;=1,1,0)</f>
        <v>0</v>
      </c>
    </row>
    <row r="165" spans="1:29" ht="12" hidden="1" customHeight="1">
      <c r="A165" s="1361"/>
      <c r="B165" s="1339"/>
      <c r="C165" s="425" t="e">
        <f>'Учет 4б'!T930</f>
        <v>#DIV/0!</v>
      </c>
      <c r="D165" s="434" t="e">
        <f>'Учет 4б'!T931</f>
        <v>#DIV/0!</v>
      </c>
      <c r="E165" s="443" t="str">
        <f>IF(AND(C164=0,D164=0),"-",C165)</f>
        <v>-</v>
      </c>
      <c r="F165" s="1397"/>
      <c r="G165" s="1398"/>
      <c r="H165" s="396" t="e">
        <f>RANK(E165,$E$161:$E$171,0)</f>
        <v>#VALUE!</v>
      </c>
      <c r="I165" s="396" t="e">
        <f>IF(H165&gt;0,IF(M165=1,H165,CONCATENATE(H165,"-",H165+M165-1)),"-")</f>
        <v>#VALUE!</v>
      </c>
      <c r="J165" s="396">
        <v>1</v>
      </c>
      <c r="K165" s="1428"/>
      <c r="L165" s="1429"/>
      <c r="M165" s="468">
        <f>SUMIF($H$161:$H$171,H165,$J$161:$J$171)</f>
        <v>6</v>
      </c>
      <c r="N165" s="1423"/>
      <c r="O165" s="457" t="e">
        <f t="shared" si="35"/>
        <v>#VALUE!</v>
      </c>
      <c r="P165" s="1410"/>
      <c r="Q165" s="402" t="e">
        <f t="shared" si="36"/>
        <v>#VALUE!</v>
      </c>
      <c r="R165" s="455">
        <f>SUMIF($O$133:$O$171,O165,$J$133:$J$171)</f>
        <v>18</v>
      </c>
      <c r="S165" s="1318"/>
      <c r="T165" s="1331"/>
      <c r="U165" s="457" t="e">
        <f>RANK(E165,$E$5:$E$171,0)</f>
        <v>#VALUE!</v>
      </c>
      <c r="V165" s="1465"/>
      <c r="W165" s="1462"/>
      <c r="X165" s="402" t="e">
        <f t="shared" si="37"/>
        <v>#VALUE!</v>
      </c>
      <c r="Y165" s="455">
        <f>SUMIF($U$5:$U$171,U165,$J$5:$J$171)</f>
        <v>70</v>
      </c>
      <c r="Z165" s="1316"/>
      <c r="AA165" s="1331"/>
      <c r="AB165" s="1455"/>
      <c r="AC165" s="388">
        <f>IF(B164&gt;=1,1,0)</f>
        <v>0</v>
      </c>
    </row>
    <row r="166" spans="1:29" ht="12" hidden="1" customHeight="1">
      <c r="A166" s="1361">
        <v>434</v>
      </c>
      <c r="B166" s="1339">
        <f>'Учет 4б'!T983</f>
        <v>0</v>
      </c>
      <c r="C166" s="399">
        <f>'Учет 4б'!T985</f>
        <v>0</v>
      </c>
      <c r="D166" s="433">
        <f>'Учет 4б'!T987</f>
        <v>0</v>
      </c>
      <c r="E166" s="442"/>
      <c r="F166" s="1397"/>
      <c r="G166" s="1398"/>
      <c r="H166" s="380"/>
      <c r="I166" s="380"/>
      <c r="J166" s="380"/>
      <c r="K166" s="1428"/>
      <c r="L166" s="1429"/>
      <c r="M166" s="467"/>
      <c r="N166" s="1423" t="str">
        <f>IF(B166&gt;0,I167,"-")</f>
        <v>-</v>
      </c>
      <c r="O166" s="469"/>
      <c r="P166" s="1410"/>
      <c r="Q166" s="399"/>
      <c r="R166" s="433"/>
      <c r="S166" s="1317" t="e">
        <f t="shared" si="34"/>
        <v>#VALUE!</v>
      </c>
      <c r="T166" s="1331"/>
      <c r="U166" s="456"/>
      <c r="V166" s="1465"/>
      <c r="W166" s="1462"/>
      <c r="X166" s="400"/>
      <c r="Y166" s="459"/>
      <c r="Z166" s="1315" t="e">
        <f>X167</f>
        <v>#VALUE!</v>
      </c>
      <c r="AA166" s="1331"/>
      <c r="AB166" s="1455"/>
      <c r="AC166" s="388">
        <f>IF(B166&gt;=1,1,0)</f>
        <v>0</v>
      </c>
    </row>
    <row r="167" spans="1:29" ht="12" hidden="1" customHeight="1">
      <c r="A167" s="1361"/>
      <c r="B167" s="1339"/>
      <c r="C167" s="425" t="e">
        <f>'Учет 4б'!T990</f>
        <v>#DIV/0!</v>
      </c>
      <c r="D167" s="434" t="e">
        <f>'Учет 4б'!T991</f>
        <v>#DIV/0!</v>
      </c>
      <c r="E167" s="443" t="str">
        <f>IF(AND(C166=0,D166=0),"-",C167)</f>
        <v>-</v>
      </c>
      <c r="F167" s="1397"/>
      <c r="G167" s="1398"/>
      <c r="H167" s="396" t="e">
        <f>RANK(E167,$E$161:$E$171,0)</f>
        <v>#VALUE!</v>
      </c>
      <c r="I167" s="396" t="e">
        <f>IF(H167&gt;0,IF(M167=1,H167,CONCATENATE(H167,"-",H167+M167-1)),"-")</f>
        <v>#VALUE!</v>
      </c>
      <c r="J167" s="396">
        <v>1</v>
      </c>
      <c r="K167" s="1428"/>
      <c r="L167" s="1429"/>
      <c r="M167" s="468">
        <f>SUMIF($H$161:$H$171,H167,$J$161:$J$171)</f>
        <v>6</v>
      </c>
      <c r="N167" s="1423"/>
      <c r="O167" s="457" t="e">
        <f t="shared" si="35"/>
        <v>#VALUE!</v>
      </c>
      <c r="P167" s="1410"/>
      <c r="Q167" s="402" t="e">
        <f t="shared" si="36"/>
        <v>#VALUE!</v>
      </c>
      <c r="R167" s="455">
        <f>SUMIF($O$133:$O$171,O167,$J$133:$J$171)</f>
        <v>18</v>
      </c>
      <c r="S167" s="1318"/>
      <c r="T167" s="1331"/>
      <c r="U167" s="457" t="e">
        <f>RANK(E167,$E$5:$E$171,0)</f>
        <v>#VALUE!</v>
      </c>
      <c r="V167" s="1465"/>
      <c r="W167" s="1462"/>
      <c r="X167" s="402" t="e">
        <f t="shared" si="37"/>
        <v>#VALUE!</v>
      </c>
      <c r="Y167" s="455">
        <f>SUMIF($U$5:$U$171,U167,$J$5:$J$171)</f>
        <v>70</v>
      </c>
      <c r="Z167" s="1316"/>
      <c r="AA167" s="1331"/>
      <c r="AB167" s="1455"/>
      <c r="AC167" s="388">
        <f>IF(B166&gt;=1,1,0)</f>
        <v>0</v>
      </c>
    </row>
    <row r="168" spans="1:29" ht="12" hidden="1" customHeight="1">
      <c r="A168" s="1361">
        <v>435</v>
      </c>
      <c r="B168" s="1339">
        <f>'Учет 4б'!T1043</f>
        <v>0</v>
      </c>
      <c r="C168" s="399">
        <f>'Учет 4б'!T1045</f>
        <v>0</v>
      </c>
      <c r="D168" s="433">
        <f>'Учет 4б'!T1047</f>
        <v>0</v>
      </c>
      <c r="E168" s="442"/>
      <c r="F168" s="1397"/>
      <c r="G168" s="1398"/>
      <c r="H168" s="380"/>
      <c r="I168" s="380"/>
      <c r="J168" s="380"/>
      <c r="K168" s="1428"/>
      <c r="L168" s="1429"/>
      <c r="M168" s="467"/>
      <c r="N168" s="1423" t="str">
        <f>IF(B168&gt;0,I169,"-")</f>
        <v>-</v>
      </c>
      <c r="O168" s="469"/>
      <c r="P168" s="1410"/>
      <c r="Q168" s="399"/>
      <c r="R168" s="433"/>
      <c r="S168" s="1317" t="e">
        <f t="shared" si="34"/>
        <v>#VALUE!</v>
      </c>
      <c r="T168" s="1331"/>
      <c r="U168" s="456"/>
      <c r="V168" s="1465"/>
      <c r="W168" s="1462"/>
      <c r="X168" s="400"/>
      <c r="Y168" s="459"/>
      <c r="Z168" s="1315" t="e">
        <f>X169</f>
        <v>#VALUE!</v>
      </c>
      <c r="AA168" s="1331"/>
      <c r="AB168" s="1455"/>
      <c r="AC168" s="388">
        <f>IF(B168&gt;=1,1,0)</f>
        <v>0</v>
      </c>
    </row>
    <row r="169" spans="1:29" ht="12" hidden="1" customHeight="1">
      <c r="A169" s="1361"/>
      <c r="B169" s="1339"/>
      <c r="C169" s="425" t="e">
        <f>'Учет 4б'!T1050</f>
        <v>#DIV/0!</v>
      </c>
      <c r="D169" s="434" t="e">
        <f>'Учет 4б'!T1051</f>
        <v>#DIV/0!</v>
      </c>
      <c r="E169" s="443" t="str">
        <f>IF(AND(C168=0,D168=0),"-",C169)</f>
        <v>-</v>
      </c>
      <c r="F169" s="1397"/>
      <c r="G169" s="1398"/>
      <c r="H169" s="396" t="e">
        <f>RANK(E169,$E$161:$E$171,0)</f>
        <v>#VALUE!</v>
      </c>
      <c r="I169" s="396" t="e">
        <f>IF(H169&gt;0,IF(M169=1,H169,CONCATENATE(H169,"-",H169+M169-1)),"-")</f>
        <v>#VALUE!</v>
      </c>
      <c r="J169" s="396">
        <v>1</v>
      </c>
      <c r="K169" s="1428"/>
      <c r="L169" s="1429"/>
      <c r="M169" s="468">
        <f>SUMIF($H$161:$H$171,H169,$J$161:$J$171)</f>
        <v>6</v>
      </c>
      <c r="N169" s="1423"/>
      <c r="O169" s="457" t="e">
        <f t="shared" si="35"/>
        <v>#VALUE!</v>
      </c>
      <c r="P169" s="1410"/>
      <c r="Q169" s="402" t="e">
        <f t="shared" si="36"/>
        <v>#VALUE!</v>
      </c>
      <c r="R169" s="455">
        <f>SUMIF($O$133:$O$171,O169,$J$133:$J$171)</f>
        <v>18</v>
      </c>
      <c r="S169" s="1318"/>
      <c r="T169" s="1331"/>
      <c r="U169" s="457" t="e">
        <f>RANK(E169,$E$5:$E$171,0)</f>
        <v>#VALUE!</v>
      </c>
      <c r="V169" s="1465"/>
      <c r="W169" s="1462"/>
      <c r="X169" s="402" t="e">
        <f t="shared" si="37"/>
        <v>#VALUE!</v>
      </c>
      <c r="Y169" s="455">
        <f>SUMIF($U$5:$U$171,U169,$J$5:$J$171)</f>
        <v>70</v>
      </c>
      <c r="Z169" s="1316"/>
      <c r="AA169" s="1331"/>
      <c r="AB169" s="1455"/>
      <c r="AC169" s="388">
        <f>IF(B168&gt;=1,1,0)</f>
        <v>0</v>
      </c>
    </row>
    <row r="170" spans="1:29" ht="12" hidden="1" customHeight="1">
      <c r="A170" s="1361">
        <v>436</v>
      </c>
      <c r="B170" s="1339">
        <f>'Учет 4б'!T1103</f>
        <v>0</v>
      </c>
      <c r="C170" s="399">
        <f>'Учет 4б'!T1105</f>
        <v>0</v>
      </c>
      <c r="D170" s="433">
        <f>'Учет 4б'!T1107</f>
        <v>0</v>
      </c>
      <c r="E170" s="442"/>
      <c r="F170" s="1397"/>
      <c r="G170" s="1398"/>
      <c r="H170" s="380"/>
      <c r="I170" s="380"/>
      <c r="J170" s="380"/>
      <c r="K170" s="1428"/>
      <c r="L170" s="1429"/>
      <c r="M170" s="467"/>
      <c r="N170" s="1423" t="str">
        <f>IF(B170&gt;0,I171,"-")</f>
        <v>-</v>
      </c>
      <c r="O170" s="469"/>
      <c r="P170" s="1410"/>
      <c r="Q170" s="399"/>
      <c r="R170" s="433"/>
      <c r="S170" s="1317" t="e">
        <f t="shared" si="34"/>
        <v>#VALUE!</v>
      </c>
      <c r="T170" s="1331"/>
      <c r="U170" s="456"/>
      <c r="V170" s="1465"/>
      <c r="W170" s="1462"/>
      <c r="X170" s="400"/>
      <c r="Y170" s="459"/>
      <c r="Z170" s="1315" t="e">
        <f>X171</f>
        <v>#VALUE!</v>
      </c>
      <c r="AA170" s="1331"/>
      <c r="AB170" s="1455"/>
      <c r="AC170" s="388">
        <f>IF(B170&gt;=1,1,0)</f>
        <v>0</v>
      </c>
    </row>
    <row r="171" spans="1:29" ht="12" hidden="1" customHeight="1" thickBot="1">
      <c r="A171" s="1361"/>
      <c r="B171" s="1339"/>
      <c r="C171" s="425" t="e">
        <f>'Учет 4б'!T1110</f>
        <v>#DIV/0!</v>
      </c>
      <c r="D171" s="434" t="e">
        <f>'Учет 4б'!T1111</f>
        <v>#DIV/0!</v>
      </c>
      <c r="E171" s="443" t="str">
        <f>IF(AND(C170=0,D170=0),"-",C171)</f>
        <v>-</v>
      </c>
      <c r="F171" s="1399"/>
      <c r="G171" s="1398"/>
      <c r="H171" s="396" t="e">
        <f>RANK(E171,$E$161:$E$171,0)</f>
        <v>#VALUE!</v>
      </c>
      <c r="I171" s="396" t="e">
        <f>IF(H171&gt;0,IF(M171=1,H171,CONCATENATE(H171,"-",H171+M171-1)),"-")</f>
        <v>#VALUE!</v>
      </c>
      <c r="J171" s="396">
        <v>1</v>
      </c>
      <c r="K171" s="1430"/>
      <c r="L171" s="1431"/>
      <c r="M171" s="468">
        <f>SUMIF($H$161:$H$171,H171,$J$161:$J$171)</f>
        <v>6</v>
      </c>
      <c r="N171" s="1424"/>
      <c r="O171" s="457" t="e">
        <f t="shared" si="35"/>
        <v>#VALUE!</v>
      </c>
      <c r="P171" s="1411"/>
      <c r="Q171" s="402" t="e">
        <f>IF(O171&gt;0,IF(R171=1,O171,CONCATENATE(O171,"-",O171+R171-1)),"-")</f>
        <v>#VALUE!</v>
      </c>
      <c r="R171" s="455">
        <f>SUMIF($O$133:$O$171,O171,$J$133:$J$171)</f>
        <v>18</v>
      </c>
      <c r="S171" s="1323"/>
      <c r="T171" s="1331"/>
      <c r="U171" s="457" t="e">
        <f>RANK(E171,$E$5:$E$171,0)</f>
        <v>#VALUE!</v>
      </c>
      <c r="V171" s="1466"/>
      <c r="W171" s="1463"/>
      <c r="X171" s="402" t="e">
        <f t="shared" si="37"/>
        <v>#VALUE!</v>
      </c>
      <c r="Y171" s="455">
        <f>SUMIF($U$5:$U$171,U171,$J$5:$J$171)</f>
        <v>70</v>
      </c>
      <c r="Z171" s="1334"/>
      <c r="AA171" s="1506"/>
      <c r="AB171" s="1455"/>
      <c r="AC171" s="388">
        <f>IF(B170&gt;=1,1,0)</f>
        <v>0</v>
      </c>
    </row>
    <row r="172" spans="1:29" ht="12" hidden="1" customHeight="1">
      <c r="A172" s="1372" t="s">
        <v>430</v>
      </c>
      <c r="B172" s="1352">
        <f>'Учет 4б'!T1116</f>
        <v>0</v>
      </c>
      <c r="C172" s="419">
        <f>'Учет 4б'!T1118</f>
        <v>0</v>
      </c>
      <c r="D172" s="419">
        <f>'Учет 4б'!T1120</f>
        <v>0</v>
      </c>
      <c r="E172" s="1376"/>
      <c r="F172" s="394"/>
      <c r="G172" s="1406"/>
      <c r="H172" s="1389"/>
      <c r="I172" s="1390"/>
      <c r="J172" s="1391"/>
      <c r="K172" s="393"/>
      <c r="L172" s="1406"/>
      <c r="M172" s="393"/>
      <c r="N172" s="1314"/>
      <c r="O172" s="1448"/>
      <c r="P172" s="419"/>
      <c r="Q172" s="419"/>
      <c r="R172" s="419"/>
      <c r="S172" s="1328"/>
      <c r="T172" s="1324" t="e">
        <f>Q173</f>
        <v>#VALUE!</v>
      </c>
      <c r="U172" s="1461"/>
      <c r="V172" s="420"/>
      <c r="W172" s="1319"/>
      <c r="X172" s="420"/>
      <c r="Y172" s="420"/>
      <c r="Z172" s="1538"/>
      <c r="AA172" s="1507" t="e">
        <f>X173</f>
        <v>#VALUE!</v>
      </c>
      <c r="AB172" s="1455"/>
      <c r="AC172" s="388">
        <f>IF(B172&gt;=1,1,0)</f>
        <v>0</v>
      </c>
    </row>
    <row r="173" spans="1:29" ht="12" hidden="1" customHeight="1" thickBot="1">
      <c r="A173" s="1372"/>
      <c r="B173" s="1352"/>
      <c r="C173" s="421" t="e">
        <f>'Учет 4б'!T1123</f>
        <v>#DIV/0!</v>
      </c>
      <c r="D173" s="421" t="e">
        <f>'Учет 4б'!T1124</f>
        <v>#DIV/0!</v>
      </c>
      <c r="E173" s="1378"/>
      <c r="F173" s="394" t="str">
        <f>IF(AND(C172=0,D172=0),"-",C173)</f>
        <v>-</v>
      </c>
      <c r="G173" s="1402"/>
      <c r="H173" s="1403"/>
      <c r="I173" s="1404"/>
      <c r="J173" s="1405"/>
      <c r="K173" s="393">
        <v>1</v>
      </c>
      <c r="L173" s="1402"/>
      <c r="M173" s="393"/>
      <c r="N173" s="1314"/>
      <c r="O173" s="1448"/>
      <c r="P173" s="419" t="e">
        <f>RANK(F173,$F$145:$F$177,0)</f>
        <v>#VALUE!</v>
      </c>
      <c r="Q173" s="419" t="e">
        <f>IF(P173&gt;0,IF(R173=1,P173,CONCATENATE(P173,"-",P173+R173-1)),"-")</f>
        <v>#VALUE!</v>
      </c>
      <c r="R173" s="419">
        <f>SUMIF($P$145:$P$173,P173,$K$145:$K$173)</f>
        <v>3</v>
      </c>
      <c r="S173" s="1328"/>
      <c r="T173" s="1325"/>
      <c r="U173" s="1462"/>
      <c r="V173" s="419" t="e">
        <f>RANK(F173,$F$13:$F$173,0)</f>
        <v>#VALUE!</v>
      </c>
      <c r="W173" s="1515"/>
      <c r="X173" s="419" t="e">
        <f>IF(V173&gt;0,IF(Y173=1,V173,CONCATENATE(V173,"-",V173+Y173-1)),"-")</f>
        <v>#VALUE!</v>
      </c>
      <c r="Y173" s="419">
        <f>SUMIF($V$13:$V$173,V173,$J$5:$J$171)</f>
        <v>12</v>
      </c>
      <c r="Z173" s="1538"/>
      <c r="AA173" s="1325"/>
      <c r="AB173" s="1477"/>
      <c r="AC173" s="388">
        <f>IF(B172&gt;=1,1,0)</f>
        <v>0</v>
      </c>
    </row>
    <row r="174" spans="1:29" ht="12" hidden="1" customHeight="1">
      <c r="A174" s="1375" t="s">
        <v>431</v>
      </c>
      <c r="B174" s="1379">
        <f>'Учет 4б'!T1131</f>
        <v>0</v>
      </c>
      <c r="C174" s="422">
        <f>'Учет 4б'!T1133</f>
        <v>0</v>
      </c>
      <c r="D174" s="422">
        <f>'Учет 4б'!T1135</f>
        <v>0</v>
      </c>
      <c r="E174" s="1378"/>
      <c r="F174" s="1407"/>
      <c r="G174" s="395"/>
      <c r="H174" s="1403"/>
      <c r="I174" s="1404"/>
      <c r="J174" s="1405"/>
      <c r="K174" s="1406"/>
      <c r="L174" s="395"/>
      <c r="M174" s="395"/>
      <c r="N174" s="1314"/>
      <c r="O174" s="1448"/>
      <c r="P174" s="1409"/>
      <c r="Q174" s="1467"/>
      <c r="R174" s="1494"/>
      <c r="S174" s="1329"/>
      <c r="T174" s="1332"/>
      <c r="U174" s="1462"/>
      <c r="V174" s="1319"/>
      <c r="W174" s="424"/>
      <c r="X174" s="423"/>
      <c r="Y174" s="423"/>
      <c r="Z174" s="1539"/>
      <c r="AA174" s="1314"/>
      <c r="AB174" s="1312" t="e">
        <f>X175</f>
        <v>#VALUE!</v>
      </c>
      <c r="AC174" s="388">
        <f>IF(B174&gt;=1,1,0)</f>
        <v>0</v>
      </c>
    </row>
    <row r="175" spans="1:29" ht="12" hidden="1" customHeight="1" thickBot="1">
      <c r="A175" s="1313"/>
      <c r="B175" s="1380"/>
      <c r="C175" s="523" t="e">
        <f>'Учет 4б'!T1138</f>
        <v>#DIV/0!</v>
      </c>
      <c r="D175" s="523" t="e">
        <f>'Учет 4б'!T1139</f>
        <v>#DIV/0!</v>
      </c>
      <c r="E175" s="1378"/>
      <c r="F175" s="1439"/>
      <c r="G175" s="513" t="str">
        <f>IF(AND(C174=0,D174=0),"-",C175)</f>
        <v>-</v>
      </c>
      <c r="H175" s="1403"/>
      <c r="I175" s="1404"/>
      <c r="J175" s="1405"/>
      <c r="K175" s="1401"/>
      <c r="L175" s="514">
        <v>1</v>
      </c>
      <c r="M175" s="514"/>
      <c r="N175" s="1314"/>
      <c r="O175" s="1448"/>
      <c r="P175" s="1410"/>
      <c r="Q175" s="1495"/>
      <c r="R175" s="1496"/>
      <c r="S175" s="1329"/>
      <c r="T175" s="1332"/>
      <c r="U175" s="1462"/>
      <c r="V175" s="1320"/>
      <c r="W175" s="515" t="e">
        <f>RANK(G175,$G$43:$G$175,0)</f>
        <v>#VALUE!</v>
      </c>
      <c r="X175" s="516" t="e">
        <f>IF(W175&gt;0,IF(Y175=1,ROMAN(W175),CONCATENATE(ROMAN(W175),"-",ROMAN(W175+Y175-1))),"-")</f>
        <v>#VALUE!</v>
      </c>
      <c r="Y175" s="516">
        <f>SUMIF($W$43:$W$175,W175,$J$5:$J$171)</f>
        <v>4</v>
      </c>
      <c r="Z175" s="1539"/>
      <c r="AA175" s="1314"/>
      <c r="AB175" s="1313"/>
      <c r="AC175" s="388">
        <f>IF(B174&gt;=1,1,0)</f>
        <v>0</v>
      </c>
    </row>
    <row r="176" spans="1:29" ht="12" hidden="1" customHeight="1">
      <c r="A176" s="1321" t="s">
        <v>398</v>
      </c>
      <c r="B176" s="1337">
        <f>(SUM(B42,B86,B130,B174))-B179</f>
        <v>0</v>
      </c>
      <c r="C176" s="519">
        <f>SUM(C42,C86,C130,C174)</f>
        <v>0</v>
      </c>
      <c r="D176" s="520">
        <f>(SUM(D42,D86,D130,D174))-B179</f>
        <v>0</v>
      </c>
      <c r="E176" s="536"/>
      <c r="F176" s="517"/>
      <c r="G176" s="518"/>
      <c r="H176" s="518"/>
      <c r="I176" s="518"/>
      <c r="J176" s="518"/>
      <c r="K176" s="518"/>
      <c r="L176" s="518"/>
      <c r="M176" s="518"/>
      <c r="N176" s="1446"/>
      <c r="O176" s="519"/>
      <c r="P176" s="519"/>
      <c r="Q176" s="519"/>
      <c r="R176" s="529"/>
      <c r="S176" s="1321"/>
      <c r="T176" s="1326"/>
      <c r="U176" s="538"/>
      <c r="V176" s="521"/>
      <c r="W176" s="522"/>
      <c r="X176" s="521"/>
      <c r="Y176" s="525"/>
      <c r="Z176" s="1333"/>
      <c r="AA176" s="1310"/>
      <c r="AB176" s="1310"/>
      <c r="AC176" s="388">
        <f>IF(B176&gt;=1,1,0)</f>
        <v>0</v>
      </c>
    </row>
    <row r="177" spans="1:29" ht="12" hidden="1" customHeight="1" thickBot="1">
      <c r="A177" s="1322"/>
      <c r="B177" s="1338"/>
      <c r="C177" s="426" t="e">
        <f>C176/B176</f>
        <v>#DIV/0!</v>
      </c>
      <c r="D177" s="524" t="e">
        <f>D176/B176</f>
        <v>#DIV/0!</v>
      </c>
      <c r="E177" s="537" t="str">
        <f>IF(AND(C176=0,D176=0),"-",C177)</f>
        <v>-</v>
      </c>
      <c r="F177" s="427"/>
      <c r="G177" s="428"/>
      <c r="H177" s="429"/>
      <c r="I177" s="429"/>
      <c r="J177" s="429"/>
      <c r="K177" s="429"/>
      <c r="L177" s="429"/>
      <c r="M177" s="429"/>
      <c r="N177" s="1447"/>
      <c r="O177" s="426"/>
      <c r="P177" s="426"/>
      <c r="Q177" s="449"/>
      <c r="R177" s="530"/>
      <c r="S177" s="1322"/>
      <c r="T177" s="1327"/>
      <c r="U177" s="539"/>
      <c r="V177" s="453"/>
      <c r="W177" s="454"/>
      <c r="X177" s="453"/>
      <c r="Y177" s="526"/>
      <c r="Z177" s="1322"/>
      <c r="AA177" s="1311"/>
      <c r="AB177" s="1311"/>
      <c r="AC177" s="388">
        <f>IF(B176&gt;=1,1,0)</f>
        <v>0</v>
      </c>
    </row>
    <row r="179" spans="1:29">
      <c r="A179" s="822" t="s">
        <v>227</v>
      </c>
      <c r="B179" s="823"/>
    </row>
  </sheetData>
  <autoFilter ref="AC3:AC177">
    <filterColumn colId="0">
      <filters>
        <filter val="1"/>
      </filters>
    </filterColumn>
  </autoFilter>
  <mergeCells count="621">
    <mergeCell ref="Z172:Z175"/>
    <mergeCell ref="Z96:Z97"/>
    <mergeCell ref="Z98:Z99"/>
    <mergeCell ref="T128:T129"/>
    <mergeCell ref="AA12:AA13"/>
    <mergeCell ref="Z36:Z37"/>
    <mergeCell ref="Z38:Z39"/>
    <mergeCell ref="W158:W159"/>
    <mergeCell ref="Z138:Z139"/>
    <mergeCell ref="Z140:Z141"/>
    <mergeCell ref="Z142:Z143"/>
    <mergeCell ref="Z144:Z145"/>
    <mergeCell ref="Z158:Z159"/>
    <mergeCell ref="W144:W145"/>
    <mergeCell ref="AA130:AA143"/>
    <mergeCell ref="AA100:AA101"/>
    <mergeCell ref="Z102:Z103"/>
    <mergeCell ref="Z112:Z113"/>
    <mergeCell ref="Z150:Z151"/>
    <mergeCell ref="Z126:Z127"/>
    <mergeCell ref="Z128:Z131"/>
    <mergeCell ref="V86:V87"/>
    <mergeCell ref="Z76:Z77"/>
    <mergeCell ref="Z78:Z79"/>
    <mergeCell ref="W56:W57"/>
    <mergeCell ref="T4:T11"/>
    <mergeCell ref="S4:S5"/>
    <mergeCell ref="M40:O43"/>
    <mergeCell ref="W12:W13"/>
    <mergeCell ref="W26:W27"/>
    <mergeCell ref="V160:W171"/>
    <mergeCell ref="W172:W173"/>
    <mergeCell ref="T158:T159"/>
    <mergeCell ref="S110:S111"/>
    <mergeCell ref="S112:S113"/>
    <mergeCell ref="T100:T101"/>
    <mergeCell ref="U56:U57"/>
    <mergeCell ref="U70:U71"/>
    <mergeCell ref="T56:T57"/>
    <mergeCell ref="T58:T69"/>
    <mergeCell ref="W84:W85"/>
    <mergeCell ref="W100:W101"/>
    <mergeCell ref="U84:U87"/>
    <mergeCell ref="U100:U101"/>
    <mergeCell ref="T102:T113"/>
    <mergeCell ref="V132:W143"/>
    <mergeCell ref="T130:T143"/>
    <mergeCell ref="S88:S89"/>
    <mergeCell ref="S3:T3"/>
    <mergeCell ref="Z3:AB3"/>
    <mergeCell ref="Z12:Z13"/>
    <mergeCell ref="Z28:Z29"/>
    <mergeCell ref="AB4:AB41"/>
    <mergeCell ref="AA28:AA39"/>
    <mergeCell ref="AA14:AA25"/>
    <mergeCell ref="AA4:AA11"/>
    <mergeCell ref="AA40:AA41"/>
    <mergeCell ref="AA26:AA27"/>
    <mergeCell ref="V14:W25"/>
    <mergeCell ref="V28:W39"/>
    <mergeCell ref="U26:U27"/>
    <mergeCell ref="T26:T27"/>
    <mergeCell ref="U12:U13"/>
    <mergeCell ref="T12:T13"/>
    <mergeCell ref="S12:S13"/>
    <mergeCell ref="V4:W11"/>
    <mergeCell ref="Z4:Z5"/>
    <mergeCell ref="Z6:Z7"/>
    <mergeCell ref="Z8:Z9"/>
    <mergeCell ref="Z10:Z11"/>
    <mergeCell ref="Z24:Z25"/>
    <mergeCell ref="W40:W41"/>
    <mergeCell ref="S84:S87"/>
    <mergeCell ref="T86:T99"/>
    <mergeCell ref="S90:S91"/>
    <mergeCell ref="U114:U115"/>
    <mergeCell ref="U128:U131"/>
    <mergeCell ref="V58:W69"/>
    <mergeCell ref="V72:W83"/>
    <mergeCell ref="W114:W115"/>
    <mergeCell ref="W128:W129"/>
    <mergeCell ref="V88:W99"/>
    <mergeCell ref="V102:W113"/>
    <mergeCell ref="V116:W127"/>
    <mergeCell ref="T70:T71"/>
    <mergeCell ref="T72:T83"/>
    <mergeCell ref="T84:T85"/>
    <mergeCell ref="W70:W71"/>
    <mergeCell ref="S100:S101"/>
    <mergeCell ref="S68:S69"/>
    <mergeCell ref="AB132:AB173"/>
    <mergeCell ref="AA160:AA171"/>
    <mergeCell ref="AA146:AA157"/>
    <mergeCell ref="AA172:AA173"/>
    <mergeCell ref="AA158:AA159"/>
    <mergeCell ref="AA144:AA145"/>
    <mergeCell ref="AB130:AB131"/>
    <mergeCell ref="Z136:Z137"/>
    <mergeCell ref="T114:T115"/>
    <mergeCell ref="AA116:AA127"/>
    <mergeCell ref="AA128:AA129"/>
    <mergeCell ref="AA114:AA115"/>
    <mergeCell ref="Z118:Z119"/>
    <mergeCell ref="U158:U159"/>
    <mergeCell ref="U172:U175"/>
    <mergeCell ref="U144:U145"/>
    <mergeCell ref="V146:W157"/>
    <mergeCell ref="V130:V131"/>
    <mergeCell ref="T116:T127"/>
    <mergeCell ref="Z132:Z133"/>
    <mergeCell ref="Z134:Z135"/>
    <mergeCell ref="Z154:Z155"/>
    <mergeCell ref="Z156:Z157"/>
    <mergeCell ref="Z146:Z147"/>
    <mergeCell ref="P102:P113"/>
    <mergeCell ref="P86:P99"/>
    <mergeCell ref="Q174:R175"/>
    <mergeCell ref="S158:S159"/>
    <mergeCell ref="S122:S123"/>
    <mergeCell ref="S114:S115"/>
    <mergeCell ref="S128:S131"/>
    <mergeCell ref="S144:S145"/>
    <mergeCell ref="S116:S117"/>
    <mergeCell ref="S118:S119"/>
    <mergeCell ref="S120:S121"/>
    <mergeCell ref="S124:S125"/>
    <mergeCell ref="S126:S127"/>
    <mergeCell ref="S132:S133"/>
    <mergeCell ref="S134:S135"/>
    <mergeCell ref="S102:S103"/>
    <mergeCell ref="S104:S105"/>
    <mergeCell ref="Q130:R131"/>
    <mergeCell ref="Q86:R87"/>
    <mergeCell ref="S96:S97"/>
    <mergeCell ref="S98:S99"/>
    <mergeCell ref="S136:S137"/>
    <mergeCell ref="S106:S107"/>
    <mergeCell ref="S108:S109"/>
    <mergeCell ref="K88:L99"/>
    <mergeCell ref="M128:O131"/>
    <mergeCell ref="L114:O115"/>
    <mergeCell ref="L100:O101"/>
    <mergeCell ref="M84:O87"/>
    <mergeCell ref="L70:O71"/>
    <mergeCell ref="L56:O57"/>
    <mergeCell ref="K28:L39"/>
    <mergeCell ref="N34:N35"/>
    <mergeCell ref="N36:N37"/>
    <mergeCell ref="N38:N39"/>
    <mergeCell ref="N94:N95"/>
    <mergeCell ref="N48:N49"/>
    <mergeCell ref="N50:N51"/>
    <mergeCell ref="N124:N125"/>
    <mergeCell ref="N126:N127"/>
    <mergeCell ref="A1:AB1"/>
    <mergeCell ref="K86:K87"/>
    <mergeCell ref="L84:L85"/>
    <mergeCell ref="K42:K43"/>
    <mergeCell ref="L40:L41"/>
    <mergeCell ref="G26:G27"/>
    <mergeCell ref="G12:G13"/>
    <mergeCell ref="Z66:Z67"/>
    <mergeCell ref="Z68:Z69"/>
    <mergeCell ref="Z84:Z87"/>
    <mergeCell ref="F28:G39"/>
    <mergeCell ref="F44:G55"/>
    <mergeCell ref="G40:G41"/>
    <mergeCell ref="F42:F43"/>
    <mergeCell ref="L12:O13"/>
    <mergeCell ref="F4:G11"/>
    <mergeCell ref="F14:G25"/>
    <mergeCell ref="K4:L11"/>
    <mergeCell ref="K14:L25"/>
    <mergeCell ref="AB86:AB87"/>
    <mergeCell ref="Z72:Z73"/>
    <mergeCell ref="Z74:Z75"/>
    <mergeCell ref="E2:AB2"/>
    <mergeCell ref="Z26:Z27"/>
    <mergeCell ref="Z64:Z65"/>
    <mergeCell ref="Z56:Z57"/>
    <mergeCell ref="AA86:AA99"/>
    <mergeCell ref="AB88:AB129"/>
    <mergeCell ref="Z92:Z93"/>
    <mergeCell ref="Z94:Z95"/>
    <mergeCell ref="Z120:Z121"/>
    <mergeCell ref="Z122:Z123"/>
    <mergeCell ref="Z124:Z125"/>
    <mergeCell ref="AA72:AA83"/>
    <mergeCell ref="AA84:AA85"/>
    <mergeCell ref="AA102:AA113"/>
    <mergeCell ref="Z110:Z111"/>
    <mergeCell ref="Z88:Z89"/>
    <mergeCell ref="Z100:Z101"/>
    <mergeCell ref="Z114:Z115"/>
    <mergeCell ref="Z104:Z105"/>
    <mergeCell ref="Z106:Z107"/>
    <mergeCell ref="Z108:Z109"/>
    <mergeCell ref="Z90:Z91"/>
    <mergeCell ref="Z116:Z117"/>
    <mergeCell ref="T14:T25"/>
    <mergeCell ref="S44:S45"/>
    <mergeCell ref="S40:S43"/>
    <mergeCell ref="U40:U43"/>
    <mergeCell ref="V44:W55"/>
    <mergeCell ref="S52:S53"/>
    <mergeCell ref="Q42:R43"/>
    <mergeCell ref="L26:O27"/>
    <mergeCell ref="AB42:AB43"/>
    <mergeCell ref="Z44:Z45"/>
    <mergeCell ref="AA42:AA55"/>
    <mergeCell ref="AB44:AB85"/>
    <mergeCell ref="Z48:Z49"/>
    <mergeCell ref="Z50:Z51"/>
    <mergeCell ref="AA70:AA71"/>
    <mergeCell ref="Z70:Z71"/>
    <mergeCell ref="Z82:Z83"/>
    <mergeCell ref="Z54:Z55"/>
    <mergeCell ref="Z80:Z81"/>
    <mergeCell ref="AA56:AA57"/>
    <mergeCell ref="Z58:Z59"/>
    <mergeCell ref="Z60:Z61"/>
    <mergeCell ref="Z62:Z63"/>
    <mergeCell ref="AA58:AA69"/>
    <mergeCell ref="V42:V43"/>
    <mergeCell ref="S32:S33"/>
    <mergeCell ref="S34:S35"/>
    <mergeCell ref="S36:S37"/>
    <mergeCell ref="T40:T41"/>
    <mergeCell ref="Z40:Z43"/>
    <mergeCell ref="N28:N29"/>
    <mergeCell ref="N30:N31"/>
    <mergeCell ref="T28:T39"/>
    <mergeCell ref="T42:T55"/>
    <mergeCell ref="N176:N177"/>
    <mergeCell ref="N168:N169"/>
    <mergeCell ref="N170:N171"/>
    <mergeCell ref="N136:N137"/>
    <mergeCell ref="N138:N139"/>
    <mergeCell ref="N120:N121"/>
    <mergeCell ref="N172:O175"/>
    <mergeCell ref="N112:N113"/>
    <mergeCell ref="N116:N117"/>
    <mergeCell ref="N148:N149"/>
    <mergeCell ref="N150:N151"/>
    <mergeCell ref="N122:N123"/>
    <mergeCell ref="N118:N119"/>
    <mergeCell ref="N140:N141"/>
    <mergeCell ref="N160:N161"/>
    <mergeCell ref="L158:O159"/>
    <mergeCell ref="N166:N167"/>
    <mergeCell ref="K102:L113"/>
    <mergeCell ref="K116:L127"/>
    <mergeCell ref="K132:L143"/>
    <mergeCell ref="K146:L157"/>
    <mergeCell ref="N154:N155"/>
    <mergeCell ref="N156:N157"/>
    <mergeCell ref="N146:N147"/>
    <mergeCell ref="N142:N143"/>
    <mergeCell ref="Z152:Z153"/>
    <mergeCell ref="N152:N153"/>
    <mergeCell ref="Z148:Z149"/>
    <mergeCell ref="P4:P11"/>
    <mergeCell ref="S92:S93"/>
    <mergeCell ref="S94:S95"/>
    <mergeCell ref="P58:P69"/>
    <mergeCell ref="P42:P55"/>
    <mergeCell ref="P28:P39"/>
    <mergeCell ref="N4:N5"/>
    <mergeCell ref="N6:N7"/>
    <mergeCell ref="N98:N99"/>
    <mergeCell ref="Z52:Z53"/>
    <mergeCell ref="Z14:Z15"/>
    <mergeCell ref="Z16:Z17"/>
    <mergeCell ref="Z18:Z19"/>
    <mergeCell ref="Z20:Z21"/>
    <mergeCell ref="Z46:Z47"/>
    <mergeCell ref="Z32:Z33"/>
    <mergeCell ref="Z34:Z35"/>
    <mergeCell ref="Z22:Z23"/>
    <mergeCell ref="Z30:Z31"/>
    <mergeCell ref="N32:N33"/>
    <mergeCell ref="S138:S139"/>
    <mergeCell ref="S140:S141"/>
    <mergeCell ref="S142:S143"/>
    <mergeCell ref="T144:T145"/>
    <mergeCell ref="T146:T157"/>
    <mergeCell ref="S152:S153"/>
    <mergeCell ref="S154:S155"/>
    <mergeCell ref="S156:S157"/>
    <mergeCell ref="S146:S147"/>
    <mergeCell ref="S148:S149"/>
    <mergeCell ref="S150:S151"/>
    <mergeCell ref="P116:P127"/>
    <mergeCell ref="P130:P143"/>
    <mergeCell ref="P174:P175"/>
    <mergeCell ref="L144:O145"/>
    <mergeCell ref="L128:L129"/>
    <mergeCell ref="K160:L171"/>
    <mergeCell ref="F174:F175"/>
    <mergeCell ref="F160:G171"/>
    <mergeCell ref="G158:G159"/>
    <mergeCell ref="G172:G173"/>
    <mergeCell ref="H158:J159"/>
    <mergeCell ref="H172:J175"/>
    <mergeCell ref="F132:G143"/>
    <mergeCell ref="F146:G157"/>
    <mergeCell ref="G144:G145"/>
    <mergeCell ref="K174:K175"/>
    <mergeCell ref="L172:L173"/>
    <mergeCell ref="K130:K131"/>
    <mergeCell ref="P160:P171"/>
    <mergeCell ref="P146:P157"/>
    <mergeCell ref="N132:N133"/>
    <mergeCell ref="N134:N135"/>
    <mergeCell ref="N162:N163"/>
    <mergeCell ref="N164:N165"/>
    <mergeCell ref="G114:G115"/>
    <mergeCell ref="G100:G101"/>
    <mergeCell ref="N106:N107"/>
    <mergeCell ref="N108:N109"/>
    <mergeCell ref="N110:N111"/>
    <mergeCell ref="N96:N97"/>
    <mergeCell ref="N102:N103"/>
    <mergeCell ref="F58:G69"/>
    <mergeCell ref="N104:N105"/>
    <mergeCell ref="N64:N65"/>
    <mergeCell ref="N66:N67"/>
    <mergeCell ref="N88:N89"/>
    <mergeCell ref="N90:N91"/>
    <mergeCell ref="N92:N93"/>
    <mergeCell ref="F86:F87"/>
    <mergeCell ref="G70:G71"/>
    <mergeCell ref="K72:L83"/>
    <mergeCell ref="N72:N73"/>
    <mergeCell ref="N74:N75"/>
    <mergeCell ref="N76:N77"/>
    <mergeCell ref="N78:N79"/>
    <mergeCell ref="N80:N81"/>
    <mergeCell ref="N82:N83"/>
    <mergeCell ref="K58:L69"/>
    <mergeCell ref="N8:N9"/>
    <mergeCell ref="N10:N11"/>
    <mergeCell ref="P14:P25"/>
    <mergeCell ref="N14:N15"/>
    <mergeCell ref="N24:N25"/>
    <mergeCell ref="S6:S7"/>
    <mergeCell ref="S8:S9"/>
    <mergeCell ref="S10:S11"/>
    <mergeCell ref="S14:S15"/>
    <mergeCell ref="N18:N19"/>
    <mergeCell ref="N20:N21"/>
    <mergeCell ref="N22:N23"/>
    <mergeCell ref="N16:N17"/>
    <mergeCell ref="S16:S17"/>
    <mergeCell ref="S18:S19"/>
    <mergeCell ref="S20:S21"/>
    <mergeCell ref="S22:S23"/>
    <mergeCell ref="S24:S25"/>
    <mergeCell ref="G56:G57"/>
    <mergeCell ref="N68:N69"/>
    <mergeCell ref="H40:J43"/>
    <mergeCell ref="H56:J57"/>
    <mergeCell ref="H70:J71"/>
    <mergeCell ref="N44:N45"/>
    <mergeCell ref="N46:N47"/>
    <mergeCell ref="N58:N59"/>
    <mergeCell ref="N60:N61"/>
    <mergeCell ref="N62:N63"/>
    <mergeCell ref="K44:L55"/>
    <mergeCell ref="N52:N53"/>
    <mergeCell ref="N54:N55"/>
    <mergeCell ref="P72:P83"/>
    <mergeCell ref="S30:S31"/>
    <mergeCell ref="S38:S39"/>
    <mergeCell ref="S48:S49"/>
    <mergeCell ref="S50:S51"/>
    <mergeCell ref="S46:S47"/>
    <mergeCell ref="S26:S27"/>
    <mergeCell ref="S54:S55"/>
    <mergeCell ref="S70:S71"/>
    <mergeCell ref="S72:S73"/>
    <mergeCell ref="S74:S75"/>
    <mergeCell ref="S76:S77"/>
    <mergeCell ref="S78:S79"/>
    <mergeCell ref="S80:S81"/>
    <mergeCell ref="S82:S83"/>
    <mergeCell ref="S58:S59"/>
    <mergeCell ref="S60:S61"/>
    <mergeCell ref="S62:S63"/>
    <mergeCell ref="S56:S57"/>
    <mergeCell ref="S64:S65"/>
    <mergeCell ref="S66:S67"/>
    <mergeCell ref="E70:E71"/>
    <mergeCell ref="E84:E87"/>
    <mergeCell ref="E128:E131"/>
    <mergeCell ref="E144:E145"/>
    <mergeCell ref="E12:E13"/>
    <mergeCell ref="E26:E27"/>
    <mergeCell ref="E40:E43"/>
    <mergeCell ref="E56:E57"/>
    <mergeCell ref="H12:J13"/>
    <mergeCell ref="H144:J145"/>
    <mergeCell ref="H26:J27"/>
    <mergeCell ref="E100:E101"/>
    <mergeCell ref="E114:E115"/>
    <mergeCell ref="F72:G83"/>
    <mergeCell ref="F88:G99"/>
    <mergeCell ref="F102:G113"/>
    <mergeCell ref="F116:G127"/>
    <mergeCell ref="G84:G85"/>
    <mergeCell ref="H84:J87"/>
    <mergeCell ref="H100:J101"/>
    <mergeCell ref="H114:J115"/>
    <mergeCell ref="G128:G129"/>
    <mergeCell ref="F130:F131"/>
    <mergeCell ref="H128:J131"/>
    <mergeCell ref="A176:A177"/>
    <mergeCell ref="A168:A169"/>
    <mergeCell ref="A170:A171"/>
    <mergeCell ref="A172:A173"/>
    <mergeCell ref="A174:A175"/>
    <mergeCell ref="E158:E159"/>
    <mergeCell ref="E172:E175"/>
    <mergeCell ref="A166:A167"/>
    <mergeCell ref="B174:B175"/>
    <mergeCell ref="B160:B161"/>
    <mergeCell ref="A160:A161"/>
    <mergeCell ref="A162:A163"/>
    <mergeCell ref="A164:A165"/>
    <mergeCell ref="A158:A159"/>
    <mergeCell ref="A148:A149"/>
    <mergeCell ref="A150:A151"/>
    <mergeCell ref="A140:A141"/>
    <mergeCell ref="A142:A143"/>
    <mergeCell ref="A152:A153"/>
    <mergeCell ref="A154:A155"/>
    <mergeCell ref="A156:A157"/>
    <mergeCell ref="A116:A117"/>
    <mergeCell ref="A118:A119"/>
    <mergeCell ref="A120:A121"/>
    <mergeCell ref="A122:A123"/>
    <mergeCell ref="A124:A125"/>
    <mergeCell ref="A126:A127"/>
    <mergeCell ref="A144:A145"/>
    <mergeCell ref="A146:A147"/>
    <mergeCell ref="A128:A129"/>
    <mergeCell ref="A130:A131"/>
    <mergeCell ref="A136:A137"/>
    <mergeCell ref="A96:A97"/>
    <mergeCell ref="A98:A99"/>
    <mergeCell ref="A100:A101"/>
    <mergeCell ref="A102:A103"/>
    <mergeCell ref="A138:A139"/>
    <mergeCell ref="A104:A105"/>
    <mergeCell ref="A106:A107"/>
    <mergeCell ref="A108:A109"/>
    <mergeCell ref="A110:A111"/>
    <mergeCell ref="A112:A113"/>
    <mergeCell ref="A114:A115"/>
    <mergeCell ref="A132:A133"/>
    <mergeCell ref="A134:A135"/>
    <mergeCell ref="A92:A93"/>
    <mergeCell ref="A94:A95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90:A91"/>
    <mergeCell ref="A66:A67"/>
    <mergeCell ref="A68:A69"/>
    <mergeCell ref="A70:A71"/>
    <mergeCell ref="A42:A43"/>
    <mergeCell ref="A58:A59"/>
    <mergeCell ref="A60:A61"/>
    <mergeCell ref="A62:A63"/>
    <mergeCell ref="A64:A65"/>
    <mergeCell ref="A50:A51"/>
    <mergeCell ref="A52:A53"/>
    <mergeCell ref="A54:A55"/>
    <mergeCell ref="A56:A57"/>
    <mergeCell ref="A4:A5"/>
    <mergeCell ref="A6:A7"/>
    <mergeCell ref="A8:A9"/>
    <mergeCell ref="A10:A11"/>
    <mergeCell ref="B4:B5"/>
    <mergeCell ref="B6:B7"/>
    <mergeCell ref="B8:B9"/>
    <mergeCell ref="B10:B11"/>
    <mergeCell ref="B24:B25"/>
    <mergeCell ref="B12:B13"/>
    <mergeCell ref="B14:B15"/>
    <mergeCell ref="B16:B17"/>
    <mergeCell ref="B18:B19"/>
    <mergeCell ref="B20:B21"/>
    <mergeCell ref="B22:B23"/>
    <mergeCell ref="A12:A13"/>
    <mergeCell ref="A14:A15"/>
    <mergeCell ref="A16:A17"/>
    <mergeCell ref="A18:A19"/>
    <mergeCell ref="A20:A21"/>
    <mergeCell ref="A22:A23"/>
    <mergeCell ref="B26:B27"/>
    <mergeCell ref="B28:B29"/>
    <mergeCell ref="B30:B31"/>
    <mergeCell ref="B32:B33"/>
    <mergeCell ref="B34:B35"/>
    <mergeCell ref="B36:B37"/>
    <mergeCell ref="B38:B39"/>
    <mergeCell ref="A26:A27"/>
    <mergeCell ref="A24:A25"/>
    <mergeCell ref="A32:A33"/>
    <mergeCell ref="A34:A35"/>
    <mergeCell ref="A36:A37"/>
    <mergeCell ref="A38:A39"/>
    <mergeCell ref="A30:A31"/>
    <mergeCell ref="B40:B41"/>
    <mergeCell ref="B42:B43"/>
    <mergeCell ref="B44:B45"/>
    <mergeCell ref="B46:B47"/>
    <mergeCell ref="B48:B49"/>
    <mergeCell ref="B50:B51"/>
    <mergeCell ref="B52:B53"/>
    <mergeCell ref="B54:B55"/>
    <mergeCell ref="A28:A29"/>
    <mergeCell ref="A40:A41"/>
    <mergeCell ref="A44:A45"/>
    <mergeCell ref="A46:A47"/>
    <mergeCell ref="A48:A49"/>
    <mergeCell ref="B72:B73"/>
    <mergeCell ref="B74:B75"/>
    <mergeCell ref="B76:B77"/>
    <mergeCell ref="B78:B79"/>
    <mergeCell ref="B80:B81"/>
    <mergeCell ref="B82:B83"/>
    <mergeCell ref="B84:B85"/>
    <mergeCell ref="B86:B87"/>
    <mergeCell ref="B56:B57"/>
    <mergeCell ref="B58:B59"/>
    <mergeCell ref="B60:B61"/>
    <mergeCell ref="B62:B63"/>
    <mergeCell ref="B64:B65"/>
    <mergeCell ref="B66:B67"/>
    <mergeCell ref="B68:B69"/>
    <mergeCell ref="B70:B71"/>
    <mergeCell ref="A2:A3"/>
    <mergeCell ref="B2:B3"/>
    <mergeCell ref="C2:C3"/>
    <mergeCell ref="B168:B169"/>
    <mergeCell ref="B170:B171"/>
    <mergeCell ref="B172:B173"/>
    <mergeCell ref="S28:S29"/>
    <mergeCell ref="B162:B163"/>
    <mergeCell ref="B164:B165"/>
    <mergeCell ref="B166:B167"/>
    <mergeCell ref="B152:B153"/>
    <mergeCell ref="B154:B155"/>
    <mergeCell ref="B156:B157"/>
    <mergeCell ref="B158:B159"/>
    <mergeCell ref="B136:B137"/>
    <mergeCell ref="B138:B139"/>
    <mergeCell ref="B140:B141"/>
    <mergeCell ref="B142:B143"/>
    <mergeCell ref="B144:B145"/>
    <mergeCell ref="B146:B147"/>
    <mergeCell ref="B148:B149"/>
    <mergeCell ref="B150:B151"/>
    <mergeCell ref="B120:B121"/>
    <mergeCell ref="B122:B123"/>
    <mergeCell ref="D2:D3"/>
    <mergeCell ref="B176:B177"/>
    <mergeCell ref="B124:B125"/>
    <mergeCell ref="B126:B127"/>
    <mergeCell ref="B128:B129"/>
    <mergeCell ref="B130:B131"/>
    <mergeCell ref="B132:B133"/>
    <mergeCell ref="B134:B135"/>
    <mergeCell ref="B104:B105"/>
    <mergeCell ref="B106:B107"/>
    <mergeCell ref="B108:B109"/>
    <mergeCell ref="B110:B111"/>
    <mergeCell ref="B112:B113"/>
    <mergeCell ref="B114:B115"/>
    <mergeCell ref="B116:B117"/>
    <mergeCell ref="B118:B119"/>
    <mergeCell ref="B88:B89"/>
    <mergeCell ref="B90:B91"/>
    <mergeCell ref="B92:B93"/>
    <mergeCell ref="B94:B95"/>
    <mergeCell ref="B96:B97"/>
    <mergeCell ref="B98:B99"/>
    <mergeCell ref="B100:B101"/>
    <mergeCell ref="B102:B103"/>
    <mergeCell ref="AB176:AB177"/>
    <mergeCell ref="AB174:AB175"/>
    <mergeCell ref="AA174:AA175"/>
    <mergeCell ref="Z160:Z161"/>
    <mergeCell ref="Z162:Z163"/>
    <mergeCell ref="Z164:Z165"/>
    <mergeCell ref="Z166:Z167"/>
    <mergeCell ref="S160:S161"/>
    <mergeCell ref="S162:S163"/>
    <mergeCell ref="S164:S165"/>
    <mergeCell ref="S166:S167"/>
    <mergeCell ref="V174:V175"/>
    <mergeCell ref="S176:S177"/>
    <mergeCell ref="S168:S169"/>
    <mergeCell ref="S170:S171"/>
    <mergeCell ref="T172:T173"/>
    <mergeCell ref="T176:T177"/>
    <mergeCell ref="S172:S175"/>
    <mergeCell ref="AA176:AA177"/>
    <mergeCell ref="T160:T171"/>
    <mergeCell ref="T174:T175"/>
    <mergeCell ref="Z176:Z177"/>
    <mergeCell ref="Z168:Z169"/>
    <mergeCell ref="Z170:Z171"/>
  </mergeCells>
  <phoneticPr fontId="32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60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 filterMode="1">
    <tabColor indexed="9"/>
    <pageSetUpPr fitToPage="1"/>
  </sheetPr>
  <dimension ref="A1:Q98"/>
  <sheetViews>
    <sheetView topLeftCell="A10" zoomScale="85" zoomScaleSheetLayoutView="100" workbookViewId="0">
      <selection activeCell="V27" sqref="V27"/>
    </sheetView>
  </sheetViews>
  <sheetFormatPr defaultRowHeight="12.75"/>
  <cols>
    <col min="1" max="1" width="8.42578125" bestFit="1" customWidth="1"/>
    <col min="2" max="2" width="16.140625" customWidth="1"/>
    <col min="3" max="9" width="4.42578125" style="233" customWidth="1"/>
    <col min="10" max="10" width="4.28515625" style="233" customWidth="1"/>
    <col min="11" max="13" width="4.42578125" customWidth="1"/>
    <col min="14" max="16" width="4.42578125" style="233" customWidth="1"/>
    <col min="17" max="17" width="4.5703125" style="236" customWidth="1"/>
  </cols>
  <sheetData>
    <row r="1" spans="1:17" ht="21" thickBot="1">
      <c r="A1" s="1543" t="str">
        <f>CONCATENATE("Ранг среди учебных взводов, рот, батальонов за ",'Учет 1б'!B1)</f>
        <v>Ранг среди учебных взводов, рот, батальонов за март 2014 года</v>
      </c>
      <c r="B1" s="1543"/>
      <c r="C1" s="1543"/>
      <c r="D1" s="1543"/>
      <c r="E1" s="1543"/>
      <c r="F1" s="1543"/>
      <c r="G1" s="1543"/>
      <c r="H1" s="1543"/>
      <c r="I1" s="1543"/>
      <c r="J1" s="1543"/>
      <c r="K1" s="1543"/>
      <c r="L1" s="1543"/>
      <c r="M1" s="1543"/>
      <c r="N1" s="1543"/>
      <c r="O1" s="1543"/>
      <c r="P1" s="560"/>
      <c r="Q1" s="237"/>
    </row>
    <row r="2" spans="1:17">
      <c r="A2" s="107"/>
      <c r="B2" s="107"/>
      <c r="C2" s="231"/>
      <c r="D2" s="231"/>
      <c r="E2" s="231"/>
      <c r="F2" s="231"/>
      <c r="G2" s="231"/>
      <c r="H2" s="231"/>
      <c r="I2" s="231"/>
      <c r="J2" s="231"/>
      <c r="K2" s="144"/>
      <c r="L2" s="144"/>
      <c r="M2" s="144"/>
      <c r="N2" s="234"/>
      <c r="O2" s="231"/>
      <c r="P2" s="231"/>
      <c r="Q2" s="238">
        <v>1</v>
      </c>
    </row>
    <row r="3" spans="1:17" ht="17.25" customHeight="1" thickBot="1">
      <c r="A3" s="578" t="s">
        <v>346</v>
      </c>
      <c r="B3" s="578" t="s">
        <v>343</v>
      </c>
      <c r="C3" s="579" t="s">
        <v>248</v>
      </c>
      <c r="D3" s="579" t="s">
        <v>265</v>
      </c>
      <c r="E3" s="579" t="s">
        <v>249</v>
      </c>
      <c r="F3" s="579" t="s">
        <v>14</v>
      </c>
      <c r="G3" s="579" t="s">
        <v>15</v>
      </c>
      <c r="H3" s="579" t="s">
        <v>252</v>
      </c>
      <c r="I3" s="579" t="s">
        <v>16</v>
      </c>
      <c r="J3" s="579" t="s">
        <v>17</v>
      </c>
      <c r="K3" s="579" t="s">
        <v>18</v>
      </c>
      <c r="L3" s="579" t="s">
        <v>400</v>
      </c>
      <c r="M3" s="579" t="s">
        <v>19</v>
      </c>
      <c r="N3" s="579" t="s">
        <v>264</v>
      </c>
      <c r="O3" s="579" t="s">
        <v>20</v>
      </c>
      <c r="P3" s="580"/>
      <c r="Q3" s="238">
        <v>1</v>
      </c>
    </row>
    <row r="4" spans="1:17" s="235" customFormat="1" ht="13.5" customHeight="1">
      <c r="A4" s="561">
        <v>111</v>
      </c>
      <c r="B4" s="581"/>
      <c r="C4" s="582">
        <f>'Учет 1б'!$G$63</f>
        <v>0</v>
      </c>
      <c r="D4" s="582">
        <f>'Учет 1б'!$H$63</f>
        <v>0</v>
      </c>
      <c r="E4" s="582">
        <f>'Учет 1б'!$I$63</f>
        <v>0</v>
      </c>
      <c r="F4" s="582">
        <f>'Учет 1б'!$J$63</f>
        <v>0</v>
      </c>
      <c r="G4" s="582">
        <f>'Учет 1б'!$K$63</f>
        <v>0</v>
      </c>
      <c r="H4" s="582">
        <f>'Учет 1б'!$L$63</f>
        <v>0</v>
      </c>
      <c r="I4" s="582">
        <f>'Учет 1б'!$M$63</f>
        <v>0</v>
      </c>
      <c r="J4" s="582">
        <f>'Учет 1б'!$N$63</f>
        <v>0</v>
      </c>
      <c r="K4" s="582">
        <f>'Учет 1б'!$O$63</f>
        <v>0</v>
      </c>
      <c r="L4" s="582">
        <f>'Учет 1б'!$P$63</f>
        <v>0</v>
      </c>
      <c r="M4" s="582">
        <f>'Учет 1б'!$Q$63</f>
        <v>0</v>
      </c>
      <c r="N4" s="582">
        <f>'Учет 1б'!$R$63</f>
        <v>0</v>
      </c>
      <c r="O4" s="582">
        <f>'Учет 1б'!$S$63</f>
        <v>0</v>
      </c>
      <c r="P4" s="96"/>
      <c r="Q4" s="583">
        <f t="shared" ref="Q4:Q33" si="0">IF(SUM(C4:O4)&gt;0,1,0)</f>
        <v>0</v>
      </c>
    </row>
    <row r="5" spans="1:17" s="235" customFormat="1" ht="13.5" customHeight="1">
      <c r="A5" s="562">
        <v>112</v>
      </c>
      <c r="B5" s="581"/>
      <c r="C5" s="582">
        <f>'Учет 1б'!$G$123</f>
        <v>0</v>
      </c>
      <c r="D5" s="582">
        <f>'Учет 1б'!$H$123</f>
        <v>0</v>
      </c>
      <c r="E5" s="582">
        <f>'Учет 1б'!$I$123</f>
        <v>0</v>
      </c>
      <c r="F5" s="582">
        <f>'Учет 1б'!$J$123</f>
        <v>0</v>
      </c>
      <c r="G5" s="582">
        <f>'Учет 1б'!$K$123</f>
        <v>0</v>
      </c>
      <c r="H5" s="582">
        <f>'Учет 1б'!$L$123</f>
        <v>0</v>
      </c>
      <c r="I5" s="582">
        <f>'Учет 1б'!$M$123</f>
        <v>0</v>
      </c>
      <c r="J5" s="582">
        <f>'Учет 1б'!$N$123</f>
        <v>0</v>
      </c>
      <c r="K5" s="582">
        <f>'Учет 1б'!$O$123</f>
        <v>0</v>
      </c>
      <c r="L5" s="582">
        <f>'Учет 1б'!$P$123</f>
        <v>0</v>
      </c>
      <c r="M5" s="582">
        <f>'Учет 1б'!$Q$123</f>
        <v>0</v>
      </c>
      <c r="N5" s="582">
        <f>'Учет 1б'!$R$123</f>
        <v>0</v>
      </c>
      <c r="O5" s="582">
        <f>'Учет 1б'!$S$123</f>
        <v>0</v>
      </c>
      <c r="P5" s="96"/>
      <c r="Q5" s="583">
        <f t="shared" si="0"/>
        <v>0</v>
      </c>
    </row>
    <row r="6" spans="1:17" s="235" customFormat="1" ht="12.75" customHeight="1">
      <c r="A6" s="562">
        <v>113</v>
      </c>
      <c r="B6" s="584"/>
      <c r="C6" s="582">
        <f>'Учет 1б'!$G$183</f>
        <v>0</v>
      </c>
      <c r="D6" s="582">
        <f>'Учет 1б'!$H$183</f>
        <v>0</v>
      </c>
      <c r="E6" s="582">
        <f>'Учет 1б'!$I$183</f>
        <v>0</v>
      </c>
      <c r="F6" s="582">
        <f>'Учет 1б'!$J$183</f>
        <v>0</v>
      </c>
      <c r="G6" s="582">
        <f>'Учет 1б'!$K$183</f>
        <v>0</v>
      </c>
      <c r="H6" s="582">
        <f>'Учет 1б'!$L$183</f>
        <v>0</v>
      </c>
      <c r="I6" s="582">
        <f>'Учет 1б'!$M$183</f>
        <v>0</v>
      </c>
      <c r="J6" s="582">
        <f>'Учет 1б'!$N$183</f>
        <v>0</v>
      </c>
      <c r="K6" s="582">
        <f>'Учет 1б'!$O$183</f>
        <v>0</v>
      </c>
      <c r="L6" s="582">
        <f>'Учет 1б'!$P$183</f>
        <v>0</v>
      </c>
      <c r="M6" s="582">
        <f>'Учет 1б'!$Q$183</f>
        <v>0</v>
      </c>
      <c r="N6" s="582">
        <f>'Учет 1б'!$R$183</f>
        <v>0</v>
      </c>
      <c r="O6" s="582">
        <f>'Учет 1б'!$S$183</f>
        <v>0</v>
      </c>
      <c r="P6" s="96"/>
      <c r="Q6" s="583">
        <f t="shared" si="0"/>
        <v>0</v>
      </c>
    </row>
    <row r="7" spans="1:17" s="235" customFormat="1">
      <c r="A7" s="562">
        <v>114</v>
      </c>
      <c r="B7" s="585"/>
      <c r="C7" s="582">
        <f>'Учет 1б'!$G$243</f>
        <v>0</v>
      </c>
      <c r="D7" s="582">
        <f>'Учет 1б'!$H$243</f>
        <v>0</v>
      </c>
      <c r="E7" s="582">
        <f>'Учет 1б'!$I$243</f>
        <v>0</v>
      </c>
      <c r="F7" s="582">
        <f>'Учет 1б'!$J$243</f>
        <v>0</v>
      </c>
      <c r="G7" s="582">
        <f>'Учет 1б'!$K$243</f>
        <v>0</v>
      </c>
      <c r="H7" s="582">
        <f>'Учет 1б'!$L$243</f>
        <v>0</v>
      </c>
      <c r="I7" s="582">
        <f>'Учет 1б'!$M$243</f>
        <v>0</v>
      </c>
      <c r="J7" s="582">
        <f>'Учет 1б'!$N$243</f>
        <v>0</v>
      </c>
      <c r="K7" s="582">
        <f>'Учет 1б'!$O$243</f>
        <v>0</v>
      </c>
      <c r="L7" s="582">
        <f>'Учет 1б'!$P$243</f>
        <v>0</v>
      </c>
      <c r="M7" s="582">
        <f>'Учет 1б'!$Q$243</f>
        <v>0</v>
      </c>
      <c r="N7" s="582">
        <f>'Учет 1б'!$R$243</f>
        <v>0</v>
      </c>
      <c r="O7" s="582">
        <f>'Учет 1б'!$S$243</f>
        <v>0</v>
      </c>
      <c r="P7" s="96"/>
      <c r="Q7" s="583">
        <f t="shared" si="0"/>
        <v>0</v>
      </c>
    </row>
    <row r="8" spans="1:17" s="235" customFormat="1">
      <c r="A8" s="562">
        <v>121</v>
      </c>
      <c r="B8" s="581"/>
      <c r="C8" s="582">
        <f>'Учет 1б'!$G$318</f>
        <v>0</v>
      </c>
      <c r="D8" s="582">
        <f>'Учет 1б'!$H$318</f>
        <v>0</v>
      </c>
      <c r="E8" s="582">
        <f>'Учет 1б'!$I$318</f>
        <v>0</v>
      </c>
      <c r="F8" s="582">
        <f>'Учет 1б'!$J$318</f>
        <v>0</v>
      </c>
      <c r="G8" s="582">
        <f>'Учет 1б'!$K$318</f>
        <v>0</v>
      </c>
      <c r="H8" s="582">
        <f>'Учет 1б'!$L$318</f>
        <v>0</v>
      </c>
      <c r="I8" s="582">
        <f>'Учет 1б'!$M$318</f>
        <v>0</v>
      </c>
      <c r="J8" s="582">
        <f>'Учет 1б'!$N$318</f>
        <v>0</v>
      </c>
      <c r="K8" s="582">
        <f>'Учет 1б'!$O$318</f>
        <v>0</v>
      </c>
      <c r="L8" s="582">
        <f>'Учет 1б'!$P$318</f>
        <v>0</v>
      </c>
      <c r="M8" s="582">
        <f>'Учет 1б'!$Q$318</f>
        <v>0</v>
      </c>
      <c r="N8" s="582">
        <f>'Учет 1б'!$R$318</f>
        <v>0</v>
      </c>
      <c r="O8" s="582">
        <f>'Учет 1б'!$S$318</f>
        <v>0</v>
      </c>
      <c r="P8" s="96"/>
      <c r="Q8" s="583">
        <f t="shared" si="0"/>
        <v>0</v>
      </c>
    </row>
    <row r="9" spans="1:17" s="235" customFormat="1" ht="13.5" customHeight="1">
      <c r="A9" s="562">
        <v>122</v>
      </c>
      <c r="B9" s="581"/>
      <c r="C9" s="582">
        <f>'Учет 1б'!$G$378</f>
        <v>0</v>
      </c>
      <c r="D9" s="582">
        <f>'Учет 1б'!$H$378</f>
        <v>0</v>
      </c>
      <c r="E9" s="582">
        <f>'Учет 1б'!$I$378</f>
        <v>0</v>
      </c>
      <c r="F9" s="582">
        <f>'Учет 1б'!$J$378</f>
        <v>0</v>
      </c>
      <c r="G9" s="582">
        <f>'Учет 1б'!$K$378</f>
        <v>0</v>
      </c>
      <c r="H9" s="582">
        <f>'Учет 1б'!$L$378</f>
        <v>0</v>
      </c>
      <c r="I9" s="582">
        <f>'Учет 1б'!$M$378</f>
        <v>0</v>
      </c>
      <c r="J9" s="582">
        <f>'Учет 1б'!$N$378</f>
        <v>0</v>
      </c>
      <c r="K9" s="582">
        <f>'Учет 1б'!$O$378</f>
        <v>0</v>
      </c>
      <c r="L9" s="582">
        <f>'Учет 1б'!$P$378</f>
        <v>0</v>
      </c>
      <c r="M9" s="582">
        <f>'Учет 1б'!$Q$378</f>
        <v>0</v>
      </c>
      <c r="N9" s="582">
        <f>'Учет 1б'!$R$378</f>
        <v>0</v>
      </c>
      <c r="O9" s="582">
        <f>'Учет 1б'!$S$378</f>
        <v>0</v>
      </c>
      <c r="P9" s="96"/>
      <c r="Q9" s="583">
        <f t="shared" si="0"/>
        <v>0</v>
      </c>
    </row>
    <row r="10" spans="1:17" s="235" customFormat="1" ht="13.5" customHeight="1">
      <c r="A10" s="562">
        <v>123</v>
      </c>
      <c r="B10" s="581"/>
      <c r="C10" s="582">
        <f>'Учет 1б'!$G$438</f>
        <v>0</v>
      </c>
      <c r="D10" s="582">
        <f>'Учет 1б'!$H$438</f>
        <v>0</v>
      </c>
      <c r="E10" s="582">
        <f>'Учет 1б'!$I$438</f>
        <v>0</v>
      </c>
      <c r="F10" s="582">
        <f>'Учет 1б'!$J$438</f>
        <v>0</v>
      </c>
      <c r="G10" s="582">
        <f>'Учет 1б'!$K$438</f>
        <v>0</v>
      </c>
      <c r="H10" s="582">
        <f>'Учет 1б'!$L$438</f>
        <v>0</v>
      </c>
      <c r="I10" s="582">
        <f>'Учет 1б'!$M$438</f>
        <v>0</v>
      </c>
      <c r="J10" s="582">
        <f>'Учет 1б'!$N$438</f>
        <v>0</v>
      </c>
      <c r="K10" s="582">
        <f>'Учет 1б'!$O$438</f>
        <v>0</v>
      </c>
      <c r="L10" s="582">
        <f>'Учет 1б'!$P$438</f>
        <v>0</v>
      </c>
      <c r="M10" s="582">
        <f>'Учет 1б'!$Q$438</f>
        <v>0</v>
      </c>
      <c r="N10" s="582">
        <f>'Учет 1б'!$R$438</f>
        <v>0</v>
      </c>
      <c r="O10" s="582">
        <f>'Учет 1б'!$S$438</f>
        <v>0</v>
      </c>
      <c r="P10" s="96"/>
      <c r="Q10" s="583">
        <f t="shared" si="0"/>
        <v>0</v>
      </c>
    </row>
    <row r="11" spans="1:17" s="235" customFormat="1" ht="13.5" customHeight="1">
      <c r="A11" s="562">
        <v>124</v>
      </c>
      <c r="B11" s="586"/>
      <c r="C11" s="582">
        <f>'Учет 1б'!$G$498</f>
        <v>0</v>
      </c>
      <c r="D11" s="582">
        <f>'Учет 1б'!$H$498</f>
        <v>0</v>
      </c>
      <c r="E11" s="582">
        <f>'Учет 1б'!$I$498</f>
        <v>0</v>
      </c>
      <c r="F11" s="582">
        <f>'Учет 1б'!$J$498</f>
        <v>0</v>
      </c>
      <c r="G11" s="582">
        <f>'Учет 1б'!$K$498</f>
        <v>0</v>
      </c>
      <c r="H11" s="582">
        <f>'Учет 1б'!$L$498</f>
        <v>0</v>
      </c>
      <c r="I11" s="582">
        <f>'Учет 1б'!$M$498</f>
        <v>0</v>
      </c>
      <c r="J11" s="582">
        <f>'Учет 1б'!$N$498</f>
        <v>0</v>
      </c>
      <c r="K11" s="582">
        <f>'Учет 1б'!$O$498</f>
        <v>0</v>
      </c>
      <c r="L11" s="582">
        <f>'Учет 1б'!$P$498</f>
        <v>0</v>
      </c>
      <c r="M11" s="582">
        <f>'Учет 1б'!$Q$498</f>
        <v>0</v>
      </c>
      <c r="N11" s="582">
        <f>'Учет 1б'!$R$498</f>
        <v>0</v>
      </c>
      <c r="O11" s="582">
        <f>'Учет 1б'!$S$498</f>
        <v>0</v>
      </c>
      <c r="P11" s="96"/>
      <c r="Q11" s="583">
        <f t="shared" si="0"/>
        <v>0</v>
      </c>
    </row>
    <row r="12" spans="1:17" s="235" customFormat="1" ht="13.5" customHeight="1">
      <c r="A12" s="562">
        <v>125</v>
      </c>
      <c r="B12" s="585"/>
      <c r="C12" s="582">
        <f>'Учет 1б'!$G$558</f>
        <v>0</v>
      </c>
      <c r="D12" s="582">
        <f>'Учет 1б'!$H$558</f>
        <v>0</v>
      </c>
      <c r="E12" s="582">
        <f>'Учет 1б'!$I$558</f>
        <v>0</v>
      </c>
      <c r="F12" s="582">
        <f>'Учет 1б'!$J$558</f>
        <v>0</v>
      </c>
      <c r="G12" s="582">
        <f>'Учет 1б'!$K$558</f>
        <v>0</v>
      </c>
      <c r="H12" s="582">
        <f>'Учет 1б'!$L$558</f>
        <v>0</v>
      </c>
      <c r="I12" s="582">
        <f>'Учет 1б'!$M$558</f>
        <v>0</v>
      </c>
      <c r="J12" s="582">
        <f>'Учет 1б'!$N$558</f>
        <v>0</v>
      </c>
      <c r="K12" s="582">
        <f>'Учет 1б'!$O$558</f>
        <v>0</v>
      </c>
      <c r="L12" s="582">
        <f>'Учет 1б'!$P$558</f>
        <v>0</v>
      </c>
      <c r="M12" s="582">
        <f>'Учет 1б'!$Q$558</f>
        <v>0</v>
      </c>
      <c r="N12" s="582">
        <f>'Учет 1б'!$R$558</f>
        <v>0</v>
      </c>
      <c r="O12" s="582">
        <f>'Учет 1б'!$S$558</f>
        <v>0</v>
      </c>
      <c r="P12" s="96"/>
      <c r="Q12" s="583">
        <f t="shared" si="0"/>
        <v>0</v>
      </c>
    </row>
    <row r="13" spans="1:17" s="235" customFormat="1" ht="13.5" hidden="1" customHeight="1">
      <c r="A13" s="562">
        <v>126</v>
      </c>
      <c r="B13" s="585"/>
      <c r="C13" s="582">
        <f>'Учет 1б'!$G$618</f>
        <v>0</v>
      </c>
      <c r="D13" s="582">
        <f>'Учет 1б'!$H$618</f>
        <v>0</v>
      </c>
      <c r="E13" s="582">
        <f>'Учет 1б'!$I$618</f>
        <v>0</v>
      </c>
      <c r="F13" s="582">
        <f>'Учет 1б'!$J$618</f>
        <v>0</v>
      </c>
      <c r="G13" s="582">
        <f>'Учет 1б'!$K$618</f>
        <v>0</v>
      </c>
      <c r="H13" s="582">
        <f>'Учет 1б'!$L$618</f>
        <v>0</v>
      </c>
      <c r="I13" s="582">
        <f>'Учет 1б'!$M$618</f>
        <v>0</v>
      </c>
      <c r="J13" s="582">
        <f>'Учет 1б'!$N$618</f>
        <v>0</v>
      </c>
      <c r="K13" s="582">
        <f>'Учет 1б'!$O$618</f>
        <v>0</v>
      </c>
      <c r="L13" s="582">
        <f>'Учет 1б'!$P$618</f>
        <v>0</v>
      </c>
      <c r="M13" s="582">
        <f>'Учет 1б'!$Q$618</f>
        <v>0</v>
      </c>
      <c r="N13" s="582">
        <f>'Учет 1б'!$R$618</f>
        <v>0</v>
      </c>
      <c r="O13" s="582">
        <f>'Учет 1б'!$S$618</f>
        <v>0</v>
      </c>
      <c r="P13" s="96"/>
      <c r="Q13" s="583">
        <f t="shared" si="0"/>
        <v>0</v>
      </c>
    </row>
    <row r="14" spans="1:17" s="235" customFormat="1" ht="13.5" customHeight="1">
      <c r="A14" s="562">
        <v>131</v>
      </c>
      <c r="B14" s="581"/>
      <c r="C14" s="582">
        <f>'Учет 1б'!$G$692</f>
        <v>0</v>
      </c>
      <c r="D14" s="582">
        <f>'Учет 1б'!$H$692</f>
        <v>0</v>
      </c>
      <c r="E14" s="582">
        <f>'Учет 1б'!$I$692</f>
        <v>0</v>
      </c>
      <c r="F14" s="582">
        <f>'Учет 1б'!$J$692</f>
        <v>0</v>
      </c>
      <c r="G14" s="582">
        <f>'Учет 1б'!$K$692</f>
        <v>0</v>
      </c>
      <c r="H14" s="582">
        <f>'Учет 1б'!$L$692</f>
        <v>0</v>
      </c>
      <c r="I14" s="582">
        <f>'Учет 1б'!$M$692</f>
        <v>0</v>
      </c>
      <c r="J14" s="582">
        <f>'Учет 1б'!$N$692</f>
        <v>0</v>
      </c>
      <c r="K14" s="582">
        <f>'Учет 1б'!$O$692</f>
        <v>0</v>
      </c>
      <c r="L14" s="582">
        <f>'Учет 1б'!$P$692</f>
        <v>0</v>
      </c>
      <c r="M14" s="582">
        <f>'Учет 1б'!$Q$692</f>
        <v>0</v>
      </c>
      <c r="N14" s="582">
        <f>'Учет 1б'!$R$692</f>
        <v>0</v>
      </c>
      <c r="O14" s="582">
        <f>'Учет 1б'!$S$692</f>
        <v>0</v>
      </c>
      <c r="P14" s="96"/>
      <c r="Q14" s="583">
        <f t="shared" si="0"/>
        <v>0</v>
      </c>
    </row>
    <row r="15" spans="1:17" s="235" customFormat="1" ht="13.5" customHeight="1">
      <c r="A15" s="562">
        <v>132</v>
      </c>
      <c r="B15" s="581"/>
      <c r="C15" s="582">
        <f>'Учет 1б'!$G$752</f>
        <v>0</v>
      </c>
      <c r="D15" s="582">
        <f>'Учет 1б'!$H$752</f>
        <v>0</v>
      </c>
      <c r="E15" s="582">
        <f>'Учет 1б'!$I$752</f>
        <v>0</v>
      </c>
      <c r="F15" s="582">
        <f>'Учет 1б'!$J$752</f>
        <v>0</v>
      </c>
      <c r="G15" s="582">
        <f>'Учет 1б'!$K$752</f>
        <v>0</v>
      </c>
      <c r="H15" s="582">
        <f>'Учет 1б'!$L$752</f>
        <v>0</v>
      </c>
      <c r="I15" s="582">
        <f>'Учет 1б'!$M$752</f>
        <v>0</v>
      </c>
      <c r="J15" s="582">
        <f>'Учет 1б'!$N$752</f>
        <v>0</v>
      </c>
      <c r="K15" s="582">
        <f>'Учет 1б'!$O$752</f>
        <v>0</v>
      </c>
      <c r="L15" s="582">
        <f>'Учет 1б'!$P$752</f>
        <v>0</v>
      </c>
      <c r="M15" s="582">
        <f>'Учет 1б'!$Q$752</f>
        <v>0</v>
      </c>
      <c r="N15" s="582">
        <f>'Учет 1б'!$R$752</f>
        <v>0</v>
      </c>
      <c r="O15" s="582">
        <f>'Учет 1б'!$S$752</f>
        <v>0</v>
      </c>
      <c r="P15" s="96"/>
      <c r="Q15" s="583">
        <f t="shared" si="0"/>
        <v>0</v>
      </c>
    </row>
    <row r="16" spans="1:17" s="235" customFormat="1" ht="13.5" customHeight="1">
      <c r="A16" s="562">
        <v>133</v>
      </c>
      <c r="B16" s="581"/>
      <c r="C16" s="582">
        <f>'Учет 1б'!$G$812</f>
        <v>0</v>
      </c>
      <c r="D16" s="582">
        <f>'Учет 1б'!$H$812</f>
        <v>0</v>
      </c>
      <c r="E16" s="582">
        <f>'Учет 1б'!$I$812</f>
        <v>0</v>
      </c>
      <c r="F16" s="582">
        <f>'Учет 1б'!$J$812</f>
        <v>0</v>
      </c>
      <c r="G16" s="582">
        <f>'Учет 1б'!$K$812</f>
        <v>0</v>
      </c>
      <c r="H16" s="582">
        <f>'Учет 1б'!$L$812</f>
        <v>0</v>
      </c>
      <c r="I16" s="582">
        <f>'Учет 1б'!$M$812</f>
        <v>0</v>
      </c>
      <c r="J16" s="582">
        <f>'Учет 1б'!$N$812</f>
        <v>0</v>
      </c>
      <c r="K16" s="582">
        <f>'Учет 1б'!$O$812</f>
        <v>0</v>
      </c>
      <c r="L16" s="582">
        <f>'Учет 1б'!$P$812</f>
        <v>0</v>
      </c>
      <c r="M16" s="582">
        <f>'Учет 1б'!$Q$812</f>
        <v>0</v>
      </c>
      <c r="N16" s="582">
        <f>'Учет 1б'!$R$812</f>
        <v>0</v>
      </c>
      <c r="O16" s="582">
        <f>'Учет 1б'!$S$812</f>
        <v>0</v>
      </c>
      <c r="P16" s="96"/>
      <c r="Q16" s="583">
        <f t="shared" si="0"/>
        <v>0</v>
      </c>
    </row>
    <row r="17" spans="1:17" s="235" customFormat="1" ht="14.25" customHeight="1">
      <c r="A17" s="562">
        <v>134</v>
      </c>
      <c r="B17" s="779"/>
      <c r="C17" s="582">
        <f>'Учет 1б'!$G$872</f>
        <v>0</v>
      </c>
      <c r="D17" s="582">
        <f>'Учет 1б'!$H$872</f>
        <v>0</v>
      </c>
      <c r="E17" s="582">
        <f>'Учет 1б'!$I$872</f>
        <v>0</v>
      </c>
      <c r="F17" s="582">
        <f>'Учет 1б'!$J$872</f>
        <v>0</v>
      </c>
      <c r="G17" s="582">
        <f>'Учет 1б'!$K$872</f>
        <v>0</v>
      </c>
      <c r="H17" s="582">
        <f>'Учет 1б'!$L$872</f>
        <v>0</v>
      </c>
      <c r="I17" s="582">
        <f>'Учет 1б'!$M$872</f>
        <v>0</v>
      </c>
      <c r="J17" s="582">
        <f>'Учет 1б'!$N$872</f>
        <v>0</v>
      </c>
      <c r="K17" s="582">
        <f>'Учет 1б'!$O$872</f>
        <v>0</v>
      </c>
      <c r="L17" s="582">
        <f>'Учет 1б'!$P$872</f>
        <v>0</v>
      </c>
      <c r="M17" s="582">
        <f>'Учет 1б'!$Q$872</f>
        <v>0</v>
      </c>
      <c r="N17" s="582">
        <f>'Учет 1б'!$R$872</f>
        <v>0</v>
      </c>
      <c r="O17" s="582">
        <f>'Учет 1б'!$S$872</f>
        <v>0</v>
      </c>
      <c r="P17" s="96"/>
      <c r="Q17" s="583">
        <f t="shared" si="0"/>
        <v>0</v>
      </c>
    </row>
    <row r="18" spans="1:17" s="235" customFormat="1" ht="14.25" hidden="1" customHeight="1">
      <c r="A18" s="562">
        <v>135</v>
      </c>
      <c r="B18" s="585"/>
      <c r="C18" s="582">
        <f>'Учет 1б'!$G$932</f>
        <v>0</v>
      </c>
      <c r="D18" s="582">
        <f>'Учет 1б'!$H$932</f>
        <v>0</v>
      </c>
      <c r="E18" s="582">
        <f>'Учет 1б'!$I$932</f>
        <v>0</v>
      </c>
      <c r="F18" s="582">
        <f>'Учет 1б'!$J$932</f>
        <v>0</v>
      </c>
      <c r="G18" s="582">
        <f>'Учет 1б'!$K$932</f>
        <v>0</v>
      </c>
      <c r="H18" s="582">
        <f>'Учет 1б'!$L$932</f>
        <v>0</v>
      </c>
      <c r="I18" s="582">
        <f>'Учет 1б'!$M$932</f>
        <v>0</v>
      </c>
      <c r="J18" s="582">
        <f>'Учет 1б'!$N$932</f>
        <v>0</v>
      </c>
      <c r="K18" s="582">
        <f>'Учет 1б'!$O$932</f>
        <v>0</v>
      </c>
      <c r="L18" s="582">
        <f>'Учет 1б'!$P$932</f>
        <v>0</v>
      </c>
      <c r="M18" s="582">
        <f>'Учет 1б'!$Q$932</f>
        <v>0</v>
      </c>
      <c r="N18" s="582">
        <f>'Учет 1б'!$R$932</f>
        <v>0</v>
      </c>
      <c r="O18" s="582">
        <f>'Учет 1б'!$S$932</f>
        <v>0</v>
      </c>
      <c r="P18" s="96"/>
      <c r="Q18" s="583">
        <f t="shared" si="0"/>
        <v>0</v>
      </c>
    </row>
    <row r="19" spans="1:17" s="235" customFormat="1" ht="14.25" hidden="1" customHeight="1">
      <c r="A19" s="562">
        <v>136</v>
      </c>
      <c r="B19" s="585"/>
      <c r="C19" s="582">
        <f>'Учет 1б'!$G$992</f>
        <v>0</v>
      </c>
      <c r="D19" s="582">
        <f>'Учет 1б'!$H$992</f>
        <v>0</v>
      </c>
      <c r="E19" s="582">
        <f>'Учет 1б'!$I$992</f>
        <v>0</v>
      </c>
      <c r="F19" s="582">
        <f>'Учет 1б'!$J$992</f>
        <v>0</v>
      </c>
      <c r="G19" s="582">
        <f>'Учет 1б'!$K$992</f>
        <v>0</v>
      </c>
      <c r="H19" s="582">
        <f>'Учет 1б'!$L$992</f>
        <v>0</v>
      </c>
      <c r="I19" s="582">
        <f>'Учет 1б'!$M$992</f>
        <v>0</v>
      </c>
      <c r="J19" s="582">
        <f>'Учет 1б'!$N$992</f>
        <v>0</v>
      </c>
      <c r="K19" s="582">
        <f>'Учет 1б'!$O$992</f>
        <v>0</v>
      </c>
      <c r="L19" s="582">
        <f>'Учет 1б'!$P$992</f>
        <v>0</v>
      </c>
      <c r="M19" s="582">
        <f>'Учет 1б'!$Q$992</f>
        <v>0</v>
      </c>
      <c r="N19" s="582">
        <f>'Учет 1б'!$R$992</f>
        <v>0</v>
      </c>
      <c r="O19" s="582">
        <f>'Учет 1б'!$S$992</f>
        <v>0</v>
      </c>
      <c r="P19" s="96"/>
      <c r="Q19" s="583">
        <f t="shared" si="0"/>
        <v>0</v>
      </c>
    </row>
    <row r="20" spans="1:17" s="235" customFormat="1" ht="14.25" customHeight="1">
      <c r="A20" s="562">
        <v>211</v>
      </c>
      <c r="B20" s="581"/>
      <c r="C20" s="582">
        <f>'Учет 2б'!$G$63</f>
        <v>0</v>
      </c>
      <c r="D20" s="582">
        <f>'Учет 2б'!$H$63</f>
        <v>0</v>
      </c>
      <c r="E20" s="582">
        <f>'Учет 2б'!$I$63</f>
        <v>0</v>
      </c>
      <c r="F20" s="582">
        <f>'Учет 2б'!$J$63</f>
        <v>0</v>
      </c>
      <c r="G20" s="582">
        <f>'Учет 2б'!$K$63</f>
        <v>0</v>
      </c>
      <c r="H20" s="582">
        <f>'Учет 2б'!$L$63</f>
        <v>0</v>
      </c>
      <c r="I20" s="582">
        <f>'Учет 2б'!$M$63</f>
        <v>0</v>
      </c>
      <c r="J20" s="582">
        <f>'Учет 2б'!$N$63</f>
        <v>0</v>
      </c>
      <c r="K20" s="582">
        <f>'Учет 2б'!$O$63</f>
        <v>0</v>
      </c>
      <c r="L20" s="582">
        <f>'Учет 2б'!$P$63</f>
        <v>0</v>
      </c>
      <c r="M20" s="582">
        <f>'Учет 2б'!$Q$63</f>
        <v>0</v>
      </c>
      <c r="N20" s="582">
        <f>'Учет 2б'!$R$63</f>
        <v>0</v>
      </c>
      <c r="O20" s="582">
        <f>'Учет 2б'!$S$63</f>
        <v>0</v>
      </c>
      <c r="P20" s="96"/>
      <c r="Q20" s="583">
        <f t="shared" si="0"/>
        <v>0</v>
      </c>
    </row>
    <row r="21" spans="1:17" s="235" customFormat="1" ht="14.25" customHeight="1">
      <c r="A21" s="562">
        <v>212</v>
      </c>
      <c r="B21" s="581"/>
      <c r="C21" s="582">
        <f>'Учет 2б'!$G$123</f>
        <v>0</v>
      </c>
      <c r="D21" s="582">
        <f>'Учет 2б'!$H$123</f>
        <v>0</v>
      </c>
      <c r="E21" s="582">
        <f>'Учет 2б'!$I$123</f>
        <v>0</v>
      </c>
      <c r="F21" s="582">
        <f>'Учет 2б'!$J$123</f>
        <v>0</v>
      </c>
      <c r="G21" s="582">
        <f>'Учет 2б'!$K$123</f>
        <v>0</v>
      </c>
      <c r="H21" s="582">
        <f>'Учет 2б'!$L$123</f>
        <v>0</v>
      </c>
      <c r="I21" s="582">
        <f>'Учет 2б'!$M$123</f>
        <v>0</v>
      </c>
      <c r="J21" s="582">
        <f>'Учет 2б'!$N$123</f>
        <v>0</v>
      </c>
      <c r="K21" s="582">
        <f>'Учет 2б'!$O$123</f>
        <v>0</v>
      </c>
      <c r="L21" s="582">
        <f>'Учет 2б'!$P$123</f>
        <v>0</v>
      </c>
      <c r="M21" s="582">
        <f>'Учет 2б'!$Q$123</f>
        <v>0</v>
      </c>
      <c r="N21" s="582">
        <f>'Учет 2б'!$R$123</f>
        <v>0</v>
      </c>
      <c r="O21" s="582">
        <f>'Учет 2б'!$S$123</f>
        <v>0</v>
      </c>
      <c r="P21" s="96"/>
      <c r="Q21" s="583">
        <f t="shared" si="0"/>
        <v>0</v>
      </c>
    </row>
    <row r="22" spans="1:17" s="235" customFormat="1" ht="14.25" customHeight="1">
      <c r="A22" s="562">
        <v>213</v>
      </c>
      <c r="B22" s="581"/>
      <c r="C22" s="582">
        <f>'Учет 2б'!$G$183</f>
        <v>0</v>
      </c>
      <c r="D22" s="582">
        <f>'Учет 2б'!$H$183</f>
        <v>0</v>
      </c>
      <c r="E22" s="582">
        <f>'Учет 2б'!$I$183</f>
        <v>0</v>
      </c>
      <c r="F22" s="582">
        <f>'Учет 2б'!$J$183</f>
        <v>0</v>
      </c>
      <c r="G22" s="582">
        <f>'Учет 2б'!$K$183</f>
        <v>0</v>
      </c>
      <c r="H22" s="582">
        <f>'Учет 2б'!$L$183</f>
        <v>0</v>
      </c>
      <c r="I22" s="582">
        <f>'Учет 2б'!$M$183</f>
        <v>0</v>
      </c>
      <c r="J22" s="582">
        <f>'Учет 2б'!$N$183</f>
        <v>0</v>
      </c>
      <c r="K22" s="582">
        <f>'Учет 2б'!$O$183</f>
        <v>0</v>
      </c>
      <c r="L22" s="582">
        <f>'Учет 2б'!$P$183</f>
        <v>0</v>
      </c>
      <c r="M22" s="582">
        <f>'Учет 2б'!$Q$183</f>
        <v>0</v>
      </c>
      <c r="N22" s="582">
        <f>'Учет 2б'!$R$183</f>
        <v>0</v>
      </c>
      <c r="O22" s="582">
        <f>'Учет 2б'!$S$183</f>
        <v>0</v>
      </c>
      <c r="P22" s="96"/>
      <c r="Q22" s="583">
        <f t="shared" si="0"/>
        <v>0</v>
      </c>
    </row>
    <row r="23" spans="1:17" s="235" customFormat="1" ht="14.25" customHeight="1">
      <c r="A23" s="562">
        <v>214</v>
      </c>
      <c r="B23" s="587"/>
      <c r="C23" s="582">
        <f>'Учет 2б'!$G$243</f>
        <v>0</v>
      </c>
      <c r="D23" s="582">
        <f>'Учет 2б'!$H$243</f>
        <v>0</v>
      </c>
      <c r="E23" s="582">
        <f>'Учет 2б'!$I$243</f>
        <v>0</v>
      </c>
      <c r="F23" s="582">
        <f>'Учет 2б'!$J$243</f>
        <v>0</v>
      </c>
      <c r="G23" s="582">
        <f>'Учет 2б'!$K$243</f>
        <v>0</v>
      </c>
      <c r="H23" s="582">
        <f>'Учет 2б'!$L$243</f>
        <v>0</v>
      </c>
      <c r="I23" s="582">
        <f>'Учет 2б'!$M$243</f>
        <v>0</v>
      </c>
      <c r="J23" s="582">
        <f>'Учет 2б'!$N$243</f>
        <v>0</v>
      </c>
      <c r="K23" s="582">
        <f>'Учет 2б'!$O$243</f>
        <v>0</v>
      </c>
      <c r="L23" s="582">
        <f>'Учет 2б'!$P$243</f>
        <v>0</v>
      </c>
      <c r="M23" s="582">
        <f>'Учет 2б'!$Q$243</f>
        <v>0</v>
      </c>
      <c r="N23" s="582">
        <f>'Учет 2б'!$R$243</f>
        <v>0</v>
      </c>
      <c r="O23" s="582">
        <f>'Учет 2б'!$S$243</f>
        <v>0</v>
      </c>
      <c r="P23" s="96"/>
      <c r="Q23" s="583">
        <f t="shared" si="0"/>
        <v>0</v>
      </c>
    </row>
    <row r="24" spans="1:17" s="235" customFormat="1" ht="14.25" hidden="1" customHeight="1">
      <c r="A24" s="562">
        <v>215</v>
      </c>
      <c r="B24" s="588"/>
      <c r="C24" s="582">
        <f>'Учет 2б'!$G$303</f>
        <v>0</v>
      </c>
      <c r="D24" s="582">
        <f>'Учет 2б'!$H$303</f>
        <v>0</v>
      </c>
      <c r="E24" s="582">
        <f>'Учет 2б'!$I$303</f>
        <v>0</v>
      </c>
      <c r="F24" s="582">
        <f>'Учет 2б'!$J$303</f>
        <v>0</v>
      </c>
      <c r="G24" s="582">
        <f>'Учет 2б'!$K$303</f>
        <v>0</v>
      </c>
      <c r="H24" s="582">
        <f>'Учет 2б'!$L$303</f>
        <v>0</v>
      </c>
      <c r="I24" s="582">
        <f>'Учет 2б'!$M$303</f>
        <v>0</v>
      </c>
      <c r="J24" s="582">
        <f>'Учет 2б'!$N$303</f>
        <v>0</v>
      </c>
      <c r="K24" s="582">
        <f>'Учет 2б'!$O$303</f>
        <v>0</v>
      </c>
      <c r="L24" s="582">
        <f>'Учет 2б'!$P$303</f>
        <v>0</v>
      </c>
      <c r="M24" s="582">
        <f>'Учет 2б'!$Q$303</f>
        <v>0</v>
      </c>
      <c r="N24" s="582">
        <f>'Учет 2б'!$R$303</f>
        <v>0</v>
      </c>
      <c r="O24" s="582">
        <f>'Учет 2б'!$S$303</f>
        <v>0</v>
      </c>
      <c r="P24" s="96"/>
      <c r="Q24" s="583">
        <f t="shared" si="0"/>
        <v>0</v>
      </c>
    </row>
    <row r="25" spans="1:17" s="235" customFormat="1" ht="14.25" hidden="1" customHeight="1">
      <c r="A25" s="562">
        <v>216</v>
      </c>
      <c r="B25" s="585"/>
      <c r="C25" s="582">
        <f>'Учет 2б'!$G$363</f>
        <v>0</v>
      </c>
      <c r="D25" s="582">
        <f>'Учет 2б'!$H$363</f>
        <v>0</v>
      </c>
      <c r="E25" s="582">
        <f>'Учет 2б'!$I$363</f>
        <v>0</v>
      </c>
      <c r="F25" s="582">
        <f>'Учет 2б'!$J$363</f>
        <v>0</v>
      </c>
      <c r="G25" s="582">
        <f>'Учет 2б'!$K$363</f>
        <v>0</v>
      </c>
      <c r="H25" s="582">
        <f>'Учет 2б'!$L$363</f>
        <v>0</v>
      </c>
      <c r="I25" s="582">
        <f>'Учет 2б'!$M$363</f>
        <v>0</v>
      </c>
      <c r="J25" s="582">
        <f>'Учет 2б'!$N$363</f>
        <v>0</v>
      </c>
      <c r="K25" s="582">
        <f>'Учет 2б'!$O$363</f>
        <v>0</v>
      </c>
      <c r="L25" s="582">
        <f>'Учет 2б'!$P$363</f>
        <v>0</v>
      </c>
      <c r="M25" s="582">
        <f>'Учет 2б'!$Q$363</f>
        <v>0</v>
      </c>
      <c r="N25" s="582">
        <f>'Учет 2б'!$R$363</f>
        <v>0</v>
      </c>
      <c r="O25" s="582">
        <f>'Учет 2б'!$S$363</f>
        <v>0</v>
      </c>
      <c r="P25" s="96"/>
      <c r="Q25" s="583">
        <f t="shared" si="0"/>
        <v>0</v>
      </c>
    </row>
    <row r="26" spans="1:17" s="235" customFormat="1" ht="14.25" customHeight="1">
      <c r="A26" s="562">
        <v>221</v>
      </c>
      <c r="B26" s="581"/>
      <c r="C26" s="582">
        <f>'Учет 2б'!$G$437</f>
        <v>0</v>
      </c>
      <c r="D26" s="582">
        <f>'Учет 2б'!$H$437</f>
        <v>0</v>
      </c>
      <c r="E26" s="582">
        <f>'Учет 2б'!$I$437</f>
        <v>0</v>
      </c>
      <c r="F26" s="582">
        <f>'Учет 2б'!$J$437</f>
        <v>0</v>
      </c>
      <c r="G26" s="582">
        <f>'Учет 2б'!$K$437</f>
        <v>0</v>
      </c>
      <c r="H26" s="582">
        <f>'Учет 2б'!$L$437</f>
        <v>0</v>
      </c>
      <c r="I26" s="582">
        <f>'Учет 2б'!$M$437</f>
        <v>0</v>
      </c>
      <c r="J26" s="582">
        <f>'Учет 2б'!$N$437</f>
        <v>0</v>
      </c>
      <c r="K26" s="582">
        <f>'Учет 2б'!$O$437</f>
        <v>0</v>
      </c>
      <c r="L26" s="582">
        <f>'Учет 2б'!$P$437</f>
        <v>0</v>
      </c>
      <c r="M26" s="582">
        <f>'Учет 2б'!$Q$437</f>
        <v>0</v>
      </c>
      <c r="N26" s="582">
        <f>'Учет 2б'!$R$437</f>
        <v>0</v>
      </c>
      <c r="O26" s="582">
        <f>'Учет 2б'!$S$437</f>
        <v>0</v>
      </c>
      <c r="P26" s="96"/>
      <c r="Q26" s="583">
        <f t="shared" si="0"/>
        <v>0</v>
      </c>
    </row>
    <row r="27" spans="1:17" s="235" customFormat="1" ht="14.25" customHeight="1">
      <c r="A27" s="562">
        <v>222</v>
      </c>
      <c r="B27" s="581"/>
      <c r="C27" s="582">
        <f>'Учет 2б'!$G$497</f>
        <v>0</v>
      </c>
      <c r="D27" s="582">
        <f>'Учет 2б'!$H$497</f>
        <v>0</v>
      </c>
      <c r="E27" s="582">
        <f>'Учет 2б'!$I$497</f>
        <v>0</v>
      </c>
      <c r="F27" s="582">
        <f>'Учет 2б'!$J$497</f>
        <v>0</v>
      </c>
      <c r="G27" s="582">
        <f>'Учет 2б'!$K$497</f>
        <v>0</v>
      </c>
      <c r="H27" s="582">
        <f>'Учет 2б'!$L$497</f>
        <v>0</v>
      </c>
      <c r="I27" s="582">
        <f>'Учет 2б'!$M$497</f>
        <v>0</v>
      </c>
      <c r="J27" s="582">
        <f>'Учет 2б'!$N$497</f>
        <v>0</v>
      </c>
      <c r="K27" s="582">
        <f>'Учет 2б'!$O$497</f>
        <v>0</v>
      </c>
      <c r="L27" s="582">
        <f>'Учет 2б'!$P$497</f>
        <v>0</v>
      </c>
      <c r="M27" s="582">
        <f>'Учет 2б'!$Q$497</f>
        <v>0</v>
      </c>
      <c r="N27" s="582">
        <f>'Учет 2б'!$R$497</f>
        <v>0</v>
      </c>
      <c r="O27" s="582">
        <f>'Учет 2б'!$S$497</f>
        <v>0</v>
      </c>
      <c r="P27" s="96"/>
      <c r="Q27" s="583">
        <f t="shared" si="0"/>
        <v>0</v>
      </c>
    </row>
    <row r="28" spans="1:17" s="235" customFormat="1" ht="13.5" hidden="1" customHeight="1">
      <c r="A28" s="562">
        <v>223</v>
      </c>
      <c r="B28" s="581"/>
      <c r="C28" s="582">
        <f>'Учет 2б'!$G$557</f>
        <v>0</v>
      </c>
      <c r="D28" s="582">
        <f>'Учет 2б'!$H$557</f>
        <v>0</v>
      </c>
      <c r="E28" s="582">
        <f>'Учет 2б'!$I$557</f>
        <v>0</v>
      </c>
      <c r="F28" s="582">
        <f>'Учет 2б'!$J$557</f>
        <v>0</v>
      </c>
      <c r="G28" s="582">
        <f>'Учет 2б'!$K$557</f>
        <v>0</v>
      </c>
      <c r="H28" s="582">
        <f>'Учет 2б'!$L$557</f>
        <v>0</v>
      </c>
      <c r="I28" s="582">
        <f>'Учет 2б'!$M$557</f>
        <v>0</v>
      </c>
      <c r="J28" s="582">
        <f>'Учет 2б'!$N$557</f>
        <v>0</v>
      </c>
      <c r="K28" s="582">
        <f>'Учет 2б'!$O$557</f>
        <v>0</v>
      </c>
      <c r="L28" s="582">
        <f>'Учет 2б'!$P$557</f>
        <v>0</v>
      </c>
      <c r="M28" s="582">
        <f>'Учет 2б'!$Q$557</f>
        <v>0</v>
      </c>
      <c r="N28" s="582">
        <f>'Учет 2б'!$R$557</f>
        <v>0</v>
      </c>
      <c r="O28" s="582">
        <f>'Учет 2б'!$S$557</f>
        <v>0</v>
      </c>
      <c r="P28" s="96"/>
      <c r="Q28" s="583">
        <f t="shared" si="0"/>
        <v>0</v>
      </c>
    </row>
    <row r="29" spans="1:17" s="235" customFormat="1" ht="13.5" hidden="1" customHeight="1">
      <c r="A29" s="562">
        <v>224</v>
      </c>
      <c r="B29" s="584"/>
      <c r="C29" s="582">
        <f>'Учет 2б'!$G$617</f>
        <v>0</v>
      </c>
      <c r="D29" s="582">
        <f>'Учет 2б'!$H$617</f>
        <v>0</v>
      </c>
      <c r="E29" s="582">
        <f>'Учет 2б'!$I$617</f>
        <v>0</v>
      </c>
      <c r="F29" s="582">
        <f>'Учет 2б'!$J$617</f>
        <v>0</v>
      </c>
      <c r="G29" s="582">
        <f>'Учет 2б'!$K$617</f>
        <v>0</v>
      </c>
      <c r="H29" s="582">
        <f>'Учет 2б'!$L$617</f>
        <v>0</v>
      </c>
      <c r="I29" s="582">
        <f>'Учет 2б'!$M$617</f>
        <v>0</v>
      </c>
      <c r="J29" s="582">
        <f>'Учет 2б'!$N$617</f>
        <v>0</v>
      </c>
      <c r="K29" s="582">
        <f>'Учет 2б'!$O$617</f>
        <v>0</v>
      </c>
      <c r="L29" s="582">
        <f>'Учет 2б'!$P$617</f>
        <v>0</v>
      </c>
      <c r="M29" s="582">
        <f>'Учет 2б'!$Q$617</f>
        <v>0</v>
      </c>
      <c r="N29" s="582">
        <f>'Учет 2б'!$R$617</f>
        <v>0</v>
      </c>
      <c r="O29" s="582">
        <f>'Учет 2б'!$S$617</f>
        <v>0</v>
      </c>
      <c r="P29" s="96"/>
      <c r="Q29" s="583">
        <f t="shared" si="0"/>
        <v>0</v>
      </c>
    </row>
    <row r="30" spans="1:17" s="235" customFormat="1" ht="13.5" hidden="1" customHeight="1">
      <c r="A30" s="562">
        <v>225</v>
      </c>
      <c r="B30" s="585"/>
      <c r="C30" s="582">
        <f>'Учет 2б'!$G$677</f>
        <v>0</v>
      </c>
      <c r="D30" s="582">
        <f>'Учет 2б'!$H$677</f>
        <v>0</v>
      </c>
      <c r="E30" s="582">
        <f>'Учет 2б'!$I$677</f>
        <v>0</v>
      </c>
      <c r="F30" s="582">
        <f>'Учет 2б'!$J$677</f>
        <v>0</v>
      </c>
      <c r="G30" s="582">
        <f>'Учет 2б'!$K$677</f>
        <v>0</v>
      </c>
      <c r="H30" s="582">
        <f>'Учет 2б'!$L$677</f>
        <v>0</v>
      </c>
      <c r="I30" s="582">
        <f>'Учет 2б'!$M$677</f>
        <v>0</v>
      </c>
      <c r="J30" s="582">
        <f>'Учет 2б'!$N$677</f>
        <v>0</v>
      </c>
      <c r="K30" s="582">
        <f>'Учет 2б'!$O$677</f>
        <v>0</v>
      </c>
      <c r="L30" s="582">
        <f>'Учет 2б'!$P$677</f>
        <v>0</v>
      </c>
      <c r="M30" s="582">
        <f>'Учет 2б'!$Q$677</f>
        <v>0</v>
      </c>
      <c r="N30" s="582">
        <f>'Учет 2б'!$R$677</f>
        <v>0</v>
      </c>
      <c r="O30" s="582">
        <f>'Учет 2б'!$S$677</f>
        <v>0</v>
      </c>
      <c r="P30" s="96"/>
      <c r="Q30" s="583">
        <f t="shared" si="0"/>
        <v>0</v>
      </c>
    </row>
    <row r="31" spans="1:17" s="235" customFormat="1" ht="13.5" hidden="1" customHeight="1">
      <c r="A31" s="562">
        <v>226</v>
      </c>
      <c r="B31" s="585"/>
      <c r="C31" s="582">
        <f>'Учет 2б'!$G$737</f>
        <v>0</v>
      </c>
      <c r="D31" s="582">
        <f>'Учет 2б'!$H$737</f>
        <v>0</v>
      </c>
      <c r="E31" s="582">
        <f>'Учет 2б'!$I$737</f>
        <v>0</v>
      </c>
      <c r="F31" s="582">
        <f>'Учет 2б'!$J$737</f>
        <v>0</v>
      </c>
      <c r="G31" s="582">
        <f>'Учет 2б'!$K$737</f>
        <v>0</v>
      </c>
      <c r="H31" s="582">
        <f>'Учет 2б'!$L$737</f>
        <v>0</v>
      </c>
      <c r="I31" s="582">
        <f>'Учет 2б'!$M$737</f>
        <v>0</v>
      </c>
      <c r="J31" s="582">
        <f>'Учет 2б'!$N$737</f>
        <v>0</v>
      </c>
      <c r="K31" s="582">
        <f>'Учет 2б'!$O$737</f>
        <v>0</v>
      </c>
      <c r="L31" s="582">
        <f>'Учет 2б'!$P$737</f>
        <v>0</v>
      </c>
      <c r="M31" s="582">
        <f>'Учет 2б'!$Q$737</f>
        <v>0</v>
      </c>
      <c r="N31" s="582">
        <f>'Учет 2б'!$R$737</f>
        <v>0</v>
      </c>
      <c r="O31" s="582">
        <f>'Учет 2б'!$S$737</f>
        <v>0</v>
      </c>
      <c r="P31" s="96"/>
      <c r="Q31" s="583">
        <f t="shared" si="0"/>
        <v>0</v>
      </c>
    </row>
    <row r="32" spans="1:17" s="235" customFormat="1" ht="13.5" customHeight="1">
      <c r="A32" s="562">
        <v>231</v>
      </c>
      <c r="B32" s="581"/>
      <c r="C32" s="582">
        <f>'Учет 2б'!$G$811</f>
        <v>0</v>
      </c>
      <c r="D32" s="582">
        <f>'Учет 2б'!$H$811</f>
        <v>0</v>
      </c>
      <c r="E32" s="582">
        <f>'Учет 2б'!$I$811</f>
        <v>0</v>
      </c>
      <c r="F32" s="582">
        <f>'Учет 2б'!$J$811</f>
        <v>0</v>
      </c>
      <c r="G32" s="582">
        <f>'Учет 2б'!$K$811</f>
        <v>0</v>
      </c>
      <c r="H32" s="582">
        <f>'Учет 2б'!$L$811</f>
        <v>0</v>
      </c>
      <c r="I32" s="582">
        <f>'Учет 2б'!$M$811</f>
        <v>0</v>
      </c>
      <c r="J32" s="582">
        <f>'Учет 2б'!$N$811</f>
        <v>0</v>
      </c>
      <c r="K32" s="582">
        <f>'Учет 2б'!$O$811</f>
        <v>0</v>
      </c>
      <c r="L32" s="582">
        <f>'Учет 2б'!$P$811</f>
        <v>0</v>
      </c>
      <c r="M32" s="582">
        <f>'Учет 2б'!$Q$811</f>
        <v>0</v>
      </c>
      <c r="N32" s="582">
        <f>'Учет 2б'!$R$811</f>
        <v>0</v>
      </c>
      <c r="O32" s="582">
        <f>'Учет 2б'!$S$811</f>
        <v>0</v>
      </c>
      <c r="P32" s="96"/>
      <c r="Q32" s="583">
        <f t="shared" si="0"/>
        <v>0</v>
      </c>
    </row>
    <row r="33" spans="1:17" s="235" customFormat="1" ht="13.5" customHeight="1">
      <c r="A33" s="562">
        <v>232</v>
      </c>
      <c r="B33" s="581"/>
      <c r="C33" s="582">
        <f>'Учет 2б'!$G$871</f>
        <v>0</v>
      </c>
      <c r="D33" s="582">
        <f>'Учет 2б'!$H$871</f>
        <v>0</v>
      </c>
      <c r="E33" s="582">
        <f>'Учет 2б'!$I$871</f>
        <v>0</v>
      </c>
      <c r="F33" s="582">
        <f>'Учет 2б'!$J$871</f>
        <v>0</v>
      </c>
      <c r="G33" s="582">
        <f>'Учет 2б'!$K$871</f>
        <v>0</v>
      </c>
      <c r="H33" s="582">
        <f>'Учет 2б'!$L$871</f>
        <v>0</v>
      </c>
      <c r="I33" s="582">
        <f>'Учет 2б'!$M$871</f>
        <v>0</v>
      </c>
      <c r="J33" s="582">
        <f>'Учет 2б'!$N$871</f>
        <v>0</v>
      </c>
      <c r="K33" s="582">
        <f>'Учет 2б'!$O$871</f>
        <v>0</v>
      </c>
      <c r="L33" s="582">
        <f>'Учет 2б'!$P$871</f>
        <v>0</v>
      </c>
      <c r="M33" s="582">
        <f>'Учет 2б'!$Q$871</f>
        <v>0</v>
      </c>
      <c r="N33" s="582">
        <f>'Учет 2б'!$R$871</f>
        <v>0</v>
      </c>
      <c r="O33" s="582">
        <f>'Учет 2б'!$S$871</f>
        <v>0</v>
      </c>
      <c r="P33" s="96"/>
      <c r="Q33" s="583">
        <f t="shared" si="0"/>
        <v>0</v>
      </c>
    </row>
    <row r="34" spans="1:17" s="235" customFormat="1" ht="13.5" hidden="1" customHeight="1">
      <c r="A34" s="562">
        <v>233</v>
      </c>
      <c r="B34" s="581"/>
      <c r="C34" s="582">
        <f>'Учет 2б'!$G$931</f>
        <v>0</v>
      </c>
      <c r="D34" s="582">
        <f>'Учет 2б'!$H$931</f>
        <v>0</v>
      </c>
      <c r="E34" s="582">
        <f>'Учет 2б'!$I$931</f>
        <v>0</v>
      </c>
      <c r="F34" s="582">
        <f>'Учет 2б'!$J$931</f>
        <v>0</v>
      </c>
      <c r="G34" s="582">
        <f>'Учет 2б'!$K$931</f>
        <v>0</v>
      </c>
      <c r="H34" s="582">
        <f>'Учет 2б'!$L$931</f>
        <v>0</v>
      </c>
      <c r="I34" s="582">
        <f>'Учет 2б'!$M$931</f>
        <v>0</v>
      </c>
      <c r="J34" s="582">
        <f>'Учет 2б'!$N$931</f>
        <v>0</v>
      </c>
      <c r="K34" s="582">
        <f>'Учет 2б'!$O$931</f>
        <v>0</v>
      </c>
      <c r="L34" s="582">
        <f>'Учет 2б'!$P$931</f>
        <v>0</v>
      </c>
      <c r="M34" s="582">
        <f>'Учет 2б'!$Q$931</f>
        <v>0</v>
      </c>
      <c r="N34" s="582">
        <f>'Учет 2б'!$R$931</f>
        <v>0</v>
      </c>
      <c r="O34" s="582">
        <f>'Учет 2б'!$S$931</f>
        <v>0</v>
      </c>
      <c r="P34" s="96"/>
      <c r="Q34" s="583">
        <f t="shared" ref="Q34:Q65" si="1">IF(SUM(C34:O34)&gt;0,1,0)</f>
        <v>0</v>
      </c>
    </row>
    <row r="35" spans="1:17" s="235" customFormat="1" ht="13.5" hidden="1" customHeight="1">
      <c r="A35" s="562">
        <v>234</v>
      </c>
      <c r="B35" s="585"/>
      <c r="C35" s="582">
        <f>'Учет 2б'!$G$991</f>
        <v>0</v>
      </c>
      <c r="D35" s="582">
        <f>'Учет 2б'!$H$991</f>
        <v>0</v>
      </c>
      <c r="E35" s="582">
        <f>'Учет 2б'!$I$991</f>
        <v>0</v>
      </c>
      <c r="F35" s="582">
        <f>'Учет 2б'!$J$991</f>
        <v>0</v>
      </c>
      <c r="G35" s="582">
        <f>'Учет 2б'!$K$991</f>
        <v>0</v>
      </c>
      <c r="H35" s="582">
        <f>'Учет 2б'!$L$991</f>
        <v>0</v>
      </c>
      <c r="I35" s="582">
        <f>'Учет 2б'!$M$991</f>
        <v>0</v>
      </c>
      <c r="J35" s="582">
        <f>'Учет 2б'!$N$991</f>
        <v>0</v>
      </c>
      <c r="K35" s="582">
        <f>'Учет 2б'!$O$991</f>
        <v>0</v>
      </c>
      <c r="L35" s="582">
        <f>'Учет 2б'!$P$991</f>
        <v>0</v>
      </c>
      <c r="M35" s="582">
        <f>'Учет 2б'!$Q$991</f>
        <v>0</v>
      </c>
      <c r="N35" s="582">
        <f>'Учет 2б'!$R$991</f>
        <v>0</v>
      </c>
      <c r="O35" s="582">
        <f>'Учет 2б'!$S$991</f>
        <v>0</v>
      </c>
      <c r="P35" s="96"/>
      <c r="Q35" s="583">
        <f t="shared" si="1"/>
        <v>0</v>
      </c>
    </row>
    <row r="36" spans="1:17" s="235" customFormat="1" ht="13.5" hidden="1" customHeight="1">
      <c r="A36" s="562">
        <v>235</v>
      </c>
      <c r="B36" s="585"/>
      <c r="C36" s="582">
        <f>'Учет 2б'!$G$1051</f>
        <v>0</v>
      </c>
      <c r="D36" s="582">
        <f>'Учет 2б'!$H$1051</f>
        <v>0</v>
      </c>
      <c r="E36" s="582">
        <f>'Учет 2б'!$I$1051</f>
        <v>0</v>
      </c>
      <c r="F36" s="582">
        <f>'Учет 2б'!$J$1051</f>
        <v>0</v>
      </c>
      <c r="G36" s="582">
        <f>'Учет 2б'!$K$1051</f>
        <v>0</v>
      </c>
      <c r="H36" s="582">
        <f>'Учет 2б'!$L$1051</f>
        <v>0</v>
      </c>
      <c r="I36" s="582">
        <f>'Учет 2б'!$M$1051</f>
        <v>0</v>
      </c>
      <c r="J36" s="582">
        <f>'Учет 2б'!$N$1051</f>
        <v>0</v>
      </c>
      <c r="K36" s="582">
        <f>'Учет 2б'!$O$1051</f>
        <v>0</v>
      </c>
      <c r="L36" s="582">
        <f>'Учет 2б'!$P$1051</f>
        <v>0</v>
      </c>
      <c r="M36" s="582">
        <f>'Учет 2б'!$Q$1051</f>
        <v>0</v>
      </c>
      <c r="N36" s="582">
        <f>'Учет 2б'!$R$1051</f>
        <v>0</v>
      </c>
      <c r="O36" s="582">
        <f>'Учет 2б'!$S$1051</f>
        <v>0</v>
      </c>
      <c r="P36" s="96"/>
      <c r="Q36" s="583">
        <f t="shared" si="1"/>
        <v>0</v>
      </c>
    </row>
    <row r="37" spans="1:17" s="235" customFormat="1" ht="14.25" hidden="1" customHeight="1">
      <c r="A37" s="562">
        <v>236</v>
      </c>
      <c r="B37" s="585"/>
      <c r="C37" s="582">
        <f>'Учет 2б'!$G$1111</f>
        <v>0</v>
      </c>
      <c r="D37" s="582">
        <f>'Учет 2б'!$H$1111</f>
        <v>0</v>
      </c>
      <c r="E37" s="582">
        <f>'Учет 2б'!$I$1111</f>
        <v>0</v>
      </c>
      <c r="F37" s="582">
        <f>'Учет 2б'!$J$1111</f>
        <v>0</v>
      </c>
      <c r="G37" s="582">
        <f>'Учет 2б'!$K$1111</f>
        <v>0</v>
      </c>
      <c r="H37" s="582">
        <f>'Учет 2б'!$L$1111</f>
        <v>0</v>
      </c>
      <c r="I37" s="582">
        <f>'Учет 2б'!$M$1111</f>
        <v>0</v>
      </c>
      <c r="J37" s="582">
        <f>'Учет 2б'!$N$1111</f>
        <v>0</v>
      </c>
      <c r="K37" s="582">
        <f>'Учет 2б'!$O$1111</f>
        <v>0</v>
      </c>
      <c r="L37" s="582">
        <f>'Учет 2б'!$P$1111</f>
        <v>0</v>
      </c>
      <c r="M37" s="582">
        <f>'Учет 2б'!$Q$1111</f>
        <v>0</v>
      </c>
      <c r="N37" s="582">
        <f>'Учет 2б'!$R$1111</f>
        <v>0</v>
      </c>
      <c r="O37" s="582">
        <f>'Учет 2б'!$S$1111</f>
        <v>0</v>
      </c>
      <c r="P37" s="96"/>
      <c r="Q37" s="583">
        <f t="shared" si="1"/>
        <v>0</v>
      </c>
    </row>
    <row r="38" spans="1:17" s="235" customFormat="1" ht="13.5" customHeight="1">
      <c r="A38" s="562">
        <v>311</v>
      </c>
      <c r="B38" s="581"/>
      <c r="C38" s="582">
        <f>'Учет 3б'!$G$63</f>
        <v>0</v>
      </c>
      <c r="D38" s="582">
        <f>'Учет 3б'!$H$63</f>
        <v>0</v>
      </c>
      <c r="E38" s="582">
        <f>'Учет 3б'!$I$63</f>
        <v>0</v>
      </c>
      <c r="F38" s="582">
        <f>'Учет 3б'!$J$63</f>
        <v>0</v>
      </c>
      <c r="G38" s="582">
        <f>'Учет 3б'!$K$63</f>
        <v>0</v>
      </c>
      <c r="H38" s="582">
        <f>'Учет 3б'!$L$63</f>
        <v>0</v>
      </c>
      <c r="I38" s="582">
        <f>'Учет 3б'!$M$63</f>
        <v>0</v>
      </c>
      <c r="J38" s="582">
        <f>'Учет 3б'!$N$63</f>
        <v>0</v>
      </c>
      <c r="K38" s="582">
        <f>'Учет 3б'!$O$63</f>
        <v>0</v>
      </c>
      <c r="L38" s="582">
        <f>'Учет 3б'!$P$63</f>
        <v>0</v>
      </c>
      <c r="M38" s="582">
        <f>'Учет 3б'!$Q$63</f>
        <v>0</v>
      </c>
      <c r="N38" s="582">
        <f>'Учет 3б'!$R$63</f>
        <v>0</v>
      </c>
      <c r="O38" s="582">
        <f>'Учет 3б'!$S$63</f>
        <v>0</v>
      </c>
      <c r="P38" s="96"/>
      <c r="Q38" s="583">
        <f t="shared" si="1"/>
        <v>0</v>
      </c>
    </row>
    <row r="39" spans="1:17" s="235" customFormat="1" ht="13.5" customHeight="1">
      <c r="A39" s="562">
        <v>312</v>
      </c>
      <c r="B39" s="584"/>
      <c r="C39" s="582">
        <f>'Учет 3б'!$G$123</f>
        <v>0</v>
      </c>
      <c r="D39" s="582">
        <f>'Учет 3б'!$H$123</f>
        <v>0</v>
      </c>
      <c r="E39" s="582">
        <f>'Учет 3б'!$I$123</f>
        <v>0</v>
      </c>
      <c r="F39" s="582">
        <f>'Учет 3б'!$J$123</f>
        <v>0</v>
      </c>
      <c r="G39" s="582">
        <f>'Учет 3б'!$K$123</f>
        <v>0</v>
      </c>
      <c r="H39" s="582">
        <f>'Учет 3б'!$L$123</f>
        <v>0</v>
      </c>
      <c r="I39" s="582">
        <f>'Учет 3б'!$M$123</f>
        <v>0</v>
      </c>
      <c r="J39" s="582">
        <f>'Учет 3б'!$N$123</f>
        <v>0</v>
      </c>
      <c r="K39" s="582">
        <f>'Учет 3б'!$O$123</f>
        <v>0</v>
      </c>
      <c r="L39" s="582">
        <f>'Учет 3б'!$P$123</f>
        <v>0</v>
      </c>
      <c r="M39" s="582">
        <f>'Учет 3б'!$Q$123</f>
        <v>0</v>
      </c>
      <c r="N39" s="582">
        <f>'Учет 3б'!$R$123</f>
        <v>0</v>
      </c>
      <c r="O39" s="582">
        <f>'Учет 3б'!$S$123</f>
        <v>0</v>
      </c>
      <c r="P39" s="96"/>
      <c r="Q39" s="583">
        <f t="shared" si="1"/>
        <v>0</v>
      </c>
    </row>
    <row r="40" spans="1:17" s="235" customFormat="1" ht="13.5" customHeight="1">
      <c r="A40" s="562">
        <v>313</v>
      </c>
      <c r="B40" s="584"/>
      <c r="C40" s="582">
        <f>'Учет 3б'!$G$183</f>
        <v>0</v>
      </c>
      <c r="D40" s="582">
        <f>'Учет 3б'!$H$183</f>
        <v>0</v>
      </c>
      <c r="E40" s="582">
        <f>'Учет 3б'!$I$183</f>
        <v>0</v>
      </c>
      <c r="F40" s="582">
        <f>'Учет 3б'!$J$183</f>
        <v>0</v>
      </c>
      <c r="G40" s="582">
        <f>'Учет 3б'!$K$183</f>
        <v>0</v>
      </c>
      <c r="H40" s="582">
        <f>'Учет 3б'!$L$183</f>
        <v>0</v>
      </c>
      <c r="I40" s="582">
        <f>'Учет 3б'!$M$183</f>
        <v>0</v>
      </c>
      <c r="J40" s="582">
        <f>'Учет 3б'!$N$183</f>
        <v>0</v>
      </c>
      <c r="K40" s="582">
        <f>'Учет 3б'!$O$183</f>
        <v>0</v>
      </c>
      <c r="L40" s="582">
        <f>'Учет 3б'!$P$183</f>
        <v>0</v>
      </c>
      <c r="M40" s="582">
        <f>'Учет 3б'!$Q$183</f>
        <v>0</v>
      </c>
      <c r="N40" s="582">
        <f>'Учет 3б'!$R$183</f>
        <v>0</v>
      </c>
      <c r="O40" s="582">
        <f>'Учет 3б'!$S$183</f>
        <v>0</v>
      </c>
      <c r="P40" s="96"/>
      <c r="Q40" s="583">
        <f t="shared" si="1"/>
        <v>0</v>
      </c>
    </row>
    <row r="41" spans="1:17" s="235" customFormat="1" ht="13.5" customHeight="1">
      <c r="A41" s="562">
        <v>314</v>
      </c>
      <c r="B41" s="585"/>
      <c r="C41" s="582">
        <f>'Учет 3б'!$G$243</f>
        <v>0</v>
      </c>
      <c r="D41" s="582">
        <f>'Учет 3б'!$H$243</f>
        <v>0</v>
      </c>
      <c r="E41" s="582">
        <f>'Учет 3б'!$I$243</f>
        <v>0</v>
      </c>
      <c r="F41" s="582">
        <f>'Учет 3б'!$J$243</f>
        <v>0</v>
      </c>
      <c r="G41" s="582">
        <f>'Учет 3б'!$K$243</f>
        <v>0</v>
      </c>
      <c r="H41" s="582">
        <f>'Учет 3б'!$L$243</f>
        <v>0</v>
      </c>
      <c r="I41" s="582">
        <f>'Учет 3б'!$M$243</f>
        <v>0</v>
      </c>
      <c r="J41" s="582">
        <f>'Учет 3б'!$N$243</f>
        <v>0</v>
      </c>
      <c r="K41" s="582">
        <f>'Учет 3б'!$O$243</f>
        <v>0</v>
      </c>
      <c r="L41" s="582">
        <f>'Учет 3б'!$P$243</f>
        <v>0</v>
      </c>
      <c r="M41" s="582">
        <f>'Учет 3б'!$Q$243</f>
        <v>0</v>
      </c>
      <c r="N41" s="582">
        <f>'Учет 3б'!$R$243</f>
        <v>0</v>
      </c>
      <c r="O41" s="582">
        <f>'Учет 3б'!$S$243</f>
        <v>0</v>
      </c>
      <c r="P41" s="96"/>
      <c r="Q41" s="583">
        <f t="shared" si="1"/>
        <v>0</v>
      </c>
    </row>
    <row r="42" spans="1:17" s="235" customFormat="1" ht="13.5" hidden="1" customHeight="1">
      <c r="A42" s="562">
        <v>315</v>
      </c>
      <c r="B42" s="585"/>
      <c r="C42" s="582">
        <f>'Учет 3б'!$G$303</f>
        <v>0</v>
      </c>
      <c r="D42" s="582">
        <f>'Учет 3б'!$H$303</f>
        <v>0</v>
      </c>
      <c r="E42" s="582">
        <f>'Учет 3б'!$I$303</f>
        <v>0</v>
      </c>
      <c r="F42" s="582">
        <f>'Учет 3б'!$J$303</f>
        <v>0</v>
      </c>
      <c r="G42" s="582">
        <f>'Учет 3б'!$K$303</f>
        <v>0</v>
      </c>
      <c r="H42" s="582">
        <f>'Учет 3б'!$L$303</f>
        <v>0</v>
      </c>
      <c r="I42" s="582">
        <f>'Учет 3б'!$M$303</f>
        <v>0</v>
      </c>
      <c r="J42" s="582">
        <f>'Учет 3б'!$N$303</f>
        <v>0</v>
      </c>
      <c r="K42" s="582">
        <f>'Учет 3б'!$O$303</f>
        <v>0</v>
      </c>
      <c r="L42" s="582">
        <f>'Учет 3б'!$P$303</f>
        <v>0</v>
      </c>
      <c r="M42" s="582">
        <f>'Учет 3б'!$Q$303</f>
        <v>0</v>
      </c>
      <c r="N42" s="582">
        <f>'Учет 3б'!$R$303</f>
        <v>0</v>
      </c>
      <c r="O42" s="582">
        <f>'Учет 3б'!$S$303</f>
        <v>0</v>
      </c>
      <c r="P42" s="96"/>
      <c r="Q42" s="583">
        <f t="shared" si="1"/>
        <v>0</v>
      </c>
    </row>
    <row r="43" spans="1:17" s="235" customFormat="1" ht="13.5" hidden="1" customHeight="1">
      <c r="A43" s="562">
        <v>316</v>
      </c>
      <c r="B43" s="585"/>
      <c r="C43" s="582">
        <f>'Учет 3б'!$G$363</f>
        <v>0</v>
      </c>
      <c r="D43" s="582">
        <f>'Учет 3б'!$H$363</f>
        <v>0</v>
      </c>
      <c r="E43" s="582">
        <f>'Учет 3б'!$I$363</f>
        <v>0</v>
      </c>
      <c r="F43" s="582">
        <f>'Учет 3б'!$J$363</f>
        <v>0</v>
      </c>
      <c r="G43" s="582">
        <f>'Учет 3б'!$K$363</f>
        <v>0</v>
      </c>
      <c r="H43" s="582">
        <f>'Учет 3б'!$L$363</f>
        <v>0</v>
      </c>
      <c r="I43" s="582">
        <f>'Учет 3б'!$M$363</f>
        <v>0</v>
      </c>
      <c r="J43" s="582">
        <f>'Учет 3б'!$N$363</f>
        <v>0</v>
      </c>
      <c r="K43" s="582">
        <f>'Учет 3б'!$O$363</f>
        <v>0</v>
      </c>
      <c r="L43" s="582">
        <f>'Учет 3б'!$P$363</f>
        <v>0</v>
      </c>
      <c r="M43" s="582">
        <f>'Учет 3б'!$Q$363</f>
        <v>0</v>
      </c>
      <c r="N43" s="582">
        <f>'Учет 3б'!$R$363</f>
        <v>0</v>
      </c>
      <c r="O43" s="582">
        <f>'Учет 3б'!$S$363</f>
        <v>0</v>
      </c>
      <c r="P43" s="96"/>
      <c r="Q43" s="583">
        <f t="shared" si="1"/>
        <v>0</v>
      </c>
    </row>
    <row r="44" spans="1:17" s="235" customFormat="1" ht="13.5" customHeight="1">
      <c r="A44" s="562">
        <v>321</v>
      </c>
      <c r="B44" s="581"/>
      <c r="C44" s="582">
        <f>'Учет 3б'!$G$437</f>
        <v>0</v>
      </c>
      <c r="D44" s="582">
        <f>'Учет 3б'!$H$437</f>
        <v>0</v>
      </c>
      <c r="E44" s="582">
        <f>'Учет 3б'!$I$437</f>
        <v>0</v>
      </c>
      <c r="F44" s="582">
        <f>'Учет 3б'!$J$437</f>
        <v>0</v>
      </c>
      <c r="G44" s="582">
        <f>'Учет 3б'!$K$437</f>
        <v>0</v>
      </c>
      <c r="H44" s="582">
        <f>'Учет 3б'!$L$437</f>
        <v>0</v>
      </c>
      <c r="I44" s="582">
        <f>'Учет 3б'!$M$437</f>
        <v>0</v>
      </c>
      <c r="J44" s="582">
        <f>'Учет 3б'!$N$437</f>
        <v>0</v>
      </c>
      <c r="K44" s="582">
        <f>'Учет 3б'!$O$437</f>
        <v>0</v>
      </c>
      <c r="L44" s="582">
        <f>'Учет 3б'!$P$437</f>
        <v>0</v>
      </c>
      <c r="M44" s="582">
        <f>'Учет 3б'!$Q$437</f>
        <v>0</v>
      </c>
      <c r="N44" s="582">
        <f>'Учет 3б'!$R$437</f>
        <v>0</v>
      </c>
      <c r="O44" s="582">
        <f>'Учет 3б'!$S$437</f>
        <v>0</v>
      </c>
      <c r="P44" s="96"/>
      <c r="Q44" s="583">
        <f t="shared" si="1"/>
        <v>0</v>
      </c>
    </row>
    <row r="45" spans="1:17" s="235" customFormat="1" ht="13.5" customHeight="1">
      <c r="A45" s="562">
        <v>322</v>
      </c>
      <c r="B45" s="584"/>
      <c r="C45" s="582">
        <f>'Учет 3б'!$G$497</f>
        <v>0</v>
      </c>
      <c r="D45" s="582">
        <f>'Учет 3б'!$H$497</f>
        <v>0</v>
      </c>
      <c r="E45" s="582">
        <f>'Учет 3б'!$I$497</f>
        <v>0</v>
      </c>
      <c r="F45" s="582">
        <f>'Учет 3б'!$J$497</f>
        <v>0</v>
      </c>
      <c r="G45" s="582">
        <f>'Учет 3б'!$K$497</f>
        <v>0</v>
      </c>
      <c r="H45" s="582">
        <f>'Учет 3б'!$L$497</f>
        <v>0</v>
      </c>
      <c r="I45" s="582">
        <f>'Учет 3б'!$M$497</f>
        <v>0</v>
      </c>
      <c r="J45" s="582">
        <f>'Учет 3б'!$N$497</f>
        <v>0</v>
      </c>
      <c r="K45" s="582">
        <f>'Учет 3б'!$O$497</f>
        <v>0</v>
      </c>
      <c r="L45" s="582">
        <f>'Учет 3б'!$P$497</f>
        <v>0</v>
      </c>
      <c r="M45" s="582">
        <f>'Учет 3б'!$Q$497</f>
        <v>0</v>
      </c>
      <c r="N45" s="582">
        <f>'Учет 3б'!$R$497</f>
        <v>0</v>
      </c>
      <c r="O45" s="582">
        <f>'Учет 3б'!$S$497</f>
        <v>0</v>
      </c>
      <c r="P45" s="96"/>
      <c r="Q45" s="583">
        <f t="shared" si="1"/>
        <v>0</v>
      </c>
    </row>
    <row r="46" spans="1:17" s="235" customFormat="1" ht="13.5" customHeight="1">
      <c r="A46" s="562">
        <v>323</v>
      </c>
      <c r="B46" s="584"/>
      <c r="C46" s="582">
        <f>'Учет 3б'!$G$557</f>
        <v>0</v>
      </c>
      <c r="D46" s="582">
        <f>'Учет 3б'!$H$557</f>
        <v>0</v>
      </c>
      <c r="E46" s="582">
        <f>'Учет 3б'!$I$557</f>
        <v>0</v>
      </c>
      <c r="F46" s="582">
        <f>'Учет 3б'!$J$557</f>
        <v>0</v>
      </c>
      <c r="G46" s="582">
        <f>'Учет 3б'!$K$557</f>
        <v>0</v>
      </c>
      <c r="H46" s="582">
        <f>'Учет 3б'!$L$557</f>
        <v>0</v>
      </c>
      <c r="I46" s="582">
        <f>'Учет 3б'!$M$557</f>
        <v>0</v>
      </c>
      <c r="J46" s="582">
        <f>'Учет 3б'!$N$557</f>
        <v>0</v>
      </c>
      <c r="K46" s="582">
        <f>'Учет 3б'!$O$557</f>
        <v>0</v>
      </c>
      <c r="L46" s="582">
        <f>'Учет 3б'!$P$557</f>
        <v>0</v>
      </c>
      <c r="M46" s="582">
        <f>'Учет 3б'!$Q$557</f>
        <v>0</v>
      </c>
      <c r="N46" s="582">
        <f>'Учет 3б'!$R$557</f>
        <v>0</v>
      </c>
      <c r="O46" s="582">
        <f>'Учет 3б'!$S$557</f>
        <v>0</v>
      </c>
      <c r="P46" s="96"/>
      <c r="Q46" s="583">
        <f t="shared" si="1"/>
        <v>0</v>
      </c>
    </row>
    <row r="47" spans="1:17" s="235" customFormat="1" ht="13.5" customHeight="1">
      <c r="A47" s="562">
        <v>324</v>
      </c>
      <c r="B47" s="585"/>
      <c r="C47" s="582">
        <f>'Учет 3б'!$G$617</f>
        <v>0</v>
      </c>
      <c r="D47" s="582">
        <f>'Учет 3б'!$H$617</f>
        <v>0</v>
      </c>
      <c r="E47" s="582">
        <f>'Учет 3б'!$I$617</f>
        <v>0</v>
      </c>
      <c r="F47" s="582">
        <f>'Учет 3б'!$J$617</f>
        <v>0</v>
      </c>
      <c r="G47" s="582">
        <f>'Учет 3б'!$K$617</f>
        <v>0</v>
      </c>
      <c r="H47" s="582">
        <f>'Учет 3б'!$L$617</f>
        <v>0</v>
      </c>
      <c r="I47" s="582">
        <f>'Учет 3б'!$M$617</f>
        <v>0</v>
      </c>
      <c r="J47" s="582">
        <f>'Учет 3б'!$N$617</f>
        <v>0</v>
      </c>
      <c r="K47" s="582">
        <f>'Учет 3б'!$O$617</f>
        <v>0</v>
      </c>
      <c r="L47" s="582">
        <f>'Учет 3б'!$P$617</f>
        <v>0</v>
      </c>
      <c r="M47" s="582">
        <f>'Учет 3б'!$Q$617</f>
        <v>0</v>
      </c>
      <c r="N47" s="582">
        <f>'Учет 3б'!$R$617</f>
        <v>0</v>
      </c>
      <c r="O47" s="582">
        <f>'Учет 3б'!$S$617</f>
        <v>0</v>
      </c>
      <c r="P47" s="96"/>
      <c r="Q47" s="583">
        <f t="shared" si="1"/>
        <v>0</v>
      </c>
    </row>
    <row r="48" spans="1:17" s="235" customFormat="1" ht="13.5" hidden="1" customHeight="1">
      <c r="A48" s="562">
        <v>325</v>
      </c>
      <c r="B48" s="585"/>
      <c r="C48" s="582">
        <f>'Учет 3б'!$G$677</f>
        <v>0</v>
      </c>
      <c r="D48" s="582">
        <f>'Учет 3б'!$H$677</f>
        <v>0</v>
      </c>
      <c r="E48" s="582">
        <f>'Учет 3б'!$I$677</f>
        <v>0</v>
      </c>
      <c r="F48" s="582">
        <f>'Учет 3б'!$J$677</f>
        <v>0</v>
      </c>
      <c r="G48" s="582">
        <f>'Учет 3б'!$K$677</f>
        <v>0</v>
      </c>
      <c r="H48" s="582">
        <f>'Учет 3б'!$L$677</f>
        <v>0</v>
      </c>
      <c r="I48" s="582">
        <f>'Учет 3б'!$M$677</f>
        <v>0</v>
      </c>
      <c r="J48" s="582">
        <f>'Учет 3б'!$N$677</f>
        <v>0</v>
      </c>
      <c r="K48" s="582">
        <f>'Учет 3б'!$O$677</f>
        <v>0</v>
      </c>
      <c r="L48" s="582">
        <f>'Учет 3б'!$P$677</f>
        <v>0</v>
      </c>
      <c r="M48" s="582">
        <f>'Учет 3б'!$Q$677</f>
        <v>0</v>
      </c>
      <c r="N48" s="582">
        <f>'Учет 3б'!$R$677</f>
        <v>0</v>
      </c>
      <c r="O48" s="582">
        <f>'Учет 3б'!$S$677</f>
        <v>0</v>
      </c>
      <c r="P48" s="96"/>
      <c r="Q48" s="583">
        <f t="shared" si="1"/>
        <v>0</v>
      </c>
    </row>
    <row r="49" spans="1:17" s="235" customFormat="1" ht="13.5" hidden="1" customHeight="1">
      <c r="A49" s="562">
        <v>326</v>
      </c>
      <c r="B49" s="585"/>
      <c r="C49" s="582">
        <f>'Учет 3б'!$G$737</f>
        <v>0</v>
      </c>
      <c r="D49" s="582">
        <f>'Учет 3б'!$H$737</f>
        <v>0</v>
      </c>
      <c r="E49" s="582">
        <f>'Учет 3б'!$I$737</f>
        <v>0</v>
      </c>
      <c r="F49" s="582">
        <f>'Учет 3б'!$J$737</f>
        <v>0</v>
      </c>
      <c r="G49" s="582">
        <f>'Учет 3б'!$K$737</f>
        <v>0</v>
      </c>
      <c r="H49" s="582">
        <f>'Учет 3б'!$L$737</f>
        <v>0</v>
      </c>
      <c r="I49" s="582">
        <f>'Учет 3б'!$M$737</f>
        <v>0</v>
      </c>
      <c r="J49" s="582">
        <f>'Учет 3б'!$N$737</f>
        <v>0</v>
      </c>
      <c r="K49" s="582">
        <f>'Учет 3б'!$O$737</f>
        <v>0</v>
      </c>
      <c r="L49" s="582">
        <f>'Учет 3б'!$P$737</f>
        <v>0</v>
      </c>
      <c r="M49" s="582">
        <f>'Учет 3б'!$Q$737</f>
        <v>0</v>
      </c>
      <c r="N49" s="582">
        <f>'Учет 3б'!$R$737</f>
        <v>0</v>
      </c>
      <c r="O49" s="582">
        <f>'Учет 3б'!$S$737</f>
        <v>0</v>
      </c>
      <c r="P49" s="96"/>
      <c r="Q49" s="583">
        <f t="shared" si="1"/>
        <v>0</v>
      </c>
    </row>
    <row r="50" spans="1:17" s="235" customFormat="1" ht="13.5" hidden="1" customHeight="1">
      <c r="A50" s="562">
        <v>331</v>
      </c>
      <c r="B50" s="581"/>
      <c r="C50" s="582">
        <f>'Учет 3б'!$G$811</f>
        <v>0</v>
      </c>
      <c r="D50" s="582">
        <f>'Учет 3б'!$H$811</f>
        <v>0</v>
      </c>
      <c r="E50" s="582">
        <f>'Учет 3б'!$I$811</f>
        <v>0</v>
      </c>
      <c r="F50" s="582">
        <f>'Учет 3б'!$J$811</f>
        <v>0</v>
      </c>
      <c r="G50" s="582">
        <f>'Учет 3б'!$K$811</f>
        <v>0</v>
      </c>
      <c r="H50" s="582">
        <f>'Учет 3б'!$L$811</f>
        <v>0</v>
      </c>
      <c r="I50" s="582">
        <f>'Учет 3б'!$M$811</f>
        <v>0</v>
      </c>
      <c r="J50" s="582">
        <f>'Учет 3б'!$N$811</f>
        <v>0</v>
      </c>
      <c r="K50" s="582">
        <f>'Учет 3б'!$O$811</f>
        <v>0</v>
      </c>
      <c r="L50" s="582">
        <f>'Учет 3б'!$P$811</f>
        <v>0</v>
      </c>
      <c r="M50" s="582">
        <f>'Учет 3б'!$Q$811</f>
        <v>0</v>
      </c>
      <c r="N50" s="582">
        <f>'Учет 3б'!$R$811</f>
        <v>0</v>
      </c>
      <c r="O50" s="582">
        <f>'Учет 3б'!$S$811</f>
        <v>0</v>
      </c>
      <c r="P50" s="96"/>
      <c r="Q50" s="583">
        <f t="shared" si="1"/>
        <v>0</v>
      </c>
    </row>
    <row r="51" spans="1:17" s="235" customFormat="1" ht="13.5" hidden="1" customHeight="1">
      <c r="A51" s="562">
        <v>332</v>
      </c>
      <c r="B51" s="581"/>
      <c r="C51" s="582">
        <f>'Учет 3б'!$G$871</f>
        <v>0</v>
      </c>
      <c r="D51" s="582">
        <f>'Учет 3б'!$H$871</f>
        <v>0</v>
      </c>
      <c r="E51" s="582">
        <f>'Учет 3б'!$I$871</f>
        <v>0</v>
      </c>
      <c r="F51" s="582">
        <f>'Учет 3б'!$J$871</f>
        <v>0</v>
      </c>
      <c r="G51" s="582">
        <f>'Учет 3б'!$K$871</f>
        <v>0</v>
      </c>
      <c r="H51" s="582">
        <f>'Учет 3б'!$L$871</f>
        <v>0</v>
      </c>
      <c r="I51" s="582">
        <f>'Учет 3б'!$M$871</f>
        <v>0</v>
      </c>
      <c r="J51" s="582">
        <f>'Учет 3б'!$N$871</f>
        <v>0</v>
      </c>
      <c r="K51" s="582">
        <f>'Учет 3б'!$O$871</f>
        <v>0</v>
      </c>
      <c r="L51" s="582">
        <f>'Учет 3б'!$P$871</f>
        <v>0</v>
      </c>
      <c r="M51" s="582">
        <f>'Учет 3б'!$Q$871</f>
        <v>0</v>
      </c>
      <c r="N51" s="582">
        <f>'Учет 3б'!$R$871</f>
        <v>0</v>
      </c>
      <c r="O51" s="582">
        <f>'Учет 3б'!$S$871</f>
        <v>0</v>
      </c>
      <c r="P51" s="96"/>
      <c r="Q51" s="583">
        <f t="shared" si="1"/>
        <v>0</v>
      </c>
    </row>
    <row r="52" spans="1:17" s="235" customFormat="1" ht="13.5" hidden="1" customHeight="1">
      <c r="A52" s="562">
        <v>333</v>
      </c>
      <c r="B52" s="581"/>
      <c r="C52" s="582">
        <f>'Учет 3б'!$G$931</f>
        <v>0</v>
      </c>
      <c r="D52" s="582">
        <f>'Учет 3б'!$H$931</f>
        <v>0</v>
      </c>
      <c r="E52" s="582">
        <f>'Учет 3б'!$I$931</f>
        <v>0</v>
      </c>
      <c r="F52" s="582">
        <f>'Учет 3б'!$J$931</f>
        <v>0</v>
      </c>
      <c r="G52" s="582">
        <f>'Учет 3б'!$K$931</f>
        <v>0</v>
      </c>
      <c r="H52" s="582">
        <f>'Учет 3б'!$L$931</f>
        <v>0</v>
      </c>
      <c r="I52" s="582">
        <f>'Учет 3б'!$M$931</f>
        <v>0</v>
      </c>
      <c r="J52" s="582">
        <f>'Учет 3б'!$N$931</f>
        <v>0</v>
      </c>
      <c r="K52" s="582">
        <f>'Учет 3б'!$O$931</f>
        <v>0</v>
      </c>
      <c r="L52" s="582">
        <f>'Учет 3б'!$P$931</f>
        <v>0</v>
      </c>
      <c r="M52" s="582">
        <f>'Учет 3б'!$Q$931</f>
        <v>0</v>
      </c>
      <c r="N52" s="582">
        <f>'Учет 3б'!$R$931</f>
        <v>0</v>
      </c>
      <c r="O52" s="582">
        <f>'Учет 3б'!$S$931</f>
        <v>0</v>
      </c>
      <c r="P52" s="96"/>
      <c r="Q52" s="583">
        <f t="shared" si="1"/>
        <v>0</v>
      </c>
    </row>
    <row r="53" spans="1:17" s="235" customFormat="1" ht="13.5" hidden="1" customHeight="1">
      <c r="A53" s="562">
        <v>334</v>
      </c>
      <c r="B53" s="588"/>
      <c r="C53" s="582">
        <f>'Учет 3б'!$G$991</f>
        <v>0</v>
      </c>
      <c r="D53" s="582">
        <f>'Учет 3б'!$H$991</f>
        <v>0</v>
      </c>
      <c r="E53" s="582">
        <f>'Учет 3б'!$I$991</f>
        <v>0</v>
      </c>
      <c r="F53" s="582">
        <f>'Учет 3б'!$J$991</f>
        <v>0</v>
      </c>
      <c r="G53" s="582">
        <f>'Учет 3б'!$K$991</f>
        <v>0</v>
      </c>
      <c r="H53" s="582">
        <f>'Учет 3б'!$L$991</f>
        <v>0</v>
      </c>
      <c r="I53" s="582">
        <f>'Учет 3б'!$M$991</f>
        <v>0</v>
      </c>
      <c r="J53" s="582">
        <f>'Учет 3б'!$N$991</f>
        <v>0</v>
      </c>
      <c r="K53" s="582">
        <f>'Учет 3б'!$O$991</f>
        <v>0</v>
      </c>
      <c r="L53" s="582">
        <f>'Учет 3б'!$P$991</f>
        <v>0</v>
      </c>
      <c r="M53" s="582">
        <f>'Учет 3б'!$Q$991</f>
        <v>0</v>
      </c>
      <c r="N53" s="582">
        <f>'Учет 3б'!$R$991</f>
        <v>0</v>
      </c>
      <c r="O53" s="582">
        <f>'Учет 3б'!$S$991</f>
        <v>0</v>
      </c>
      <c r="P53" s="96"/>
      <c r="Q53" s="583">
        <f t="shared" si="1"/>
        <v>0</v>
      </c>
    </row>
    <row r="54" spans="1:17" s="235" customFormat="1" ht="13.5" hidden="1" customHeight="1">
      <c r="A54" s="562">
        <v>335</v>
      </c>
      <c r="B54" s="588"/>
      <c r="C54" s="582">
        <f>'Учет 3б'!$G$1051</f>
        <v>0</v>
      </c>
      <c r="D54" s="582">
        <f>'Учет 3б'!$H$1051</f>
        <v>0</v>
      </c>
      <c r="E54" s="582">
        <f>'Учет 3б'!$I$1051</f>
        <v>0</v>
      </c>
      <c r="F54" s="582">
        <f>'Учет 3б'!$J$1051</f>
        <v>0</v>
      </c>
      <c r="G54" s="582">
        <f>'Учет 3б'!$K$1051</f>
        <v>0</v>
      </c>
      <c r="H54" s="582">
        <f>'Учет 3б'!$L$1051</f>
        <v>0</v>
      </c>
      <c r="I54" s="582">
        <f>'Учет 3б'!$M$1051</f>
        <v>0</v>
      </c>
      <c r="J54" s="582">
        <f>'Учет 3б'!$N$1051</f>
        <v>0</v>
      </c>
      <c r="K54" s="582">
        <f>'Учет 3б'!$O$1051</f>
        <v>0</v>
      </c>
      <c r="L54" s="582">
        <f>'Учет 3б'!$P$1051</f>
        <v>0</v>
      </c>
      <c r="M54" s="582">
        <f>'Учет 3б'!$Q$1051</f>
        <v>0</v>
      </c>
      <c r="N54" s="582">
        <f>'Учет 3б'!$R$1051</f>
        <v>0</v>
      </c>
      <c r="O54" s="582">
        <f>'Учет 3б'!$S$1051</f>
        <v>0</v>
      </c>
      <c r="P54" s="96"/>
      <c r="Q54" s="583">
        <f t="shared" si="1"/>
        <v>0</v>
      </c>
    </row>
    <row r="55" spans="1:17" s="235" customFormat="1" ht="13.5" hidden="1" customHeight="1">
      <c r="A55" s="562">
        <v>336</v>
      </c>
      <c r="B55" s="585"/>
      <c r="C55" s="582">
        <f>'Учет 3б'!$G$1111</f>
        <v>0</v>
      </c>
      <c r="D55" s="582">
        <f>'Учет 3б'!$H$1111</f>
        <v>0</v>
      </c>
      <c r="E55" s="582">
        <f>'Учет 3б'!$I$1111</f>
        <v>0</v>
      </c>
      <c r="F55" s="582">
        <f>'Учет 3б'!$J$1111</f>
        <v>0</v>
      </c>
      <c r="G55" s="582">
        <f>'Учет 3б'!$K$1111</f>
        <v>0</v>
      </c>
      <c r="H55" s="582">
        <f>'Учет 3б'!$L$1111</f>
        <v>0</v>
      </c>
      <c r="I55" s="582">
        <f>'Учет 3б'!$M$1111</f>
        <v>0</v>
      </c>
      <c r="J55" s="582">
        <f>'Учет 3б'!$N$1111</f>
        <v>0</v>
      </c>
      <c r="K55" s="582">
        <f>'Учет 3б'!$O$1111</f>
        <v>0</v>
      </c>
      <c r="L55" s="582">
        <f>'Учет 3б'!$P$1111</f>
        <v>0</v>
      </c>
      <c r="M55" s="582">
        <f>'Учет 3б'!$Q$1111</f>
        <v>0</v>
      </c>
      <c r="N55" s="582">
        <f>'Учет 3б'!$R$1111</f>
        <v>0</v>
      </c>
      <c r="O55" s="582">
        <f>'Учет 3б'!$S$1111</f>
        <v>0</v>
      </c>
      <c r="P55" s="96"/>
      <c r="Q55" s="583">
        <f t="shared" si="1"/>
        <v>0</v>
      </c>
    </row>
    <row r="56" spans="1:17" s="235" customFormat="1" ht="13.5" hidden="1" customHeight="1">
      <c r="A56" s="562">
        <v>411</v>
      </c>
      <c r="B56" s="588"/>
      <c r="C56" s="582">
        <f>'Учет 4б'!$G$63</f>
        <v>0</v>
      </c>
      <c r="D56" s="582">
        <f>'Учет 4б'!$H$63</f>
        <v>0</v>
      </c>
      <c r="E56" s="582">
        <f>'Учет 4б'!$I$63</f>
        <v>0</v>
      </c>
      <c r="F56" s="582">
        <f>'Учет 4б'!$J$63</f>
        <v>0</v>
      </c>
      <c r="G56" s="582">
        <f>'Учет 4б'!$K$63</f>
        <v>0</v>
      </c>
      <c r="H56" s="582">
        <f>'Учет 4б'!$L$63</f>
        <v>0</v>
      </c>
      <c r="I56" s="582">
        <f>'Учет 4б'!$M$63</f>
        <v>0</v>
      </c>
      <c r="J56" s="582">
        <f>'Учет 4б'!$N$63</f>
        <v>0</v>
      </c>
      <c r="K56" s="582">
        <f>'Учет 4б'!$O$63</f>
        <v>0</v>
      </c>
      <c r="L56" s="582">
        <f>'Учет 4б'!$P$63</f>
        <v>0</v>
      </c>
      <c r="M56" s="582">
        <f>'Учет 4б'!$Q$63</f>
        <v>0</v>
      </c>
      <c r="N56" s="582">
        <f>'Учет 4б'!$R$63</f>
        <v>0</v>
      </c>
      <c r="O56" s="582">
        <f>'Учет 4б'!$S$63</f>
        <v>0</v>
      </c>
      <c r="P56" s="96"/>
      <c r="Q56" s="583">
        <f t="shared" si="1"/>
        <v>0</v>
      </c>
    </row>
    <row r="57" spans="1:17" s="235" customFormat="1" ht="13.5" hidden="1" customHeight="1">
      <c r="A57" s="562">
        <v>412</v>
      </c>
      <c r="B57" s="588"/>
      <c r="C57" s="582">
        <f>'Учет 4б'!$G$123</f>
        <v>0</v>
      </c>
      <c r="D57" s="582">
        <f>'Учет 4б'!$H$123</f>
        <v>0</v>
      </c>
      <c r="E57" s="582">
        <f>'Учет 4б'!$I$123</f>
        <v>0</v>
      </c>
      <c r="F57" s="582">
        <f>'Учет 4б'!$J$123</f>
        <v>0</v>
      </c>
      <c r="G57" s="582">
        <f>'Учет 4б'!$K$123</f>
        <v>0</v>
      </c>
      <c r="H57" s="582">
        <f>'Учет 4б'!$L$123</f>
        <v>0</v>
      </c>
      <c r="I57" s="582">
        <f>'Учет 4б'!$M$123</f>
        <v>0</v>
      </c>
      <c r="J57" s="582">
        <f>'Учет 4б'!$N$123</f>
        <v>0</v>
      </c>
      <c r="K57" s="582">
        <f>'Учет 4б'!$O$123</f>
        <v>0</v>
      </c>
      <c r="L57" s="582">
        <f>'Учет 4б'!$P$123</f>
        <v>0</v>
      </c>
      <c r="M57" s="582">
        <f>'Учет 4б'!$Q$123</f>
        <v>0</v>
      </c>
      <c r="N57" s="582">
        <f>'Учет 4б'!$R$123</f>
        <v>0</v>
      </c>
      <c r="O57" s="582">
        <f>'Учет 4б'!$S$123</f>
        <v>0</v>
      </c>
      <c r="P57" s="96"/>
      <c r="Q57" s="583">
        <f t="shared" si="1"/>
        <v>0</v>
      </c>
    </row>
    <row r="58" spans="1:17" s="235" customFormat="1" ht="13.5" hidden="1" customHeight="1">
      <c r="A58" s="562">
        <v>413</v>
      </c>
      <c r="B58" s="588"/>
      <c r="C58" s="582">
        <f>'Учет 4б'!$G$183</f>
        <v>0</v>
      </c>
      <c r="D58" s="582">
        <f>'Учет 4б'!$H$183</f>
        <v>0</v>
      </c>
      <c r="E58" s="582">
        <f>'Учет 4б'!$I$183</f>
        <v>0</v>
      </c>
      <c r="F58" s="582">
        <f>'Учет 4б'!$J$183</f>
        <v>0</v>
      </c>
      <c r="G58" s="582">
        <f>'Учет 4б'!$K$183</f>
        <v>0</v>
      </c>
      <c r="H58" s="582">
        <f>'Учет 4б'!$L$183</f>
        <v>0</v>
      </c>
      <c r="I58" s="582">
        <f>'Учет 4б'!$M$183</f>
        <v>0</v>
      </c>
      <c r="J58" s="582">
        <f>'Учет 4б'!$N$183</f>
        <v>0</v>
      </c>
      <c r="K58" s="582">
        <f>'Учет 4б'!$O$183</f>
        <v>0</v>
      </c>
      <c r="L58" s="582">
        <f>'Учет 4б'!$P$183</f>
        <v>0</v>
      </c>
      <c r="M58" s="582">
        <f>'Учет 4б'!$Q$183</f>
        <v>0</v>
      </c>
      <c r="N58" s="582">
        <f>'Учет 4б'!$R$183</f>
        <v>0</v>
      </c>
      <c r="O58" s="582">
        <f>'Учет 4б'!$S$183</f>
        <v>0</v>
      </c>
      <c r="P58" s="96"/>
      <c r="Q58" s="583">
        <f t="shared" si="1"/>
        <v>0</v>
      </c>
    </row>
    <row r="59" spans="1:17" s="235" customFormat="1" ht="13.5" hidden="1" customHeight="1">
      <c r="A59" s="562">
        <v>414</v>
      </c>
      <c r="B59" s="588"/>
      <c r="C59" s="582">
        <f>'Учет 4б'!$G$243</f>
        <v>0</v>
      </c>
      <c r="D59" s="582">
        <f>'Учет 4б'!$H$243</f>
        <v>0</v>
      </c>
      <c r="E59" s="582">
        <f>'Учет 4б'!$I$243</f>
        <v>0</v>
      </c>
      <c r="F59" s="582">
        <f>'Учет 4б'!$J$243</f>
        <v>0</v>
      </c>
      <c r="G59" s="582">
        <f>'Учет 4б'!$K$243</f>
        <v>0</v>
      </c>
      <c r="H59" s="582">
        <f>'Учет 4б'!$L$243</f>
        <v>0</v>
      </c>
      <c r="I59" s="582">
        <f>'Учет 4б'!$M$243</f>
        <v>0</v>
      </c>
      <c r="J59" s="582">
        <f>'Учет 4б'!$N$243</f>
        <v>0</v>
      </c>
      <c r="K59" s="582">
        <f>'Учет 4б'!$O$243</f>
        <v>0</v>
      </c>
      <c r="L59" s="582">
        <f>'Учет 4б'!$P$243</f>
        <v>0</v>
      </c>
      <c r="M59" s="582">
        <f>'Учет 4б'!$Q$243</f>
        <v>0</v>
      </c>
      <c r="N59" s="582">
        <f>'Учет 4б'!$R$243</f>
        <v>0</v>
      </c>
      <c r="O59" s="582">
        <f>'Учет 4б'!$S$243</f>
        <v>0</v>
      </c>
      <c r="P59" s="96"/>
      <c r="Q59" s="583">
        <f t="shared" si="1"/>
        <v>0</v>
      </c>
    </row>
    <row r="60" spans="1:17" s="235" customFormat="1" ht="13.5" hidden="1" customHeight="1">
      <c r="A60" s="562">
        <v>415</v>
      </c>
      <c r="B60" s="585"/>
      <c r="C60" s="582">
        <f>'Учет 4б'!$G$303</f>
        <v>0</v>
      </c>
      <c r="D60" s="582">
        <f>'Учет 4б'!$H$303</f>
        <v>0</v>
      </c>
      <c r="E60" s="582">
        <f>'Учет 4б'!$I$303</f>
        <v>0</v>
      </c>
      <c r="F60" s="582">
        <f>'Учет 4б'!$J$303</f>
        <v>0</v>
      </c>
      <c r="G60" s="582">
        <f>'Учет 4б'!$K$303</f>
        <v>0</v>
      </c>
      <c r="H60" s="582">
        <f>'Учет 4б'!$L$303</f>
        <v>0</v>
      </c>
      <c r="I60" s="582">
        <f>'Учет 4б'!$M$303</f>
        <v>0</v>
      </c>
      <c r="J60" s="582">
        <f>'Учет 4б'!$N$303</f>
        <v>0</v>
      </c>
      <c r="K60" s="582">
        <f>'Учет 4б'!$O$303</f>
        <v>0</v>
      </c>
      <c r="L60" s="582">
        <f>'Учет 4б'!$P$303</f>
        <v>0</v>
      </c>
      <c r="M60" s="582">
        <f>'Учет 4б'!$Q$303</f>
        <v>0</v>
      </c>
      <c r="N60" s="582">
        <f>'Учет 4б'!$R$303</f>
        <v>0</v>
      </c>
      <c r="O60" s="582">
        <f>'Учет 4б'!$S$303</f>
        <v>0</v>
      </c>
      <c r="P60" s="96"/>
      <c r="Q60" s="583">
        <f t="shared" si="1"/>
        <v>0</v>
      </c>
    </row>
    <row r="61" spans="1:17" s="235" customFormat="1" ht="13.5" hidden="1" customHeight="1">
      <c r="A61" s="562">
        <v>416</v>
      </c>
      <c r="B61" s="585"/>
      <c r="C61" s="582">
        <f>'Учет 4б'!$G$363</f>
        <v>0</v>
      </c>
      <c r="D61" s="582">
        <f>'Учет 4б'!$H$363</f>
        <v>0</v>
      </c>
      <c r="E61" s="582">
        <f>'Учет 4б'!$I$363</f>
        <v>0</v>
      </c>
      <c r="F61" s="582">
        <f>'Учет 4б'!$J$363</f>
        <v>0</v>
      </c>
      <c r="G61" s="582">
        <f>'Учет 4б'!$K$363</f>
        <v>0</v>
      </c>
      <c r="H61" s="582">
        <f>'Учет 4б'!$L$363</f>
        <v>0</v>
      </c>
      <c r="I61" s="582">
        <f>'Учет 4б'!$M$363</f>
        <v>0</v>
      </c>
      <c r="J61" s="582">
        <f>'Учет 4б'!$N$363</f>
        <v>0</v>
      </c>
      <c r="K61" s="582">
        <f>'Учет 4б'!$O$363</f>
        <v>0</v>
      </c>
      <c r="L61" s="582">
        <f>'Учет 4б'!$P$363</f>
        <v>0</v>
      </c>
      <c r="M61" s="582">
        <f>'Учет 4б'!$Q$363</f>
        <v>0</v>
      </c>
      <c r="N61" s="582">
        <f>'Учет 4б'!$R$363</f>
        <v>0</v>
      </c>
      <c r="O61" s="582">
        <f>'Учет 4б'!$S$363</f>
        <v>0</v>
      </c>
      <c r="P61" s="96"/>
      <c r="Q61" s="583">
        <f t="shared" si="1"/>
        <v>0</v>
      </c>
    </row>
    <row r="62" spans="1:17" s="235" customFormat="1" ht="13.5" hidden="1" customHeight="1">
      <c r="A62" s="562">
        <v>421</v>
      </c>
      <c r="B62" s="588"/>
      <c r="C62" s="582">
        <f>'Учет 4б'!$G$437</f>
        <v>0</v>
      </c>
      <c r="D62" s="582">
        <f>'Учет 4б'!$H$437</f>
        <v>0</v>
      </c>
      <c r="E62" s="582">
        <f>'Учет 4б'!$I$437</f>
        <v>0</v>
      </c>
      <c r="F62" s="582">
        <f>'Учет 4б'!$J$437</f>
        <v>0</v>
      </c>
      <c r="G62" s="582">
        <f>'Учет 4б'!$K$437</f>
        <v>0</v>
      </c>
      <c r="H62" s="582">
        <f>'Учет 4б'!$L$437</f>
        <v>0</v>
      </c>
      <c r="I62" s="582">
        <f>'Учет 4б'!$M$437</f>
        <v>0</v>
      </c>
      <c r="J62" s="582">
        <f>'Учет 4б'!$N$437</f>
        <v>0</v>
      </c>
      <c r="K62" s="582">
        <f>'Учет 4б'!$O$437</f>
        <v>0</v>
      </c>
      <c r="L62" s="582">
        <f>'Учет 4б'!$P$437</f>
        <v>0</v>
      </c>
      <c r="M62" s="582">
        <f>'Учет 4б'!$Q$437</f>
        <v>0</v>
      </c>
      <c r="N62" s="582">
        <f>'Учет 4б'!$R$437</f>
        <v>0</v>
      </c>
      <c r="O62" s="582">
        <f>'Учет 4б'!$S$437</f>
        <v>0</v>
      </c>
      <c r="P62" s="96"/>
      <c r="Q62" s="583">
        <f t="shared" si="1"/>
        <v>0</v>
      </c>
    </row>
    <row r="63" spans="1:17" s="235" customFormat="1" ht="13.5" hidden="1" customHeight="1">
      <c r="A63" s="562">
        <v>422</v>
      </c>
      <c r="B63" s="588"/>
      <c r="C63" s="582">
        <f>'Учет 4б'!$G$497</f>
        <v>0</v>
      </c>
      <c r="D63" s="582">
        <f>'Учет 4б'!$H$497</f>
        <v>0</v>
      </c>
      <c r="E63" s="582">
        <f>'Учет 4б'!$I$497</f>
        <v>0</v>
      </c>
      <c r="F63" s="582">
        <f>'Учет 4б'!$J$497</f>
        <v>0</v>
      </c>
      <c r="G63" s="582">
        <f>'Учет 4б'!$K$497</f>
        <v>0</v>
      </c>
      <c r="H63" s="582">
        <f>'Учет 4б'!$L$497</f>
        <v>0</v>
      </c>
      <c r="I63" s="582">
        <f>'Учет 4б'!$M$497</f>
        <v>0</v>
      </c>
      <c r="J63" s="582">
        <f>'Учет 4б'!$N$497</f>
        <v>0</v>
      </c>
      <c r="K63" s="582">
        <f>'Учет 4б'!$O$497</f>
        <v>0</v>
      </c>
      <c r="L63" s="582">
        <f>'Учет 4б'!$P$497</f>
        <v>0</v>
      </c>
      <c r="M63" s="582">
        <f>'Учет 4б'!$Q$497</f>
        <v>0</v>
      </c>
      <c r="N63" s="582">
        <f>'Учет 4б'!$R$497</f>
        <v>0</v>
      </c>
      <c r="O63" s="582">
        <f>'Учет 4б'!$S$497</f>
        <v>0</v>
      </c>
      <c r="P63" s="96"/>
      <c r="Q63" s="583">
        <f t="shared" si="1"/>
        <v>0</v>
      </c>
    </row>
    <row r="64" spans="1:17" s="235" customFormat="1" ht="13.5" hidden="1" customHeight="1">
      <c r="A64" s="562">
        <v>423</v>
      </c>
      <c r="B64" s="588"/>
      <c r="C64" s="582">
        <f>'Учет 4б'!$G$557</f>
        <v>0</v>
      </c>
      <c r="D64" s="582">
        <f>'Учет 4б'!$H$557</f>
        <v>0</v>
      </c>
      <c r="E64" s="582">
        <f>'Учет 4б'!$I$557</f>
        <v>0</v>
      </c>
      <c r="F64" s="582">
        <f>'Учет 4б'!$J$557</f>
        <v>0</v>
      </c>
      <c r="G64" s="582">
        <f>'Учет 4б'!$K$557</f>
        <v>0</v>
      </c>
      <c r="H64" s="582">
        <f>'Учет 4б'!$L$557</f>
        <v>0</v>
      </c>
      <c r="I64" s="582">
        <f>'Учет 4б'!$M$557</f>
        <v>0</v>
      </c>
      <c r="J64" s="582">
        <f>'Учет 4б'!$N$557</f>
        <v>0</v>
      </c>
      <c r="K64" s="582">
        <f>'Учет 4б'!$O$557</f>
        <v>0</v>
      </c>
      <c r="L64" s="582">
        <f>'Учет 4б'!$P$557</f>
        <v>0</v>
      </c>
      <c r="M64" s="582">
        <f>'Учет 4б'!$Q$557</f>
        <v>0</v>
      </c>
      <c r="N64" s="582">
        <f>'Учет 4б'!$R$557</f>
        <v>0</v>
      </c>
      <c r="O64" s="582">
        <f>'Учет 4б'!$S$557</f>
        <v>0</v>
      </c>
      <c r="P64" s="96"/>
      <c r="Q64" s="583">
        <f t="shared" si="1"/>
        <v>0</v>
      </c>
    </row>
    <row r="65" spans="1:17" s="235" customFormat="1" ht="13.5" hidden="1" customHeight="1">
      <c r="A65" s="562">
        <v>424</v>
      </c>
      <c r="B65" s="585"/>
      <c r="C65" s="582">
        <f>'Учет 4б'!$G$617</f>
        <v>0</v>
      </c>
      <c r="D65" s="582">
        <f>'Учет 4б'!$H$617</f>
        <v>0</v>
      </c>
      <c r="E65" s="582">
        <f>'Учет 4б'!$I$617</f>
        <v>0</v>
      </c>
      <c r="F65" s="582">
        <f>'Учет 4б'!$J$617</f>
        <v>0</v>
      </c>
      <c r="G65" s="582">
        <f>'Учет 4б'!$K$617</f>
        <v>0</v>
      </c>
      <c r="H65" s="582">
        <f>'Учет 4б'!$L$617</f>
        <v>0</v>
      </c>
      <c r="I65" s="582">
        <f>'Учет 4б'!$M$617</f>
        <v>0</v>
      </c>
      <c r="J65" s="582">
        <f>'Учет 4б'!$N$617</f>
        <v>0</v>
      </c>
      <c r="K65" s="582">
        <f>'Учет 4б'!$O$617</f>
        <v>0</v>
      </c>
      <c r="L65" s="582">
        <f>'Учет 4б'!$P$617</f>
        <v>0</v>
      </c>
      <c r="M65" s="582">
        <f>'Учет 4б'!$Q$617</f>
        <v>0</v>
      </c>
      <c r="N65" s="582">
        <f>'Учет 4б'!$R$617</f>
        <v>0</v>
      </c>
      <c r="O65" s="582">
        <f>'Учет 4б'!$S$617</f>
        <v>0</v>
      </c>
      <c r="P65" s="96"/>
      <c r="Q65" s="583">
        <f t="shared" si="1"/>
        <v>0</v>
      </c>
    </row>
    <row r="66" spans="1:17" s="235" customFormat="1" ht="13.5" hidden="1" customHeight="1">
      <c r="A66" s="562">
        <v>425</v>
      </c>
      <c r="B66" s="585"/>
      <c r="C66" s="582">
        <f>'Учет 4б'!$G$677</f>
        <v>0</v>
      </c>
      <c r="D66" s="582">
        <f>'Учет 4б'!$H$677</f>
        <v>0</v>
      </c>
      <c r="E66" s="582">
        <f>'Учет 4б'!$I$677</f>
        <v>0</v>
      </c>
      <c r="F66" s="582">
        <f>'Учет 4б'!$J$677</f>
        <v>0</v>
      </c>
      <c r="G66" s="582">
        <f>'Учет 4б'!$K$677</f>
        <v>0</v>
      </c>
      <c r="H66" s="582">
        <f>'Учет 4б'!$L$677</f>
        <v>0</v>
      </c>
      <c r="I66" s="582">
        <f>'Учет 4б'!$M$677</f>
        <v>0</v>
      </c>
      <c r="J66" s="582">
        <f>'Учет 4б'!$N$677</f>
        <v>0</v>
      </c>
      <c r="K66" s="582">
        <f>'Учет 4б'!$O$677</f>
        <v>0</v>
      </c>
      <c r="L66" s="582">
        <f>'Учет 4б'!$P$677</f>
        <v>0</v>
      </c>
      <c r="M66" s="582">
        <f>'Учет 4б'!$Q$677</f>
        <v>0</v>
      </c>
      <c r="N66" s="582">
        <f>'Учет 4б'!$R$677</f>
        <v>0</v>
      </c>
      <c r="O66" s="582">
        <f>'Учет 4б'!$S$677</f>
        <v>0</v>
      </c>
      <c r="P66" s="96"/>
      <c r="Q66" s="583">
        <f t="shared" ref="Q66:Q73" si="2">IF(SUM(C66:O66)&gt;0,1,0)</f>
        <v>0</v>
      </c>
    </row>
    <row r="67" spans="1:17" s="235" customFormat="1" ht="13.5" hidden="1" customHeight="1">
      <c r="A67" s="562">
        <v>426</v>
      </c>
      <c r="B67" s="585"/>
      <c r="C67" s="582">
        <f>'Учет 4б'!$G$737</f>
        <v>0</v>
      </c>
      <c r="D67" s="582">
        <f>'Учет 4б'!$H$737</f>
        <v>0</v>
      </c>
      <c r="E67" s="582">
        <f>'Учет 4б'!$I$737</f>
        <v>0</v>
      </c>
      <c r="F67" s="582">
        <f>'Учет 4б'!$J$737</f>
        <v>0</v>
      </c>
      <c r="G67" s="582">
        <f>'Учет 4б'!$K$737</f>
        <v>0</v>
      </c>
      <c r="H67" s="582">
        <f>'Учет 4б'!$L$737</f>
        <v>0</v>
      </c>
      <c r="I67" s="582">
        <f>'Учет 4б'!$M$737</f>
        <v>0</v>
      </c>
      <c r="J67" s="582">
        <f>'Учет 4б'!$N$737</f>
        <v>0</v>
      </c>
      <c r="K67" s="582">
        <f>'Учет 4б'!$O$737</f>
        <v>0</v>
      </c>
      <c r="L67" s="582">
        <f>'Учет 4б'!$P$737</f>
        <v>0</v>
      </c>
      <c r="M67" s="582">
        <f>'Учет 4б'!$Q$737</f>
        <v>0</v>
      </c>
      <c r="N67" s="582">
        <f>'Учет 4б'!$R$737</f>
        <v>0</v>
      </c>
      <c r="O67" s="582">
        <f>'Учет 4б'!$S$737</f>
        <v>0</v>
      </c>
      <c r="P67" s="96"/>
      <c r="Q67" s="583">
        <f t="shared" si="2"/>
        <v>0</v>
      </c>
    </row>
    <row r="68" spans="1:17" s="235" customFormat="1" ht="13.5" hidden="1" customHeight="1">
      <c r="A68" s="562">
        <v>431</v>
      </c>
      <c r="B68" s="588"/>
      <c r="C68" s="582">
        <f>'Учет 4б'!$G$811</f>
        <v>0</v>
      </c>
      <c r="D68" s="582">
        <f>'Учет 4б'!$H$811</f>
        <v>0</v>
      </c>
      <c r="E68" s="582">
        <f>'Учет 4б'!$I$811</f>
        <v>0</v>
      </c>
      <c r="F68" s="582">
        <f>'Учет 4б'!$J$811</f>
        <v>0</v>
      </c>
      <c r="G68" s="582">
        <f>'Учет 4б'!$K$811</f>
        <v>0</v>
      </c>
      <c r="H68" s="582">
        <f>'Учет 4б'!$L$811</f>
        <v>0</v>
      </c>
      <c r="I68" s="582">
        <f>'Учет 4б'!$M$811</f>
        <v>0</v>
      </c>
      <c r="J68" s="582">
        <f>'Учет 4б'!$N$811</f>
        <v>0</v>
      </c>
      <c r="K68" s="582">
        <f>'Учет 4б'!$O$811</f>
        <v>0</v>
      </c>
      <c r="L68" s="582">
        <f>'Учет 4б'!$P$811</f>
        <v>0</v>
      </c>
      <c r="M68" s="582">
        <f>'Учет 4б'!$Q$811</f>
        <v>0</v>
      </c>
      <c r="N68" s="582">
        <f>'Учет 4б'!$R$811</f>
        <v>0</v>
      </c>
      <c r="O68" s="582">
        <f>'Учет 4б'!$S$811</f>
        <v>0</v>
      </c>
      <c r="P68" s="96"/>
      <c r="Q68" s="583">
        <f t="shared" si="2"/>
        <v>0</v>
      </c>
    </row>
    <row r="69" spans="1:17" s="235" customFormat="1" ht="13.5" hidden="1" customHeight="1">
      <c r="A69" s="562">
        <v>432</v>
      </c>
      <c r="B69" s="585"/>
      <c r="C69" s="582">
        <f>'Учет 4б'!$G$871</f>
        <v>0</v>
      </c>
      <c r="D69" s="582">
        <f>'Учет 4б'!$H$871</f>
        <v>0</v>
      </c>
      <c r="E69" s="582">
        <f>'Учет 4б'!$I$871</f>
        <v>0</v>
      </c>
      <c r="F69" s="582">
        <f>'Учет 4б'!$J$871</f>
        <v>0</v>
      </c>
      <c r="G69" s="582">
        <f>'Учет 4б'!$K$871</f>
        <v>0</v>
      </c>
      <c r="H69" s="582">
        <f>'Учет 4б'!$L$871</f>
        <v>0</v>
      </c>
      <c r="I69" s="582">
        <f>'Учет 4б'!$M$871</f>
        <v>0</v>
      </c>
      <c r="J69" s="582">
        <f>'Учет 4б'!$N$871</f>
        <v>0</v>
      </c>
      <c r="K69" s="582">
        <f>'Учет 4б'!$O$871</f>
        <v>0</v>
      </c>
      <c r="L69" s="582">
        <f>'Учет 4б'!$P$871</f>
        <v>0</v>
      </c>
      <c r="M69" s="582">
        <f>'Учет 4б'!$Q$871</f>
        <v>0</v>
      </c>
      <c r="N69" s="582">
        <f>'Учет 4б'!$R$871</f>
        <v>0</v>
      </c>
      <c r="O69" s="582">
        <f>'Учет 4б'!$S$871</f>
        <v>0</v>
      </c>
      <c r="P69" s="96"/>
      <c r="Q69" s="583">
        <f t="shared" si="2"/>
        <v>0</v>
      </c>
    </row>
    <row r="70" spans="1:17" s="235" customFormat="1" ht="13.5" hidden="1" customHeight="1">
      <c r="A70" s="562">
        <v>433</v>
      </c>
      <c r="B70" s="585"/>
      <c r="C70" s="582">
        <f>'Учет 4б'!$G$931</f>
        <v>0</v>
      </c>
      <c r="D70" s="582">
        <f>'Учет 4б'!$H$931</f>
        <v>0</v>
      </c>
      <c r="E70" s="582">
        <f>'Учет 4б'!$I$931</f>
        <v>0</v>
      </c>
      <c r="F70" s="582">
        <f>'Учет 4б'!$J$931</f>
        <v>0</v>
      </c>
      <c r="G70" s="582">
        <f>'Учет 4б'!$K$931</f>
        <v>0</v>
      </c>
      <c r="H70" s="582">
        <f>'Учет 4б'!$L$931</f>
        <v>0</v>
      </c>
      <c r="I70" s="582">
        <f>'Учет 4б'!$M$931</f>
        <v>0</v>
      </c>
      <c r="J70" s="582">
        <f>'Учет 4б'!$N$931</f>
        <v>0</v>
      </c>
      <c r="K70" s="582">
        <f>'Учет 4б'!$O$931</f>
        <v>0</v>
      </c>
      <c r="L70" s="582">
        <f>'Учет 4б'!$P$931</f>
        <v>0</v>
      </c>
      <c r="M70" s="582">
        <f>'Учет 4б'!$Q$931</f>
        <v>0</v>
      </c>
      <c r="N70" s="582">
        <f>'Учет 4б'!$R$931</f>
        <v>0</v>
      </c>
      <c r="O70" s="582">
        <f>'Учет 4б'!$S$931</f>
        <v>0</v>
      </c>
      <c r="P70" s="96"/>
      <c r="Q70" s="583">
        <f t="shared" si="2"/>
        <v>0</v>
      </c>
    </row>
    <row r="71" spans="1:17" s="235" customFormat="1" ht="13.5" hidden="1" customHeight="1">
      <c r="A71" s="562">
        <v>434</v>
      </c>
      <c r="B71" s="585"/>
      <c r="C71" s="582">
        <f>'Учет 4б'!$G$991</f>
        <v>0</v>
      </c>
      <c r="D71" s="582">
        <f>'Учет 4б'!$H$991</f>
        <v>0</v>
      </c>
      <c r="E71" s="582">
        <f>'Учет 4б'!$I$991</f>
        <v>0</v>
      </c>
      <c r="F71" s="582">
        <f>'Учет 4б'!$J$991</f>
        <v>0</v>
      </c>
      <c r="G71" s="582">
        <f>'Учет 4б'!$K$991</f>
        <v>0</v>
      </c>
      <c r="H71" s="582">
        <f>'Учет 4б'!$L$991</f>
        <v>0</v>
      </c>
      <c r="I71" s="582">
        <f>'Учет 4б'!$M$991</f>
        <v>0</v>
      </c>
      <c r="J71" s="582">
        <f>'Учет 4б'!$N$991</f>
        <v>0</v>
      </c>
      <c r="K71" s="582">
        <f>'Учет 4б'!$O$991</f>
        <v>0</v>
      </c>
      <c r="L71" s="582">
        <f>'Учет 4б'!$P$991</f>
        <v>0</v>
      </c>
      <c r="M71" s="582">
        <f>'Учет 4б'!$Q$991</f>
        <v>0</v>
      </c>
      <c r="N71" s="582">
        <f>'Учет 4б'!$R$991</f>
        <v>0</v>
      </c>
      <c r="O71" s="582">
        <f>'Учет 4б'!$S$991</f>
        <v>0</v>
      </c>
      <c r="P71" s="96"/>
      <c r="Q71" s="583">
        <f t="shared" si="2"/>
        <v>0</v>
      </c>
    </row>
    <row r="72" spans="1:17" s="235" customFormat="1" ht="13.5" hidden="1" customHeight="1">
      <c r="A72" s="562">
        <v>435</v>
      </c>
      <c r="B72" s="585"/>
      <c r="C72" s="582">
        <f>'Учет 4б'!$G$1051</f>
        <v>0</v>
      </c>
      <c r="D72" s="582">
        <f>'Учет 4б'!$H$1051</f>
        <v>0</v>
      </c>
      <c r="E72" s="582">
        <f>'Учет 4б'!$I$1051</f>
        <v>0</v>
      </c>
      <c r="F72" s="582">
        <f>'Учет 4б'!$J$1051</f>
        <v>0</v>
      </c>
      <c r="G72" s="582">
        <f>'Учет 4б'!$K$1051</f>
        <v>0</v>
      </c>
      <c r="H72" s="582">
        <f>'Учет 4б'!$L$1051</f>
        <v>0</v>
      </c>
      <c r="I72" s="582">
        <f>'Учет 4б'!$M$1051</f>
        <v>0</v>
      </c>
      <c r="J72" s="582">
        <f>'Учет 4б'!$N$1051</f>
        <v>0</v>
      </c>
      <c r="K72" s="582">
        <f>'Учет 4б'!$O$1051</f>
        <v>0</v>
      </c>
      <c r="L72" s="582">
        <f>'Учет 4б'!$P$1051</f>
        <v>0</v>
      </c>
      <c r="M72" s="582">
        <f>'Учет 4б'!$Q$1051</f>
        <v>0</v>
      </c>
      <c r="N72" s="582">
        <f>'Учет 4б'!$R$1051</f>
        <v>0</v>
      </c>
      <c r="O72" s="582">
        <f>'Учет 4б'!$S$1051</f>
        <v>0</v>
      </c>
      <c r="P72" s="96"/>
      <c r="Q72" s="583">
        <f t="shared" si="2"/>
        <v>0</v>
      </c>
    </row>
    <row r="73" spans="1:17" s="235" customFormat="1" ht="13.5" hidden="1" customHeight="1">
      <c r="A73" s="562">
        <v>436</v>
      </c>
      <c r="B73" s="585"/>
      <c r="C73" s="582">
        <f>'Учет 4б'!$G$1111</f>
        <v>0</v>
      </c>
      <c r="D73" s="582">
        <f>'Учет 4б'!$H$1111</f>
        <v>0</v>
      </c>
      <c r="E73" s="582">
        <f>'Учет 4б'!$I$1111</f>
        <v>0</v>
      </c>
      <c r="F73" s="582">
        <f>'Учет 4б'!$J$1111</f>
        <v>0</v>
      </c>
      <c r="G73" s="582">
        <f>'Учет 4б'!$K$1111</f>
        <v>0</v>
      </c>
      <c r="H73" s="582">
        <f>'Учет 4б'!$L$1111</f>
        <v>0</v>
      </c>
      <c r="I73" s="582">
        <f>'Учет 4б'!$M$1111</f>
        <v>0</v>
      </c>
      <c r="J73" s="582">
        <f>'Учет 4б'!$N$1111</f>
        <v>0</v>
      </c>
      <c r="K73" s="582">
        <f>'Учет 4б'!$O$1111</f>
        <v>0</v>
      </c>
      <c r="L73" s="582">
        <f>'Учет 4б'!$P$1111</f>
        <v>0</v>
      </c>
      <c r="M73" s="582">
        <f>'Учет 4б'!$Q$1111</f>
        <v>0</v>
      </c>
      <c r="N73" s="582">
        <f>'Учет 4б'!$R$1111</f>
        <v>0</v>
      </c>
      <c r="O73" s="582">
        <f>'Учет 4б'!$S$1111</f>
        <v>0</v>
      </c>
      <c r="P73" s="96"/>
      <c r="Q73" s="583">
        <f t="shared" si="2"/>
        <v>0</v>
      </c>
    </row>
    <row r="74" spans="1:17">
      <c r="A74" s="108"/>
      <c r="B74" s="108"/>
      <c r="C74" s="232"/>
      <c r="D74" s="232"/>
      <c r="E74" s="232"/>
      <c r="F74" s="232"/>
      <c r="G74" s="232"/>
      <c r="H74" s="232"/>
      <c r="I74" s="232"/>
      <c r="J74" s="232"/>
      <c r="K74" s="143"/>
      <c r="L74" s="143"/>
      <c r="M74" s="143"/>
      <c r="N74" s="232"/>
      <c r="O74" s="232"/>
      <c r="P74" s="232"/>
      <c r="Q74" s="238">
        <v>1</v>
      </c>
    </row>
    <row r="75" spans="1:17" ht="20.25">
      <c r="A75" s="1137" t="s">
        <v>340</v>
      </c>
      <c r="B75" s="1137"/>
      <c r="C75" s="1137"/>
      <c r="D75" s="1137"/>
      <c r="E75" s="1137"/>
      <c r="F75" s="1137"/>
      <c r="G75" s="1137"/>
      <c r="H75" s="1137"/>
      <c r="I75" s="1137"/>
      <c r="J75" s="1137"/>
      <c r="K75" s="1137"/>
      <c r="L75" s="1137"/>
      <c r="M75" s="1137"/>
      <c r="N75" s="1137"/>
      <c r="O75" s="1137"/>
      <c r="P75" s="560"/>
      <c r="Q75" s="238">
        <v>1</v>
      </c>
    </row>
    <row r="76" spans="1:17">
      <c r="A76" s="108"/>
      <c r="B76" s="108"/>
      <c r="C76" s="232"/>
      <c r="D76" s="232"/>
      <c r="E76" s="232"/>
      <c r="F76" s="232"/>
      <c r="G76" s="232"/>
      <c r="H76" s="232"/>
      <c r="I76" s="232"/>
      <c r="J76" s="232"/>
      <c r="K76" s="143"/>
      <c r="L76" s="143"/>
      <c r="M76" s="143"/>
      <c r="N76" s="232"/>
      <c r="O76" s="232"/>
      <c r="P76" s="232"/>
      <c r="Q76" s="238">
        <v>1</v>
      </c>
    </row>
    <row r="77" spans="1:17" ht="17.25" customHeight="1" thickBot="1">
      <c r="A77" s="589" t="s">
        <v>345</v>
      </c>
      <c r="B77" s="589" t="s">
        <v>344</v>
      </c>
      <c r="C77" s="590" t="str">
        <f t="shared" ref="C77:O77" si="3">C3</f>
        <v>СП</v>
      </c>
      <c r="D77" s="590" t="str">
        <f t="shared" si="3"/>
        <v>СЭС</v>
      </c>
      <c r="E77" s="590" t="str">
        <f t="shared" si="3"/>
        <v>ТП</v>
      </c>
      <c r="F77" s="590" t="str">
        <f t="shared" si="3"/>
        <v>СТР</v>
      </c>
      <c r="G77" s="590" t="str">
        <f t="shared" si="3"/>
        <v>ФП</v>
      </c>
      <c r="H77" s="590" t="str">
        <f t="shared" si="3"/>
        <v>ОВУ</v>
      </c>
      <c r="I77" s="590" t="str">
        <f t="shared" si="3"/>
        <v>ОГН</v>
      </c>
      <c r="J77" s="590" t="str">
        <f t="shared" si="3"/>
        <v>РХБ</v>
      </c>
      <c r="K77" s="590" t="str">
        <f t="shared" si="3"/>
        <v>ВМ</v>
      </c>
      <c r="L77" s="590" t="str">
        <f t="shared" si="3"/>
        <v>ОГП</v>
      </c>
      <c r="M77" s="590" t="str">
        <f t="shared" si="3"/>
        <v>ТАК</v>
      </c>
      <c r="N77" s="590" t="str">
        <f t="shared" si="3"/>
        <v>ОВП</v>
      </c>
      <c r="O77" s="590" t="str">
        <f t="shared" si="3"/>
        <v>ОБ</v>
      </c>
      <c r="P77" s="580"/>
      <c r="Q77" s="238">
        <v>1</v>
      </c>
    </row>
    <row r="78" spans="1:17" ht="12.75" customHeight="1">
      <c r="A78" s="563">
        <v>11</v>
      </c>
      <c r="B78" s="591"/>
      <c r="C78" s="592">
        <f>'Учет 1б'!$G$257</f>
        <v>0</v>
      </c>
      <c r="D78" s="592">
        <f>'Учет 1б'!$H$257</f>
        <v>0</v>
      </c>
      <c r="E78" s="592">
        <f>'Учет 1б'!$I$257</f>
        <v>0</v>
      </c>
      <c r="F78" s="592">
        <f>'Учет 1б'!$J$257</f>
        <v>0</v>
      </c>
      <c r="G78" s="592">
        <f>'Учет 1б'!$K$257</f>
        <v>0</v>
      </c>
      <c r="H78" s="592">
        <f>'Учет 1б'!$L$257</f>
        <v>0</v>
      </c>
      <c r="I78" s="592">
        <f>'Учет 1б'!$M$257</f>
        <v>0</v>
      </c>
      <c r="J78" s="592">
        <f>'Учет 1б'!$N$257</f>
        <v>0</v>
      </c>
      <c r="K78" s="592">
        <f>'Учет 1б'!$O$257</f>
        <v>0</v>
      </c>
      <c r="L78" s="592">
        <f>'Учет 1б'!$P$257</f>
        <v>0</v>
      </c>
      <c r="M78" s="592">
        <f>'Учет 1б'!$Q$257</f>
        <v>0</v>
      </c>
      <c r="N78" s="592">
        <f>'Учет 1б'!$R$257</f>
        <v>0</v>
      </c>
      <c r="O78" s="592">
        <f>'Учет 1б'!$S$257</f>
        <v>0</v>
      </c>
      <c r="P78" s="96"/>
      <c r="Q78" s="583">
        <f t="shared" ref="Q78:Q89" si="4">IF(SUM(C78:O78)&gt;0,1,0)</f>
        <v>0</v>
      </c>
    </row>
    <row r="79" spans="1:17" ht="12.75" customHeight="1">
      <c r="A79" s="564">
        <v>12</v>
      </c>
      <c r="B79" s="591"/>
      <c r="C79" s="592">
        <f>'Учет 1б'!$G$631</f>
        <v>0</v>
      </c>
      <c r="D79" s="592">
        <f>'Учет 1б'!$H$631</f>
        <v>0</v>
      </c>
      <c r="E79" s="592">
        <f>'Учет 1б'!$I$631</f>
        <v>0</v>
      </c>
      <c r="F79" s="592">
        <f>'Учет 1б'!$J$631</f>
        <v>0</v>
      </c>
      <c r="G79" s="592">
        <f>'Учет 1б'!$K$631</f>
        <v>0</v>
      </c>
      <c r="H79" s="592">
        <f>'Учет 1б'!$L$631</f>
        <v>0</v>
      </c>
      <c r="I79" s="592">
        <f>'Учет 1б'!$M$631</f>
        <v>0</v>
      </c>
      <c r="J79" s="592">
        <f>'Учет 1б'!$N$631</f>
        <v>0</v>
      </c>
      <c r="K79" s="592">
        <f>'Учет 1б'!$O$631</f>
        <v>0</v>
      </c>
      <c r="L79" s="592">
        <f>'Учет 1б'!$P$631</f>
        <v>0</v>
      </c>
      <c r="M79" s="592">
        <f>'Учет 1б'!$Q$631</f>
        <v>0</v>
      </c>
      <c r="N79" s="592">
        <f>'Учет 1б'!$R$631</f>
        <v>0</v>
      </c>
      <c r="O79" s="592">
        <f>'Учет 1б'!$S$631</f>
        <v>0</v>
      </c>
      <c r="P79" s="96"/>
      <c r="Q79" s="583">
        <f t="shared" si="4"/>
        <v>0</v>
      </c>
    </row>
    <row r="80" spans="1:17" ht="12.75" customHeight="1">
      <c r="A80" s="564">
        <v>13</v>
      </c>
      <c r="B80" s="591"/>
      <c r="C80" s="592">
        <f>'Учет 1б'!$G$1005</f>
        <v>0</v>
      </c>
      <c r="D80" s="592">
        <f>'Учет 1б'!$H$1005</f>
        <v>0</v>
      </c>
      <c r="E80" s="592">
        <f>'Учет 1б'!$I$1005</f>
        <v>0</v>
      </c>
      <c r="F80" s="592">
        <f>'Учет 1б'!$J$1005</f>
        <v>0</v>
      </c>
      <c r="G80" s="592">
        <f>'Учет 1б'!$K$1005</f>
        <v>0</v>
      </c>
      <c r="H80" s="592">
        <f>'Учет 1б'!$L$1005</f>
        <v>0</v>
      </c>
      <c r="I80" s="592">
        <f>'Учет 1б'!$M$1005</f>
        <v>0</v>
      </c>
      <c r="J80" s="592">
        <f>'Учет 1б'!$N$1005</f>
        <v>0</v>
      </c>
      <c r="K80" s="592">
        <f>'Учет 1б'!$O$1005</f>
        <v>0</v>
      </c>
      <c r="L80" s="592">
        <f>'Учет 1б'!$P$1005</f>
        <v>0</v>
      </c>
      <c r="M80" s="592">
        <f>'Учет 1б'!$Q$1005</f>
        <v>0</v>
      </c>
      <c r="N80" s="592">
        <f>'Учет 1б'!$R$1005</f>
        <v>0</v>
      </c>
      <c r="O80" s="592">
        <f>'Учет 1б'!$S$1005</f>
        <v>0</v>
      </c>
      <c r="P80" s="96"/>
      <c r="Q80" s="583">
        <f t="shared" si="4"/>
        <v>0</v>
      </c>
    </row>
    <row r="81" spans="1:17" ht="12.75" customHeight="1">
      <c r="A81" s="564">
        <v>21</v>
      </c>
      <c r="B81" s="591"/>
      <c r="C81" s="592">
        <f>'Учет 2б'!$G$376</f>
        <v>0</v>
      </c>
      <c r="D81" s="592">
        <f>'Учет 2б'!$H$376</f>
        <v>0</v>
      </c>
      <c r="E81" s="592">
        <f>'Учет 2б'!$I$376</f>
        <v>0</v>
      </c>
      <c r="F81" s="592">
        <f>'Учет 2б'!$J$376</f>
        <v>0</v>
      </c>
      <c r="G81" s="592">
        <f>'Учет 2б'!$K$376</f>
        <v>0</v>
      </c>
      <c r="H81" s="592">
        <f>'Учет 2б'!$L$376</f>
        <v>0</v>
      </c>
      <c r="I81" s="592">
        <f>'Учет 2б'!$M$376</f>
        <v>0</v>
      </c>
      <c r="J81" s="592">
        <f>'Учет 2б'!$N$376</f>
        <v>0</v>
      </c>
      <c r="K81" s="592">
        <f>'Учет 2б'!$O$376</f>
        <v>0</v>
      </c>
      <c r="L81" s="592">
        <f>'Учет 2б'!$P$376</f>
        <v>0</v>
      </c>
      <c r="M81" s="592">
        <f>'Учет 2б'!$Q$376</f>
        <v>0</v>
      </c>
      <c r="N81" s="592">
        <f>'Учет 2б'!$R$376</f>
        <v>0</v>
      </c>
      <c r="O81" s="592">
        <f>'Учет 2б'!$S$376</f>
        <v>0</v>
      </c>
      <c r="P81" s="96"/>
      <c r="Q81" s="583">
        <f t="shared" si="4"/>
        <v>0</v>
      </c>
    </row>
    <row r="82" spans="1:17" ht="12.75" customHeight="1">
      <c r="A82" s="564">
        <v>22</v>
      </c>
      <c r="B82" s="591"/>
      <c r="C82" s="592">
        <f>'Учет 2б'!$G$750</f>
        <v>0</v>
      </c>
      <c r="D82" s="592">
        <f>'Учет 2б'!$H$750</f>
        <v>0</v>
      </c>
      <c r="E82" s="592">
        <f>'Учет 2б'!$I$750</f>
        <v>0</v>
      </c>
      <c r="F82" s="592">
        <f>'Учет 2б'!$J$750</f>
        <v>0</v>
      </c>
      <c r="G82" s="592">
        <f>'Учет 2б'!$K$750</f>
        <v>0</v>
      </c>
      <c r="H82" s="592">
        <f>'Учет 2б'!$L$750</f>
        <v>0</v>
      </c>
      <c r="I82" s="592">
        <f>'Учет 2б'!$M$750</f>
        <v>0</v>
      </c>
      <c r="J82" s="592">
        <f>'Учет 2б'!$N$750</f>
        <v>0</v>
      </c>
      <c r="K82" s="592">
        <f>'Учет 2б'!$O$750</f>
        <v>0</v>
      </c>
      <c r="L82" s="592">
        <f>'Учет 2б'!$P$750</f>
        <v>0</v>
      </c>
      <c r="M82" s="592">
        <f>'Учет 2б'!$Q$750</f>
        <v>0</v>
      </c>
      <c r="N82" s="592">
        <f>'Учет 2б'!$R$750</f>
        <v>0</v>
      </c>
      <c r="O82" s="592">
        <f>'Учет 2б'!$S$750</f>
        <v>0</v>
      </c>
      <c r="P82" s="96"/>
      <c r="Q82" s="583">
        <f t="shared" si="4"/>
        <v>0</v>
      </c>
    </row>
    <row r="83" spans="1:17" ht="12.75" customHeight="1">
      <c r="A83" s="564">
        <v>23</v>
      </c>
      <c r="B83" s="591"/>
      <c r="C83" s="592">
        <f>'Учет 2б'!$G$1124</f>
        <v>0</v>
      </c>
      <c r="D83" s="592">
        <f>'Учет 2б'!$H$1124</f>
        <v>0</v>
      </c>
      <c r="E83" s="592">
        <f>'Учет 2б'!$I$1124</f>
        <v>0</v>
      </c>
      <c r="F83" s="592">
        <f>'Учет 2б'!$J$1124</f>
        <v>0</v>
      </c>
      <c r="G83" s="592">
        <f>'Учет 2б'!$K$1124</f>
        <v>0</v>
      </c>
      <c r="H83" s="592">
        <f>'Учет 2б'!$L$1124</f>
        <v>0</v>
      </c>
      <c r="I83" s="592">
        <f>'Учет 2б'!$M$1124</f>
        <v>0</v>
      </c>
      <c r="J83" s="592">
        <f>'Учет 2б'!$N$1124</f>
        <v>0</v>
      </c>
      <c r="K83" s="592">
        <f>'Учет 2б'!$O$1124</f>
        <v>0</v>
      </c>
      <c r="L83" s="592">
        <f>'Учет 2б'!$P$1124</f>
        <v>0</v>
      </c>
      <c r="M83" s="592">
        <f>'Учет 2б'!$Q$1124</f>
        <v>0</v>
      </c>
      <c r="N83" s="592">
        <f>'Учет 2б'!$R$1124</f>
        <v>0</v>
      </c>
      <c r="O83" s="592">
        <f>'Учет 2б'!$S$1124</f>
        <v>0</v>
      </c>
      <c r="P83" s="96"/>
      <c r="Q83" s="583">
        <f t="shared" si="4"/>
        <v>0</v>
      </c>
    </row>
    <row r="84" spans="1:17" ht="12.75" customHeight="1">
      <c r="A84" s="564">
        <v>31</v>
      </c>
      <c r="B84" s="591"/>
      <c r="C84" s="592">
        <f>'Учет 3б'!$G$376</f>
        <v>0</v>
      </c>
      <c r="D84" s="592">
        <f>'Учет 3б'!$H$376</f>
        <v>0</v>
      </c>
      <c r="E84" s="592">
        <f>'Учет 3б'!$I$376</f>
        <v>0</v>
      </c>
      <c r="F84" s="592">
        <f>'Учет 3б'!$J$376</f>
        <v>0</v>
      </c>
      <c r="G84" s="592">
        <f>'Учет 3б'!$K$376</f>
        <v>0</v>
      </c>
      <c r="H84" s="592">
        <f>'Учет 3б'!$L$376</f>
        <v>0</v>
      </c>
      <c r="I84" s="592">
        <f>'Учет 3б'!$M$376</f>
        <v>0</v>
      </c>
      <c r="J84" s="592">
        <f>'Учет 3б'!$N$376</f>
        <v>0</v>
      </c>
      <c r="K84" s="592">
        <f>'Учет 3б'!$O$376</f>
        <v>0</v>
      </c>
      <c r="L84" s="592">
        <f>'Учет 3б'!$P$376</f>
        <v>0</v>
      </c>
      <c r="M84" s="592">
        <f>'Учет 3б'!$Q$376</f>
        <v>0</v>
      </c>
      <c r="N84" s="592">
        <f>'Учет 3б'!$R$376</f>
        <v>0</v>
      </c>
      <c r="O84" s="592">
        <f>'Учет 3б'!$S$376</f>
        <v>0</v>
      </c>
      <c r="P84" s="96"/>
      <c r="Q84" s="583">
        <f t="shared" si="4"/>
        <v>0</v>
      </c>
    </row>
    <row r="85" spans="1:17" ht="12.75" customHeight="1">
      <c r="A85" s="564">
        <v>32</v>
      </c>
      <c r="B85" s="591"/>
      <c r="C85" s="592">
        <f>'Учет 3б'!$G$750</f>
        <v>0</v>
      </c>
      <c r="D85" s="592">
        <f>'Учет 3б'!$H$750</f>
        <v>0</v>
      </c>
      <c r="E85" s="592">
        <f>'Учет 3б'!$I$750</f>
        <v>0</v>
      </c>
      <c r="F85" s="592">
        <f>'Учет 3б'!$J$750</f>
        <v>0</v>
      </c>
      <c r="G85" s="592">
        <f>'Учет 3б'!$K$750</f>
        <v>0</v>
      </c>
      <c r="H85" s="592">
        <f>'Учет 3б'!$L$750</f>
        <v>0</v>
      </c>
      <c r="I85" s="592">
        <f>'Учет 3б'!$M$750</f>
        <v>0</v>
      </c>
      <c r="J85" s="592">
        <f>'Учет 3б'!$N$750</f>
        <v>0</v>
      </c>
      <c r="K85" s="592">
        <f>'Учет 3б'!$O$750</f>
        <v>0</v>
      </c>
      <c r="L85" s="592">
        <f>'Учет 3б'!$P$750</f>
        <v>0</v>
      </c>
      <c r="M85" s="592">
        <f>'Учет 3б'!$Q$750</f>
        <v>0</v>
      </c>
      <c r="N85" s="592">
        <f>'Учет 3б'!$R$750</f>
        <v>0</v>
      </c>
      <c r="O85" s="592">
        <f>'Учет 3б'!$S$750</f>
        <v>0</v>
      </c>
      <c r="P85" s="96"/>
      <c r="Q85" s="583">
        <f t="shared" si="4"/>
        <v>0</v>
      </c>
    </row>
    <row r="86" spans="1:17" ht="13.5" hidden="1" customHeight="1">
      <c r="A86" s="564">
        <v>33</v>
      </c>
      <c r="B86" s="591"/>
      <c r="C86" s="592">
        <f>'Учет 3б'!$G$1124</f>
        <v>0</v>
      </c>
      <c r="D86" s="592">
        <f>'Учет 3б'!$H$1124</f>
        <v>0</v>
      </c>
      <c r="E86" s="592">
        <f>'Учет 3б'!$I$1124</f>
        <v>0</v>
      </c>
      <c r="F86" s="592">
        <f>'Учет 3б'!$J$1124</f>
        <v>0</v>
      </c>
      <c r="G86" s="592">
        <f>'Учет 3б'!$K$1124</f>
        <v>0</v>
      </c>
      <c r="H86" s="592">
        <f>'Учет 3б'!$L$1124</f>
        <v>0</v>
      </c>
      <c r="I86" s="592">
        <f>'Учет 3б'!$M$1124</f>
        <v>0</v>
      </c>
      <c r="J86" s="592">
        <f>'Учет 3б'!$N$1124</f>
        <v>0</v>
      </c>
      <c r="K86" s="592">
        <f>'Учет 3б'!$O$1124</f>
        <v>0</v>
      </c>
      <c r="L86" s="592">
        <f>'Учет 3б'!$P$1124</f>
        <v>0</v>
      </c>
      <c r="M86" s="592">
        <f>'Учет 3б'!$Q$1124</f>
        <v>0</v>
      </c>
      <c r="N86" s="592">
        <f>'Учет 3б'!$R$1124</f>
        <v>0</v>
      </c>
      <c r="O86" s="592">
        <f>'Учет 3б'!$S$1124</f>
        <v>0</v>
      </c>
      <c r="P86" s="96"/>
      <c r="Q86" s="583">
        <f t="shared" si="4"/>
        <v>0</v>
      </c>
    </row>
    <row r="87" spans="1:17" ht="12.75" hidden="1" customHeight="1">
      <c r="A87" s="564">
        <v>41</v>
      </c>
      <c r="B87" s="591"/>
      <c r="C87" s="592">
        <f>'Учет 4б'!$G$376</f>
        <v>0</v>
      </c>
      <c r="D87" s="592">
        <f>'Учет 4б'!$H$376</f>
        <v>0</v>
      </c>
      <c r="E87" s="592">
        <f>'Учет 4б'!$I$376</f>
        <v>0</v>
      </c>
      <c r="F87" s="592">
        <f>'Учет 4б'!$J$376</f>
        <v>0</v>
      </c>
      <c r="G87" s="592">
        <f>'Учет 4б'!$K$376</f>
        <v>0</v>
      </c>
      <c r="H87" s="592">
        <f>'Учет 4б'!$L$376</f>
        <v>0</v>
      </c>
      <c r="I87" s="592">
        <f>'Учет 4б'!$M$376</f>
        <v>0</v>
      </c>
      <c r="J87" s="592">
        <f>'Учет 4б'!$N$376</f>
        <v>0</v>
      </c>
      <c r="K87" s="592">
        <f>'Учет 4б'!$O$376</f>
        <v>0</v>
      </c>
      <c r="L87" s="592">
        <f>'Учет 4б'!$P$376</f>
        <v>0</v>
      </c>
      <c r="M87" s="592">
        <f>'Учет 4б'!$Q$376</f>
        <v>0</v>
      </c>
      <c r="N87" s="592">
        <f>'Учет 4б'!$R$376</f>
        <v>0</v>
      </c>
      <c r="O87" s="592">
        <f>'Учет 4б'!$S$376</f>
        <v>0</v>
      </c>
      <c r="P87" s="96"/>
      <c r="Q87" s="583">
        <f t="shared" si="4"/>
        <v>0</v>
      </c>
    </row>
    <row r="88" spans="1:17" ht="12.75" hidden="1" customHeight="1">
      <c r="A88" s="564">
        <v>42</v>
      </c>
      <c r="B88" s="591"/>
      <c r="C88" s="592">
        <f>'Учет 4б'!$G$750</f>
        <v>0</v>
      </c>
      <c r="D88" s="592">
        <f>'Учет 4б'!$H$750</f>
        <v>0</v>
      </c>
      <c r="E88" s="592">
        <f>'Учет 4б'!$I$750</f>
        <v>0</v>
      </c>
      <c r="F88" s="592">
        <f>'Учет 4б'!$J$750</f>
        <v>0</v>
      </c>
      <c r="G88" s="592">
        <f>'Учет 4б'!$K$750</f>
        <v>0</v>
      </c>
      <c r="H88" s="592">
        <f>'Учет 4б'!$L$750</f>
        <v>0</v>
      </c>
      <c r="I88" s="592">
        <f>'Учет 4б'!$M$750</f>
        <v>0</v>
      </c>
      <c r="J88" s="592">
        <f>'Учет 4б'!$N$750</f>
        <v>0</v>
      </c>
      <c r="K88" s="592">
        <f>'Учет 4б'!$O$750</f>
        <v>0</v>
      </c>
      <c r="L88" s="592">
        <f>'Учет 4б'!$P$750</f>
        <v>0</v>
      </c>
      <c r="M88" s="592">
        <f>'Учет 4б'!$Q$750</f>
        <v>0</v>
      </c>
      <c r="N88" s="592">
        <f>'Учет 4б'!$R$750</f>
        <v>0</v>
      </c>
      <c r="O88" s="592">
        <f>'Учет 4б'!$S$750</f>
        <v>0</v>
      </c>
      <c r="P88" s="96"/>
      <c r="Q88" s="583">
        <f t="shared" si="4"/>
        <v>0</v>
      </c>
    </row>
    <row r="89" spans="1:17" ht="13.5" hidden="1" customHeight="1">
      <c r="A89" s="564">
        <v>43</v>
      </c>
      <c r="B89" s="591"/>
      <c r="C89" s="592">
        <f>'Учет 4б'!$G$1124</f>
        <v>0</v>
      </c>
      <c r="D89" s="592">
        <f>'Учет 4б'!$H$1124</f>
        <v>0</v>
      </c>
      <c r="E89" s="592">
        <f>'Учет 4б'!$I$1124</f>
        <v>0</v>
      </c>
      <c r="F89" s="592">
        <f>'Учет 4б'!$J$1124</f>
        <v>0</v>
      </c>
      <c r="G89" s="592">
        <f>'Учет 4б'!$K$1124</f>
        <v>0</v>
      </c>
      <c r="H89" s="592">
        <f>'Учет 4б'!$L$1124</f>
        <v>0</v>
      </c>
      <c r="I89" s="592">
        <f>'Учет 4б'!$M$1124</f>
        <v>0</v>
      </c>
      <c r="J89" s="592">
        <f>'Учет 4б'!$N$1124</f>
        <v>0</v>
      </c>
      <c r="K89" s="592">
        <f>'Учет 4б'!$O$1124</f>
        <v>0</v>
      </c>
      <c r="L89" s="592">
        <f>'Учет 4б'!$P$1124</f>
        <v>0</v>
      </c>
      <c r="M89" s="592">
        <f>'Учет 4б'!$Q$1124</f>
        <v>0</v>
      </c>
      <c r="N89" s="592">
        <f>'Учет 4б'!$R$1124</f>
        <v>0</v>
      </c>
      <c r="O89" s="592">
        <f>'Учет 4б'!$S$1124</f>
        <v>0</v>
      </c>
      <c r="P89" s="96"/>
      <c r="Q89" s="583">
        <f t="shared" si="4"/>
        <v>0</v>
      </c>
    </row>
    <row r="90" spans="1:17">
      <c r="A90" s="108"/>
      <c r="B90" s="108"/>
      <c r="C90" s="232"/>
      <c r="D90" s="232"/>
      <c r="E90" s="232"/>
      <c r="F90" s="232"/>
      <c r="G90" s="232"/>
      <c r="H90" s="232"/>
      <c r="I90" s="232"/>
      <c r="J90" s="232"/>
      <c r="K90" s="143"/>
      <c r="L90" s="143"/>
      <c r="M90" s="143"/>
      <c r="N90" s="232"/>
      <c r="O90" s="232"/>
      <c r="P90" s="232"/>
      <c r="Q90" s="238">
        <v>1</v>
      </c>
    </row>
    <row r="91" spans="1:17" ht="20.25">
      <c r="A91" s="1137" t="s">
        <v>341</v>
      </c>
      <c r="B91" s="1137"/>
      <c r="C91" s="1137"/>
      <c r="D91" s="1137"/>
      <c r="E91" s="1137"/>
      <c r="F91" s="1137"/>
      <c r="G91" s="1137"/>
      <c r="H91" s="1137"/>
      <c r="I91" s="1137"/>
      <c r="J91" s="1137"/>
      <c r="K91" s="1137"/>
      <c r="L91" s="1137"/>
      <c r="M91" s="1137"/>
      <c r="N91" s="1137"/>
      <c r="O91" s="1137"/>
      <c r="P91" s="560"/>
      <c r="Q91" s="238">
        <v>1</v>
      </c>
    </row>
    <row r="92" spans="1:17" ht="15">
      <c r="A92" s="113"/>
      <c r="B92" s="113"/>
      <c r="C92" s="232"/>
      <c r="D92" s="232"/>
      <c r="E92" s="232"/>
      <c r="F92" s="232"/>
      <c r="G92" s="232"/>
      <c r="H92" s="232"/>
      <c r="I92" s="232"/>
      <c r="J92" s="232"/>
      <c r="K92" s="143"/>
      <c r="L92" s="143"/>
      <c r="M92" s="143"/>
      <c r="N92" s="232"/>
      <c r="O92" s="232"/>
      <c r="P92" s="232"/>
      <c r="Q92" s="238">
        <v>1</v>
      </c>
    </row>
    <row r="93" spans="1:17" ht="25.5" customHeight="1">
      <c r="A93" s="593" t="s">
        <v>382</v>
      </c>
      <c r="B93" s="593" t="s">
        <v>347</v>
      </c>
      <c r="C93" s="594" t="str">
        <f t="shared" ref="C93:O93" si="5">C77</f>
        <v>СП</v>
      </c>
      <c r="D93" s="594" t="str">
        <f t="shared" si="5"/>
        <v>СЭС</v>
      </c>
      <c r="E93" s="594" t="str">
        <f t="shared" si="5"/>
        <v>ТП</v>
      </c>
      <c r="F93" s="594" t="str">
        <f t="shared" si="5"/>
        <v>СТР</v>
      </c>
      <c r="G93" s="594" t="str">
        <f t="shared" si="5"/>
        <v>ФП</v>
      </c>
      <c r="H93" s="594" t="str">
        <f t="shared" si="5"/>
        <v>ОВУ</v>
      </c>
      <c r="I93" s="594" t="str">
        <f t="shared" si="5"/>
        <v>ОГН</v>
      </c>
      <c r="J93" s="594" t="str">
        <f t="shared" si="5"/>
        <v>РХБ</v>
      </c>
      <c r="K93" s="594" t="str">
        <f t="shared" si="5"/>
        <v>ВМ</v>
      </c>
      <c r="L93" s="594" t="str">
        <f t="shared" si="5"/>
        <v>ОГП</v>
      </c>
      <c r="M93" s="594" t="str">
        <f t="shared" si="5"/>
        <v>ТАК</v>
      </c>
      <c r="N93" s="594" t="str">
        <f t="shared" si="5"/>
        <v>ОВП</v>
      </c>
      <c r="O93" s="594" t="str">
        <f t="shared" si="5"/>
        <v>ОБ</v>
      </c>
      <c r="P93" s="580"/>
      <c r="Q93" s="238">
        <v>1</v>
      </c>
    </row>
    <row r="94" spans="1:17" ht="13.5" customHeight="1">
      <c r="A94" s="565" t="s">
        <v>310</v>
      </c>
      <c r="B94" s="595"/>
      <c r="C94" s="596">
        <f>'Учет 1б'!$G$1020</f>
        <v>0</v>
      </c>
      <c r="D94" s="596">
        <f>'Учет 1б'!$H$1020</f>
        <v>0</v>
      </c>
      <c r="E94" s="596">
        <f>'Учет 1б'!$I$1020</f>
        <v>0</v>
      </c>
      <c r="F94" s="596">
        <f>'Учет 1б'!$J$1020</f>
        <v>0</v>
      </c>
      <c r="G94" s="596">
        <f>'Учет 1б'!$K$1020</f>
        <v>0</v>
      </c>
      <c r="H94" s="596">
        <f>'Учет 1б'!$L$1020</f>
        <v>0</v>
      </c>
      <c r="I94" s="596">
        <f>'Учет 1б'!$M$1020</f>
        <v>0</v>
      </c>
      <c r="J94" s="596">
        <f>'Учет 1б'!$N$1020</f>
        <v>0</v>
      </c>
      <c r="K94" s="596">
        <f>'Учет 1б'!$O$1020</f>
        <v>0</v>
      </c>
      <c r="L94" s="596">
        <f>'Учет 1б'!$P$1020</f>
        <v>0</v>
      </c>
      <c r="M94" s="596">
        <f>'Учет 1б'!$Q$1020</f>
        <v>0</v>
      </c>
      <c r="N94" s="596">
        <f>'Учет 1б'!$R$1020</f>
        <v>0</v>
      </c>
      <c r="O94" s="596">
        <f>'Учет 1б'!$S$1020</f>
        <v>0</v>
      </c>
      <c r="P94" s="96"/>
      <c r="Q94" s="583">
        <f>IF(SUM(C94:O94)&gt;0,1,0)</f>
        <v>0</v>
      </c>
    </row>
    <row r="95" spans="1:17" ht="12.75" customHeight="1">
      <c r="A95" s="567" t="s">
        <v>311</v>
      </c>
      <c r="B95" s="595"/>
      <c r="C95" s="596">
        <f>'Учет 2б'!$G$1139</f>
        <v>0</v>
      </c>
      <c r="D95" s="596">
        <f>'Учет 2б'!$H$1139</f>
        <v>0</v>
      </c>
      <c r="E95" s="596">
        <f>'Учет 2б'!$I$1139</f>
        <v>0</v>
      </c>
      <c r="F95" s="596">
        <f>'Учет 2б'!$J$1139</f>
        <v>0</v>
      </c>
      <c r="G95" s="596">
        <f>'Учет 2б'!$K$1139</f>
        <v>0</v>
      </c>
      <c r="H95" s="596">
        <f>'Учет 2б'!$L$1139</f>
        <v>0</v>
      </c>
      <c r="I95" s="596">
        <f>'Учет 2б'!$M$1139</f>
        <v>0</v>
      </c>
      <c r="J95" s="596">
        <f>'Учет 2б'!$N$1139</f>
        <v>0</v>
      </c>
      <c r="K95" s="596">
        <f>'Учет 2б'!$O$1139</f>
        <v>0</v>
      </c>
      <c r="L95" s="596">
        <f>'Учет 2б'!$P$1139</f>
        <v>0</v>
      </c>
      <c r="M95" s="596">
        <f>'Учет 2б'!$Q$1139</f>
        <v>0</v>
      </c>
      <c r="N95" s="596">
        <f>'Учет 2б'!$R$1139</f>
        <v>0</v>
      </c>
      <c r="O95" s="596">
        <f>'Учет 2б'!$S$1139</f>
        <v>0</v>
      </c>
      <c r="P95" s="96"/>
      <c r="Q95" s="583">
        <f>IF(SUM(C95:O95)&gt;0,1,0)</f>
        <v>0</v>
      </c>
    </row>
    <row r="96" spans="1:17" ht="12.75" customHeight="1">
      <c r="A96" s="780" t="s">
        <v>312</v>
      </c>
      <c r="B96" s="595"/>
      <c r="C96" s="596">
        <f>'Учет 3б'!$G$1139</f>
        <v>0</v>
      </c>
      <c r="D96" s="596">
        <f>'Учет 3б'!$H$1139</f>
        <v>0</v>
      </c>
      <c r="E96" s="596">
        <f>'Учет 3б'!$I$1139</f>
        <v>0</v>
      </c>
      <c r="F96" s="596">
        <f>'Учет 3б'!$J$1139</f>
        <v>0</v>
      </c>
      <c r="G96" s="596">
        <f>'Учет 3б'!$K$1139</f>
        <v>0</v>
      </c>
      <c r="H96" s="596">
        <f>'Учет 3б'!$L$1139</f>
        <v>0</v>
      </c>
      <c r="I96" s="596">
        <f>'Учет 3б'!$M$1139</f>
        <v>0</v>
      </c>
      <c r="J96" s="596">
        <f>'Учет 3б'!$N$1139</f>
        <v>0</v>
      </c>
      <c r="K96" s="596">
        <f>'Учет 3б'!$O$1139</f>
        <v>0</v>
      </c>
      <c r="L96" s="596">
        <f>'Учет 3б'!$P$1139</f>
        <v>0</v>
      </c>
      <c r="M96" s="596">
        <f>'Учет 3б'!$Q$1139</f>
        <v>0</v>
      </c>
      <c r="N96" s="596">
        <f>'Учет 3б'!$R$1139</f>
        <v>0</v>
      </c>
      <c r="O96" s="596">
        <f>'Учет 3б'!$S$1139</f>
        <v>0</v>
      </c>
      <c r="P96" s="96"/>
      <c r="Q96" s="583">
        <f>IF(SUM(C96:O96)&gt;0,1,0)</f>
        <v>0</v>
      </c>
    </row>
    <row r="97" spans="1:17" ht="13.5" hidden="1" customHeight="1">
      <c r="A97" s="566" t="s">
        <v>381</v>
      </c>
      <c r="B97" s="595"/>
      <c r="C97" s="596">
        <f>'Учет 4б'!$G$1139</f>
        <v>0</v>
      </c>
      <c r="D97" s="596">
        <f>'Учет 4б'!$H$1139</f>
        <v>0</v>
      </c>
      <c r="E97" s="596">
        <f>'Учет 4б'!$I$1139</f>
        <v>0</v>
      </c>
      <c r="F97" s="596">
        <f>'Учет 4б'!$J$1139</f>
        <v>0</v>
      </c>
      <c r="G97" s="596">
        <f>'Учет 4б'!$K$1139</f>
        <v>0</v>
      </c>
      <c r="H97" s="596">
        <f>'Учет 4б'!$L$1139</f>
        <v>0</v>
      </c>
      <c r="I97" s="596">
        <f>'Учет 4б'!$M$1139</f>
        <v>0</v>
      </c>
      <c r="J97" s="596">
        <f>'Учет 4б'!$N$1139</f>
        <v>0</v>
      </c>
      <c r="K97" s="596">
        <f>'Учет 4б'!$O$1139</f>
        <v>0</v>
      </c>
      <c r="L97" s="596">
        <f>'Учет 4б'!$P$1139</f>
        <v>0</v>
      </c>
      <c r="M97" s="596">
        <f>'Учет 4б'!$Q$1139</f>
        <v>0</v>
      </c>
      <c r="N97" s="596">
        <f>'Учет 4б'!$R$1139</f>
        <v>0</v>
      </c>
      <c r="O97" s="596">
        <f>'Учет 4б'!$S$1139</f>
        <v>0</v>
      </c>
      <c r="P97" s="96"/>
      <c r="Q97" s="583">
        <f>IF(SUM(C97:O97)&gt;0,1,0)</f>
        <v>0</v>
      </c>
    </row>
    <row r="98" spans="1:17">
      <c r="P98" s="597"/>
    </row>
  </sheetData>
  <autoFilter ref="Q2:Q97">
    <filterColumn colId="0">
      <filters>
        <filter val="1"/>
      </filters>
    </filterColumn>
  </autoFilter>
  <mergeCells count="3">
    <mergeCell ref="A91:O91"/>
    <mergeCell ref="A75:O75"/>
    <mergeCell ref="A1:O1"/>
  </mergeCells>
  <phoneticPr fontId="32" type="noConversion"/>
  <printOptions horizontalCentered="1"/>
  <pageMargins left="0.23622047244094491" right="0.23622047244094491" top="0.39370078740157483" bottom="0.39370078740157483" header="0.31496062992125984" footer="0.31496062992125984"/>
  <pageSetup paperSize="9" orientation="portrait" r:id="rId1"/>
  <headerFooter alignWithMargins="0"/>
  <rowBreaks count="1" manualBreakCount="1">
    <brk id="73" max="41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 filterMode="1">
    <tabColor indexed="20"/>
  </sheetPr>
  <dimension ref="A1:DE17"/>
  <sheetViews>
    <sheetView workbookViewId="0">
      <selection activeCell="CT41" sqref="CT41"/>
    </sheetView>
  </sheetViews>
  <sheetFormatPr defaultRowHeight="12.75"/>
  <cols>
    <col min="2" max="4" width="0" hidden="1" customWidth="1"/>
    <col min="5" max="5" width="9.140625" hidden="1" customWidth="1"/>
    <col min="7" max="8" width="0" hidden="1" customWidth="1"/>
    <col min="9" max="9" width="11.5703125" hidden="1" customWidth="1"/>
    <col min="10" max="15" width="0" hidden="1" customWidth="1"/>
    <col min="16" max="18" width="9.140625" hidden="1" customWidth="1"/>
    <col min="20" max="71" width="9.42578125" hidden="1" customWidth="1"/>
    <col min="72" max="91" width="9.140625" hidden="1" customWidth="1"/>
    <col min="92" max="92" width="4.28515625" customWidth="1"/>
    <col min="95" max="95" width="11.7109375" bestFit="1" customWidth="1"/>
    <col min="100" max="100" width="10.28515625" customWidth="1"/>
    <col min="106" max="106" width="9.28515625" bestFit="1" customWidth="1"/>
  </cols>
  <sheetData>
    <row r="1" spans="1:109" ht="15" customHeight="1">
      <c r="A1" s="593" t="s">
        <v>382</v>
      </c>
      <c r="B1" s="598" t="s">
        <v>310</v>
      </c>
      <c r="C1" s="598" t="s">
        <v>311</v>
      </c>
      <c r="D1" s="598" t="s">
        <v>312</v>
      </c>
      <c r="E1" s="598" t="s">
        <v>381</v>
      </c>
      <c r="F1" s="589" t="s">
        <v>345</v>
      </c>
      <c r="G1" s="599">
        <v>11</v>
      </c>
      <c r="H1" s="599">
        <v>12</v>
      </c>
      <c r="I1" s="599">
        <v>13</v>
      </c>
      <c r="J1" s="599">
        <v>21</v>
      </c>
      <c r="K1" s="599">
        <v>22</v>
      </c>
      <c r="L1" s="599">
        <v>23</v>
      </c>
      <c r="M1" s="599">
        <v>31</v>
      </c>
      <c r="N1" s="599">
        <v>32</v>
      </c>
      <c r="O1" s="599">
        <v>33</v>
      </c>
      <c r="P1" s="599">
        <v>41</v>
      </c>
      <c r="Q1" s="599">
        <v>42</v>
      </c>
      <c r="R1" s="599">
        <v>43</v>
      </c>
      <c r="S1" s="578" t="s">
        <v>346</v>
      </c>
      <c r="T1" s="600">
        <v>111</v>
      </c>
      <c r="U1" s="600">
        <v>112</v>
      </c>
      <c r="V1" s="600">
        <v>113</v>
      </c>
      <c r="W1" s="600">
        <v>114</v>
      </c>
      <c r="X1" s="600">
        <v>115</v>
      </c>
      <c r="Y1" s="600">
        <v>116</v>
      </c>
      <c r="Z1" s="600">
        <v>121</v>
      </c>
      <c r="AA1" s="600">
        <v>122</v>
      </c>
      <c r="AB1" s="600">
        <v>123</v>
      </c>
      <c r="AC1" s="600">
        <v>124</v>
      </c>
      <c r="AD1" s="600">
        <v>125</v>
      </c>
      <c r="AE1" s="600">
        <v>126</v>
      </c>
      <c r="AF1" s="600">
        <v>131</v>
      </c>
      <c r="AG1" s="600">
        <v>132</v>
      </c>
      <c r="AH1" s="600">
        <v>133</v>
      </c>
      <c r="AI1" s="600">
        <v>134</v>
      </c>
      <c r="AJ1" s="600">
        <v>135</v>
      </c>
      <c r="AK1" s="600">
        <v>136</v>
      </c>
      <c r="AL1" s="600">
        <v>211</v>
      </c>
      <c r="AM1" s="600">
        <v>212</v>
      </c>
      <c r="AN1" s="600">
        <v>213</v>
      </c>
      <c r="AO1" s="600">
        <v>214</v>
      </c>
      <c r="AP1" s="600">
        <v>215</v>
      </c>
      <c r="AQ1" s="600">
        <v>216</v>
      </c>
      <c r="AR1" s="600">
        <v>221</v>
      </c>
      <c r="AS1" s="600">
        <v>222</v>
      </c>
      <c r="AT1" s="600">
        <v>223</v>
      </c>
      <c r="AU1" s="600">
        <v>224</v>
      </c>
      <c r="AV1" s="600">
        <v>225</v>
      </c>
      <c r="AW1" s="600">
        <v>226</v>
      </c>
      <c r="AX1" s="600">
        <v>231</v>
      </c>
      <c r="AY1" s="600">
        <v>232</v>
      </c>
      <c r="AZ1" s="600">
        <v>233</v>
      </c>
      <c r="BA1" s="600">
        <v>234</v>
      </c>
      <c r="BB1" s="600">
        <v>235</v>
      </c>
      <c r="BC1" s="600">
        <v>236</v>
      </c>
      <c r="BD1" s="600">
        <v>311</v>
      </c>
      <c r="BE1" s="600">
        <v>312</v>
      </c>
      <c r="BF1" s="600">
        <v>313</v>
      </c>
      <c r="BG1" s="600">
        <v>314</v>
      </c>
      <c r="BH1" s="600">
        <v>315</v>
      </c>
      <c r="BI1" s="600">
        <v>316</v>
      </c>
      <c r="BJ1" s="600">
        <v>321</v>
      </c>
      <c r="BK1" s="600">
        <v>322</v>
      </c>
      <c r="BL1" s="600">
        <v>323</v>
      </c>
      <c r="BM1" s="600">
        <v>324</v>
      </c>
      <c r="BN1" s="600">
        <v>325</v>
      </c>
      <c r="BO1" s="600">
        <v>326</v>
      </c>
      <c r="BP1" s="600">
        <v>331</v>
      </c>
      <c r="BQ1" s="600">
        <v>332</v>
      </c>
      <c r="BR1" s="600">
        <v>333</v>
      </c>
      <c r="BS1" s="600">
        <v>334</v>
      </c>
      <c r="BT1" s="600">
        <v>335</v>
      </c>
      <c r="BU1" s="600">
        <v>336</v>
      </c>
      <c r="BV1" s="600">
        <v>411</v>
      </c>
      <c r="BW1" s="600">
        <v>412</v>
      </c>
      <c r="BX1" s="600">
        <v>413</v>
      </c>
      <c r="BY1" s="600">
        <v>414</v>
      </c>
      <c r="BZ1" s="600">
        <v>415</v>
      </c>
      <c r="CA1" s="600">
        <v>416</v>
      </c>
      <c r="CB1" s="600">
        <v>421</v>
      </c>
      <c r="CC1" s="600">
        <v>422</v>
      </c>
      <c r="CD1" s="600">
        <v>423</v>
      </c>
      <c r="CE1" s="600">
        <v>424</v>
      </c>
      <c r="CF1" s="600">
        <v>425</v>
      </c>
      <c r="CG1" s="600">
        <v>426</v>
      </c>
      <c r="CH1" s="600">
        <v>431</v>
      </c>
      <c r="CI1" s="600">
        <v>432</v>
      </c>
      <c r="CJ1" s="600">
        <v>433</v>
      </c>
      <c r="CK1" s="600">
        <v>434</v>
      </c>
      <c r="CL1" s="600">
        <v>435</v>
      </c>
      <c r="CM1" s="600">
        <v>436</v>
      </c>
      <c r="CN1" s="601">
        <v>1</v>
      </c>
    </row>
    <row r="2" spans="1:109" ht="25.5">
      <c r="A2" s="602" t="s">
        <v>347</v>
      </c>
      <c r="B2" s="603"/>
      <c r="C2" s="603"/>
      <c r="D2" s="603"/>
      <c r="E2" s="603"/>
      <c r="F2" s="604" t="s">
        <v>344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6" t="s">
        <v>343</v>
      </c>
      <c r="T2" s="607"/>
      <c r="U2" s="607"/>
      <c r="V2" s="608"/>
      <c r="W2" s="608"/>
      <c r="X2" s="608"/>
      <c r="Y2" s="608"/>
      <c r="Z2" s="607"/>
      <c r="AA2" s="607"/>
      <c r="AB2" s="607"/>
      <c r="AC2" s="608"/>
      <c r="AD2" s="608"/>
      <c r="AE2" s="608"/>
      <c r="AF2" s="607"/>
      <c r="AG2" s="607"/>
      <c r="AH2" s="607"/>
      <c r="AI2" s="607"/>
      <c r="AJ2" s="608"/>
      <c r="AK2" s="608"/>
      <c r="AL2" s="609"/>
      <c r="AM2" s="607"/>
      <c r="AN2" s="607"/>
      <c r="AO2" s="607"/>
      <c r="AP2" s="607"/>
      <c r="AQ2" s="608"/>
      <c r="AR2" s="607"/>
      <c r="AS2" s="607"/>
      <c r="AT2" s="607"/>
      <c r="AU2" s="608"/>
      <c r="AV2" s="608"/>
      <c r="AW2" s="608"/>
      <c r="AX2" s="607"/>
      <c r="AY2" s="607"/>
      <c r="AZ2" s="607"/>
      <c r="BA2" s="608"/>
      <c r="BB2" s="608"/>
      <c r="BC2" s="608"/>
      <c r="BD2" s="607"/>
      <c r="BE2" s="608"/>
      <c r="BF2" s="608"/>
      <c r="BG2" s="608"/>
      <c r="BH2" s="608"/>
      <c r="BI2" s="608"/>
      <c r="BJ2" s="607"/>
      <c r="BK2" s="608"/>
      <c r="BL2" s="608"/>
      <c r="BM2" s="608"/>
      <c r="BN2" s="608"/>
      <c r="BO2" s="608"/>
      <c r="BP2" s="607"/>
      <c r="BQ2" s="607"/>
      <c r="BR2" s="607"/>
      <c r="BS2" s="607"/>
      <c r="BT2" s="607"/>
      <c r="BU2" s="608"/>
      <c r="BV2" s="607"/>
      <c r="BW2" s="607"/>
      <c r="BX2" s="607"/>
      <c r="BY2" s="607"/>
      <c r="BZ2" s="608"/>
      <c r="CA2" s="608"/>
      <c r="CB2" s="607"/>
      <c r="CC2" s="607"/>
      <c r="CD2" s="607"/>
      <c r="CE2" s="608"/>
      <c r="CF2" s="608"/>
      <c r="CG2" s="608"/>
      <c r="CH2" s="607"/>
      <c r="CI2" s="608"/>
      <c r="CJ2" s="608"/>
      <c r="CK2" s="608"/>
      <c r="CL2" s="608"/>
      <c r="CM2" s="608"/>
      <c r="CN2" s="610">
        <v>1</v>
      </c>
    </row>
    <row r="3" spans="1:109">
      <c r="A3" s="594" t="str">
        <f t="shared" ref="A3:A15" si="0">F3</f>
        <v>СП</v>
      </c>
      <c r="B3" s="596">
        <f>'Учет 1б'!$G$1020</f>
        <v>0</v>
      </c>
      <c r="C3" s="596">
        <f>'Учет 2б'!$G$1139</f>
        <v>0</v>
      </c>
      <c r="D3" s="596">
        <f>'Учет 3б'!$G$1139</f>
        <v>0</v>
      </c>
      <c r="E3" s="596">
        <f>'Учет 4б'!$G$1139</f>
        <v>0</v>
      </c>
      <c r="F3" s="590" t="str">
        <f t="shared" ref="F3:F15" si="1">S3</f>
        <v>СП</v>
      </c>
      <c r="G3" s="592">
        <f>'Учет 1б'!$G$257</f>
        <v>0</v>
      </c>
      <c r="H3" s="592">
        <f>'Учет 1б'!$G$631</f>
        <v>0</v>
      </c>
      <c r="I3" s="592">
        <f>'Учет 1б'!$G$1005</f>
        <v>0</v>
      </c>
      <c r="J3" s="592">
        <f>'Учет 2б'!$G$376</f>
        <v>0</v>
      </c>
      <c r="K3" s="592">
        <f>'Учет 2б'!$G$750</f>
        <v>0</v>
      </c>
      <c r="L3" s="592">
        <f>'Учет 2б'!$G$1124</f>
        <v>0</v>
      </c>
      <c r="M3" s="592">
        <f>'Учет 3б'!$G$376</f>
        <v>0</v>
      </c>
      <c r="N3" s="592">
        <f>'Учет 3б'!$G$750</f>
        <v>0</v>
      </c>
      <c r="O3" s="592">
        <f>'Учет 3б'!$G$1124</f>
        <v>0</v>
      </c>
      <c r="P3" s="592">
        <f>'Учет 4б'!$G$376</f>
        <v>0</v>
      </c>
      <c r="Q3" s="592">
        <f>'Учет 4б'!$G$750</f>
        <v>0</v>
      </c>
      <c r="R3" s="592">
        <f>'Учет 4б'!$G$1124</f>
        <v>0</v>
      </c>
      <c r="S3" s="579" t="s">
        <v>248</v>
      </c>
      <c r="T3" s="582">
        <f>'Учет 1б'!$G$63</f>
        <v>0</v>
      </c>
      <c r="U3" s="582">
        <f>'Учет 1б'!$G$123</f>
        <v>0</v>
      </c>
      <c r="V3" s="582">
        <f>'Учет 1б'!$G$183</f>
        <v>0</v>
      </c>
      <c r="W3" s="582">
        <f>'Учет 1б'!$G$243</f>
        <v>0</v>
      </c>
      <c r="X3" s="582" t="e">
        <f>'Учет 1б'!#REF!</f>
        <v>#REF!</v>
      </c>
      <c r="Y3" s="582" t="e">
        <f>'Учет 1б'!#REF!</f>
        <v>#REF!</v>
      </c>
      <c r="Z3" s="582">
        <f>'Учет 1б'!$G$318</f>
        <v>0</v>
      </c>
      <c r="AA3" s="582">
        <f>'Учет 1б'!$G$378</f>
        <v>0</v>
      </c>
      <c r="AB3" s="582">
        <f>'Учет 1б'!$G$438</f>
        <v>0</v>
      </c>
      <c r="AC3" s="582">
        <f>'Учет 1б'!$G$498</f>
        <v>0</v>
      </c>
      <c r="AD3" s="582">
        <f>'Учет 1б'!$G$558</f>
        <v>0</v>
      </c>
      <c r="AE3" s="582">
        <f>'Учет 1б'!$G$618</f>
        <v>0</v>
      </c>
      <c r="AF3" s="582">
        <f>'Учет 1б'!$G$692</f>
        <v>0</v>
      </c>
      <c r="AG3" s="582">
        <f>'Учет 1б'!$G$752</f>
        <v>0</v>
      </c>
      <c r="AH3" s="582">
        <f>'Учет 1б'!$G$812</f>
        <v>0</v>
      </c>
      <c r="AI3" s="582">
        <f>'Учет 1б'!$G$872</f>
        <v>0</v>
      </c>
      <c r="AJ3" s="582">
        <f>'Учет 1б'!$G$932</f>
        <v>0</v>
      </c>
      <c r="AK3" s="582">
        <f>'Учет 1б'!$G$992</f>
        <v>0</v>
      </c>
      <c r="AL3" s="582">
        <f>'Учет 2б'!$G$63</f>
        <v>0</v>
      </c>
      <c r="AM3" s="582">
        <f>'Учет 2б'!$G$123</f>
        <v>0</v>
      </c>
      <c r="AN3" s="582">
        <f>'Учет 2б'!$G$183</f>
        <v>0</v>
      </c>
      <c r="AO3" s="582">
        <f>'Учет 2б'!$G$243</f>
        <v>0</v>
      </c>
      <c r="AP3" s="582">
        <f>'Учет 2б'!$G$303</f>
        <v>0</v>
      </c>
      <c r="AQ3" s="582">
        <f>'Учет 2б'!$G$363</f>
        <v>0</v>
      </c>
      <c r="AR3" s="582">
        <f>'Учет 2б'!$G$437</f>
        <v>0</v>
      </c>
      <c r="AS3" s="582">
        <f>'Учет 2б'!$G$497</f>
        <v>0</v>
      </c>
      <c r="AT3" s="582">
        <f>'Учет 2б'!$G$557</f>
        <v>0</v>
      </c>
      <c r="AU3" s="582">
        <f>'Учет 2б'!$G$617</f>
        <v>0</v>
      </c>
      <c r="AV3" s="582">
        <f>'Учет 2б'!$G$677</f>
        <v>0</v>
      </c>
      <c r="AW3" s="582">
        <f>'Учет 2б'!$G$737</f>
        <v>0</v>
      </c>
      <c r="AX3" s="582">
        <f>'Учет 2б'!$G$811</f>
        <v>0</v>
      </c>
      <c r="AY3" s="582">
        <f>'Учет 2б'!$G$871</f>
        <v>0</v>
      </c>
      <c r="AZ3" s="582">
        <f>'Учет 2б'!$G$931</f>
        <v>0</v>
      </c>
      <c r="BA3" s="582">
        <f>'Учет 2б'!$G$991</f>
        <v>0</v>
      </c>
      <c r="BB3" s="582">
        <f>'Учет 2б'!$G$1051</f>
        <v>0</v>
      </c>
      <c r="BC3" s="582">
        <f>'Учет 2б'!$G$1111</f>
        <v>0</v>
      </c>
      <c r="BD3" s="582">
        <f>'Учет 3б'!$G$63</f>
        <v>0</v>
      </c>
      <c r="BE3" s="582">
        <f>'Учет 3б'!$G$123</f>
        <v>0</v>
      </c>
      <c r="BF3" s="582">
        <f>'Учет 3б'!$G$183</f>
        <v>0</v>
      </c>
      <c r="BG3" s="582">
        <f>'Учет 3б'!$G$243</f>
        <v>0</v>
      </c>
      <c r="BH3" s="582">
        <f>'Учет 3б'!$G$303</f>
        <v>0</v>
      </c>
      <c r="BI3" s="582">
        <f>'Учет 3б'!$G$363</f>
        <v>0</v>
      </c>
      <c r="BJ3" s="582">
        <f>'Учет 3б'!$G$437</f>
        <v>0</v>
      </c>
      <c r="BK3" s="582">
        <f>'Учет 3б'!$G$497</f>
        <v>0</v>
      </c>
      <c r="BL3" s="582">
        <f>'Учет 3б'!$G$557</f>
        <v>0</v>
      </c>
      <c r="BM3" s="582">
        <f>'Учет 3б'!$G$617</f>
        <v>0</v>
      </c>
      <c r="BN3" s="582">
        <f>'Учет 3б'!$G$677</f>
        <v>0</v>
      </c>
      <c r="BO3" s="582">
        <f>'Учет 3б'!$G$737</f>
        <v>0</v>
      </c>
      <c r="BP3" s="582">
        <f>'Учет 3б'!$G$811</f>
        <v>0</v>
      </c>
      <c r="BQ3" s="582">
        <f>'Учет 3б'!$G$871</f>
        <v>0</v>
      </c>
      <c r="BR3" s="582">
        <f>'Учет 3б'!$G$931</f>
        <v>0</v>
      </c>
      <c r="BS3" s="582">
        <f>'Учет 3б'!$G$991</f>
        <v>0</v>
      </c>
      <c r="BT3" s="582">
        <f>'Учет 3б'!$G$1051</f>
        <v>0</v>
      </c>
      <c r="BU3" s="582">
        <f>'Учет 3б'!$G$1111</f>
        <v>0</v>
      </c>
      <c r="BV3" s="582">
        <f>'Учет 4б'!$G$63</f>
        <v>0</v>
      </c>
      <c r="BW3" s="582">
        <f>'Учет 4б'!$G$123</f>
        <v>0</v>
      </c>
      <c r="BX3" s="582">
        <f>'Учет 4б'!$G$183</f>
        <v>0</v>
      </c>
      <c r="BY3" s="582">
        <f>'Учет 4б'!$G$243</f>
        <v>0</v>
      </c>
      <c r="BZ3" s="582">
        <f>'Учет 4б'!$G$303</f>
        <v>0</v>
      </c>
      <c r="CA3" s="582">
        <f>'Учет 4б'!$G$363</f>
        <v>0</v>
      </c>
      <c r="CB3" s="582">
        <f>'Учет 4б'!$G$437</f>
        <v>0</v>
      </c>
      <c r="CC3" s="582">
        <f>'Учет 4б'!$G$497</f>
        <v>0</v>
      </c>
      <c r="CD3" s="582">
        <f>'Учет 4б'!$G$557</f>
        <v>0</v>
      </c>
      <c r="CE3" s="582">
        <f>'Учет 4б'!$G$617</f>
        <v>0</v>
      </c>
      <c r="CF3" s="582">
        <f>'Учет 4б'!$G$677</f>
        <v>0</v>
      </c>
      <c r="CG3" s="582">
        <f>'Учет 4б'!$G$737</f>
        <v>0</v>
      </c>
      <c r="CH3" s="582">
        <f>'Учет 4б'!$G$811</f>
        <v>0</v>
      </c>
      <c r="CI3" s="582">
        <f>'Учет 4б'!$G$871</f>
        <v>0</v>
      </c>
      <c r="CJ3" s="582">
        <f>'Учет 4б'!$G$931</f>
        <v>0</v>
      </c>
      <c r="CK3" s="582">
        <f>'Учет 4б'!$G$991</f>
        <v>0</v>
      </c>
      <c r="CL3" s="582">
        <f>'Учет 4б'!$G$1051</f>
        <v>0</v>
      </c>
      <c r="CM3" s="582">
        <f>'Учет 4б'!$G$1111</f>
        <v>0</v>
      </c>
      <c r="CN3" s="611">
        <f t="shared" ref="CN3:CN15" si="2">IF(SUM(B3:D3)&gt;0,1,0)</f>
        <v>0</v>
      </c>
    </row>
    <row r="4" spans="1:109">
      <c r="A4" s="594" t="str">
        <f t="shared" si="0"/>
        <v>СЭС</v>
      </c>
      <c r="B4" s="596">
        <f>'Учет 1б'!$H$1020</f>
        <v>0</v>
      </c>
      <c r="C4" s="596">
        <f>'Учет 2б'!$H$1139</f>
        <v>0</v>
      </c>
      <c r="D4" s="596">
        <f>'Учет 3б'!$H$1139</f>
        <v>0</v>
      </c>
      <c r="E4" s="596">
        <f>'Учет 4б'!$H$1139</f>
        <v>0</v>
      </c>
      <c r="F4" s="590" t="str">
        <f t="shared" si="1"/>
        <v>СЭС</v>
      </c>
      <c r="G4" s="592">
        <f>'Учет 1б'!$H$257</f>
        <v>0</v>
      </c>
      <c r="H4" s="592">
        <f>'Учет 1б'!$H$631</f>
        <v>0</v>
      </c>
      <c r="I4" s="592">
        <f>'Учет 1б'!$H$1005</f>
        <v>0</v>
      </c>
      <c r="J4" s="592">
        <f>'Учет 2б'!$H$376</f>
        <v>0</v>
      </c>
      <c r="K4" s="592">
        <f>'Учет 2б'!$H$750</f>
        <v>0</v>
      </c>
      <c r="L4" s="592">
        <f>'Учет 2б'!$H$1124</f>
        <v>0</v>
      </c>
      <c r="M4" s="592">
        <f>'Учет 3б'!$H$376</f>
        <v>0</v>
      </c>
      <c r="N4" s="592">
        <f>'Учет 3б'!$H$750</f>
        <v>0</v>
      </c>
      <c r="O4" s="592">
        <f>'Учет 3б'!$H$1124</f>
        <v>0</v>
      </c>
      <c r="P4" s="592">
        <f>'Учет 4б'!$H$376</f>
        <v>0</v>
      </c>
      <c r="Q4" s="592">
        <f>'Учет 4б'!$H$750</f>
        <v>0</v>
      </c>
      <c r="R4" s="592">
        <f>'Учет 4б'!$H$1124</f>
        <v>0</v>
      </c>
      <c r="S4" s="579" t="s">
        <v>265</v>
      </c>
      <c r="T4" s="582">
        <f>'Учет 1б'!$H$63</f>
        <v>0</v>
      </c>
      <c r="U4" s="582">
        <f>'Учет 1б'!$H$123</f>
        <v>0</v>
      </c>
      <c r="V4" s="582">
        <f>'Учет 1б'!$H$183</f>
        <v>0</v>
      </c>
      <c r="W4" s="582">
        <f>'Учет 1б'!$H$243</f>
        <v>0</v>
      </c>
      <c r="X4" s="582" t="e">
        <f>'Учет 1б'!#REF!</f>
        <v>#REF!</v>
      </c>
      <c r="Y4" s="582" t="e">
        <f>'Учет 1б'!#REF!</f>
        <v>#REF!</v>
      </c>
      <c r="Z4" s="582">
        <f>'Учет 1б'!$H$318</f>
        <v>0</v>
      </c>
      <c r="AA4" s="582">
        <f>'Учет 1б'!$H$378</f>
        <v>0</v>
      </c>
      <c r="AB4" s="582">
        <f>'Учет 1б'!$H$438</f>
        <v>0</v>
      </c>
      <c r="AC4" s="582">
        <f>'Учет 1б'!$H$498</f>
        <v>0</v>
      </c>
      <c r="AD4" s="582">
        <f>'Учет 1б'!$H$558</f>
        <v>0</v>
      </c>
      <c r="AE4" s="582">
        <f>'Учет 1б'!$H$618</f>
        <v>0</v>
      </c>
      <c r="AF4" s="582">
        <f>'Учет 1б'!$H$692</f>
        <v>0</v>
      </c>
      <c r="AG4" s="582">
        <f>'Учет 1б'!$H$752</f>
        <v>0</v>
      </c>
      <c r="AH4" s="582">
        <f>'Учет 1б'!$H$812</f>
        <v>0</v>
      </c>
      <c r="AI4" s="582">
        <f>'Учет 1б'!$H$872</f>
        <v>0</v>
      </c>
      <c r="AJ4" s="582">
        <f>'Учет 1б'!$H$932</f>
        <v>0</v>
      </c>
      <c r="AK4" s="582">
        <f>'Учет 1б'!$H$992</f>
        <v>0</v>
      </c>
      <c r="AL4" s="582">
        <f>'Учет 2б'!$H$63</f>
        <v>0</v>
      </c>
      <c r="AM4" s="582">
        <f>'Учет 2б'!$H$123</f>
        <v>0</v>
      </c>
      <c r="AN4" s="582">
        <f>'Учет 2б'!$H$183</f>
        <v>0</v>
      </c>
      <c r="AO4" s="582">
        <f>'Учет 2б'!$H$243</f>
        <v>0</v>
      </c>
      <c r="AP4" s="582">
        <f>'Учет 2б'!$H$303</f>
        <v>0</v>
      </c>
      <c r="AQ4" s="582">
        <f>'Учет 2б'!$H$363</f>
        <v>0</v>
      </c>
      <c r="AR4" s="582">
        <f>'Учет 2б'!$H$437</f>
        <v>0</v>
      </c>
      <c r="AS4" s="582">
        <f>'Учет 2б'!$H$497</f>
        <v>0</v>
      </c>
      <c r="AT4" s="582">
        <f>'Учет 2б'!$H$557</f>
        <v>0</v>
      </c>
      <c r="AU4" s="582">
        <f>'Учет 2б'!$H$617</f>
        <v>0</v>
      </c>
      <c r="AV4" s="582">
        <f>'Учет 2б'!$H$677</f>
        <v>0</v>
      </c>
      <c r="AW4" s="582">
        <f>'Учет 2б'!$H$737</f>
        <v>0</v>
      </c>
      <c r="AX4" s="582">
        <f>'Учет 2б'!$H$811</f>
        <v>0</v>
      </c>
      <c r="AY4" s="582">
        <f>'Учет 2б'!$H$871</f>
        <v>0</v>
      </c>
      <c r="AZ4" s="582">
        <f>'Учет 2б'!$H$931</f>
        <v>0</v>
      </c>
      <c r="BA4" s="582">
        <f>'Учет 2б'!$H$991</f>
        <v>0</v>
      </c>
      <c r="BB4" s="582">
        <f>'Учет 2б'!$H$1051</f>
        <v>0</v>
      </c>
      <c r="BC4" s="582">
        <f>'Учет 2б'!$H$1111</f>
        <v>0</v>
      </c>
      <c r="BD4" s="582">
        <f>'Учет 3б'!$H$63</f>
        <v>0</v>
      </c>
      <c r="BE4" s="582">
        <f>'Учет 3б'!$H$123</f>
        <v>0</v>
      </c>
      <c r="BF4" s="582">
        <f>'Учет 3б'!$H$183</f>
        <v>0</v>
      </c>
      <c r="BG4" s="582">
        <f>'Учет 3б'!$H$243</f>
        <v>0</v>
      </c>
      <c r="BH4" s="582">
        <f>'Учет 3б'!$H$303</f>
        <v>0</v>
      </c>
      <c r="BI4" s="582">
        <f>'Учет 3б'!$H$363</f>
        <v>0</v>
      </c>
      <c r="BJ4" s="582">
        <f>'Учет 3б'!$H$437</f>
        <v>0</v>
      </c>
      <c r="BK4" s="582">
        <f>'Учет 3б'!$H$497</f>
        <v>0</v>
      </c>
      <c r="BL4" s="582">
        <f>'Учет 3б'!$H$557</f>
        <v>0</v>
      </c>
      <c r="BM4" s="582">
        <f>'Учет 3б'!$H$617</f>
        <v>0</v>
      </c>
      <c r="BN4" s="582">
        <f>'Учет 3б'!$H$677</f>
        <v>0</v>
      </c>
      <c r="BO4" s="582">
        <f>'Учет 3б'!$H$737</f>
        <v>0</v>
      </c>
      <c r="BP4" s="582">
        <f>'Учет 3б'!$H$811</f>
        <v>0</v>
      </c>
      <c r="BQ4" s="582">
        <f>'Учет 3б'!$H$871</f>
        <v>0</v>
      </c>
      <c r="BR4" s="582">
        <f>'Учет 3б'!$H$931</f>
        <v>0</v>
      </c>
      <c r="BS4" s="582">
        <f>'Учет 3б'!$H$991</f>
        <v>0</v>
      </c>
      <c r="BT4" s="582">
        <f>'Учет 3б'!$H$1051</f>
        <v>0</v>
      </c>
      <c r="BU4" s="582">
        <f>'Учет 3б'!$H$1111</f>
        <v>0</v>
      </c>
      <c r="BV4" s="582">
        <f>'Учет 4б'!$H$63</f>
        <v>0</v>
      </c>
      <c r="BW4" s="582">
        <f>'Учет 4б'!$H$123</f>
        <v>0</v>
      </c>
      <c r="BX4" s="582">
        <f>'Учет 4б'!$H$183</f>
        <v>0</v>
      </c>
      <c r="BY4" s="582">
        <f>'Учет 4б'!$H$243</f>
        <v>0</v>
      </c>
      <c r="BZ4" s="582">
        <f>'Учет 4б'!$H$303</f>
        <v>0</v>
      </c>
      <c r="CA4" s="582">
        <f>'Учет 4б'!$H$363</f>
        <v>0</v>
      </c>
      <c r="CB4" s="582">
        <f>'Учет 4б'!$H$437</f>
        <v>0</v>
      </c>
      <c r="CC4" s="582">
        <f>'Учет 4б'!$H$497</f>
        <v>0</v>
      </c>
      <c r="CD4" s="582">
        <f>'Учет 4б'!$H$557</f>
        <v>0</v>
      </c>
      <c r="CE4" s="582">
        <f>'Учет 4б'!$H$617</f>
        <v>0</v>
      </c>
      <c r="CF4" s="582">
        <f>'Учет 4б'!$H$677</f>
        <v>0</v>
      </c>
      <c r="CG4" s="582">
        <f>'Учет 4б'!$H$737</f>
        <v>0</v>
      </c>
      <c r="CH4" s="582">
        <f>'Учет 4б'!$H$811</f>
        <v>0</v>
      </c>
      <c r="CI4" s="582">
        <f>'Учет 4б'!$H$871</f>
        <v>0</v>
      </c>
      <c r="CJ4" s="582">
        <f>'Учет 4б'!$H$931</f>
        <v>0</v>
      </c>
      <c r="CK4" s="582">
        <f>'Учет 4б'!$H$991</f>
        <v>0</v>
      </c>
      <c r="CL4" s="582">
        <f>'Учет 4б'!$H$1051</f>
        <v>0</v>
      </c>
      <c r="CM4" s="582">
        <f>'Учет 4б'!$H$1111</f>
        <v>0</v>
      </c>
      <c r="CN4" s="611">
        <f t="shared" si="2"/>
        <v>0</v>
      </c>
    </row>
    <row r="5" spans="1:109">
      <c r="A5" s="594" t="str">
        <f t="shared" si="0"/>
        <v>ТП</v>
      </c>
      <c r="B5" s="596">
        <f>'Учет 1б'!$I$1020</f>
        <v>0</v>
      </c>
      <c r="C5" s="596">
        <f>'Учет 2б'!$I$1139</f>
        <v>0</v>
      </c>
      <c r="D5" s="596">
        <f>'Учет 3б'!$I$1139</f>
        <v>0</v>
      </c>
      <c r="E5" s="596">
        <f>'Учет 4б'!$I$1139</f>
        <v>0</v>
      </c>
      <c r="F5" s="590" t="str">
        <f t="shared" si="1"/>
        <v>ТП</v>
      </c>
      <c r="G5" s="592">
        <f>'Учет 1б'!$I$257</f>
        <v>0</v>
      </c>
      <c r="H5" s="592">
        <f>'Учет 1б'!$I$631</f>
        <v>0</v>
      </c>
      <c r="I5" s="592">
        <f>'Учет 1б'!$I$1005</f>
        <v>0</v>
      </c>
      <c r="J5" s="592">
        <f>'Учет 2б'!$I$376</f>
        <v>0</v>
      </c>
      <c r="K5" s="592">
        <f>'Учет 2б'!$I$750</f>
        <v>0</v>
      </c>
      <c r="L5" s="592">
        <f>'Учет 2б'!$I$1124</f>
        <v>0</v>
      </c>
      <c r="M5" s="592">
        <f>'Учет 3б'!$I$376</f>
        <v>0</v>
      </c>
      <c r="N5" s="592">
        <f>'Учет 3б'!$I$750</f>
        <v>0</v>
      </c>
      <c r="O5" s="592">
        <f>'Учет 3б'!$I$1124</f>
        <v>0</v>
      </c>
      <c r="P5" s="592">
        <f>'Учет 4б'!$I$376</f>
        <v>0</v>
      </c>
      <c r="Q5" s="592">
        <f>'Учет 4б'!$I$750</f>
        <v>0</v>
      </c>
      <c r="R5" s="592">
        <f>'Учет 4б'!$I$1124</f>
        <v>0</v>
      </c>
      <c r="S5" s="579" t="s">
        <v>249</v>
      </c>
      <c r="T5" s="582">
        <f>'Учет 1б'!$I$63</f>
        <v>0</v>
      </c>
      <c r="U5" s="582">
        <f>'Учет 1б'!$I$123</f>
        <v>0</v>
      </c>
      <c r="V5" s="582">
        <f>'Учет 1б'!$I$183</f>
        <v>0</v>
      </c>
      <c r="W5" s="582">
        <f>'Учет 1б'!$I$243</f>
        <v>0</v>
      </c>
      <c r="X5" s="582" t="e">
        <f>'Учет 1б'!#REF!</f>
        <v>#REF!</v>
      </c>
      <c r="Y5" s="582" t="e">
        <f>'Учет 1б'!#REF!</f>
        <v>#REF!</v>
      </c>
      <c r="Z5" s="582">
        <f>'Учет 1б'!$I$318</f>
        <v>0</v>
      </c>
      <c r="AA5" s="582">
        <f>'Учет 1б'!$I$378</f>
        <v>0</v>
      </c>
      <c r="AB5" s="582">
        <f>'Учет 1б'!$I$438</f>
        <v>0</v>
      </c>
      <c r="AC5" s="582">
        <f>'Учет 1б'!$I$498</f>
        <v>0</v>
      </c>
      <c r="AD5" s="582">
        <f>'Учет 1б'!$I$558</f>
        <v>0</v>
      </c>
      <c r="AE5" s="582">
        <f>'Учет 1б'!$I$618</f>
        <v>0</v>
      </c>
      <c r="AF5" s="582">
        <f>'Учет 1б'!$I$692</f>
        <v>0</v>
      </c>
      <c r="AG5" s="582">
        <f>'Учет 1б'!$I$752</f>
        <v>0</v>
      </c>
      <c r="AH5" s="582">
        <f>'Учет 1б'!$I$812</f>
        <v>0</v>
      </c>
      <c r="AI5" s="582">
        <f>'Учет 1б'!$I$872</f>
        <v>0</v>
      </c>
      <c r="AJ5" s="582">
        <f>'Учет 1б'!$I$932</f>
        <v>0</v>
      </c>
      <c r="AK5" s="582">
        <f>'Учет 1б'!$I$992</f>
        <v>0</v>
      </c>
      <c r="AL5" s="582">
        <f>'Учет 2б'!$I$63</f>
        <v>0</v>
      </c>
      <c r="AM5" s="582">
        <f>'Учет 2б'!$I$123</f>
        <v>0</v>
      </c>
      <c r="AN5" s="582">
        <f>'Учет 2б'!$I$183</f>
        <v>0</v>
      </c>
      <c r="AO5" s="582">
        <f>'Учет 2б'!$I$243</f>
        <v>0</v>
      </c>
      <c r="AP5" s="582">
        <f>'Учет 2б'!$I$303</f>
        <v>0</v>
      </c>
      <c r="AQ5" s="582">
        <f>'Учет 2б'!$I$363</f>
        <v>0</v>
      </c>
      <c r="AR5" s="582">
        <f>'Учет 2б'!$I$437</f>
        <v>0</v>
      </c>
      <c r="AS5" s="582">
        <f>'Учет 2б'!$I$497</f>
        <v>0</v>
      </c>
      <c r="AT5" s="582">
        <f>'Учет 2б'!$I$557</f>
        <v>0</v>
      </c>
      <c r="AU5" s="582">
        <f>'Учет 2б'!$I$617</f>
        <v>0</v>
      </c>
      <c r="AV5" s="582">
        <f>'Учет 2б'!$I$677</f>
        <v>0</v>
      </c>
      <c r="AW5" s="582">
        <f>'Учет 2б'!$I$737</f>
        <v>0</v>
      </c>
      <c r="AX5" s="582">
        <f>'Учет 2б'!$I$811</f>
        <v>0</v>
      </c>
      <c r="AY5" s="582">
        <f>'Учет 2б'!$I$871</f>
        <v>0</v>
      </c>
      <c r="AZ5" s="582">
        <f>'Учет 2б'!$I$931</f>
        <v>0</v>
      </c>
      <c r="BA5" s="582">
        <f>'Учет 2б'!$I$991</f>
        <v>0</v>
      </c>
      <c r="BB5" s="582">
        <f>'Учет 2б'!$I$1051</f>
        <v>0</v>
      </c>
      <c r="BC5" s="582">
        <f>'Учет 2б'!$I$1111</f>
        <v>0</v>
      </c>
      <c r="BD5" s="582">
        <f>'Учет 3б'!$I$63</f>
        <v>0</v>
      </c>
      <c r="BE5" s="582">
        <f>'Учет 3б'!$I$123</f>
        <v>0</v>
      </c>
      <c r="BF5" s="582">
        <f>'Учет 3б'!$I$183</f>
        <v>0</v>
      </c>
      <c r="BG5" s="582">
        <f>'Учет 3б'!$I$243</f>
        <v>0</v>
      </c>
      <c r="BH5" s="582">
        <f>'Учет 3б'!$I$303</f>
        <v>0</v>
      </c>
      <c r="BI5" s="582">
        <f>'Учет 3б'!$I$363</f>
        <v>0</v>
      </c>
      <c r="BJ5" s="582">
        <f>'Учет 3б'!$I$437</f>
        <v>0</v>
      </c>
      <c r="BK5" s="582">
        <f>'Учет 3б'!$I$497</f>
        <v>0</v>
      </c>
      <c r="BL5" s="582">
        <f>'Учет 3б'!$I$557</f>
        <v>0</v>
      </c>
      <c r="BM5" s="582">
        <f>'Учет 3б'!$I$617</f>
        <v>0</v>
      </c>
      <c r="BN5" s="582">
        <f>'Учет 3б'!$I$677</f>
        <v>0</v>
      </c>
      <c r="BO5" s="582">
        <f>'Учет 3б'!$I$737</f>
        <v>0</v>
      </c>
      <c r="BP5" s="582">
        <f>'Учет 3б'!$I$811</f>
        <v>0</v>
      </c>
      <c r="BQ5" s="582">
        <f>'Учет 3б'!$I$871</f>
        <v>0</v>
      </c>
      <c r="BR5" s="582">
        <f>'Учет 3б'!$I$931</f>
        <v>0</v>
      </c>
      <c r="BS5" s="582">
        <f>'Учет 3б'!$I$991</f>
        <v>0</v>
      </c>
      <c r="BT5" s="582">
        <f>'Учет 3б'!$I$1051</f>
        <v>0</v>
      </c>
      <c r="BU5" s="582">
        <f>'Учет 3б'!$I$1111</f>
        <v>0</v>
      </c>
      <c r="BV5" s="582">
        <f>'Учет 4б'!$I$63</f>
        <v>0</v>
      </c>
      <c r="BW5" s="582">
        <f>'Учет 4б'!$I$123</f>
        <v>0</v>
      </c>
      <c r="BX5" s="582">
        <f>'Учет 4б'!$I$183</f>
        <v>0</v>
      </c>
      <c r="BY5" s="582">
        <f>'Учет 4б'!$I$243</f>
        <v>0</v>
      </c>
      <c r="BZ5" s="582">
        <f>'Учет 4б'!$I$303</f>
        <v>0</v>
      </c>
      <c r="CA5" s="582">
        <f>'Учет 4б'!$I$363</f>
        <v>0</v>
      </c>
      <c r="CB5" s="582">
        <f>'Учет 4б'!$I$437</f>
        <v>0</v>
      </c>
      <c r="CC5" s="582">
        <f>'Учет 4б'!$I$497</f>
        <v>0</v>
      </c>
      <c r="CD5" s="582">
        <f>'Учет 4б'!$I$557</f>
        <v>0</v>
      </c>
      <c r="CE5" s="582">
        <f>'Учет 4б'!$I$617</f>
        <v>0</v>
      </c>
      <c r="CF5" s="582">
        <f>'Учет 4б'!$I$677</f>
        <v>0</v>
      </c>
      <c r="CG5" s="582">
        <f>'Учет 4б'!$I$737</f>
        <v>0</v>
      </c>
      <c r="CH5" s="582">
        <f>'Учет 4б'!$I$811</f>
        <v>0</v>
      </c>
      <c r="CI5" s="582">
        <f>'Учет 4б'!$I$871</f>
        <v>0</v>
      </c>
      <c r="CJ5" s="582">
        <f>'Учет 4б'!$I$931</f>
        <v>0</v>
      </c>
      <c r="CK5" s="582">
        <f>'Учет 4б'!$I$991</f>
        <v>0</v>
      </c>
      <c r="CL5" s="582">
        <f>'Учет 4б'!$I$1051</f>
        <v>0</v>
      </c>
      <c r="CM5" s="582">
        <f>'Учет 4б'!$I$1111</f>
        <v>0</v>
      </c>
      <c r="CN5" s="611">
        <f t="shared" si="2"/>
        <v>0</v>
      </c>
    </row>
    <row r="6" spans="1:109">
      <c r="A6" s="594" t="str">
        <f t="shared" si="0"/>
        <v>СТР</v>
      </c>
      <c r="B6" s="596">
        <f>'Учет 1б'!$J$1020</f>
        <v>0</v>
      </c>
      <c r="C6" s="596">
        <f>'Учет 2б'!$J$1139</f>
        <v>0</v>
      </c>
      <c r="D6" s="596">
        <f>'Учет 3б'!$J$1139</f>
        <v>0</v>
      </c>
      <c r="E6" s="596">
        <f>'Учет 4б'!$J$1139</f>
        <v>0</v>
      </c>
      <c r="F6" s="590" t="str">
        <f t="shared" si="1"/>
        <v>СТР</v>
      </c>
      <c r="G6" s="592">
        <f>'Учет 1б'!$J$257</f>
        <v>0</v>
      </c>
      <c r="H6" s="592">
        <f>'Учет 1б'!$J$631</f>
        <v>0</v>
      </c>
      <c r="I6" s="592">
        <f>'Учет 1б'!$J$1005</f>
        <v>0</v>
      </c>
      <c r="J6" s="592">
        <f>'Учет 2б'!$J$376</f>
        <v>0</v>
      </c>
      <c r="K6" s="592">
        <f>'Учет 2б'!$J$750</f>
        <v>0</v>
      </c>
      <c r="L6" s="592">
        <f>'Учет 2б'!$J$1124</f>
        <v>0</v>
      </c>
      <c r="M6" s="592">
        <f>'Учет 3б'!$J$376</f>
        <v>0</v>
      </c>
      <c r="N6" s="592">
        <f>'Учет 3б'!$J$750</f>
        <v>0</v>
      </c>
      <c r="O6" s="592">
        <f>'Учет 3б'!$J$1124</f>
        <v>0</v>
      </c>
      <c r="P6" s="592">
        <f>'Учет 4б'!$J$376</f>
        <v>0</v>
      </c>
      <c r="Q6" s="592">
        <f>'Учет 4б'!$J$750</f>
        <v>0</v>
      </c>
      <c r="R6" s="592">
        <f>'Учет 4б'!$J$1124</f>
        <v>0</v>
      </c>
      <c r="S6" s="579" t="s">
        <v>14</v>
      </c>
      <c r="T6" s="582">
        <f>'Учет 1б'!$J$63</f>
        <v>0</v>
      </c>
      <c r="U6" s="582">
        <f>'Учет 1б'!$J$123</f>
        <v>0</v>
      </c>
      <c r="V6" s="582">
        <f>'Учет 1б'!$J$183</f>
        <v>0</v>
      </c>
      <c r="W6" s="582">
        <f>'Учет 1б'!$J$243</f>
        <v>0</v>
      </c>
      <c r="X6" s="582" t="e">
        <f>'Учет 1б'!#REF!</f>
        <v>#REF!</v>
      </c>
      <c r="Y6" s="582" t="e">
        <f>'Учет 1б'!#REF!</f>
        <v>#REF!</v>
      </c>
      <c r="Z6" s="582">
        <f>'Учет 1б'!$J$318</f>
        <v>0</v>
      </c>
      <c r="AA6" s="582">
        <f>'Учет 1б'!$J$378</f>
        <v>0</v>
      </c>
      <c r="AB6" s="582">
        <f>'Учет 1б'!$J$438</f>
        <v>0</v>
      </c>
      <c r="AC6" s="582">
        <f>'Учет 1б'!$J$498</f>
        <v>0</v>
      </c>
      <c r="AD6" s="582">
        <f>'Учет 1б'!$J$558</f>
        <v>0</v>
      </c>
      <c r="AE6" s="582">
        <f>'Учет 1б'!$J$618</f>
        <v>0</v>
      </c>
      <c r="AF6" s="582">
        <f>'Учет 1б'!$J$692</f>
        <v>0</v>
      </c>
      <c r="AG6" s="582">
        <f>'Учет 1б'!$J$752</f>
        <v>0</v>
      </c>
      <c r="AH6" s="582">
        <f>'Учет 1б'!$J$812</f>
        <v>0</v>
      </c>
      <c r="AI6" s="582">
        <f>'Учет 1б'!$J$872</f>
        <v>0</v>
      </c>
      <c r="AJ6" s="582">
        <f>'Учет 1б'!$J$932</f>
        <v>0</v>
      </c>
      <c r="AK6" s="582">
        <f>'Учет 1б'!$J$992</f>
        <v>0</v>
      </c>
      <c r="AL6" s="582">
        <f>'Учет 2б'!$J$63</f>
        <v>0</v>
      </c>
      <c r="AM6" s="582">
        <f>'Учет 2б'!$J$123</f>
        <v>0</v>
      </c>
      <c r="AN6" s="582">
        <f>'Учет 2б'!$J$183</f>
        <v>0</v>
      </c>
      <c r="AO6" s="582">
        <f>'Учет 2б'!$J$243</f>
        <v>0</v>
      </c>
      <c r="AP6" s="582">
        <f>'Учет 2б'!$J$303</f>
        <v>0</v>
      </c>
      <c r="AQ6" s="582">
        <f>'Учет 2б'!$J$363</f>
        <v>0</v>
      </c>
      <c r="AR6" s="582">
        <f>'Учет 2б'!$J$437</f>
        <v>0</v>
      </c>
      <c r="AS6" s="582">
        <f>'Учет 2б'!$J$497</f>
        <v>0</v>
      </c>
      <c r="AT6" s="582">
        <f>'Учет 2б'!$J$557</f>
        <v>0</v>
      </c>
      <c r="AU6" s="582">
        <f>'Учет 2б'!$J$617</f>
        <v>0</v>
      </c>
      <c r="AV6" s="582">
        <f>'Учет 2б'!$J$677</f>
        <v>0</v>
      </c>
      <c r="AW6" s="582">
        <f>'Учет 2б'!$J$737</f>
        <v>0</v>
      </c>
      <c r="AX6" s="582">
        <f>'Учет 2б'!$J$811</f>
        <v>0</v>
      </c>
      <c r="AY6" s="582">
        <f>'Учет 2б'!$J$871</f>
        <v>0</v>
      </c>
      <c r="AZ6" s="582">
        <f>'Учет 2б'!$J$931</f>
        <v>0</v>
      </c>
      <c r="BA6" s="582">
        <f>'Учет 2б'!$J$991</f>
        <v>0</v>
      </c>
      <c r="BB6" s="582">
        <f>'Учет 2б'!$J$1051</f>
        <v>0</v>
      </c>
      <c r="BC6" s="582">
        <f>'Учет 2б'!$J$1111</f>
        <v>0</v>
      </c>
      <c r="BD6" s="582">
        <f>'Учет 3б'!$J$63</f>
        <v>0</v>
      </c>
      <c r="BE6" s="582">
        <f>'Учет 3б'!$J$123</f>
        <v>0</v>
      </c>
      <c r="BF6" s="582">
        <f>'Учет 3б'!$J$183</f>
        <v>0</v>
      </c>
      <c r="BG6" s="582">
        <f>'Учет 3б'!$J$243</f>
        <v>0</v>
      </c>
      <c r="BH6" s="582">
        <f>'Учет 3б'!$J$303</f>
        <v>0</v>
      </c>
      <c r="BI6" s="582">
        <f>'Учет 3б'!$J$363</f>
        <v>0</v>
      </c>
      <c r="BJ6" s="582">
        <f>'Учет 3б'!$J$437</f>
        <v>0</v>
      </c>
      <c r="BK6" s="582">
        <f>'Учет 3б'!$J$497</f>
        <v>0</v>
      </c>
      <c r="BL6" s="582">
        <f>'Учет 3б'!$J$557</f>
        <v>0</v>
      </c>
      <c r="BM6" s="582">
        <f>'Учет 3б'!$J$617</f>
        <v>0</v>
      </c>
      <c r="BN6" s="582">
        <f>'Учет 3б'!$J$677</f>
        <v>0</v>
      </c>
      <c r="BO6" s="582">
        <f>'Учет 3б'!$J$737</f>
        <v>0</v>
      </c>
      <c r="BP6" s="582">
        <f>'Учет 3б'!$J$811</f>
        <v>0</v>
      </c>
      <c r="BQ6" s="582">
        <f>'Учет 3б'!$J$871</f>
        <v>0</v>
      </c>
      <c r="BR6" s="582">
        <f>'Учет 3б'!$J$931</f>
        <v>0</v>
      </c>
      <c r="BS6" s="582">
        <f>'Учет 3б'!$J$991</f>
        <v>0</v>
      </c>
      <c r="BT6" s="582">
        <f>'Учет 3б'!$J$1051</f>
        <v>0</v>
      </c>
      <c r="BU6" s="582">
        <f>'Учет 3б'!$J$1111</f>
        <v>0</v>
      </c>
      <c r="BV6" s="582">
        <f>'Учет 4б'!$J$63</f>
        <v>0</v>
      </c>
      <c r="BW6" s="582">
        <f>'Учет 4б'!$J$123</f>
        <v>0</v>
      </c>
      <c r="BX6" s="582">
        <f>'Учет 4б'!$J$183</f>
        <v>0</v>
      </c>
      <c r="BY6" s="582">
        <f>'Учет 4б'!$J$243</f>
        <v>0</v>
      </c>
      <c r="BZ6" s="582">
        <f>'Учет 4б'!$J$303</f>
        <v>0</v>
      </c>
      <c r="CA6" s="582">
        <f>'Учет 4б'!$J$363</f>
        <v>0</v>
      </c>
      <c r="CB6" s="582">
        <f>'Учет 4б'!$J$437</f>
        <v>0</v>
      </c>
      <c r="CC6" s="582">
        <f>'Учет 4б'!$J$497</f>
        <v>0</v>
      </c>
      <c r="CD6" s="582">
        <f>'Учет 4б'!$J$557</f>
        <v>0</v>
      </c>
      <c r="CE6" s="582">
        <f>'Учет 4б'!$J$617</f>
        <v>0</v>
      </c>
      <c r="CF6" s="582">
        <f>'Учет 4б'!$J$677</f>
        <v>0</v>
      </c>
      <c r="CG6" s="582">
        <f>'Учет 4б'!$J$737</f>
        <v>0</v>
      </c>
      <c r="CH6" s="582">
        <f>'Учет 4б'!$J$811</f>
        <v>0</v>
      </c>
      <c r="CI6" s="582">
        <f>'Учет 4б'!$J$871</f>
        <v>0</v>
      </c>
      <c r="CJ6" s="582">
        <f>'Учет 4б'!$J$931</f>
        <v>0</v>
      </c>
      <c r="CK6" s="582">
        <f>'Учет 4б'!$J$991</f>
        <v>0</v>
      </c>
      <c r="CL6" s="582">
        <f>'Учет 4б'!$J$1051</f>
        <v>0</v>
      </c>
      <c r="CM6" s="582">
        <f>'Учет 4б'!$J$1111</f>
        <v>0</v>
      </c>
      <c r="CN6" s="611">
        <f t="shared" si="2"/>
        <v>0</v>
      </c>
    </row>
    <row r="7" spans="1:109" ht="12.75" customHeight="1">
      <c r="A7" s="594" t="str">
        <f t="shared" si="0"/>
        <v>ФП</v>
      </c>
      <c r="B7" s="596">
        <f>'Учет 1б'!$K$1020</f>
        <v>0</v>
      </c>
      <c r="C7" s="596">
        <f>'Учет 2б'!$K$1139</f>
        <v>0</v>
      </c>
      <c r="D7" s="596">
        <f>'Учет 3б'!$K$1139</f>
        <v>0</v>
      </c>
      <c r="E7" s="596">
        <f>'Учет 4б'!$K$1139</f>
        <v>0</v>
      </c>
      <c r="F7" s="590" t="str">
        <f t="shared" si="1"/>
        <v>ФП</v>
      </c>
      <c r="G7" s="592">
        <f>'Учет 1б'!$K$257</f>
        <v>0</v>
      </c>
      <c r="H7" s="592">
        <f>'Учет 1б'!$K$631</f>
        <v>0</v>
      </c>
      <c r="I7" s="592">
        <f>'Учет 1б'!$K$1005</f>
        <v>0</v>
      </c>
      <c r="J7" s="592">
        <f>'Учет 2б'!$K$376</f>
        <v>0</v>
      </c>
      <c r="K7" s="592">
        <f>'Учет 2б'!$K$750</f>
        <v>0</v>
      </c>
      <c r="L7" s="592">
        <f>'Учет 2б'!$K$1124</f>
        <v>0</v>
      </c>
      <c r="M7" s="592">
        <f>'Учет 3б'!$K$376</f>
        <v>0</v>
      </c>
      <c r="N7" s="592">
        <f>'Учет 3б'!$K$750</f>
        <v>0</v>
      </c>
      <c r="O7" s="592">
        <f>'Учет 3б'!$K$1124</f>
        <v>0</v>
      </c>
      <c r="P7" s="592">
        <f>'Учет 4б'!$K$376</f>
        <v>0</v>
      </c>
      <c r="Q7" s="592">
        <f>'Учет 4б'!$K$750</f>
        <v>0</v>
      </c>
      <c r="R7" s="592">
        <f>'Учет 4б'!$K$1124</f>
        <v>0</v>
      </c>
      <c r="S7" s="579" t="s">
        <v>15</v>
      </c>
      <c r="T7" s="582">
        <f>'Учет 1б'!$K$63</f>
        <v>0</v>
      </c>
      <c r="U7" s="582">
        <f>'Учет 1б'!$K$123</f>
        <v>0</v>
      </c>
      <c r="V7" s="582">
        <f>'Учет 1б'!$K$183</f>
        <v>0</v>
      </c>
      <c r="W7" s="582">
        <f>'Учет 1б'!$K$243</f>
        <v>0</v>
      </c>
      <c r="X7" s="582" t="e">
        <f>'Учет 1б'!#REF!</f>
        <v>#REF!</v>
      </c>
      <c r="Y7" s="582" t="e">
        <f>'Учет 1б'!#REF!</f>
        <v>#REF!</v>
      </c>
      <c r="Z7" s="582">
        <f>'Учет 1б'!$K$318</f>
        <v>0</v>
      </c>
      <c r="AA7" s="582">
        <f>'Учет 1б'!$K$378</f>
        <v>0</v>
      </c>
      <c r="AB7" s="582">
        <f>'Учет 1б'!$K$438</f>
        <v>0</v>
      </c>
      <c r="AC7" s="582">
        <f>'Учет 1б'!$K$498</f>
        <v>0</v>
      </c>
      <c r="AD7" s="582">
        <f>'Учет 1б'!$K$558</f>
        <v>0</v>
      </c>
      <c r="AE7" s="582">
        <f>'Учет 1б'!$K$618</f>
        <v>0</v>
      </c>
      <c r="AF7" s="582">
        <f>'Учет 1б'!$K$692</f>
        <v>0</v>
      </c>
      <c r="AG7" s="582">
        <f>'Учет 1б'!$K$752</f>
        <v>0</v>
      </c>
      <c r="AH7" s="582">
        <f>'Учет 1б'!$K$812</f>
        <v>0</v>
      </c>
      <c r="AI7" s="582">
        <f>'Учет 1б'!$K$872</f>
        <v>0</v>
      </c>
      <c r="AJ7" s="582">
        <f>'Учет 1б'!$K$932</f>
        <v>0</v>
      </c>
      <c r="AK7" s="582">
        <f>'Учет 1б'!$K$992</f>
        <v>0</v>
      </c>
      <c r="AL7" s="582">
        <f>'Учет 2б'!$K$63</f>
        <v>0</v>
      </c>
      <c r="AM7" s="582">
        <f>'Учет 2б'!$K$123</f>
        <v>0</v>
      </c>
      <c r="AN7" s="582">
        <f>'Учет 2б'!$K$183</f>
        <v>0</v>
      </c>
      <c r="AO7" s="582">
        <f>'Учет 2б'!$K$243</f>
        <v>0</v>
      </c>
      <c r="AP7" s="582">
        <f>'Учет 2б'!$K$303</f>
        <v>0</v>
      </c>
      <c r="AQ7" s="582">
        <f>'Учет 2б'!$K$363</f>
        <v>0</v>
      </c>
      <c r="AR7" s="582">
        <f>'Учет 2б'!$K$437</f>
        <v>0</v>
      </c>
      <c r="AS7" s="582">
        <f>'Учет 2б'!$K$497</f>
        <v>0</v>
      </c>
      <c r="AT7" s="582">
        <f>'Учет 2б'!$K$557</f>
        <v>0</v>
      </c>
      <c r="AU7" s="582">
        <f>'Учет 2б'!$K$617</f>
        <v>0</v>
      </c>
      <c r="AV7" s="582">
        <f>'Учет 2б'!$K$677</f>
        <v>0</v>
      </c>
      <c r="AW7" s="582">
        <f>'Учет 2б'!$K$737</f>
        <v>0</v>
      </c>
      <c r="AX7" s="582">
        <f>'Учет 2б'!$K$811</f>
        <v>0</v>
      </c>
      <c r="AY7" s="582">
        <f>'Учет 2б'!$K$871</f>
        <v>0</v>
      </c>
      <c r="AZ7" s="582">
        <f>'Учет 2б'!$K$931</f>
        <v>0</v>
      </c>
      <c r="BA7" s="582">
        <f>'Учет 2б'!$K$991</f>
        <v>0</v>
      </c>
      <c r="BB7" s="582">
        <f>'Учет 2б'!$K$1051</f>
        <v>0</v>
      </c>
      <c r="BC7" s="582">
        <f>'Учет 2б'!$K$1111</f>
        <v>0</v>
      </c>
      <c r="BD7" s="582">
        <f>'Учет 3б'!$K$63</f>
        <v>0</v>
      </c>
      <c r="BE7" s="582">
        <f>'Учет 3б'!$K$123</f>
        <v>0</v>
      </c>
      <c r="BF7" s="582">
        <f>'Учет 3б'!$K$183</f>
        <v>0</v>
      </c>
      <c r="BG7" s="582">
        <f>'Учет 3б'!$K$243</f>
        <v>0</v>
      </c>
      <c r="BH7" s="582">
        <f>'Учет 3б'!$K$303</f>
        <v>0</v>
      </c>
      <c r="BI7" s="582">
        <f>'Учет 3б'!$K$363</f>
        <v>0</v>
      </c>
      <c r="BJ7" s="582">
        <f>'Учет 3б'!$K$437</f>
        <v>0</v>
      </c>
      <c r="BK7" s="582">
        <f>'Учет 3б'!$K$497</f>
        <v>0</v>
      </c>
      <c r="BL7" s="582">
        <f>'Учет 3б'!$K$557</f>
        <v>0</v>
      </c>
      <c r="BM7" s="582">
        <f>'Учет 3б'!$K$617</f>
        <v>0</v>
      </c>
      <c r="BN7" s="582">
        <f>'Учет 3б'!$K$677</f>
        <v>0</v>
      </c>
      <c r="BO7" s="582">
        <f>'Учет 3б'!$K$737</f>
        <v>0</v>
      </c>
      <c r="BP7" s="582">
        <f>'Учет 3б'!$K$811</f>
        <v>0</v>
      </c>
      <c r="BQ7" s="582">
        <f>'Учет 3б'!$K$871</f>
        <v>0</v>
      </c>
      <c r="BR7" s="582">
        <f>'Учет 3б'!$K$931</f>
        <v>0</v>
      </c>
      <c r="BS7" s="582">
        <f>'Учет 3б'!$K$991</f>
        <v>0</v>
      </c>
      <c r="BT7" s="582">
        <f>'Учет 3б'!$K$1051</f>
        <v>0</v>
      </c>
      <c r="BU7" s="582">
        <f>'Учет 3б'!$K$1111</f>
        <v>0</v>
      </c>
      <c r="BV7" s="582">
        <f>'Учет 4б'!$K$63</f>
        <v>0</v>
      </c>
      <c r="BW7" s="582">
        <f>'Учет 4б'!$K$123</f>
        <v>0</v>
      </c>
      <c r="BX7" s="582">
        <f>'Учет 4б'!$K$183</f>
        <v>0</v>
      </c>
      <c r="BY7" s="582">
        <f>'Учет 4б'!$K$243</f>
        <v>0</v>
      </c>
      <c r="BZ7" s="582">
        <f>'Учет 4б'!$K$303</f>
        <v>0</v>
      </c>
      <c r="CA7" s="582">
        <f>'Учет 4б'!$K$363</f>
        <v>0</v>
      </c>
      <c r="CB7" s="582">
        <f>'Учет 4б'!$K$437</f>
        <v>0</v>
      </c>
      <c r="CC7" s="582">
        <f>'Учет 4б'!$K$497</f>
        <v>0</v>
      </c>
      <c r="CD7" s="582">
        <f>'Учет 4б'!$K$557</f>
        <v>0</v>
      </c>
      <c r="CE7" s="582">
        <f>'Учет 4б'!$K$617</f>
        <v>0</v>
      </c>
      <c r="CF7" s="582">
        <f>'Учет 4б'!$K$677</f>
        <v>0</v>
      </c>
      <c r="CG7" s="582">
        <f>'Учет 4б'!$K$737</f>
        <v>0</v>
      </c>
      <c r="CH7" s="582">
        <f>'Учет 4б'!$K$811</f>
        <v>0</v>
      </c>
      <c r="CI7" s="582">
        <f>'Учет 4б'!$K$871</f>
        <v>0</v>
      </c>
      <c r="CJ7" s="582">
        <f>'Учет 4б'!$K$931</f>
        <v>0</v>
      </c>
      <c r="CK7" s="582">
        <f>'Учет 4б'!$K$991</f>
        <v>0</v>
      </c>
      <c r="CL7" s="582">
        <f>'Учет 4б'!$K$1051</f>
        <v>0</v>
      </c>
      <c r="CM7" s="582">
        <f>'Учет 4б'!$K$1111</f>
        <v>0</v>
      </c>
      <c r="CN7" s="611">
        <f t="shared" si="2"/>
        <v>0</v>
      </c>
    </row>
    <row r="8" spans="1:109" ht="12.75" customHeight="1">
      <c r="A8" s="594" t="str">
        <f t="shared" si="0"/>
        <v>ОВУ</v>
      </c>
      <c r="B8" s="596">
        <f>'Учет 1б'!$L$1020</f>
        <v>0</v>
      </c>
      <c r="C8" s="596">
        <f>'Учет 2б'!$L$1139</f>
        <v>0</v>
      </c>
      <c r="D8" s="596">
        <f>'Учет 3б'!$L$1139</f>
        <v>0</v>
      </c>
      <c r="E8" s="596">
        <f>'Учет 4б'!$L$1139</f>
        <v>0</v>
      </c>
      <c r="F8" s="590" t="str">
        <f t="shared" si="1"/>
        <v>ОВУ</v>
      </c>
      <c r="G8" s="592">
        <f>'Учет 1б'!$L$257</f>
        <v>0</v>
      </c>
      <c r="H8" s="592">
        <f>'Учет 1б'!$L$631</f>
        <v>0</v>
      </c>
      <c r="I8" s="592">
        <f>'Учет 1б'!$L$1005</f>
        <v>0</v>
      </c>
      <c r="J8" s="592">
        <f>'Учет 2б'!$L$376</f>
        <v>0</v>
      </c>
      <c r="K8" s="592">
        <f>'Учет 2б'!$L$750</f>
        <v>0</v>
      </c>
      <c r="L8" s="592">
        <f>'Учет 2б'!$L$1124</f>
        <v>0</v>
      </c>
      <c r="M8" s="592">
        <f>'Учет 3б'!$L$376</f>
        <v>0</v>
      </c>
      <c r="N8" s="592">
        <f>'Учет 3б'!$L$750</f>
        <v>0</v>
      </c>
      <c r="O8" s="592">
        <f>'Учет 3б'!$L$1124</f>
        <v>0</v>
      </c>
      <c r="P8" s="592">
        <f>'Учет 4б'!$L$376</f>
        <v>0</v>
      </c>
      <c r="Q8" s="592">
        <f>'Учет 4б'!$L$750</f>
        <v>0</v>
      </c>
      <c r="R8" s="592">
        <f>'Учет 4б'!$L$1124</f>
        <v>0</v>
      </c>
      <c r="S8" s="579" t="s">
        <v>252</v>
      </c>
      <c r="T8" s="582">
        <f>'Учет 1б'!$L$63</f>
        <v>0</v>
      </c>
      <c r="U8" s="582">
        <f>'Учет 1б'!$L$123</f>
        <v>0</v>
      </c>
      <c r="V8" s="582">
        <f>'Учет 1б'!$L$183</f>
        <v>0</v>
      </c>
      <c r="W8" s="582">
        <f>'Учет 1б'!$L$243</f>
        <v>0</v>
      </c>
      <c r="X8" s="582" t="e">
        <f>'Учет 1б'!#REF!</f>
        <v>#REF!</v>
      </c>
      <c r="Y8" s="582" t="e">
        <f>'Учет 1б'!#REF!</f>
        <v>#REF!</v>
      </c>
      <c r="Z8" s="582">
        <f>'Учет 1б'!$L$318</f>
        <v>0</v>
      </c>
      <c r="AA8" s="582">
        <f>'Учет 1б'!$L$378</f>
        <v>0</v>
      </c>
      <c r="AB8" s="582">
        <f>'Учет 1б'!$L$438</f>
        <v>0</v>
      </c>
      <c r="AC8" s="582">
        <f>'Учет 1б'!$L$498</f>
        <v>0</v>
      </c>
      <c r="AD8" s="582">
        <f>'Учет 1б'!$L$558</f>
        <v>0</v>
      </c>
      <c r="AE8" s="582">
        <f>'Учет 1б'!$L$618</f>
        <v>0</v>
      </c>
      <c r="AF8" s="582">
        <f>'Учет 1б'!$L$692</f>
        <v>0</v>
      </c>
      <c r="AG8" s="582">
        <f>'Учет 1б'!$L$752</f>
        <v>0</v>
      </c>
      <c r="AH8" s="582">
        <f>'Учет 1б'!$L$812</f>
        <v>0</v>
      </c>
      <c r="AI8" s="582">
        <f>'Учет 1б'!$L$872</f>
        <v>0</v>
      </c>
      <c r="AJ8" s="582">
        <f>'Учет 1б'!$L$932</f>
        <v>0</v>
      </c>
      <c r="AK8" s="582">
        <f>'Учет 1б'!$L$992</f>
        <v>0</v>
      </c>
      <c r="AL8" s="582">
        <f>'Учет 2б'!$L$63</f>
        <v>0</v>
      </c>
      <c r="AM8" s="582">
        <f>'Учет 2б'!$L$123</f>
        <v>0</v>
      </c>
      <c r="AN8" s="582">
        <f>'Учет 2б'!$L$183</f>
        <v>0</v>
      </c>
      <c r="AO8" s="582">
        <f>'Учет 2б'!$L$243</f>
        <v>0</v>
      </c>
      <c r="AP8" s="582">
        <f>'Учет 2б'!$L$303</f>
        <v>0</v>
      </c>
      <c r="AQ8" s="582">
        <f>'Учет 2б'!$L$363</f>
        <v>0</v>
      </c>
      <c r="AR8" s="582">
        <f>'Учет 2б'!$L$437</f>
        <v>0</v>
      </c>
      <c r="AS8" s="582">
        <f>'Учет 2б'!$L$497</f>
        <v>0</v>
      </c>
      <c r="AT8" s="582">
        <f>'Учет 2б'!$L$557</f>
        <v>0</v>
      </c>
      <c r="AU8" s="582">
        <f>'Учет 2б'!$L$617</f>
        <v>0</v>
      </c>
      <c r="AV8" s="582">
        <f>'Учет 2б'!$L$677</f>
        <v>0</v>
      </c>
      <c r="AW8" s="582">
        <f>'Учет 2б'!$L$737</f>
        <v>0</v>
      </c>
      <c r="AX8" s="582">
        <f>'Учет 2б'!$L$811</f>
        <v>0</v>
      </c>
      <c r="AY8" s="582">
        <f>'Учет 2б'!$L$871</f>
        <v>0</v>
      </c>
      <c r="AZ8" s="582">
        <f>'Учет 2б'!$L$931</f>
        <v>0</v>
      </c>
      <c r="BA8" s="582">
        <f>'Учет 2б'!$L$991</f>
        <v>0</v>
      </c>
      <c r="BB8" s="582">
        <f>'Учет 2б'!$L$1051</f>
        <v>0</v>
      </c>
      <c r="BC8" s="582">
        <f>'Учет 2б'!$L$1111</f>
        <v>0</v>
      </c>
      <c r="BD8" s="582">
        <f>'Учет 3б'!$L$63</f>
        <v>0</v>
      </c>
      <c r="BE8" s="582">
        <f>'Учет 3б'!$L$123</f>
        <v>0</v>
      </c>
      <c r="BF8" s="582">
        <f>'Учет 3б'!$L$183</f>
        <v>0</v>
      </c>
      <c r="BG8" s="582">
        <f>'Учет 3б'!$L$243</f>
        <v>0</v>
      </c>
      <c r="BH8" s="582">
        <f>'Учет 3б'!$L$303</f>
        <v>0</v>
      </c>
      <c r="BI8" s="582">
        <f>'Учет 3б'!$L$363</f>
        <v>0</v>
      </c>
      <c r="BJ8" s="582">
        <f>'Учет 3б'!$L$437</f>
        <v>0</v>
      </c>
      <c r="BK8" s="582">
        <f>'Учет 3б'!$L$497</f>
        <v>0</v>
      </c>
      <c r="BL8" s="582">
        <f>'Учет 3б'!$L$557</f>
        <v>0</v>
      </c>
      <c r="BM8" s="582">
        <f>'Учет 3б'!$L$617</f>
        <v>0</v>
      </c>
      <c r="BN8" s="582">
        <f>'Учет 3б'!$L$677</f>
        <v>0</v>
      </c>
      <c r="BO8" s="582">
        <f>'Учет 3б'!$L$737</f>
        <v>0</v>
      </c>
      <c r="BP8" s="582">
        <f>'Учет 3б'!$L$811</f>
        <v>0</v>
      </c>
      <c r="BQ8" s="582">
        <f>'Учет 3б'!$L$871</f>
        <v>0</v>
      </c>
      <c r="BR8" s="582">
        <f>'Учет 3б'!$L$931</f>
        <v>0</v>
      </c>
      <c r="BS8" s="582">
        <f>'Учет 3б'!$L$991</f>
        <v>0</v>
      </c>
      <c r="BT8" s="582">
        <f>'Учет 3б'!$L$1051</f>
        <v>0</v>
      </c>
      <c r="BU8" s="582">
        <f>'Учет 3б'!$L$1111</f>
        <v>0</v>
      </c>
      <c r="BV8" s="582">
        <f>'Учет 4б'!$L$63</f>
        <v>0</v>
      </c>
      <c r="BW8" s="582">
        <f>'Учет 4б'!$L$123</f>
        <v>0</v>
      </c>
      <c r="BX8" s="582">
        <f>'Учет 4б'!$L$183</f>
        <v>0</v>
      </c>
      <c r="BY8" s="582">
        <f>'Учет 4б'!$L$243</f>
        <v>0</v>
      </c>
      <c r="BZ8" s="582">
        <f>'Учет 4б'!$L$303</f>
        <v>0</v>
      </c>
      <c r="CA8" s="582">
        <f>'Учет 4б'!$L$363</f>
        <v>0</v>
      </c>
      <c r="CB8" s="582">
        <f>'Учет 4б'!$L$437</f>
        <v>0</v>
      </c>
      <c r="CC8" s="582">
        <f>'Учет 4б'!$L$497</f>
        <v>0</v>
      </c>
      <c r="CD8" s="582">
        <f>'Учет 4б'!$L$557</f>
        <v>0</v>
      </c>
      <c r="CE8" s="582">
        <f>'Учет 4б'!$L$617</f>
        <v>0</v>
      </c>
      <c r="CF8" s="582">
        <f>'Учет 4б'!$L$677</f>
        <v>0</v>
      </c>
      <c r="CG8" s="582">
        <f>'Учет 4б'!$L$737</f>
        <v>0</v>
      </c>
      <c r="CH8" s="582">
        <f>'Учет 4б'!$L$811</f>
        <v>0</v>
      </c>
      <c r="CI8" s="582">
        <f>'Учет 4б'!$L$871</f>
        <v>0</v>
      </c>
      <c r="CJ8" s="582">
        <f>'Учет 4б'!$L$931</f>
        <v>0</v>
      </c>
      <c r="CK8" s="582">
        <f>'Учет 4б'!$L$991</f>
        <v>0</v>
      </c>
      <c r="CL8" s="582">
        <f>'Учет 4б'!$L$1051</f>
        <v>0</v>
      </c>
      <c r="CM8" s="582">
        <f>'Учет 4б'!$L$1111</f>
        <v>0</v>
      </c>
      <c r="CN8" s="611">
        <f t="shared" si="2"/>
        <v>0</v>
      </c>
    </row>
    <row r="9" spans="1:109" ht="12.75" customHeight="1">
      <c r="A9" s="594" t="str">
        <f t="shared" si="0"/>
        <v>ОГН</v>
      </c>
      <c r="B9" s="596">
        <f>'Учет 1б'!$M$1020</f>
        <v>0</v>
      </c>
      <c r="C9" s="596">
        <f>'Учет 2б'!$M$1139</f>
        <v>0</v>
      </c>
      <c r="D9" s="596">
        <f>'Учет 3б'!$M$1139</f>
        <v>0</v>
      </c>
      <c r="E9" s="596">
        <f>'Учет 4б'!$M$1139</f>
        <v>0</v>
      </c>
      <c r="F9" s="590" t="str">
        <f t="shared" si="1"/>
        <v>ОГН</v>
      </c>
      <c r="G9" s="592">
        <f>'Учет 1б'!$M$257</f>
        <v>0</v>
      </c>
      <c r="H9" s="592">
        <f>'Учет 1б'!$M$631</f>
        <v>0</v>
      </c>
      <c r="I9" s="592">
        <f>'Учет 1б'!$M$1005</f>
        <v>0</v>
      </c>
      <c r="J9" s="592">
        <f>'Учет 2б'!$M$376</f>
        <v>0</v>
      </c>
      <c r="K9" s="592">
        <f>'Учет 2б'!$M$750</f>
        <v>0</v>
      </c>
      <c r="L9" s="592">
        <f>'Учет 2б'!$M$1124</f>
        <v>0</v>
      </c>
      <c r="M9" s="592">
        <f>'Учет 3б'!$M$376</f>
        <v>0</v>
      </c>
      <c r="N9" s="592">
        <f>'Учет 3б'!$M$750</f>
        <v>0</v>
      </c>
      <c r="O9" s="592">
        <f>'Учет 3б'!$M$1124</f>
        <v>0</v>
      </c>
      <c r="P9" s="592">
        <f>'Учет 4б'!$M$376</f>
        <v>0</v>
      </c>
      <c r="Q9" s="592">
        <f>'Учет 4б'!$M$750</f>
        <v>0</v>
      </c>
      <c r="R9" s="592">
        <f>'Учет 4б'!$M$1124</f>
        <v>0</v>
      </c>
      <c r="S9" s="579" t="s">
        <v>16</v>
      </c>
      <c r="T9" s="582">
        <f>'Учет 1б'!$M$63</f>
        <v>0</v>
      </c>
      <c r="U9" s="582">
        <f>'Учет 1б'!$M$123</f>
        <v>0</v>
      </c>
      <c r="V9" s="582">
        <f>'Учет 1б'!$M$183</f>
        <v>0</v>
      </c>
      <c r="W9" s="582">
        <f>'Учет 1б'!$M$243</f>
        <v>0</v>
      </c>
      <c r="X9" s="582" t="e">
        <f>'Учет 1б'!#REF!</f>
        <v>#REF!</v>
      </c>
      <c r="Y9" s="582" t="e">
        <f>'Учет 1б'!#REF!</f>
        <v>#REF!</v>
      </c>
      <c r="Z9" s="582">
        <f>'Учет 1б'!$M$318</f>
        <v>0</v>
      </c>
      <c r="AA9" s="582">
        <f>'Учет 1б'!$M$378</f>
        <v>0</v>
      </c>
      <c r="AB9" s="582">
        <f>'Учет 1б'!$M$438</f>
        <v>0</v>
      </c>
      <c r="AC9" s="582">
        <f>'Учет 1б'!$M$498</f>
        <v>0</v>
      </c>
      <c r="AD9" s="582">
        <f>'Учет 1б'!$M$558</f>
        <v>0</v>
      </c>
      <c r="AE9" s="582">
        <f>'Учет 1б'!$M$618</f>
        <v>0</v>
      </c>
      <c r="AF9" s="582">
        <f>'Учет 1б'!$M$692</f>
        <v>0</v>
      </c>
      <c r="AG9" s="582">
        <f>'Учет 1б'!$M$752</f>
        <v>0</v>
      </c>
      <c r="AH9" s="582">
        <f>'Учет 1б'!$M$812</f>
        <v>0</v>
      </c>
      <c r="AI9" s="582">
        <f>'Учет 1б'!$M$872</f>
        <v>0</v>
      </c>
      <c r="AJ9" s="582">
        <f>'Учет 1б'!$M$932</f>
        <v>0</v>
      </c>
      <c r="AK9" s="582">
        <f>'Учет 1б'!$M$992</f>
        <v>0</v>
      </c>
      <c r="AL9" s="582">
        <f>'Учет 2б'!$M$63</f>
        <v>0</v>
      </c>
      <c r="AM9" s="582">
        <f>'Учет 2б'!$M$123</f>
        <v>0</v>
      </c>
      <c r="AN9" s="582">
        <f>'Учет 2б'!$M$183</f>
        <v>0</v>
      </c>
      <c r="AO9" s="582">
        <f>'Учет 2б'!$M$243</f>
        <v>0</v>
      </c>
      <c r="AP9" s="582">
        <f>'Учет 2б'!$M$303</f>
        <v>0</v>
      </c>
      <c r="AQ9" s="582">
        <f>'Учет 2б'!$M$363</f>
        <v>0</v>
      </c>
      <c r="AR9" s="582">
        <f>'Учет 2б'!$M$437</f>
        <v>0</v>
      </c>
      <c r="AS9" s="582">
        <f>'Учет 2б'!$M$497</f>
        <v>0</v>
      </c>
      <c r="AT9" s="582">
        <f>'Учет 2б'!$M$557</f>
        <v>0</v>
      </c>
      <c r="AU9" s="582">
        <f>'Учет 2б'!$M$617</f>
        <v>0</v>
      </c>
      <c r="AV9" s="582">
        <f>'Учет 2б'!$M$677</f>
        <v>0</v>
      </c>
      <c r="AW9" s="582">
        <f>'Учет 2б'!$M$737</f>
        <v>0</v>
      </c>
      <c r="AX9" s="582">
        <f>'Учет 2б'!$M$811</f>
        <v>0</v>
      </c>
      <c r="AY9" s="582">
        <f>'Учет 2б'!$M$871</f>
        <v>0</v>
      </c>
      <c r="AZ9" s="582">
        <f>'Учет 2б'!$M$931</f>
        <v>0</v>
      </c>
      <c r="BA9" s="582">
        <f>'Учет 2б'!$M$991</f>
        <v>0</v>
      </c>
      <c r="BB9" s="582">
        <f>'Учет 2б'!$M$1051</f>
        <v>0</v>
      </c>
      <c r="BC9" s="582">
        <f>'Учет 2б'!$M$1111</f>
        <v>0</v>
      </c>
      <c r="BD9" s="582">
        <f>'Учет 3б'!$M$63</f>
        <v>0</v>
      </c>
      <c r="BE9" s="582">
        <f>'Учет 3б'!$M$123</f>
        <v>0</v>
      </c>
      <c r="BF9" s="582">
        <f>'Учет 3б'!$M$183</f>
        <v>0</v>
      </c>
      <c r="BG9" s="582">
        <f>'Учет 3б'!$M$243</f>
        <v>0</v>
      </c>
      <c r="BH9" s="582">
        <f>'Учет 3б'!$M$303</f>
        <v>0</v>
      </c>
      <c r="BI9" s="582">
        <f>'Учет 3б'!$M$363</f>
        <v>0</v>
      </c>
      <c r="BJ9" s="582">
        <f>'Учет 3б'!$M$437</f>
        <v>0</v>
      </c>
      <c r="BK9" s="582">
        <f>'Учет 3б'!$M$497</f>
        <v>0</v>
      </c>
      <c r="BL9" s="582">
        <f>'Учет 3б'!$M$557</f>
        <v>0</v>
      </c>
      <c r="BM9" s="582">
        <f>'Учет 3б'!$M$617</f>
        <v>0</v>
      </c>
      <c r="BN9" s="582">
        <f>'Учет 3б'!$M$677</f>
        <v>0</v>
      </c>
      <c r="BO9" s="582">
        <f>'Учет 3б'!$M$737</f>
        <v>0</v>
      </c>
      <c r="BP9" s="582">
        <f>'Учет 3б'!$M$811</f>
        <v>0</v>
      </c>
      <c r="BQ9" s="582">
        <f>'Учет 3б'!$M$871</f>
        <v>0</v>
      </c>
      <c r="BR9" s="582">
        <f>'Учет 3б'!$M$931</f>
        <v>0</v>
      </c>
      <c r="BS9" s="582">
        <f>'Учет 3б'!$M$991</f>
        <v>0</v>
      </c>
      <c r="BT9" s="582">
        <f>'Учет 3б'!$M$1051</f>
        <v>0</v>
      </c>
      <c r="BU9" s="582">
        <f>'Учет 3б'!$M$1111</f>
        <v>0</v>
      </c>
      <c r="BV9" s="582">
        <f>'Учет 4б'!$M$63</f>
        <v>0</v>
      </c>
      <c r="BW9" s="582">
        <f>'Учет 4б'!$M$123</f>
        <v>0</v>
      </c>
      <c r="BX9" s="582">
        <f>'Учет 4б'!$M$183</f>
        <v>0</v>
      </c>
      <c r="BY9" s="582">
        <f>'Учет 4б'!$M$243</f>
        <v>0</v>
      </c>
      <c r="BZ9" s="582">
        <f>'Учет 4б'!$M$303</f>
        <v>0</v>
      </c>
      <c r="CA9" s="582">
        <f>'Учет 4б'!$M$363</f>
        <v>0</v>
      </c>
      <c r="CB9" s="582">
        <f>'Учет 4б'!$M$437</f>
        <v>0</v>
      </c>
      <c r="CC9" s="582">
        <f>'Учет 4б'!$M$497</f>
        <v>0</v>
      </c>
      <c r="CD9" s="582">
        <f>'Учет 4б'!$M$557</f>
        <v>0</v>
      </c>
      <c r="CE9" s="582">
        <f>'Учет 4б'!$M$617</f>
        <v>0</v>
      </c>
      <c r="CF9" s="582">
        <f>'Учет 4б'!$M$677</f>
        <v>0</v>
      </c>
      <c r="CG9" s="582">
        <f>'Учет 4б'!$M$737</f>
        <v>0</v>
      </c>
      <c r="CH9" s="582">
        <f>'Учет 4б'!$M$811</f>
        <v>0</v>
      </c>
      <c r="CI9" s="582">
        <f>'Учет 4б'!$M$871</f>
        <v>0</v>
      </c>
      <c r="CJ9" s="582">
        <f>'Учет 4б'!$M$931</f>
        <v>0</v>
      </c>
      <c r="CK9" s="582">
        <f>'Учет 4б'!$M$991</f>
        <v>0</v>
      </c>
      <c r="CL9" s="582">
        <f>'Учет 4б'!$M$1051</f>
        <v>0</v>
      </c>
      <c r="CM9" s="582">
        <f>'Учет 4б'!$M$1111</f>
        <v>0</v>
      </c>
      <c r="CN9" s="611">
        <f t="shared" si="2"/>
        <v>0</v>
      </c>
    </row>
    <row r="10" spans="1:109" ht="12.75" hidden="1" customHeight="1">
      <c r="A10" s="594" t="str">
        <f t="shared" si="0"/>
        <v>РХБЗ</v>
      </c>
      <c r="B10" s="596">
        <f>'Учет 1б'!$N$1020</f>
        <v>0</v>
      </c>
      <c r="C10" s="596">
        <f>'Учет 2б'!$N$1139</f>
        <v>0</v>
      </c>
      <c r="D10" s="596">
        <f>'Учет 3б'!$N$1139</f>
        <v>0</v>
      </c>
      <c r="E10" s="596">
        <f>'Учет 4б'!$N$1139</f>
        <v>0</v>
      </c>
      <c r="F10" s="590" t="str">
        <f t="shared" si="1"/>
        <v>РХБЗ</v>
      </c>
      <c r="G10" s="592">
        <f>'Учет 1б'!$N$257</f>
        <v>0</v>
      </c>
      <c r="H10" s="592">
        <f>'Учет 1б'!$N$631</f>
        <v>0</v>
      </c>
      <c r="I10" s="592">
        <f>'Учет 1б'!$N$1005</f>
        <v>0</v>
      </c>
      <c r="J10" s="592">
        <f>'Учет 2б'!$N$376</f>
        <v>0</v>
      </c>
      <c r="K10" s="592">
        <f>'Учет 2б'!$N$750</f>
        <v>0</v>
      </c>
      <c r="L10" s="592">
        <f>'Учет 2б'!$N$1124</f>
        <v>0</v>
      </c>
      <c r="M10" s="592">
        <f>'Учет 3б'!$N$376</f>
        <v>0</v>
      </c>
      <c r="N10" s="592">
        <f>'Учет 3б'!$N$750</f>
        <v>0</v>
      </c>
      <c r="O10" s="592">
        <f>'Учет 3б'!$N$1124</f>
        <v>0</v>
      </c>
      <c r="P10" s="592">
        <f>'Учет 4б'!$N$376</f>
        <v>0</v>
      </c>
      <c r="Q10" s="592">
        <f>'Учет 4б'!$N$750</f>
        <v>0</v>
      </c>
      <c r="R10" s="592">
        <f>'Учет 4б'!$N$1124</f>
        <v>0</v>
      </c>
      <c r="S10" s="579" t="s">
        <v>254</v>
      </c>
      <c r="T10" s="582">
        <f>'Учет 1б'!$N$63</f>
        <v>0</v>
      </c>
      <c r="U10" s="582">
        <f>'Учет 1б'!$N$123</f>
        <v>0</v>
      </c>
      <c r="V10" s="582">
        <f>'Учет 1б'!$N$183</f>
        <v>0</v>
      </c>
      <c r="W10" s="582">
        <f>'Учет 1б'!$N$243</f>
        <v>0</v>
      </c>
      <c r="X10" s="582" t="e">
        <f>'Учет 1б'!#REF!</f>
        <v>#REF!</v>
      </c>
      <c r="Y10" s="582" t="e">
        <f>'Учет 1б'!#REF!</f>
        <v>#REF!</v>
      </c>
      <c r="Z10" s="582">
        <f>'Учет 1б'!$N$318</f>
        <v>0</v>
      </c>
      <c r="AA10" s="582">
        <f>'Учет 1б'!$N$378</f>
        <v>0</v>
      </c>
      <c r="AB10" s="582">
        <f>'Учет 1б'!$N$438</f>
        <v>0</v>
      </c>
      <c r="AC10" s="582">
        <f>'Учет 1б'!$N$498</f>
        <v>0</v>
      </c>
      <c r="AD10" s="582">
        <f>'Учет 1б'!$N$558</f>
        <v>0</v>
      </c>
      <c r="AE10" s="582">
        <f>'Учет 1б'!$N$618</f>
        <v>0</v>
      </c>
      <c r="AF10" s="582">
        <f>'Учет 1б'!$N$692</f>
        <v>0</v>
      </c>
      <c r="AG10" s="582">
        <f>'Учет 1б'!$N$752</f>
        <v>0</v>
      </c>
      <c r="AH10" s="582">
        <f>'Учет 1б'!$N$812</f>
        <v>0</v>
      </c>
      <c r="AI10" s="582">
        <f>'Учет 1б'!$N$872</f>
        <v>0</v>
      </c>
      <c r="AJ10" s="582">
        <f>'Учет 1б'!$N$932</f>
        <v>0</v>
      </c>
      <c r="AK10" s="582">
        <f>'Учет 1б'!$N$992</f>
        <v>0</v>
      </c>
      <c r="AL10" s="582">
        <f>'Учет 2б'!$N$63</f>
        <v>0</v>
      </c>
      <c r="AM10" s="582">
        <f>'Учет 2б'!$N$123</f>
        <v>0</v>
      </c>
      <c r="AN10" s="582">
        <f>'Учет 2б'!$N$183</f>
        <v>0</v>
      </c>
      <c r="AO10" s="582">
        <f>'Учет 2б'!$N$243</f>
        <v>0</v>
      </c>
      <c r="AP10" s="582">
        <f>'Учет 2б'!$N$303</f>
        <v>0</v>
      </c>
      <c r="AQ10" s="582">
        <f>'Учет 2б'!$N$363</f>
        <v>0</v>
      </c>
      <c r="AR10" s="582">
        <f>'Учет 2б'!$N$437</f>
        <v>0</v>
      </c>
      <c r="AS10" s="582">
        <f>'Учет 2б'!$N$497</f>
        <v>0</v>
      </c>
      <c r="AT10" s="582">
        <f>'Учет 2б'!$N$557</f>
        <v>0</v>
      </c>
      <c r="AU10" s="582">
        <f>'Учет 2б'!$N$617</f>
        <v>0</v>
      </c>
      <c r="AV10" s="582">
        <f>'Учет 2б'!$N$677</f>
        <v>0</v>
      </c>
      <c r="AW10" s="582">
        <f>'Учет 2б'!$N$737</f>
        <v>0</v>
      </c>
      <c r="AX10" s="582">
        <f>'Учет 2б'!$N$811</f>
        <v>0</v>
      </c>
      <c r="AY10" s="582">
        <f>'Учет 2б'!$N$871</f>
        <v>0</v>
      </c>
      <c r="AZ10" s="582">
        <f>'Учет 2б'!$N$931</f>
        <v>0</v>
      </c>
      <c r="BA10" s="582">
        <f>'Учет 2б'!$N$991</f>
        <v>0</v>
      </c>
      <c r="BB10" s="582">
        <f>'Учет 2б'!$N$1051</f>
        <v>0</v>
      </c>
      <c r="BC10" s="582">
        <f>'Учет 2б'!$N$1111</f>
        <v>0</v>
      </c>
      <c r="BD10" s="582">
        <f>'Учет 3б'!$N$63</f>
        <v>0</v>
      </c>
      <c r="BE10" s="582">
        <f>'Учет 3б'!$N$123</f>
        <v>0</v>
      </c>
      <c r="BF10" s="582">
        <f>'Учет 3б'!$N$183</f>
        <v>0</v>
      </c>
      <c r="BG10" s="582">
        <f>'Учет 3б'!$N$243</f>
        <v>0</v>
      </c>
      <c r="BH10" s="582">
        <f>'Учет 3б'!$N$303</f>
        <v>0</v>
      </c>
      <c r="BI10" s="582">
        <f>'Учет 3б'!$N$363</f>
        <v>0</v>
      </c>
      <c r="BJ10" s="582">
        <f>'Учет 3б'!$N$437</f>
        <v>0</v>
      </c>
      <c r="BK10" s="582">
        <f>'Учет 3б'!$N$497</f>
        <v>0</v>
      </c>
      <c r="BL10" s="582">
        <f>'Учет 3б'!$N$557</f>
        <v>0</v>
      </c>
      <c r="BM10" s="582">
        <f>'Учет 3б'!$N$617</f>
        <v>0</v>
      </c>
      <c r="BN10" s="582">
        <f>'Учет 3б'!$N$677</f>
        <v>0</v>
      </c>
      <c r="BO10" s="582">
        <f>'Учет 3б'!$N$737</f>
        <v>0</v>
      </c>
      <c r="BP10" s="582">
        <f>'Учет 3б'!$N$811</f>
        <v>0</v>
      </c>
      <c r="BQ10" s="582">
        <f>'Учет 3б'!$N$871</f>
        <v>0</v>
      </c>
      <c r="BR10" s="582">
        <f>'Учет 3б'!$N$931</f>
        <v>0</v>
      </c>
      <c r="BS10" s="582">
        <f>'Учет 3б'!$N$991</f>
        <v>0</v>
      </c>
      <c r="BT10" s="582">
        <f>'Учет 3б'!$N$1051</f>
        <v>0</v>
      </c>
      <c r="BU10" s="582">
        <f>'Учет 3б'!$N$1111</f>
        <v>0</v>
      </c>
      <c r="BV10" s="582">
        <f>'Учет 4б'!$N$63</f>
        <v>0</v>
      </c>
      <c r="BW10" s="582">
        <f>'Учет 4б'!$N$123</f>
        <v>0</v>
      </c>
      <c r="BX10" s="582">
        <f>'Учет 4б'!$N$183</f>
        <v>0</v>
      </c>
      <c r="BY10" s="582">
        <f>'Учет 4б'!$N$243</f>
        <v>0</v>
      </c>
      <c r="BZ10" s="582">
        <f>'Учет 4б'!$N$303</f>
        <v>0</v>
      </c>
      <c r="CA10" s="582">
        <f>'Учет 4б'!$N$363</f>
        <v>0</v>
      </c>
      <c r="CB10" s="582">
        <f>'Учет 4б'!$N$437</f>
        <v>0</v>
      </c>
      <c r="CC10" s="582">
        <f>'Учет 4б'!$N$497</f>
        <v>0</v>
      </c>
      <c r="CD10" s="582">
        <f>'Учет 4б'!$N$557</f>
        <v>0</v>
      </c>
      <c r="CE10" s="582">
        <f>'Учет 4б'!$N$617</f>
        <v>0</v>
      </c>
      <c r="CF10" s="582">
        <f>'Учет 4б'!$N$677</f>
        <v>0</v>
      </c>
      <c r="CG10" s="582">
        <f>'Учет 4б'!$N$737</f>
        <v>0</v>
      </c>
      <c r="CH10" s="582">
        <f>'Учет 4б'!$N$811</f>
        <v>0</v>
      </c>
      <c r="CI10" s="582">
        <f>'Учет 4б'!$N$871</f>
        <v>0</v>
      </c>
      <c r="CJ10" s="582">
        <f>'Учет 4б'!$N$931</f>
        <v>0</v>
      </c>
      <c r="CK10" s="582">
        <f>'Учет 4б'!$N$991</f>
        <v>0</v>
      </c>
      <c r="CL10" s="582">
        <f>'Учет 4б'!$N$1051</f>
        <v>0</v>
      </c>
      <c r="CM10" s="582">
        <f>'Учет 4б'!$N$1111</f>
        <v>0</v>
      </c>
      <c r="CN10" s="611">
        <f t="shared" si="2"/>
        <v>0</v>
      </c>
    </row>
    <row r="11" spans="1:109" ht="12.75" hidden="1" customHeight="1">
      <c r="A11" s="594" t="str">
        <f t="shared" si="0"/>
        <v>ВМП</v>
      </c>
      <c r="B11" s="596">
        <f>'Учет 1б'!$O$1020</f>
        <v>0</v>
      </c>
      <c r="C11" s="596">
        <f>'Учет 2б'!$O$1139</f>
        <v>0</v>
      </c>
      <c r="D11" s="596">
        <f>'Учет 3б'!$O$1139</f>
        <v>0</v>
      </c>
      <c r="E11" s="596">
        <f>'Учет 4б'!$O$1139</f>
        <v>0</v>
      </c>
      <c r="F11" s="590" t="str">
        <f t="shared" si="1"/>
        <v>ВМП</v>
      </c>
      <c r="G11" s="592">
        <f>'Учет 1б'!$O$257</f>
        <v>0</v>
      </c>
      <c r="H11" s="592">
        <f>'Учет 1б'!$O$631</f>
        <v>0</v>
      </c>
      <c r="I11" s="592">
        <f>'Учет 1б'!$O$1005</f>
        <v>0</v>
      </c>
      <c r="J11" s="592">
        <f>'Учет 2б'!$O$376</f>
        <v>0</v>
      </c>
      <c r="K11" s="592">
        <f>'Учет 2б'!$O$750</f>
        <v>0</v>
      </c>
      <c r="L11" s="592">
        <f>'Учет 2б'!$O$1124</f>
        <v>0</v>
      </c>
      <c r="M11" s="592">
        <f>'Учет 3б'!$O$376</f>
        <v>0</v>
      </c>
      <c r="N11" s="592">
        <f>'Учет 3б'!$O$750</f>
        <v>0</v>
      </c>
      <c r="O11" s="592">
        <f>'Учет 3б'!$O$1124</f>
        <v>0</v>
      </c>
      <c r="P11" s="592">
        <f>'Учет 4б'!$O$376</f>
        <v>0</v>
      </c>
      <c r="Q11" s="592">
        <f>'Учет 4б'!$O$750</f>
        <v>0</v>
      </c>
      <c r="R11" s="592">
        <f>'Учет 4б'!$O$1124</f>
        <v>0</v>
      </c>
      <c r="S11" s="579" t="s">
        <v>399</v>
      </c>
      <c r="T11" s="582">
        <f>'Учет 1б'!$O$63</f>
        <v>0</v>
      </c>
      <c r="U11" s="582">
        <f>'Учет 1б'!$O$123</f>
        <v>0</v>
      </c>
      <c r="V11" s="582">
        <f>'Учет 1б'!$O$183</f>
        <v>0</v>
      </c>
      <c r="W11" s="582">
        <f>'Учет 1б'!$O$243</f>
        <v>0</v>
      </c>
      <c r="X11" s="582" t="e">
        <f>'Учет 1б'!#REF!</f>
        <v>#REF!</v>
      </c>
      <c r="Y11" s="582" t="e">
        <f>'Учет 1б'!#REF!</f>
        <v>#REF!</v>
      </c>
      <c r="Z11" s="582">
        <f>'Учет 1б'!$O$318</f>
        <v>0</v>
      </c>
      <c r="AA11" s="582">
        <f>'Учет 1б'!$O$378</f>
        <v>0</v>
      </c>
      <c r="AB11" s="582">
        <f>'Учет 1б'!$O$438</f>
        <v>0</v>
      </c>
      <c r="AC11" s="582">
        <f>'Учет 1б'!$O$498</f>
        <v>0</v>
      </c>
      <c r="AD11" s="582">
        <f>'Учет 1б'!$O$558</f>
        <v>0</v>
      </c>
      <c r="AE11" s="582">
        <f>'Учет 1б'!$O$618</f>
        <v>0</v>
      </c>
      <c r="AF11" s="582">
        <f>'Учет 1б'!$O$692</f>
        <v>0</v>
      </c>
      <c r="AG11" s="582">
        <f>'Учет 1б'!$O$752</f>
        <v>0</v>
      </c>
      <c r="AH11" s="582">
        <f>'Учет 1б'!$O$812</f>
        <v>0</v>
      </c>
      <c r="AI11" s="582">
        <f>'Учет 1б'!$O$872</f>
        <v>0</v>
      </c>
      <c r="AJ11" s="582">
        <f>'Учет 1б'!$O$932</f>
        <v>0</v>
      </c>
      <c r="AK11" s="582">
        <f>'Учет 1б'!$O$992</f>
        <v>0</v>
      </c>
      <c r="AL11" s="582">
        <f>'Учет 2б'!$O$63</f>
        <v>0</v>
      </c>
      <c r="AM11" s="582">
        <f>'Учет 2б'!$O$123</f>
        <v>0</v>
      </c>
      <c r="AN11" s="582">
        <f>'Учет 2б'!$O$183</f>
        <v>0</v>
      </c>
      <c r="AO11" s="582">
        <f>'Учет 2б'!$O$243</f>
        <v>0</v>
      </c>
      <c r="AP11" s="582">
        <f>'Учет 2б'!$O$303</f>
        <v>0</v>
      </c>
      <c r="AQ11" s="582">
        <f>'Учет 2б'!$O$363</f>
        <v>0</v>
      </c>
      <c r="AR11" s="582">
        <f>'Учет 2б'!$O$437</f>
        <v>0</v>
      </c>
      <c r="AS11" s="582">
        <f>'Учет 2б'!$O$497</f>
        <v>0</v>
      </c>
      <c r="AT11" s="582">
        <f>'Учет 2б'!$O$557</f>
        <v>0</v>
      </c>
      <c r="AU11" s="582">
        <f>'Учет 2б'!$O$617</f>
        <v>0</v>
      </c>
      <c r="AV11" s="582">
        <f>'Учет 2б'!$O$677</f>
        <v>0</v>
      </c>
      <c r="AW11" s="582">
        <f>'Учет 2б'!$O$737</f>
        <v>0</v>
      </c>
      <c r="AX11" s="582">
        <f>'Учет 2б'!$O$811</f>
        <v>0</v>
      </c>
      <c r="AY11" s="582">
        <f>'Учет 2б'!$O$871</f>
        <v>0</v>
      </c>
      <c r="AZ11" s="582">
        <f>'Учет 2б'!$O$931</f>
        <v>0</v>
      </c>
      <c r="BA11" s="582">
        <f>'Учет 2б'!$O$991</f>
        <v>0</v>
      </c>
      <c r="BB11" s="582">
        <f>'Учет 2б'!$O$1051</f>
        <v>0</v>
      </c>
      <c r="BC11" s="582">
        <f>'Учет 2б'!$O$1111</f>
        <v>0</v>
      </c>
      <c r="BD11" s="582">
        <f>'Учет 3б'!$O$63</f>
        <v>0</v>
      </c>
      <c r="BE11" s="582">
        <f>'Учет 3б'!$O$123</f>
        <v>0</v>
      </c>
      <c r="BF11" s="582">
        <f>'Учет 3б'!$O$183</f>
        <v>0</v>
      </c>
      <c r="BG11" s="582">
        <f>'Учет 3б'!$O$243</f>
        <v>0</v>
      </c>
      <c r="BH11" s="582">
        <f>'Учет 3б'!$O$303</f>
        <v>0</v>
      </c>
      <c r="BI11" s="582">
        <f>'Учет 3б'!$O$363</f>
        <v>0</v>
      </c>
      <c r="BJ11" s="582">
        <f>'Учет 3б'!$O$437</f>
        <v>0</v>
      </c>
      <c r="BK11" s="582">
        <f>'Учет 3б'!$O$497</f>
        <v>0</v>
      </c>
      <c r="BL11" s="582">
        <f>'Учет 3б'!$O$557</f>
        <v>0</v>
      </c>
      <c r="BM11" s="582">
        <f>'Учет 3б'!$O$617</f>
        <v>0</v>
      </c>
      <c r="BN11" s="582">
        <f>'Учет 3б'!$O$677</f>
        <v>0</v>
      </c>
      <c r="BO11" s="582">
        <f>'Учет 3б'!$O$737</f>
        <v>0</v>
      </c>
      <c r="BP11" s="582">
        <f>'Учет 3б'!$O$811</f>
        <v>0</v>
      </c>
      <c r="BQ11" s="582">
        <f>'Учет 3б'!$O$871</f>
        <v>0</v>
      </c>
      <c r="BR11" s="582">
        <f>'Учет 3б'!$O$931</f>
        <v>0</v>
      </c>
      <c r="BS11" s="582">
        <f>'Учет 3б'!$O$991</f>
        <v>0</v>
      </c>
      <c r="BT11" s="582">
        <f>'Учет 3б'!$O$1051</f>
        <v>0</v>
      </c>
      <c r="BU11" s="582">
        <f>'Учет 3б'!$O$1111</f>
        <v>0</v>
      </c>
      <c r="BV11" s="582">
        <f>'Учет 4б'!$O$63</f>
        <v>0</v>
      </c>
      <c r="BW11" s="582">
        <f>'Учет 4б'!$O$123</f>
        <v>0</v>
      </c>
      <c r="BX11" s="582">
        <f>'Учет 4б'!$O$183</f>
        <v>0</v>
      </c>
      <c r="BY11" s="582">
        <f>'Учет 4б'!$O$243</f>
        <v>0</v>
      </c>
      <c r="BZ11" s="582">
        <f>'Учет 4б'!$O$303</f>
        <v>0</v>
      </c>
      <c r="CA11" s="582">
        <f>'Учет 4б'!$O$363</f>
        <v>0</v>
      </c>
      <c r="CB11" s="582">
        <f>'Учет 4б'!$O$437</f>
        <v>0</v>
      </c>
      <c r="CC11" s="582">
        <f>'Учет 4б'!$O$497</f>
        <v>0</v>
      </c>
      <c r="CD11" s="582">
        <f>'Учет 4б'!$O$557</f>
        <v>0</v>
      </c>
      <c r="CE11" s="582">
        <f>'Учет 4б'!$O$617</f>
        <v>0</v>
      </c>
      <c r="CF11" s="582">
        <f>'Учет 4б'!$O$677</f>
        <v>0</v>
      </c>
      <c r="CG11" s="582">
        <f>'Учет 4б'!$O$737</f>
        <v>0</v>
      </c>
      <c r="CH11" s="582">
        <f>'Учет 4б'!$O$811</f>
        <v>0</v>
      </c>
      <c r="CI11" s="582">
        <f>'Учет 4б'!$O$871</f>
        <v>0</v>
      </c>
      <c r="CJ11" s="582">
        <f>'Учет 4б'!$O$931</f>
        <v>0</v>
      </c>
      <c r="CK11" s="582">
        <f>'Учет 4б'!$O$991</f>
        <v>0</v>
      </c>
      <c r="CL11" s="582">
        <f>'Учет 4б'!$O$1051</f>
        <v>0</v>
      </c>
      <c r="CM11" s="582">
        <f>'Учет 4б'!$O$1111</f>
        <v>0</v>
      </c>
      <c r="CN11" s="611">
        <f t="shared" si="2"/>
        <v>0</v>
      </c>
    </row>
    <row r="12" spans="1:109" hidden="1">
      <c r="A12" s="594" t="str">
        <f t="shared" si="0"/>
        <v>ОГП</v>
      </c>
      <c r="B12" s="596">
        <f>'Учет 1б'!$P$1020</f>
        <v>0</v>
      </c>
      <c r="C12" s="596">
        <f>'Учет 2б'!$P$1139</f>
        <v>0</v>
      </c>
      <c r="D12" s="596">
        <f>'Учет 3б'!$P$1139</f>
        <v>0</v>
      </c>
      <c r="E12" s="596">
        <f>'Учет 4б'!$P$1139</f>
        <v>0</v>
      </c>
      <c r="F12" s="590" t="str">
        <f t="shared" si="1"/>
        <v>ОГП</v>
      </c>
      <c r="G12" s="592">
        <f>'Учет 1б'!$P$257</f>
        <v>0</v>
      </c>
      <c r="H12" s="592">
        <f>'Учет 1б'!$P$631</f>
        <v>0</v>
      </c>
      <c r="I12" s="592">
        <f>'Учет 1б'!$P$1005</f>
        <v>0</v>
      </c>
      <c r="J12" s="592">
        <f>'Учет 2б'!$P$376</f>
        <v>0</v>
      </c>
      <c r="K12" s="592">
        <f>'Учет 2б'!$P$750</f>
        <v>0</v>
      </c>
      <c r="L12" s="592">
        <f>'Учет 2б'!$P$1124</f>
        <v>0</v>
      </c>
      <c r="M12" s="592">
        <f>'Учет 3б'!$P$376</f>
        <v>0</v>
      </c>
      <c r="N12" s="592">
        <f>'Учет 3б'!$P$750</f>
        <v>0</v>
      </c>
      <c r="O12" s="592">
        <f>'Учет 3б'!$P$1124</f>
        <v>0</v>
      </c>
      <c r="P12" s="592">
        <f>'Учет 4б'!$P$376</f>
        <v>0</v>
      </c>
      <c r="Q12" s="592">
        <f>'Учет 4б'!$P$750</f>
        <v>0</v>
      </c>
      <c r="R12" s="592">
        <f>'Учет 4б'!$P$1124</f>
        <v>0</v>
      </c>
      <c r="S12" s="579" t="s">
        <v>400</v>
      </c>
      <c r="T12" s="582">
        <f>'Учет 1б'!$P$63</f>
        <v>0</v>
      </c>
      <c r="U12" s="582">
        <f>'Учет 1б'!$P$123</f>
        <v>0</v>
      </c>
      <c r="V12" s="582">
        <f>'Учет 1б'!$P$183</f>
        <v>0</v>
      </c>
      <c r="W12" s="582">
        <f>'Учет 1б'!$P$243</f>
        <v>0</v>
      </c>
      <c r="X12" s="582" t="e">
        <f>'Учет 1б'!#REF!</f>
        <v>#REF!</v>
      </c>
      <c r="Y12" s="582" t="e">
        <f>'Учет 1б'!#REF!</f>
        <v>#REF!</v>
      </c>
      <c r="Z12" s="582">
        <f>'Учет 1б'!$P$318</f>
        <v>0</v>
      </c>
      <c r="AA12" s="582">
        <f>'Учет 1б'!$P$378</f>
        <v>0</v>
      </c>
      <c r="AB12" s="582">
        <f>'Учет 1б'!$P$438</f>
        <v>0</v>
      </c>
      <c r="AC12" s="582">
        <f>'Учет 1б'!$P$498</f>
        <v>0</v>
      </c>
      <c r="AD12" s="582">
        <f>'Учет 1б'!$P$558</f>
        <v>0</v>
      </c>
      <c r="AE12" s="582">
        <f>'Учет 1б'!$P$618</f>
        <v>0</v>
      </c>
      <c r="AF12" s="582">
        <f>'Учет 1б'!$P$692</f>
        <v>0</v>
      </c>
      <c r="AG12" s="582">
        <f>'Учет 1б'!$P$752</f>
        <v>0</v>
      </c>
      <c r="AH12" s="582">
        <f>'Учет 1б'!$P$812</f>
        <v>0</v>
      </c>
      <c r="AI12" s="582">
        <f>'Учет 1б'!$P$872</f>
        <v>0</v>
      </c>
      <c r="AJ12" s="582">
        <f>'Учет 1б'!$P$932</f>
        <v>0</v>
      </c>
      <c r="AK12" s="582">
        <f>'Учет 1б'!$P$992</f>
        <v>0</v>
      </c>
      <c r="AL12" s="582">
        <f>'Учет 2б'!$P$63</f>
        <v>0</v>
      </c>
      <c r="AM12" s="582">
        <f>'Учет 2б'!$P$123</f>
        <v>0</v>
      </c>
      <c r="AN12" s="582">
        <f>'Учет 2б'!$P$183</f>
        <v>0</v>
      </c>
      <c r="AO12" s="582">
        <f>'Учет 2б'!$P$243</f>
        <v>0</v>
      </c>
      <c r="AP12" s="582">
        <f>'Учет 2б'!$P$303</f>
        <v>0</v>
      </c>
      <c r="AQ12" s="582">
        <f>'Учет 2б'!$P$363</f>
        <v>0</v>
      </c>
      <c r="AR12" s="582">
        <f>'Учет 2б'!$P$437</f>
        <v>0</v>
      </c>
      <c r="AS12" s="582">
        <f>'Учет 2б'!$P$497</f>
        <v>0</v>
      </c>
      <c r="AT12" s="582">
        <f>'Учет 2б'!$P$557</f>
        <v>0</v>
      </c>
      <c r="AU12" s="582">
        <f>'Учет 2б'!$P$617</f>
        <v>0</v>
      </c>
      <c r="AV12" s="582">
        <f>'Учет 2б'!$P$677</f>
        <v>0</v>
      </c>
      <c r="AW12" s="582">
        <f>'Учет 2б'!$P$737</f>
        <v>0</v>
      </c>
      <c r="AX12" s="582">
        <f>'Учет 2б'!$P$811</f>
        <v>0</v>
      </c>
      <c r="AY12" s="582">
        <f>'Учет 2б'!$P$871</f>
        <v>0</v>
      </c>
      <c r="AZ12" s="582">
        <f>'Учет 2б'!$P$931</f>
        <v>0</v>
      </c>
      <c r="BA12" s="582">
        <f>'Учет 2б'!$P$991</f>
        <v>0</v>
      </c>
      <c r="BB12" s="582">
        <f>'Учет 2б'!$P$1051</f>
        <v>0</v>
      </c>
      <c r="BC12" s="582">
        <f>'Учет 2б'!$P$1111</f>
        <v>0</v>
      </c>
      <c r="BD12" s="582">
        <f>'Учет 3б'!$P$63</f>
        <v>0</v>
      </c>
      <c r="BE12" s="582">
        <f>'Учет 3б'!$P$123</f>
        <v>0</v>
      </c>
      <c r="BF12" s="582">
        <f>'Учет 3б'!$P$183</f>
        <v>0</v>
      </c>
      <c r="BG12" s="582">
        <f>'Учет 3б'!$P$243</f>
        <v>0</v>
      </c>
      <c r="BH12" s="582">
        <f>'Учет 3б'!$P$303</f>
        <v>0</v>
      </c>
      <c r="BI12" s="582">
        <f>'Учет 3б'!$P$363</f>
        <v>0</v>
      </c>
      <c r="BJ12" s="582">
        <f>'Учет 3б'!$P$437</f>
        <v>0</v>
      </c>
      <c r="BK12" s="582">
        <f>'Учет 3б'!$P$497</f>
        <v>0</v>
      </c>
      <c r="BL12" s="582">
        <f>'Учет 3б'!$P$557</f>
        <v>0</v>
      </c>
      <c r="BM12" s="582">
        <f>'Учет 3б'!$P$617</f>
        <v>0</v>
      </c>
      <c r="BN12" s="582">
        <f>'Учет 3б'!$P$677</f>
        <v>0</v>
      </c>
      <c r="BO12" s="582">
        <f>'Учет 3б'!$P$737</f>
        <v>0</v>
      </c>
      <c r="BP12" s="582">
        <f>'Учет 3б'!$P$811</f>
        <v>0</v>
      </c>
      <c r="BQ12" s="582">
        <f>'Учет 3б'!$P$871</f>
        <v>0</v>
      </c>
      <c r="BR12" s="582">
        <f>'Учет 3б'!$P$931</f>
        <v>0</v>
      </c>
      <c r="BS12" s="582">
        <f>'Учет 3б'!$P$991</f>
        <v>0</v>
      </c>
      <c r="BT12" s="582">
        <f>'Учет 3б'!$P$1051</f>
        <v>0</v>
      </c>
      <c r="BU12" s="582">
        <f>'Учет 3б'!$P$1111</f>
        <v>0</v>
      </c>
      <c r="BV12" s="582">
        <f>'Учет 4б'!$P$63</f>
        <v>0</v>
      </c>
      <c r="BW12" s="582">
        <f>'Учет 4б'!$P$123</f>
        <v>0</v>
      </c>
      <c r="BX12" s="582">
        <f>'Учет 4б'!$P$183</f>
        <v>0</v>
      </c>
      <c r="BY12" s="582">
        <f>'Учет 4б'!$P$243</f>
        <v>0</v>
      </c>
      <c r="BZ12" s="582">
        <f>'Учет 4б'!$P$303</f>
        <v>0</v>
      </c>
      <c r="CA12" s="582">
        <f>'Учет 4б'!$P$363</f>
        <v>0</v>
      </c>
      <c r="CB12" s="582">
        <f>'Учет 4б'!$P$437</f>
        <v>0</v>
      </c>
      <c r="CC12" s="582">
        <f>'Учет 4б'!$P$497</f>
        <v>0</v>
      </c>
      <c r="CD12" s="582">
        <f>'Учет 4б'!$P$557</f>
        <v>0</v>
      </c>
      <c r="CE12" s="582">
        <f>'Учет 4б'!$P$617</f>
        <v>0</v>
      </c>
      <c r="CF12" s="582">
        <f>'Учет 4б'!$P$677</f>
        <v>0</v>
      </c>
      <c r="CG12" s="582">
        <f>'Учет 4б'!$P$737</f>
        <v>0</v>
      </c>
      <c r="CH12" s="582">
        <f>'Учет 4б'!$P$811</f>
        <v>0</v>
      </c>
      <c r="CI12" s="582">
        <f>'Учет 4б'!$P$871</f>
        <v>0</v>
      </c>
      <c r="CJ12" s="582">
        <f>'Учет 4б'!$P$931</f>
        <v>0</v>
      </c>
      <c r="CK12" s="582">
        <f>'Учет 4б'!$P$991</f>
        <v>0</v>
      </c>
      <c r="CL12" s="582">
        <f>'Учет 4б'!$P$1051</f>
        <v>0</v>
      </c>
      <c r="CM12" s="582">
        <f>'Учет 4б'!$P$1111</f>
        <v>0</v>
      </c>
      <c r="CN12" s="611">
        <f t="shared" si="2"/>
        <v>0</v>
      </c>
    </row>
    <row r="13" spans="1:109" ht="12.75" hidden="1" customHeight="1">
      <c r="A13" s="594" t="str">
        <f t="shared" si="0"/>
        <v>ТАК</v>
      </c>
      <c r="B13" s="596">
        <f>'Учет 1б'!$Q$1020</f>
        <v>0</v>
      </c>
      <c r="C13" s="596">
        <f>'Учет 2б'!$Q$1139</f>
        <v>0</v>
      </c>
      <c r="D13" s="596">
        <f>'Учет 3б'!$Q$1139</f>
        <v>0</v>
      </c>
      <c r="E13" s="596">
        <f>'Учет 4б'!$Q$1139</f>
        <v>0</v>
      </c>
      <c r="F13" s="590" t="str">
        <f t="shared" si="1"/>
        <v>ТАК</v>
      </c>
      <c r="G13" s="592">
        <f>'Учет 1б'!$Q$257</f>
        <v>0</v>
      </c>
      <c r="H13" s="592">
        <f>'Учет 1б'!$Q$631</f>
        <v>0</v>
      </c>
      <c r="I13" s="592">
        <f>'Учет 1б'!$Q$1005</f>
        <v>0</v>
      </c>
      <c r="J13" s="592">
        <f>'Учет 2б'!$Q$376</f>
        <v>0</v>
      </c>
      <c r="K13" s="592">
        <f>'Учет 2б'!$Q$750</f>
        <v>0</v>
      </c>
      <c r="L13" s="592">
        <f>'Учет 2б'!$Q$1124</f>
        <v>0</v>
      </c>
      <c r="M13" s="592">
        <f>'Учет 3б'!$Q$376</f>
        <v>0</v>
      </c>
      <c r="N13" s="592">
        <f>'Учет 3б'!$Q$750</f>
        <v>0</v>
      </c>
      <c r="O13" s="592">
        <f>'Учет 3б'!$Q$1124</f>
        <v>0</v>
      </c>
      <c r="P13" s="592">
        <f>'Учет 4б'!$Q$376</f>
        <v>0</v>
      </c>
      <c r="Q13" s="592">
        <f>'Учет 4б'!$Q$750</f>
        <v>0</v>
      </c>
      <c r="R13" s="592">
        <f>'Учет 4б'!$Q$1124</f>
        <v>0</v>
      </c>
      <c r="S13" s="579" t="s">
        <v>19</v>
      </c>
      <c r="T13" s="582">
        <f>'Учет 1б'!$Q$63</f>
        <v>0</v>
      </c>
      <c r="U13" s="582">
        <f>'Учет 1б'!$Q$123</f>
        <v>0</v>
      </c>
      <c r="V13" s="582">
        <f>'Учет 1б'!$Q$183</f>
        <v>0</v>
      </c>
      <c r="W13" s="582">
        <f>'Учет 1б'!$Q$243</f>
        <v>0</v>
      </c>
      <c r="X13" s="582" t="e">
        <f>'Учет 1б'!#REF!</f>
        <v>#REF!</v>
      </c>
      <c r="Y13" s="582" t="e">
        <f>'Учет 1б'!#REF!</f>
        <v>#REF!</v>
      </c>
      <c r="Z13" s="582">
        <f>'Учет 1б'!$Q$318</f>
        <v>0</v>
      </c>
      <c r="AA13" s="582">
        <f>'Учет 1б'!$Q$378</f>
        <v>0</v>
      </c>
      <c r="AB13" s="582">
        <f>'Учет 1б'!$Q$438</f>
        <v>0</v>
      </c>
      <c r="AC13" s="582">
        <f>'Учет 1б'!$Q$498</f>
        <v>0</v>
      </c>
      <c r="AD13" s="582">
        <f>'Учет 1б'!$Q$558</f>
        <v>0</v>
      </c>
      <c r="AE13" s="582">
        <f>'Учет 1б'!$Q$618</f>
        <v>0</v>
      </c>
      <c r="AF13" s="582">
        <f>'Учет 1б'!$Q$692</f>
        <v>0</v>
      </c>
      <c r="AG13" s="582">
        <f>'Учет 1б'!$Q$752</f>
        <v>0</v>
      </c>
      <c r="AH13" s="582">
        <f>'Учет 1б'!$Q$812</f>
        <v>0</v>
      </c>
      <c r="AI13" s="582">
        <f>'Учет 1б'!$Q$872</f>
        <v>0</v>
      </c>
      <c r="AJ13" s="582">
        <f>'Учет 1б'!$Q$932</f>
        <v>0</v>
      </c>
      <c r="AK13" s="582">
        <f>'Учет 1б'!$Q$992</f>
        <v>0</v>
      </c>
      <c r="AL13" s="582">
        <f>'Учет 2б'!$Q$63</f>
        <v>0</v>
      </c>
      <c r="AM13" s="582">
        <f>'Учет 2б'!$Q$123</f>
        <v>0</v>
      </c>
      <c r="AN13" s="582">
        <f>'Учет 2б'!$Q$183</f>
        <v>0</v>
      </c>
      <c r="AO13" s="582">
        <f>'Учет 2б'!$Q$243</f>
        <v>0</v>
      </c>
      <c r="AP13" s="582">
        <f>'Учет 2б'!$Q$303</f>
        <v>0</v>
      </c>
      <c r="AQ13" s="582">
        <f>'Учет 2б'!$Q$363</f>
        <v>0</v>
      </c>
      <c r="AR13" s="582">
        <f>'Учет 2б'!$Q$437</f>
        <v>0</v>
      </c>
      <c r="AS13" s="582">
        <f>'Учет 2б'!$Q$497</f>
        <v>0</v>
      </c>
      <c r="AT13" s="582">
        <f>'Учет 2б'!$Q$557</f>
        <v>0</v>
      </c>
      <c r="AU13" s="582">
        <f>'Учет 2б'!$Q$617</f>
        <v>0</v>
      </c>
      <c r="AV13" s="582">
        <f>'Учет 2б'!$Q$677</f>
        <v>0</v>
      </c>
      <c r="AW13" s="582">
        <f>'Учет 2б'!$Q$737</f>
        <v>0</v>
      </c>
      <c r="AX13" s="582">
        <f>'Учет 2б'!$Q$811</f>
        <v>0</v>
      </c>
      <c r="AY13" s="582">
        <f>'Учет 2б'!$Q$871</f>
        <v>0</v>
      </c>
      <c r="AZ13" s="582">
        <f>'Учет 2б'!$Q$931</f>
        <v>0</v>
      </c>
      <c r="BA13" s="582">
        <f>'Учет 2б'!$Q$991</f>
        <v>0</v>
      </c>
      <c r="BB13" s="582">
        <f>'Учет 2б'!$Q$1051</f>
        <v>0</v>
      </c>
      <c r="BC13" s="582">
        <f>'Учет 2б'!$Q$1111</f>
        <v>0</v>
      </c>
      <c r="BD13" s="582">
        <f>'Учет 3б'!$Q$63</f>
        <v>0</v>
      </c>
      <c r="BE13" s="582">
        <f>'Учет 3б'!$Q$123</f>
        <v>0</v>
      </c>
      <c r="BF13" s="582">
        <f>'Учет 3б'!$Q$183</f>
        <v>0</v>
      </c>
      <c r="BG13" s="582">
        <f>'Учет 3б'!$Q$243</f>
        <v>0</v>
      </c>
      <c r="BH13" s="582">
        <f>'Учет 3б'!$Q$303</f>
        <v>0</v>
      </c>
      <c r="BI13" s="582">
        <f>'Учет 3б'!$Q$363</f>
        <v>0</v>
      </c>
      <c r="BJ13" s="582">
        <f>'Учет 3б'!$Q$437</f>
        <v>0</v>
      </c>
      <c r="BK13" s="582">
        <f>'Учет 3б'!$Q$497</f>
        <v>0</v>
      </c>
      <c r="BL13" s="582">
        <f>'Учет 3б'!$Q$557</f>
        <v>0</v>
      </c>
      <c r="BM13" s="582">
        <f>'Учет 3б'!$Q$617</f>
        <v>0</v>
      </c>
      <c r="BN13" s="582">
        <f>'Учет 3б'!$Q$677</f>
        <v>0</v>
      </c>
      <c r="BO13" s="582">
        <f>'Учет 3б'!$Q$737</f>
        <v>0</v>
      </c>
      <c r="BP13" s="582">
        <f>'Учет 3б'!$Q$811</f>
        <v>0</v>
      </c>
      <c r="BQ13" s="582">
        <f>'Учет 3б'!$Q$871</f>
        <v>0</v>
      </c>
      <c r="BR13" s="582">
        <f>'Учет 3б'!$Q$931</f>
        <v>0</v>
      </c>
      <c r="BS13" s="582">
        <f>'Учет 3б'!$Q$991</f>
        <v>0</v>
      </c>
      <c r="BT13" s="582">
        <f>'Учет 3б'!$Q$1051</f>
        <v>0</v>
      </c>
      <c r="BU13" s="582">
        <f>'Учет 3б'!$Q$1111</f>
        <v>0</v>
      </c>
      <c r="BV13" s="582">
        <f>'Учет 4б'!$Q$63</f>
        <v>0</v>
      </c>
      <c r="BW13" s="582">
        <f>'Учет 4б'!$Q$123</f>
        <v>0</v>
      </c>
      <c r="BX13" s="582">
        <f>'Учет 4б'!$Q$183</f>
        <v>0</v>
      </c>
      <c r="BY13" s="582">
        <f>'Учет 4б'!$Q$243</f>
        <v>0</v>
      </c>
      <c r="BZ13" s="582">
        <f>'Учет 4б'!$Q$303</f>
        <v>0</v>
      </c>
      <c r="CA13" s="582">
        <f>'Учет 4б'!$Q$363</f>
        <v>0</v>
      </c>
      <c r="CB13" s="582">
        <f>'Учет 4б'!$Q$437</f>
        <v>0</v>
      </c>
      <c r="CC13" s="582">
        <f>'Учет 4б'!$Q$497</f>
        <v>0</v>
      </c>
      <c r="CD13" s="582">
        <f>'Учет 4б'!$Q$557</f>
        <v>0</v>
      </c>
      <c r="CE13" s="582">
        <f>'Учет 4б'!$Q$617</f>
        <v>0</v>
      </c>
      <c r="CF13" s="582">
        <f>'Учет 4б'!$Q$677</f>
        <v>0</v>
      </c>
      <c r="CG13" s="582">
        <f>'Учет 4б'!$Q$737</f>
        <v>0</v>
      </c>
      <c r="CH13" s="582">
        <f>'Учет 4б'!$Q$811</f>
        <v>0</v>
      </c>
      <c r="CI13" s="582">
        <f>'Учет 4б'!$Q$871</f>
        <v>0</v>
      </c>
      <c r="CJ13" s="582">
        <f>'Учет 4б'!$Q$931</f>
        <v>0</v>
      </c>
      <c r="CK13" s="582">
        <f>'Учет 4б'!$Q$991</f>
        <v>0</v>
      </c>
      <c r="CL13" s="582">
        <f>'Учет 4б'!$Q$1051</f>
        <v>0</v>
      </c>
      <c r="CM13" s="582">
        <f>'Учет 4б'!$Q$1111</f>
        <v>0</v>
      </c>
      <c r="CN13" s="611">
        <f t="shared" si="2"/>
        <v>0</v>
      </c>
    </row>
    <row r="14" spans="1:109" ht="12.75" customHeight="1">
      <c r="A14" s="594" t="str">
        <f t="shared" si="0"/>
        <v>ОВП</v>
      </c>
      <c r="B14" s="596">
        <f>'Учет 1б'!$R$1020</f>
        <v>0</v>
      </c>
      <c r="C14" s="596">
        <f>'Учет 2б'!$R$1139</f>
        <v>0</v>
      </c>
      <c r="D14" s="596">
        <f>'Учет 3б'!$R$1139</f>
        <v>0</v>
      </c>
      <c r="E14" s="596">
        <f>'Учет 4б'!$R$1139</f>
        <v>0</v>
      </c>
      <c r="F14" s="590" t="str">
        <f t="shared" si="1"/>
        <v>ОВП</v>
      </c>
      <c r="G14" s="592">
        <f>'Учет 1б'!$R$257</f>
        <v>0</v>
      </c>
      <c r="H14" s="592">
        <f>'Учет 1б'!$R$631</f>
        <v>0</v>
      </c>
      <c r="I14" s="592">
        <f>'Учет 1б'!$R$1005</f>
        <v>0</v>
      </c>
      <c r="J14" s="592">
        <f>'Учет 2б'!$R$376</f>
        <v>0</v>
      </c>
      <c r="K14" s="592">
        <f>'Учет 2б'!$R$750</f>
        <v>0</v>
      </c>
      <c r="L14" s="592">
        <f>'Учет 2б'!$R$1124</f>
        <v>0</v>
      </c>
      <c r="M14" s="592">
        <f>'Учет 3б'!$R$376</f>
        <v>0</v>
      </c>
      <c r="N14" s="592">
        <f>'Учет 3б'!$R$750</f>
        <v>0</v>
      </c>
      <c r="O14" s="592">
        <f>'Учет 3б'!$R$1124</f>
        <v>0</v>
      </c>
      <c r="P14" s="592">
        <f>'Учет 4б'!$R$376</f>
        <v>0</v>
      </c>
      <c r="Q14" s="592">
        <f>'Учет 4б'!$R$750</f>
        <v>0</v>
      </c>
      <c r="R14" s="592">
        <f>'Учет 4б'!$R$1124</f>
        <v>0</v>
      </c>
      <c r="S14" s="579" t="s">
        <v>264</v>
      </c>
      <c r="T14" s="582">
        <f>'Учет 1б'!$R$63</f>
        <v>0</v>
      </c>
      <c r="U14" s="582">
        <f>'Учет 1б'!$R$123</f>
        <v>0</v>
      </c>
      <c r="V14" s="582">
        <f>'Учет 1б'!$R$183</f>
        <v>0</v>
      </c>
      <c r="W14" s="582">
        <f>'Учет 1б'!$R$243</f>
        <v>0</v>
      </c>
      <c r="X14" s="582" t="e">
        <f>'Учет 1б'!#REF!</f>
        <v>#REF!</v>
      </c>
      <c r="Y14" s="582" t="e">
        <f>'Учет 1б'!#REF!</f>
        <v>#REF!</v>
      </c>
      <c r="Z14" s="582">
        <f>'Учет 1б'!$R$318</f>
        <v>0</v>
      </c>
      <c r="AA14" s="582">
        <f>'Учет 1б'!$R$378</f>
        <v>0</v>
      </c>
      <c r="AB14" s="582">
        <f>'Учет 1б'!$R$438</f>
        <v>0</v>
      </c>
      <c r="AC14" s="582">
        <f>'Учет 1б'!$R$498</f>
        <v>0</v>
      </c>
      <c r="AD14" s="582">
        <f>'Учет 1б'!$R$558</f>
        <v>0</v>
      </c>
      <c r="AE14" s="582">
        <f>'Учет 1б'!$R$618</f>
        <v>0</v>
      </c>
      <c r="AF14" s="582">
        <f>'Учет 1б'!$R$692</f>
        <v>0</v>
      </c>
      <c r="AG14" s="582">
        <f>'Учет 1б'!$R$752</f>
        <v>0</v>
      </c>
      <c r="AH14" s="582">
        <f>'Учет 1б'!$R$812</f>
        <v>0</v>
      </c>
      <c r="AI14" s="582">
        <f>'Учет 1б'!$R$872</f>
        <v>0</v>
      </c>
      <c r="AJ14" s="582">
        <f>'Учет 1б'!$R$932</f>
        <v>0</v>
      </c>
      <c r="AK14" s="582">
        <f>'Учет 1б'!$R$992</f>
        <v>0</v>
      </c>
      <c r="AL14" s="582">
        <f>'Учет 2б'!$R$63</f>
        <v>0</v>
      </c>
      <c r="AM14" s="582">
        <f>'Учет 2б'!$R$123</f>
        <v>0</v>
      </c>
      <c r="AN14" s="582">
        <f>'Учет 2б'!$R$183</f>
        <v>0</v>
      </c>
      <c r="AO14" s="582">
        <f>'Учет 2б'!$R$243</f>
        <v>0</v>
      </c>
      <c r="AP14" s="582">
        <f>'Учет 2б'!$R$303</f>
        <v>0</v>
      </c>
      <c r="AQ14" s="582">
        <f>'Учет 2б'!$R$363</f>
        <v>0</v>
      </c>
      <c r="AR14" s="582">
        <f>'Учет 2б'!$R$437</f>
        <v>0</v>
      </c>
      <c r="AS14" s="582">
        <f>'Учет 2б'!$R$497</f>
        <v>0</v>
      </c>
      <c r="AT14" s="582">
        <f>'Учет 2б'!$R$557</f>
        <v>0</v>
      </c>
      <c r="AU14" s="582">
        <f>'Учет 2б'!$R$617</f>
        <v>0</v>
      </c>
      <c r="AV14" s="582">
        <f>'Учет 2б'!$R$677</f>
        <v>0</v>
      </c>
      <c r="AW14" s="582">
        <f>'Учет 2б'!$R$737</f>
        <v>0</v>
      </c>
      <c r="AX14" s="582">
        <f>'Учет 2б'!$R$811</f>
        <v>0</v>
      </c>
      <c r="AY14" s="582">
        <f>'Учет 2б'!$R$871</f>
        <v>0</v>
      </c>
      <c r="AZ14" s="582">
        <f>'Учет 2б'!$R$931</f>
        <v>0</v>
      </c>
      <c r="BA14" s="582">
        <f>'Учет 2б'!$R$991</f>
        <v>0</v>
      </c>
      <c r="BB14" s="582">
        <f>'Учет 2б'!$R$1051</f>
        <v>0</v>
      </c>
      <c r="BC14" s="582">
        <f>'Учет 2б'!$R$1111</f>
        <v>0</v>
      </c>
      <c r="BD14" s="582">
        <f>'Учет 3б'!$R$63</f>
        <v>0</v>
      </c>
      <c r="BE14" s="582">
        <f>'Учет 3б'!$R$123</f>
        <v>0</v>
      </c>
      <c r="BF14" s="582">
        <f>'Учет 3б'!$R$183</f>
        <v>0</v>
      </c>
      <c r="BG14" s="582">
        <f>'Учет 3б'!$R$243</f>
        <v>0</v>
      </c>
      <c r="BH14" s="582">
        <f>'Учет 3б'!$R$303</f>
        <v>0</v>
      </c>
      <c r="BI14" s="582">
        <f>'Учет 3б'!$R$363</f>
        <v>0</v>
      </c>
      <c r="BJ14" s="582">
        <f>'Учет 3б'!$R$437</f>
        <v>0</v>
      </c>
      <c r="BK14" s="582">
        <f>'Учет 3б'!$R$497</f>
        <v>0</v>
      </c>
      <c r="BL14" s="582">
        <f>'Учет 3б'!$R$557</f>
        <v>0</v>
      </c>
      <c r="BM14" s="582">
        <f>'Учет 3б'!$R$617</f>
        <v>0</v>
      </c>
      <c r="BN14" s="582">
        <f>'Учет 3б'!$R$677</f>
        <v>0</v>
      </c>
      <c r="BO14" s="582">
        <f>'Учет 3б'!$R$737</f>
        <v>0</v>
      </c>
      <c r="BP14" s="582">
        <f>'Учет 3б'!$R$811</f>
        <v>0</v>
      </c>
      <c r="BQ14" s="582">
        <f>'Учет 3б'!$R$871</f>
        <v>0</v>
      </c>
      <c r="BR14" s="582">
        <f>'Учет 3б'!$R$931</f>
        <v>0</v>
      </c>
      <c r="BS14" s="582">
        <f>'Учет 3б'!$R$991</f>
        <v>0</v>
      </c>
      <c r="BT14" s="582">
        <f>'Учет 3б'!$R$1051</f>
        <v>0</v>
      </c>
      <c r="BU14" s="582">
        <f>'Учет 3б'!$R$1111</f>
        <v>0</v>
      </c>
      <c r="BV14" s="582">
        <f>'Учет 4б'!$R$63</f>
        <v>0</v>
      </c>
      <c r="BW14" s="582">
        <f>'Учет 4б'!$R$123</f>
        <v>0</v>
      </c>
      <c r="BX14" s="582">
        <f>'Учет 4б'!$R$183</f>
        <v>0</v>
      </c>
      <c r="BY14" s="582">
        <f>'Учет 4б'!$R$243</f>
        <v>0</v>
      </c>
      <c r="BZ14" s="582">
        <f>'Учет 4б'!$R$303</f>
        <v>0</v>
      </c>
      <c r="CA14" s="582">
        <f>'Учет 4б'!$R$363</f>
        <v>0</v>
      </c>
      <c r="CB14" s="582">
        <f>'Учет 4б'!$R$437</f>
        <v>0</v>
      </c>
      <c r="CC14" s="582">
        <f>'Учет 4б'!$R$497</f>
        <v>0</v>
      </c>
      <c r="CD14" s="582">
        <f>'Учет 4б'!$R$557</f>
        <v>0</v>
      </c>
      <c r="CE14" s="582">
        <f>'Учет 4б'!$R$617</f>
        <v>0</v>
      </c>
      <c r="CF14" s="582">
        <f>'Учет 4б'!$R$677</f>
        <v>0</v>
      </c>
      <c r="CG14" s="582">
        <f>'Учет 4б'!$R$737</f>
        <v>0</v>
      </c>
      <c r="CH14" s="582">
        <f>'Учет 4б'!$R$811</f>
        <v>0</v>
      </c>
      <c r="CI14" s="582">
        <f>'Учет 4б'!$R$871</f>
        <v>0</v>
      </c>
      <c r="CJ14" s="582">
        <f>'Учет 4б'!$R$931</f>
        <v>0</v>
      </c>
      <c r="CK14" s="582">
        <f>'Учет 4б'!$R$991</f>
        <v>0</v>
      </c>
      <c r="CL14" s="582">
        <f>'Учет 4б'!$R$1051</f>
        <v>0</v>
      </c>
      <c r="CM14" s="582">
        <f>'Учет 4б'!$R$1111</f>
        <v>0</v>
      </c>
      <c r="CN14" s="611">
        <f t="shared" si="2"/>
        <v>0</v>
      </c>
    </row>
    <row r="15" spans="1:109" ht="12.75" customHeight="1">
      <c r="A15" s="594" t="str">
        <f t="shared" si="0"/>
        <v>ОБЩАЯ</v>
      </c>
      <c r="B15" s="596">
        <f>'Учет 1б'!$S$1020</f>
        <v>0</v>
      </c>
      <c r="C15" s="596">
        <f>'Учет 2б'!$S$1139</f>
        <v>0</v>
      </c>
      <c r="D15" s="596">
        <f>'Учет 3б'!$S$1139</f>
        <v>0</v>
      </c>
      <c r="E15" s="596">
        <f>'Учет 4б'!$S$1139</f>
        <v>0</v>
      </c>
      <c r="F15" s="590" t="str">
        <f t="shared" si="1"/>
        <v>ОБЩАЯ</v>
      </c>
      <c r="G15" s="592">
        <f>'Учет 1б'!$S$257</f>
        <v>0</v>
      </c>
      <c r="H15" s="592">
        <f>'Учет 1б'!$S$631</f>
        <v>0</v>
      </c>
      <c r="I15" s="592">
        <f>'Учет 1б'!$S$1005</f>
        <v>0</v>
      </c>
      <c r="J15" s="592">
        <f>'Учет 2б'!$S$376</f>
        <v>0</v>
      </c>
      <c r="K15" s="592">
        <f>'Учет 2б'!$S$750</f>
        <v>0</v>
      </c>
      <c r="L15" s="592">
        <f>'Учет 2б'!$S$1124</f>
        <v>0</v>
      </c>
      <c r="M15" s="592">
        <f>'Учет 3б'!$S$376</f>
        <v>0</v>
      </c>
      <c r="N15" s="592">
        <f>'Учет 3б'!$S$750</f>
        <v>0</v>
      </c>
      <c r="O15" s="592">
        <f>'Учет 3б'!$S$1124</f>
        <v>0</v>
      </c>
      <c r="P15" s="592">
        <f>'Учет 4б'!$S$376</f>
        <v>0</v>
      </c>
      <c r="Q15" s="592">
        <f>'Учет 4б'!$S$750</f>
        <v>0</v>
      </c>
      <c r="R15" s="592">
        <f>'Учет 4б'!$S$1124</f>
        <v>0</v>
      </c>
      <c r="S15" s="579" t="s">
        <v>22</v>
      </c>
      <c r="T15" s="582">
        <f>'Учет 1б'!$S$63</f>
        <v>0</v>
      </c>
      <c r="U15" s="582">
        <f>'Учет 1б'!$S$123</f>
        <v>0</v>
      </c>
      <c r="V15" s="582">
        <f>'Учет 1б'!$S$183</f>
        <v>0</v>
      </c>
      <c r="W15" s="582">
        <f>'Учет 1б'!$S$243</f>
        <v>0</v>
      </c>
      <c r="X15" s="582" t="e">
        <f>'Учет 1б'!#REF!</f>
        <v>#REF!</v>
      </c>
      <c r="Y15" s="582" t="e">
        <f>'Учет 1б'!#REF!</f>
        <v>#REF!</v>
      </c>
      <c r="Z15" s="582">
        <f>'Учет 1б'!$S$318</f>
        <v>0</v>
      </c>
      <c r="AA15" s="582">
        <f>'Учет 1б'!$S$378</f>
        <v>0</v>
      </c>
      <c r="AB15" s="582">
        <f>'Учет 1б'!$S$438</f>
        <v>0</v>
      </c>
      <c r="AC15" s="582">
        <f>'Учет 1б'!$S$498</f>
        <v>0</v>
      </c>
      <c r="AD15" s="582">
        <f>'Учет 1б'!$S$558</f>
        <v>0</v>
      </c>
      <c r="AE15" s="582">
        <f>'Учет 1б'!$S$618</f>
        <v>0</v>
      </c>
      <c r="AF15" s="582">
        <f>'Учет 1б'!$S$692</f>
        <v>0</v>
      </c>
      <c r="AG15" s="582">
        <f>'Учет 1б'!$S$752</f>
        <v>0</v>
      </c>
      <c r="AH15" s="582">
        <f>'Учет 1б'!$S$812</f>
        <v>0</v>
      </c>
      <c r="AI15" s="582">
        <f>'Учет 1б'!$S$872</f>
        <v>0</v>
      </c>
      <c r="AJ15" s="582">
        <f>'Учет 1б'!$S$932</f>
        <v>0</v>
      </c>
      <c r="AK15" s="582">
        <f>'Учет 1б'!$S$992</f>
        <v>0</v>
      </c>
      <c r="AL15" s="582">
        <f>'Учет 2б'!$S$63</f>
        <v>0</v>
      </c>
      <c r="AM15" s="582">
        <f>'Учет 2б'!$S$123</f>
        <v>0</v>
      </c>
      <c r="AN15" s="582">
        <f>'Учет 2б'!$S$183</f>
        <v>0</v>
      </c>
      <c r="AO15" s="582">
        <f>'Учет 2б'!$S$243</f>
        <v>0</v>
      </c>
      <c r="AP15" s="582">
        <f>'Учет 2б'!$S$303</f>
        <v>0</v>
      </c>
      <c r="AQ15" s="582">
        <f>'Учет 2б'!$S$363</f>
        <v>0</v>
      </c>
      <c r="AR15" s="582">
        <f>'Учет 2б'!$S$437</f>
        <v>0</v>
      </c>
      <c r="AS15" s="582">
        <f>'Учет 2б'!$S$497</f>
        <v>0</v>
      </c>
      <c r="AT15" s="582">
        <f>'Учет 2б'!$S$557</f>
        <v>0</v>
      </c>
      <c r="AU15" s="582">
        <f>'Учет 2б'!$S$617</f>
        <v>0</v>
      </c>
      <c r="AV15" s="582">
        <f>'Учет 2б'!$S$677</f>
        <v>0</v>
      </c>
      <c r="AW15" s="582">
        <f>'Учет 2б'!$S$737</f>
        <v>0</v>
      </c>
      <c r="AX15" s="582">
        <f>'Учет 2б'!$S$811</f>
        <v>0</v>
      </c>
      <c r="AY15" s="582">
        <f>'Учет 2б'!$S$871</f>
        <v>0</v>
      </c>
      <c r="AZ15" s="582">
        <f>'Учет 2б'!$S$931</f>
        <v>0</v>
      </c>
      <c r="BA15" s="582">
        <f>'Учет 2б'!$S$991</f>
        <v>0</v>
      </c>
      <c r="BB15" s="582">
        <f>'Учет 2б'!$S$1051</f>
        <v>0</v>
      </c>
      <c r="BC15" s="582">
        <f>'Учет 2б'!$S$1111</f>
        <v>0</v>
      </c>
      <c r="BD15" s="582">
        <f>'Учет 3б'!$S$63</f>
        <v>0</v>
      </c>
      <c r="BE15" s="582">
        <f>'Учет 3б'!$S$123</f>
        <v>0</v>
      </c>
      <c r="BF15" s="582">
        <f>'Учет 3б'!$S$183</f>
        <v>0</v>
      </c>
      <c r="BG15" s="582">
        <f>'Учет 3б'!$S$243</f>
        <v>0</v>
      </c>
      <c r="BH15" s="582">
        <f>'Учет 3б'!$S$303</f>
        <v>0</v>
      </c>
      <c r="BI15" s="582">
        <f>'Учет 3б'!$S$363</f>
        <v>0</v>
      </c>
      <c r="BJ15" s="582">
        <f>'Учет 3б'!$S$437</f>
        <v>0</v>
      </c>
      <c r="BK15" s="582">
        <f>'Учет 3б'!$S$497</f>
        <v>0</v>
      </c>
      <c r="BL15" s="582">
        <f>'Учет 3б'!$S$557</f>
        <v>0</v>
      </c>
      <c r="BM15" s="582">
        <f>'Учет 3б'!$S$617</f>
        <v>0</v>
      </c>
      <c r="BN15" s="582">
        <f>'Учет 3б'!$S$677</f>
        <v>0</v>
      </c>
      <c r="BO15" s="582">
        <f>'Учет 3б'!$S$737</f>
        <v>0</v>
      </c>
      <c r="BP15" s="582">
        <f>'Учет 3б'!$S$811</f>
        <v>0</v>
      </c>
      <c r="BQ15" s="582">
        <f>'Учет 3б'!$S$871</f>
        <v>0</v>
      </c>
      <c r="BR15" s="582">
        <f>'Учет 3б'!$S$931</f>
        <v>0</v>
      </c>
      <c r="BS15" s="582">
        <f>'Учет 3б'!$S$991</f>
        <v>0</v>
      </c>
      <c r="BT15" s="582">
        <f>'Учет 3б'!$S$1051</f>
        <v>0</v>
      </c>
      <c r="BU15" s="582">
        <f>'Учет 3б'!$S$1111</f>
        <v>0</v>
      </c>
      <c r="BV15" s="582">
        <f>'Учет 4б'!$S$63</f>
        <v>0</v>
      </c>
      <c r="BW15" s="582">
        <f>'Учет 4б'!$S$123</f>
        <v>0</v>
      </c>
      <c r="BX15" s="582">
        <f>'Учет 4б'!$S$183</f>
        <v>0</v>
      </c>
      <c r="BY15" s="582">
        <f>'Учет 4б'!$S$243</f>
        <v>0</v>
      </c>
      <c r="BZ15" s="582">
        <f>'Учет 4б'!$S$303</f>
        <v>0</v>
      </c>
      <c r="CA15" s="582">
        <f>'Учет 4б'!$S$363</f>
        <v>0</v>
      </c>
      <c r="CB15" s="582">
        <f>'Учет 4б'!$S$437</f>
        <v>0</v>
      </c>
      <c r="CC15" s="582">
        <f>'Учет 4б'!$S$497</f>
        <v>0</v>
      </c>
      <c r="CD15" s="582">
        <f>'Учет 4б'!$S$557</f>
        <v>0</v>
      </c>
      <c r="CE15" s="582">
        <f>'Учет 4б'!$S$617</f>
        <v>0</v>
      </c>
      <c r="CF15" s="582">
        <f>'Учет 4б'!$S$677</f>
        <v>0</v>
      </c>
      <c r="CG15" s="582">
        <f>'Учет 4б'!$S$737</f>
        <v>0</v>
      </c>
      <c r="CH15" s="582">
        <f>'Учет 4б'!$S$811</f>
        <v>0</v>
      </c>
      <c r="CI15" s="582">
        <f>'Учет 4б'!$S$871</f>
        <v>0</v>
      </c>
      <c r="CJ15" s="582">
        <f>'Учет 4б'!$S$931</f>
        <v>0</v>
      </c>
      <c r="CK15" s="582">
        <f>'Учет 4б'!$S$991</f>
        <v>0</v>
      </c>
      <c r="CL15" s="582">
        <f>'Учет 4б'!$S$1051</f>
        <v>0</v>
      </c>
      <c r="CM15" s="582">
        <f>'Учет 4б'!$S$1111</f>
        <v>0</v>
      </c>
      <c r="CN15" s="611">
        <f t="shared" si="2"/>
        <v>0</v>
      </c>
    </row>
    <row r="16" spans="1:109">
      <c r="S16" s="580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6"/>
      <c r="BY16" s="96"/>
      <c r="BZ16" s="96"/>
      <c r="CA16" s="96"/>
      <c r="CB16" s="96"/>
      <c r="CC16" s="96"/>
      <c r="CD16" s="96"/>
      <c r="CE16" s="96"/>
      <c r="CF16" s="96"/>
      <c r="CG16" s="96"/>
      <c r="CH16" s="96"/>
      <c r="CI16" s="96"/>
      <c r="CJ16" s="96"/>
      <c r="CK16" s="96"/>
      <c r="CL16" s="96"/>
      <c r="CM16" s="96"/>
      <c r="CN16" s="580"/>
      <c r="CO16" s="96"/>
      <c r="CP16" s="96"/>
      <c r="CQ16" s="96"/>
      <c r="CR16" s="96"/>
      <c r="CS16" s="96"/>
      <c r="CT16" s="96"/>
      <c r="CU16" s="96"/>
      <c r="CV16" s="96"/>
      <c r="CW16" s="96"/>
      <c r="CX16" s="96"/>
      <c r="CY16" s="96"/>
      <c r="CZ16" s="96"/>
      <c r="DA16" s="580"/>
      <c r="DB16" s="96"/>
      <c r="DC16" s="96"/>
      <c r="DD16" s="96"/>
      <c r="DE16" s="96"/>
    </row>
    <row r="17" spans="1:92" ht="20.25" hidden="1">
      <c r="A17" s="612">
        <v>1</v>
      </c>
      <c r="B17" s="613">
        <f>IF(SUM(B3:B15)&gt;0,1,0)</f>
        <v>0</v>
      </c>
      <c r="C17" s="613">
        <f>IF(SUM(C3:C15)&gt;0,1,0)</f>
        <v>0</v>
      </c>
      <c r="D17" s="613">
        <f>IF(SUM(D3:D15)&gt;0,1,0)</f>
        <v>0</v>
      </c>
      <c r="E17" s="613">
        <f>IF(SUM(E3:E15)&gt;0,1,0)</f>
        <v>0</v>
      </c>
      <c r="F17" s="612">
        <v>1</v>
      </c>
      <c r="G17" s="613">
        <f t="shared" ref="G17:R17" si="3">IF(SUM(G3:G15)&gt;0,1,0)</f>
        <v>0</v>
      </c>
      <c r="H17" s="613">
        <f t="shared" si="3"/>
        <v>0</v>
      </c>
      <c r="I17" s="613">
        <f t="shared" si="3"/>
        <v>0</v>
      </c>
      <c r="J17" s="613">
        <f t="shared" si="3"/>
        <v>0</v>
      </c>
      <c r="K17" s="613">
        <f t="shared" si="3"/>
        <v>0</v>
      </c>
      <c r="L17" s="613">
        <f t="shared" si="3"/>
        <v>0</v>
      </c>
      <c r="M17" s="613">
        <f t="shared" si="3"/>
        <v>0</v>
      </c>
      <c r="N17" s="613">
        <f t="shared" si="3"/>
        <v>0</v>
      </c>
      <c r="O17" s="613">
        <f t="shared" si="3"/>
        <v>0</v>
      </c>
      <c r="P17" s="613">
        <f t="shared" si="3"/>
        <v>0</v>
      </c>
      <c r="Q17" s="613">
        <f t="shared" si="3"/>
        <v>0</v>
      </c>
      <c r="R17" s="613">
        <f t="shared" si="3"/>
        <v>0</v>
      </c>
      <c r="S17" s="612">
        <v>1</v>
      </c>
      <c r="T17" s="613">
        <f t="shared" ref="T17:AY17" si="4">IF(SUM(T3:T15)&gt;0,1,0)</f>
        <v>0</v>
      </c>
      <c r="U17" s="613">
        <f t="shared" si="4"/>
        <v>0</v>
      </c>
      <c r="V17" s="613">
        <f t="shared" si="4"/>
        <v>0</v>
      </c>
      <c r="W17" s="613">
        <f t="shared" si="4"/>
        <v>0</v>
      </c>
      <c r="X17" s="613" t="e">
        <f t="shared" si="4"/>
        <v>#REF!</v>
      </c>
      <c r="Y17" s="613" t="e">
        <f t="shared" si="4"/>
        <v>#REF!</v>
      </c>
      <c r="Z17" s="613">
        <f t="shared" si="4"/>
        <v>0</v>
      </c>
      <c r="AA17" s="613">
        <f t="shared" si="4"/>
        <v>0</v>
      </c>
      <c r="AB17" s="613">
        <f t="shared" si="4"/>
        <v>0</v>
      </c>
      <c r="AC17" s="613">
        <f t="shared" si="4"/>
        <v>0</v>
      </c>
      <c r="AD17" s="613">
        <f t="shared" si="4"/>
        <v>0</v>
      </c>
      <c r="AE17" s="613">
        <f t="shared" si="4"/>
        <v>0</v>
      </c>
      <c r="AF17" s="613">
        <f t="shared" si="4"/>
        <v>0</v>
      </c>
      <c r="AG17" s="613">
        <f t="shared" si="4"/>
        <v>0</v>
      </c>
      <c r="AH17" s="613">
        <f t="shared" si="4"/>
        <v>0</v>
      </c>
      <c r="AI17" s="613">
        <f t="shared" si="4"/>
        <v>0</v>
      </c>
      <c r="AJ17" s="613">
        <f t="shared" si="4"/>
        <v>0</v>
      </c>
      <c r="AK17" s="613">
        <f t="shared" si="4"/>
        <v>0</v>
      </c>
      <c r="AL17" s="613">
        <f t="shared" si="4"/>
        <v>0</v>
      </c>
      <c r="AM17" s="613">
        <f t="shared" si="4"/>
        <v>0</v>
      </c>
      <c r="AN17" s="613">
        <f t="shared" si="4"/>
        <v>0</v>
      </c>
      <c r="AO17" s="613">
        <f t="shared" si="4"/>
        <v>0</v>
      </c>
      <c r="AP17" s="613">
        <f t="shared" si="4"/>
        <v>0</v>
      </c>
      <c r="AQ17" s="613">
        <f t="shared" si="4"/>
        <v>0</v>
      </c>
      <c r="AR17" s="613">
        <f t="shared" si="4"/>
        <v>0</v>
      </c>
      <c r="AS17" s="613">
        <f t="shared" si="4"/>
        <v>0</v>
      </c>
      <c r="AT17" s="613">
        <f t="shared" si="4"/>
        <v>0</v>
      </c>
      <c r="AU17" s="613">
        <f t="shared" si="4"/>
        <v>0</v>
      </c>
      <c r="AV17" s="613">
        <f t="shared" si="4"/>
        <v>0</v>
      </c>
      <c r="AW17" s="613">
        <f t="shared" si="4"/>
        <v>0</v>
      </c>
      <c r="AX17" s="613">
        <f t="shared" si="4"/>
        <v>0</v>
      </c>
      <c r="AY17" s="613">
        <f t="shared" si="4"/>
        <v>0</v>
      </c>
      <c r="AZ17" s="613">
        <f t="shared" ref="AZ17:CE17" si="5">IF(SUM(AZ3:AZ15)&gt;0,1,0)</f>
        <v>0</v>
      </c>
      <c r="BA17" s="613">
        <f t="shared" si="5"/>
        <v>0</v>
      </c>
      <c r="BB17" s="613">
        <f t="shared" si="5"/>
        <v>0</v>
      </c>
      <c r="BC17" s="613">
        <f t="shared" si="5"/>
        <v>0</v>
      </c>
      <c r="BD17" s="613">
        <f t="shared" si="5"/>
        <v>0</v>
      </c>
      <c r="BE17" s="613">
        <f t="shared" si="5"/>
        <v>0</v>
      </c>
      <c r="BF17" s="613">
        <f t="shared" si="5"/>
        <v>0</v>
      </c>
      <c r="BG17" s="613">
        <f t="shared" si="5"/>
        <v>0</v>
      </c>
      <c r="BH17" s="613">
        <f t="shared" si="5"/>
        <v>0</v>
      </c>
      <c r="BI17" s="613">
        <f t="shared" si="5"/>
        <v>0</v>
      </c>
      <c r="BJ17" s="613">
        <f t="shared" si="5"/>
        <v>0</v>
      </c>
      <c r="BK17" s="613">
        <f t="shared" si="5"/>
        <v>0</v>
      </c>
      <c r="BL17" s="613">
        <f t="shared" si="5"/>
        <v>0</v>
      </c>
      <c r="BM17" s="613">
        <f t="shared" si="5"/>
        <v>0</v>
      </c>
      <c r="BN17" s="613">
        <f t="shared" si="5"/>
        <v>0</v>
      </c>
      <c r="BO17" s="613">
        <f t="shared" si="5"/>
        <v>0</v>
      </c>
      <c r="BP17" s="613">
        <f t="shared" si="5"/>
        <v>0</v>
      </c>
      <c r="BQ17" s="613">
        <f t="shared" si="5"/>
        <v>0</v>
      </c>
      <c r="BR17" s="613">
        <f t="shared" si="5"/>
        <v>0</v>
      </c>
      <c r="BS17" s="613">
        <f t="shared" si="5"/>
        <v>0</v>
      </c>
      <c r="BT17" s="613">
        <f t="shared" si="5"/>
        <v>0</v>
      </c>
      <c r="BU17" s="613">
        <f t="shared" si="5"/>
        <v>0</v>
      </c>
      <c r="BV17" s="613">
        <f t="shared" si="5"/>
        <v>0</v>
      </c>
      <c r="BW17" s="613">
        <f t="shared" si="5"/>
        <v>0</v>
      </c>
      <c r="BX17" s="613">
        <f t="shared" si="5"/>
        <v>0</v>
      </c>
      <c r="BY17" s="613">
        <f t="shared" si="5"/>
        <v>0</v>
      </c>
      <c r="BZ17" s="613">
        <f t="shared" si="5"/>
        <v>0</v>
      </c>
      <c r="CA17" s="613">
        <f t="shared" si="5"/>
        <v>0</v>
      </c>
      <c r="CB17" s="613">
        <f t="shared" si="5"/>
        <v>0</v>
      </c>
      <c r="CC17" s="613">
        <f t="shared" si="5"/>
        <v>0</v>
      </c>
      <c r="CD17" s="613">
        <f t="shared" si="5"/>
        <v>0</v>
      </c>
      <c r="CE17" s="613">
        <f t="shared" si="5"/>
        <v>0</v>
      </c>
      <c r="CF17" s="613">
        <f t="shared" ref="CF17:CM17" si="6">IF(SUM(CF3:CF15)&gt;0,1,0)</f>
        <v>0</v>
      </c>
      <c r="CG17" s="613">
        <f t="shared" si="6"/>
        <v>0</v>
      </c>
      <c r="CH17" s="613">
        <f t="shared" si="6"/>
        <v>0</v>
      </c>
      <c r="CI17" s="613">
        <f t="shared" si="6"/>
        <v>0</v>
      </c>
      <c r="CJ17" s="613">
        <f t="shared" si="6"/>
        <v>0</v>
      </c>
      <c r="CK17" s="613">
        <f t="shared" si="6"/>
        <v>0</v>
      </c>
      <c r="CL17" s="613">
        <f t="shared" si="6"/>
        <v>0</v>
      </c>
      <c r="CM17" s="613">
        <f t="shared" si="6"/>
        <v>0</v>
      </c>
      <c r="CN17" s="236">
        <v>1</v>
      </c>
    </row>
  </sheetData>
  <autoFilter ref="CN1:CN15">
    <filterColumn colId="0">
      <filters>
        <filter val="1"/>
      </filters>
    </filterColumn>
  </autoFilter>
  <phoneticPr fontId="3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8785" r:id="rId4" name="CommandButton1">
          <controlPr defaultSize="0" autoLine="0" r:id="rId5">
            <anchor moveWithCells="1">
              <from>
                <xdr:col>0</xdr:col>
                <xdr:colOff>19050</xdr:colOff>
                <xdr:row>18</xdr:row>
                <xdr:rowOff>85725</xdr:rowOff>
              </from>
              <to>
                <xdr:col>18</xdr:col>
                <xdr:colOff>171450</xdr:colOff>
                <xdr:row>20</xdr:row>
                <xdr:rowOff>152400</xdr:rowOff>
              </to>
            </anchor>
          </controlPr>
        </control>
      </mc:Choice>
      <mc:Fallback>
        <control shapeId="118785" r:id="rId4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2:DG51"/>
  <sheetViews>
    <sheetView topLeftCell="A39" workbookViewId="0">
      <selection activeCell="D42" sqref="D42"/>
    </sheetView>
  </sheetViews>
  <sheetFormatPr defaultRowHeight="11.25"/>
  <cols>
    <col min="1" max="1" width="4.7109375" style="1" customWidth="1"/>
    <col min="2" max="2" width="7.5703125" style="1" bestFit="1" customWidth="1"/>
    <col min="3" max="3" width="13.85546875" style="1" customWidth="1"/>
    <col min="4" max="4" width="5.7109375" style="1" customWidth="1"/>
    <col min="5" max="5" width="6.42578125" style="1" hidden="1" customWidth="1"/>
    <col min="6" max="6" width="7.42578125" style="1" hidden="1" customWidth="1"/>
    <col min="7" max="10" width="6.5703125" style="1" hidden="1" customWidth="1"/>
    <col min="11" max="11" width="5.7109375" style="1" customWidth="1"/>
    <col min="12" max="17" width="6.5703125" style="1" hidden="1" customWidth="1"/>
    <col min="18" max="18" width="5.7109375" style="1" customWidth="1"/>
    <col min="19" max="19" width="4.5703125" style="1" hidden="1" customWidth="1"/>
    <col min="20" max="24" width="3.28515625" style="1" hidden="1" customWidth="1"/>
    <col min="25" max="25" width="5.7109375" style="1" customWidth="1"/>
    <col min="26" max="31" width="4.5703125" style="1" hidden="1" customWidth="1"/>
    <col min="32" max="32" width="5.7109375" style="1" customWidth="1"/>
    <col min="33" max="38" width="5" style="1" hidden="1" customWidth="1"/>
    <col min="39" max="39" width="5.7109375" style="1" customWidth="1"/>
    <col min="40" max="45" width="6" style="1" hidden="1" customWidth="1"/>
    <col min="46" max="46" width="5.7109375" style="1" customWidth="1"/>
    <col min="47" max="51" width="4.7109375" style="1" hidden="1" customWidth="1"/>
    <col min="52" max="52" width="0.140625" style="1" customWidth="1"/>
    <col min="53" max="53" width="5.7109375" style="1" customWidth="1"/>
    <col min="54" max="59" width="5.7109375" style="1" hidden="1" customWidth="1"/>
    <col min="60" max="60" width="5.7109375" style="1" customWidth="1"/>
    <col min="61" max="66" width="5.7109375" style="1" hidden="1" customWidth="1"/>
    <col min="67" max="67" width="5.7109375" style="1" customWidth="1"/>
    <col min="68" max="72" width="5.7109375" style="1" hidden="1" customWidth="1"/>
    <col min="73" max="73" width="4.42578125" style="1" hidden="1" customWidth="1"/>
    <col min="74" max="74" width="4.42578125" style="29" hidden="1" customWidth="1"/>
    <col min="75" max="75" width="4.42578125" style="25" hidden="1" customWidth="1"/>
    <col min="76" max="76" width="4.42578125" style="1" hidden="1" customWidth="1"/>
    <col min="77" max="83" width="4.42578125" style="9" hidden="1" customWidth="1"/>
    <col min="84" max="84" width="4.42578125" style="25" hidden="1" customWidth="1"/>
    <col min="85" max="91" width="4.42578125" style="13" hidden="1" customWidth="1"/>
    <col min="92" max="92" width="4.42578125" style="25" hidden="1" customWidth="1"/>
    <col min="93" max="99" width="4.42578125" style="17" hidden="1" customWidth="1"/>
    <col min="100" max="100" width="4.42578125" style="25" hidden="1" customWidth="1"/>
    <col min="101" max="106" width="4.42578125" style="21" hidden="1" customWidth="1"/>
    <col min="107" max="107" width="8.28515625" style="21" hidden="1" customWidth="1"/>
    <col min="108" max="108" width="10.28515625" style="25" hidden="1" customWidth="1"/>
    <col min="109" max="109" width="13.7109375" style="1" customWidth="1"/>
    <col min="110" max="16384" width="9.140625" style="1"/>
  </cols>
  <sheetData>
    <row r="2" spans="1:111" ht="12.75">
      <c r="A2" s="1544" t="e">
        <f>CONCATENATE("Ведомость результатов подготовки курсантов ",'Учет 1б'!#REF!," учебного взвода за ",'Учет 1б'!B1)</f>
        <v>#REF!</v>
      </c>
      <c r="B2" s="1544"/>
      <c r="C2" s="1544"/>
      <c r="D2" s="1544"/>
      <c r="E2" s="1544"/>
      <c r="F2" s="1544"/>
      <c r="G2" s="1544"/>
      <c r="H2" s="1544"/>
      <c r="I2" s="1544"/>
      <c r="J2" s="1544"/>
      <c r="K2" s="1544"/>
      <c r="L2" s="1544"/>
      <c r="M2" s="1544"/>
      <c r="N2" s="1544"/>
      <c r="O2" s="1544"/>
      <c r="P2" s="1544"/>
      <c r="Q2" s="1544"/>
      <c r="R2" s="1544"/>
      <c r="S2" s="1544"/>
      <c r="T2" s="1544"/>
      <c r="U2" s="1544"/>
      <c r="V2" s="1544"/>
      <c r="W2" s="1544"/>
      <c r="X2" s="1544"/>
      <c r="Y2" s="1544"/>
      <c r="Z2" s="1544"/>
      <c r="AA2" s="1544"/>
      <c r="AB2" s="1544"/>
      <c r="AC2" s="1544"/>
      <c r="AD2" s="1544"/>
      <c r="AE2" s="1544"/>
      <c r="AF2" s="1544"/>
      <c r="AG2" s="1544"/>
      <c r="AH2" s="1544"/>
      <c r="AI2" s="1544"/>
      <c r="AJ2" s="1544"/>
      <c r="AK2" s="1544"/>
      <c r="AL2" s="1544"/>
      <c r="AM2" s="1544"/>
      <c r="AN2" s="1544"/>
      <c r="AO2" s="1544"/>
      <c r="AP2" s="1544"/>
      <c r="AQ2" s="1544"/>
      <c r="AR2" s="1544"/>
      <c r="AS2" s="1544"/>
      <c r="AT2" s="1544"/>
      <c r="AU2" s="1544"/>
      <c r="AV2" s="1544"/>
      <c r="AW2" s="1544"/>
      <c r="AX2" s="1544"/>
      <c r="AY2" s="1544"/>
      <c r="AZ2" s="1544"/>
      <c r="BA2" s="1544"/>
      <c r="BB2" s="1544"/>
      <c r="BC2" s="1544"/>
      <c r="BD2" s="1544"/>
      <c r="BE2" s="1544"/>
      <c r="BF2" s="1544"/>
      <c r="BG2" s="1544"/>
      <c r="BH2" s="1544"/>
      <c r="BI2" s="1544"/>
      <c r="BJ2" s="1544"/>
      <c r="BK2" s="1544"/>
      <c r="BL2" s="1544"/>
      <c r="BM2" s="1544"/>
      <c r="BN2" s="1544"/>
      <c r="BO2" s="1544"/>
      <c r="BP2" s="1544"/>
      <c r="BQ2" s="1544"/>
      <c r="BR2" s="1544"/>
      <c r="BS2" s="1544"/>
      <c r="BT2" s="1544"/>
      <c r="BU2" s="1544"/>
      <c r="BV2" s="1544"/>
      <c r="BW2" s="1544"/>
      <c r="BX2" s="1544"/>
      <c r="BY2" s="1544"/>
      <c r="BZ2" s="1544"/>
      <c r="CA2" s="1544"/>
      <c r="CB2" s="1544"/>
      <c r="CC2" s="1544"/>
      <c r="CD2" s="1544"/>
      <c r="CE2" s="1544"/>
      <c r="CF2" s="1544"/>
      <c r="CG2" s="1544"/>
      <c r="CH2" s="1544"/>
      <c r="CI2" s="1544"/>
      <c r="CJ2" s="1544"/>
      <c r="CK2" s="1544"/>
      <c r="CL2" s="1544"/>
      <c r="CM2" s="1544"/>
      <c r="CN2" s="1544"/>
      <c r="CO2" s="1544"/>
      <c r="CP2" s="1544"/>
      <c r="CQ2" s="1544"/>
      <c r="CR2" s="1544"/>
      <c r="CS2" s="1544"/>
      <c r="CT2" s="1544"/>
      <c r="CU2" s="1544"/>
      <c r="CV2" s="1544"/>
      <c r="CW2" s="1544"/>
      <c r="CX2" s="1544"/>
      <c r="CY2" s="1544"/>
      <c r="CZ2" s="1544"/>
      <c r="DA2" s="1544"/>
      <c r="DB2" s="1544"/>
      <c r="DC2" s="1544"/>
      <c r="DD2" s="1544"/>
      <c r="DE2" s="1544"/>
    </row>
    <row r="4" spans="1:111" ht="24" customHeight="1">
      <c r="A4" s="45" t="s">
        <v>243</v>
      </c>
      <c r="B4" s="45" t="s">
        <v>246</v>
      </c>
      <c r="C4" s="45" t="s">
        <v>247</v>
      </c>
      <c r="D4" s="45" t="s">
        <v>248</v>
      </c>
      <c r="E4" s="45"/>
      <c r="F4" s="45"/>
      <c r="G4" s="45">
        <v>5</v>
      </c>
      <c r="H4" s="45">
        <v>4</v>
      </c>
      <c r="I4" s="45">
        <v>3</v>
      </c>
      <c r="J4" s="45">
        <v>2</v>
      </c>
      <c r="K4" s="45" t="s">
        <v>265</v>
      </c>
      <c r="L4" s="45"/>
      <c r="M4" s="45"/>
      <c r="N4" s="45"/>
      <c r="O4" s="45"/>
      <c r="P4" s="45"/>
      <c r="Q4" s="45"/>
      <c r="R4" s="45" t="s">
        <v>249</v>
      </c>
      <c r="S4" s="45"/>
      <c r="T4" s="45"/>
      <c r="U4" s="45"/>
      <c r="V4" s="45"/>
      <c r="W4" s="45"/>
      <c r="X4" s="45"/>
      <c r="Y4" s="45" t="s">
        <v>250</v>
      </c>
      <c r="Z4" s="45"/>
      <c r="AA4" s="45"/>
      <c r="AB4" s="45"/>
      <c r="AC4" s="45"/>
      <c r="AD4" s="45"/>
      <c r="AE4" s="45"/>
      <c r="AF4" s="45" t="s">
        <v>251</v>
      </c>
      <c r="AG4" s="45"/>
      <c r="AH4" s="45"/>
      <c r="AI4" s="45"/>
      <c r="AJ4" s="45"/>
      <c r="AK4" s="45"/>
      <c r="AL4" s="45"/>
      <c r="AM4" s="45" t="s">
        <v>252</v>
      </c>
      <c r="AN4" s="45"/>
      <c r="AO4" s="45"/>
      <c r="AP4" s="45"/>
      <c r="AQ4" s="45"/>
      <c r="AR4" s="45"/>
      <c r="AS4" s="45"/>
      <c r="AT4" s="45" t="s">
        <v>253</v>
      </c>
      <c r="AU4" s="45"/>
      <c r="AV4" s="45"/>
      <c r="AW4" s="45"/>
      <c r="AX4" s="45"/>
      <c r="AY4" s="45"/>
      <c r="AZ4" s="45"/>
      <c r="BA4" s="45" t="s">
        <v>254</v>
      </c>
      <c r="BB4" s="45"/>
      <c r="BC4" s="45"/>
      <c r="BD4" s="45"/>
      <c r="BE4" s="45"/>
      <c r="BF4" s="45"/>
      <c r="BG4" s="45"/>
      <c r="BH4" s="45" t="s">
        <v>264</v>
      </c>
      <c r="BI4" s="45"/>
      <c r="BJ4" s="45"/>
      <c r="BK4" s="45"/>
      <c r="BL4" s="45"/>
      <c r="BM4" s="45"/>
      <c r="BN4" s="45"/>
      <c r="BO4" s="45" t="s">
        <v>255</v>
      </c>
      <c r="BP4" s="45"/>
      <c r="BQ4" s="60"/>
      <c r="BR4" s="60"/>
      <c r="BS4" s="60"/>
      <c r="BT4" s="60"/>
      <c r="BU4" s="60"/>
      <c r="BV4" s="61"/>
      <c r="BW4" s="62"/>
      <c r="BX4" s="60"/>
      <c r="BY4" s="63">
        <v>5</v>
      </c>
      <c r="BZ4" s="64"/>
      <c r="CA4" s="64"/>
      <c r="CB4" s="64"/>
      <c r="CC4" s="64"/>
      <c r="CD4" s="64"/>
      <c r="CE4" s="65"/>
      <c r="CF4" s="66"/>
      <c r="CG4" s="67">
        <v>4</v>
      </c>
      <c r="CH4" s="68"/>
      <c r="CI4" s="68"/>
      <c r="CJ4" s="68"/>
      <c r="CK4" s="68"/>
      <c r="CL4" s="68"/>
      <c r="CM4" s="69"/>
      <c r="CN4" s="66"/>
      <c r="CO4" s="70">
        <v>3</v>
      </c>
      <c r="CP4" s="71"/>
      <c r="CQ4" s="71"/>
      <c r="CR4" s="71"/>
      <c r="CS4" s="71"/>
      <c r="CT4" s="71"/>
      <c r="CU4" s="72"/>
      <c r="CV4" s="66"/>
      <c r="CW4" s="73">
        <v>2</v>
      </c>
      <c r="CX4" s="74"/>
      <c r="CY4" s="74"/>
      <c r="CZ4" s="74"/>
      <c r="DA4" s="74"/>
      <c r="DB4" s="74"/>
      <c r="DC4" s="75"/>
      <c r="DD4" s="66"/>
      <c r="DE4" s="45" t="s">
        <v>256</v>
      </c>
    </row>
    <row r="5" spans="1:111">
      <c r="A5" s="51">
        <f>'Учет 1б'!B7</f>
        <v>1</v>
      </c>
      <c r="B5" s="51" t="e">
        <f>'Учет 1б'!#REF!</f>
        <v>#REF!</v>
      </c>
      <c r="C5" s="51" t="e">
        <f>'Учет 1б'!#REF!</f>
        <v>#REF!</v>
      </c>
      <c r="D5" s="98" t="e">
        <f t="shared" ref="D5:D39" si="0">IF(E5=0,"-",E5)</f>
        <v>#REF!</v>
      </c>
      <c r="E5" s="98" t="e">
        <f>'Учет 1б'!#REF!</f>
        <v>#REF!</v>
      </c>
      <c r="F5" s="98" t="e">
        <f t="shared" ref="F5:F39" si="1">SUM(G5:J5)</f>
        <v>#REF!</v>
      </c>
      <c r="G5" s="98" t="e">
        <f t="shared" ref="G5:G39" si="2">IF(E5=5,1,0)</f>
        <v>#REF!</v>
      </c>
      <c r="H5" s="98" t="e">
        <f t="shared" ref="H5:H39" si="3">IF(E5=4,1,0)</f>
        <v>#REF!</v>
      </c>
      <c r="I5" s="98" t="e">
        <f t="shared" ref="I5:I39" si="4">IF(E5=3,1,0)</f>
        <v>#REF!</v>
      </c>
      <c r="J5" s="98" t="e">
        <f t="shared" ref="J5:J39" si="5">IF(E5=2,1,0)</f>
        <v>#REF!</v>
      </c>
      <c r="K5" s="98" t="e">
        <f t="shared" ref="K5:K39" si="6">IF(L5=0,"-",L5)</f>
        <v>#REF!</v>
      </c>
      <c r="L5" s="98" t="e">
        <f>'Учет 1б'!#REF!</f>
        <v>#REF!</v>
      </c>
      <c r="M5" s="98" t="e">
        <f t="shared" ref="M5:M39" si="7">SUM(N5:Q5)</f>
        <v>#REF!</v>
      </c>
      <c r="N5" s="98" t="e">
        <f t="shared" ref="N5:N39" si="8">IF(L5=5,1,0)</f>
        <v>#REF!</v>
      </c>
      <c r="O5" s="98" t="e">
        <f t="shared" ref="O5:O39" si="9">IF(L5=4,1,0)</f>
        <v>#REF!</v>
      </c>
      <c r="P5" s="98" t="e">
        <f t="shared" ref="P5:P39" si="10">IF(L5=3,1,0)</f>
        <v>#REF!</v>
      </c>
      <c r="Q5" s="98" t="e">
        <f t="shared" ref="Q5:Q39" si="11">IF(L5=2,1,0)</f>
        <v>#REF!</v>
      </c>
      <c r="R5" s="98" t="e">
        <f t="shared" ref="R5:R39" si="12">IF(S5=0,"-",S5)</f>
        <v>#REF!</v>
      </c>
      <c r="S5" s="98" t="e">
        <f>'Учет 1б'!#REF!</f>
        <v>#REF!</v>
      </c>
      <c r="T5" s="98" t="e">
        <f t="shared" ref="T5:T39" si="13">SUM(U5:X5)</f>
        <v>#REF!</v>
      </c>
      <c r="U5" s="98" t="e">
        <f t="shared" ref="U5:U39" si="14">IF(S5=5,1,0)</f>
        <v>#REF!</v>
      </c>
      <c r="V5" s="98" t="e">
        <f t="shared" ref="V5:V39" si="15">IF(S5=4,1,0)</f>
        <v>#REF!</v>
      </c>
      <c r="W5" s="98" t="e">
        <f t="shared" ref="W5:W39" si="16">IF(S5=3,1,0)</f>
        <v>#REF!</v>
      </c>
      <c r="X5" s="98" t="e">
        <f t="shared" ref="X5:X39" si="17">IF(S5=2,1,0)</f>
        <v>#REF!</v>
      </c>
      <c r="Y5" s="98" t="e">
        <f t="shared" ref="Y5:Y39" si="18">IF(Z5=0,"-",Z5)</f>
        <v>#REF!</v>
      </c>
      <c r="Z5" s="98" t="e">
        <f>'Учет 1б'!#REF!</f>
        <v>#REF!</v>
      </c>
      <c r="AA5" s="98" t="e">
        <f t="shared" ref="AA5:AA39" si="19">SUM(AB5:AE5)</f>
        <v>#REF!</v>
      </c>
      <c r="AB5" s="98" t="e">
        <f t="shared" ref="AB5:AB39" si="20">IF(Z5=5,1,0)</f>
        <v>#REF!</v>
      </c>
      <c r="AC5" s="98" t="e">
        <f t="shared" ref="AC5:AC39" si="21">IF(Z5=4,1,0)</f>
        <v>#REF!</v>
      </c>
      <c r="AD5" s="98" t="e">
        <f t="shared" ref="AD5:AD39" si="22">IF(Z5=3,1,0)</f>
        <v>#REF!</v>
      </c>
      <c r="AE5" s="98" t="e">
        <f t="shared" ref="AE5:AE39" si="23">IF(Z5=2,1,0)</f>
        <v>#REF!</v>
      </c>
      <c r="AF5" s="98" t="e">
        <f t="shared" ref="AF5:AF39" si="24">IF(AG5=0,"-",AG5)</f>
        <v>#REF!</v>
      </c>
      <c r="AG5" s="98" t="e">
        <f>'Учет 1б'!#REF!</f>
        <v>#REF!</v>
      </c>
      <c r="AH5" s="98" t="e">
        <f t="shared" ref="AH5:AH39" si="25">SUM(AI5:AL5)</f>
        <v>#REF!</v>
      </c>
      <c r="AI5" s="98" t="e">
        <f t="shared" ref="AI5:AI39" si="26">IF(AG5=5,1,0)</f>
        <v>#REF!</v>
      </c>
      <c r="AJ5" s="98" t="e">
        <f t="shared" ref="AJ5:AJ39" si="27">IF(AG5=4,1,0)</f>
        <v>#REF!</v>
      </c>
      <c r="AK5" s="98" t="e">
        <f t="shared" ref="AK5:AK39" si="28">IF(AG5=3,1,0)</f>
        <v>#REF!</v>
      </c>
      <c r="AL5" s="98" t="e">
        <f t="shared" ref="AL5:AL39" si="29">IF(AG5=2,1,0)</f>
        <v>#REF!</v>
      </c>
      <c r="AM5" s="98" t="e">
        <f t="shared" ref="AM5:AM39" si="30">IF(AN5=0,"-",AN5)</f>
        <v>#REF!</v>
      </c>
      <c r="AN5" s="98" t="e">
        <f>'Учет 1б'!#REF!</f>
        <v>#REF!</v>
      </c>
      <c r="AO5" s="98" t="e">
        <f t="shared" ref="AO5:AO39" si="31">SUM(AP5:AS5)</f>
        <v>#REF!</v>
      </c>
      <c r="AP5" s="98" t="e">
        <f t="shared" ref="AP5:AP39" si="32">IF(AN5=5,1,0)</f>
        <v>#REF!</v>
      </c>
      <c r="AQ5" s="98" t="e">
        <f t="shared" ref="AQ5:AQ39" si="33">IF(AN5=4,1,0)</f>
        <v>#REF!</v>
      </c>
      <c r="AR5" s="98" t="e">
        <f t="shared" ref="AR5:AR39" si="34">IF(AN5=3,1,0)</f>
        <v>#REF!</v>
      </c>
      <c r="AS5" s="98" t="e">
        <f t="shared" ref="AS5:AS39" si="35">IF(AN5=2,1,0)</f>
        <v>#REF!</v>
      </c>
      <c r="AT5" s="98" t="e">
        <f t="shared" ref="AT5:AT39" si="36">IF(AU5=0,"-",AU5)</f>
        <v>#REF!</v>
      </c>
      <c r="AU5" s="98" t="e">
        <f>'Учет 1б'!#REF!</f>
        <v>#REF!</v>
      </c>
      <c r="AV5" s="98" t="e">
        <f t="shared" ref="AV5:AV39" si="37">SUM(AW5:AZ5)</f>
        <v>#REF!</v>
      </c>
      <c r="AW5" s="98" t="e">
        <f t="shared" ref="AW5:AW39" si="38">IF(AU5=5,1,0)</f>
        <v>#REF!</v>
      </c>
      <c r="AX5" s="98" t="e">
        <f t="shared" ref="AX5:AX39" si="39">IF(AU5=4,1,0)</f>
        <v>#REF!</v>
      </c>
      <c r="AY5" s="98" t="e">
        <f t="shared" ref="AY5:AY39" si="40">IF(AU5=3,1,0)</f>
        <v>#REF!</v>
      </c>
      <c r="AZ5" s="98" t="e">
        <f t="shared" ref="AZ5:AZ39" si="41">IF(AU5=2,1,0)</f>
        <v>#REF!</v>
      </c>
      <c r="BA5" s="98" t="e">
        <f t="shared" ref="BA5:BA39" si="42">IF(BB5=0,"-",BB5)</f>
        <v>#REF!</v>
      </c>
      <c r="BB5" s="98" t="e">
        <f>'Учет 1б'!#REF!</f>
        <v>#REF!</v>
      </c>
      <c r="BC5" s="98" t="e">
        <f t="shared" ref="BC5:BC39" si="43">SUM(BD5:BG5)</f>
        <v>#REF!</v>
      </c>
      <c r="BD5" s="98" t="e">
        <f t="shared" ref="BD5:BD39" si="44">IF(BB5=5,1,0)</f>
        <v>#REF!</v>
      </c>
      <c r="BE5" s="98" t="e">
        <f t="shared" ref="BE5:BE39" si="45">IF(BB5=4,1,0)</f>
        <v>#REF!</v>
      </c>
      <c r="BF5" s="98" t="e">
        <f t="shared" ref="BF5:BF39" si="46">IF(BB5=3,1,0)</f>
        <v>#REF!</v>
      </c>
      <c r="BG5" s="98" t="e">
        <f t="shared" ref="BG5:BG39" si="47">IF(BB5=2,1,0)</f>
        <v>#REF!</v>
      </c>
      <c r="BH5" s="98" t="e">
        <f t="shared" ref="BH5:BH39" si="48">BI5</f>
        <v>#REF!</v>
      </c>
      <c r="BI5" s="98" t="e">
        <f>'Учет 1б'!#REF!</f>
        <v>#REF!</v>
      </c>
      <c r="BJ5" s="98" t="e">
        <f t="shared" ref="BJ5:BJ39" si="49">SUM(BK5:BN5)</f>
        <v>#REF!</v>
      </c>
      <c r="BK5" s="98" t="e">
        <f t="shared" ref="BK5:BK39" si="50">IF(BI5=5,1,0)</f>
        <v>#REF!</v>
      </c>
      <c r="BL5" s="98" t="e">
        <f t="shared" ref="BL5:BL39" si="51">IF(BI5=4,1,0)</f>
        <v>#REF!</v>
      </c>
      <c r="BM5" s="98" t="e">
        <f t="shared" ref="BM5:BM39" si="52">IF(BI5=3,1,0)</f>
        <v>#REF!</v>
      </c>
      <c r="BN5" s="98" t="e">
        <f t="shared" ref="BN5:BN39" si="53">IF(BI5=2,1,0)</f>
        <v>#REF!</v>
      </c>
      <c r="BO5" s="98" t="e">
        <f t="shared" ref="BO5:BO39" si="54">IF(BP5=0,"-",BP5)</f>
        <v>#REF!</v>
      </c>
      <c r="BP5" s="52" t="e">
        <f>'Учет 1б'!#REF!</f>
        <v>#REF!</v>
      </c>
      <c r="BQ5" s="53" t="e">
        <f t="shared" ref="BQ5:BQ39" si="55">SUM(BR5:BU5)</f>
        <v>#REF!</v>
      </c>
      <c r="BR5" s="53" t="e">
        <f t="shared" ref="BR5:BR39" si="56">IF(BP5=5,1,0)</f>
        <v>#REF!</v>
      </c>
      <c r="BS5" s="53" t="e">
        <f t="shared" ref="BS5:BS39" si="57">IF(BP5=4,1,0)</f>
        <v>#REF!</v>
      </c>
      <c r="BT5" s="53" t="e">
        <f t="shared" ref="BT5:BT39" si="58">IF(BP5=3,1,0)</f>
        <v>#REF!</v>
      </c>
      <c r="BU5" s="53" t="e">
        <f t="shared" ref="BU5:BU39" si="59">IF(BP5=2,1,0)</f>
        <v>#REF!</v>
      </c>
      <c r="BV5" s="54" t="e">
        <f t="shared" ref="BV5:BV39" si="60">MIN(D5,R5)</f>
        <v>#REF!</v>
      </c>
      <c r="BW5" s="55" t="e">
        <f t="shared" ref="BW5:BW39" si="61">IF(OR(D5=2,R5=2,Y5=2,AF5=2,AM5=2,AT5=2,BA5=2),2,0)</f>
        <v>#REF!</v>
      </c>
      <c r="BX5" s="53" t="e">
        <f t="shared" ref="BX5:BX39" si="62">IF(AND(CF5&gt;=50,CV5&lt;1),MIN(BV5,5),IF((CF5+CN5)&gt;=70,MIN(BV5,4),3))</f>
        <v>#REF!</v>
      </c>
      <c r="BY5" s="56" t="e">
        <f t="shared" ref="BY5:BY39" si="63">IF(D5=5,1,0)</f>
        <v>#REF!</v>
      </c>
      <c r="BZ5" s="56" t="e">
        <f t="shared" ref="BZ5:BZ39" si="64">IF(R5=5,1,0)</f>
        <v>#REF!</v>
      </c>
      <c r="CA5" s="56" t="e">
        <f t="shared" ref="CA5:CA39" si="65">IF(Y5=5,1,0)</f>
        <v>#REF!</v>
      </c>
      <c r="CB5" s="56" t="e">
        <f t="shared" ref="CB5:CB39" si="66">IF(AF5=5,1,0)</f>
        <v>#REF!</v>
      </c>
      <c r="CC5" s="56" t="e">
        <f t="shared" ref="CC5:CC39" si="67">IF(AM5=5,1,0)</f>
        <v>#REF!</v>
      </c>
      <c r="CD5" s="56" t="e">
        <f t="shared" ref="CD5:CD39" si="68">IF(AT5=5,1,0)</f>
        <v>#REF!</v>
      </c>
      <c r="CE5" s="56" t="e">
        <f t="shared" ref="CE5:CE39" si="69">IF(BA5=5,1,0)</f>
        <v>#REF!</v>
      </c>
      <c r="CF5" s="55" t="e">
        <f t="shared" ref="CF5:CF39" si="70">SUM(BY5:CE5)/7*100</f>
        <v>#REF!</v>
      </c>
      <c r="CG5" s="57" t="e">
        <f t="shared" ref="CG5:CG39" si="71">IF(D5=4,1,0)</f>
        <v>#REF!</v>
      </c>
      <c r="CH5" s="57" t="e">
        <f t="shared" ref="CH5:CH39" si="72">IF(R5=4,1,0)</f>
        <v>#REF!</v>
      </c>
      <c r="CI5" s="57" t="e">
        <f t="shared" ref="CI5:CI39" si="73">IF(Y5=4,1,0)</f>
        <v>#REF!</v>
      </c>
      <c r="CJ5" s="57" t="e">
        <f t="shared" ref="CJ5:CJ39" si="74">IF(AF5=4,1,0)</f>
        <v>#REF!</v>
      </c>
      <c r="CK5" s="57" t="e">
        <f t="shared" ref="CK5:CK39" si="75">IF(AM5=4,1,0)</f>
        <v>#REF!</v>
      </c>
      <c r="CL5" s="57" t="e">
        <f t="shared" ref="CL5:CL39" si="76">IF(AT5=4,1,0)</f>
        <v>#REF!</v>
      </c>
      <c r="CM5" s="57" t="e">
        <f t="shared" ref="CM5:CM39" si="77">IF(BA5=4,1,0)</f>
        <v>#REF!</v>
      </c>
      <c r="CN5" s="55" t="e">
        <f t="shared" ref="CN5:CN39" si="78">SUM(CG5:CM5)/7*100</f>
        <v>#REF!</v>
      </c>
      <c r="CO5" s="58" t="e">
        <f t="shared" ref="CO5:CO39" si="79">IF(D5=3,1,0)</f>
        <v>#REF!</v>
      </c>
      <c r="CP5" s="58" t="e">
        <f t="shared" ref="CP5:CP39" si="80">IF(R5=3,1,0)</f>
        <v>#REF!</v>
      </c>
      <c r="CQ5" s="58" t="e">
        <f t="shared" ref="CQ5:CQ39" si="81">IF(Y5=3,1,0)</f>
        <v>#REF!</v>
      </c>
      <c r="CR5" s="58" t="e">
        <f t="shared" ref="CR5:CR39" si="82">IF(AF5=3,1,0)</f>
        <v>#REF!</v>
      </c>
      <c r="CS5" s="58" t="e">
        <f t="shared" ref="CS5:CS39" si="83">IF(AM5=3,1,0)</f>
        <v>#REF!</v>
      </c>
      <c r="CT5" s="58" t="e">
        <f t="shared" ref="CT5:CT39" si="84">IF(AT5=3,1,0)</f>
        <v>#REF!</v>
      </c>
      <c r="CU5" s="58" t="e">
        <f t="shared" ref="CU5:CU39" si="85">IF(BA5=3,1,0)</f>
        <v>#REF!</v>
      </c>
      <c r="CV5" s="55" t="e">
        <f t="shared" ref="CV5:CV39" si="86">SUM(CO5:CU5)/7*100</f>
        <v>#REF!</v>
      </c>
      <c r="CW5" s="59" t="e">
        <f t="shared" ref="CW5:CW39" si="87">IF(D5=2,1,0)</f>
        <v>#REF!</v>
      </c>
      <c r="CX5" s="59" t="e">
        <f t="shared" ref="CX5:CX39" si="88">IF(R5=2,1,0)</f>
        <v>#REF!</v>
      </c>
      <c r="CY5" s="59" t="e">
        <f t="shared" ref="CY5:CY39" si="89">IF(Y5=2,1,0)</f>
        <v>#REF!</v>
      </c>
      <c r="CZ5" s="59" t="e">
        <f t="shared" ref="CZ5:CZ39" si="90">IF(AF5=2,1,0)</f>
        <v>#REF!</v>
      </c>
      <c r="DA5" s="59" t="e">
        <f t="shared" ref="DA5:DA39" si="91">IF(AM5=2,1,0)</f>
        <v>#REF!</v>
      </c>
      <c r="DB5" s="59" t="e">
        <f t="shared" ref="DB5:DB39" si="92">IF(AT5=2,1,0)</f>
        <v>#REF!</v>
      </c>
      <c r="DC5" s="59" t="e">
        <f t="shared" ref="DC5:DC39" si="93">IF(BA5=2,1,0)</f>
        <v>#REF!</v>
      </c>
      <c r="DD5" s="55" t="e">
        <f t="shared" ref="DD5:DD39" si="94">SUM(CW5:DC5)/7*100</f>
        <v>#REF!</v>
      </c>
      <c r="DE5" s="126" t="e">
        <f>'Учет 1б'!#REF!</f>
        <v>#REF!</v>
      </c>
      <c r="DG5" s="1">
        <f t="shared" ref="DG5:DG39" si="95">IF(ISNUMBER(BO5),1,0)</f>
        <v>0</v>
      </c>
    </row>
    <row r="6" spans="1:111">
      <c r="A6" s="2">
        <f>'Учет 1б'!B8</f>
        <v>2</v>
      </c>
      <c r="B6" s="2" t="e">
        <f>'Учет 1б'!#REF!</f>
        <v>#REF!</v>
      </c>
      <c r="C6" s="2" t="e">
        <f>'Учет 1б'!#REF!</f>
        <v>#REF!</v>
      </c>
      <c r="D6" s="99" t="e">
        <f t="shared" si="0"/>
        <v>#REF!</v>
      </c>
      <c r="E6" s="98" t="e">
        <f>'Учет 1б'!#REF!</f>
        <v>#REF!</v>
      </c>
      <c r="F6" s="98" t="e">
        <f t="shared" si="1"/>
        <v>#REF!</v>
      </c>
      <c r="G6" s="99" t="e">
        <f t="shared" si="2"/>
        <v>#REF!</v>
      </c>
      <c r="H6" s="99" t="e">
        <f t="shared" si="3"/>
        <v>#REF!</v>
      </c>
      <c r="I6" s="99" t="e">
        <f t="shared" si="4"/>
        <v>#REF!</v>
      </c>
      <c r="J6" s="99" t="e">
        <f t="shared" si="5"/>
        <v>#REF!</v>
      </c>
      <c r="K6" s="99" t="e">
        <f t="shared" si="6"/>
        <v>#REF!</v>
      </c>
      <c r="L6" s="98" t="e">
        <f>'Учет 1б'!#REF!</f>
        <v>#REF!</v>
      </c>
      <c r="M6" s="98" t="e">
        <f t="shared" si="7"/>
        <v>#REF!</v>
      </c>
      <c r="N6" s="99" t="e">
        <f t="shared" si="8"/>
        <v>#REF!</v>
      </c>
      <c r="O6" s="99" t="e">
        <f t="shared" si="9"/>
        <v>#REF!</v>
      </c>
      <c r="P6" s="99" t="e">
        <f t="shared" si="10"/>
        <v>#REF!</v>
      </c>
      <c r="Q6" s="99" t="e">
        <f t="shared" si="11"/>
        <v>#REF!</v>
      </c>
      <c r="R6" s="99" t="e">
        <f t="shared" si="12"/>
        <v>#REF!</v>
      </c>
      <c r="S6" s="98" t="e">
        <f>'Учет 1б'!#REF!</f>
        <v>#REF!</v>
      </c>
      <c r="T6" s="98" t="e">
        <f t="shared" si="13"/>
        <v>#REF!</v>
      </c>
      <c r="U6" s="99" t="e">
        <f t="shared" si="14"/>
        <v>#REF!</v>
      </c>
      <c r="V6" s="99" t="e">
        <f t="shared" si="15"/>
        <v>#REF!</v>
      </c>
      <c r="W6" s="99" t="e">
        <f t="shared" si="16"/>
        <v>#REF!</v>
      </c>
      <c r="X6" s="99" t="e">
        <f t="shared" si="17"/>
        <v>#REF!</v>
      </c>
      <c r="Y6" s="99" t="e">
        <f t="shared" si="18"/>
        <v>#REF!</v>
      </c>
      <c r="Z6" s="98" t="e">
        <f>'Учет 1б'!#REF!</f>
        <v>#REF!</v>
      </c>
      <c r="AA6" s="98" t="e">
        <f t="shared" si="19"/>
        <v>#REF!</v>
      </c>
      <c r="AB6" s="99" t="e">
        <f t="shared" si="20"/>
        <v>#REF!</v>
      </c>
      <c r="AC6" s="99" t="e">
        <f t="shared" si="21"/>
        <v>#REF!</v>
      </c>
      <c r="AD6" s="99" t="e">
        <f t="shared" si="22"/>
        <v>#REF!</v>
      </c>
      <c r="AE6" s="99" t="e">
        <f t="shared" si="23"/>
        <v>#REF!</v>
      </c>
      <c r="AF6" s="99" t="e">
        <f t="shared" si="24"/>
        <v>#REF!</v>
      </c>
      <c r="AG6" s="98" t="e">
        <f>'Учет 1б'!#REF!</f>
        <v>#REF!</v>
      </c>
      <c r="AH6" s="98" t="e">
        <f t="shared" si="25"/>
        <v>#REF!</v>
      </c>
      <c r="AI6" s="99" t="e">
        <f t="shared" si="26"/>
        <v>#REF!</v>
      </c>
      <c r="AJ6" s="99" t="e">
        <f t="shared" si="27"/>
        <v>#REF!</v>
      </c>
      <c r="AK6" s="99" t="e">
        <f t="shared" si="28"/>
        <v>#REF!</v>
      </c>
      <c r="AL6" s="99" t="e">
        <f t="shared" si="29"/>
        <v>#REF!</v>
      </c>
      <c r="AM6" s="99" t="e">
        <f t="shared" si="30"/>
        <v>#REF!</v>
      </c>
      <c r="AN6" s="98" t="e">
        <f>'Учет 1б'!#REF!</f>
        <v>#REF!</v>
      </c>
      <c r="AO6" s="98" t="e">
        <f t="shared" si="31"/>
        <v>#REF!</v>
      </c>
      <c r="AP6" s="99" t="e">
        <f t="shared" si="32"/>
        <v>#REF!</v>
      </c>
      <c r="AQ6" s="99" t="e">
        <f t="shared" si="33"/>
        <v>#REF!</v>
      </c>
      <c r="AR6" s="99" t="e">
        <f t="shared" si="34"/>
        <v>#REF!</v>
      </c>
      <c r="AS6" s="99" t="e">
        <f t="shared" si="35"/>
        <v>#REF!</v>
      </c>
      <c r="AT6" s="99" t="e">
        <f t="shared" si="36"/>
        <v>#REF!</v>
      </c>
      <c r="AU6" s="98" t="e">
        <f>'Учет 1б'!#REF!</f>
        <v>#REF!</v>
      </c>
      <c r="AV6" s="98" t="e">
        <f t="shared" si="37"/>
        <v>#REF!</v>
      </c>
      <c r="AW6" s="99" t="e">
        <f t="shared" si="38"/>
        <v>#REF!</v>
      </c>
      <c r="AX6" s="99" t="e">
        <f t="shared" si="39"/>
        <v>#REF!</v>
      </c>
      <c r="AY6" s="99" t="e">
        <f t="shared" si="40"/>
        <v>#REF!</v>
      </c>
      <c r="AZ6" s="99" t="e">
        <f t="shared" si="41"/>
        <v>#REF!</v>
      </c>
      <c r="BA6" s="99" t="e">
        <f t="shared" si="42"/>
        <v>#REF!</v>
      </c>
      <c r="BB6" s="98" t="e">
        <f>'Учет 1б'!#REF!</f>
        <v>#REF!</v>
      </c>
      <c r="BC6" s="98" t="e">
        <f t="shared" si="43"/>
        <v>#REF!</v>
      </c>
      <c r="BD6" s="99" t="e">
        <f t="shared" si="44"/>
        <v>#REF!</v>
      </c>
      <c r="BE6" s="99" t="e">
        <f t="shared" si="45"/>
        <v>#REF!</v>
      </c>
      <c r="BF6" s="99" t="e">
        <f t="shared" si="46"/>
        <v>#REF!</v>
      </c>
      <c r="BG6" s="99" t="e">
        <f t="shared" si="47"/>
        <v>#REF!</v>
      </c>
      <c r="BH6" s="99" t="e">
        <f t="shared" si="48"/>
        <v>#REF!</v>
      </c>
      <c r="BI6" s="98" t="e">
        <f>'Учет 1б'!#REF!</f>
        <v>#REF!</v>
      </c>
      <c r="BJ6" s="98" t="e">
        <f t="shared" si="49"/>
        <v>#REF!</v>
      </c>
      <c r="BK6" s="99" t="e">
        <f t="shared" si="50"/>
        <v>#REF!</v>
      </c>
      <c r="BL6" s="99" t="e">
        <f t="shared" si="51"/>
        <v>#REF!</v>
      </c>
      <c r="BM6" s="99" t="e">
        <f t="shared" si="52"/>
        <v>#REF!</v>
      </c>
      <c r="BN6" s="99" t="e">
        <f t="shared" si="53"/>
        <v>#REF!</v>
      </c>
      <c r="BO6" s="99" t="e">
        <f t="shared" si="54"/>
        <v>#REF!</v>
      </c>
      <c r="BP6" s="52" t="e">
        <f>'Учет 1б'!#REF!</f>
        <v>#REF!</v>
      </c>
      <c r="BQ6" s="53" t="e">
        <f t="shared" si="55"/>
        <v>#REF!</v>
      </c>
      <c r="BR6" s="3" t="e">
        <f t="shared" si="56"/>
        <v>#REF!</v>
      </c>
      <c r="BS6" s="3" t="e">
        <f t="shared" si="57"/>
        <v>#REF!</v>
      </c>
      <c r="BT6" s="3" t="e">
        <f t="shared" si="58"/>
        <v>#REF!</v>
      </c>
      <c r="BU6" s="3" t="e">
        <f t="shared" si="59"/>
        <v>#REF!</v>
      </c>
      <c r="BV6" s="33" t="e">
        <f t="shared" si="60"/>
        <v>#REF!</v>
      </c>
      <c r="BW6" s="46" t="e">
        <f t="shared" si="61"/>
        <v>#REF!</v>
      </c>
      <c r="BX6" s="3" t="e">
        <f t="shared" si="62"/>
        <v>#REF!</v>
      </c>
      <c r="BY6" s="47" t="e">
        <f t="shared" si="63"/>
        <v>#REF!</v>
      </c>
      <c r="BZ6" s="47" t="e">
        <f t="shared" si="64"/>
        <v>#REF!</v>
      </c>
      <c r="CA6" s="47" t="e">
        <f t="shared" si="65"/>
        <v>#REF!</v>
      </c>
      <c r="CB6" s="47" t="e">
        <f t="shared" si="66"/>
        <v>#REF!</v>
      </c>
      <c r="CC6" s="47" t="e">
        <f t="shared" si="67"/>
        <v>#REF!</v>
      </c>
      <c r="CD6" s="47" t="e">
        <f t="shared" si="68"/>
        <v>#REF!</v>
      </c>
      <c r="CE6" s="47" t="e">
        <f t="shared" si="69"/>
        <v>#REF!</v>
      </c>
      <c r="CF6" s="46" t="e">
        <f t="shared" si="70"/>
        <v>#REF!</v>
      </c>
      <c r="CG6" s="48" t="e">
        <f t="shared" si="71"/>
        <v>#REF!</v>
      </c>
      <c r="CH6" s="48" t="e">
        <f t="shared" si="72"/>
        <v>#REF!</v>
      </c>
      <c r="CI6" s="48" t="e">
        <f t="shared" si="73"/>
        <v>#REF!</v>
      </c>
      <c r="CJ6" s="48" t="e">
        <f t="shared" si="74"/>
        <v>#REF!</v>
      </c>
      <c r="CK6" s="48" t="e">
        <f t="shared" si="75"/>
        <v>#REF!</v>
      </c>
      <c r="CL6" s="48" t="e">
        <f t="shared" si="76"/>
        <v>#REF!</v>
      </c>
      <c r="CM6" s="48" t="e">
        <f t="shared" si="77"/>
        <v>#REF!</v>
      </c>
      <c r="CN6" s="46" t="e">
        <f t="shared" si="78"/>
        <v>#REF!</v>
      </c>
      <c r="CO6" s="49" t="e">
        <f t="shared" si="79"/>
        <v>#REF!</v>
      </c>
      <c r="CP6" s="49" t="e">
        <f t="shared" si="80"/>
        <v>#REF!</v>
      </c>
      <c r="CQ6" s="49" t="e">
        <f t="shared" si="81"/>
        <v>#REF!</v>
      </c>
      <c r="CR6" s="49" t="e">
        <f t="shared" si="82"/>
        <v>#REF!</v>
      </c>
      <c r="CS6" s="49" t="e">
        <f t="shared" si="83"/>
        <v>#REF!</v>
      </c>
      <c r="CT6" s="49" t="e">
        <f t="shared" si="84"/>
        <v>#REF!</v>
      </c>
      <c r="CU6" s="49" t="e">
        <f t="shared" si="85"/>
        <v>#REF!</v>
      </c>
      <c r="CV6" s="46" t="e">
        <f t="shared" si="86"/>
        <v>#REF!</v>
      </c>
      <c r="CW6" s="50" t="e">
        <f t="shared" si="87"/>
        <v>#REF!</v>
      </c>
      <c r="CX6" s="50" t="e">
        <f t="shared" si="88"/>
        <v>#REF!</v>
      </c>
      <c r="CY6" s="50" t="e">
        <f t="shared" si="89"/>
        <v>#REF!</v>
      </c>
      <c r="CZ6" s="50" t="e">
        <f t="shared" si="90"/>
        <v>#REF!</v>
      </c>
      <c r="DA6" s="50" t="e">
        <f t="shared" si="91"/>
        <v>#REF!</v>
      </c>
      <c r="DB6" s="50" t="e">
        <f t="shared" si="92"/>
        <v>#REF!</v>
      </c>
      <c r="DC6" s="50" t="e">
        <f t="shared" si="93"/>
        <v>#REF!</v>
      </c>
      <c r="DD6" s="46" t="e">
        <f t="shared" si="94"/>
        <v>#REF!</v>
      </c>
      <c r="DE6" s="126" t="e">
        <f>'Учет 1б'!#REF!</f>
        <v>#REF!</v>
      </c>
      <c r="DG6" s="1">
        <f t="shared" si="95"/>
        <v>0</v>
      </c>
    </row>
    <row r="7" spans="1:111">
      <c r="A7" s="2">
        <f>'Учет 1б'!B9</f>
        <v>3</v>
      </c>
      <c r="B7" s="2" t="e">
        <f>'Учет 1б'!#REF!</f>
        <v>#REF!</v>
      </c>
      <c r="C7" s="2" t="e">
        <f>'Учет 1б'!#REF!</f>
        <v>#REF!</v>
      </c>
      <c r="D7" s="99" t="e">
        <f t="shared" si="0"/>
        <v>#REF!</v>
      </c>
      <c r="E7" s="98" t="e">
        <f>'Учет 1б'!#REF!</f>
        <v>#REF!</v>
      </c>
      <c r="F7" s="98" t="e">
        <f t="shared" si="1"/>
        <v>#REF!</v>
      </c>
      <c r="G7" s="99" t="e">
        <f t="shared" si="2"/>
        <v>#REF!</v>
      </c>
      <c r="H7" s="99" t="e">
        <f t="shared" si="3"/>
        <v>#REF!</v>
      </c>
      <c r="I7" s="99" t="e">
        <f t="shared" si="4"/>
        <v>#REF!</v>
      </c>
      <c r="J7" s="99" t="e">
        <f t="shared" si="5"/>
        <v>#REF!</v>
      </c>
      <c r="K7" s="99" t="e">
        <f t="shared" si="6"/>
        <v>#REF!</v>
      </c>
      <c r="L7" s="98" t="e">
        <f>'Учет 1б'!#REF!</f>
        <v>#REF!</v>
      </c>
      <c r="M7" s="98" t="e">
        <f t="shared" si="7"/>
        <v>#REF!</v>
      </c>
      <c r="N7" s="99" t="e">
        <f t="shared" si="8"/>
        <v>#REF!</v>
      </c>
      <c r="O7" s="99" t="e">
        <f t="shared" si="9"/>
        <v>#REF!</v>
      </c>
      <c r="P7" s="99" t="e">
        <f t="shared" si="10"/>
        <v>#REF!</v>
      </c>
      <c r="Q7" s="99" t="e">
        <f t="shared" si="11"/>
        <v>#REF!</v>
      </c>
      <c r="R7" s="99" t="e">
        <f t="shared" si="12"/>
        <v>#REF!</v>
      </c>
      <c r="S7" s="98" t="e">
        <f>'Учет 1б'!#REF!</f>
        <v>#REF!</v>
      </c>
      <c r="T7" s="98" t="e">
        <f t="shared" si="13"/>
        <v>#REF!</v>
      </c>
      <c r="U7" s="99" t="e">
        <f t="shared" si="14"/>
        <v>#REF!</v>
      </c>
      <c r="V7" s="99" t="e">
        <f t="shared" si="15"/>
        <v>#REF!</v>
      </c>
      <c r="W7" s="99" t="e">
        <f t="shared" si="16"/>
        <v>#REF!</v>
      </c>
      <c r="X7" s="99" t="e">
        <f t="shared" si="17"/>
        <v>#REF!</v>
      </c>
      <c r="Y7" s="99" t="e">
        <f t="shared" si="18"/>
        <v>#REF!</v>
      </c>
      <c r="Z7" s="98" t="e">
        <f>'Учет 1б'!#REF!</f>
        <v>#REF!</v>
      </c>
      <c r="AA7" s="98" t="e">
        <f t="shared" si="19"/>
        <v>#REF!</v>
      </c>
      <c r="AB7" s="99" t="e">
        <f t="shared" si="20"/>
        <v>#REF!</v>
      </c>
      <c r="AC7" s="99" t="e">
        <f t="shared" si="21"/>
        <v>#REF!</v>
      </c>
      <c r="AD7" s="99" t="e">
        <f t="shared" si="22"/>
        <v>#REF!</v>
      </c>
      <c r="AE7" s="99" t="e">
        <f t="shared" si="23"/>
        <v>#REF!</v>
      </c>
      <c r="AF7" s="99" t="e">
        <f t="shared" si="24"/>
        <v>#REF!</v>
      </c>
      <c r="AG7" s="98" t="e">
        <f>'Учет 1б'!#REF!</f>
        <v>#REF!</v>
      </c>
      <c r="AH7" s="98" t="e">
        <f t="shared" si="25"/>
        <v>#REF!</v>
      </c>
      <c r="AI7" s="99" t="e">
        <f t="shared" si="26"/>
        <v>#REF!</v>
      </c>
      <c r="AJ7" s="99" t="e">
        <f t="shared" si="27"/>
        <v>#REF!</v>
      </c>
      <c r="AK7" s="99" t="e">
        <f t="shared" si="28"/>
        <v>#REF!</v>
      </c>
      <c r="AL7" s="99" t="e">
        <f t="shared" si="29"/>
        <v>#REF!</v>
      </c>
      <c r="AM7" s="99" t="e">
        <f t="shared" si="30"/>
        <v>#REF!</v>
      </c>
      <c r="AN7" s="98" t="e">
        <f>'Учет 1б'!#REF!</f>
        <v>#REF!</v>
      </c>
      <c r="AO7" s="98" t="e">
        <f t="shared" si="31"/>
        <v>#REF!</v>
      </c>
      <c r="AP7" s="99" t="e">
        <f t="shared" si="32"/>
        <v>#REF!</v>
      </c>
      <c r="AQ7" s="99" t="e">
        <f t="shared" si="33"/>
        <v>#REF!</v>
      </c>
      <c r="AR7" s="99" t="e">
        <f t="shared" si="34"/>
        <v>#REF!</v>
      </c>
      <c r="AS7" s="99" t="e">
        <f t="shared" si="35"/>
        <v>#REF!</v>
      </c>
      <c r="AT7" s="99" t="e">
        <f t="shared" si="36"/>
        <v>#REF!</v>
      </c>
      <c r="AU7" s="98" t="e">
        <f>'Учет 1б'!#REF!</f>
        <v>#REF!</v>
      </c>
      <c r="AV7" s="98" t="e">
        <f t="shared" si="37"/>
        <v>#REF!</v>
      </c>
      <c r="AW7" s="99" t="e">
        <f t="shared" si="38"/>
        <v>#REF!</v>
      </c>
      <c r="AX7" s="99" t="e">
        <f t="shared" si="39"/>
        <v>#REF!</v>
      </c>
      <c r="AY7" s="99" t="e">
        <f t="shared" si="40"/>
        <v>#REF!</v>
      </c>
      <c r="AZ7" s="99" t="e">
        <f t="shared" si="41"/>
        <v>#REF!</v>
      </c>
      <c r="BA7" s="99" t="e">
        <f t="shared" si="42"/>
        <v>#REF!</v>
      </c>
      <c r="BB7" s="98" t="e">
        <f>'Учет 1б'!#REF!</f>
        <v>#REF!</v>
      </c>
      <c r="BC7" s="98" t="e">
        <f t="shared" si="43"/>
        <v>#REF!</v>
      </c>
      <c r="BD7" s="99" t="e">
        <f t="shared" si="44"/>
        <v>#REF!</v>
      </c>
      <c r="BE7" s="99" t="e">
        <f t="shared" si="45"/>
        <v>#REF!</v>
      </c>
      <c r="BF7" s="99" t="e">
        <f t="shared" si="46"/>
        <v>#REF!</v>
      </c>
      <c r="BG7" s="99" t="e">
        <f t="shared" si="47"/>
        <v>#REF!</v>
      </c>
      <c r="BH7" s="99" t="e">
        <f t="shared" si="48"/>
        <v>#REF!</v>
      </c>
      <c r="BI7" s="98" t="e">
        <f>'Учет 1б'!#REF!</f>
        <v>#REF!</v>
      </c>
      <c r="BJ7" s="98" t="e">
        <f t="shared" si="49"/>
        <v>#REF!</v>
      </c>
      <c r="BK7" s="99" t="e">
        <f t="shared" si="50"/>
        <v>#REF!</v>
      </c>
      <c r="BL7" s="99" t="e">
        <f t="shared" si="51"/>
        <v>#REF!</v>
      </c>
      <c r="BM7" s="99" t="e">
        <f t="shared" si="52"/>
        <v>#REF!</v>
      </c>
      <c r="BN7" s="99" t="e">
        <f t="shared" si="53"/>
        <v>#REF!</v>
      </c>
      <c r="BO7" s="99" t="e">
        <f t="shared" si="54"/>
        <v>#REF!</v>
      </c>
      <c r="BP7" s="52" t="e">
        <f>'Учет 1б'!#REF!</f>
        <v>#REF!</v>
      </c>
      <c r="BQ7" s="53" t="e">
        <f t="shared" si="55"/>
        <v>#REF!</v>
      </c>
      <c r="BR7" s="3" t="e">
        <f t="shared" si="56"/>
        <v>#REF!</v>
      </c>
      <c r="BS7" s="3" t="e">
        <f t="shared" si="57"/>
        <v>#REF!</v>
      </c>
      <c r="BT7" s="3" t="e">
        <f t="shared" si="58"/>
        <v>#REF!</v>
      </c>
      <c r="BU7" s="3" t="e">
        <f t="shared" si="59"/>
        <v>#REF!</v>
      </c>
      <c r="BV7" s="33" t="e">
        <f t="shared" si="60"/>
        <v>#REF!</v>
      </c>
      <c r="BW7" s="46" t="e">
        <f t="shared" si="61"/>
        <v>#REF!</v>
      </c>
      <c r="BX7" s="3" t="e">
        <f t="shared" si="62"/>
        <v>#REF!</v>
      </c>
      <c r="BY7" s="47" t="e">
        <f t="shared" si="63"/>
        <v>#REF!</v>
      </c>
      <c r="BZ7" s="47" t="e">
        <f t="shared" si="64"/>
        <v>#REF!</v>
      </c>
      <c r="CA7" s="47" t="e">
        <f t="shared" si="65"/>
        <v>#REF!</v>
      </c>
      <c r="CB7" s="47" t="e">
        <f t="shared" si="66"/>
        <v>#REF!</v>
      </c>
      <c r="CC7" s="47" t="e">
        <f t="shared" si="67"/>
        <v>#REF!</v>
      </c>
      <c r="CD7" s="47" t="e">
        <f t="shared" si="68"/>
        <v>#REF!</v>
      </c>
      <c r="CE7" s="47" t="e">
        <f t="shared" si="69"/>
        <v>#REF!</v>
      </c>
      <c r="CF7" s="46" t="e">
        <f t="shared" si="70"/>
        <v>#REF!</v>
      </c>
      <c r="CG7" s="48" t="e">
        <f t="shared" si="71"/>
        <v>#REF!</v>
      </c>
      <c r="CH7" s="48" t="e">
        <f t="shared" si="72"/>
        <v>#REF!</v>
      </c>
      <c r="CI7" s="48" t="e">
        <f t="shared" si="73"/>
        <v>#REF!</v>
      </c>
      <c r="CJ7" s="48" t="e">
        <f t="shared" si="74"/>
        <v>#REF!</v>
      </c>
      <c r="CK7" s="48" t="e">
        <f t="shared" si="75"/>
        <v>#REF!</v>
      </c>
      <c r="CL7" s="48" t="e">
        <f t="shared" si="76"/>
        <v>#REF!</v>
      </c>
      <c r="CM7" s="48" t="e">
        <f t="shared" si="77"/>
        <v>#REF!</v>
      </c>
      <c r="CN7" s="46" t="e">
        <f t="shared" si="78"/>
        <v>#REF!</v>
      </c>
      <c r="CO7" s="49" t="e">
        <f t="shared" si="79"/>
        <v>#REF!</v>
      </c>
      <c r="CP7" s="49" t="e">
        <f t="shared" si="80"/>
        <v>#REF!</v>
      </c>
      <c r="CQ7" s="49" t="e">
        <f t="shared" si="81"/>
        <v>#REF!</v>
      </c>
      <c r="CR7" s="49" t="e">
        <f t="shared" si="82"/>
        <v>#REF!</v>
      </c>
      <c r="CS7" s="49" t="e">
        <f t="shared" si="83"/>
        <v>#REF!</v>
      </c>
      <c r="CT7" s="49" t="e">
        <f t="shared" si="84"/>
        <v>#REF!</v>
      </c>
      <c r="CU7" s="49" t="e">
        <f t="shared" si="85"/>
        <v>#REF!</v>
      </c>
      <c r="CV7" s="46" t="e">
        <f t="shared" si="86"/>
        <v>#REF!</v>
      </c>
      <c r="CW7" s="50" t="e">
        <f t="shared" si="87"/>
        <v>#REF!</v>
      </c>
      <c r="CX7" s="50" t="e">
        <f t="shared" si="88"/>
        <v>#REF!</v>
      </c>
      <c r="CY7" s="50" t="e">
        <f t="shared" si="89"/>
        <v>#REF!</v>
      </c>
      <c r="CZ7" s="50" t="e">
        <f t="shared" si="90"/>
        <v>#REF!</v>
      </c>
      <c r="DA7" s="50" t="e">
        <f t="shared" si="91"/>
        <v>#REF!</v>
      </c>
      <c r="DB7" s="50" t="e">
        <f t="shared" si="92"/>
        <v>#REF!</v>
      </c>
      <c r="DC7" s="50" t="e">
        <f t="shared" si="93"/>
        <v>#REF!</v>
      </c>
      <c r="DD7" s="46" t="e">
        <f t="shared" si="94"/>
        <v>#REF!</v>
      </c>
      <c r="DE7" s="126" t="e">
        <f>'Учет 1б'!#REF!</f>
        <v>#REF!</v>
      </c>
      <c r="DG7" s="1">
        <f t="shared" si="95"/>
        <v>0</v>
      </c>
    </row>
    <row r="8" spans="1:111">
      <c r="A8" s="2">
        <f>'Учет 1б'!B10</f>
        <v>4</v>
      </c>
      <c r="B8" s="2" t="e">
        <f>'Учет 1б'!#REF!</f>
        <v>#REF!</v>
      </c>
      <c r="C8" s="2" t="e">
        <f>'Учет 1б'!#REF!</f>
        <v>#REF!</v>
      </c>
      <c r="D8" s="99" t="e">
        <f t="shared" si="0"/>
        <v>#REF!</v>
      </c>
      <c r="E8" s="98" t="e">
        <f>'Учет 1б'!#REF!</f>
        <v>#REF!</v>
      </c>
      <c r="F8" s="98" t="e">
        <f t="shared" si="1"/>
        <v>#REF!</v>
      </c>
      <c r="G8" s="99" t="e">
        <f t="shared" si="2"/>
        <v>#REF!</v>
      </c>
      <c r="H8" s="99" t="e">
        <f t="shared" si="3"/>
        <v>#REF!</v>
      </c>
      <c r="I8" s="99" t="e">
        <f t="shared" si="4"/>
        <v>#REF!</v>
      </c>
      <c r="J8" s="99" t="e">
        <f t="shared" si="5"/>
        <v>#REF!</v>
      </c>
      <c r="K8" s="99" t="e">
        <f t="shared" si="6"/>
        <v>#REF!</v>
      </c>
      <c r="L8" s="98" t="e">
        <f>'Учет 1б'!#REF!</f>
        <v>#REF!</v>
      </c>
      <c r="M8" s="98" t="e">
        <f t="shared" si="7"/>
        <v>#REF!</v>
      </c>
      <c r="N8" s="99" t="e">
        <f t="shared" si="8"/>
        <v>#REF!</v>
      </c>
      <c r="O8" s="99" t="e">
        <f t="shared" si="9"/>
        <v>#REF!</v>
      </c>
      <c r="P8" s="99" t="e">
        <f t="shared" si="10"/>
        <v>#REF!</v>
      </c>
      <c r="Q8" s="99" t="e">
        <f t="shared" si="11"/>
        <v>#REF!</v>
      </c>
      <c r="R8" s="99" t="e">
        <f t="shared" si="12"/>
        <v>#REF!</v>
      </c>
      <c r="S8" s="98" t="e">
        <f>'Учет 1б'!#REF!</f>
        <v>#REF!</v>
      </c>
      <c r="T8" s="98" t="e">
        <f t="shared" si="13"/>
        <v>#REF!</v>
      </c>
      <c r="U8" s="99" t="e">
        <f t="shared" si="14"/>
        <v>#REF!</v>
      </c>
      <c r="V8" s="99" t="e">
        <f t="shared" si="15"/>
        <v>#REF!</v>
      </c>
      <c r="W8" s="99" t="e">
        <f t="shared" si="16"/>
        <v>#REF!</v>
      </c>
      <c r="X8" s="99" t="e">
        <f t="shared" si="17"/>
        <v>#REF!</v>
      </c>
      <c r="Y8" s="99" t="e">
        <f t="shared" si="18"/>
        <v>#REF!</v>
      </c>
      <c r="Z8" s="98" t="e">
        <f>'Учет 1б'!#REF!</f>
        <v>#REF!</v>
      </c>
      <c r="AA8" s="98" t="e">
        <f t="shared" si="19"/>
        <v>#REF!</v>
      </c>
      <c r="AB8" s="99" t="e">
        <f t="shared" si="20"/>
        <v>#REF!</v>
      </c>
      <c r="AC8" s="99" t="e">
        <f t="shared" si="21"/>
        <v>#REF!</v>
      </c>
      <c r="AD8" s="99" t="e">
        <f t="shared" si="22"/>
        <v>#REF!</v>
      </c>
      <c r="AE8" s="99" t="e">
        <f t="shared" si="23"/>
        <v>#REF!</v>
      </c>
      <c r="AF8" s="99" t="e">
        <f t="shared" si="24"/>
        <v>#REF!</v>
      </c>
      <c r="AG8" s="98" t="e">
        <f>'Учет 1б'!#REF!</f>
        <v>#REF!</v>
      </c>
      <c r="AH8" s="98" t="e">
        <f t="shared" si="25"/>
        <v>#REF!</v>
      </c>
      <c r="AI8" s="99" t="e">
        <f t="shared" si="26"/>
        <v>#REF!</v>
      </c>
      <c r="AJ8" s="99" t="e">
        <f t="shared" si="27"/>
        <v>#REF!</v>
      </c>
      <c r="AK8" s="99" t="e">
        <f t="shared" si="28"/>
        <v>#REF!</v>
      </c>
      <c r="AL8" s="99" t="e">
        <f t="shared" si="29"/>
        <v>#REF!</v>
      </c>
      <c r="AM8" s="99" t="e">
        <f t="shared" si="30"/>
        <v>#REF!</v>
      </c>
      <c r="AN8" s="98" t="e">
        <f>'Учет 1б'!#REF!</f>
        <v>#REF!</v>
      </c>
      <c r="AO8" s="98" t="e">
        <f t="shared" si="31"/>
        <v>#REF!</v>
      </c>
      <c r="AP8" s="99" t="e">
        <f t="shared" si="32"/>
        <v>#REF!</v>
      </c>
      <c r="AQ8" s="99" t="e">
        <f t="shared" si="33"/>
        <v>#REF!</v>
      </c>
      <c r="AR8" s="99" t="e">
        <f t="shared" si="34"/>
        <v>#REF!</v>
      </c>
      <c r="AS8" s="99" t="e">
        <f t="shared" si="35"/>
        <v>#REF!</v>
      </c>
      <c r="AT8" s="99" t="e">
        <f t="shared" si="36"/>
        <v>#REF!</v>
      </c>
      <c r="AU8" s="98" t="e">
        <f>'Учет 1б'!#REF!</f>
        <v>#REF!</v>
      </c>
      <c r="AV8" s="98" t="e">
        <f t="shared" si="37"/>
        <v>#REF!</v>
      </c>
      <c r="AW8" s="99" t="e">
        <f t="shared" si="38"/>
        <v>#REF!</v>
      </c>
      <c r="AX8" s="99" t="e">
        <f t="shared" si="39"/>
        <v>#REF!</v>
      </c>
      <c r="AY8" s="99" t="e">
        <f t="shared" si="40"/>
        <v>#REF!</v>
      </c>
      <c r="AZ8" s="99" t="e">
        <f t="shared" si="41"/>
        <v>#REF!</v>
      </c>
      <c r="BA8" s="99" t="e">
        <f t="shared" si="42"/>
        <v>#REF!</v>
      </c>
      <c r="BB8" s="98" t="e">
        <f>'Учет 1б'!#REF!</f>
        <v>#REF!</v>
      </c>
      <c r="BC8" s="98" t="e">
        <f t="shared" si="43"/>
        <v>#REF!</v>
      </c>
      <c r="BD8" s="99" t="e">
        <f t="shared" si="44"/>
        <v>#REF!</v>
      </c>
      <c r="BE8" s="99" t="e">
        <f t="shared" si="45"/>
        <v>#REF!</v>
      </c>
      <c r="BF8" s="99" t="e">
        <f t="shared" si="46"/>
        <v>#REF!</v>
      </c>
      <c r="BG8" s="99" t="e">
        <f t="shared" si="47"/>
        <v>#REF!</v>
      </c>
      <c r="BH8" s="99" t="e">
        <f t="shared" si="48"/>
        <v>#REF!</v>
      </c>
      <c r="BI8" s="98" t="e">
        <f>'Учет 1б'!#REF!</f>
        <v>#REF!</v>
      </c>
      <c r="BJ8" s="98" t="e">
        <f t="shared" si="49"/>
        <v>#REF!</v>
      </c>
      <c r="BK8" s="99" t="e">
        <f t="shared" si="50"/>
        <v>#REF!</v>
      </c>
      <c r="BL8" s="99" t="e">
        <f t="shared" si="51"/>
        <v>#REF!</v>
      </c>
      <c r="BM8" s="99" t="e">
        <f t="shared" si="52"/>
        <v>#REF!</v>
      </c>
      <c r="BN8" s="99" t="e">
        <f t="shared" si="53"/>
        <v>#REF!</v>
      </c>
      <c r="BO8" s="99" t="e">
        <f t="shared" si="54"/>
        <v>#REF!</v>
      </c>
      <c r="BP8" s="52" t="e">
        <f>'Учет 1б'!#REF!</f>
        <v>#REF!</v>
      </c>
      <c r="BQ8" s="53" t="e">
        <f t="shared" si="55"/>
        <v>#REF!</v>
      </c>
      <c r="BR8" s="3" t="e">
        <f t="shared" si="56"/>
        <v>#REF!</v>
      </c>
      <c r="BS8" s="3" t="e">
        <f t="shared" si="57"/>
        <v>#REF!</v>
      </c>
      <c r="BT8" s="3" t="e">
        <f t="shared" si="58"/>
        <v>#REF!</v>
      </c>
      <c r="BU8" s="3" t="e">
        <f t="shared" si="59"/>
        <v>#REF!</v>
      </c>
      <c r="BV8" s="33" t="e">
        <f t="shared" si="60"/>
        <v>#REF!</v>
      </c>
      <c r="BW8" s="46" t="e">
        <f t="shared" si="61"/>
        <v>#REF!</v>
      </c>
      <c r="BX8" s="3" t="e">
        <f t="shared" si="62"/>
        <v>#REF!</v>
      </c>
      <c r="BY8" s="47" t="e">
        <f t="shared" si="63"/>
        <v>#REF!</v>
      </c>
      <c r="BZ8" s="47" t="e">
        <f t="shared" si="64"/>
        <v>#REF!</v>
      </c>
      <c r="CA8" s="47" t="e">
        <f t="shared" si="65"/>
        <v>#REF!</v>
      </c>
      <c r="CB8" s="47" t="e">
        <f t="shared" si="66"/>
        <v>#REF!</v>
      </c>
      <c r="CC8" s="47" t="e">
        <f t="shared" si="67"/>
        <v>#REF!</v>
      </c>
      <c r="CD8" s="47" t="e">
        <f t="shared" si="68"/>
        <v>#REF!</v>
      </c>
      <c r="CE8" s="47" t="e">
        <f t="shared" si="69"/>
        <v>#REF!</v>
      </c>
      <c r="CF8" s="46" t="e">
        <f t="shared" si="70"/>
        <v>#REF!</v>
      </c>
      <c r="CG8" s="48" t="e">
        <f t="shared" si="71"/>
        <v>#REF!</v>
      </c>
      <c r="CH8" s="48" t="e">
        <f t="shared" si="72"/>
        <v>#REF!</v>
      </c>
      <c r="CI8" s="48" t="e">
        <f t="shared" si="73"/>
        <v>#REF!</v>
      </c>
      <c r="CJ8" s="48" t="e">
        <f t="shared" si="74"/>
        <v>#REF!</v>
      </c>
      <c r="CK8" s="48" t="e">
        <f t="shared" si="75"/>
        <v>#REF!</v>
      </c>
      <c r="CL8" s="48" t="e">
        <f t="shared" si="76"/>
        <v>#REF!</v>
      </c>
      <c r="CM8" s="48" t="e">
        <f t="shared" si="77"/>
        <v>#REF!</v>
      </c>
      <c r="CN8" s="46" t="e">
        <f t="shared" si="78"/>
        <v>#REF!</v>
      </c>
      <c r="CO8" s="49" t="e">
        <f t="shared" si="79"/>
        <v>#REF!</v>
      </c>
      <c r="CP8" s="49" t="e">
        <f t="shared" si="80"/>
        <v>#REF!</v>
      </c>
      <c r="CQ8" s="49" t="e">
        <f t="shared" si="81"/>
        <v>#REF!</v>
      </c>
      <c r="CR8" s="49" t="e">
        <f t="shared" si="82"/>
        <v>#REF!</v>
      </c>
      <c r="CS8" s="49" t="e">
        <f t="shared" si="83"/>
        <v>#REF!</v>
      </c>
      <c r="CT8" s="49" t="e">
        <f t="shared" si="84"/>
        <v>#REF!</v>
      </c>
      <c r="CU8" s="49" t="e">
        <f t="shared" si="85"/>
        <v>#REF!</v>
      </c>
      <c r="CV8" s="46" t="e">
        <f t="shared" si="86"/>
        <v>#REF!</v>
      </c>
      <c r="CW8" s="50" t="e">
        <f t="shared" si="87"/>
        <v>#REF!</v>
      </c>
      <c r="CX8" s="50" t="e">
        <f t="shared" si="88"/>
        <v>#REF!</v>
      </c>
      <c r="CY8" s="50" t="e">
        <f t="shared" si="89"/>
        <v>#REF!</v>
      </c>
      <c r="CZ8" s="50" t="e">
        <f t="shared" si="90"/>
        <v>#REF!</v>
      </c>
      <c r="DA8" s="50" t="e">
        <f t="shared" si="91"/>
        <v>#REF!</v>
      </c>
      <c r="DB8" s="50" t="e">
        <f t="shared" si="92"/>
        <v>#REF!</v>
      </c>
      <c r="DC8" s="50" t="e">
        <f t="shared" si="93"/>
        <v>#REF!</v>
      </c>
      <c r="DD8" s="46" t="e">
        <f t="shared" si="94"/>
        <v>#REF!</v>
      </c>
      <c r="DE8" s="126" t="e">
        <f>'Учет 1б'!#REF!</f>
        <v>#REF!</v>
      </c>
      <c r="DG8" s="1">
        <f t="shared" si="95"/>
        <v>0</v>
      </c>
    </row>
    <row r="9" spans="1:111">
      <c r="A9" s="2">
        <f>'Учет 1б'!B11</f>
        <v>5</v>
      </c>
      <c r="B9" s="2" t="e">
        <f>'Учет 1б'!#REF!</f>
        <v>#REF!</v>
      </c>
      <c r="C9" s="2" t="e">
        <f>'Учет 1б'!#REF!</f>
        <v>#REF!</v>
      </c>
      <c r="D9" s="99" t="e">
        <f t="shared" si="0"/>
        <v>#REF!</v>
      </c>
      <c r="E9" s="98" t="e">
        <f>'Учет 1б'!#REF!</f>
        <v>#REF!</v>
      </c>
      <c r="F9" s="98" t="e">
        <f t="shared" si="1"/>
        <v>#REF!</v>
      </c>
      <c r="G9" s="99" t="e">
        <f t="shared" si="2"/>
        <v>#REF!</v>
      </c>
      <c r="H9" s="99" t="e">
        <f t="shared" si="3"/>
        <v>#REF!</v>
      </c>
      <c r="I9" s="99" t="e">
        <f t="shared" si="4"/>
        <v>#REF!</v>
      </c>
      <c r="J9" s="99" t="e">
        <f t="shared" si="5"/>
        <v>#REF!</v>
      </c>
      <c r="K9" s="99" t="e">
        <f t="shared" si="6"/>
        <v>#REF!</v>
      </c>
      <c r="L9" s="98" t="e">
        <f>'Учет 1б'!#REF!</f>
        <v>#REF!</v>
      </c>
      <c r="M9" s="98" t="e">
        <f t="shared" si="7"/>
        <v>#REF!</v>
      </c>
      <c r="N9" s="99" t="e">
        <f t="shared" si="8"/>
        <v>#REF!</v>
      </c>
      <c r="O9" s="99" t="e">
        <f t="shared" si="9"/>
        <v>#REF!</v>
      </c>
      <c r="P9" s="99" t="e">
        <f t="shared" si="10"/>
        <v>#REF!</v>
      </c>
      <c r="Q9" s="99" t="e">
        <f t="shared" si="11"/>
        <v>#REF!</v>
      </c>
      <c r="R9" s="99" t="e">
        <f t="shared" si="12"/>
        <v>#REF!</v>
      </c>
      <c r="S9" s="98" t="e">
        <f>'Учет 1б'!#REF!</f>
        <v>#REF!</v>
      </c>
      <c r="T9" s="98" t="e">
        <f t="shared" si="13"/>
        <v>#REF!</v>
      </c>
      <c r="U9" s="99" t="e">
        <f t="shared" si="14"/>
        <v>#REF!</v>
      </c>
      <c r="V9" s="99" t="e">
        <f t="shared" si="15"/>
        <v>#REF!</v>
      </c>
      <c r="W9" s="99" t="e">
        <f t="shared" si="16"/>
        <v>#REF!</v>
      </c>
      <c r="X9" s="99" t="e">
        <f t="shared" si="17"/>
        <v>#REF!</v>
      </c>
      <c r="Y9" s="99" t="e">
        <f t="shared" si="18"/>
        <v>#REF!</v>
      </c>
      <c r="Z9" s="98" t="e">
        <f>'Учет 1б'!#REF!</f>
        <v>#REF!</v>
      </c>
      <c r="AA9" s="98" t="e">
        <f t="shared" si="19"/>
        <v>#REF!</v>
      </c>
      <c r="AB9" s="99" t="e">
        <f t="shared" si="20"/>
        <v>#REF!</v>
      </c>
      <c r="AC9" s="99" t="e">
        <f t="shared" si="21"/>
        <v>#REF!</v>
      </c>
      <c r="AD9" s="99" t="e">
        <f t="shared" si="22"/>
        <v>#REF!</v>
      </c>
      <c r="AE9" s="99" t="e">
        <f t="shared" si="23"/>
        <v>#REF!</v>
      </c>
      <c r="AF9" s="99" t="e">
        <f t="shared" si="24"/>
        <v>#REF!</v>
      </c>
      <c r="AG9" s="98" t="e">
        <f>'Учет 1б'!#REF!</f>
        <v>#REF!</v>
      </c>
      <c r="AH9" s="98" t="e">
        <f t="shared" si="25"/>
        <v>#REF!</v>
      </c>
      <c r="AI9" s="99" t="e">
        <f t="shared" si="26"/>
        <v>#REF!</v>
      </c>
      <c r="AJ9" s="99" t="e">
        <f t="shared" si="27"/>
        <v>#REF!</v>
      </c>
      <c r="AK9" s="99" t="e">
        <f t="shared" si="28"/>
        <v>#REF!</v>
      </c>
      <c r="AL9" s="99" t="e">
        <f t="shared" si="29"/>
        <v>#REF!</v>
      </c>
      <c r="AM9" s="99" t="e">
        <f t="shared" si="30"/>
        <v>#REF!</v>
      </c>
      <c r="AN9" s="98" t="e">
        <f>'Учет 1б'!#REF!</f>
        <v>#REF!</v>
      </c>
      <c r="AO9" s="98" t="e">
        <f t="shared" si="31"/>
        <v>#REF!</v>
      </c>
      <c r="AP9" s="99" t="e">
        <f t="shared" si="32"/>
        <v>#REF!</v>
      </c>
      <c r="AQ9" s="99" t="e">
        <f t="shared" si="33"/>
        <v>#REF!</v>
      </c>
      <c r="AR9" s="99" t="e">
        <f t="shared" si="34"/>
        <v>#REF!</v>
      </c>
      <c r="AS9" s="99" t="e">
        <f t="shared" si="35"/>
        <v>#REF!</v>
      </c>
      <c r="AT9" s="99" t="e">
        <f t="shared" si="36"/>
        <v>#REF!</v>
      </c>
      <c r="AU9" s="98" t="e">
        <f>'Учет 1б'!#REF!</f>
        <v>#REF!</v>
      </c>
      <c r="AV9" s="98" t="e">
        <f t="shared" si="37"/>
        <v>#REF!</v>
      </c>
      <c r="AW9" s="99" t="e">
        <f t="shared" si="38"/>
        <v>#REF!</v>
      </c>
      <c r="AX9" s="99" t="e">
        <f t="shared" si="39"/>
        <v>#REF!</v>
      </c>
      <c r="AY9" s="99" t="e">
        <f t="shared" si="40"/>
        <v>#REF!</v>
      </c>
      <c r="AZ9" s="99" t="e">
        <f t="shared" si="41"/>
        <v>#REF!</v>
      </c>
      <c r="BA9" s="99" t="e">
        <f t="shared" si="42"/>
        <v>#REF!</v>
      </c>
      <c r="BB9" s="98" t="e">
        <f>'Учет 1б'!#REF!</f>
        <v>#REF!</v>
      </c>
      <c r="BC9" s="98" t="e">
        <f t="shared" si="43"/>
        <v>#REF!</v>
      </c>
      <c r="BD9" s="99" t="e">
        <f t="shared" si="44"/>
        <v>#REF!</v>
      </c>
      <c r="BE9" s="99" t="e">
        <f t="shared" si="45"/>
        <v>#REF!</v>
      </c>
      <c r="BF9" s="99" t="e">
        <f t="shared" si="46"/>
        <v>#REF!</v>
      </c>
      <c r="BG9" s="99" t="e">
        <f t="shared" si="47"/>
        <v>#REF!</v>
      </c>
      <c r="BH9" s="99" t="e">
        <f t="shared" si="48"/>
        <v>#REF!</v>
      </c>
      <c r="BI9" s="98" t="e">
        <f>'Учет 1б'!#REF!</f>
        <v>#REF!</v>
      </c>
      <c r="BJ9" s="98" t="e">
        <f t="shared" si="49"/>
        <v>#REF!</v>
      </c>
      <c r="BK9" s="99" t="e">
        <f t="shared" si="50"/>
        <v>#REF!</v>
      </c>
      <c r="BL9" s="99" t="e">
        <f t="shared" si="51"/>
        <v>#REF!</v>
      </c>
      <c r="BM9" s="99" t="e">
        <f t="shared" si="52"/>
        <v>#REF!</v>
      </c>
      <c r="BN9" s="99" t="e">
        <f t="shared" si="53"/>
        <v>#REF!</v>
      </c>
      <c r="BO9" s="99" t="e">
        <f t="shared" si="54"/>
        <v>#REF!</v>
      </c>
      <c r="BP9" s="52" t="e">
        <f>'Учет 1б'!#REF!</f>
        <v>#REF!</v>
      </c>
      <c r="BQ9" s="53" t="e">
        <f t="shared" si="55"/>
        <v>#REF!</v>
      </c>
      <c r="BR9" s="3" t="e">
        <f t="shared" si="56"/>
        <v>#REF!</v>
      </c>
      <c r="BS9" s="3" t="e">
        <f t="shared" si="57"/>
        <v>#REF!</v>
      </c>
      <c r="BT9" s="3" t="e">
        <f t="shared" si="58"/>
        <v>#REF!</v>
      </c>
      <c r="BU9" s="3" t="e">
        <f t="shared" si="59"/>
        <v>#REF!</v>
      </c>
      <c r="BV9" s="33" t="e">
        <f t="shared" si="60"/>
        <v>#REF!</v>
      </c>
      <c r="BW9" s="46" t="e">
        <f t="shared" si="61"/>
        <v>#REF!</v>
      </c>
      <c r="BX9" s="3" t="e">
        <f t="shared" si="62"/>
        <v>#REF!</v>
      </c>
      <c r="BY9" s="47" t="e">
        <f t="shared" si="63"/>
        <v>#REF!</v>
      </c>
      <c r="BZ9" s="47" t="e">
        <f t="shared" si="64"/>
        <v>#REF!</v>
      </c>
      <c r="CA9" s="47" t="e">
        <f t="shared" si="65"/>
        <v>#REF!</v>
      </c>
      <c r="CB9" s="47" t="e">
        <f t="shared" si="66"/>
        <v>#REF!</v>
      </c>
      <c r="CC9" s="47" t="e">
        <f t="shared" si="67"/>
        <v>#REF!</v>
      </c>
      <c r="CD9" s="47" t="e">
        <f t="shared" si="68"/>
        <v>#REF!</v>
      </c>
      <c r="CE9" s="47" t="e">
        <f t="shared" si="69"/>
        <v>#REF!</v>
      </c>
      <c r="CF9" s="46" t="e">
        <f t="shared" si="70"/>
        <v>#REF!</v>
      </c>
      <c r="CG9" s="48" t="e">
        <f t="shared" si="71"/>
        <v>#REF!</v>
      </c>
      <c r="CH9" s="48" t="e">
        <f t="shared" si="72"/>
        <v>#REF!</v>
      </c>
      <c r="CI9" s="48" t="e">
        <f t="shared" si="73"/>
        <v>#REF!</v>
      </c>
      <c r="CJ9" s="48" t="e">
        <f t="shared" si="74"/>
        <v>#REF!</v>
      </c>
      <c r="CK9" s="48" t="e">
        <f t="shared" si="75"/>
        <v>#REF!</v>
      </c>
      <c r="CL9" s="48" t="e">
        <f t="shared" si="76"/>
        <v>#REF!</v>
      </c>
      <c r="CM9" s="48" t="e">
        <f t="shared" si="77"/>
        <v>#REF!</v>
      </c>
      <c r="CN9" s="46" t="e">
        <f t="shared" si="78"/>
        <v>#REF!</v>
      </c>
      <c r="CO9" s="49" t="e">
        <f t="shared" si="79"/>
        <v>#REF!</v>
      </c>
      <c r="CP9" s="49" t="e">
        <f t="shared" si="80"/>
        <v>#REF!</v>
      </c>
      <c r="CQ9" s="49" t="e">
        <f t="shared" si="81"/>
        <v>#REF!</v>
      </c>
      <c r="CR9" s="49" t="e">
        <f t="shared" si="82"/>
        <v>#REF!</v>
      </c>
      <c r="CS9" s="49" t="e">
        <f t="shared" si="83"/>
        <v>#REF!</v>
      </c>
      <c r="CT9" s="49" t="e">
        <f t="shared" si="84"/>
        <v>#REF!</v>
      </c>
      <c r="CU9" s="49" t="e">
        <f t="shared" si="85"/>
        <v>#REF!</v>
      </c>
      <c r="CV9" s="46" t="e">
        <f t="shared" si="86"/>
        <v>#REF!</v>
      </c>
      <c r="CW9" s="50" t="e">
        <f t="shared" si="87"/>
        <v>#REF!</v>
      </c>
      <c r="CX9" s="50" t="e">
        <f t="shared" si="88"/>
        <v>#REF!</v>
      </c>
      <c r="CY9" s="50" t="e">
        <f t="shared" si="89"/>
        <v>#REF!</v>
      </c>
      <c r="CZ9" s="50" t="e">
        <f t="shared" si="90"/>
        <v>#REF!</v>
      </c>
      <c r="DA9" s="50" t="e">
        <f t="shared" si="91"/>
        <v>#REF!</v>
      </c>
      <c r="DB9" s="50" t="e">
        <f t="shared" si="92"/>
        <v>#REF!</v>
      </c>
      <c r="DC9" s="50" t="e">
        <f t="shared" si="93"/>
        <v>#REF!</v>
      </c>
      <c r="DD9" s="46" t="e">
        <f t="shared" si="94"/>
        <v>#REF!</v>
      </c>
      <c r="DE9" s="126" t="e">
        <f>'Учет 1б'!#REF!</f>
        <v>#REF!</v>
      </c>
      <c r="DG9" s="1">
        <f t="shared" si="95"/>
        <v>0</v>
      </c>
    </row>
    <row r="10" spans="1:111">
      <c r="A10" s="2">
        <f>'Учет 1б'!B12</f>
        <v>6</v>
      </c>
      <c r="B10" s="2" t="e">
        <f>'Учет 1б'!#REF!</f>
        <v>#REF!</v>
      </c>
      <c r="C10" s="2" t="e">
        <f>'Учет 1б'!#REF!</f>
        <v>#REF!</v>
      </c>
      <c r="D10" s="99" t="e">
        <f t="shared" si="0"/>
        <v>#REF!</v>
      </c>
      <c r="E10" s="98" t="e">
        <f>'Учет 1б'!#REF!</f>
        <v>#REF!</v>
      </c>
      <c r="F10" s="98" t="e">
        <f t="shared" si="1"/>
        <v>#REF!</v>
      </c>
      <c r="G10" s="99" t="e">
        <f t="shared" si="2"/>
        <v>#REF!</v>
      </c>
      <c r="H10" s="99" t="e">
        <f t="shared" si="3"/>
        <v>#REF!</v>
      </c>
      <c r="I10" s="99" t="e">
        <f t="shared" si="4"/>
        <v>#REF!</v>
      </c>
      <c r="J10" s="99" t="e">
        <f t="shared" si="5"/>
        <v>#REF!</v>
      </c>
      <c r="K10" s="99" t="e">
        <f t="shared" si="6"/>
        <v>#REF!</v>
      </c>
      <c r="L10" s="98" t="e">
        <f>'Учет 1б'!#REF!</f>
        <v>#REF!</v>
      </c>
      <c r="M10" s="98" t="e">
        <f t="shared" si="7"/>
        <v>#REF!</v>
      </c>
      <c r="N10" s="99" t="e">
        <f t="shared" si="8"/>
        <v>#REF!</v>
      </c>
      <c r="O10" s="99" t="e">
        <f t="shared" si="9"/>
        <v>#REF!</v>
      </c>
      <c r="P10" s="99" t="e">
        <f t="shared" si="10"/>
        <v>#REF!</v>
      </c>
      <c r="Q10" s="99" t="e">
        <f t="shared" si="11"/>
        <v>#REF!</v>
      </c>
      <c r="R10" s="99" t="e">
        <f t="shared" si="12"/>
        <v>#REF!</v>
      </c>
      <c r="S10" s="98" t="e">
        <f>'Учет 1б'!#REF!</f>
        <v>#REF!</v>
      </c>
      <c r="T10" s="98" t="e">
        <f t="shared" si="13"/>
        <v>#REF!</v>
      </c>
      <c r="U10" s="99" t="e">
        <f t="shared" si="14"/>
        <v>#REF!</v>
      </c>
      <c r="V10" s="99" t="e">
        <f t="shared" si="15"/>
        <v>#REF!</v>
      </c>
      <c r="W10" s="99" t="e">
        <f t="shared" si="16"/>
        <v>#REF!</v>
      </c>
      <c r="X10" s="99" t="e">
        <f t="shared" si="17"/>
        <v>#REF!</v>
      </c>
      <c r="Y10" s="99" t="e">
        <f t="shared" si="18"/>
        <v>#REF!</v>
      </c>
      <c r="Z10" s="98" t="e">
        <f>'Учет 1б'!#REF!</f>
        <v>#REF!</v>
      </c>
      <c r="AA10" s="98" t="e">
        <f t="shared" si="19"/>
        <v>#REF!</v>
      </c>
      <c r="AB10" s="99" t="e">
        <f t="shared" si="20"/>
        <v>#REF!</v>
      </c>
      <c r="AC10" s="99" t="e">
        <f t="shared" si="21"/>
        <v>#REF!</v>
      </c>
      <c r="AD10" s="99" t="e">
        <f t="shared" si="22"/>
        <v>#REF!</v>
      </c>
      <c r="AE10" s="99" t="e">
        <f t="shared" si="23"/>
        <v>#REF!</v>
      </c>
      <c r="AF10" s="99" t="e">
        <f t="shared" si="24"/>
        <v>#REF!</v>
      </c>
      <c r="AG10" s="98" t="e">
        <f>'Учет 1б'!#REF!</f>
        <v>#REF!</v>
      </c>
      <c r="AH10" s="98" t="e">
        <f t="shared" si="25"/>
        <v>#REF!</v>
      </c>
      <c r="AI10" s="99" t="e">
        <f t="shared" si="26"/>
        <v>#REF!</v>
      </c>
      <c r="AJ10" s="99" t="e">
        <f t="shared" si="27"/>
        <v>#REF!</v>
      </c>
      <c r="AK10" s="99" t="e">
        <f t="shared" si="28"/>
        <v>#REF!</v>
      </c>
      <c r="AL10" s="99" t="e">
        <f t="shared" si="29"/>
        <v>#REF!</v>
      </c>
      <c r="AM10" s="99" t="e">
        <f t="shared" si="30"/>
        <v>#REF!</v>
      </c>
      <c r="AN10" s="98" t="e">
        <f>'Учет 1б'!#REF!</f>
        <v>#REF!</v>
      </c>
      <c r="AO10" s="98" t="e">
        <f t="shared" si="31"/>
        <v>#REF!</v>
      </c>
      <c r="AP10" s="99" t="e">
        <f t="shared" si="32"/>
        <v>#REF!</v>
      </c>
      <c r="AQ10" s="99" t="e">
        <f t="shared" si="33"/>
        <v>#REF!</v>
      </c>
      <c r="AR10" s="99" t="e">
        <f t="shared" si="34"/>
        <v>#REF!</v>
      </c>
      <c r="AS10" s="99" t="e">
        <f t="shared" si="35"/>
        <v>#REF!</v>
      </c>
      <c r="AT10" s="99" t="e">
        <f t="shared" si="36"/>
        <v>#REF!</v>
      </c>
      <c r="AU10" s="98" t="e">
        <f>'Учет 1б'!#REF!</f>
        <v>#REF!</v>
      </c>
      <c r="AV10" s="98" t="e">
        <f t="shared" si="37"/>
        <v>#REF!</v>
      </c>
      <c r="AW10" s="99" t="e">
        <f t="shared" si="38"/>
        <v>#REF!</v>
      </c>
      <c r="AX10" s="99" t="e">
        <f t="shared" si="39"/>
        <v>#REF!</v>
      </c>
      <c r="AY10" s="99" t="e">
        <f t="shared" si="40"/>
        <v>#REF!</v>
      </c>
      <c r="AZ10" s="99" t="e">
        <f t="shared" si="41"/>
        <v>#REF!</v>
      </c>
      <c r="BA10" s="99" t="e">
        <f t="shared" si="42"/>
        <v>#REF!</v>
      </c>
      <c r="BB10" s="98" t="e">
        <f>'Учет 1б'!#REF!</f>
        <v>#REF!</v>
      </c>
      <c r="BC10" s="98" t="e">
        <f t="shared" si="43"/>
        <v>#REF!</v>
      </c>
      <c r="BD10" s="99" t="e">
        <f t="shared" si="44"/>
        <v>#REF!</v>
      </c>
      <c r="BE10" s="99" t="e">
        <f t="shared" si="45"/>
        <v>#REF!</v>
      </c>
      <c r="BF10" s="99" t="e">
        <f t="shared" si="46"/>
        <v>#REF!</v>
      </c>
      <c r="BG10" s="99" t="e">
        <f t="shared" si="47"/>
        <v>#REF!</v>
      </c>
      <c r="BH10" s="99" t="e">
        <f t="shared" si="48"/>
        <v>#REF!</v>
      </c>
      <c r="BI10" s="98" t="e">
        <f>'Учет 1б'!#REF!</f>
        <v>#REF!</v>
      </c>
      <c r="BJ10" s="98" t="e">
        <f t="shared" si="49"/>
        <v>#REF!</v>
      </c>
      <c r="BK10" s="99" t="e">
        <f t="shared" si="50"/>
        <v>#REF!</v>
      </c>
      <c r="BL10" s="99" t="e">
        <f t="shared" si="51"/>
        <v>#REF!</v>
      </c>
      <c r="BM10" s="99" t="e">
        <f t="shared" si="52"/>
        <v>#REF!</v>
      </c>
      <c r="BN10" s="99" t="e">
        <f t="shared" si="53"/>
        <v>#REF!</v>
      </c>
      <c r="BO10" s="99" t="e">
        <f t="shared" si="54"/>
        <v>#REF!</v>
      </c>
      <c r="BP10" s="52" t="e">
        <f>'Учет 1б'!#REF!</f>
        <v>#REF!</v>
      </c>
      <c r="BQ10" s="53" t="e">
        <f t="shared" si="55"/>
        <v>#REF!</v>
      </c>
      <c r="BR10" s="3" t="e">
        <f t="shared" si="56"/>
        <v>#REF!</v>
      </c>
      <c r="BS10" s="3" t="e">
        <f t="shared" si="57"/>
        <v>#REF!</v>
      </c>
      <c r="BT10" s="3" t="e">
        <f t="shared" si="58"/>
        <v>#REF!</v>
      </c>
      <c r="BU10" s="3" t="e">
        <f t="shared" si="59"/>
        <v>#REF!</v>
      </c>
      <c r="BV10" s="33" t="e">
        <f t="shared" si="60"/>
        <v>#REF!</v>
      </c>
      <c r="BW10" s="46" t="e">
        <f t="shared" si="61"/>
        <v>#REF!</v>
      </c>
      <c r="BX10" s="3" t="e">
        <f t="shared" si="62"/>
        <v>#REF!</v>
      </c>
      <c r="BY10" s="47" t="e">
        <f t="shared" si="63"/>
        <v>#REF!</v>
      </c>
      <c r="BZ10" s="47" t="e">
        <f t="shared" si="64"/>
        <v>#REF!</v>
      </c>
      <c r="CA10" s="47" t="e">
        <f t="shared" si="65"/>
        <v>#REF!</v>
      </c>
      <c r="CB10" s="47" t="e">
        <f t="shared" si="66"/>
        <v>#REF!</v>
      </c>
      <c r="CC10" s="47" t="e">
        <f t="shared" si="67"/>
        <v>#REF!</v>
      </c>
      <c r="CD10" s="47" t="e">
        <f t="shared" si="68"/>
        <v>#REF!</v>
      </c>
      <c r="CE10" s="47" t="e">
        <f t="shared" si="69"/>
        <v>#REF!</v>
      </c>
      <c r="CF10" s="46" t="e">
        <f t="shared" si="70"/>
        <v>#REF!</v>
      </c>
      <c r="CG10" s="48" t="e">
        <f t="shared" si="71"/>
        <v>#REF!</v>
      </c>
      <c r="CH10" s="48" t="e">
        <f t="shared" si="72"/>
        <v>#REF!</v>
      </c>
      <c r="CI10" s="48" t="e">
        <f t="shared" si="73"/>
        <v>#REF!</v>
      </c>
      <c r="CJ10" s="48" t="e">
        <f t="shared" si="74"/>
        <v>#REF!</v>
      </c>
      <c r="CK10" s="48" t="e">
        <f t="shared" si="75"/>
        <v>#REF!</v>
      </c>
      <c r="CL10" s="48" t="e">
        <f t="shared" si="76"/>
        <v>#REF!</v>
      </c>
      <c r="CM10" s="48" t="e">
        <f t="shared" si="77"/>
        <v>#REF!</v>
      </c>
      <c r="CN10" s="46" t="e">
        <f t="shared" si="78"/>
        <v>#REF!</v>
      </c>
      <c r="CO10" s="49" t="e">
        <f t="shared" si="79"/>
        <v>#REF!</v>
      </c>
      <c r="CP10" s="49" t="e">
        <f t="shared" si="80"/>
        <v>#REF!</v>
      </c>
      <c r="CQ10" s="49" t="e">
        <f t="shared" si="81"/>
        <v>#REF!</v>
      </c>
      <c r="CR10" s="49" t="e">
        <f t="shared" si="82"/>
        <v>#REF!</v>
      </c>
      <c r="CS10" s="49" t="e">
        <f t="shared" si="83"/>
        <v>#REF!</v>
      </c>
      <c r="CT10" s="49" t="e">
        <f t="shared" si="84"/>
        <v>#REF!</v>
      </c>
      <c r="CU10" s="49" t="e">
        <f t="shared" si="85"/>
        <v>#REF!</v>
      </c>
      <c r="CV10" s="46" t="e">
        <f t="shared" si="86"/>
        <v>#REF!</v>
      </c>
      <c r="CW10" s="50" t="e">
        <f t="shared" si="87"/>
        <v>#REF!</v>
      </c>
      <c r="CX10" s="50" t="e">
        <f t="shared" si="88"/>
        <v>#REF!</v>
      </c>
      <c r="CY10" s="50" t="e">
        <f t="shared" si="89"/>
        <v>#REF!</v>
      </c>
      <c r="CZ10" s="50" t="e">
        <f t="shared" si="90"/>
        <v>#REF!</v>
      </c>
      <c r="DA10" s="50" t="e">
        <f t="shared" si="91"/>
        <v>#REF!</v>
      </c>
      <c r="DB10" s="50" t="e">
        <f t="shared" si="92"/>
        <v>#REF!</v>
      </c>
      <c r="DC10" s="50" t="e">
        <f t="shared" si="93"/>
        <v>#REF!</v>
      </c>
      <c r="DD10" s="46" t="e">
        <f t="shared" si="94"/>
        <v>#REF!</v>
      </c>
      <c r="DE10" s="126" t="e">
        <f>'Учет 1б'!#REF!</f>
        <v>#REF!</v>
      </c>
      <c r="DG10" s="1">
        <f t="shared" si="95"/>
        <v>0</v>
      </c>
    </row>
    <row r="11" spans="1:111">
      <c r="A11" s="2">
        <f>'Учет 1б'!B13</f>
        <v>7</v>
      </c>
      <c r="B11" s="2" t="e">
        <f>'Учет 1б'!#REF!</f>
        <v>#REF!</v>
      </c>
      <c r="C11" s="2" t="e">
        <f>'Учет 1б'!#REF!</f>
        <v>#REF!</v>
      </c>
      <c r="D11" s="99" t="e">
        <f t="shared" si="0"/>
        <v>#REF!</v>
      </c>
      <c r="E11" s="98" t="e">
        <f>'Учет 1б'!#REF!</f>
        <v>#REF!</v>
      </c>
      <c r="F11" s="98" t="e">
        <f t="shared" si="1"/>
        <v>#REF!</v>
      </c>
      <c r="G11" s="99" t="e">
        <f t="shared" si="2"/>
        <v>#REF!</v>
      </c>
      <c r="H11" s="99" t="e">
        <f t="shared" si="3"/>
        <v>#REF!</v>
      </c>
      <c r="I11" s="99" t="e">
        <f t="shared" si="4"/>
        <v>#REF!</v>
      </c>
      <c r="J11" s="99" t="e">
        <f t="shared" si="5"/>
        <v>#REF!</v>
      </c>
      <c r="K11" s="99" t="e">
        <f t="shared" si="6"/>
        <v>#REF!</v>
      </c>
      <c r="L11" s="98" t="e">
        <f>'Учет 1б'!#REF!</f>
        <v>#REF!</v>
      </c>
      <c r="M11" s="98" t="e">
        <f t="shared" si="7"/>
        <v>#REF!</v>
      </c>
      <c r="N11" s="99" t="e">
        <f t="shared" si="8"/>
        <v>#REF!</v>
      </c>
      <c r="O11" s="99" t="e">
        <f t="shared" si="9"/>
        <v>#REF!</v>
      </c>
      <c r="P11" s="99" t="e">
        <f t="shared" si="10"/>
        <v>#REF!</v>
      </c>
      <c r="Q11" s="99" t="e">
        <f t="shared" si="11"/>
        <v>#REF!</v>
      </c>
      <c r="R11" s="99" t="e">
        <f t="shared" si="12"/>
        <v>#REF!</v>
      </c>
      <c r="S11" s="98" t="e">
        <f>'Учет 1б'!#REF!</f>
        <v>#REF!</v>
      </c>
      <c r="T11" s="98" t="e">
        <f t="shared" si="13"/>
        <v>#REF!</v>
      </c>
      <c r="U11" s="99" t="e">
        <f t="shared" si="14"/>
        <v>#REF!</v>
      </c>
      <c r="V11" s="99" t="e">
        <f t="shared" si="15"/>
        <v>#REF!</v>
      </c>
      <c r="W11" s="99" t="e">
        <f t="shared" si="16"/>
        <v>#REF!</v>
      </c>
      <c r="X11" s="99" t="e">
        <f t="shared" si="17"/>
        <v>#REF!</v>
      </c>
      <c r="Y11" s="99" t="e">
        <f t="shared" si="18"/>
        <v>#REF!</v>
      </c>
      <c r="Z11" s="98" t="e">
        <f>'Учет 1б'!#REF!</f>
        <v>#REF!</v>
      </c>
      <c r="AA11" s="98" t="e">
        <f t="shared" si="19"/>
        <v>#REF!</v>
      </c>
      <c r="AB11" s="99" t="e">
        <f t="shared" si="20"/>
        <v>#REF!</v>
      </c>
      <c r="AC11" s="99" t="e">
        <f t="shared" si="21"/>
        <v>#REF!</v>
      </c>
      <c r="AD11" s="99" t="e">
        <f t="shared" si="22"/>
        <v>#REF!</v>
      </c>
      <c r="AE11" s="99" t="e">
        <f t="shared" si="23"/>
        <v>#REF!</v>
      </c>
      <c r="AF11" s="99" t="e">
        <f t="shared" si="24"/>
        <v>#REF!</v>
      </c>
      <c r="AG11" s="98" t="e">
        <f>'Учет 1б'!#REF!</f>
        <v>#REF!</v>
      </c>
      <c r="AH11" s="98" t="e">
        <f t="shared" si="25"/>
        <v>#REF!</v>
      </c>
      <c r="AI11" s="99" t="e">
        <f t="shared" si="26"/>
        <v>#REF!</v>
      </c>
      <c r="AJ11" s="99" t="e">
        <f t="shared" si="27"/>
        <v>#REF!</v>
      </c>
      <c r="AK11" s="99" t="e">
        <f t="shared" si="28"/>
        <v>#REF!</v>
      </c>
      <c r="AL11" s="99" t="e">
        <f t="shared" si="29"/>
        <v>#REF!</v>
      </c>
      <c r="AM11" s="99" t="e">
        <f t="shared" si="30"/>
        <v>#REF!</v>
      </c>
      <c r="AN11" s="98" t="e">
        <f>'Учет 1б'!#REF!</f>
        <v>#REF!</v>
      </c>
      <c r="AO11" s="98" t="e">
        <f t="shared" si="31"/>
        <v>#REF!</v>
      </c>
      <c r="AP11" s="99" t="e">
        <f t="shared" si="32"/>
        <v>#REF!</v>
      </c>
      <c r="AQ11" s="99" t="e">
        <f t="shared" si="33"/>
        <v>#REF!</v>
      </c>
      <c r="AR11" s="99" t="e">
        <f t="shared" si="34"/>
        <v>#REF!</v>
      </c>
      <c r="AS11" s="99" t="e">
        <f t="shared" si="35"/>
        <v>#REF!</v>
      </c>
      <c r="AT11" s="99" t="e">
        <f t="shared" si="36"/>
        <v>#REF!</v>
      </c>
      <c r="AU11" s="98" t="e">
        <f>'Учет 1б'!#REF!</f>
        <v>#REF!</v>
      </c>
      <c r="AV11" s="98" t="e">
        <f t="shared" si="37"/>
        <v>#REF!</v>
      </c>
      <c r="AW11" s="99" t="e">
        <f t="shared" si="38"/>
        <v>#REF!</v>
      </c>
      <c r="AX11" s="99" t="e">
        <f t="shared" si="39"/>
        <v>#REF!</v>
      </c>
      <c r="AY11" s="99" t="e">
        <f t="shared" si="40"/>
        <v>#REF!</v>
      </c>
      <c r="AZ11" s="99" t="e">
        <f t="shared" si="41"/>
        <v>#REF!</v>
      </c>
      <c r="BA11" s="99" t="e">
        <f t="shared" si="42"/>
        <v>#REF!</v>
      </c>
      <c r="BB11" s="98" t="e">
        <f>'Учет 1б'!#REF!</f>
        <v>#REF!</v>
      </c>
      <c r="BC11" s="98" t="e">
        <f t="shared" si="43"/>
        <v>#REF!</v>
      </c>
      <c r="BD11" s="99" t="e">
        <f t="shared" si="44"/>
        <v>#REF!</v>
      </c>
      <c r="BE11" s="99" t="e">
        <f t="shared" si="45"/>
        <v>#REF!</v>
      </c>
      <c r="BF11" s="99" t="e">
        <f t="shared" si="46"/>
        <v>#REF!</v>
      </c>
      <c r="BG11" s="99" t="e">
        <f t="shared" si="47"/>
        <v>#REF!</v>
      </c>
      <c r="BH11" s="99" t="e">
        <f t="shared" si="48"/>
        <v>#REF!</v>
      </c>
      <c r="BI11" s="98" t="e">
        <f>'Учет 1б'!#REF!</f>
        <v>#REF!</v>
      </c>
      <c r="BJ11" s="98" t="e">
        <f t="shared" si="49"/>
        <v>#REF!</v>
      </c>
      <c r="BK11" s="99" t="e">
        <f t="shared" si="50"/>
        <v>#REF!</v>
      </c>
      <c r="BL11" s="99" t="e">
        <f t="shared" si="51"/>
        <v>#REF!</v>
      </c>
      <c r="BM11" s="99" t="e">
        <f t="shared" si="52"/>
        <v>#REF!</v>
      </c>
      <c r="BN11" s="99" t="e">
        <f t="shared" si="53"/>
        <v>#REF!</v>
      </c>
      <c r="BO11" s="99" t="e">
        <f t="shared" si="54"/>
        <v>#REF!</v>
      </c>
      <c r="BP11" s="52" t="e">
        <f>'Учет 1б'!#REF!</f>
        <v>#REF!</v>
      </c>
      <c r="BQ11" s="53" t="e">
        <f t="shared" si="55"/>
        <v>#REF!</v>
      </c>
      <c r="BR11" s="3" t="e">
        <f t="shared" si="56"/>
        <v>#REF!</v>
      </c>
      <c r="BS11" s="3" t="e">
        <f t="shared" si="57"/>
        <v>#REF!</v>
      </c>
      <c r="BT11" s="3" t="e">
        <f t="shared" si="58"/>
        <v>#REF!</v>
      </c>
      <c r="BU11" s="3" t="e">
        <f t="shared" si="59"/>
        <v>#REF!</v>
      </c>
      <c r="BV11" s="33" t="e">
        <f t="shared" si="60"/>
        <v>#REF!</v>
      </c>
      <c r="BW11" s="46" t="e">
        <f t="shared" si="61"/>
        <v>#REF!</v>
      </c>
      <c r="BX11" s="3" t="e">
        <f t="shared" si="62"/>
        <v>#REF!</v>
      </c>
      <c r="BY11" s="47" t="e">
        <f t="shared" si="63"/>
        <v>#REF!</v>
      </c>
      <c r="BZ11" s="47" t="e">
        <f t="shared" si="64"/>
        <v>#REF!</v>
      </c>
      <c r="CA11" s="47" t="e">
        <f t="shared" si="65"/>
        <v>#REF!</v>
      </c>
      <c r="CB11" s="47" t="e">
        <f t="shared" si="66"/>
        <v>#REF!</v>
      </c>
      <c r="CC11" s="47" t="e">
        <f t="shared" si="67"/>
        <v>#REF!</v>
      </c>
      <c r="CD11" s="47" t="e">
        <f t="shared" si="68"/>
        <v>#REF!</v>
      </c>
      <c r="CE11" s="47" t="e">
        <f t="shared" si="69"/>
        <v>#REF!</v>
      </c>
      <c r="CF11" s="46" t="e">
        <f t="shared" si="70"/>
        <v>#REF!</v>
      </c>
      <c r="CG11" s="48" t="e">
        <f t="shared" si="71"/>
        <v>#REF!</v>
      </c>
      <c r="CH11" s="48" t="e">
        <f t="shared" si="72"/>
        <v>#REF!</v>
      </c>
      <c r="CI11" s="48" t="e">
        <f t="shared" si="73"/>
        <v>#REF!</v>
      </c>
      <c r="CJ11" s="48" t="e">
        <f t="shared" si="74"/>
        <v>#REF!</v>
      </c>
      <c r="CK11" s="48" t="e">
        <f t="shared" si="75"/>
        <v>#REF!</v>
      </c>
      <c r="CL11" s="48" t="e">
        <f t="shared" si="76"/>
        <v>#REF!</v>
      </c>
      <c r="CM11" s="48" t="e">
        <f t="shared" si="77"/>
        <v>#REF!</v>
      </c>
      <c r="CN11" s="46" t="e">
        <f t="shared" si="78"/>
        <v>#REF!</v>
      </c>
      <c r="CO11" s="49" t="e">
        <f t="shared" si="79"/>
        <v>#REF!</v>
      </c>
      <c r="CP11" s="49" t="e">
        <f t="shared" si="80"/>
        <v>#REF!</v>
      </c>
      <c r="CQ11" s="49" t="e">
        <f t="shared" si="81"/>
        <v>#REF!</v>
      </c>
      <c r="CR11" s="49" t="e">
        <f t="shared" si="82"/>
        <v>#REF!</v>
      </c>
      <c r="CS11" s="49" t="e">
        <f t="shared" si="83"/>
        <v>#REF!</v>
      </c>
      <c r="CT11" s="49" t="e">
        <f t="shared" si="84"/>
        <v>#REF!</v>
      </c>
      <c r="CU11" s="49" t="e">
        <f t="shared" si="85"/>
        <v>#REF!</v>
      </c>
      <c r="CV11" s="46" t="e">
        <f t="shared" si="86"/>
        <v>#REF!</v>
      </c>
      <c r="CW11" s="50" t="e">
        <f t="shared" si="87"/>
        <v>#REF!</v>
      </c>
      <c r="CX11" s="50" t="e">
        <f t="shared" si="88"/>
        <v>#REF!</v>
      </c>
      <c r="CY11" s="50" t="e">
        <f t="shared" si="89"/>
        <v>#REF!</v>
      </c>
      <c r="CZ11" s="50" t="e">
        <f t="shared" si="90"/>
        <v>#REF!</v>
      </c>
      <c r="DA11" s="50" t="e">
        <f t="shared" si="91"/>
        <v>#REF!</v>
      </c>
      <c r="DB11" s="50" t="e">
        <f t="shared" si="92"/>
        <v>#REF!</v>
      </c>
      <c r="DC11" s="50" t="e">
        <f t="shared" si="93"/>
        <v>#REF!</v>
      </c>
      <c r="DD11" s="46" t="e">
        <f t="shared" si="94"/>
        <v>#REF!</v>
      </c>
      <c r="DE11" s="126" t="e">
        <f>'Учет 1б'!#REF!</f>
        <v>#REF!</v>
      </c>
      <c r="DG11" s="1">
        <f t="shared" si="95"/>
        <v>0</v>
      </c>
    </row>
    <row r="12" spans="1:111">
      <c r="A12" s="2">
        <f>'Учет 1б'!B14</f>
        <v>8</v>
      </c>
      <c r="B12" s="2" t="e">
        <f>'Учет 1б'!#REF!</f>
        <v>#REF!</v>
      </c>
      <c r="C12" s="2" t="e">
        <f>'Учет 1б'!#REF!</f>
        <v>#REF!</v>
      </c>
      <c r="D12" s="99" t="e">
        <f t="shared" si="0"/>
        <v>#REF!</v>
      </c>
      <c r="E12" s="98" t="e">
        <f>'Учет 1б'!#REF!</f>
        <v>#REF!</v>
      </c>
      <c r="F12" s="98" t="e">
        <f t="shared" si="1"/>
        <v>#REF!</v>
      </c>
      <c r="G12" s="99" t="e">
        <f t="shared" si="2"/>
        <v>#REF!</v>
      </c>
      <c r="H12" s="99" t="e">
        <f t="shared" si="3"/>
        <v>#REF!</v>
      </c>
      <c r="I12" s="99" t="e">
        <f t="shared" si="4"/>
        <v>#REF!</v>
      </c>
      <c r="J12" s="99" t="e">
        <f t="shared" si="5"/>
        <v>#REF!</v>
      </c>
      <c r="K12" s="99" t="e">
        <f t="shared" si="6"/>
        <v>#REF!</v>
      </c>
      <c r="L12" s="98" t="e">
        <f>'Учет 1б'!#REF!</f>
        <v>#REF!</v>
      </c>
      <c r="M12" s="98" t="e">
        <f t="shared" si="7"/>
        <v>#REF!</v>
      </c>
      <c r="N12" s="99" t="e">
        <f t="shared" si="8"/>
        <v>#REF!</v>
      </c>
      <c r="O12" s="99" t="e">
        <f t="shared" si="9"/>
        <v>#REF!</v>
      </c>
      <c r="P12" s="99" t="e">
        <f t="shared" si="10"/>
        <v>#REF!</v>
      </c>
      <c r="Q12" s="99" t="e">
        <f t="shared" si="11"/>
        <v>#REF!</v>
      </c>
      <c r="R12" s="99" t="e">
        <f t="shared" si="12"/>
        <v>#REF!</v>
      </c>
      <c r="S12" s="98" t="e">
        <f>'Учет 1б'!#REF!</f>
        <v>#REF!</v>
      </c>
      <c r="T12" s="98" t="e">
        <f t="shared" si="13"/>
        <v>#REF!</v>
      </c>
      <c r="U12" s="99" t="e">
        <f t="shared" si="14"/>
        <v>#REF!</v>
      </c>
      <c r="V12" s="99" t="e">
        <f t="shared" si="15"/>
        <v>#REF!</v>
      </c>
      <c r="W12" s="99" t="e">
        <f t="shared" si="16"/>
        <v>#REF!</v>
      </c>
      <c r="X12" s="99" t="e">
        <f t="shared" si="17"/>
        <v>#REF!</v>
      </c>
      <c r="Y12" s="99" t="e">
        <f t="shared" si="18"/>
        <v>#REF!</v>
      </c>
      <c r="Z12" s="98" t="e">
        <f>'Учет 1б'!#REF!</f>
        <v>#REF!</v>
      </c>
      <c r="AA12" s="98" t="e">
        <f t="shared" si="19"/>
        <v>#REF!</v>
      </c>
      <c r="AB12" s="99" t="e">
        <f t="shared" si="20"/>
        <v>#REF!</v>
      </c>
      <c r="AC12" s="99" t="e">
        <f t="shared" si="21"/>
        <v>#REF!</v>
      </c>
      <c r="AD12" s="99" t="e">
        <f t="shared" si="22"/>
        <v>#REF!</v>
      </c>
      <c r="AE12" s="99" t="e">
        <f t="shared" si="23"/>
        <v>#REF!</v>
      </c>
      <c r="AF12" s="99" t="e">
        <f t="shared" si="24"/>
        <v>#REF!</v>
      </c>
      <c r="AG12" s="98" t="e">
        <f>'Учет 1б'!#REF!</f>
        <v>#REF!</v>
      </c>
      <c r="AH12" s="98" t="e">
        <f t="shared" si="25"/>
        <v>#REF!</v>
      </c>
      <c r="AI12" s="99" t="e">
        <f t="shared" si="26"/>
        <v>#REF!</v>
      </c>
      <c r="AJ12" s="99" t="e">
        <f t="shared" si="27"/>
        <v>#REF!</v>
      </c>
      <c r="AK12" s="99" t="e">
        <f t="shared" si="28"/>
        <v>#REF!</v>
      </c>
      <c r="AL12" s="99" t="e">
        <f t="shared" si="29"/>
        <v>#REF!</v>
      </c>
      <c r="AM12" s="99" t="e">
        <f t="shared" si="30"/>
        <v>#REF!</v>
      </c>
      <c r="AN12" s="98" t="e">
        <f>'Учет 1б'!#REF!</f>
        <v>#REF!</v>
      </c>
      <c r="AO12" s="98" t="e">
        <f t="shared" si="31"/>
        <v>#REF!</v>
      </c>
      <c r="AP12" s="99" t="e">
        <f t="shared" si="32"/>
        <v>#REF!</v>
      </c>
      <c r="AQ12" s="99" t="e">
        <f t="shared" si="33"/>
        <v>#REF!</v>
      </c>
      <c r="AR12" s="99" t="e">
        <f t="shared" si="34"/>
        <v>#REF!</v>
      </c>
      <c r="AS12" s="99" t="e">
        <f t="shared" si="35"/>
        <v>#REF!</v>
      </c>
      <c r="AT12" s="99" t="e">
        <f t="shared" si="36"/>
        <v>#REF!</v>
      </c>
      <c r="AU12" s="98" t="e">
        <f>'Учет 1б'!#REF!</f>
        <v>#REF!</v>
      </c>
      <c r="AV12" s="98" t="e">
        <f t="shared" si="37"/>
        <v>#REF!</v>
      </c>
      <c r="AW12" s="99" t="e">
        <f t="shared" si="38"/>
        <v>#REF!</v>
      </c>
      <c r="AX12" s="99" t="e">
        <f t="shared" si="39"/>
        <v>#REF!</v>
      </c>
      <c r="AY12" s="99" t="e">
        <f t="shared" si="40"/>
        <v>#REF!</v>
      </c>
      <c r="AZ12" s="99" t="e">
        <f t="shared" si="41"/>
        <v>#REF!</v>
      </c>
      <c r="BA12" s="99" t="e">
        <f t="shared" si="42"/>
        <v>#REF!</v>
      </c>
      <c r="BB12" s="98" t="e">
        <f>'Учет 1б'!#REF!</f>
        <v>#REF!</v>
      </c>
      <c r="BC12" s="98" t="e">
        <f t="shared" si="43"/>
        <v>#REF!</v>
      </c>
      <c r="BD12" s="99" t="e">
        <f t="shared" si="44"/>
        <v>#REF!</v>
      </c>
      <c r="BE12" s="99" t="e">
        <f t="shared" si="45"/>
        <v>#REF!</v>
      </c>
      <c r="BF12" s="99" t="e">
        <f t="shared" si="46"/>
        <v>#REF!</v>
      </c>
      <c r="BG12" s="99" t="e">
        <f t="shared" si="47"/>
        <v>#REF!</v>
      </c>
      <c r="BH12" s="99" t="e">
        <f t="shared" si="48"/>
        <v>#REF!</v>
      </c>
      <c r="BI12" s="98" t="e">
        <f>'Учет 1б'!#REF!</f>
        <v>#REF!</v>
      </c>
      <c r="BJ12" s="98" t="e">
        <f t="shared" si="49"/>
        <v>#REF!</v>
      </c>
      <c r="BK12" s="99" t="e">
        <f t="shared" si="50"/>
        <v>#REF!</v>
      </c>
      <c r="BL12" s="99" t="e">
        <f t="shared" si="51"/>
        <v>#REF!</v>
      </c>
      <c r="BM12" s="99" t="e">
        <f t="shared" si="52"/>
        <v>#REF!</v>
      </c>
      <c r="BN12" s="99" t="e">
        <f t="shared" si="53"/>
        <v>#REF!</v>
      </c>
      <c r="BO12" s="99" t="e">
        <f t="shared" si="54"/>
        <v>#REF!</v>
      </c>
      <c r="BP12" s="52" t="e">
        <f>'Учет 1б'!#REF!</f>
        <v>#REF!</v>
      </c>
      <c r="BQ12" s="53" t="e">
        <f t="shared" si="55"/>
        <v>#REF!</v>
      </c>
      <c r="BR12" s="3" t="e">
        <f t="shared" si="56"/>
        <v>#REF!</v>
      </c>
      <c r="BS12" s="3" t="e">
        <f t="shared" si="57"/>
        <v>#REF!</v>
      </c>
      <c r="BT12" s="3" t="e">
        <f t="shared" si="58"/>
        <v>#REF!</v>
      </c>
      <c r="BU12" s="3" t="e">
        <f t="shared" si="59"/>
        <v>#REF!</v>
      </c>
      <c r="BV12" s="33" t="e">
        <f t="shared" si="60"/>
        <v>#REF!</v>
      </c>
      <c r="BW12" s="46" t="e">
        <f t="shared" si="61"/>
        <v>#REF!</v>
      </c>
      <c r="BX12" s="3" t="e">
        <f t="shared" si="62"/>
        <v>#REF!</v>
      </c>
      <c r="BY12" s="47" t="e">
        <f t="shared" si="63"/>
        <v>#REF!</v>
      </c>
      <c r="BZ12" s="47" t="e">
        <f t="shared" si="64"/>
        <v>#REF!</v>
      </c>
      <c r="CA12" s="47" t="e">
        <f t="shared" si="65"/>
        <v>#REF!</v>
      </c>
      <c r="CB12" s="47" t="e">
        <f t="shared" si="66"/>
        <v>#REF!</v>
      </c>
      <c r="CC12" s="47" t="e">
        <f t="shared" si="67"/>
        <v>#REF!</v>
      </c>
      <c r="CD12" s="47" t="e">
        <f t="shared" si="68"/>
        <v>#REF!</v>
      </c>
      <c r="CE12" s="47" t="e">
        <f t="shared" si="69"/>
        <v>#REF!</v>
      </c>
      <c r="CF12" s="46" t="e">
        <f t="shared" si="70"/>
        <v>#REF!</v>
      </c>
      <c r="CG12" s="48" t="e">
        <f t="shared" si="71"/>
        <v>#REF!</v>
      </c>
      <c r="CH12" s="48" t="e">
        <f t="shared" si="72"/>
        <v>#REF!</v>
      </c>
      <c r="CI12" s="48" t="e">
        <f t="shared" si="73"/>
        <v>#REF!</v>
      </c>
      <c r="CJ12" s="48" t="e">
        <f t="shared" si="74"/>
        <v>#REF!</v>
      </c>
      <c r="CK12" s="48" t="e">
        <f t="shared" si="75"/>
        <v>#REF!</v>
      </c>
      <c r="CL12" s="48" t="e">
        <f t="shared" si="76"/>
        <v>#REF!</v>
      </c>
      <c r="CM12" s="48" t="e">
        <f t="shared" si="77"/>
        <v>#REF!</v>
      </c>
      <c r="CN12" s="46" t="e">
        <f t="shared" si="78"/>
        <v>#REF!</v>
      </c>
      <c r="CO12" s="49" t="e">
        <f t="shared" si="79"/>
        <v>#REF!</v>
      </c>
      <c r="CP12" s="49" t="e">
        <f t="shared" si="80"/>
        <v>#REF!</v>
      </c>
      <c r="CQ12" s="49" t="e">
        <f t="shared" si="81"/>
        <v>#REF!</v>
      </c>
      <c r="CR12" s="49" t="e">
        <f t="shared" si="82"/>
        <v>#REF!</v>
      </c>
      <c r="CS12" s="49" t="e">
        <f t="shared" si="83"/>
        <v>#REF!</v>
      </c>
      <c r="CT12" s="49" t="e">
        <f t="shared" si="84"/>
        <v>#REF!</v>
      </c>
      <c r="CU12" s="49" t="e">
        <f t="shared" si="85"/>
        <v>#REF!</v>
      </c>
      <c r="CV12" s="46" t="e">
        <f t="shared" si="86"/>
        <v>#REF!</v>
      </c>
      <c r="CW12" s="50" t="e">
        <f t="shared" si="87"/>
        <v>#REF!</v>
      </c>
      <c r="CX12" s="50" t="e">
        <f t="shared" si="88"/>
        <v>#REF!</v>
      </c>
      <c r="CY12" s="50" t="e">
        <f t="shared" si="89"/>
        <v>#REF!</v>
      </c>
      <c r="CZ12" s="50" t="e">
        <f t="shared" si="90"/>
        <v>#REF!</v>
      </c>
      <c r="DA12" s="50" t="e">
        <f t="shared" si="91"/>
        <v>#REF!</v>
      </c>
      <c r="DB12" s="50" t="e">
        <f t="shared" si="92"/>
        <v>#REF!</v>
      </c>
      <c r="DC12" s="50" t="e">
        <f t="shared" si="93"/>
        <v>#REF!</v>
      </c>
      <c r="DD12" s="46" t="e">
        <f t="shared" si="94"/>
        <v>#REF!</v>
      </c>
      <c r="DE12" s="126" t="e">
        <f>'Учет 1б'!#REF!</f>
        <v>#REF!</v>
      </c>
      <c r="DG12" s="1">
        <f t="shared" si="95"/>
        <v>0</v>
      </c>
    </row>
    <row r="13" spans="1:111">
      <c r="A13" s="2">
        <f>'Учет 1б'!B15</f>
        <v>9</v>
      </c>
      <c r="B13" s="2" t="e">
        <f>'Учет 1б'!#REF!</f>
        <v>#REF!</v>
      </c>
      <c r="C13" s="2" t="e">
        <f>'Учет 1б'!#REF!</f>
        <v>#REF!</v>
      </c>
      <c r="D13" s="99" t="e">
        <f t="shared" si="0"/>
        <v>#REF!</v>
      </c>
      <c r="E13" s="98" t="e">
        <f>'Учет 1б'!#REF!</f>
        <v>#REF!</v>
      </c>
      <c r="F13" s="98" t="e">
        <f t="shared" si="1"/>
        <v>#REF!</v>
      </c>
      <c r="G13" s="99" t="e">
        <f t="shared" si="2"/>
        <v>#REF!</v>
      </c>
      <c r="H13" s="99" t="e">
        <f t="shared" si="3"/>
        <v>#REF!</v>
      </c>
      <c r="I13" s="99" t="e">
        <f t="shared" si="4"/>
        <v>#REF!</v>
      </c>
      <c r="J13" s="99" t="e">
        <f t="shared" si="5"/>
        <v>#REF!</v>
      </c>
      <c r="K13" s="99" t="e">
        <f t="shared" si="6"/>
        <v>#REF!</v>
      </c>
      <c r="L13" s="98" t="e">
        <f>'Учет 1б'!#REF!</f>
        <v>#REF!</v>
      </c>
      <c r="M13" s="98" t="e">
        <f t="shared" si="7"/>
        <v>#REF!</v>
      </c>
      <c r="N13" s="99" t="e">
        <f t="shared" si="8"/>
        <v>#REF!</v>
      </c>
      <c r="O13" s="99" t="e">
        <f t="shared" si="9"/>
        <v>#REF!</v>
      </c>
      <c r="P13" s="99" t="e">
        <f t="shared" si="10"/>
        <v>#REF!</v>
      </c>
      <c r="Q13" s="99" t="e">
        <f t="shared" si="11"/>
        <v>#REF!</v>
      </c>
      <c r="R13" s="99" t="e">
        <f t="shared" si="12"/>
        <v>#REF!</v>
      </c>
      <c r="S13" s="98" t="e">
        <f>'Учет 1б'!#REF!</f>
        <v>#REF!</v>
      </c>
      <c r="T13" s="98" t="e">
        <f t="shared" si="13"/>
        <v>#REF!</v>
      </c>
      <c r="U13" s="99" t="e">
        <f t="shared" si="14"/>
        <v>#REF!</v>
      </c>
      <c r="V13" s="99" t="e">
        <f t="shared" si="15"/>
        <v>#REF!</v>
      </c>
      <c r="W13" s="99" t="e">
        <f t="shared" si="16"/>
        <v>#REF!</v>
      </c>
      <c r="X13" s="99" t="e">
        <f t="shared" si="17"/>
        <v>#REF!</v>
      </c>
      <c r="Y13" s="99" t="e">
        <f t="shared" si="18"/>
        <v>#REF!</v>
      </c>
      <c r="Z13" s="98" t="e">
        <f>'Учет 1б'!#REF!</f>
        <v>#REF!</v>
      </c>
      <c r="AA13" s="98" t="e">
        <f t="shared" si="19"/>
        <v>#REF!</v>
      </c>
      <c r="AB13" s="99" t="e">
        <f t="shared" si="20"/>
        <v>#REF!</v>
      </c>
      <c r="AC13" s="99" t="e">
        <f t="shared" si="21"/>
        <v>#REF!</v>
      </c>
      <c r="AD13" s="99" t="e">
        <f t="shared" si="22"/>
        <v>#REF!</v>
      </c>
      <c r="AE13" s="99" t="e">
        <f t="shared" si="23"/>
        <v>#REF!</v>
      </c>
      <c r="AF13" s="99" t="e">
        <f t="shared" si="24"/>
        <v>#REF!</v>
      </c>
      <c r="AG13" s="98" t="e">
        <f>'Учет 1б'!#REF!</f>
        <v>#REF!</v>
      </c>
      <c r="AH13" s="98" t="e">
        <f t="shared" si="25"/>
        <v>#REF!</v>
      </c>
      <c r="AI13" s="99" t="e">
        <f t="shared" si="26"/>
        <v>#REF!</v>
      </c>
      <c r="AJ13" s="99" t="e">
        <f t="shared" si="27"/>
        <v>#REF!</v>
      </c>
      <c r="AK13" s="99" t="e">
        <f t="shared" si="28"/>
        <v>#REF!</v>
      </c>
      <c r="AL13" s="99" t="e">
        <f t="shared" si="29"/>
        <v>#REF!</v>
      </c>
      <c r="AM13" s="99" t="e">
        <f t="shared" si="30"/>
        <v>#REF!</v>
      </c>
      <c r="AN13" s="98" t="e">
        <f>'Учет 1б'!#REF!</f>
        <v>#REF!</v>
      </c>
      <c r="AO13" s="98" t="e">
        <f t="shared" si="31"/>
        <v>#REF!</v>
      </c>
      <c r="AP13" s="99" t="e">
        <f t="shared" si="32"/>
        <v>#REF!</v>
      </c>
      <c r="AQ13" s="99" t="e">
        <f t="shared" si="33"/>
        <v>#REF!</v>
      </c>
      <c r="AR13" s="99" t="e">
        <f t="shared" si="34"/>
        <v>#REF!</v>
      </c>
      <c r="AS13" s="99" t="e">
        <f t="shared" si="35"/>
        <v>#REF!</v>
      </c>
      <c r="AT13" s="99" t="e">
        <f t="shared" si="36"/>
        <v>#REF!</v>
      </c>
      <c r="AU13" s="98" t="e">
        <f>'Учет 1б'!#REF!</f>
        <v>#REF!</v>
      </c>
      <c r="AV13" s="98" t="e">
        <f t="shared" si="37"/>
        <v>#REF!</v>
      </c>
      <c r="AW13" s="99" t="e">
        <f t="shared" si="38"/>
        <v>#REF!</v>
      </c>
      <c r="AX13" s="99" t="e">
        <f t="shared" si="39"/>
        <v>#REF!</v>
      </c>
      <c r="AY13" s="99" t="e">
        <f t="shared" si="40"/>
        <v>#REF!</v>
      </c>
      <c r="AZ13" s="99" t="e">
        <f t="shared" si="41"/>
        <v>#REF!</v>
      </c>
      <c r="BA13" s="99" t="e">
        <f t="shared" si="42"/>
        <v>#REF!</v>
      </c>
      <c r="BB13" s="98" t="e">
        <f>'Учет 1б'!#REF!</f>
        <v>#REF!</v>
      </c>
      <c r="BC13" s="98" t="e">
        <f t="shared" si="43"/>
        <v>#REF!</v>
      </c>
      <c r="BD13" s="99" t="e">
        <f t="shared" si="44"/>
        <v>#REF!</v>
      </c>
      <c r="BE13" s="99" t="e">
        <f t="shared" si="45"/>
        <v>#REF!</v>
      </c>
      <c r="BF13" s="99" t="e">
        <f t="shared" si="46"/>
        <v>#REF!</v>
      </c>
      <c r="BG13" s="99" t="e">
        <f t="shared" si="47"/>
        <v>#REF!</v>
      </c>
      <c r="BH13" s="99" t="e">
        <f t="shared" si="48"/>
        <v>#REF!</v>
      </c>
      <c r="BI13" s="98" t="e">
        <f>'Учет 1б'!#REF!</f>
        <v>#REF!</v>
      </c>
      <c r="BJ13" s="98" t="e">
        <f t="shared" si="49"/>
        <v>#REF!</v>
      </c>
      <c r="BK13" s="99" t="e">
        <f t="shared" si="50"/>
        <v>#REF!</v>
      </c>
      <c r="BL13" s="99" t="e">
        <f t="shared" si="51"/>
        <v>#REF!</v>
      </c>
      <c r="BM13" s="99" t="e">
        <f t="shared" si="52"/>
        <v>#REF!</v>
      </c>
      <c r="BN13" s="99" t="e">
        <f t="shared" si="53"/>
        <v>#REF!</v>
      </c>
      <c r="BO13" s="99" t="e">
        <f t="shared" si="54"/>
        <v>#REF!</v>
      </c>
      <c r="BP13" s="52" t="e">
        <f>'Учет 1б'!#REF!</f>
        <v>#REF!</v>
      </c>
      <c r="BQ13" s="53" t="e">
        <f t="shared" si="55"/>
        <v>#REF!</v>
      </c>
      <c r="BR13" s="3" t="e">
        <f t="shared" si="56"/>
        <v>#REF!</v>
      </c>
      <c r="BS13" s="3" t="e">
        <f t="shared" si="57"/>
        <v>#REF!</v>
      </c>
      <c r="BT13" s="3" t="e">
        <f t="shared" si="58"/>
        <v>#REF!</v>
      </c>
      <c r="BU13" s="3" t="e">
        <f t="shared" si="59"/>
        <v>#REF!</v>
      </c>
      <c r="BV13" s="33" t="e">
        <f t="shared" si="60"/>
        <v>#REF!</v>
      </c>
      <c r="BW13" s="46" t="e">
        <f t="shared" si="61"/>
        <v>#REF!</v>
      </c>
      <c r="BX13" s="3" t="e">
        <f t="shared" si="62"/>
        <v>#REF!</v>
      </c>
      <c r="BY13" s="47" t="e">
        <f t="shared" si="63"/>
        <v>#REF!</v>
      </c>
      <c r="BZ13" s="47" t="e">
        <f t="shared" si="64"/>
        <v>#REF!</v>
      </c>
      <c r="CA13" s="47" t="e">
        <f t="shared" si="65"/>
        <v>#REF!</v>
      </c>
      <c r="CB13" s="47" t="e">
        <f t="shared" si="66"/>
        <v>#REF!</v>
      </c>
      <c r="CC13" s="47" t="e">
        <f t="shared" si="67"/>
        <v>#REF!</v>
      </c>
      <c r="CD13" s="47" t="e">
        <f t="shared" si="68"/>
        <v>#REF!</v>
      </c>
      <c r="CE13" s="47" t="e">
        <f t="shared" si="69"/>
        <v>#REF!</v>
      </c>
      <c r="CF13" s="46" t="e">
        <f t="shared" si="70"/>
        <v>#REF!</v>
      </c>
      <c r="CG13" s="48" t="e">
        <f t="shared" si="71"/>
        <v>#REF!</v>
      </c>
      <c r="CH13" s="48" t="e">
        <f t="shared" si="72"/>
        <v>#REF!</v>
      </c>
      <c r="CI13" s="48" t="e">
        <f t="shared" si="73"/>
        <v>#REF!</v>
      </c>
      <c r="CJ13" s="48" t="e">
        <f t="shared" si="74"/>
        <v>#REF!</v>
      </c>
      <c r="CK13" s="48" t="e">
        <f t="shared" si="75"/>
        <v>#REF!</v>
      </c>
      <c r="CL13" s="48" t="e">
        <f t="shared" si="76"/>
        <v>#REF!</v>
      </c>
      <c r="CM13" s="48" t="e">
        <f t="shared" si="77"/>
        <v>#REF!</v>
      </c>
      <c r="CN13" s="46" t="e">
        <f t="shared" si="78"/>
        <v>#REF!</v>
      </c>
      <c r="CO13" s="49" t="e">
        <f t="shared" si="79"/>
        <v>#REF!</v>
      </c>
      <c r="CP13" s="49" t="e">
        <f t="shared" si="80"/>
        <v>#REF!</v>
      </c>
      <c r="CQ13" s="49" t="e">
        <f t="shared" si="81"/>
        <v>#REF!</v>
      </c>
      <c r="CR13" s="49" t="e">
        <f t="shared" si="82"/>
        <v>#REF!</v>
      </c>
      <c r="CS13" s="49" t="e">
        <f t="shared" si="83"/>
        <v>#REF!</v>
      </c>
      <c r="CT13" s="49" t="e">
        <f t="shared" si="84"/>
        <v>#REF!</v>
      </c>
      <c r="CU13" s="49" t="e">
        <f t="shared" si="85"/>
        <v>#REF!</v>
      </c>
      <c r="CV13" s="46" t="e">
        <f t="shared" si="86"/>
        <v>#REF!</v>
      </c>
      <c r="CW13" s="50" t="e">
        <f t="shared" si="87"/>
        <v>#REF!</v>
      </c>
      <c r="CX13" s="50" t="e">
        <f t="shared" si="88"/>
        <v>#REF!</v>
      </c>
      <c r="CY13" s="50" t="e">
        <f t="shared" si="89"/>
        <v>#REF!</v>
      </c>
      <c r="CZ13" s="50" t="e">
        <f t="shared" si="90"/>
        <v>#REF!</v>
      </c>
      <c r="DA13" s="50" t="e">
        <f t="shared" si="91"/>
        <v>#REF!</v>
      </c>
      <c r="DB13" s="50" t="e">
        <f t="shared" si="92"/>
        <v>#REF!</v>
      </c>
      <c r="DC13" s="50" t="e">
        <f t="shared" si="93"/>
        <v>#REF!</v>
      </c>
      <c r="DD13" s="46" t="e">
        <f t="shared" si="94"/>
        <v>#REF!</v>
      </c>
      <c r="DE13" s="126" t="e">
        <f>'Учет 1б'!#REF!</f>
        <v>#REF!</v>
      </c>
      <c r="DG13" s="1">
        <f t="shared" si="95"/>
        <v>0</v>
      </c>
    </row>
    <row r="14" spans="1:111">
      <c r="A14" s="2">
        <f>'Учет 1б'!B16</f>
        <v>10</v>
      </c>
      <c r="B14" s="2" t="e">
        <f>'Учет 1б'!#REF!</f>
        <v>#REF!</v>
      </c>
      <c r="C14" s="2" t="e">
        <f>'Учет 1б'!#REF!</f>
        <v>#REF!</v>
      </c>
      <c r="D14" s="99" t="e">
        <f t="shared" si="0"/>
        <v>#REF!</v>
      </c>
      <c r="E14" s="98" t="e">
        <f>'Учет 1б'!#REF!</f>
        <v>#REF!</v>
      </c>
      <c r="F14" s="98" t="e">
        <f t="shared" si="1"/>
        <v>#REF!</v>
      </c>
      <c r="G14" s="99" t="e">
        <f t="shared" si="2"/>
        <v>#REF!</v>
      </c>
      <c r="H14" s="99" t="e">
        <f t="shared" si="3"/>
        <v>#REF!</v>
      </c>
      <c r="I14" s="99" t="e">
        <f t="shared" si="4"/>
        <v>#REF!</v>
      </c>
      <c r="J14" s="99" t="e">
        <f t="shared" si="5"/>
        <v>#REF!</v>
      </c>
      <c r="K14" s="99" t="e">
        <f t="shared" si="6"/>
        <v>#REF!</v>
      </c>
      <c r="L14" s="98" t="e">
        <f>'Учет 1б'!#REF!</f>
        <v>#REF!</v>
      </c>
      <c r="M14" s="98" t="e">
        <f t="shared" si="7"/>
        <v>#REF!</v>
      </c>
      <c r="N14" s="99" t="e">
        <f t="shared" si="8"/>
        <v>#REF!</v>
      </c>
      <c r="O14" s="99" t="e">
        <f t="shared" si="9"/>
        <v>#REF!</v>
      </c>
      <c r="P14" s="99" t="e">
        <f t="shared" si="10"/>
        <v>#REF!</v>
      </c>
      <c r="Q14" s="99" t="e">
        <f t="shared" si="11"/>
        <v>#REF!</v>
      </c>
      <c r="R14" s="99" t="e">
        <f t="shared" si="12"/>
        <v>#REF!</v>
      </c>
      <c r="S14" s="98" t="e">
        <f>'Учет 1б'!#REF!</f>
        <v>#REF!</v>
      </c>
      <c r="T14" s="98" t="e">
        <f t="shared" si="13"/>
        <v>#REF!</v>
      </c>
      <c r="U14" s="99" t="e">
        <f t="shared" si="14"/>
        <v>#REF!</v>
      </c>
      <c r="V14" s="99" t="e">
        <f t="shared" si="15"/>
        <v>#REF!</v>
      </c>
      <c r="W14" s="99" t="e">
        <f t="shared" si="16"/>
        <v>#REF!</v>
      </c>
      <c r="X14" s="99" t="e">
        <f t="shared" si="17"/>
        <v>#REF!</v>
      </c>
      <c r="Y14" s="99" t="e">
        <f t="shared" si="18"/>
        <v>#REF!</v>
      </c>
      <c r="Z14" s="98" t="e">
        <f>'Учет 1б'!#REF!</f>
        <v>#REF!</v>
      </c>
      <c r="AA14" s="98" t="e">
        <f t="shared" si="19"/>
        <v>#REF!</v>
      </c>
      <c r="AB14" s="99" t="e">
        <f t="shared" si="20"/>
        <v>#REF!</v>
      </c>
      <c r="AC14" s="99" t="e">
        <f t="shared" si="21"/>
        <v>#REF!</v>
      </c>
      <c r="AD14" s="99" t="e">
        <f t="shared" si="22"/>
        <v>#REF!</v>
      </c>
      <c r="AE14" s="99" t="e">
        <f t="shared" si="23"/>
        <v>#REF!</v>
      </c>
      <c r="AF14" s="99" t="e">
        <f t="shared" si="24"/>
        <v>#REF!</v>
      </c>
      <c r="AG14" s="98" t="e">
        <f>'Учет 1б'!#REF!</f>
        <v>#REF!</v>
      </c>
      <c r="AH14" s="98" t="e">
        <f t="shared" si="25"/>
        <v>#REF!</v>
      </c>
      <c r="AI14" s="99" t="e">
        <f t="shared" si="26"/>
        <v>#REF!</v>
      </c>
      <c r="AJ14" s="99" t="e">
        <f t="shared" si="27"/>
        <v>#REF!</v>
      </c>
      <c r="AK14" s="99" t="e">
        <f t="shared" si="28"/>
        <v>#REF!</v>
      </c>
      <c r="AL14" s="99" t="e">
        <f t="shared" si="29"/>
        <v>#REF!</v>
      </c>
      <c r="AM14" s="99" t="e">
        <f t="shared" si="30"/>
        <v>#REF!</v>
      </c>
      <c r="AN14" s="98" t="e">
        <f>'Учет 1б'!#REF!</f>
        <v>#REF!</v>
      </c>
      <c r="AO14" s="98" t="e">
        <f t="shared" si="31"/>
        <v>#REF!</v>
      </c>
      <c r="AP14" s="99" t="e">
        <f t="shared" si="32"/>
        <v>#REF!</v>
      </c>
      <c r="AQ14" s="99" t="e">
        <f t="shared" si="33"/>
        <v>#REF!</v>
      </c>
      <c r="AR14" s="99" t="e">
        <f t="shared" si="34"/>
        <v>#REF!</v>
      </c>
      <c r="AS14" s="99" t="e">
        <f t="shared" si="35"/>
        <v>#REF!</v>
      </c>
      <c r="AT14" s="99" t="e">
        <f t="shared" si="36"/>
        <v>#REF!</v>
      </c>
      <c r="AU14" s="98" t="e">
        <f>'Учет 1б'!#REF!</f>
        <v>#REF!</v>
      </c>
      <c r="AV14" s="98" t="e">
        <f t="shared" si="37"/>
        <v>#REF!</v>
      </c>
      <c r="AW14" s="99" t="e">
        <f t="shared" si="38"/>
        <v>#REF!</v>
      </c>
      <c r="AX14" s="99" t="e">
        <f t="shared" si="39"/>
        <v>#REF!</v>
      </c>
      <c r="AY14" s="99" t="e">
        <f t="shared" si="40"/>
        <v>#REF!</v>
      </c>
      <c r="AZ14" s="99" t="e">
        <f t="shared" si="41"/>
        <v>#REF!</v>
      </c>
      <c r="BA14" s="99" t="e">
        <f t="shared" si="42"/>
        <v>#REF!</v>
      </c>
      <c r="BB14" s="98" t="e">
        <f>'Учет 1б'!#REF!</f>
        <v>#REF!</v>
      </c>
      <c r="BC14" s="98" t="e">
        <f t="shared" si="43"/>
        <v>#REF!</v>
      </c>
      <c r="BD14" s="99" t="e">
        <f t="shared" si="44"/>
        <v>#REF!</v>
      </c>
      <c r="BE14" s="99" t="e">
        <f t="shared" si="45"/>
        <v>#REF!</v>
      </c>
      <c r="BF14" s="99" t="e">
        <f t="shared" si="46"/>
        <v>#REF!</v>
      </c>
      <c r="BG14" s="99" t="e">
        <f t="shared" si="47"/>
        <v>#REF!</v>
      </c>
      <c r="BH14" s="99" t="e">
        <f t="shared" si="48"/>
        <v>#REF!</v>
      </c>
      <c r="BI14" s="98" t="e">
        <f>'Учет 1б'!#REF!</f>
        <v>#REF!</v>
      </c>
      <c r="BJ14" s="98" t="e">
        <f t="shared" si="49"/>
        <v>#REF!</v>
      </c>
      <c r="BK14" s="99" t="e">
        <f t="shared" si="50"/>
        <v>#REF!</v>
      </c>
      <c r="BL14" s="99" t="e">
        <f t="shared" si="51"/>
        <v>#REF!</v>
      </c>
      <c r="BM14" s="99" t="e">
        <f t="shared" si="52"/>
        <v>#REF!</v>
      </c>
      <c r="BN14" s="99" t="e">
        <f t="shared" si="53"/>
        <v>#REF!</v>
      </c>
      <c r="BO14" s="99" t="e">
        <f t="shared" si="54"/>
        <v>#REF!</v>
      </c>
      <c r="BP14" s="52" t="e">
        <f>'Учет 1б'!#REF!</f>
        <v>#REF!</v>
      </c>
      <c r="BQ14" s="53" t="e">
        <f t="shared" si="55"/>
        <v>#REF!</v>
      </c>
      <c r="BR14" s="3" t="e">
        <f t="shared" si="56"/>
        <v>#REF!</v>
      </c>
      <c r="BS14" s="3" t="e">
        <f t="shared" si="57"/>
        <v>#REF!</v>
      </c>
      <c r="BT14" s="3" t="e">
        <f t="shared" si="58"/>
        <v>#REF!</v>
      </c>
      <c r="BU14" s="3" t="e">
        <f t="shared" si="59"/>
        <v>#REF!</v>
      </c>
      <c r="BV14" s="33" t="e">
        <f t="shared" si="60"/>
        <v>#REF!</v>
      </c>
      <c r="BW14" s="46" t="e">
        <f t="shared" si="61"/>
        <v>#REF!</v>
      </c>
      <c r="BX14" s="3" t="e">
        <f t="shared" si="62"/>
        <v>#REF!</v>
      </c>
      <c r="BY14" s="47" t="e">
        <f t="shared" si="63"/>
        <v>#REF!</v>
      </c>
      <c r="BZ14" s="47" t="e">
        <f t="shared" si="64"/>
        <v>#REF!</v>
      </c>
      <c r="CA14" s="47" t="e">
        <f t="shared" si="65"/>
        <v>#REF!</v>
      </c>
      <c r="CB14" s="47" t="e">
        <f t="shared" si="66"/>
        <v>#REF!</v>
      </c>
      <c r="CC14" s="47" t="e">
        <f t="shared" si="67"/>
        <v>#REF!</v>
      </c>
      <c r="CD14" s="47" t="e">
        <f t="shared" si="68"/>
        <v>#REF!</v>
      </c>
      <c r="CE14" s="47" t="e">
        <f t="shared" si="69"/>
        <v>#REF!</v>
      </c>
      <c r="CF14" s="46" t="e">
        <f t="shared" si="70"/>
        <v>#REF!</v>
      </c>
      <c r="CG14" s="48" t="e">
        <f t="shared" si="71"/>
        <v>#REF!</v>
      </c>
      <c r="CH14" s="48" t="e">
        <f t="shared" si="72"/>
        <v>#REF!</v>
      </c>
      <c r="CI14" s="48" t="e">
        <f t="shared" si="73"/>
        <v>#REF!</v>
      </c>
      <c r="CJ14" s="48" t="e">
        <f t="shared" si="74"/>
        <v>#REF!</v>
      </c>
      <c r="CK14" s="48" t="e">
        <f t="shared" si="75"/>
        <v>#REF!</v>
      </c>
      <c r="CL14" s="48" t="e">
        <f t="shared" si="76"/>
        <v>#REF!</v>
      </c>
      <c r="CM14" s="48" t="e">
        <f t="shared" si="77"/>
        <v>#REF!</v>
      </c>
      <c r="CN14" s="46" t="e">
        <f t="shared" si="78"/>
        <v>#REF!</v>
      </c>
      <c r="CO14" s="49" t="e">
        <f t="shared" si="79"/>
        <v>#REF!</v>
      </c>
      <c r="CP14" s="49" t="e">
        <f t="shared" si="80"/>
        <v>#REF!</v>
      </c>
      <c r="CQ14" s="49" t="e">
        <f t="shared" si="81"/>
        <v>#REF!</v>
      </c>
      <c r="CR14" s="49" t="e">
        <f t="shared" si="82"/>
        <v>#REF!</v>
      </c>
      <c r="CS14" s="49" t="e">
        <f t="shared" si="83"/>
        <v>#REF!</v>
      </c>
      <c r="CT14" s="49" t="e">
        <f t="shared" si="84"/>
        <v>#REF!</v>
      </c>
      <c r="CU14" s="49" t="e">
        <f t="shared" si="85"/>
        <v>#REF!</v>
      </c>
      <c r="CV14" s="46" t="e">
        <f t="shared" si="86"/>
        <v>#REF!</v>
      </c>
      <c r="CW14" s="50" t="e">
        <f t="shared" si="87"/>
        <v>#REF!</v>
      </c>
      <c r="CX14" s="50" t="e">
        <f t="shared" si="88"/>
        <v>#REF!</v>
      </c>
      <c r="CY14" s="50" t="e">
        <f t="shared" si="89"/>
        <v>#REF!</v>
      </c>
      <c r="CZ14" s="50" t="e">
        <f t="shared" si="90"/>
        <v>#REF!</v>
      </c>
      <c r="DA14" s="50" t="e">
        <f t="shared" si="91"/>
        <v>#REF!</v>
      </c>
      <c r="DB14" s="50" t="e">
        <f t="shared" si="92"/>
        <v>#REF!</v>
      </c>
      <c r="DC14" s="50" t="e">
        <f t="shared" si="93"/>
        <v>#REF!</v>
      </c>
      <c r="DD14" s="46" t="e">
        <f t="shared" si="94"/>
        <v>#REF!</v>
      </c>
      <c r="DE14" s="126" t="e">
        <f>'Учет 1б'!#REF!</f>
        <v>#REF!</v>
      </c>
      <c r="DG14" s="1">
        <f t="shared" si="95"/>
        <v>0</v>
      </c>
    </row>
    <row r="15" spans="1:111">
      <c r="A15" s="2">
        <f>'Учет 1б'!B17</f>
        <v>11</v>
      </c>
      <c r="B15" s="2" t="e">
        <f>'Учет 1б'!#REF!</f>
        <v>#REF!</v>
      </c>
      <c r="C15" s="2" t="e">
        <f>'Учет 1б'!#REF!</f>
        <v>#REF!</v>
      </c>
      <c r="D15" s="99" t="e">
        <f t="shared" si="0"/>
        <v>#REF!</v>
      </c>
      <c r="E15" s="98" t="e">
        <f>'Учет 1б'!#REF!</f>
        <v>#REF!</v>
      </c>
      <c r="F15" s="98" t="e">
        <f t="shared" si="1"/>
        <v>#REF!</v>
      </c>
      <c r="G15" s="99" t="e">
        <f t="shared" si="2"/>
        <v>#REF!</v>
      </c>
      <c r="H15" s="99" t="e">
        <f t="shared" si="3"/>
        <v>#REF!</v>
      </c>
      <c r="I15" s="99" t="e">
        <f t="shared" si="4"/>
        <v>#REF!</v>
      </c>
      <c r="J15" s="99" t="e">
        <f t="shared" si="5"/>
        <v>#REF!</v>
      </c>
      <c r="K15" s="99" t="e">
        <f t="shared" si="6"/>
        <v>#REF!</v>
      </c>
      <c r="L15" s="98" t="e">
        <f>'Учет 1б'!#REF!</f>
        <v>#REF!</v>
      </c>
      <c r="M15" s="98" t="e">
        <f t="shared" si="7"/>
        <v>#REF!</v>
      </c>
      <c r="N15" s="99" t="e">
        <f t="shared" si="8"/>
        <v>#REF!</v>
      </c>
      <c r="O15" s="99" t="e">
        <f t="shared" si="9"/>
        <v>#REF!</v>
      </c>
      <c r="P15" s="99" t="e">
        <f t="shared" si="10"/>
        <v>#REF!</v>
      </c>
      <c r="Q15" s="99" t="e">
        <f t="shared" si="11"/>
        <v>#REF!</v>
      </c>
      <c r="R15" s="99" t="e">
        <f t="shared" si="12"/>
        <v>#REF!</v>
      </c>
      <c r="S15" s="98" t="e">
        <f>'Учет 1б'!#REF!</f>
        <v>#REF!</v>
      </c>
      <c r="T15" s="98" t="e">
        <f t="shared" si="13"/>
        <v>#REF!</v>
      </c>
      <c r="U15" s="99" t="e">
        <f t="shared" si="14"/>
        <v>#REF!</v>
      </c>
      <c r="V15" s="99" t="e">
        <f t="shared" si="15"/>
        <v>#REF!</v>
      </c>
      <c r="W15" s="99" t="e">
        <f t="shared" si="16"/>
        <v>#REF!</v>
      </c>
      <c r="X15" s="99" t="e">
        <f t="shared" si="17"/>
        <v>#REF!</v>
      </c>
      <c r="Y15" s="99" t="e">
        <f t="shared" si="18"/>
        <v>#REF!</v>
      </c>
      <c r="Z15" s="98" t="e">
        <f>'Учет 1б'!#REF!</f>
        <v>#REF!</v>
      </c>
      <c r="AA15" s="98" t="e">
        <f t="shared" si="19"/>
        <v>#REF!</v>
      </c>
      <c r="AB15" s="99" t="e">
        <f t="shared" si="20"/>
        <v>#REF!</v>
      </c>
      <c r="AC15" s="99" t="e">
        <f t="shared" si="21"/>
        <v>#REF!</v>
      </c>
      <c r="AD15" s="99" t="e">
        <f t="shared" si="22"/>
        <v>#REF!</v>
      </c>
      <c r="AE15" s="99" t="e">
        <f t="shared" si="23"/>
        <v>#REF!</v>
      </c>
      <c r="AF15" s="99" t="e">
        <f t="shared" si="24"/>
        <v>#REF!</v>
      </c>
      <c r="AG15" s="98" t="e">
        <f>'Учет 1б'!#REF!</f>
        <v>#REF!</v>
      </c>
      <c r="AH15" s="98" t="e">
        <f t="shared" si="25"/>
        <v>#REF!</v>
      </c>
      <c r="AI15" s="99" t="e">
        <f t="shared" si="26"/>
        <v>#REF!</v>
      </c>
      <c r="AJ15" s="99" t="e">
        <f t="shared" si="27"/>
        <v>#REF!</v>
      </c>
      <c r="AK15" s="99" t="e">
        <f t="shared" si="28"/>
        <v>#REF!</v>
      </c>
      <c r="AL15" s="99" t="e">
        <f t="shared" si="29"/>
        <v>#REF!</v>
      </c>
      <c r="AM15" s="99" t="e">
        <f t="shared" si="30"/>
        <v>#REF!</v>
      </c>
      <c r="AN15" s="98" t="e">
        <f>'Учет 1б'!#REF!</f>
        <v>#REF!</v>
      </c>
      <c r="AO15" s="98" t="e">
        <f t="shared" si="31"/>
        <v>#REF!</v>
      </c>
      <c r="AP15" s="99" t="e">
        <f t="shared" si="32"/>
        <v>#REF!</v>
      </c>
      <c r="AQ15" s="99" t="e">
        <f t="shared" si="33"/>
        <v>#REF!</v>
      </c>
      <c r="AR15" s="99" t="e">
        <f t="shared" si="34"/>
        <v>#REF!</v>
      </c>
      <c r="AS15" s="99" t="e">
        <f t="shared" si="35"/>
        <v>#REF!</v>
      </c>
      <c r="AT15" s="99" t="e">
        <f t="shared" si="36"/>
        <v>#REF!</v>
      </c>
      <c r="AU15" s="98" t="e">
        <f>'Учет 1б'!#REF!</f>
        <v>#REF!</v>
      </c>
      <c r="AV15" s="98" t="e">
        <f t="shared" si="37"/>
        <v>#REF!</v>
      </c>
      <c r="AW15" s="99" t="e">
        <f t="shared" si="38"/>
        <v>#REF!</v>
      </c>
      <c r="AX15" s="99" t="e">
        <f t="shared" si="39"/>
        <v>#REF!</v>
      </c>
      <c r="AY15" s="99" t="e">
        <f t="shared" si="40"/>
        <v>#REF!</v>
      </c>
      <c r="AZ15" s="99" t="e">
        <f t="shared" si="41"/>
        <v>#REF!</v>
      </c>
      <c r="BA15" s="99" t="e">
        <f t="shared" si="42"/>
        <v>#REF!</v>
      </c>
      <c r="BB15" s="98" t="e">
        <f>'Учет 1б'!#REF!</f>
        <v>#REF!</v>
      </c>
      <c r="BC15" s="98" t="e">
        <f t="shared" si="43"/>
        <v>#REF!</v>
      </c>
      <c r="BD15" s="99" t="e">
        <f t="shared" si="44"/>
        <v>#REF!</v>
      </c>
      <c r="BE15" s="99" t="e">
        <f t="shared" si="45"/>
        <v>#REF!</v>
      </c>
      <c r="BF15" s="99" t="e">
        <f t="shared" si="46"/>
        <v>#REF!</v>
      </c>
      <c r="BG15" s="99" t="e">
        <f t="shared" si="47"/>
        <v>#REF!</v>
      </c>
      <c r="BH15" s="99" t="e">
        <f t="shared" si="48"/>
        <v>#REF!</v>
      </c>
      <c r="BI15" s="98" t="e">
        <f>'Учет 1б'!#REF!</f>
        <v>#REF!</v>
      </c>
      <c r="BJ15" s="98" t="e">
        <f t="shared" si="49"/>
        <v>#REF!</v>
      </c>
      <c r="BK15" s="99" t="e">
        <f t="shared" si="50"/>
        <v>#REF!</v>
      </c>
      <c r="BL15" s="99" t="e">
        <f t="shared" si="51"/>
        <v>#REF!</v>
      </c>
      <c r="BM15" s="99" t="e">
        <f t="shared" si="52"/>
        <v>#REF!</v>
      </c>
      <c r="BN15" s="99" t="e">
        <f t="shared" si="53"/>
        <v>#REF!</v>
      </c>
      <c r="BO15" s="99" t="e">
        <f t="shared" si="54"/>
        <v>#REF!</v>
      </c>
      <c r="BP15" s="52" t="e">
        <f>'Учет 1б'!#REF!</f>
        <v>#REF!</v>
      </c>
      <c r="BQ15" s="53" t="e">
        <f t="shared" si="55"/>
        <v>#REF!</v>
      </c>
      <c r="BR15" s="3" t="e">
        <f t="shared" si="56"/>
        <v>#REF!</v>
      </c>
      <c r="BS15" s="3" t="e">
        <f t="shared" si="57"/>
        <v>#REF!</v>
      </c>
      <c r="BT15" s="3" t="e">
        <f t="shared" si="58"/>
        <v>#REF!</v>
      </c>
      <c r="BU15" s="3" t="e">
        <f t="shared" si="59"/>
        <v>#REF!</v>
      </c>
      <c r="BV15" s="33" t="e">
        <f t="shared" si="60"/>
        <v>#REF!</v>
      </c>
      <c r="BW15" s="46" t="e">
        <f t="shared" si="61"/>
        <v>#REF!</v>
      </c>
      <c r="BX15" s="3" t="e">
        <f t="shared" si="62"/>
        <v>#REF!</v>
      </c>
      <c r="BY15" s="47" t="e">
        <f t="shared" si="63"/>
        <v>#REF!</v>
      </c>
      <c r="BZ15" s="47" t="e">
        <f t="shared" si="64"/>
        <v>#REF!</v>
      </c>
      <c r="CA15" s="47" t="e">
        <f t="shared" si="65"/>
        <v>#REF!</v>
      </c>
      <c r="CB15" s="47" t="e">
        <f t="shared" si="66"/>
        <v>#REF!</v>
      </c>
      <c r="CC15" s="47" t="e">
        <f t="shared" si="67"/>
        <v>#REF!</v>
      </c>
      <c r="CD15" s="47" t="e">
        <f t="shared" si="68"/>
        <v>#REF!</v>
      </c>
      <c r="CE15" s="47" t="e">
        <f t="shared" si="69"/>
        <v>#REF!</v>
      </c>
      <c r="CF15" s="46" t="e">
        <f t="shared" si="70"/>
        <v>#REF!</v>
      </c>
      <c r="CG15" s="48" t="e">
        <f t="shared" si="71"/>
        <v>#REF!</v>
      </c>
      <c r="CH15" s="48" t="e">
        <f t="shared" si="72"/>
        <v>#REF!</v>
      </c>
      <c r="CI15" s="48" t="e">
        <f t="shared" si="73"/>
        <v>#REF!</v>
      </c>
      <c r="CJ15" s="48" t="e">
        <f t="shared" si="74"/>
        <v>#REF!</v>
      </c>
      <c r="CK15" s="48" t="e">
        <f t="shared" si="75"/>
        <v>#REF!</v>
      </c>
      <c r="CL15" s="48" t="e">
        <f t="shared" si="76"/>
        <v>#REF!</v>
      </c>
      <c r="CM15" s="48" t="e">
        <f t="shared" si="77"/>
        <v>#REF!</v>
      </c>
      <c r="CN15" s="46" t="e">
        <f t="shared" si="78"/>
        <v>#REF!</v>
      </c>
      <c r="CO15" s="49" t="e">
        <f t="shared" si="79"/>
        <v>#REF!</v>
      </c>
      <c r="CP15" s="49" t="e">
        <f t="shared" si="80"/>
        <v>#REF!</v>
      </c>
      <c r="CQ15" s="49" t="e">
        <f t="shared" si="81"/>
        <v>#REF!</v>
      </c>
      <c r="CR15" s="49" t="e">
        <f t="shared" si="82"/>
        <v>#REF!</v>
      </c>
      <c r="CS15" s="49" t="e">
        <f t="shared" si="83"/>
        <v>#REF!</v>
      </c>
      <c r="CT15" s="49" t="e">
        <f t="shared" si="84"/>
        <v>#REF!</v>
      </c>
      <c r="CU15" s="49" t="e">
        <f t="shared" si="85"/>
        <v>#REF!</v>
      </c>
      <c r="CV15" s="46" t="e">
        <f t="shared" si="86"/>
        <v>#REF!</v>
      </c>
      <c r="CW15" s="50" t="e">
        <f t="shared" si="87"/>
        <v>#REF!</v>
      </c>
      <c r="CX15" s="50" t="e">
        <f t="shared" si="88"/>
        <v>#REF!</v>
      </c>
      <c r="CY15" s="50" t="e">
        <f t="shared" si="89"/>
        <v>#REF!</v>
      </c>
      <c r="CZ15" s="50" t="e">
        <f t="shared" si="90"/>
        <v>#REF!</v>
      </c>
      <c r="DA15" s="50" t="e">
        <f t="shared" si="91"/>
        <v>#REF!</v>
      </c>
      <c r="DB15" s="50" t="e">
        <f t="shared" si="92"/>
        <v>#REF!</v>
      </c>
      <c r="DC15" s="50" t="e">
        <f t="shared" si="93"/>
        <v>#REF!</v>
      </c>
      <c r="DD15" s="46" t="e">
        <f t="shared" si="94"/>
        <v>#REF!</v>
      </c>
      <c r="DE15" s="126" t="e">
        <f>'Учет 1б'!#REF!</f>
        <v>#REF!</v>
      </c>
      <c r="DG15" s="1">
        <f t="shared" si="95"/>
        <v>0</v>
      </c>
    </row>
    <row r="16" spans="1:111">
      <c r="A16" s="2">
        <f>'Учет 1б'!B18</f>
        <v>12</v>
      </c>
      <c r="B16" s="2" t="e">
        <f>'Учет 1б'!#REF!</f>
        <v>#REF!</v>
      </c>
      <c r="C16" s="2" t="e">
        <f>'Учет 1б'!#REF!</f>
        <v>#REF!</v>
      </c>
      <c r="D16" s="99" t="e">
        <f t="shared" si="0"/>
        <v>#REF!</v>
      </c>
      <c r="E16" s="98" t="e">
        <f>'Учет 1б'!#REF!</f>
        <v>#REF!</v>
      </c>
      <c r="F16" s="98" t="e">
        <f t="shared" si="1"/>
        <v>#REF!</v>
      </c>
      <c r="G16" s="99" t="e">
        <f t="shared" si="2"/>
        <v>#REF!</v>
      </c>
      <c r="H16" s="99" t="e">
        <f t="shared" si="3"/>
        <v>#REF!</v>
      </c>
      <c r="I16" s="99" t="e">
        <f t="shared" si="4"/>
        <v>#REF!</v>
      </c>
      <c r="J16" s="99" t="e">
        <f t="shared" si="5"/>
        <v>#REF!</v>
      </c>
      <c r="K16" s="99" t="e">
        <f t="shared" si="6"/>
        <v>#REF!</v>
      </c>
      <c r="L16" s="98" t="e">
        <f>'Учет 1б'!#REF!</f>
        <v>#REF!</v>
      </c>
      <c r="M16" s="98" t="e">
        <f t="shared" si="7"/>
        <v>#REF!</v>
      </c>
      <c r="N16" s="99" t="e">
        <f t="shared" si="8"/>
        <v>#REF!</v>
      </c>
      <c r="O16" s="99" t="e">
        <f t="shared" si="9"/>
        <v>#REF!</v>
      </c>
      <c r="P16" s="99" t="e">
        <f t="shared" si="10"/>
        <v>#REF!</v>
      </c>
      <c r="Q16" s="99" t="e">
        <f t="shared" si="11"/>
        <v>#REF!</v>
      </c>
      <c r="R16" s="99" t="e">
        <f t="shared" si="12"/>
        <v>#REF!</v>
      </c>
      <c r="S16" s="98" t="e">
        <f>'Учет 1б'!#REF!</f>
        <v>#REF!</v>
      </c>
      <c r="T16" s="98" t="e">
        <f t="shared" si="13"/>
        <v>#REF!</v>
      </c>
      <c r="U16" s="99" t="e">
        <f t="shared" si="14"/>
        <v>#REF!</v>
      </c>
      <c r="V16" s="99" t="e">
        <f t="shared" si="15"/>
        <v>#REF!</v>
      </c>
      <c r="W16" s="99" t="e">
        <f t="shared" si="16"/>
        <v>#REF!</v>
      </c>
      <c r="X16" s="99" t="e">
        <f t="shared" si="17"/>
        <v>#REF!</v>
      </c>
      <c r="Y16" s="99" t="e">
        <f t="shared" si="18"/>
        <v>#REF!</v>
      </c>
      <c r="Z16" s="98" t="e">
        <f>'Учет 1б'!#REF!</f>
        <v>#REF!</v>
      </c>
      <c r="AA16" s="98" t="e">
        <f t="shared" si="19"/>
        <v>#REF!</v>
      </c>
      <c r="AB16" s="99" t="e">
        <f t="shared" si="20"/>
        <v>#REF!</v>
      </c>
      <c r="AC16" s="99" t="e">
        <f t="shared" si="21"/>
        <v>#REF!</v>
      </c>
      <c r="AD16" s="99" t="e">
        <f t="shared" si="22"/>
        <v>#REF!</v>
      </c>
      <c r="AE16" s="99" t="e">
        <f t="shared" si="23"/>
        <v>#REF!</v>
      </c>
      <c r="AF16" s="99" t="e">
        <f t="shared" si="24"/>
        <v>#REF!</v>
      </c>
      <c r="AG16" s="98" t="e">
        <f>'Учет 1б'!#REF!</f>
        <v>#REF!</v>
      </c>
      <c r="AH16" s="98" t="e">
        <f t="shared" si="25"/>
        <v>#REF!</v>
      </c>
      <c r="AI16" s="99" t="e">
        <f t="shared" si="26"/>
        <v>#REF!</v>
      </c>
      <c r="AJ16" s="99" t="e">
        <f t="shared" si="27"/>
        <v>#REF!</v>
      </c>
      <c r="AK16" s="99" t="e">
        <f t="shared" si="28"/>
        <v>#REF!</v>
      </c>
      <c r="AL16" s="99" t="e">
        <f t="shared" si="29"/>
        <v>#REF!</v>
      </c>
      <c r="AM16" s="99" t="e">
        <f t="shared" si="30"/>
        <v>#REF!</v>
      </c>
      <c r="AN16" s="98" t="e">
        <f>'Учет 1б'!#REF!</f>
        <v>#REF!</v>
      </c>
      <c r="AO16" s="98" t="e">
        <f t="shared" si="31"/>
        <v>#REF!</v>
      </c>
      <c r="AP16" s="99" t="e">
        <f t="shared" si="32"/>
        <v>#REF!</v>
      </c>
      <c r="AQ16" s="99" t="e">
        <f t="shared" si="33"/>
        <v>#REF!</v>
      </c>
      <c r="AR16" s="99" t="e">
        <f t="shared" si="34"/>
        <v>#REF!</v>
      </c>
      <c r="AS16" s="99" t="e">
        <f t="shared" si="35"/>
        <v>#REF!</v>
      </c>
      <c r="AT16" s="99" t="e">
        <f t="shared" si="36"/>
        <v>#REF!</v>
      </c>
      <c r="AU16" s="98" t="e">
        <f>'Учет 1б'!#REF!</f>
        <v>#REF!</v>
      </c>
      <c r="AV16" s="98" t="e">
        <f t="shared" si="37"/>
        <v>#REF!</v>
      </c>
      <c r="AW16" s="99" t="e">
        <f t="shared" si="38"/>
        <v>#REF!</v>
      </c>
      <c r="AX16" s="99" t="e">
        <f t="shared" si="39"/>
        <v>#REF!</v>
      </c>
      <c r="AY16" s="99" t="e">
        <f t="shared" si="40"/>
        <v>#REF!</v>
      </c>
      <c r="AZ16" s="99" t="e">
        <f t="shared" si="41"/>
        <v>#REF!</v>
      </c>
      <c r="BA16" s="99" t="e">
        <f t="shared" si="42"/>
        <v>#REF!</v>
      </c>
      <c r="BB16" s="98" t="e">
        <f>'Учет 1б'!#REF!</f>
        <v>#REF!</v>
      </c>
      <c r="BC16" s="98" t="e">
        <f t="shared" si="43"/>
        <v>#REF!</v>
      </c>
      <c r="BD16" s="99" t="e">
        <f t="shared" si="44"/>
        <v>#REF!</v>
      </c>
      <c r="BE16" s="99" t="e">
        <f t="shared" si="45"/>
        <v>#REF!</v>
      </c>
      <c r="BF16" s="99" t="e">
        <f t="shared" si="46"/>
        <v>#REF!</v>
      </c>
      <c r="BG16" s="99" t="e">
        <f t="shared" si="47"/>
        <v>#REF!</v>
      </c>
      <c r="BH16" s="99" t="e">
        <f t="shared" si="48"/>
        <v>#REF!</v>
      </c>
      <c r="BI16" s="98" t="e">
        <f>'Учет 1б'!#REF!</f>
        <v>#REF!</v>
      </c>
      <c r="BJ16" s="98" t="e">
        <f t="shared" si="49"/>
        <v>#REF!</v>
      </c>
      <c r="BK16" s="99" t="e">
        <f t="shared" si="50"/>
        <v>#REF!</v>
      </c>
      <c r="BL16" s="99" t="e">
        <f t="shared" si="51"/>
        <v>#REF!</v>
      </c>
      <c r="BM16" s="99" t="e">
        <f t="shared" si="52"/>
        <v>#REF!</v>
      </c>
      <c r="BN16" s="99" t="e">
        <f t="shared" si="53"/>
        <v>#REF!</v>
      </c>
      <c r="BO16" s="99" t="e">
        <f t="shared" si="54"/>
        <v>#REF!</v>
      </c>
      <c r="BP16" s="52" t="e">
        <f>'Учет 1б'!#REF!</f>
        <v>#REF!</v>
      </c>
      <c r="BQ16" s="53" t="e">
        <f t="shared" si="55"/>
        <v>#REF!</v>
      </c>
      <c r="BR16" s="3" t="e">
        <f t="shared" si="56"/>
        <v>#REF!</v>
      </c>
      <c r="BS16" s="3" t="e">
        <f t="shared" si="57"/>
        <v>#REF!</v>
      </c>
      <c r="BT16" s="3" t="e">
        <f t="shared" si="58"/>
        <v>#REF!</v>
      </c>
      <c r="BU16" s="3" t="e">
        <f t="shared" si="59"/>
        <v>#REF!</v>
      </c>
      <c r="BV16" s="33" t="e">
        <f t="shared" si="60"/>
        <v>#REF!</v>
      </c>
      <c r="BW16" s="46" t="e">
        <f t="shared" si="61"/>
        <v>#REF!</v>
      </c>
      <c r="BX16" s="3" t="e">
        <f t="shared" si="62"/>
        <v>#REF!</v>
      </c>
      <c r="BY16" s="47" t="e">
        <f t="shared" si="63"/>
        <v>#REF!</v>
      </c>
      <c r="BZ16" s="47" t="e">
        <f t="shared" si="64"/>
        <v>#REF!</v>
      </c>
      <c r="CA16" s="47" t="e">
        <f t="shared" si="65"/>
        <v>#REF!</v>
      </c>
      <c r="CB16" s="47" t="e">
        <f t="shared" si="66"/>
        <v>#REF!</v>
      </c>
      <c r="CC16" s="47" t="e">
        <f t="shared" si="67"/>
        <v>#REF!</v>
      </c>
      <c r="CD16" s="47" t="e">
        <f t="shared" si="68"/>
        <v>#REF!</v>
      </c>
      <c r="CE16" s="47" t="e">
        <f t="shared" si="69"/>
        <v>#REF!</v>
      </c>
      <c r="CF16" s="46" t="e">
        <f t="shared" si="70"/>
        <v>#REF!</v>
      </c>
      <c r="CG16" s="48" t="e">
        <f t="shared" si="71"/>
        <v>#REF!</v>
      </c>
      <c r="CH16" s="48" t="e">
        <f t="shared" si="72"/>
        <v>#REF!</v>
      </c>
      <c r="CI16" s="48" t="e">
        <f t="shared" si="73"/>
        <v>#REF!</v>
      </c>
      <c r="CJ16" s="48" t="e">
        <f t="shared" si="74"/>
        <v>#REF!</v>
      </c>
      <c r="CK16" s="48" t="e">
        <f t="shared" si="75"/>
        <v>#REF!</v>
      </c>
      <c r="CL16" s="48" t="e">
        <f t="shared" si="76"/>
        <v>#REF!</v>
      </c>
      <c r="CM16" s="48" t="e">
        <f t="shared" si="77"/>
        <v>#REF!</v>
      </c>
      <c r="CN16" s="46" t="e">
        <f t="shared" si="78"/>
        <v>#REF!</v>
      </c>
      <c r="CO16" s="49" t="e">
        <f t="shared" si="79"/>
        <v>#REF!</v>
      </c>
      <c r="CP16" s="49" t="e">
        <f t="shared" si="80"/>
        <v>#REF!</v>
      </c>
      <c r="CQ16" s="49" t="e">
        <f t="shared" si="81"/>
        <v>#REF!</v>
      </c>
      <c r="CR16" s="49" t="e">
        <f t="shared" si="82"/>
        <v>#REF!</v>
      </c>
      <c r="CS16" s="49" t="e">
        <f t="shared" si="83"/>
        <v>#REF!</v>
      </c>
      <c r="CT16" s="49" t="e">
        <f t="shared" si="84"/>
        <v>#REF!</v>
      </c>
      <c r="CU16" s="49" t="e">
        <f t="shared" si="85"/>
        <v>#REF!</v>
      </c>
      <c r="CV16" s="46" t="e">
        <f t="shared" si="86"/>
        <v>#REF!</v>
      </c>
      <c r="CW16" s="50" t="e">
        <f t="shared" si="87"/>
        <v>#REF!</v>
      </c>
      <c r="CX16" s="50" t="e">
        <f t="shared" si="88"/>
        <v>#REF!</v>
      </c>
      <c r="CY16" s="50" t="e">
        <f t="shared" si="89"/>
        <v>#REF!</v>
      </c>
      <c r="CZ16" s="50" t="e">
        <f t="shared" si="90"/>
        <v>#REF!</v>
      </c>
      <c r="DA16" s="50" t="e">
        <f t="shared" si="91"/>
        <v>#REF!</v>
      </c>
      <c r="DB16" s="50" t="e">
        <f t="shared" si="92"/>
        <v>#REF!</v>
      </c>
      <c r="DC16" s="50" t="e">
        <f t="shared" si="93"/>
        <v>#REF!</v>
      </c>
      <c r="DD16" s="46" t="e">
        <f t="shared" si="94"/>
        <v>#REF!</v>
      </c>
      <c r="DE16" s="126" t="e">
        <f>'Учет 1б'!#REF!</f>
        <v>#REF!</v>
      </c>
      <c r="DG16" s="1">
        <f t="shared" si="95"/>
        <v>0</v>
      </c>
    </row>
    <row r="17" spans="1:111">
      <c r="A17" s="2">
        <f>'Учет 1б'!B19</f>
        <v>13</v>
      </c>
      <c r="B17" s="2" t="e">
        <f>'Учет 1б'!#REF!</f>
        <v>#REF!</v>
      </c>
      <c r="C17" s="2" t="e">
        <f>'Учет 1б'!#REF!</f>
        <v>#REF!</v>
      </c>
      <c r="D17" s="99" t="e">
        <f t="shared" si="0"/>
        <v>#REF!</v>
      </c>
      <c r="E17" s="98" t="e">
        <f>'Учет 1б'!#REF!</f>
        <v>#REF!</v>
      </c>
      <c r="F17" s="98" t="e">
        <f t="shared" si="1"/>
        <v>#REF!</v>
      </c>
      <c r="G17" s="99" t="e">
        <f t="shared" si="2"/>
        <v>#REF!</v>
      </c>
      <c r="H17" s="99" t="e">
        <f t="shared" si="3"/>
        <v>#REF!</v>
      </c>
      <c r="I17" s="99" t="e">
        <f t="shared" si="4"/>
        <v>#REF!</v>
      </c>
      <c r="J17" s="99" t="e">
        <f t="shared" si="5"/>
        <v>#REF!</v>
      </c>
      <c r="K17" s="99" t="e">
        <f t="shared" si="6"/>
        <v>#REF!</v>
      </c>
      <c r="L17" s="98" t="e">
        <f>'Учет 1б'!#REF!</f>
        <v>#REF!</v>
      </c>
      <c r="M17" s="98" t="e">
        <f t="shared" si="7"/>
        <v>#REF!</v>
      </c>
      <c r="N17" s="99" t="e">
        <f t="shared" si="8"/>
        <v>#REF!</v>
      </c>
      <c r="O17" s="99" t="e">
        <f t="shared" si="9"/>
        <v>#REF!</v>
      </c>
      <c r="P17" s="99" t="e">
        <f t="shared" si="10"/>
        <v>#REF!</v>
      </c>
      <c r="Q17" s="99" t="e">
        <f t="shared" si="11"/>
        <v>#REF!</v>
      </c>
      <c r="R17" s="99" t="e">
        <f t="shared" si="12"/>
        <v>#REF!</v>
      </c>
      <c r="S17" s="98" t="e">
        <f>'Учет 1б'!#REF!</f>
        <v>#REF!</v>
      </c>
      <c r="T17" s="98" t="e">
        <f t="shared" si="13"/>
        <v>#REF!</v>
      </c>
      <c r="U17" s="99" t="e">
        <f t="shared" si="14"/>
        <v>#REF!</v>
      </c>
      <c r="V17" s="99" t="e">
        <f t="shared" si="15"/>
        <v>#REF!</v>
      </c>
      <c r="W17" s="99" t="e">
        <f t="shared" si="16"/>
        <v>#REF!</v>
      </c>
      <c r="X17" s="99" t="e">
        <f t="shared" si="17"/>
        <v>#REF!</v>
      </c>
      <c r="Y17" s="99" t="e">
        <f t="shared" si="18"/>
        <v>#REF!</v>
      </c>
      <c r="Z17" s="98" t="e">
        <f>'Учет 1б'!#REF!</f>
        <v>#REF!</v>
      </c>
      <c r="AA17" s="98" t="e">
        <f t="shared" si="19"/>
        <v>#REF!</v>
      </c>
      <c r="AB17" s="99" t="e">
        <f t="shared" si="20"/>
        <v>#REF!</v>
      </c>
      <c r="AC17" s="99" t="e">
        <f t="shared" si="21"/>
        <v>#REF!</v>
      </c>
      <c r="AD17" s="99" t="e">
        <f t="shared" si="22"/>
        <v>#REF!</v>
      </c>
      <c r="AE17" s="99" t="e">
        <f t="shared" si="23"/>
        <v>#REF!</v>
      </c>
      <c r="AF17" s="99" t="e">
        <f t="shared" si="24"/>
        <v>#REF!</v>
      </c>
      <c r="AG17" s="98" t="e">
        <f>'Учет 1б'!#REF!</f>
        <v>#REF!</v>
      </c>
      <c r="AH17" s="98" t="e">
        <f t="shared" si="25"/>
        <v>#REF!</v>
      </c>
      <c r="AI17" s="99" t="e">
        <f t="shared" si="26"/>
        <v>#REF!</v>
      </c>
      <c r="AJ17" s="99" t="e">
        <f t="shared" si="27"/>
        <v>#REF!</v>
      </c>
      <c r="AK17" s="99" t="e">
        <f t="shared" si="28"/>
        <v>#REF!</v>
      </c>
      <c r="AL17" s="99" t="e">
        <f t="shared" si="29"/>
        <v>#REF!</v>
      </c>
      <c r="AM17" s="99" t="e">
        <f t="shared" si="30"/>
        <v>#REF!</v>
      </c>
      <c r="AN17" s="98" t="e">
        <f>'Учет 1б'!#REF!</f>
        <v>#REF!</v>
      </c>
      <c r="AO17" s="98" t="e">
        <f t="shared" si="31"/>
        <v>#REF!</v>
      </c>
      <c r="AP17" s="99" t="e">
        <f t="shared" si="32"/>
        <v>#REF!</v>
      </c>
      <c r="AQ17" s="99" t="e">
        <f t="shared" si="33"/>
        <v>#REF!</v>
      </c>
      <c r="AR17" s="99" t="e">
        <f t="shared" si="34"/>
        <v>#REF!</v>
      </c>
      <c r="AS17" s="99" t="e">
        <f t="shared" si="35"/>
        <v>#REF!</v>
      </c>
      <c r="AT17" s="99" t="e">
        <f t="shared" si="36"/>
        <v>#REF!</v>
      </c>
      <c r="AU17" s="98" t="e">
        <f>'Учет 1б'!#REF!</f>
        <v>#REF!</v>
      </c>
      <c r="AV17" s="98" t="e">
        <f t="shared" si="37"/>
        <v>#REF!</v>
      </c>
      <c r="AW17" s="99" t="e">
        <f t="shared" si="38"/>
        <v>#REF!</v>
      </c>
      <c r="AX17" s="99" t="e">
        <f t="shared" si="39"/>
        <v>#REF!</v>
      </c>
      <c r="AY17" s="99" t="e">
        <f t="shared" si="40"/>
        <v>#REF!</v>
      </c>
      <c r="AZ17" s="99" t="e">
        <f t="shared" si="41"/>
        <v>#REF!</v>
      </c>
      <c r="BA17" s="99" t="e">
        <f t="shared" si="42"/>
        <v>#REF!</v>
      </c>
      <c r="BB17" s="98" t="e">
        <f>'Учет 1б'!#REF!</f>
        <v>#REF!</v>
      </c>
      <c r="BC17" s="98" t="e">
        <f t="shared" si="43"/>
        <v>#REF!</v>
      </c>
      <c r="BD17" s="99" t="e">
        <f t="shared" si="44"/>
        <v>#REF!</v>
      </c>
      <c r="BE17" s="99" t="e">
        <f t="shared" si="45"/>
        <v>#REF!</v>
      </c>
      <c r="BF17" s="99" t="e">
        <f t="shared" si="46"/>
        <v>#REF!</v>
      </c>
      <c r="BG17" s="99" t="e">
        <f t="shared" si="47"/>
        <v>#REF!</v>
      </c>
      <c r="BH17" s="99" t="e">
        <f t="shared" si="48"/>
        <v>#REF!</v>
      </c>
      <c r="BI17" s="98" t="e">
        <f>'Учет 1б'!#REF!</f>
        <v>#REF!</v>
      </c>
      <c r="BJ17" s="98" t="e">
        <f t="shared" si="49"/>
        <v>#REF!</v>
      </c>
      <c r="BK17" s="99" t="e">
        <f t="shared" si="50"/>
        <v>#REF!</v>
      </c>
      <c r="BL17" s="99" t="e">
        <f t="shared" si="51"/>
        <v>#REF!</v>
      </c>
      <c r="BM17" s="99" t="e">
        <f t="shared" si="52"/>
        <v>#REF!</v>
      </c>
      <c r="BN17" s="99" t="e">
        <f t="shared" si="53"/>
        <v>#REF!</v>
      </c>
      <c r="BO17" s="99" t="e">
        <f t="shared" si="54"/>
        <v>#REF!</v>
      </c>
      <c r="BP17" s="52" t="e">
        <f>'Учет 1б'!#REF!</f>
        <v>#REF!</v>
      </c>
      <c r="BQ17" s="53" t="e">
        <f t="shared" si="55"/>
        <v>#REF!</v>
      </c>
      <c r="BR17" s="3" t="e">
        <f t="shared" si="56"/>
        <v>#REF!</v>
      </c>
      <c r="BS17" s="3" t="e">
        <f t="shared" si="57"/>
        <v>#REF!</v>
      </c>
      <c r="BT17" s="3" t="e">
        <f t="shared" si="58"/>
        <v>#REF!</v>
      </c>
      <c r="BU17" s="3" t="e">
        <f t="shared" si="59"/>
        <v>#REF!</v>
      </c>
      <c r="BV17" s="33" t="e">
        <f t="shared" si="60"/>
        <v>#REF!</v>
      </c>
      <c r="BW17" s="46" t="e">
        <f t="shared" si="61"/>
        <v>#REF!</v>
      </c>
      <c r="BX17" s="3" t="e">
        <f t="shared" si="62"/>
        <v>#REF!</v>
      </c>
      <c r="BY17" s="47" t="e">
        <f t="shared" si="63"/>
        <v>#REF!</v>
      </c>
      <c r="BZ17" s="47" t="e">
        <f t="shared" si="64"/>
        <v>#REF!</v>
      </c>
      <c r="CA17" s="47" t="e">
        <f t="shared" si="65"/>
        <v>#REF!</v>
      </c>
      <c r="CB17" s="47" t="e">
        <f t="shared" si="66"/>
        <v>#REF!</v>
      </c>
      <c r="CC17" s="47" t="e">
        <f t="shared" si="67"/>
        <v>#REF!</v>
      </c>
      <c r="CD17" s="47" t="e">
        <f t="shared" si="68"/>
        <v>#REF!</v>
      </c>
      <c r="CE17" s="47" t="e">
        <f t="shared" si="69"/>
        <v>#REF!</v>
      </c>
      <c r="CF17" s="46" t="e">
        <f t="shared" si="70"/>
        <v>#REF!</v>
      </c>
      <c r="CG17" s="48" t="e">
        <f t="shared" si="71"/>
        <v>#REF!</v>
      </c>
      <c r="CH17" s="48" t="e">
        <f t="shared" si="72"/>
        <v>#REF!</v>
      </c>
      <c r="CI17" s="48" t="e">
        <f t="shared" si="73"/>
        <v>#REF!</v>
      </c>
      <c r="CJ17" s="48" t="e">
        <f t="shared" si="74"/>
        <v>#REF!</v>
      </c>
      <c r="CK17" s="48" t="e">
        <f t="shared" si="75"/>
        <v>#REF!</v>
      </c>
      <c r="CL17" s="48" t="e">
        <f t="shared" si="76"/>
        <v>#REF!</v>
      </c>
      <c r="CM17" s="48" t="e">
        <f t="shared" si="77"/>
        <v>#REF!</v>
      </c>
      <c r="CN17" s="46" t="e">
        <f t="shared" si="78"/>
        <v>#REF!</v>
      </c>
      <c r="CO17" s="49" t="e">
        <f t="shared" si="79"/>
        <v>#REF!</v>
      </c>
      <c r="CP17" s="49" t="e">
        <f t="shared" si="80"/>
        <v>#REF!</v>
      </c>
      <c r="CQ17" s="49" t="e">
        <f t="shared" si="81"/>
        <v>#REF!</v>
      </c>
      <c r="CR17" s="49" t="e">
        <f t="shared" si="82"/>
        <v>#REF!</v>
      </c>
      <c r="CS17" s="49" t="e">
        <f t="shared" si="83"/>
        <v>#REF!</v>
      </c>
      <c r="CT17" s="49" t="e">
        <f t="shared" si="84"/>
        <v>#REF!</v>
      </c>
      <c r="CU17" s="49" t="e">
        <f t="shared" si="85"/>
        <v>#REF!</v>
      </c>
      <c r="CV17" s="46" t="e">
        <f t="shared" si="86"/>
        <v>#REF!</v>
      </c>
      <c r="CW17" s="50" t="e">
        <f t="shared" si="87"/>
        <v>#REF!</v>
      </c>
      <c r="CX17" s="50" t="e">
        <f t="shared" si="88"/>
        <v>#REF!</v>
      </c>
      <c r="CY17" s="50" t="e">
        <f t="shared" si="89"/>
        <v>#REF!</v>
      </c>
      <c r="CZ17" s="50" t="e">
        <f t="shared" si="90"/>
        <v>#REF!</v>
      </c>
      <c r="DA17" s="50" t="e">
        <f t="shared" si="91"/>
        <v>#REF!</v>
      </c>
      <c r="DB17" s="50" t="e">
        <f t="shared" si="92"/>
        <v>#REF!</v>
      </c>
      <c r="DC17" s="50" t="e">
        <f t="shared" si="93"/>
        <v>#REF!</v>
      </c>
      <c r="DD17" s="46" t="e">
        <f t="shared" si="94"/>
        <v>#REF!</v>
      </c>
      <c r="DE17" s="126" t="e">
        <f>'Учет 1б'!#REF!</f>
        <v>#REF!</v>
      </c>
      <c r="DG17" s="1">
        <f t="shared" si="95"/>
        <v>0</v>
      </c>
    </row>
    <row r="18" spans="1:111">
      <c r="A18" s="2">
        <f>'Учет 1б'!B20</f>
        <v>14</v>
      </c>
      <c r="B18" s="2" t="e">
        <f>'Учет 1б'!#REF!</f>
        <v>#REF!</v>
      </c>
      <c r="C18" s="2" t="e">
        <f>'Учет 1б'!#REF!</f>
        <v>#REF!</v>
      </c>
      <c r="D18" s="99" t="e">
        <f t="shared" si="0"/>
        <v>#REF!</v>
      </c>
      <c r="E18" s="98" t="e">
        <f>'Учет 1б'!#REF!</f>
        <v>#REF!</v>
      </c>
      <c r="F18" s="98" t="e">
        <f t="shared" si="1"/>
        <v>#REF!</v>
      </c>
      <c r="G18" s="99" t="e">
        <f t="shared" si="2"/>
        <v>#REF!</v>
      </c>
      <c r="H18" s="99" t="e">
        <f t="shared" si="3"/>
        <v>#REF!</v>
      </c>
      <c r="I18" s="99" t="e">
        <f t="shared" si="4"/>
        <v>#REF!</v>
      </c>
      <c r="J18" s="99" t="e">
        <f t="shared" si="5"/>
        <v>#REF!</v>
      </c>
      <c r="K18" s="99" t="e">
        <f t="shared" si="6"/>
        <v>#REF!</v>
      </c>
      <c r="L18" s="98" t="e">
        <f>'Учет 1б'!#REF!</f>
        <v>#REF!</v>
      </c>
      <c r="M18" s="98" t="e">
        <f t="shared" si="7"/>
        <v>#REF!</v>
      </c>
      <c r="N18" s="99" t="e">
        <f t="shared" si="8"/>
        <v>#REF!</v>
      </c>
      <c r="O18" s="99" t="e">
        <f t="shared" si="9"/>
        <v>#REF!</v>
      </c>
      <c r="P18" s="99" t="e">
        <f t="shared" si="10"/>
        <v>#REF!</v>
      </c>
      <c r="Q18" s="99" t="e">
        <f t="shared" si="11"/>
        <v>#REF!</v>
      </c>
      <c r="R18" s="99" t="e">
        <f t="shared" si="12"/>
        <v>#REF!</v>
      </c>
      <c r="S18" s="98" t="e">
        <f>'Учет 1б'!#REF!</f>
        <v>#REF!</v>
      </c>
      <c r="T18" s="98" t="e">
        <f t="shared" si="13"/>
        <v>#REF!</v>
      </c>
      <c r="U18" s="99" t="e">
        <f t="shared" si="14"/>
        <v>#REF!</v>
      </c>
      <c r="V18" s="99" t="e">
        <f t="shared" si="15"/>
        <v>#REF!</v>
      </c>
      <c r="W18" s="99" t="e">
        <f t="shared" si="16"/>
        <v>#REF!</v>
      </c>
      <c r="X18" s="99" t="e">
        <f t="shared" si="17"/>
        <v>#REF!</v>
      </c>
      <c r="Y18" s="99" t="e">
        <f t="shared" si="18"/>
        <v>#REF!</v>
      </c>
      <c r="Z18" s="98" t="e">
        <f>'Учет 1б'!#REF!</f>
        <v>#REF!</v>
      </c>
      <c r="AA18" s="98" t="e">
        <f t="shared" si="19"/>
        <v>#REF!</v>
      </c>
      <c r="AB18" s="99" t="e">
        <f t="shared" si="20"/>
        <v>#REF!</v>
      </c>
      <c r="AC18" s="99" t="e">
        <f t="shared" si="21"/>
        <v>#REF!</v>
      </c>
      <c r="AD18" s="99" t="e">
        <f t="shared" si="22"/>
        <v>#REF!</v>
      </c>
      <c r="AE18" s="99" t="e">
        <f t="shared" si="23"/>
        <v>#REF!</v>
      </c>
      <c r="AF18" s="99" t="e">
        <f t="shared" si="24"/>
        <v>#REF!</v>
      </c>
      <c r="AG18" s="98" t="e">
        <f>'Учет 1б'!#REF!</f>
        <v>#REF!</v>
      </c>
      <c r="AH18" s="98" t="e">
        <f t="shared" si="25"/>
        <v>#REF!</v>
      </c>
      <c r="AI18" s="99" t="e">
        <f t="shared" si="26"/>
        <v>#REF!</v>
      </c>
      <c r="AJ18" s="99" t="e">
        <f t="shared" si="27"/>
        <v>#REF!</v>
      </c>
      <c r="AK18" s="99" t="e">
        <f t="shared" si="28"/>
        <v>#REF!</v>
      </c>
      <c r="AL18" s="99" t="e">
        <f t="shared" si="29"/>
        <v>#REF!</v>
      </c>
      <c r="AM18" s="99" t="e">
        <f t="shared" si="30"/>
        <v>#REF!</v>
      </c>
      <c r="AN18" s="98" t="e">
        <f>'Учет 1б'!#REF!</f>
        <v>#REF!</v>
      </c>
      <c r="AO18" s="98" t="e">
        <f t="shared" si="31"/>
        <v>#REF!</v>
      </c>
      <c r="AP18" s="99" t="e">
        <f t="shared" si="32"/>
        <v>#REF!</v>
      </c>
      <c r="AQ18" s="99" t="e">
        <f t="shared" si="33"/>
        <v>#REF!</v>
      </c>
      <c r="AR18" s="99" t="e">
        <f t="shared" si="34"/>
        <v>#REF!</v>
      </c>
      <c r="AS18" s="99" t="e">
        <f t="shared" si="35"/>
        <v>#REF!</v>
      </c>
      <c r="AT18" s="99" t="e">
        <f t="shared" si="36"/>
        <v>#REF!</v>
      </c>
      <c r="AU18" s="98" t="e">
        <f>'Учет 1б'!#REF!</f>
        <v>#REF!</v>
      </c>
      <c r="AV18" s="98" t="e">
        <f t="shared" si="37"/>
        <v>#REF!</v>
      </c>
      <c r="AW18" s="99" t="e">
        <f t="shared" si="38"/>
        <v>#REF!</v>
      </c>
      <c r="AX18" s="99" t="e">
        <f t="shared" si="39"/>
        <v>#REF!</v>
      </c>
      <c r="AY18" s="99" t="e">
        <f t="shared" si="40"/>
        <v>#REF!</v>
      </c>
      <c r="AZ18" s="99" t="e">
        <f t="shared" si="41"/>
        <v>#REF!</v>
      </c>
      <c r="BA18" s="99" t="e">
        <f t="shared" si="42"/>
        <v>#REF!</v>
      </c>
      <c r="BB18" s="98" t="e">
        <f>'Учет 1б'!#REF!</f>
        <v>#REF!</v>
      </c>
      <c r="BC18" s="98" t="e">
        <f t="shared" si="43"/>
        <v>#REF!</v>
      </c>
      <c r="BD18" s="99" t="e">
        <f t="shared" si="44"/>
        <v>#REF!</v>
      </c>
      <c r="BE18" s="99" t="e">
        <f t="shared" si="45"/>
        <v>#REF!</v>
      </c>
      <c r="BF18" s="99" t="e">
        <f t="shared" si="46"/>
        <v>#REF!</v>
      </c>
      <c r="BG18" s="99" t="e">
        <f t="shared" si="47"/>
        <v>#REF!</v>
      </c>
      <c r="BH18" s="99" t="e">
        <f t="shared" si="48"/>
        <v>#REF!</v>
      </c>
      <c r="BI18" s="98" t="e">
        <f>'Учет 1б'!#REF!</f>
        <v>#REF!</v>
      </c>
      <c r="BJ18" s="98" t="e">
        <f t="shared" si="49"/>
        <v>#REF!</v>
      </c>
      <c r="BK18" s="99" t="e">
        <f t="shared" si="50"/>
        <v>#REF!</v>
      </c>
      <c r="BL18" s="99" t="e">
        <f t="shared" si="51"/>
        <v>#REF!</v>
      </c>
      <c r="BM18" s="99" t="e">
        <f t="shared" si="52"/>
        <v>#REF!</v>
      </c>
      <c r="BN18" s="99" t="e">
        <f t="shared" si="53"/>
        <v>#REF!</v>
      </c>
      <c r="BO18" s="99" t="e">
        <f t="shared" si="54"/>
        <v>#REF!</v>
      </c>
      <c r="BP18" s="52" t="e">
        <f>'Учет 1б'!#REF!</f>
        <v>#REF!</v>
      </c>
      <c r="BQ18" s="53" t="e">
        <f t="shared" si="55"/>
        <v>#REF!</v>
      </c>
      <c r="BR18" s="3" t="e">
        <f t="shared" si="56"/>
        <v>#REF!</v>
      </c>
      <c r="BS18" s="3" t="e">
        <f t="shared" si="57"/>
        <v>#REF!</v>
      </c>
      <c r="BT18" s="3" t="e">
        <f t="shared" si="58"/>
        <v>#REF!</v>
      </c>
      <c r="BU18" s="3" t="e">
        <f t="shared" si="59"/>
        <v>#REF!</v>
      </c>
      <c r="BV18" s="33" t="e">
        <f t="shared" si="60"/>
        <v>#REF!</v>
      </c>
      <c r="BW18" s="46" t="e">
        <f t="shared" si="61"/>
        <v>#REF!</v>
      </c>
      <c r="BX18" s="3" t="e">
        <f t="shared" si="62"/>
        <v>#REF!</v>
      </c>
      <c r="BY18" s="47" t="e">
        <f t="shared" si="63"/>
        <v>#REF!</v>
      </c>
      <c r="BZ18" s="47" t="e">
        <f t="shared" si="64"/>
        <v>#REF!</v>
      </c>
      <c r="CA18" s="47" t="e">
        <f t="shared" si="65"/>
        <v>#REF!</v>
      </c>
      <c r="CB18" s="47" t="e">
        <f t="shared" si="66"/>
        <v>#REF!</v>
      </c>
      <c r="CC18" s="47" t="e">
        <f t="shared" si="67"/>
        <v>#REF!</v>
      </c>
      <c r="CD18" s="47" t="e">
        <f t="shared" si="68"/>
        <v>#REF!</v>
      </c>
      <c r="CE18" s="47" t="e">
        <f t="shared" si="69"/>
        <v>#REF!</v>
      </c>
      <c r="CF18" s="46" t="e">
        <f t="shared" si="70"/>
        <v>#REF!</v>
      </c>
      <c r="CG18" s="48" t="e">
        <f t="shared" si="71"/>
        <v>#REF!</v>
      </c>
      <c r="CH18" s="48" t="e">
        <f t="shared" si="72"/>
        <v>#REF!</v>
      </c>
      <c r="CI18" s="48" t="e">
        <f t="shared" si="73"/>
        <v>#REF!</v>
      </c>
      <c r="CJ18" s="48" t="e">
        <f t="shared" si="74"/>
        <v>#REF!</v>
      </c>
      <c r="CK18" s="48" t="e">
        <f t="shared" si="75"/>
        <v>#REF!</v>
      </c>
      <c r="CL18" s="48" t="e">
        <f t="shared" si="76"/>
        <v>#REF!</v>
      </c>
      <c r="CM18" s="48" t="e">
        <f t="shared" si="77"/>
        <v>#REF!</v>
      </c>
      <c r="CN18" s="46" t="e">
        <f t="shared" si="78"/>
        <v>#REF!</v>
      </c>
      <c r="CO18" s="49" t="e">
        <f t="shared" si="79"/>
        <v>#REF!</v>
      </c>
      <c r="CP18" s="49" t="e">
        <f t="shared" si="80"/>
        <v>#REF!</v>
      </c>
      <c r="CQ18" s="49" t="e">
        <f t="shared" si="81"/>
        <v>#REF!</v>
      </c>
      <c r="CR18" s="49" t="e">
        <f t="shared" si="82"/>
        <v>#REF!</v>
      </c>
      <c r="CS18" s="49" t="e">
        <f t="shared" si="83"/>
        <v>#REF!</v>
      </c>
      <c r="CT18" s="49" t="e">
        <f t="shared" si="84"/>
        <v>#REF!</v>
      </c>
      <c r="CU18" s="49" t="e">
        <f t="shared" si="85"/>
        <v>#REF!</v>
      </c>
      <c r="CV18" s="46" t="e">
        <f t="shared" si="86"/>
        <v>#REF!</v>
      </c>
      <c r="CW18" s="50" t="e">
        <f t="shared" si="87"/>
        <v>#REF!</v>
      </c>
      <c r="CX18" s="50" t="e">
        <f t="shared" si="88"/>
        <v>#REF!</v>
      </c>
      <c r="CY18" s="50" t="e">
        <f t="shared" si="89"/>
        <v>#REF!</v>
      </c>
      <c r="CZ18" s="50" t="e">
        <f t="shared" si="90"/>
        <v>#REF!</v>
      </c>
      <c r="DA18" s="50" t="e">
        <f t="shared" si="91"/>
        <v>#REF!</v>
      </c>
      <c r="DB18" s="50" t="e">
        <f t="shared" si="92"/>
        <v>#REF!</v>
      </c>
      <c r="DC18" s="50" t="e">
        <f t="shared" si="93"/>
        <v>#REF!</v>
      </c>
      <c r="DD18" s="46" t="e">
        <f t="shared" si="94"/>
        <v>#REF!</v>
      </c>
      <c r="DE18" s="126" t="e">
        <f>'Учет 1б'!#REF!</f>
        <v>#REF!</v>
      </c>
      <c r="DG18" s="1">
        <f t="shared" si="95"/>
        <v>0</v>
      </c>
    </row>
    <row r="19" spans="1:111">
      <c r="A19" s="2">
        <f>'Учет 1б'!B21</f>
        <v>15</v>
      </c>
      <c r="B19" s="2" t="e">
        <f>'Учет 1б'!#REF!</f>
        <v>#REF!</v>
      </c>
      <c r="C19" s="2" t="e">
        <f>'Учет 1б'!#REF!</f>
        <v>#REF!</v>
      </c>
      <c r="D19" s="99" t="e">
        <f t="shared" si="0"/>
        <v>#REF!</v>
      </c>
      <c r="E19" s="98" t="e">
        <f>'Учет 1б'!#REF!</f>
        <v>#REF!</v>
      </c>
      <c r="F19" s="98" t="e">
        <f t="shared" si="1"/>
        <v>#REF!</v>
      </c>
      <c r="G19" s="99" t="e">
        <f t="shared" si="2"/>
        <v>#REF!</v>
      </c>
      <c r="H19" s="99" t="e">
        <f t="shared" si="3"/>
        <v>#REF!</v>
      </c>
      <c r="I19" s="99" t="e">
        <f t="shared" si="4"/>
        <v>#REF!</v>
      </c>
      <c r="J19" s="99" t="e">
        <f t="shared" si="5"/>
        <v>#REF!</v>
      </c>
      <c r="K19" s="99" t="e">
        <f t="shared" si="6"/>
        <v>#REF!</v>
      </c>
      <c r="L19" s="98" t="e">
        <f>'Учет 1б'!#REF!</f>
        <v>#REF!</v>
      </c>
      <c r="M19" s="98" t="e">
        <f t="shared" si="7"/>
        <v>#REF!</v>
      </c>
      <c r="N19" s="99" t="e">
        <f t="shared" si="8"/>
        <v>#REF!</v>
      </c>
      <c r="O19" s="99" t="e">
        <f t="shared" si="9"/>
        <v>#REF!</v>
      </c>
      <c r="P19" s="99" t="e">
        <f t="shared" si="10"/>
        <v>#REF!</v>
      </c>
      <c r="Q19" s="99" t="e">
        <f t="shared" si="11"/>
        <v>#REF!</v>
      </c>
      <c r="R19" s="99" t="e">
        <f t="shared" si="12"/>
        <v>#REF!</v>
      </c>
      <c r="S19" s="98" t="e">
        <f>'Учет 1б'!#REF!</f>
        <v>#REF!</v>
      </c>
      <c r="T19" s="98" t="e">
        <f t="shared" si="13"/>
        <v>#REF!</v>
      </c>
      <c r="U19" s="99" t="e">
        <f t="shared" si="14"/>
        <v>#REF!</v>
      </c>
      <c r="V19" s="99" t="e">
        <f t="shared" si="15"/>
        <v>#REF!</v>
      </c>
      <c r="W19" s="99" t="e">
        <f t="shared" si="16"/>
        <v>#REF!</v>
      </c>
      <c r="X19" s="99" t="e">
        <f t="shared" si="17"/>
        <v>#REF!</v>
      </c>
      <c r="Y19" s="99" t="e">
        <f t="shared" si="18"/>
        <v>#REF!</v>
      </c>
      <c r="Z19" s="98" t="e">
        <f>'Учет 1б'!#REF!</f>
        <v>#REF!</v>
      </c>
      <c r="AA19" s="98" t="e">
        <f t="shared" si="19"/>
        <v>#REF!</v>
      </c>
      <c r="AB19" s="99" t="e">
        <f t="shared" si="20"/>
        <v>#REF!</v>
      </c>
      <c r="AC19" s="99" t="e">
        <f t="shared" si="21"/>
        <v>#REF!</v>
      </c>
      <c r="AD19" s="99" t="e">
        <f t="shared" si="22"/>
        <v>#REF!</v>
      </c>
      <c r="AE19" s="99" t="e">
        <f t="shared" si="23"/>
        <v>#REF!</v>
      </c>
      <c r="AF19" s="99" t="e">
        <f t="shared" si="24"/>
        <v>#REF!</v>
      </c>
      <c r="AG19" s="98" t="e">
        <f>'Учет 1б'!#REF!</f>
        <v>#REF!</v>
      </c>
      <c r="AH19" s="98" t="e">
        <f t="shared" si="25"/>
        <v>#REF!</v>
      </c>
      <c r="AI19" s="99" t="e">
        <f t="shared" si="26"/>
        <v>#REF!</v>
      </c>
      <c r="AJ19" s="99" t="e">
        <f t="shared" si="27"/>
        <v>#REF!</v>
      </c>
      <c r="AK19" s="99" t="e">
        <f t="shared" si="28"/>
        <v>#REF!</v>
      </c>
      <c r="AL19" s="99" t="e">
        <f t="shared" si="29"/>
        <v>#REF!</v>
      </c>
      <c r="AM19" s="99" t="e">
        <f t="shared" si="30"/>
        <v>#REF!</v>
      </c>
      <c r="AN19" s="98" t="e">
        <f>'Учет 1б'!#REF!</f>
        <v>#REF!</v>
      </c>
      <c r="AO19" s="98" t="e">
        <f t="shared" si="31"/>
        <v>#REF!</v>
      </c>
      <c r="AP19" s="99" t="e">
        <f t="shared" si="32"/>
        <v>#REF!</v>
      </c>
      <c r="AQ19" s="99" t="e">
        <f t="shared" si="33"/>
        <v>#REF!</v>
      </c>
      <c r="AR19" s="99" t="e">
        <f t="shared" si="34"/>
        <v>#REF!</v>
      </c>
      <c r="AS19" s="99" t="e">
        <f t="shared" si="35"/>
        <v>#REF!</v>
      </c>
      <c r="AT19" s="99" t="e">
        <f t="shared" si="36"/>
        <v>#REF!</v>
      </c>
      <c r="AU19" s="98" t="e">
        <f>'Учет 1б'!#REF!</f>
        <v>#REF!</v>
      </c>
      <c r="AV19" s="98" t="e">
        <f t="shared" si="37"/>
        <v>#REF!</v>
      </c>
      <c r="AW19" s="99" t="e">
        <f t="shared" si="38"/>
        <v>#REF!</v>
      </c>
      <c r="AX19" s="99" t="e">
        <f t="shared" si="39"/>
        <v>#REF!</v>
      </c>
      <c r="AY19" s="99" t="e">
        <f t="shared" si="40"/>
        <v>#REF!</v>
      </c>
      <c r="AZ19" s="99" t="e">
        <f t="shared" si="41"/>
        <v>#REF!</v>
      </c>
      <c r="BA19" s="99" t="e">
        <f t="shared" si="42"/>
        <v>#REF!</v>
      </c>
      <c r="BB19" s="98" t="e">
        <f>'Учет 1б'!#REF!</f>
        <v>#REF!</v>
      </c>
      <c r="BC19" s="98" t="e">
        <f t="shared" si="43"/>
        <v>#REF!</v>
      </c>
      <c r="BD19" s="99" t="e">
        <f t="shared" si="44"/>
        <v>#REF!</v>
      </c>
      <c r="BE19" s="99" t="e">
        <f t="shared" si="45"/>
        <v>#REF!</v>
      </c>
      <c r="BF19" s="99" t="e">
        <f t="shared" si="46"/>
        <v>#REF!</v>
      </c>
      <c r="BG19" s="99" t="e">
        <f t="shared" si="47"/>
        <v>#REF!</v>
      </c>
      <c r="BH19" s="99" t="e">
        <f t="shared" si="48"/>
        <v>#REF!</v>
      </c>
      <c r="BI19" s="98" t="e">
        <f>'Учет 1б'!#REF!</f>
        <v>#REF!</v>
      </c>
      <c r="BJ19" s="98" t="e">
        <f t="shared" si="49"/>
        <v>#REF!</v>
      </c>
      <c r="BK19" s="99" t="e">
        <f t="shared" si="50"/>
        <v>#REF!</v>
      </c>
      <c r="BL19" s="99" t="e">
        <f t="shared" si="51"/>
        <v>#REF!</v>
      </c>
      <c r="BM19" s="99" t="e">
        <f t="shared" si="52"/>
        <v>#REF!</v>
      </c>
      <c r="BN19" s="99" t="e">
        <f t="shared" si="53"/>
        <v>#REF!</v>
      </c>
      <c r="BO19" s="99" t="e">
        <f t="shared" si="54"/>
        <v>#REF!</v>
      </c>
      <c r="BP19" s="52" t="e">
        <f>'Учет 1б'!#REF!</f>
        <v>#REF!</v>
      </c>
      <c r="BQ19" s="53" t="e">
        <f t="shared" si="55"/>
        <v>#REF!</v>
      </c>
      <c r="BR19" s="3" t="e">
        <f t="shared" si="56"/>
        <v>#REF!</v>
      </c>
      <c r="BS19" s="3" t="e">
        <f t="shared" si="57"/>
        <v>#REF!</v>
      </c>
      <c r="BT19" s="3" t="e">
        <f t="shared" si="58"/>
        <v>#REF!</v>
      </c>
      <c r="BU19" s="3" t="e">
        <f t="shared" si="59"/>
        <v>#REF!</v>
      </c>
      <c r="BV19" s="33" t="e">
        <f t="shared" si="60"/>
        <v>#REF!</v>
      </c>
      <c r="BW19" s="46" t="e">
        <f t="shared" si="61"/>
        <v>#REF!</v>
      </c>
      <c r="BX19" s="3" t="e">
        <f t="shared" si="62"/>
        <v>#REF!</v>
      </c>
      <c r="BY19" s="47" t="e">
        <f t="shared" si="63"/>
        <v>#REF!</v>
      </c>
      <c r="BZ19" s="47" t="e">
        <f t="shared" si="64"/>
        <v>#REF!</v>
      </c>
      <c r="CA19" s="47" t="e">
        <f t="shared" si="65"/>
        <v>#REF!</v>
      </c>
      <c r="CB19" s="47" t="e">
        <f t="shared" si="66"/>
        <v>#REF!</v>
      </c>
      <c r="CC19" s="47" t="e">
        <f t="shared" si="67"/>
        <v>#REF!</v>
      </c>
      <c r="CD19" s="47" t="e">
        <f t="shared" si="68"/>
        <v>#REF!</v>
      </c>
      <c r="CE19" s="47" t="e">
        <f t="shared" si="69"/>
        <v>#REF!</v>
      </c>
      <c r="CF19" s="46" t="e">
        <f t="shared" si="70"/>
        <v>#REF!</v>
      </c>
      <c r="CG19" s="48" t="e">
        <f t="shared" si="71"/>
        <v>#REF!</v>
      </c>
      <c r="CH19" s="48" t="e">
        <f t="shared" si="72"/>
        <v>#REF!</v>
      </c>
      <c r="CI19" s="48" t="e">
        <f t="shared" si="73"/>
        <v>#REF!</v>
      </c>
      <c r="CJ19" s="48" t="e">
        <f t="shared" si="74"/>
        <v>#REF!</v>
      </c>
      <c r="CK19" s="48" t="e">
        <f t="shared" si="75"/>
        <v>#REF!</v>
      </c>
      <c r="CL19" s="48" t="e">
        <f t="shared" si="76"/>
        <v>#REF!</v>
      </c>
      <c r="CM19" s="48" t="e">
        <f t="shared" si="77"/>
        <v>#REF!</v>
      </c>
      <c r="CN19" s="46" t="e">
        <f t="shared" si="78"/>
        <v>#REF!</v>
      </c>
      <c r="CO19" s="49" t="e">
        <f t="shared" si="79"/>
        <v>#REF!</v>
      </c>
      <c r="CP19" s="49" t="e">
        <f t="shared" si="80"/>
        <v>#REF!</v>
      </c>
      <c r="CQ19" s="49" t="e">
        <f t="shared" si="81"/>
        <v>#REF!</v>
      </c>
      <c r="CR19" s="49" t="e">
        <f t="shared" si="82"/>
        <v>#REF!</v>
      </c>
      <c r="CS19" s="49" t="e">
        <f t="shared" si="83"/>
        <v>#REF!</v>
      </c>
      <c r="CT19" s="49" t="e">
        <f t="shared" si="84"/>
        <v>#REF!</v>
      </c>
      <c r="CU19" s="49" t="e">
        <f t="shared" si="85"/>
        <v>#REF!</v>
      </c>
      <c r="CV19" s="46" t="e">
        <f t="shared" si="86"/>
        <v>#REF!</v>
      </c>
      <c r="CW19" s="50" t="e">
        <f t="shared" si="87"/>
        <v>#REF!</v>
      </c>
      <c r="CX19" s="50" t="e">
        <f t="shared" si="88"/>
        <v>#REF!</v>
      </c>
      <c r="CY19" s="50" t="e">
        <f t="shared" si="89"/>
        <v>#REF!</v>
      </c>
      <c r="CZ19" s="50" t="e">
        <f t="shared" si="90"/>
        <v>#REF!</v>
      </c>
      <c r="DA19" s="50" t="e">
        <f t="shared" si="91"/>
        <v>#REF!</v>
      </c>
      <c r="DB19" s="50" t="e">
        <f t="shared" si="92"/>
        <v>#REF!</v>
      </c>
      <c r="DC19" s="50" t="e">
        <f t="shared" si="93"/>
        <v>#REF!</v>
      </c>
      <c r="DD19" s="46" t="e">
        <f t="shared" si="94"/>
        <v>#REF!</v>
      </c>
      <c r="DE19" s="126" t="e">
        <f>'Учет 1б'!#REF!</f>
        <v>#REF!</v>
      </c>
      <c r="DG19" s="1">
        <f t="shared" si="95"/>
        <v>0</v>
      </c>
    </row>
    <row r="20" spans="1:111">
      <c r="A20" s="2">
        <f>'Учет 1б'!B22</f>
        <v>16</v>
      </c>
      <c r="B20" s="2" t="e">
        <f>'Учет 1б'!#REF!</f>
        <v>#REF!</v>
      </c>
      <c r="C20" s="2" t="e">
        <f>'Учет 1б'!#REF!</f>
        <v>#REF!</v>
      </c>
      <c r="D20" s="99" t="e">
        <f t="shared" si="0"/>
        <v>#REF!</v>
      </c>
      <c r="E20" s="98" t="e">
        <f>'Учет 1б'!#REF!</f>
        <v>#REF!</v>
      </c>
      <c r="F20" s="98" t="e">
        <f t="shared" si="1"/>
        <v>#REF!</v>
      </c>
      <c r="G20" s="99" t="e">
        <f t="shared" si="2"/>
        <v>#REF!</v>
      </c>
      <c r="H20" s="99" t="e">
        <f t="shared" si="3"/>
        <v>#REF!</v>
      </c>
      <c r="I20" s="99" t="e">
        <f t="shared" si="4"/>
        <v>#REF!</v>
      </c>
      <c r="J20" s="99" t="e">
        <f t="shared" si="5"/>
        <v>#REF!</v>
      </c>
      <c r="K20" s="99" t="e">
        <f t="shared" si="6"/>
        <v>#REF!</v>
      </c>
      <c r="L20" s="98" t="e">
        <f>'Учет 1б'!#REF!</f>
        <v>#REF!</v>
      </c>
      <c r="M20" s="98" t="e">
        <f t="shared" si="7"/>
        <v>#REF!</v>
      </c>
      <c r="N20" s="99" t="e">
        <f t="shared" si="8"/>
        <v>#REF!</v>
      </c>
      <c r="O20" s="99" t="e">
        <f t="shared" si="9"/>
        <v>#REF!</v>
      </c>
      <c r="P20" s="99" t="e">
        <f t="shared" si="10"/>
        <v>#REF!</v>
      </c>
      <c r="Q20" s="99" t="e">
        <f t="shared" si="11"/>
        <v>#REF!</v>
      </c>
      <c r="R20" s="99" t="e">
        <f t="shared" si="12"/>
        <v>#REF!</v>
      </c>
      <c r="S20" s="98" t="e">
        <f>'Учет 1б'!#REF!</f>
        <v>#REF!</v>
      </c>
      <c r="T20" s="98" t="e">
        <f t="shared" si="13"/>
        <v>#REF!</v>
      </c>
      <c r="U20" s="99" t="e">
        <f t="shared" si="14"/>
        <v>#REF!</v>
      </c>
      <c r="V20" s="99" t="e">
        <f t="shared" si="15"/>
        <v>#REF!</v>
      </c>
      <c r="W20" s="99" t="e">
        <f t="shared" si="16"/>
        <v>#REF!</v>
      </c>
      <c r="X20" s="99" t="e">
        <f t="shared" si="17"/>
        <v>#REF!</v>
      </c>
      <c r="Y20" s="99" t="e">
        <f t="shared" si="18"/>
        <v>#REF!</v>
      </c>
      <c r="Z20" s="98" t="e">
        <f>'Учет 1б'!#REF!</f>
        <v>#REF!</v>
      </c>
      <c r="AA20" s="98" t="e">
        <f t="shared" si="19"/>
        <v>#REF!</v>
      </c>
      <c r="AB20" s="99" t="e">
        <f t="shared" si="20"/>
        <v>#REF!</v>
      </c>
      <c r="AC20" s="99" t="e">
        <f t="shared" si="21"/>
        <v>#REF!</v>
      </c>
      <c r="AD20" s="99" t="e">
        <f t="shared" si="22"/>
        <v>#REF!</v>
      </c>
      <c r="AE20" s="99" t="e">
        <f t="shared" si="23"/>
        <v>#REF!</v>
      </c>
      <c r="AF20" s="99" t="e">
        <f t="shared" si="24"/>
        <v>#REF!</v>
      </c>
      <c r="AG20" s="98" t="e">
        <f>'Учет 1б'!#REF!</f>
        <v>#REF!</v>
      </c>
      <c r="AH20" s="98" t="e">
        <f t="shared" si="25"/>
        <v>#REF!</v>
      </c>
      <c r="AI20" s="99" t="e">
        <f t="shared" si="26"/>
        <v>#REF!</v>
      </c>
      <c r="AJ20" s="99" t="e">
        <f t="shared" si="27"/>
        <v>#REF!</v>
      </c>
      <c r="AK20" s="99" t="e">
        <f t="shared" si="28"/>
        <v>#REF!</v>
      </c>
      <c r="AL20" s="99" t="e">
        <f t="shared" si="29"/>
        <v>#REF!</v>
      </c>
      <c r="AM20" s="99" t="e">
        <f t="shared" si="30"/>
        <v>#REF!</v>
      </c>
      <c r="AN20" s="98" t="e">
        <f>'Учет 1б'!#REF!</f>
        <v>#REF!</v>
      </c>
      <c r="AO20" s="98" t="e">
        <f t="shared" si="31"/>
        <v>#REF!</v>
      </c>
      <c r="AP20" s="99" t="e">
        <f t="shared" si="32"/>
        <v>#REF!</v>
      </c>
      <c r="AQ20" s="99" t="e">
        <f t="shared" si="33"/>
        <v>#REF!</v>
      </c>
      <c r="AR20" s="99" t="e">
        <f t="shared" si="34"/>
        <v>#REF!</v>
      </c>
      <c r="AS20" s="99" t="e">
        <f t="shared" si="35"/>
        <v>#REF!</v>
      </c>
      <c r="AT20" s="99" t="e">
        <f t="shared" si="36"/>
        <v>#REF!</v>
      </c>
      <c r="AU20" s="98" t="e">
        <f>'Учет 1б'!#REF!</f>
        <v>#REF!</v>
      </c>
      <c r="AV20" s="98" t="e">
        <f t="shared" si="37"/>
        <v>#REF!</v>
      </c>
      <c r="AW20" s="99" t="e">
        <f t="shared" si="38"/>
        <v>#REF!</v>
      </c>
      <c r="AX20" s="99" t="e">
        <f t="shared" si="39"/>
        <v>#REF!</v>
      </c>
      <c r="AY20" s="99" t="e">
        <f t="shared" si="40"/>
        <v>#REF!</v>
      </c>
      <c r="AZ20" s="99" t="e">
        <f t="shared" si="41"/>
        <v>#REF!</v>
      </c>
      <c r="BA20" s="99" t="e">
        <f t="shared" si="42"/>
        <v>#REF!</v>
      </c>
      <c r="BB20" s="98" t="e">
        <f>'Учет 1б'!#REF!</f>
        <v>#REF!</v>
      </c>
      <c r="BC20" s="98" t="e">
        <f t="shared" si="43"/>
        <v>#REF!</v>
      </c>
      <c r="BD20" s="99" t="e">
        <f t="shared" si="44"/>
        <v>#REF!</v>
      </c>
      <c r="BE20" s="99" t="e">
        <f t="shared" si="45"/>
        <v>#REF!</v>
      </c>
      <c r="BF20" s="99" t="e">
        <f t="shared" si="46"/>
        <v>#REF!</v>
      </c>
      <c r="BG20" s="99" t="e">
        <f t="shared" si="47"/>
        <v>#REF!</v>
      </c>
      <c r="BH20" s="99" t="e">
        <f t="shared" si="48"/>
        <v>#REF!</v>
      </c>
      <c r="BI20" s="98" t="e">
        <f>'Учет 1б'!#REF!</f>
        <v>#REF!</v>
      </c>
      <c r="BJ20" s="98" t="e">
        <f t="shared" si="49"/>
        <v>#REF!</v>
      </c>
      <c r="BK20" s="99" t="e">
        <f t="shared" si="50"/>
        <v>#REF!</v>
      </c>
      <c r="BL20" s="99" t="e">
        <f t="shared" si="51"/>
        <v>#REF!</v>
      </c>
      <c r="BM20" s="99" t="e">
        <f t="shared" si="52"/>
        <v>#REF!</v>
      </c>
      <c r="BN20" s="99" t="e">
        <f t="shared" si="53"/>
        <v>#REF!</v>
      </c>
      <c r="BO20" s="99" t="e">
        <f t="shared" si="54"/>
        <v>#REF!</v>
      </c>
      <c r="BP20" s="52" t="e">
        <f>'Учет 1б'!#REF!</f>
        <v>#REF!</v>
      </c>
      <c r="BQ20" s="53" t="e">
        <f t="shared" si="55"/>
        <v>#REF!</v>
      </c>
      <c r="BR20" s="3" t="e">
        <f t="shared" si="56"/>
        <v>#REF!</v>
      </c>
      <c r="BS20" s="3" t="e">
        <f t="shared" si="57"/>
        <v>#REF!</v>
      </c>
      <c r="BT20" s="3" t="e">
        <f t="shared" si="58"/>
        <v>#REF!</v>
      </c>
      <c r="BU20" s="3" t="e">
        <f t="shared" si="59"/>
        <v>#REF!</v>
      </c>
      <c r="BV20" s="33" t="e">
        <f t="shared" si="60"/>
        <v>#REF!</v>
      </c>
      <c r="BW20" s="46" t="e">
        <f t="shared" si="61"/>
        <v>#REF!</v>
      </c>
      <c r="BX20" s="3" t="e">
        <f t="shared" si="62"/>
        <v>#REF!</v>
      </c>
      <c r="BY20" s="47" t="e">
        <f t="shared" si="63"/>
        <v>#REF!</v>
      </c>
      <c r="BZ20" s="47" t="e">
        <f t="shared" si="64"/>
        <v>#REF!</v>
      </c>
      <c r="CA20" s="47" t="e">
        <f t="shared" si="65"/>
        <v>#REF!</v>
      </c>
      <c r="CB20" s="47" t="e">
        <f t="shared" si="66"/>
        <v>#REF!</v>
      </c>
      <c r="CC20" s="47" t="e">
        <f t="shared" si="67"/>
        <v>#REF!</v>
      </c>
      <c r="CD20" s="47" t="e">
        <f t="shared" si="68"/>
        <v>#REF!</v>
      </c>
      <c r="CE20" s="47" t="e">
        <f t="shared" si="69"/>
        <v>#REF!</v>
      </c>
      <c r="CF20" s="46" t="e">
        <f t="shared" si="70"/>
        <v>#REF!</v>
      </c>
      <c r="CG20" s="48" t="e">
        <f t="shared" si="71"/>
        <v>#REF!</v>
      </c>
      <c r="CH20" s="48" t="e">
        <f t="shared" si="72"/>
        <v>#REF!</v>
      </c>
      <c r="CI20" s="48" t="e">
        <f t="shared" si="73"/>
        <v>#REF!</v>
      </c>
      <c r="CJ20" s="48" t="e">
        <f t="shared" si="74"/>
        <v>#REF!</v>
      </c>
      <c r="CK20" s="48" t="e">
        <f t="shared" si="75"/>
        <v>#REF!</v>
      </c>
      <c r="CL20" s="48" t="e">
        <f t="shared" si="76"/>
        <v>#REF!</v>
      </c>
      <c r="CM20" s="48" t="e">
        <f t="shared" si="77"/>
        <v>#REF!</v>
      </c>
      <c r="CN20" s="46" t="e">
        <f t="shared" si="78"/>
        <v>#REF!</v>
      </c>
      <c r="CO20" s="49" t="e">
        <f t="shared" si="79"/>
        <v>#REF!</v>
      </c>
      <c r="CP20" s="49" t="e">
        <f t="shared" si="80"/>
        <v>#REF!</v>
      </c>
      <c r="CQ20" s="49" t="e">
        <f t="shared" si="81"/>
        <v>#REF!</v>
      </c>
      <c r="CR20" s="49" t="e">
        <f t="shared" si="82"/>
        <v>#REF!</v>
      </c>
      <c r="CS20" s="49" t="e">
        <f t="shared" si="83"/>
        <v>#REF!</v>
      </c>
      <c r="CT20" s="49" t="e">
        <f t="shared" si="84"/>
        <v>#REF!</v>
      </c>
      <c r="CU20" s="49" t="e">
        <f t="shared" si="85"/>
        <v>#REF!</v>
      </c>
      <c r="CV20" s="46" t="e">
        <f t="shared" si="86"/>
        <v>#REF!</v>
      </c>
      <c r="CW20" s="50" t="e">
        <f t="shared" si="87"/>
        <v>#REF!</v>
      </c>
      <c r="CX20" s="50" t="e">
        <f t="shared" si="88"/>
        <v>#REF!</v>
      </c>
      <c r="CY20" s="50" t="e">
        <f t="shared" si="89"/>
        <v>#REF!</v>
      </c>
      <c r="CZ20" s="50" t="e">
        <f t="shared" si="90"/>
        <v>#REF!</v>
      </c>
      <c r="DA20" s="50" t="e">
        <f t="shared" si="91"/>
        <v>#REF!</v>
      </c>
      <c r="DB20" s="50" t="e">
        <f t="shared" si="92"/>
        <v>#REF!</v>
      </c>
      <c r="DC20" s="50" t="e">
        <f t="shared" si="93"/>
        <v>#REF!</v>
      </c>
      <c r="DD20" s="46" t="e">
        <f t="shared" si="94"/>
        <v>#REF!</v>
      </c>
      <c r="DE20" s="126" t="e">
        <f>'Учет 1б'!#REF!</f>
        <v>#REF!</v>
      </c>
      <c r="DG20" s="1">
        <f t="shared" si="95"/>
        <v>0</v>
      </c>
    </row>
    <row r="21" spans="1:111">
      <c r="A21" s="2">
        <f>'Учет 1б'!B23</f>
        <v>17</v>
      </c>
      <c r="B21" s="2" t="e">
        <f>'Учет 1б'!#REF!</f>
        <v>#REF!</v>
      </c>
      <c r="C21" s="2" t="e">
        <f>'Учет 1б'!#REF!</f>
        <v>#REF!</v>
      </c>
      <c r="D21" s="99" t="e">
        <f t="shared" si="0"/>
        <v>#REF!</v>
      </c>
      <c r="E21" s="98" t="e">
        <f>'Учет 1б'!#REF!</f>
        <v>#REF!</v>
      </c>
      <c r="F21" s="98" t="e">
        <f t="shared" si="1"/>
        <v>#REF!</v>
      </c>
      <c r="G21" s="99" t="e">
        <f t="shared" si="2"/>
        <v>#REF!</v>
      </c>
      <c r="H21" s="99" t="e">
        <f t="shared" si="3"/>
        <v>#REF!</v>
      </c>
      <c r="I21" s="99" t="e">
        <f t="shared" si="4"/>
        <v>#REF!</v>
      </c>
      <c r="J21" s="99" t="e">
        <f t="shared" si="5"/>
        <v>#REF!</v>
      </c>
      <c r="K21" s="99" t="e">
        <f t="shared" si="6"/>
        <v>#REF!</v>
      </c>
      <c r="L21" s="98" t="e">
        <f>'Учет 1б'!#REF!</f>
        <v>#REF!</v>
      </c>
      <c r="M21" s="98" t="e">
        <f t="shared" si="7"/>
        <v>#REF!</v>
      </c>
      <c r="N21" s="99" t="e">
        <f t="shared" si="8"/>
        <v>#REF!</v>
      </c>
      <c r="O21" s="99" t="e">
        <f t="shared" si="9"/>
        <v>#REF!</v>
      </c>
      <c r="P21" s="99" t="e">
        <f t="shared" si="10"/>
        <v>#REF!</v>
      </c>
      <c r="Q21" s="99" t="e">
        <f t="shared" si="11"/>
        <v>#REF!</v>
      </c>
      <c r="R21" s="99" t="e">
        <f t="shared" si="12"/>
        <v>#REF!</v>
      </c>
      <c r="S21" s="98" t="e">
        <f>'Учет 1б'!#REF!</f>
        <v>#REF!</v>
      </c>
      <c r="T21" s="98" t="e">
        <f t="shared" si="13"/>
        <v>#REF!</v>
      </c>
      <c r="U21" s="99" t="e">
        <f t="shared" si="14"/>
        <v>#REF!</v>
      </c>
      <c r="V21" s="99" t="e">
        <f t="shared" si="15"/>
        <v>#REF!</v>
      </c>
      <c r="W21" s="99" t="e">
        <f t="shared" si="16"/>
        <v>#REF!</v>
      </c>
      <c r="X21" s="99" t="e">
        <f t="shared" si="17"/>
        <v>#REF!</v>
      </c>
      <c r="Y21" s="99" t="e">
        <f t="shared" si="18"/>
        <v>#REF!</v>
      </c>
      <c r="Z21" s="98" t="e">
        <f>'Учет 1б'!#REF!</f>
        <v>#REF!</v>
      </c>
      <c r="AA21" s="98" t="e">
        <f t="shared" si="19"/>
        <v>#REF!</v>
      </c>
      <c r="AB21" s="99" t="e">
        <f t="shared" si="20"/>
        <v>#REF!</v>
      </c>
      <c r="AC21" s="99" t="e">
        <f t="shared" si="21"/>
        <v>#REF!</v>
      </c>
      <c r="AD21" s="99" t="e">
        <f t="shared" si="22"/>
        <v>#REF!</v>
      </c>
      <c r="AE21" s="99" t="e">
        <f t="shared" si="23"/>
        <v>#REF!</v>
      </c>
      <c r="AF21" s="99" t="e">
        <f t="shared" si="24"/>
        <v>#REF!</v>
      </c>
      <c r="AG21" s="98" t="e">
        <f>'Учет 1б'!#REF!</f>
        <v>#REF!</v>
      </c>
      <c r="AH21" s="98" t="e">
        <f t="shared" si="25"/>
        <v>#REF!</v>
      </c>
      <c r="AI21" s="99" t="e">
        <f t="shared" si="26"/>
        <v>#REF!</v>
      </c>
      <c r="AJ21" s="99" t="e">
        <f t="shared" si="27"/>
        <v>#REF!</v>
      </c>
      <c r="AK21" s="99" t="e">
        <f t="shared" si="28"/>
        <v>#REF!</v>
      </c>
      <c r="AL21" s="99" t="e">
        <f t="shared" si="29"/>
        <v>#REF!</v>
      </c>
      <c r="AM21" s="99" t="e">
        <f t="shared" si="30"/>
        <v>#REF!</v>
      </c>
      <c r="AN21" s="98" t="e">
        <f>'Учет 1б'!#REF!</f>
        <v>#REF!</v>
      </c>
      <c r="AO21" s="98" t="e">
        <f t="shared" si="31"/>
        <v>#REF!</v>
      </c>
      <c r="AP21" s="99" t="e">
        <f t="shared" si="32"/>
        <v>#REF!</v>
      </c>
      <c r="AQ21" s="99" t="e">
        <f t="shared" si="33"/>
        <v>#REF!</v>
      </c>
      <c r="AR21" s="99" t="e">
        <f t="shared" si="34"/>
        <v>#REF!</v>
      </c>
      <c r="AS21" s="99" t="e">
        <f t="shared" si="35"/>
        <v>#REF!</v>
      </c>
      <c r="AT21" s="99" t="e">
        <f t="shared" si="36"/>
        <v>#REF!</v>
      </c>
      <c r="AU21" s="98" t="e">
        <f>'Учет 1б'!#REF!</f>
        <v>#REF!</v>
      </c>
      <c r="AV21" s="98" t="e">
        <f t="shared" si="37"/>
        <v>#REF!</v>
      </c>
      <c r="AW21" s="99" t="e">
        <f t="shared" si="38"/>
        <v>#REF!</v>
      </c>
      <c r="AX21" s="99" t="e">
        <f t="shared" si="39"/>
        <v>#REF!</v>
      </c>
      <c r="AY21" s="99" t="e">
        <f t="shared" si="40"/>
        <v>#REF!</v>
      </c>
      <c r="AZ21" s="99" t="e">
        <f t="shared" si="41"/>
        <v>#REF!</v>
      </c>
      <c r="BA21" s="99" t="e">
        <f t="shared" si="42"/>
        <v>#REF!</v>
      </c>
      <c r="BB21" s="98" t="e">
        <f>'Учет 1б'!#REF!</f>
        <v>#REF!</v>
      </c>
      <c r="BC21" s="98" t="e">
        <f t="shared" si="43"/>
        <v>#REF!</v>
      </c>
      <c r="BD21" s="99" t="e">
        <f t="shared" si="44"/>
        <v>#REF!</v>
      </c>
      <c r="BE21" s="99" t="e">
        <f t="shared" si="45"/>
        <v>#REF!</v>
      </c>
      <c r="BF21" s="99" t="e">
        <f t="shared" si="46"/>
        <v>#REF!</v>
      </c>
      <c r="BG21" s="99" t="e">
        <f t="shared" si="47"/>
        <v>#REF!</v>
      </c>
      <c r="BH21" s="99" t="e">
        <f t="shared" si="48"/>
        <v>#REF!</v>
      </c>
      <c r="BI21" s="98" t="e">
        <f>'Учет 1б'!#REF!</f>
        <v>#REF!</v>
      </c>
      <c r="BJ21" s="98" t="e">
        <f t="shared" si="49"/>
        <v>#REF!</v>
      </c>
      <c r="BK21" s="99" t="e">
        <f t="shared" si="50"/>
        <v>#REF!</v>
      </c>
      <c r="BL21" s="99" t="e">
        <f t="shared" si="51"/>
        <v>#REF!</v>
      </c>
      <c r="BM21" s="99" t="e">
        <f t="shared" si="52"/>
        <v>#REF!</v>
      </c>
      <c r="BN21" s="99" t="e">
        <f t="shared" si="53"/>
        <v>#REF!</v>
      </c>
      <c r="BO21" s="99" t="e">
        <f t="shared" si="54"/>
        <v>#REF!</v>
      </c>
      <c r="BP21" s="52" t="e">
        <f>'Учет 1б'!#REF!</f>
        <v>#REF!</v>
      </c>
      <c r="BQ21" s="53" t="e">
        <f t="shared" si="55"/>
        <v>#REF!</v>
      </c>
      <c r="BR21" s="3" t="e">
        <f t="shared" si="56"/>
        <v>#REF!</v>
      </c>
      <c r="BS21" s="3" t="e">
        <f t="shared" si="57"/>
        <v>#REF!</v>
      </c>
      <c r="BT21" s="3" t="e">
        <f t="shared" si="58"/>
        <v>#REF!</v>
      </c>
      <c r="BU21" s="3" t="e">
        <f t="shared" si="59"/>
        <v>#REF!</v>
      </c>
      <c r="BV21" s="33" t="e">
        <f t="shared" si="60"/>
        <v>#REF!</v>
      </c>
      <c r="BW21" s="46" t="e">
        <f t="shared" si="61"/>
        <v>#REF!</v>
      </c>
      <c r="BX21" s="3" t="e">
        <f t="shared" si="62"/>
        <v>#REF!</v>
      </c>
      <c r="BY21" s="47" t="e">
        <f t="shared" si="63"/>
        <v>#REF!</v>
      </c>
      <c r="BZ21" s="47" t="e">
        <f t="shared" si="64"/>
        <v>#REF!</v>
      </c>
      <c r="CA21" s="47" t="e">
        <f t="shared" si="65"/>
        <v>#REF!</v>
      </c>
      <c r="CB21" s="47" t="e">
        <f t="shared" si="66"/>
        <v>#REF!</v>
      </c>
      <c r="CC21" s="47" t="e">
        <f t="shared" si="67"/>
        <v>#REF!</v>
      </c>
      <c r="CD21" s="47" t="e">
        <f t="shared" si="68"/>
        <v>#REF!</v>
      </c>
      <c r="CE21" s="47" t="e">
        <f t="shared" si="69"/>
        <v>#REF!</v>
      </c>
      <c r="CF21" s="46" t="e">
        <f t="shared" si="70"/>
        <v>#REF!</v>
      </c>
      <c r="CG21" s="48" t="e">
        <f t="shared" si="71"/>
        <v>#REF!</v>
      </c>
      <c r="CH21" s="48" t="e">
        <f t="shared" si="72"/>
        <v>#REF!</v>
      </c>
      <c r="CI21" s="48" t="e">
        <f t="shared" si="73"/>
        <v>#REF!</v>
      </c>
      <c r="CJ21" s="48" t="e">
        <f t="shared" si="74"/>
        <v>#REF!</v>
      </c>
      <c r="CK21" s="48" t="e">
        <f t="shared" si="75"/>
        <v>#REF!</v>
      </c>
      <c r="CL21" s="48" t="e">
        <f t="shared" si="76"/>
        <v>#REF!</v>
      </c>
      <c r="CM21" s="48" t="e">
        <f t="shared" si="77"/>
        <v>#REF!</v>
      </c>
      <c r="CN21" s="46" t="e">
        <f t="shared" si="78"/>
        <v>#REF!</v>
      </c>
      <c r="CO21" s="49" t="e">
        <f t="shared" si="79"/>
        <v>#REF!</v>
      </c>
      <c r="CP21" s="49" t="e">
        <f t="shared" si="80"/>
        <v>#REF!</v>
      </c>
      <c r="CQ21" s="49" t="e">
        <f t="shared" si="81"/>
        <v>#REF!</v>
      </c>
      <c r="CR21" s="49" t="e">
        <f t="shared" si="82"/>
        <v>#REF!</v>
      </c>
      <c r="CS21" s="49" t="e">
        <f t="shared" si="83"/>
        <v>#REF!</v>
      </c>
      <c r="CT21" s="49" t="e">
        <f t="shared" si="84"/>
        <v>#REF!</v>
      </c>
      <c r="CU21" s="49" t="e">
        <f t="shared" si="85"/>
        <v>#REF!</v>
      </c>
      <c r="CV21" s="46" t="e">
        <f t="shared" si="86"/>
        <v>#REF!</v>
      </c>
      <c r="CW21" s="50" t="e">
        <f t="shared" si="87"/>
        <v>#REF!</v>
      </c>
      <c r="CX21" s="50" t="e">
        <f t="shared" si="88"/>
        <v>#REF!</v>
      </c>
      <c r="CY21" s="50" t="e">
        <f t="shared" si="89"/>
        <v>#REF!</v>
      </c>
      <c r="CZ21" s="50" t="e">
        <f t="shared" si="90"/>
        <v>#REF!</v>
      </c>
      <c r="DA21" s="50" t="e">
        <f t="shared" si="91"/>
        <v>#REF!</v>
      </c>
      <c r="DB21" s="50" t="e">
        <f t="shared" si="92"/>
        <v>#REF!</v>
      </c>
      <c r="DC21" s="50" t="e">
        <f t="shared" si="93"/>
        <v>#REF!</v>
      </c>
      <c r="DD21" s="46" t="e">
        <f t="shared" si="94"/>
        <v>#REF!</v>
      </c>
      <c r="DE21" s="126" t="e">
        <f>'Учет 1б'!#REF!</f>
        <v>#REF!</v>
      </c>
      <c r="DG21" s="1">
        <f t="shared" si="95"/>
        <v>0</v>
      </c>
    </row>
    <row r="22" spans="1:111">
      <c r="A22" s="2">
        <f>'Учет 1б'!B24</f>
        <v>18</v>
      </c>
      <c r="B22" s="2" t="e">
        <f>'Учет 1б'!#REF!</f>
        <v>#REF!</v>
      </c>
      <c r="C22" s="2" t="e">
        <f>'Учет 1б'!#REF!</f>
        <v>#REF!</v>
      </c>
      <c r="D22" s="99" t="e">
        <f t="shared" si="0"/>
        <v>#REF!</v>
      </c>
      <c r="E22" s="98" t="e">
        <f>'Учет 1б'!#REF!</f>
        <v>#REF!</v>
      </c>
      <c r="F22" s="98" t="e">
        <f t="shared" si="1"/>
        <v>#REF!</v>
      </c>
      <c r="G22" s="99" t="e">
        <f t="shared" si="2"/>
        <v>#REF!</v>
      </c>
      <c r="H22" s="99" t="e">
        <f t="shared" si="3"/>
        <v>#REF!</v>
      </c>
      <c r="I22" s="99" t="e">
        <f t="shared" si="4"/>
        <v>#REF!</v>
      </c>
      <c r="J22" s="99" t="e">
        <f t="shared" si="5"/>
        <v>#REF!</v>
      </c>
      <c r="K22" s="99" t="e">
        <f t="shared" si="6"/>
        <v>#REF!</v>
      </c>
      <c r="L22" s="98" t="e">
        <f>'Учет 1б'!#REF!</f>
        <v>#REF!</v>
      </c>
      <c r="M22" s="98" t="e">
        <f t="shared" si="7"/>
        <v>#REF!</v>
      </c>
      <c r="N22" s="99" t="e">
        <f t="shared" si="8"/>
        <v>#REF!</v>
      </c>
      <c r="O22" s="99" t="e">
        <f t="shared" si="9"/>
        <v>#REF!</v>
      </c>
      <c r="P22" s="99" t="e">
        <f t="shared" si="10"/>
        <v>#REF!</v>
      </c>
      <c r="Q22" s="99" t="e">
        <f t="shared" si="11"/>
        <v>#REF!</v>
      </c>
      <c r="R22" s="99" t="e">
        <f t="shared" si="12"/>
        <v>#REF!</v>
      </c>
      <c r="S22" s="98" t="e">
        <f>'Учет 1б'!#REF!</f>
        <v>#REF!</v>
      </c>
      <c r="T22" s="98" t="e">
        <f t="shared" si="13"/>
        <v>#REF!</v>
      </c>
      <c r="U22" s="99" t="e">
        <f t="shared" si="14"/>
        <v>#REF!</v>
      </c>
      <c r="V22" s="99" t="e">
        <f t="shared" si="15"/>
        <v>#REF!</v>
      </c>
      <c r="W22" s="99" t="e">
        <f t="shared" si="16"/>
        <v>#REF!</v>
      </c>
      <c r="X22" s="99" t="e">
        <f t="shared" si="17"/>
        <v>#REF!</v>
      </c>
      <c r="Y22" s="99" t="e">
        <f t="shared" si="18"/>
        <v>#REF!</v>
      </c>
      <c r="Z22" s="98" t="e">
        <f>'Учет 1б'!#REF!</f>
        <v>#REF!</v>
      </c>
      <c r="AA22" s="98" t="e">
        <f t="shared" si="19"/>
        <v>#REF!</v>
      </c>
      <c r="AB22" s="99" t="e">
        <f t="shared" si="20"/>
        <v>#REF!</v>
      </c>
      <c r="AC22" s="99" t="e">
        <f t="shared" si="21"/>
        <v>#REF!</v>
      </c>
      <c r="AD22" s="99" t="e">
        <f t="shared" si="22"/>
        <v>#REF!</v>
      </c>
      <c r="AE22" s="99" t="e">
        <f t="shared" si="23"/>
        <v>#REF!</v>
      </c>
      <c r="AF22" s="99" t="e">
        <f t="shared" si="24"/>
        <v>#REF!</v>
      </c>
      <c r="AG22" s="98" t="e">
        <f>'Учет 1б'!#REF!</f>
        <v>#REF!</v>
      </c>
      <c r="AH22" s="98" t="e">
        <f t="shared" si="25"/>
        <v>#REF!</v>
      </c>
      <c r="AI22" s="99" t="e">
        <f t="shared" si="26"/>
        <v>#REF!</v>
      </c>
      <c r="AJ22" s="99" t="e">
        <f t="shared" si="27"/>
        <v>#REF!</v>
      </c>
      <c r="AK22" s="99" t="e">
        <f t="shared" si="28"/>
        <v>#REF!</v>
      </c>
      <c r="AL22" s="99" t="e">
        <f t="shared" si="29"/>
        <v>#REF!</v>
      </c>
      <c r="AM22" s="99" t="e">
        <f t="shared" si="30"/>
        <v>#REF!</v>
      </c>
      <c r="AN22" s="98" t="e">
        <f>'Учет 1б'!#REF!</f>
        <v>#REF!</v>
      </c>
      <c r="AO22" s="98" t="e">
        <f t="shared" si="31"/>
        <v>#REF!</v>
      </c>
      <c r="AP22" s="99" t="e">
        <f t="shared" si="32"/>
        <v>#REF!</v>
      </c>
      <c r="AQ22" s="99" t="e">
        <f t="shared" si="33"/>
        <v>#REF!</v>
      </c>
      <c r="AR22" s="99" t="e">
        <f t="shared" si="34"/>
        <v>#REF!</v>
      </c>
      <c r="AS22" s="99" t="e">
        <f t="shared" si="35"/>
        <v>#REF!</v>
      </c>
      <c r="AT22" s="99" t="e">
        <f t="shared" si="36"/>
        <v>#REF!</v>
      </c>
      <c r="AU22" s="98" t="e">
        <f>'Учет 1б'!#REF!</f>
        <v>#REF!</v>
      </c>
      <c r="AV22" s="98" t="e">
        <f t="shared" si="37"/>
        <v>#REF!</v>
      </c>
      <c r="AW22" s="99" t="e">
        <f t="shared" si="38"/>
        <v>#REF!</v>
      </c>
      <c r="AX22" s="99" t="e">
        <f t="shared" si="39"/>
        <v>#REF!</v>
      </c>
      <c r="AY22" s="99" t="e">
        <f t="shared" si="40"/>
        <v>#REF!</v>
      </c>
      <c r="AZ22" s="99" t="e">
        <f t="shared" si="41"/>
        <v>#REF!</v>
      </c>
      <c r="BA22" s="99" t="e">
        <f t="shared" si="42"/>
        <v>#REF!</v>
      </c>
      <c r="BB22" s="98" t="e">
        <f>'Учет 1б'!#REF!</f>
        <v>#REF!</v>
      </c>
      <c r="BC22" s="98" t="e">
        <f t="shared" si="43"/>
        <v>#REF!</v>
      </c>
      <c r="BD22" s="99" t="e">
        <f t="shared" si="44"/>
        <v>#REF!</v>
      </c>
      <c r="BE22" s="99" t="e">
        <f t="shared" si="45"/>
        <v>#REF!</v>
      </c>
      <c r="BF22" s="99" t="e">
        <f t="shared" si="46"/>
        <v>#REF!</v>
      </c>
      <c r="BG22" s="99" t="e">
        <f t="shared" si="47"/>
        <v>#REF!</v>
      </c>
      <c r="BH22" s="99" t="e">
        <f t="shared" si="48"/>
        <v>#REF!</v>
      </c>
      <c r="BI22" s="98" t="e">
        <f>'Учет 1б'!#REF!</f>
        <v>#REF!</v>
      </c>
      <c r="BJ22" s="98" t="e">
        <f t="shared" si="49"/>
        <v>#REF!</v>
      </c>
      <c r="BK22" s="99" t="e">
        <f t="shared" si="50"/>
        <v>#REF!</v>
      </c>
      <c r="BL22" s="99" t="e">
        <f t="shared" si="51"/>
        <v>#REF!</v>
      </c>
      <c r="BM22" s="99" t="e">
        <f t="shared" si="52"/>
        <v>#REF!</v>
      </c>
      <c r="BN22" s="99" t="e">
        <f t="shared" si="53"/>
        <v>#REF!</v>
      </c>
      <c r="BO22" s="99" t="e">
        <f t="shared" si="54"/>
        <v>#REF!</v>
      </c>
      <c r="BP22" s="52" t="e">
        <f>'Учет 1б'!#REF!</f>
        <v>#REF!</v>
      </c>
      <c r="BQ22" s="53" t="e">
        <f t="shared" si="55"/>
        <v>#REF!</v>
      </c>
      <c r="BR22" s="3" t="e">
        <f t="shared" si="56"/>
        <v>#REF!</v>
      </c>
      <c r="BS22" s="3" t="e">
        <f t="shared" si="57"/>
        <v>#REF!</v>
      </c>
      <c r="BT22" s="3" t="e">
        <f t="shared" si="58"/>
        <v>#REF!</v>
      </c>
      <c r="BU22" s="3" t="e">
        <f t="shared" si="59"/>
        <v>#REF!</v>
      </c>
      <c r="BV22" s="33" t="e">
        <f t="shared" si="60"/>
        <v>#REF!</v>
      </c>
      <c r="BW22" s="46" t="e">
        <f t="shared" si="61"/>
        <v>#REF!</v>
      </c>
      <c r="BX22" s="3" t="e">
        <f t="shared" si="62"/>
        <v>#REF!</v>
      </c>
      <c r="BY22" s="47" t="e">
        <f t="shared" si="63"/>
        <v>#REF!</v>
      </c>
      <c r="BZ22" s="47" t="e">
        <f t="shared" si="64"/>
        <v>#REF!</v>
      </c>
      <c r="CA22" s="47" t="e">
        <f t="shared" si="65"/>
        <v>#REF!</v>
      </c>
      <c r="CB22" s="47" t="e">
        <f t="shared" si="66"/>
        <v>#REF!</v>
      </c>
      <c r="CC22" s="47" t="e">
        <f t="shared" si="67"/>
        <v>#REF!</v>
      </c>
      <c r="CD22" s="47" t="e">
        <f t="shared" si="68"/>
        <v>#REF!</v>
      </c>
      <c r="CE22" s="47" t="e">
        <f t="shared" si="69"/>
        <v>#REF!</v>
      </c>
      <c r="CF22" s="46" t="e">
        <f t="shared" si="70"/>
        <v>#REF!</v>
      </c>
      <c r="CG22" s="48" t="e">
        <f t="shared" si="71"/>
        <v>#REF!</v>
      </c>
      <c r="CH22" s="48" t="e">
        <f t="shared" si="72"/>
        <v>#REF!</v>
      </c>
      <c r="CI22" s="48" t="e">
        <f t="shared" si="73"/>
        <v>#REF!</v>
      </c>
      <c r="CJ22" s="48" t="e">
        <f t="shared" si="74"/>
        <v>#REF!</v>
      </c>
      <c r="CK22" s="48" t="e">
        <f t="shared" si="75"/>
        <v>#REF!</v>
      </c>
      <c r="CL22" s="48" t="e">
        <f t="shared" si="76"/>
        <v>#REF!</v>
      </c>
      <c r="CM22" s="48" t="e">
        <f t="shared" si="77"/>
        <v>#REF!</v>
      </c>
      <c r="CN22" s="46" t="e">
        <f t="shared" si="78"/>
        <v>#REF!</v>
      </c>
      <c r="CO22" s="49" t="e">
        <f t="shared" si="79"/>
        <v>#REF!</v>
      </c>
      <c r="CP22" s="49" t="e">
        <f t="shared" si="80"/>
        <v>#REF!</v>
      </c>
      <c r="CQ22" s="49" t="e">
        <f t="shared" si="81"/>
        <v>#REF!</v>
      </c>
      <c r="CR22" s="49" t="e">
        <f t="shared" si="82"/>
        <v>#REF!</v>
      </c>
      <c r="CS22" s="49" t="e">
        <f t="shared" si="83"/>
        <v>#REF!</v>
      </c>
      <c r="CT22" s="49" t="e">
        <f t="shared" si="84"/>
        <v>#REF!</v>
      </c>
      <c r="CU22" s="49" t="e">
        <f t="shared" si="85"/>
        <v>#REF!</v>
      </c>
      <c r="CV22" s="46" t="e">
        <f t="shared" si="86"/>
        <v>#REF!</v>
      </c>
      <c r="CW22" s="50" t="e">
        <f t="shared" si="87"/>
        <v>#REF!</v>
      </c>
      <c r="CX22" s="50" t="e">
        <f t="shared" si="88"/>
        <v>#REF!</v>
      </c>
      <c r="CY22" s="50" t="e">
        <f t="shared" si="89"/>
        <v>#REF!</v>
      </c>
      <c r="CZ22" s="50" t="e">
        <f t="shared" si="90"/>
        <v>#REF!</v>
      </c>
      <c r="DA22" s="50" t="e">
        <f t="shared" si="91"/>
        <v>#REF!</v>
      </c>
      <c r="DB22" s="50" t="e">
        <f t="shared" si="92"/>
        <v>#REF!</v>
      </c>
      <c r="DC22" s="50" t="e">
        <f t="shared" si="93"/>
        <v>#REF!</v>
      </c>
      <c r="DD22" s="46" t="e">
        <f t="shared" si="94"/>
        <v>#REF!</v>
      </c>
      <c r="DE22" s="126" t="e">
        <f>'Учет 1б'!#REF!</f>
        <v>#REF!</v>
      </c>
      <c r="DG22" s="1">
        <f t="shared" si="95"/>
        <v>0</v>
      </c>
    </row>
    <row r="23" spans="1:111">
      <c r="A23" s="2">
        <f>'Учет 1б'!B25</f>
        <v>19</v>
      </c>
      <c r="B23" s="2" t="e">
        <f>'Учет 1б'!#REF!</f>
        <v>#REF!</v>
      </c>
      <c r="C23" s="2" t="e">
        <f>'Учет 1б'!#REF!</f>
        <v>#REF!</v>
      </c>
      <c r="D23" s="99" t="e">
        <f t="shared" si="0"/>
        <v>#REF!</v>
      </c>
      <c r="E23" s="98" t="e">
        <f>'Учет 1б'!#REF!</f>
        <v>#REF!</v>
      </c>
      <c r="F23" s="98" t="e">
        <f t="shared" si="1"/>
        <v>#REF!</v>
      </c>
      <c r="G23" s="99" t="e">
        <f t="shared" si="2"/>
        <v>#REF!</v>
      </c>
      <c r="H23" s="99" t="e">
        <f t="shared" si="3"/>
        <v>#REF!</v>
      </c>
      <c r="I23" s="99" t="e">
        <f t="shared" si="4"/>
        <v>#REF!</v>
      </c>
      <c r="J23" s="99" t="e">
        <f t="shared" si="5"/>
        <v>#REF!</v>
      </c>
      <c r="K23" s="99" t="e">
        <f t="shared" si="6"/>
        <v>#REF!</v>
      </c>
      <c r="L23" s="98" t="e">
        <f>'Учет 1б'!#REF!</f>
        <v>#REF!</v>
      </c>
      <c r="M23" s="98" t="e">
        <f t="shared" si="7"/>
        <v>#REF!</v>
      </c>
      <c r="N23" s="99" t="e">
        <f t="shared" si="8"/>
        <v>#REF!</v>
      </c>
      <c r="O23" s="99" t="e">
        <f t="shared" si="9"/>
        <v>#REF!</v>
      </c>
      <c r="P23" s="99" t="e">
        <f t="shared" si="10"/>
        <v>#REF!</v>
      </c>
      <c r="Q23" s="99" t="e">
        <f t="shared" si="11"/>
        <v>#REF!</v>
      </c>
      <c r="R23" s="99" t="e">
        <f t="shared" si="12"/>
        <v>#REF!</v>
      </c>
      <c r="S23" s="98" t="e">
        <f>'Учет 1б'!#REF!</f>
        <v>#REF!</v>
      </c>
      <c r="T23" s="98" t="e">
        <f t="shared" si="13"/>
        <v>#REF!</v>
      </c>
      <c r="U23" s="99" t="e">
        <f t="shared" si="14"/>
        <v>#REF!</v>
      </c>
      <c r="V23" s="99" t="e">
        <f t="shared" si="15"/>
        <v>#REF!</v>
      </c>
      <c r="W23" s="99" t="e">
        <f t="shared" si="16"/>
        <v>#REF!</v>
      </c>
      <c r="X23" s="99" t="e">
        <f t="shared" si="17"/>
        <v>#REF!</v>
      </c>
      <c r="Y23" s="99" t="e">
        <f t="shared" si="18"/>
        <v>#REF!</v>
      </c>
      <c r="Z23" s="98" t="e">
        <f>'Учет 1б'!#REF!</f>
        <v>#REF!</v>
      </c>
      <c r="AA23" s="98" t="e">
        <f t="shared" si="19"/>
        <v>#REF!</v>
      </c>
      <c r="AB23" s="99" t="e">
        <f t="shared" si="20"/>
        <v>#REF!</v>
      </c>
      <c r="AC23" s="99" t="e">
        <f t="shared" si="21"/>
        <v>#REF!</v>
      </c>
      <c r="AD23" s="99" t="e">
        <f t="shared" si="22"/>
        <v>#REF!</v>
      </c>
      <c r="AE23" s="99" t="e">
        <f t="shared" si="23"/>
        <v>#REF!</v>
      </c>
      <c r="AF23" s="99" t="e">
        <f t="shared" si="24"/>
        <v>#REF!</v>
      </c>
      <c r="AG23" s="98" t="e">
        <f>'Учет 1б'!#REF!</f>
        <v>#REF!</v>
      </c>
      <c r="AH23" s="98" t="e">
        <f t="shared" si="25"/>
        <v>#REF!</v>
      </c>
      <c r="AI23" s="99" t="e">
        <f t="shared" si="26"/>
        <v>#REF!</v>
      </c>
      <c r="AJ23" s="99" t="e">
        <f t="shared" si="27"/>
        <v>#REF!</v>
      </c>
      <c r="AK23" s="99" t="e">
        <f t="shared" si="28"/>
        <v>#REF!</v>
      </c>
      <c r="AL23" s="99" t="e">
        <f t="shared" si="29"/>
        <v>#REF!</v>
      </c>
      <c r="AM23" s="99" t="e">
        <f t="shared" si="30"/>
        <v>#REF!</v>
      </c>
      <c r="AN23" s="98" t="e">
        <f>'Учет 1б'!#REF!</f>
        <v>#REF!</v>
      </c>
      <c r="AO23" s="98" t="e">
        <f t="shared" si="31"/>
        <v>#REF!</v>
      </c>
      <c r="AP23" s="99" t="e">
        <f t="shared" si="32"/>
        <v>#REF!</v>
      </c>
      <c r="AQ23" s="99" t="e">
        <f t="shared" si="33"/>
        <v>#REF!</v>
      </c>
      <c r="AR23" s="99" t="e">
        <f t="shared" si="34"/>
        <v>#REF!</v>
      </c>
      <c r="AS23" s="99" t="e">
        <f t="shared" si="35"/>
        <v>#REF!</v>
      </c>
      <c r="AT23" s="99" t="e">
        <f t="shared" si="36"/>
        <v>#REF!</v>
      </c>
      <c r="AU23" s="98" t="e">
        <f>'Учет 1б'!#REF!</f>
        <v>#REF!</v>
      </c>
      <c r="AV23" s="98" t="e">
        <f t="shared" si="37"/>
        <v>#REF!</v>
      </c>
      <c r="AW23" s="99" t="e">
        <f t="shared" si="38"/>
        <v>#REF!</v>
      </c>
      <c r="AX23" s="99" t="e">
        <f t="shared" si="39"/>
        <v>#REF!</v>
      </c>
      <c r="AY23" s="99" t="e">
        <f t="shared" si="40"/>
        <v>#REF!</v>
      </c>
      <c r="AZ23" s="99" t="e">
        <f t="shared" si="41"/>
        <v>#REF!</v>
      </c>
      <c r="BA23" s="99" t="e">
        <f t="shared" si="42"/>
        <v>#REF!</v>
      </c>
      <c r="BB23" s="98" t="e">
        <f>'Учет 1б'!#REF!</f>
        <v>#REF!</v>
      </c>
      <c r="BC23" s="98" t="e">
        <f t="shared" si="43"/>
        <v>#REF!</v>
      </c>
      <c r="BD23" s="99" t="e">
        <f t="shared" si="44"/>
        <v>#REF!</v>
      </c>
      <c r="BE23" s="99" t="e">
        <f t="shared" si="45"/>
        <v>#REF!</v>
      </c>
      <c r="BF23" s="99" t="e">
        <f t="shared" si="46"/>
        <v>#REF!</v>
      </c>
      <c r="BG23" s="99" t="e">
        <f t="shared" si="47"/>
        <v>#REF!</v>
      </c>
      <c r="BH23" s="99" t="e">
        <f t="shared" si="48"/>
        <v>#REF!</v>
      </c>
      <c r="BI23" s="98" t="e">
        <f>'Учет 1б'!#REF!</f>
        <v>#REF!</v>
      </c>
      <c r="BJ23" s="98" t="e">
        <f t="shared" si="49"/>
        <v>#REF!</v>
      </c>
      <c r="BK23" s="99" t="e">
        <f t="shared" si="50"/>
        <v>#REF!</v>
      </c>
      <c r="BL23" s="99" t="e">
        <f t="shared" si="51"/>
        <v>#REF!</v>
      </c>
      <c r="BM23" s="99" t="e">
        <f t="shared" si="52"/>
        <v>#REF!</v>
      </c>
      <c r="BN23" s="99" t="e">
        <f t="shared" si="53"/>
        <v>#REF!</v>
      </c>
      <c r="BO23" s="99" t="e">
        <f t="shared" si="54"/>
        <v>#REF!</v>
      </c>
      <c r="BP23" s="52" t="e">
        <f>'Учет 1б'!#REF!</f>
        <v>#REF!</v>
      </c>
      <c r="BQ23" s="53" t="e">
        <f t="shared" si="55"/>
        <v>#REF!</v>
      </c>
      <c r="BR23" s="3" t="e">
        <f t="shared" si="56"/>
        <v>#REF!</v>
      </c>
      <c r="BS23" s="3" t="e">
        <f t="shared" si="57"/>
        <v>#REF!</v>
      </c>
      <c r="BT23" s="3" t="e">
        <f t="shared" si="58"/>
        <v>#REF!</v>
      </c>
      <c r="BU23" s="3" t="e">
        <f t="shared" si="59"/>
        <v>#REF!</v>
      </c>
      <c r="BV23" s="33" t="e">
        <f t="shared" si="60"/>
        <v>#REF!</v>
      </c>
      <c r="BW23" s="46" t="e">
        <f t="shared" si="61"/>
        <v>#REF!</v>
      </c>
      <c r="BX23" s="3" t="e">
        <f t="shared" si="62"/>
        <v>#REF!</v>
      </c>
      <c r="BY23" s="47" t="e">
        <f t="shared" si="63"/>
        <v>#REF!</v>
      </c>
      <c r="BZ23" s="47" t="e">
        <f t="shared" si="64"/>
        <v>#REF!</v>
      </c>
      <c r="CA23" s="47" t="e">
        <f t="shared" si="65"/>
        <v>#REF!</v>
      </c>
      <c r="CB23" s="47" t="e">
        <f t="shared" si="66"/>
        <v>#REF!</v>
      </c>
      <c r="CC23" s="47" t="e">
        <f t="shared" si="67"/>
        <v>#REF!</v>
      </c>
      <c r="CD23" s="47" t="e">
        <f t="shared" si="68"/>
        <v>#REF!</v>
      </c>
      <c r="CE23" s="47" t="e">
        <f t="shared" si="69"/>
        <v>#REF!</v>
      </c>
      <c r="CF23" s="46" t="e">
        <f t="shared" si="70"/>
        <v>#REF!</v>
      </c>
      <c r="CG23" s="48" t="e">
        <f t="shared" si="71"/>
        <v>#REF!</v>
      </c>
      <c r="CH23" s="48" t="e">
        <f t="shared" si="72"/>
        <v>#REF!</v>
      </c>
      <c r="CI23" s="48" t="e">
        <f t="shared" si="73"/>
        <v>#REF!</v>
      </c>
      <c r="CJ23" s="48" t="e">
        <f t="shared" si="74"/>
        <v>#REF!</v>
      </c>
      <c r="CK23" s="48" t="e">
        <f t="shared" si="75"/>
        <v>#REF!</v>
      </c>
      <c r="CL23" s="48" t="e">
        <f t="shared" si="76"/>
        <v>#REF!</v>
      </c>
      <c r="CM23" s="48" t="e">
        <f t="shared" si="77"/>
        <v>#REF!</v>
      </c>
      <c r="CN23" s="46" t="e">
        <f t="shared" si="78"/>
        <v>#REF!</v>
      </c>
      <c r="CO23" s="49" t="e">
        <f t="shared" si="79"/>
        <v>#REF!</v>
      </c>
      <c r="CP23" s="49" t="e">
        <f t="shared" si="80"/>
        <v>#REF!</v>
      </c>
      <c r="CQ23" s="49" t="e">
        <f t="shared" si="81"/>
        <v>#REF!</v>
      </c>
      <c r="CR23" s="49" t="e">
        <f t="shared" si="82"/>
        <v>#REF!</v>
      </c>
      <c r="CS23" s="49" t="e">
        <f t="shared" si="83"/>
        <v>#REF!</v>
      </c>
      <c r="CT23" s="49" t="e">
        <f t="shared" si="84"/>
        <v>#REF!</v>
      </c>
      <c r="CU23" s="49" t="e">
        <f t="shared" si="85"/>
        <v>#REF!</v>
      </c>
      <c r="CV23" s="46" t="e">
        <f t="shared" si="86"/>
        <v>#REF!</v>
      </c>
      <c r="CW23" s="50" t="e">
        <f t="shared" si="87"/>
        <v>#REF!</v>
      </c>
      <c r="CX23" s="50" t="e">
        <f t="shared" si="88"/>
        <v>#REF!</v>
      </c>
      <c r="CY23" s="50" t="e">
        <f t="shared" si="89"/>
        <v>#REF!</v>
      </c>
      <c r="CZ23" s="50" t="e">
        <f t="shared" si="90"/>
        <v>#REF!</v>
      </c>
      <c r="DA23" s="50" t="e">
        <f t="shared" si="91"/>
        <v>#REF!</v>
      </c>
      <c r="DB23" s="50" t="e">
        <f t="shared" si="92"/>
        <v>#REF!</v>
      </c>
      <c r="DC23" s="50" t="e">
        <f t="shared" si="93"/>
        <v>#REF!</v>
      </c>
      <c r="DD23" s="46" t="e">
        <f t="shared" si="94"/>
        <v>#REF!</v>
      </c>
      <c r="DE23" s="126" t="e">
        <f>'Учет 1б'!#REF!</f>
        <v>#REF!</v>
      </c>
      <c r="DG23" s="1">
        <f t="shared" si="95"/>
        <v>0</v>
      </c>
    </row>
    <row r="24" spans="1:111">
      <c r="A24" s="2">
        <f>'Учет 1б'!B26</f>
        <v>20</v>
      </c>
      <c r="B24" s="2" t="e">
        <f>'Учет 1б'!#REF!</f>
        <v>#REF!</v>
      </c>
      <c r="C24" s="2" t="e">
        <f>'Учет 1б'!#REF!</f>
        <v>#REF!</v>
      </c>
      <c r="D24" s="99" t="e">
        <f t="shared" si="0"/>
        <v>#REF!</v>
      </c>
      <c r="E24" s="98" t="e">
        <f>'Учет 1б'!#REF!</f>
        <v>#REF!</v>
      </c>
      <c r="F24" s="98" t="e">
        <f t="shared" si="1"/>
        <v>#REF!</v>
      </c>
      <c r="G24" s="99" t="e">
        <f t="shared" si="2"/>
        <v>#REF!</v>
      </c>
      <c r="H24" s="99" t="e">
        <f t="shared" si="3"/>
        <v>#REF!</v>
      </c>
      <c r="I24" s="99" t="e">
        <f t="shared" si="4"/>
        <v>#REF!</v>
      </c>
      <c r="J24" s="99" t="e">
        <f t="shared" si="5"/>
        <v>#REF!</v>
      </c>
      <c r="K24" s="99" t="e">
        <f t="shared" si="6"/>
        <v>#REF!</v>
      </c>
      <c r="L24" s="98" t="e">
        <f>'Учет 1б'!#REF!</f>
        <v>#REF!</v>
      </c>
      <c r="M24" s="98" t="e">
        <f t="shared" si="7"/>
        <v>#REF!</v>
      </c>
      <c r="N24" s="99" t="e">
        <f t="shared" si="8"/>
        <v>#REF!</v>
      </c>
      <c r="O24" s="99" t="e">
        <f t="shared" si="9"/>
        <v>#REF!</v>
      </c>
      <c r="P24" s="99" t="e">
        <f t="shared" si="10"/>
        <v>#REF!</v>
      </c>
      <c r="Q24" s="99" t="e">
        <f t="shared" si="11"/>
        <v>#REF!</v>
      </c>
      <c r="R24" s="99" t="e">
        <f t="shared" si="12"/>
        <v>#REF!</v>
      </c>
      <c r="S24" s="98" t="e">
        <f>'Учет 1б'!#REF!</f>
        <v>#REF!</v>
      </c>
      <c r="T24" s="98" t="e">
        <f t="shared" si="13"/>
        <v>#REF!</v>
      </c>
      <c r="U24" s="99" t="e">
        <f t="shared" si="14"/>
        <v>#REF!</v>
      </c>
      <c r="V24" s="99" t="e">
        <f t="shared" si="15"/>
        <v>#REF!</v>
      </c>
      <c r="W24" s="99" t="e">
        <f t="shared" si="16"/>
        <v>#REF!</v>
      </c>
      <c r="X24" s="99" t="e">
        <f t="shared" si="17"/>
        <v>#REF!</v>
      </c>
      <c r="Y24" s="99" t="e">
        <f t="shared" si="18"/>
        <v>#REF!</v>
      </c>
      <c r="Z24" s="98" t="e">
        <f>'Учет 1б'!#REF!</f>
        <v>#REF!</v>
      </c>
      <c r="AA24" s="98" t="e">
        <f t="shared" si="19"/>
        <v>#REF!</v>
      </c>
      <c r="AB24" s="99" t="e">
        <f t="shared" si="20"/>
        <v>#REF!</v>
      </c>
      <c r="AC24" s="99" t="e">
        <f t="shared" si="21"/>
        <v>#REF!</v>
      </c>
      <c r="AD24" s="99" t="e">
        <f t="shared" si="22"/>
        <v>#REF!</v>
      </c>
      <c r="AE24" s="99" t="e">
        <f t="shared" si="23"/>
        <v>#REF!</v>
      </c>
      <c r="AF24" s="99" t="e">
        <f t="shared" si="24"/>
        <v>#REF!</v>
      </c>
      <c r="AG24" s="98" t="e">
        <f>'Учет 1б'!#REF!</f>
        <v>#REF!</v>
      </c>
      <c r="AH24" s="98" t="e">
        <f t="shared" si="25"/>
        <v>#REF!</v>
      </c>
      <c r="AI24" s="99" t="e">
        <f t="shared" si="26"/>
        <v>#REF!</v>
      </c>
      <c r="AJ24" s="99" t="e">
        <f t="shared" si="27"/>
        <v>#REF!</v>
      </c>
      <c r="AK24" s="99" t="e">
        <f t="shared" si="28"/>
        <v>#REF!</v>
      </c>
      <c r="AL24" s="99" t="e">
        <f t="shared" si="29"/>
        <v>#REF!</v>
      </c>
      <c r="AM24" s="99" t="e">
        <f t="shared" si="30"/>
        <v>#REF!</v>
      </c>
      <c r="AN24" s="98" t="e">
        <f>'Учет 1б'!#REF!</f>
        <v>#REF!</v>
      </c>
      <c r="AO24" s="98" t="e">
        <f t="shared" si="31"/>
        <v>#REF!</v>
      </c>
      <c r="AP24" s="99" t="e">
        <f t="shared" si="32"/>
        <v>#REF!</v>
      </c>
      <c r="AQ24" s="99" t="e">
        <f t="shared" si="33"/>
        <v>#REF!</v>
      </c>
      <c r="AR24" s="99" t="e">
        <f t="shared" si="34"/>
        <v>#REF!</v>
      </c>
      <c r="AS24" s="99" t="e">
        <f t="shared" si="35"/>
        <v>#REF!</v>
      </c>
      <c r="AT24" s="99" t="e">
        <f t="shared" si="36"/>
        <v>#REF!</v>
      </c>
      <c r="AU24" s="98" t="e">
        <f>'Учет 1б'!#REF!</f>
        <v>#REF!</v>
      </c>
      <c r="AV24" s="98" t="e">
        <f t="shared" si="37"/>
        <v>#REF!</v>
      </c>
      <c r="AW24" s="99" t="e">
        <f t="shared" si="38"/>
        <v>#REF!</v>
      </c>
      <c r="AX24" s="99" t="e">
        <f t="shared" si="39"/>
        <v>#REF!</v>
      </c>
      <c r="AY24" s="99" t="e">
        <f t="shared" si="40"/>
        <v>#REF!</v>
      </c>
      <c r="AZ24" s="99" t="e">
        <f t="shared" si="41"/>
        <v>#REF!</v>
      </c>
      <c r="BA24" s="99" t="e">
        <f t="shared" si="42"/>
        <v>#REF!</v>
      </c>
      <c r="BB24" s="98" t="e">
        <f>'Учет 1б'!#REF!</f>
        <v>#REF!</v>
      </c>
      <c r="BC24" s="98" t="e">
        <f t="shared" si="43"/>
        <v>#REF!</v>
      </c>
      <c r="BD24" s="99" t="e">
        <f t="shared" si="44"/>
        <v>#REF!</v>
      </c>
      <c r="BE24" s="99" t="e">
        <f t="shared" si="45"/>
        <v>#REF!</v>
      </c>
      <c r="BF24" s="99" t="e">
        <f t="shared" si="46"/>
        <v>#REF!</v>
      </c>
      <c r="BG24" s="99" t="e">
        <f t="shared" si="47"/>
        <v>#REF!</v>
      </c>
      <c r="BH24" s="99" t="e">
        <f t="shared" si="48"/>
        <v>#REF!</v>
      </c>
      <c r="BI24" s="98" t="e">
        <f>'Учет 1б'!#REF!</f>
        <v>#REF!</v>
      </c>
      <c r="BJ24" s="98" t="e">
        <f t="shared" si="49"/>
        <v>#REF!</v>
      </c>
      <c r="BK24" s="99" t="e">
        <f t="shared" si="50"/>
        <v>#REF!</v>
      </c>
      <c r="BL24" s="99" t="e">
        <f t="shared" si="51"/>
        <v>#REF!</v>
      </c>
      <c r="BM24" s="99" t="e">
        <f t="shared" si="52"/>
        <v>#REF!</v>
      </c>
      <c r="BN24" s="99" t="e">
        <f t="shared" si="53"/>
        <v>#REF!</v>
      </c>
      <c r="BO24" s="99" t="e">
        <f t="shared" si="54"/>
        <v>#REF!</v>
      </c>
      <c r="BP24" s="52" t="e">
        <f>'Учет 1б'!#REF!</f>
        <v>#REF!</v>
      </c>
      <c r="BQ24" s="53" t="e">
        <f t="shared" si="55"/>
        <v>#REF!</v>
      </c>
      <c r="BR24" s="3" t="e">
        <f t="shared" si="56"/>
        <v>#REF!</v>
      </c>
      <c r="BS24" s="3" t="e">
        <f t="shared" si="57"/>
        <v>#REF!</v>
      </c>
      <c r="BT24" s="3" t="e">
        <f t="shared" si="58"/>
        <v>#REF!</v>
      </c>
      <c r="BU24" s="3" t="e">
        <f t="shared" si="59"/>
        <v>#REF!</v>
      </c>
      <c r="BV24" s="33" t="e">
        <f t="shared" si="60"/>
        <v>#REF!</v>
      </c>
      <c r="BW24" s="46" t="e">
        <f t="shared" si="61"/>
        <v>#REF!</v>
      </c>
      <c r="BX24" s="3" t="e">
        <f t="shared" si="62"/>
        <v>#REF!</v>
      </c>
      <c r="BY24" s="47" t="e">
        <f t="shared" si="63"/>
        <v>#REF!</v>
      </c>
      <c r="BZ24" s="47" t="e">
        <f t="shared" si="64"/>
        <v>#REF!</v>
      </c>
      <c r="CA24" s="47" t="e">
        <f t="shared" si="65"/>
        <v>#REF!</v>
      </c>
      <c r="CB24" s="47" t="e">
        <f t="shared" si="66"/>
        <v>#REF!</v>
      </c>
      <c r="CC24" s="47" t="e">
        <f t="shared" si="67"/>
        <v>#REF!</v>
      </c>
      <c r="CD24" s="47" t="e">
        <f t="shared" si="68"/>
        <v>#REF!</v>
      </c>
      <c r="CE24" s="47" t="e">
        <f t="shared" si="69"/>
        <v>#REF!</v>
      </c>
      <c r="CF24" s="46" t="e">
        <f t="shared" si="70"/>
        <v>#REF!</v>
      </c>
      <c r="CG24" s="48" t="e">
        <f t="shared" si="71"/>
        <v>#REF!</v>
      </c>
      <c r="CH24" s="48" t="e">
        <f t="shared" si="72"/>
        <v>#REF!</v>
      </c>
      <c r="CI24" s="48" t="e">
        <f t="shared" si="73"/>
        <v>#REF!</v>
      </c>
      <c r="CJ24" s="48" t="e">
        <f t="shared" si="74"/>
        <v>#REF!</v>
      </c>
      <c r="CK24" s="48" t="e">
        <f t="shared" si="75"/>
        <v>#REF!</v>
      </c>
      <c r="CL24" s="48" t="e">
        <f t="shared" si="76"/>
        <v>#REF!</v>
      </c>
      <c r="CM24" s="48" t="e">
        <f t="shared" si="77"/>
        <v>#REF!</v>
      </c>
      <c r="CN24" s="46" t="e">
        <f t="shared" si="78"/>
        <v>#REF!</v>
      </c>
      <c r="CO24" s="49" t="e">
        <f t="shared" si="79"/>
        <v>#REF!</v>
      </c>
      <c r="CP24" s="49" t="e">
        <f t="shared" si="80"/>
        <v>#REF!</v>
      </c>
      <c r="CQ24" s="49" t="e">
        <f t="shared" si="81"/>
        <v>#REF!</v>
      </c>
      <c r="CR24" s="49" t="e">
        <f t="shared" si="82"/>
        <v>#REF!</v>
      </c>
      <c r="CS24" s="49" t="e">
        <f t="shared" si="83"/>
        <v>#REF!</v>
      </c>
      <c r="CT24" s="49" t="e">
        <f t="shared" si="84"/>
        <v>#REF!</v>
      </c>
      <c r="CU24" s="49" t="e">
        <f t="shared" si="85"/>
        <v>#REF!</v>
      </c>
      <c r="CV24" s="46" t="e">
        <f t="shared" si="86"/>
        <v>#REF!</v>
      </c>
      <c r="CW24" s="50" t="e">
        <f t="shared" si="87"/>
        <v>#REF!</v>
      </c>
      <c r="CX24" s="50" t="e">
        <f t="shared" si="88"/>
        <v>#REF!</v>
      </c>
      <c r="CY24" s="50" t="e">
        <f t="shared" si="89"/>
        <v>#REF!</v>
      </c>
      <c r="CZ24" s="50" t="e">
        <f t="shared" si="90"/>
        <v>#REF!</v>
      </c>
      <c r="DA24" s="50" t="e">
        <f t="shared" si="91"/>
        <v>#REF!</v>
      </c>
      <c r="DB24" s="50" t="e">
        <f t="shared" si="92"/>
        <v>#REF!</v>
      </c>
      <c r="DC24" s="50" t="e">
        <f t="shared" si="93"/>
        <v>#REF!</v>
      </c>
      <c r="DD24" s="46" t="e">
        <f t="shared" si="94"/>
        <v>#REF!</v>
      </c>
      <c r="DE24" s="126" t="e">
        <f>'Учет 1б'!#REF!</f>
        <v>#REF!</v>
      </c>
      <c r="DG24" s="1">
        <f t="shared" si="95"/>
        <v>0</v>
      </c>
    </row>
    <row r="25" spans="1:111">
      <c r="A25" s="2">
        <f>'Учет 1б'!B27</f>
        <v>21</v>
      </c>
      <c r="B25" s="2" t="e">
        <f>'Учет 1б'!#REF!</f>
        <v>#REF!</v>
      </c>
      <c r="C25" s="2" t="e">
        <f>'Учет 1б'!#REF!</f>
        <v>#REF!</v>
      </c>
      <c r="D25" s="99" t="e">
        <f t="shared" si="0"/>
        <v>#REF!</v>
      </c>
      <c r="E25" s="98" t="e">
        <f>'Учет 1б'!#REF!</f>
        <v>#REF!</v>
      </c>
      <c r="F25" s="98" t="e">
        <f t="shared" si="1"/>
        <v>#REF!</v>
      </c>
      <c r="G25" s="99" t="e">
        <f t="shared" si="2"/>
        <v>#REF!</v>
      </c>
      <c r="H25" s="99" t="e">
        <f t="shared" si="3"/>
        <v>#REF!</v>
      </c>
      <c r="I25" s="99" t="e">
        <f t="shared" si="4"/>
        <v>#REF!</v>
      </c>
      <c r="J25" s="99" t="e">
        <f t="shared" si="5"/>
        <v>#REF!</v>
      </c>
      <c r="K25" s="99" t="e">
        <f t="shared" si="6"/>
        <v>#REF!</v>
      </c>
      <c r="L25" s="98" t="e">
        <f>'Учет 1б'!#REF!</f>
        <v>#REF!</v>
      </c>
      <c r="M25" s="98" t="e">
        <f t="shared" si="7"/>
        <v>#REF!</v>
      </c>
      <c r="N25" s="99" t="e">
        <f t="shared" si="8"/>
        <v>#REF!</v>
      </c>
      <c r="O25" s="99" t="e">
        <f t="shared" si="9"/>
        <v>#REF!</v>
      </c>
      <c r="P25" s="99" t="e">
        <f t="shared" si="10"/>
        <v>#REF!</v>
      </c>
      <c r="Q25" s="99" t="e">
        <f t="shared" si="11"/>
        <v>#REF!</v>
      </c>
      <c r="R25" s="99" t="e">
        <f t="shared" si="12"/>
        <v>#REF!</v>
      </c>
      <c r="S25" s="98" t="e">
        <f>'Учет 1б'!#REF!</f>
        <v>#REF!</v>
      </c>
      <c r="T25" s="98" t="e">
        <f t="shared" si="13"/>
        <v>#REF!</v>
      </c>
      <c r="U25" s="99" t="e">
        <f t="shared" si="14"/>
        <v>#REF!</v>
      </c>
      <c r="V25" s="99" t="e">
        <f t="shared" si="15"/>
        <v>#REF!</v>
      </c>
      <c r="W25" s="99" t="e">
        <f t="shared" si="16"/>
        <v>#REF!</v>
      </c>
      <c r="X25" s="99" t="e">
        <f t="shared" si="17"/>
        <v>#REF!</v>
      </c>
      <c r="Y25" s="99" t="e">
        <f t="shared" si="18"/>
        <v>#REF!</v>
      </c>
      <c r="Z25" s="98" t="e">
        <f>'Учет 1б'!#REF!</f>
        <v>#REF!</v>
      </c>
      <c r="AA25" s="98" t="e">
        <f t="shared" si="19"/>
        <v>#REF!</v>
      </c>
      <c r="AB25" s="99" t="e">
        <f t="shared" si="20"/>
        <v>#REF!</v>
      </c>
      <c r="AC25" s="99" t="e">
        <f t="shared" si="21"/>
        <v>#REF!</v>
      </c>
      <c r="AD25" s="99" t="e">
        <f t="shared" si="22"/>
        <v>#REF!</v>
      </c>
      <c r="AE25" s="99" t="e">
        <f t="shared" si="23"/>
        <v>#REF!</v>
      </c>
      <c r="AF25" s="99" t="e">
        <f t="shared" si="24"/>
        <v>#REF!</v>
      </c>
      <c r="AG25" s="98" t="e">
        <f>'Учет 1б'!#REF!</f>
        <v>#REF!</v>
      </c>
      <c r="AH25" s="98" t="e">
        <f t="shared" si="25"/>
        <v>#REF!</v>
      </c>
      <c r="AI25" s="99" t="e">
        <f t="shared" si="26"/>
        <v>#REF!</v>
      </c>
      <c r="AJ25" s="99" t="e">
        <f t="shared" si="27"/>
        <v>#REF!</v>
      </c>
      <c r="AK25" s="99" t="e">
        <f t="shared" si="28"/>
        <v>#REF!</v>
      </c>
      <c r="AL25" s="99" t="e">
        <f t="shared" si="29"/>
        <v>#REF!</v>
      </c>
      <c r="AM25" s="99" t="e">
        <f t="shared" si="30"/>
        <v>#REF!</v>
      </c>
      <c r="AN25" s="98" t="e">
        <f>'Учет 1б'!#REF!</f>
        <v>#REF!</v>
      </c>
      <c r="AO25" s="98" t="e">
        <f t="shared" si="31"/>
        <v>#REF!</v>
      </c>
      <c r="AP25" s="99" t="e">
        <f t="shared" si="32"/>
        <v>#REF!</v>
      </c>
      <c r="AQ25" s="99" t="e">
        <f t="shared" si="33"/>
        <v>#REF!</v>
      </c>
      <c r="AR25" s="99" t="e">
        <f t="shared" si="34"/>
        <v>#REF!</v>
      </c>
      <c r="AS25" s="99" t="e">
        <f t="shared" si="35"/>
        <v>#REF!</v>
      </c>
      <c r="AT25" s="99" t="e">
        <f t="shared" si="36"/>
        <v>#REF!</v>
      </c>
      <c r="AU25" s="98" t="e">
        <f>'Учет 1б'!#REF!</f>
        <v>#REF!</v>
      </c>
      <c r="AV25" s="98" t="e">
        <f t="shared" si="37"/>
        <v>#REF!</v>
      </c>
      <c r="AW25" s="99" t="e">
        <f t="shared" si="38"/>
        <v>#REF!</v>
      </c>
      <c r="AX25" s="99" t="e">
        <f t="shared" si="39"/>
        <v>#REF!</v>
      </c>
      <c r="AY25" s="99" t="e">
        <f t="shared" si="40"/>
        <v>#REF!</v>
      </c>
      <c r="AZ25" s="99" t="e">
        <f t="shared" si="41"/>
        <v>#REF!</v>
      </c>
      <c r="BA25" s="99" t="e">
        <f t="shared" si="42"/>
        <v>#REF!</v>
      </c>
      <c r="BB25" s="98" t="e">
        <f>'Учет 1б'!#REF!</f>
        <v>#REF!</v>
      </c>
      <c r="BC25" s="98" t="e">
        <f t="shared" si="43"/>
        <v>#REF!</v>
      </c>
      <c r="BD25" s="99" t="e">
        <f t="shared" si="44"/>
        <v>#REF!</v>
      </c>
      <c r="BE25" s="99" t="e">
        <f t="shared" si="45"/>
        <v>#REF!</v>
      </c>
      <c r="BF25" s="99" t="e">
        <f t="shared" si="46"/>
        <v>#REF!</v>
      </c>
      <c r="BG25" s="99" t="e">
        <f t="shared" si="47"/>
        <v>#REF!</v>
      </c>
      <c r="BH25" s="99" t="e">
        <f t="shared" si="48"/>
        <v>#REF!</v>
      </c>
      <c r="BI25" s="98" t="e">
        <f>'Учет 1б'!#REF!</f>
        <v>#REF!</v>
      </c>
      <c r="BJ25" s="98" t="e">
        <f t="shared" si="49"/>
        <v>#REF!</v>
      </c>
      <c r="BK25" s="99" t="e">
        <f t="shared" si="50"/>
        <v>#REF!</v>
      </c>
      <c r="BL25" s="99" t="e">
        <f t="shared" si="51"/>
        <v>#REF!</v>
      </c>
      <c r="BM25" s="99" t="e">
        <f t="shared" si="52"/>
        <v>#REF!</v>
      </c>
      <c r="BN25" s="99" t="e">
        <f t="shared" si="53"/>
        <v>#REF!</v>
      </c>
      <c r="BO25" s="99" t="e">
        <f t="shared" si="54"/>
        <v>#REF!</v>
      </c>
      <c r="BP25" s="52" t="e">
        <f>'Учет 1б'!#REF!</f>
        <v>#REF!</v>
      </c>
      <c r="BQ25" s="53" t="e">
        <f t="shared" si="55"/>
        <v>#REF!</v>
      </c>
      <c r="BR25" s="3" t="e">
        <f t="shared" si="56"/>
        <v>#REF!</v>
      </c>
      <c r="BS25" s="3" t="e">
        <f t="shared" si="57"/>
        <v>#REF!</v>
      </c>
      <c r="BT25" s="3" t="e">
        <f t="shared" si="58"/>
        <v>#REF!</v>
      </c>
      <c r="BU25" s="3" t="e">
        <f t="shared" si="59"/>
        <v>#REF!</v>
      </c>
      <c r="BV25" s="33" t="e">
        <f t="shared" si="60"/>
        <v>#REF!</v>
      </c>
      <c r="BW25" s="46" t="e">
        <f t="shared" si="61"/>
        <v>#REF!</v>
      </c>
      <c r="BX25" s="3" t="e">
        <f t="shared" si="62"/>
        <v>#REF!</v>
      </c>
      <c r="BY25" s="47" t="e">
        <f t="shared" si="63"/>
        <v>#REF!</v>
      </c>
      <c r="BZ25" s="47" t="e">
        <f t="shared" si="64"/>
        <v>#REF!</v>
      </c>
      <c r="CA25" s="47" t="e">
        <f t="shared" si="65"/>
        <v>#REF!</v>
      </c>
      <c r="CB25" s="47" t="e">
        <f t="shared" si="66"/>
        <v>#REF!</v>
      </c>
      <c r="CC25" s="47" t="e">
        <f t="shared" si="67"/>
        <v>#REF!</v>
      </c>
      <c r="CD25" s="47" t="e">
        <f t="shared" si="68"/>
        <v>#REF!</v>
      </c>
      <c r="CE25" s="47" t="e">
        <f t="shared" si="69"/>
        <v>#REF!</v>
      </c>
      <c r="CF25" s="46" t="e">
        <f t="shared" si="70"/>
        <v>#REF!</v>
      </c>
      <c r="CG25" s="48" t="e">
        <f t="shared" si="71"/>
        <v>#REF!</v>
      </c>
      <c r="CH25" s="48" t="e">
        <f t="shared" si="72"/>
        <v>#REF!</v>
      </c>
      <c r="CI25" s="48" t="e">
        <f t="shared" si="73"/>
        <v>#REF!</v>
      </c>
      <c r="CJ25" s="48" t="e">
        <f t="shared" si="74"/>
        <v>#REF!</v>
      </c>
      <c r="CK25" s="48" t="e">
        <f t="shared" si="75"/>
        <v>#REF!</v>
      </c>
      <c r="CL25" s="48" t="e">
        <f t="shared" si="76"/>
        <v>#REF!</v>
      </c>
      <c r="CM25" s="48" t="e">
        <f t="shared" si="77"/>
        <v>#REF!</v>
      </c>
      <c r="CN25" s="46" t="e">
        <f t="shared" si="78"/>
        <v>#REF!</v>
      </c>
      <c r="CO25" s="49" t="e">
        <f t="shared" si="79"/>
        <v>#REF!</v>
      </c>
      <c r="CP25" s="49" t="e">
        <f t="shared" si="80"/>
        <v>#REF!</v>
      </c>
      <c r="CQ25" s="49" t="e">
        <f t="shared" si="81"/>
        <v>#REF!</v>
      </c>
      <c r="CR25" s="49" t="e">
        <f t="shared" si="82"/>
        <v>#REF!</v>
      </c>
      <c r="CS25" s="49" t="e">
        <f t="shared" si="83"/>
        <v>#REF!</v>
      </c>
      <c r="CT25" s="49" t="e">
        <f t="shared" si="84"/>
        <v>#REF!</v>
      </c>
      <c r="CU25" s="49" t="e">
        <f t="shared" si="85"/>
        <v>#REF!</v>
      </c>
      <c r="CV25" s="46" t="e">
        <f t="shared" si="86"/>
        <v>#REF!</v>
      </c>
      <c r="CW25" s="50" t="e">
        <f t="shared" si="87"/>
        <v>#REF!</v>
      </c>
      <c r="CX25" s="50" t="e">
        <f t="shared" si="88"/>
        <v>#REF!</v>
      </c>
      <c r="CY25" s="50" t="e">
        <f t="shared" si="89"/>
        <v>#REF!</v>
      </c>
      <c r="CZ25" s="50" t="e">
        <f t="shared" si="90"/>
        <v>#REF!</v>
      </c>
      <c r="DA25" s="50" t="e">
        <f t="shared" si="91"/>
        <v>#REF!</v>
      </c>
      <c r="DB25" s="50" t="e">
        <f t="shared" si="92"/>
        <v>#REF!</v>
      </c>
      <c r="DC25" s="50" t="e">
        <f t="shared" si="93"/>
        <v>#REF!</v>
      </c>
      <c r="DD25" s="46" t="e">
        <f t="shared" si="94"/>
        <v>#REF!</v>
      </c>
      <c r="DE25" s="126" t="e">
        <f>'Учет 1б'!#REF!</f>
        <v>#REF!</v>
      </c>
      <c r="DG25" s="1">
        <f t="shared" si="95"/>
        <v>0</v>
      </c>
    </row>
    <row r="26" spans="1:111">
      <c r="A26" s="2">
        <f>'Учет 1б'!B28</f>
        <v>22</v>
      </c>
      <c r="B26" s="2" t="e">
        <f>'Учет 1б'!#REF!</f>
        <v>#REF!</v>
      </c>
      <c r="C26" s="2" t="e">
        <f>'Учет 1б'!#REF!</f>
        <v>#REF!</v>
      </c>
      <c r="D26" s="99" t="e">
        <f t="shared" si="0"/>
        <v>#REF!</v>
      </c>
      <c r="E26" s="98" t="e">
        <f>'Учет 1б'!#REF!</f>
        <v>#REF!</v>
      </c>
      <c r="F26" s="98" t="e">
        <f t="shared" si="1"/>
        <v>#REF!</v>
      </c>
      <c r="G26" s="99" t="e">
        <f t="shared" si="2"/>
        <v>#REF!</v>
      </c>
      <c r="H26" s="99" t="e">
        <f t="shared" si="3"/>
        <v>#REF!</v>
      </c>
      <c r="I26" s="99" t="e">
        <f t="shared" si="4"/>
        <v>#REF!</v>
      </c>
      <c r="J26" s="99" t="e">
        <f t="shared" si="5"/>
        <v>#REF!</v>
      </c>
      <c r="K26" s="99" t="e">
        <f t="shared" si="6"/>
        <v>#REF!</v>
      </c>
      <c r="L26" s="98" t="e">
        <f>'Учет 1б'!#REF!</f>
        <v>#REF!</v>
      </c>
      <c r="M26" s="98" t="e">
        <f t="shared" si="7"/>
        <v>#REF!</v>
      </c>
      <c r="N26" s="99" t="e">
        <f t="shared" si="8"/>
        <v>#REF!</v>
      </c>
      <c r="O26" s="99" t="e">
        <f t="shared" si="9"/>
        <v>#REF!</v>
      </c>
      <c r="P26" s="99" t="e">
        <f t="shared" si="10"/>
        <v>#REF!</v>
      </c>
      <c r="Q26" s="99" t="e">
        <f t="shared" si="11"/>
        <v>#REF!</v>
      </c>
      <c r="R26" s="99" t="e">
        <f t="shared" si="12"/>
        <v>#REF!</v>
      </c>
      <c r="S26" s="98" t="e">
        <f>'Учет 1б'!#REF!</f>
        <v>#REF!</v>
      </c>
      <c r="T26" s="98" t="e">
        <f t="shared" si="13"/>
        <v>#REF!</v>
      </c>
      <c r="U26" s="99" t="e">
        <f t="shared" si="14"/>
        <v>#REF!</v>
      </c>
      <c r="V26" s="99" t="e">
        <f t="shared" si="15"/>
        <v>#REF!</v>
      </c>
      <c r="W26" s="99" t="e">
        <f t="shared" si="16"/>
        <v>#REF!</v>
      </c>
      <c r="X26" s="99" t="e">
        <f t="shared" si="17"/>
        <v>#REF!</v>
      </c>
      <c r="Y26" s="99" t="e">
        <f t="shared" si="18"/>
        <v>#REF!</v>
      </c>
      <c r="Z26" s="98" t="e">
        <f>'Учет 1б'!#REF!</f>
        <v>#REF!</v>
      </c>
      <c r="AA26" s="98" t="e">
        <f t="shared" si="19"/>
        <v>#REF!</v>
      </c>
      <c r="AB26" s="99" t="e">
        <f t="shared" si="20"/>
        <v>#REF!</v>
      </c>
      <c r="AC26" s="99" t="e">
        <f t="shared" si="21"/>
        <v>#REF!</v>
      </c>
      <c r="AD26" s="99" t="e">
        <f t="shared" si="22"/>
        <v>#REF!</v>
      </c>
      <c r="AE26" s="99" t="e">
        <f t="shared" si="23"/>
        <v>#REF!</v>
      </c>
      <c r="AF26" s="99" t="e">
        <f t="shared" si="24"/>
        <v>#REF!</v>
      </c>
      <c r="AG26" s="98" t="e">
        <f>'Учет 1б'!#REF!</f>
        <v>#REF!</v>
      </c>
      <c r="AH26" s="98" t="e">
        <f t="shared" si="25"/>
        <v>#REF!</v>
      </c>
      <c r="AI26" s="99" t="e">
        <f t="shared" si="26"/>
        <v>#REF!</v>
      </c>
      <c r="AJ26" s="99" t="e">
        <f t="shared" si="27"/>
        <v>#REF!</v>
      </c>
      <c r="AK26" s="99" t="e">
        <f t="shared" si="28"/>
        <v>#REF!</v>
      </c>
      <c r="AL26" s="99" t="e">
        <f t="shared" si="29"/>
        <v>#REF!</v>
      </c>
      <c r="AM26" s="99" t="e">
        <f t="shared" si="30"/>
        <v>#REF!</v>
      </c>
      <c r="AN26" s="98" t="e">
        <f>'Учет 1б'!#REF!</f>
        <v>#REF!</v>
      </c>
      <c r="AO26" s="98" t="e">
        <f t="shared" si="31"/>
        <v>#REF!</v>
      </c>
      <c r="AP26" s="99" t="e">
        <f t="shared" si="32"/>
        <v>#REF!</v>
      </c>
      <c r="AQ26" s="99" t="e">
        <f t="shared" si="33"/>
        <v>#REF!</v>
      </c>
      <c r="AR26" s="99" t="e">
        <f t="shared" si="34"/>
        <v>#REF!</v>
      </c>
      <c r="AS26" s="99" t="e">
        <f t="shared" si="35"/>
        <v>#REF!</v>
      </c>
      <c r="AT26" s="99" t="e">
        <f t="shared" si="36"/>
        <v>#REF!</v>
      </c>
      <c r="AU26" s="98" t="e">
        <f>'Учет 1б'!#REF!</f>
        <v>#REF!</v>
      </c>
      <c r="AV26" s="98" t="e">
        <f t="shared" si="37"/>
        <v>#REF!</v>
      </c>
      <c r="AW26" s="99" t="e">
        <f t="shared" si="38"/>
        <v>#REF!</v>
      </c>
      <c r="AX26" s="99" t="e">
        <f t="shared" si="39"/>
        <v>#REF!</v>
      </c>
      <c r="AY26" s="99" t="e">
        <f t="shared" si="40"/>
        <v>#REF!</v>
      </c>
      <c r="AZ26" s="99" t="e">
        <f t="shared" si="41"/>
        <v>#REF!</v>
      </c>
      <c r="BA26" s="99" t="e">
        <f t="shared" si="42"/>
        <v>#REF!</v>
      </c>
      <c r="BB26" s="98" t="e">
        <f>'Учет 1б'!#REF!</f>
        <v>#REF!</v>
      </c>
      <c r="BC26" s="98" t="e">
        <f t="shared" si="43"/>
        <v>#REF!</v>
      </c>
      <c r="BD26" s="99" t="e">
        <f t="shared" si="44"/>
        <v>#REF!</v>
      </c>
      <c r="BE26" s="99" t="e">
        <f t="shared" si="45"/>
        <v>#REF!</v>
      </c>
      <c r="BF26" s="99" t="e">
        <f t="shared" si="46"/>
        <v>#REF!</v>
      </c>
      <c r="BG26" s="99" t="e">
        <f t="shared" si="47"/>
        <v>#REF!</v>
      </c>
      <c r="BH26" s="99" t="e">
        <f t="shared" si="48"/>
        <v>#REF!</v>
      </c>
      <c r="BI26" s="98" t="e">
        <f>'Учет 1б'!#REF!</f>
        <v>#REF!</v>
      </c>
      <c r="BJ26" s="98" t="e">
        <f t="shared" si="49"/>
        <v>#REF!</v>
      </c>
      <c r="BK26" s="99" t="e">
        <f t="shared" si="50"/>
        <v>#REF!</v>
      </c>
      <c r="BL26" s="99" t="e">
        <f t="shared" si="51"/>
        <v>#REF!</v>
      </c>
      <c r="BM26" s="99" t="e">
        <f t="shared" si="52"/>
        <v>#REF!</v>
      </c>
      <c r="BN26" s="99" t="e">
        <f t="shared" si="53"/>
        <v>#REF!</v>
      </c>
      <c r="BO26" s="99" t="e">
        <f t="shared" si="54"/>
        <v>#REF!</v>
      </c>
      <c r="BP26" s="52" t="e">
        <f>'Учет 1б'!#REF!</f>
        <v>#REF!</v>
      </c>
      <c r="BQ26" s="53" t="e">
        <f t="shared" si="55"/>
        <v>#REF!</v>
      </c>
      <c r="BR26" s="3" t="e">
        <f t="shared" si="56"/>
        <v>#REF!</v>
      </c>
      <c r="BS26" s="3" t="e">
        <f t="shared" si="57"/>
        <v>#REF!</v>
      </c>
      <c r="BT26" s="3" t="e">
        <f t="shared" si="58"/>
        <v>#REF!</v>
      </c>
      <c r="BU26" s="3" t="e">
        <f t="shared" si="59"/>
        <v>#REF!</v>
      </c>
      <c r="BV26" s="33" t="e">
        <f t="shared" si="60"/>
        <v>#REF!</v>
      </c>
      <c r="BW26" s="46" t="e">
        <f t="shared" si="61"/>
        <v>#REF!</v>
      </c>
      <c r="BX26" s="3" t="e">
        <f t="shared" si="62"/>
        <v>#REF!</v>
      </c>
      <c r="BY26" s="47" t="e">
        <f t="shared" si="63"/>
        <v>#REF!</v>
      </c>
      <c r="BZ26" s="47" t="e">
        <f t="shared" si="64"/>
        <v>#REF!</v>
      </c>
      <c r="CA26" s="47" t="e">
        <f t="shared" si="65"/>
        <v>#REF!</v>
      </c>
      <c r="CB26" s="47" t="e">
        <f t="shared" si="66"/>
        <v>#REF!</v>
      </c>
      <c r="CC26" s="47" t="e">
        <f t="shared" si="67"/>
        <v>#REF!</v>
      </c>
      <c r="CD26" s="47" t="e">
        <f t="shared" si="68"/>
        <v>#REF!</v>
      </c>
      <c r="CE26" s="47" t="e">
        <f t="shared" si="69"/>
        <v>#REF!</v>
      </c>
      <c r="CF26" s="46" t="e">
        <f t="shared" si="70"/>
        <v>#REF!</v>
      </c>
      <c r="CG26" s="48" t="e">
        <f t="shared" si="71"/>
        <v>#REF!</v>
      </c>
      <c r="CH26" s="48" t="e">
        <f t="shared" si="72"/>
        <v>#REF!</v>
      </c>
      <c r="CI26" s="48" t="e">
        <f t="shared" si="73"/>
        <v>#REF!</v>
      </c>
      <c r="CJ26" s="48" t="e">
        <f t="shared" si="74"/>
        <v>#REF!</v>
      </c>
      <c r="CK26" s="48" t="e">
        <f t="shared" si="75"/>
        <v>#REF!</v>
      </c>
      <c r="CL26" s="48" t="e">
        <f t="shared" si="76"/>
        <v>#REF!</v>
      </c>
      <c r="CM26" s="48" t="e">
        <f t="shared" si="77"/>
        <v>#REF!</v>
      </c>
      <c r="CN26" s="46" t="e">
        <f t="shared" si="78"/>
        <v>#REF!</v>
      </c>
      <c r="CO26" s="49" t="e">
        <f t="shared" si="79"/>
        <v>#REF!</v>
      </c>
      <c r="CP26" s="49" t="e">
        <f t="shared" si="80"/>
        <v>#REF!</v>
      </c>
      <c r="CQ26" s="49" t="e">
        <f t="shared" si="81"/>
        <v>#REF!</v>
      </c>
      <c r="CR26" s="49" t="e">
        <f t="shared" si="82"/>
        <v>#REF!</v>
      </c>
      <c r="CS26" s="49" t="e">
        <f t="shared" si="83"/>
        <v>#REF!</v>
      </c>
      <c r="CT26" s="49" t="e">
        <f t="shared" si="84"/>
        <v>#REF!</v>
      </c>
      <c r="CU26" s="49" t="e">
        <f t="shared" si="85"/>
        <v>#REF!</v>
      </c>
      <c r="CV26" s="46" t="e">
        <f t="shared" si="86"/>
        <v>#REF!</v>
      </c>
      <c r="CW26" s="50" t="e">
        <f t="shared" si="87"/>
        <v>#REF!</v>
      </c>
      <c r="CX26" s="50" t="e">
        <f t="shared" si="88"/>
        <v>#REF!</v>
      </c>
      <c r="CY26" s="50" t="e">
        <f t="shared" si="89"/>
        <v>#REF!</v>
      </c>
      <c r="CZ26" s="50" t="e">
        <f t="shared" si="90"/>
        <v>#REF!</v>
      </c>
      <c r="DA26" s="50" t="e">
        <f t="shared" si="91"/>
        <v>#REF!</v>
      </c>
      <c r="DB26" s="50" t="e">
        <f t="shared" si="92"/>
        <v>#REF!</v>
      </c>
      <c r="DC26" s="50" t="e">
        <f t="shared" si="93"/>
        <v>#REF!</v>
      </c>
      <c r="DD26" s="46" t="e">
        <f t="shared" si="94"/>
        <v>#REF!</v>
      </c>
      <c r="DE26" s="126" t="e">
        <f>'Учет 1б'!#REF!</f>
        <v>#REF!</v>
      </c>
      <c r="DG26" s="1">
        <f t="shared" si="95"/>
        <v>0</v>
      </c>
    </row>
    <row r="27" spans="1:111">
      <c r="A27" s="2">
        <f>'Учет 1б'!B29</f>
        <v>23</v>
      </c>
      <c r="B27" s="2" t="e">
        <f>'Учет 1б'!#REF!</f>
        <v>#REF!</v>
      </c>
      <c r="C27" s="2" t="e">
        <f>'Учет 1б'!#REF!</f>
        <v>#REF!</v>
      </c>
      <c r="D27" s="99" t="e">
        <f t="shared" si="0"/>
        <v>#REF!</v>
      </c>
      <c r="E27" s="98" t="e">
        <f>'Учет 1б'!#REF!</f>
        <v>#REF!</v>
      </c>
      <c r="F27" s="98" t="e">
        <f t="shared" si="1"/>
        <v>#REF!</v>
      </c>
      <c r="G27" s="99" t="e">
        <f t="shared" si="2"/>
        <v>#REF!</v>
      </c>
      <c r="H27" s="99" t="e">
        <f t="shared" si="3"/>
        <v>#REF!</v>
      </c>
      <c r="I27" s="99" t="e">
        <f t="shared" si="4"/>
        <v>#REF!</v>
      </c>
      <c r="J27" s="99" t="e">
        <f t="shared" si="5"/>
        <v>#REF!</v>
      </c>
      <c r="K27" s="99" t="e">
        <f t="shared" si="6"/>
        <v>#REF!</v>
      </c>
      <c r="L27" s="98" t="e">
        <f>'Учет 1б'!#REF!</f>
        <v>#REF!</v>
      </c>
      <c r="M27" s="98" t="e">
        <f t="shared" si="7"/>
        <v>#REF!</v>
      </c>
      <c r="N27" s="99" t="e">
        <f t="shared" si="8"/>
        <v>#REF!</v>
      </c>
      <c r="O27" s="99" t="e">
        <f t="shared" si="9"/>
        <v>#REF!</v>
      </c>
      <c r="P27" s="99" t="e">
        <f t="shared" si="10"/>
        <v>#REF!</v>
      </c>
      <c r="Q27" s="99" t="e">
        <f t="shared" si="11"/>
        <v>#REF!</v>
      </c>
      <c r="R27" s="99" t="e">
        <f t="shared" si="12"/>
        <v>#REF!</v>
      </c>
      <c r="S27" s="98" t="e">
        <f>'Учет 1б'!#REF!</f>
        <v>#REF!</v>
      </c>
      <c r="T27" s="98" t="e">
        <f t="shared" si="13"/>
        <v>#REF!</v>
      </c>
      <c r="U27" s="99" t="e">
        <f t="shared" si="14"/>
        <v>#REF!</v>
      </c>
      <c r="V27" s="99" t="e">
        <f t="shared" si="15"/>
        <v>#REF!</v>
      </c>
      <c r="W27" s="99" t="e">
        <f t="shared" si="16"/>
        <v>#REF!</v>
      </c>
      <c r="X27" s="99" t="e">
        <f t="shared" si="17"/>
        <v>#REF!</v>
      </c>
      <c r="Y27" s="99" t="e">
        <f t="shared" si="18"/>
        <v>#REF!</v>
      </c>
      <c r="Z27" s="98" t="e">
        <f>'Учет 1б'!#REF!</f>
        <v>#REF!</v>
      </c>
      <c r="AA27" s="98" t="e">
        <f t="shared" si="19"/>
        <v>#REF!</v>
      </c>
      <c r="AB27" s="99" t="e">
        <f t="shared" si="20"/>
        <v>#REF!</v>
      </c>
      <c r="AC27" s="99" t="e">
        <f t="shared" si="21"/>
        <v>#REF!</v>
      </c>
      <c r="AD27" s="99" t="e">
        <f t="shared" si="22"/>
        <v>#REF!</v>
      </c>
      <c r="AE27" s="99" t="e">
        <f t="shared" si="23"/>
        <v>#REF!</v>
      </c>
      <c r="AF27" s="99" t="e">
        <f t="shared" si="24"/>
        <v>#REF!</v>
      </c>
      <c r="AG27" s="98" t="e">
        <f>'Учет 1б'!#REF!</f>
        <v>#REF!</v>
      </c>
      <c r="AH27" s="98" t="e">
        <f t="shared" si="25"/>
        <v>#REF!</v>
      </c>
      <c r="AI27" s="99" t="e">
        <f t="shared" si="26"/>
        <v>#REF!</v>
      </c>
      <c r="AJ27" s="99" t="e">
        <f t="shared" si="27"/>
        <v>#REF!</v>
      </c>
      <c r="AK27" s="99" t="e">
        <f t="shared" si="28"/>
        <v>#REF!</v>
      </c>
      <c r="AL27" s="99" t="e">
        <f t="shared" si="29"/>
        <v>#REF!</v>
      </c>
      <c r="AM27" s="99" t="e">
        <f t="shared" si="30"/>
        <v>#REF!</v>
      </c>
      <c r="AN27" s="98" t="e">
        <f>'Учет 1б'!#REF!</f>
        <v>#REF!</v>
      </c>
      <c r="AO27" s="98" t="e">
        <f t="shared" si="31"/>
        <v>#REF!</v>
      </c>
      <c r="AP27" s="99" t="e">
        <f t="shared" si="32"/>
        <v>#REF!</v>
      </c>
      <c r="AQ27" s="99" t="e">
        <f t="shared" si="33"/>
        <v>#REF!</v>
      </c>
      <c r="AR27" s="99" t="e">
        <f t="shared" si="34"/>
        <v>#REF!</v>
      </c>
      <c r="AS27" s="99" t="e">
        <f t="shared" si="35"/>
        <v>#REF!</v>
      </c>
      <c r="AT27" s="99" t="e">
        <f t="shared" si="36"/>
        <v>#REF!</v>
      </c>
      <c r="AU27" s="98" t="e">
        <f>'Учет 1б'!#REF!</f>
        <v>#REF!</v>
      </c>
      <c r="AV27" s="98" t="e">
        <f t="shared" si="37"/>
        <v>#REF!</v>
      </c>
      <c r="AW27" s="99" t="e">
        <f t="shared" si="38"/>
        <v>#REF!</v>
      </c>
      <c r="AX27" s="99" t="e">
        <f t="shared" si="39"/>
        <v>#REF!</v>
      </c>
      <c r="AY27" s="99" t="e">
        <f t="shared" si="40"/>
        <v>#REF!</v>
      </c>
      <c r="AZ27" s="99" t="e">
        <f t="shared" si="41"/>
        <v>#REF!</v>
      </c>
      <c r="BA27" s="99" t="e">
        <f t="shared" si="42"/>
        <v>#REF!</v>
      </c>
      <c r="BB27" s="98" t="e">
        <f>'Учет 1б'!#REF!</f>
        <v>#REF!</v>
      </c>
      <c r="BC27" s="98" t="e">
        <f t="shared" si="43"/>
        <v>#REF!</v>
      </c>
      <c r="BD27" s="99" t="e">
        <f t="shared" si="44"/>
        <v>#REF!</v>
      </c>
      <c r="BE27" s="99" t="e">
        <f t="shared" si="45"/>
        <v>#REF!</v>
      </c>
      <c r="BF27" s="99" t="e">
        <f t="shared" si="46"/>
        <v>#REF!</v>
      </c>
      <c r="BG27" s="99" t="e">
        <f t="shared" si="47"/>
        <v>#REF!</v>
      </c>
      <c r="BH27" s="99" t="e">
        <f t="shared" si="48"/>
        <v>#REF!</v>
      </c>
      <c r="BI27" s="98" t="e">
        <f>'Учет 1б'!#REF!</f>
        <v>#REF!</v>
      </c>
      <c r="BJ27" s="98" t="e">
        <f t="shared" si="49"/>
        <v>#REF!</v>
      </c>
      <c r="BK27" s="99" t="e">
        <f t="shared" si="50"/>
        <v>#REF!</v>
      </c>
      <c r="BL27" s="99" t="e">
        <f t="shared" si="51"/>
        <v>#REF!</v>
      </c>
      <c r="BM27" s="99" t="e">
        <f t="shared" si="52"/>
        <v>#REF!</v>
      </c>
      <c r="BN27" s="99" t="e">
        <f t="shared" si="53"/>
        <v>#REF!</v>
      </c>
      <c r="BO27" s="99" t="e">
        <f t="shared" si="54"/>
        <v>#REF!</v>
      </c>
      <c r="BP27" s="52" t="e">
        <f>'Учет 1б'!#REF!</f>
        <v>#REF!</v>
      </c>
      <c r="BQ27" s="53" t="e">
        <f t="shared" si="55"/>
        <v>#REF!</v>
      </c>
      <c r="BR27" s="3" t="e">
        <f t="shared" si="56"/>
        <v>#REF!</v>
      </c>
      <c r="BS27" s="3" t="e">
        <f t="shared" si="57"/>
        <v>#REF!</v>
      </c>
      <c r="BT27" s="3" t="e">
        <f t="shared" si="58"/>
        <v>#REF!</v>
      </c>
      <c r="BU27" s="3" t="e">
        <f t="shared" si="59"/>
        <v>#REF!</v>
      </c>
      <c r="BV27" s="33" t="e">
        <f t="shared" si="60"/>
        <v>#REF!</v>
      </c>
      <c r="BW27" s="46" t="e">
        <f t="shared" si="61"/>
        <v>#REF!</v>
      </c>
      <c r="BX27" s="3" t="e">
        <f t="shared" si="62"/>
        <v>#REF!</v>
      </c>
      <c r="BY27" s="47" t="e">
        <f t="shared" si="63"/>
        <v>#REF!</v>
      </c>
      <c r="BZ27" s="47" t="e">
        <f t="shared" si="64"/>
        <v>#REF!</v>
      </c>
      <c r="CA27" s="47" t="e">
        <f t="shared" si="65"/>
        <v>#REF!</v>
      </c>
      <c r="CB27" s="47" t="e">
        <f t="shared" si="66"/>
        <v>#REF!</v>
      </c>
      <c r="CC27" s="47" t="e">
        <f t="shared" si="67"/>
        <v>#REF!</v>
      </c>
      <c r="CD27" s="47" t="e">
        <f t="shared" si="68"/>
        <v>#REF!</v>
      </c>
      <c r="CE27" s="47" t="e">
        <f t="shared" si="69"/>
        <v>#REF!</v>
      </c>
      <c r="CF27" s="46" t="e">
        <f t="shared" si="70"/>
        <v>#REF!</v>
      </c>
      <c r="CG27" s="48" t="e">
        <f t="shared" si="71"/>
        <v>#REF!</v>
      </c>
      <c r="CH27" s="48" t="e">
        <f t="shared" si="72"/>
        <v>#REF!</v>
      </c>
      <c r="CI27" s="48" t="e">
        <f t="shared" si="73"/>
        <v>#REF!</v>
      </c>
      <c r="CJ27" s="48" t="e">
        <f t="shared" si="74"/>
        <v>#REF!</v>
      </c>
      <c r="CK27" s="48" t="e">
        <f t="shared" si="75"/>
        <v>#REF!</v>
      </c>
      <c r="CL27" s="48" t="e">
        <f t="shared" si="76"/>
        <v>#REF!</v>
      </c>
      <c r="CM27" s="48" t="e">
        <f t="shared" si="77"/>
        <v>#REF!</v>
      </c>
      <c r="CN27" s="46" t="e">
        <f t="shared" si="78"/>
        <v>#REF!</v>
      </c>
      <c r="CO27" s="49" t="e">
        <f t="shared" si="79"/>
        <v>#REF!</v>
      </c>
      <c r="CP27" s="49" t="e">
        <f t="shared" si="80"/>
        <v>#REF!</v>
      </c>
      <c r="CQ27" s="49" t="e">
        <f t="shared" si="81"/>
        <v>#REF!</v>
      </c>
      <c r="CR27" s="49" t="e">
        <f t="shared" si="82"/>
        <v>#REF!</v>
      </c>
      <c r="CS27" s="49" t="e">
        <f t="shared" si="83"/>
        <v>#REF!</v>
      </c>
      <c r="CT27" s="49" t="e">
        <f t="shared" si="84"/>
        <v>#REF!</v>
      </c>
      <c r="CU27" s="49" t="e">
        <f t="shared" si="85"/>
        <v>#REF!</v>
      </c>
      <c r="CV27" s="46" t="e">
        <f t="shared" si="86"/>
        <v>#REF!</v>
      </c>
      <c r="CW27" s="50" t="e">
        <f t="shared" si="87"/>
        <v>#REF!</v>
      </c>
      <c r="CX27" s="50" t="e">
        <f t="shared" si="88"/>
        <v>#REF!</v>
      </c>
      <c r="CY27" s="50" t="e">
        <f t="shared" si="89"/>
        <v>#REF!</v>
      </c>
      <c r="CZ27" s="50" t="e">
        <f t="shared" si="90"/>
        <v>#REF!</v>
      </c>
      <c r="DA27" s="50" t="e">
        <f t="shared" si="91"/>
        <v>#REF!</v>
      </c>
      <c r="DB27" s="50" t="e">
        <f t="shared" si="92"/>
        <v>#REF!</v>
      </c>
      <c r="DC27" s="50" t="e">
        <f t="shared" si="93"/>
        <v>#REF!</v>
      </c>
      <c r="DD27" s="46" t="e">
        <f t="shared" si="94"/>
        <v>#REF!</v>
      </c>
      <c r="DE27" s="126" t="e">
        <f>'Учет 1б'!#REF!</f>
        <v>#REF!</v>
      </c>
      <c r="DG27" s="1">
        <f t="shared" si="95"/>
        <v>0</v>
      </c>
    </row>
    <row r="28" spans="1:111">
      <c r="A28" s="2">
        <f>'Учет 1б'!B30</f>
        <v>24</v>
      </c>
      <c r="B28" s="2" t="e">
        <f>'Учет 1б'!#REF!</f>
        <v>#REF!</v>
      </c>
      <c r="C28" s="2" t="e">
        <f>'Учет 1б'!#REF!</f>
        <v>#REF!</v>
      </c>
      <c r="D28" s="99" t="e">
        <f t="shared" si="0"/>
        <v>#REF!</v>
      </c>
      <c r="E28" s="98" t="e">
        <f>'Учет 1б'!#REF!</f>
        <v>#REF!</v>
      </c>
      <c r="F28" s="98" t="e">
        <f t="shared" si="1"/>
        <v>#REF!</v>
      </c>
      <c r="G28" s="99" t="e">
        <f t="shared" si="2"/>
        <v>#REF!</v>
      </c>
      <c r="H28" s="99" t="e">
        <f t="shared" si="3"/>
        <v>#REF!</v>
      </c>
      <c r="I28" s="99" t="e">
        <f t="shared" si="4"/>
        <v>#REF!</v>
      </c>
      <c r="J28" s="99" t="e">
        <f t="shared" si="5"/>
        <v>#REF!</v>
      </c>
      <c r="K28" s="99" t="e">
        <f t="shared" si="6"/>
        <v>#REF!</v>
      </c>
      <c r="L28" s="98" t="e">
        <f>'Учет 1б'!#REF!</f>
        <v>#REF!</v>
      </c>
      <c r="M28" s="98" t="e">
        <f t="shared" si="7"/>
        <v>#REF!</v>
      </c>
      <c r="N28" s="99" t="e">
        <f t="shared" si="8"/>
        <v>#REF!</v>
      </c>
      <c r="O28" s="99" t="e">
        <f t="shared" si="9"/>
        <v>#REF!</v>
      </c>
      <c r="P28" s="99" t="e">
        <f t="shared" si="10"/>
        <v>#REF!</v>
      </c>
      <c r="Q28" s="99" t="e">
        <f t="shared" si="11"/>
        <v>#REF!</v>
      </c>
      <c r="R28" s="99" t="e">
        <f t="shared" si="12"/>
        <v>#REF!</v>
      </c>
      <c r="S28" s="98" t="e">
        <f>'Учет 1б'!#REF!</f>
        <v>#REF!</v>
      </c>
      <c r="T28" s="98" t="e">
        <f t="shared" si="13"/>
        <v>#REF!</v>
      </c>
      <c r="U28" s="99" t="e">
        <f t="shared" si="14"/>
        <v>#REF!</v>
      </c>
      <c r="V28" s="99" t="e">
        <f t="shared" si="15"/>
        <v>#REF!</v>
      </c>
      <c r="W28" s="99" t="e">
        <f t="shared" si="16"/>
        <v>#REF!</v>
      </c>
      <c r="X28" s="99" t="e">
        <f t="shared" si="17"/>
        <v>#REF!</v>
      </c>
      <c r="Y28" s="99" t="e">
        <f t="shared" si="18"/>
        <v>#REF!</v>
      </c>
      <c r="Z28" s="98" t="e">
        <f>'Учет 1б'!#REF!</f>
        <v>#REF!</v>
      </c>
      <c r="AA28" s="98" t="e">
        <f t="shared" si="19"/>
        <v>#REF!</v>
      </c>
      <c r="AB28" s="99" t="e">
        <f t="shared" si="20"/>
        <v>#REF!</v>
      </c>
      <c r="AC28" s="99" t="e">
        <f t="shared" si="21"/>
        <v>#REF!</v>
      </c>
      <c r="AD28" s="99" t="e">
        <f t="shared" si="22"/>
        <v>#REF!</v>
      </c>
      <c r="AE28" s="99" t="e">
        <f t="shared" si="23"/>
        <v>#REF!</v>
      </c>
      <c r="AF28" s="99" t="e">
        <f t="shared" si="24"/>
        <v>#REF!</v>
      </c>
      <c r="AG28" s="98" t="e">
        <f>'Учет 1б'!#REF!</f>
        <v>#REF!</v>
      </c>
      <c r="AH28" s="98" t="e">
        <f t="shared" si="25"/>
        <v>#REF!</v>
      </c>
      <c r="AI28" s="99" t="e">
        <f t="shared" si="26"/>
        <v>#REF!</v>
      </c>
      <c r="AJ28" s="99" t="e">
        <f t="shared" si="27"/>
        <v>#REF!</v>
      </c>
      <c r="AK28" s="99" t="e">
        <f t="shared" si="28"/>
        <v>#REF!</v>
      </c>
      <c r="AL28" s="99" t="e">
        <f t="shared" si="29"/>
        <v>#REF!</v>
      </c>
      <c r="AM28" s="99" t="e">
        <f t="shared" si="30"/>
        <v>#REF!</v>
      </c>
      <c r="AN28" s="98" t="e">
        <f>'Учет 1б'!#REF!</f>
        <v>#REF!</v>
      </c>
      <c r="AO28" s="98" t="e">
        <f t="shared" si="31"/>
        <v>#REF!</v>
      </c>
      <c r="AP28" s="99" t="e">
        <f t="shared" si="32"/>
        <v>#REF!</v>
      </c>
      <c r="AQ28" s="99" t="e">
        <f t="shared" si="33"/>
        <v>#REF!</v>
      </c>
      <c r="AR28" s="99" t="e">
        <f t="shared" si="34"/>
        <v>#REF!</v>
      </c>
      <c r="AS28" s="99" t="e">
        <f t="shared" si="35"/>
        <v>#REF!</v>
      </c>
      <c r="AT28" s="99" t="e">
        <f t="shared" si="36"/>
        <v>#REF!</v>
      </c>
      <c r="AU28" s="98" t="e">
        <f>'Учет 1б'!#REF!</f>
        <v>#REF!</v>
      </c>
      <c r="AV28" s="98" t="e">
        <f t="shared" si="37"/>
        <v>#REF!</v>
      </c>
      <c r="AW28" s="99" t="e">
        <f t="shared" si="38"/>
        <v>#REF!</v>
      </c>
      <c r="AX28" s="99" t="e">
        <f t="shared" si="39"/>
        <v>#REF!</v>
      </c>
      <c r="AY28" s="99" t="e">
        <f t="shared" si="40"/>
        <v>#REF!</v>
      </c>
      <c r="AZ28" s="99" t="e">
        <f t="shared" si="41"/>
        <v>#REF!</v>
      </c>
      <c r="BA28" s="99" t="e">
        <f t="shared" si="42"/>
        <v>#REF!</v>
      </c>
      <c r="BB28" s="98" t="e">
        <f>'Учет 1б'!#REF!</f>
        <v>#REF!</v>
      </c>
      <c r="BC28" s="98" t="e">
        <f t="shared" si="43"/>
        <v>#REF!</v>
      </c>
      <c r="BD28" s="99" t="e">
        <f t="shared" si="44"/>
        <v>#REF!</v>
      </c>
      <c r="BE28" s="99" t="e">
        <f t="shared" si="45"/>
        <v>#REF!</v>
      </c>
      <c r="BF28" s="99" t="e">
        <f t="shared" si="46"/>
        <v>#REF!</v>
      </c>
      <c r="BG28" s="99" t="e">
        <f t="shared" si="47"/>
        <v>#REF!</v>
      </c>
      <c r="BH28" s="99" t="e">
        <f t="shared" si="48"/>
        <v>#REF!</v>
      </c>
      <c r="BI28" s="98" t="e">
        <f>'Учет 1б'!#REF!</f>
        <v>#REF!</v>
      </c>
      <c r="BJ28" s="98" t="e">
        <f t="shared" si="49"/>
        <v>#REF!</v>
      </c>
      <c r="BK28" s="99" t="e">
        <f t="shared" si="50"/>
        <v>#REF!</v>
      </c>
      <c r="BL28" s="99" t="e">
        <f t="shared" si="51"/>
        <v>#REF!</v>
      </c>
      <c r="BM28" s="99" t="e">
        <f t="shared" si="52"/>
        <v>#REF!</v>
      </c>
      <c r="BN28" s="99" t="e">
        <f t="shared" si="53"/>
        <v>#REF!</v>
      </c>
      <c r="BO28" s="99" t="e">
        <f t="shared" si="54"/>
        <v>#REF!</v>
      </c>
      <c r="BP28" s="52" t="e">
        <f>'Учет 1б'!#REF!</f>
        <v>#REF!</v>
      </c>
      <c r="BQ28" s="53" t="e">
        <f t="shared" si="55"/>
        <v>#REF!</v>
      </c>
      <c r="BR28" s="3" t="e">
        <f t="shared" si="56"/>
        <v>#REF!</v>
      </c>
      <c r="BS28" s="3" t="e">
        <f t="shared" si="57"/>
        <v>#REF!</v>
      </c>
      <c r="BT28" s="3" t="e">
        <f t="shared" si="58"/>
        <v>#REF!</v>
      </c>
      <c r="BU28" s="3" t="e">
        <f t="shared" si="59"/>
        <v>#REF!</v>
      </c>
      <c r="BV28" s="33" t="e">
        <f t="shared" si="60"/>
        <v>#REF!</v>
      </c>
      <c r="BW28" s="46" t="e">
        <f t="shared" si="61"/>
        <v>#REF!</v>
      </c>
      <c r="BX28" s="3" t="e">
        <f t="shared" si="62"/>
        <v>#REF!</v>
      </c>
      <c r="BY28" s="47" t="e">
        <f t="shared" si="63"/>
        <v>#REF!</v>
      </c>
      <c r="BZ28" s="47" t="e">
        <f t="shared" si="64"/>
        <v>#REF!</v>
      </c>
      <c r="CA28" s="47" t="e">
        <f t="shared" si="65"/>
        <v>#REF!</v>
      </c>
      <c r="CB28" s="47" t="e">
        <f t="shared" si="66"/>
        <v>#REF!</v>
      </c>
      <c r="CC28" s="47" t="e">
        <f t="shared" si="67"/>
        <v>#REF!</v>
      </c>
      <c r="CD28" s="47" t="e">
        <f t="shared" si="68"/>
        <v>#REF!</v>
      </c>
      <c r="CE28" s="47" t="e">
        <f t="shared" si="69"/>
        <v>#REF!</v>
      </c>
      <c r="CF28" s="46" t="e">
        <f t="shared" si="70"/>
        <v>#REF!</v>
      </c>
      <c r="CG28" s="48" t="e">
        <f t="shared" si="71"/>
        <v>#REF!</v>
      </c>
      <c r="CH28" s="48" t="e">
        <f t="shared" si="72"/>
        <v>#REF!</v>
      </c>
      <c r="CI28" s="48" t="e">
        <f t="shared" si="73"/>
        <v>#REF!</v>
      </c>
      <c r="CJ28" s="48" t="e">
        <f t="shared" si="74"/>
        <v>#REF!</v>
      </c>
      <c r="CK28" s="48" t="e">
        <f t="shared" si="75"/>
        <v>#REF!</v>
      </c>
      <c r="CL28" s="48" t="e">
        <f t="shared" si="76"/>
        <v>#REF!</v>
      </c>
      <c r="CM28" s="48" t="e">
        <f t="shared" si="77"/>
        <v>#REF!</v>
      </c>
      <c r="CN28" s="46" t="e">
        <f t="shared" si="78"/>
        <v>#REF!</v>
      </c>
      <c r="CO28" s="49" t="e">
        <f t="shared" si="79"/>
        <v>#REF!</v>
      </c>
      <c r="CP28" s="49" t="e">
        <f t="shared" si="80"/>
        <v>#REF!</v>
      </c>
      <c r="CQ28" s="49" t="e">
        <f t="shared" si="81"/>
        <v>#REF!</v>
      </c>
      <c r="CR28" s="49" t="e">
        <f t="shared" si="82"/>
        <v>#REF!</v>
      </c>
      <c r="CS28" s="49" t="e">
        <f t="shared" si="83"/>
        <v>#REF!</v>
      </c>
      <c r="CT28" s="49" t="e">
        <f t="shared" si="84"/>
        <v>#REF!</v>
      </c>
      <c r="CU28" s="49" t="e">
        <f t="shared" si="85"/>
        <v>#REF!</v>
      </c>
      <c r="CV28" s="46" t="e">
        <f t="shared" si="86"/>
        <v>#REF!</v>
      </c>
      <c r="CW28" s="50" t="e">
        <f t="shared" si="87"/>
        <v>#REF!</v>
      </c>
      <c r="CX28" s="50" t="e">
        <f t="shared" si="88"/>
        <v>#REF!</v>
      </c>
      <c r="CY28" s="50" t="e">
        <f t="shared" si="89"/>
        <v>#REF!</v>
      </c>
      <c r="CZ28" s="50" t="e">
        <f t="shared" si="90"/>
        <v>#REF!</v>
      </c>
      <c r="DA28" s="50" t="e">
        <f t="shared" si="91"/>
        <v>#REF!</v>
      </c>
      <c r="DB28" s="50" t="e">
        <f t="shared" si="92"/>
        <v>#REF!</v>
      </c>
      <c r="DC28" s="50" t="e">
        <f t="shared" si="93"/>
        <v>#REF!</v>
      </c>
      <c r="DD28" s="46" t="e">
        <f t="shared" si="94"/>
        <v>#REF!</v>
      </c>
      <c r="DE28" s="126" t="e">
        <f>'Учет 1б'!#REF!</f>
        <v>#REF!</v>
      </c>
      <c r="DG28" s="1">
        <f t="shared" si="95"/>
        <v>0</v>
      </c>
    </row>
    <row r="29" spans="1:111">
      <c r="A29" s="2">
        <f>'Учет 1б'!B37</f>
        <v>31</v>
      </c>
      <c r="B29" s="2" t="e">
        <f>'Учет 1б'!#REF!</f>
        <v>#REF!</v>
      </c>
      <c r="C29" s="2" t="e">
        <f>'Учет 1б'!#REF!</f>
        <v>#REF!</v>
      </c>
      <c r="D29" s="99" t="e">
        <f t="shared" si="0"/>
        <v>#REF!</v>
      </c>
      <c r="E29" s="98" t="e">
        <f>'Учет 1б'!#REF!</f>
        <v>#REF!</v>
      </c>
      <c r="F29" s="98" t="e">
        <f t="shared" si="1"/>
        <v>#REF!</v>
      </c>
      <c r="G29" s="99" t="e">
        <f t="shared" si="2"/>
        <v>#REF!</v>
      </c>
      <c r="H29" s="99" t="e">
        <f t="shared" si="3"/>
        <v>#REF!</v>
      </c>
      <c r="I29" s="99" t="e">
        <f t="shared" si="4"/>
        <v>#REF!</v>
      </c>
      <c r="J29" s="99" t="e">
        <f t="shared" si="5"/>
        <v>#REF!</v>
      </c>
      <c r="K29" s="99" t="e">
        <f t="shared" si="6"/>
        <v>#REF!</v>
      </c>
      <c r="L29" s="98" t="e">
        <f>'Учет 1б'!#REF!</f>
        <v>#REF!</v>
      </c>
      <c r="M29" s="98" t="e">
        <f t="shared" si="7"/>
        <v>#REF!</v>
      </c>
      <c r="N29" s="99" t="e">
        <f t="shared" si="8"/>
        <v>#REF!</v>
      </c>
      <c r="O29" s="99" t="e">
        <f t="shared" si="9"/>
        <v>#REF!</v>
      </c>
      <c r="P29" s="99" t="e">
        <f t="shared" si="10"/>
        <v>#REF!</v>
      </c>
      <c r="Q29" s="99" t="e">
        <f t="shared" si="11"/>
        <v>#REF!</v>
      </c>
      <c r="R29" s="99" t="e">
        <f t="shared" si="12"/>
        <v>#REF!</v>
      </c>
      <c r="S29" s="98" t="e">
        <f>'Учет 1б'!#REF!</f>
        <v>#REF!</v>
      </c>
      <c r="T29" s="98" t="e">
        <f t="shared" si="13"/>
        <v>#REF!</v>
      </c>
      <c r="U29" s="99" t="e">
        <f t="shared" si="14"/>
        <v>#REF!</v>
      </c>
      <c r="V29" s="99" t="e">
        <f t="shared" si="15"/>
        <v>#REF!</v>
      </c>
      <c r="W29" s="99" t="e">
        <f t="shared" si="16"/>
        <v>#REF!</v>
      </c>
      <c r="X29" s="99" t="e">
        <f t="shared" si="17"/>
        <v>#REF!</v>
      </c>
      <c r="Y29" s="99" t="e">
        <f t="shared" si="18"/>
        <v>#REF!</v>
      </c>
      <c r="Z29" s="98" t="e">
        <f>'Учет 1б'!#REF!</f>
        <v>#REF!</v>
      </c>
      <c r="AA29" s="98" t="e">
        <f t="shared" si="19"/>
        <v>#REF!</v>
      </c>
      <c r="AB29" s="99" t="e">
        <f t="shared" si="20"/>
        <v>#REF!</v>
      </c>
      <c r="AC29" s="99" t="e">
        <f t="shared" si="21"/>
        <v>#REF!</v>
      </c>
      <c r="AD29" s="99" t="e">
        <f t="shared" si="22"/>
        <v>#REF!</v>
      </c>
      <c r="AE29" s="99" t="e">
        <f t="shared" si="23"/>
        <v>#REF!</v>
      </c>
      <c r="AF29" s="99" t="e">
        <f t="shared" si="24"/>
        <v>#REF!</v>
      </c>
      <c r="AG29" s="98" t="e">
        <f>'Учет 1б'!#REF!</f>
        <v>#REF!</v>
      </c>
      <c r="AH29" s="98" t="e">
        <f t="shared" si="25"/>
        <v>#REF!</v>
      </c>
      <c r="AI29" s="99" t="e">
        <f t="shared" si="26"/>
        <v>#REF!</v>
      </c>
      <c r="AJ29" s="99" t="e">
        <f t="shared" si="27"/>
        <v>#REF!</v>
      </c>
      <c r="AK29" s="99" t="e">
        <f t="shared" si="28"/>
        <v>#REF!</v>
      </c>
      <c r="AL29" s="99" t="e">
        <f t="shared" si="29"/>
        <v>#REF!</v>
      </c>
      <c r="AM29" s="99" t="e">
        <f t="shared" si="30"/>
        <v>#REF!</v>
      </c>
      <c r="AN29" s="98" t="e">
        <f>'Учет 1б'!#REF!</f>
        <v>#REF!</v>
      </c>
      <c r="AO29" s="98" t="e">
        <f t="shared" si="31"/>
        <v>#REF!</v>
      </c>
      <c r="AP29" s="99" t="e">
        <f t="shared" si="32"/>
        <v>#REF!</v>
      </c>
      <c r="AQ29" s="99" t="e">
        <f t="shared" si="33"/>
        <v>#REF!</v>
      </c>
      <c r="AR29" s="99" t="e">
        <f t="shared" si="34"/>
        <v>#REF!</v>
      </c>
      <c r="AS29" s="99" t="e">
        <f t="shared" si="35"/>
        <v>#REF!</v>
      </c>
      <c r="AT29" s="99" t="e">
        <f t="shared" si="36"/>
        <v>#REF!</v>
      </c>
      <c r="AU29" s="98" t="e">
        <f>'Учет 1б'!#REF!</f>
        <v>#REF!</v>
      </c>
      <c r="AV29" s="98" t="e">
        <f t="shared" si="37"/>
        <v>#REF!</v>
      </c>
      <c r="AW29" s="99" t="e">
        <f t="shared" si="38"/>
        <v>#REF!</v>
      </c>
      <c r="AX29" s="99" t="e">
        <f t="shared" si="39"/>
        <v>#REF!</v>
      </c>
      <c r="AY29" s="99" t="e">
        <f t="shared" si="40"/>
        <v>#REF!</v>
      </c>
      <c r="AZ29" s="99" t="e">
        <f t="shared" si="41"/>
        <v>#REF!</v>
      </c>
      <c r="BA29" s="99" t="e">
        <f t="shared" si="42"/>
        <v>#REF!</v>
      </c>
      <c r="BB29" s="98" t="e">
        <f>'Учет 1б'!#REF!</f>
        <v>#REF!</v>
      </c>
      <c r="BC29" s="98" t="e">
        <f t="shared" si="43"/>
        <v>#REF!</v>
      </c>
      <c r="BD29" s="99" t="e">
        <f t="shared" si="44"/>
        <v>#REF!</v>
      </c>
      <c r="BE29" s="99" t="e">
        <f t="shared" si="45"/>
        <v>#REF!</v>
      </c>
      <c r="BF29" s="99" t="e">
        <f t="shared" si="46"/>
        <v>#REF!</v>
      </c>
      <c r="BG29" s="99" t="e">
        <f t="shared" si="47"/>
        <v>#REF!</v>
      </c>
      <c r="BH29" s="99" t="e">
        <f t="shared" si="48"/>
        <v>#REF!</v>
      </c>
      <c r="BI29" s="98" t="e">
        <f>'Учет 1б'!#REF!</f>
        <v>#REF!</v>
      </c>
      <c r="BJ29" s="98" t="e">
        <f t="shared" si="49"/>
        <v>#REF!</v>
      </c>
      <c r="BK29" s="99" t="e">
        <f t="shared" si="50"/>
        <v>#REF!</v>
      </c>
      <c r="BL29" s="99" t="e">
        <f t="shared" si="51"/>
        <v>#REF!</v>
      </c>
      <c r="BM29" s="99" t="e">
        <f t="shared" si="52"/>
        <v>#REF!</v>
      </c>
      <c r="BN29" s="99" t="e">
        <f t="shared" si="53"/>
        <v>#REF!</v>
      </c>
      <c r="BO29" s="99" t="e">
        <f t="shared" si="54"/>
        <v>#REF!</v>
      </c>
      <c r="BP29" s="52" t="e">
        <f>'Учет 1б'!#REF!</f>
        <v>#REF!</v>
      </c>
      <c r="BQ29" s="53" t="e">
        <f t="shared" si="55"/>
        <v>#REF!</v>
      </c>
      <c r="BR29" s="3" t="e">
        <f t="shared" si="56"/>
        <v>#REF!</v>
      </c>
      <c r="BS29" s="3" t="e">
        <f t="shared" si="57"/>
        <v>#REF!</v>
      </c>
      <c r="BT29" s="3" t="e">
        <f t="shared" si="58"/>
        <v>#REF!</v>
      </c>
      <c r="BU29" s="3" t="e">
        <f t="shared" si="59"/>
        <v>#REF!</v>
      </c>
      <c r="BV29" s="33" t="e">
        <f t="shared" si="60"/>
        <v>#REF!</v>
      </c>
      <c r="BW29" s="46" t="e">
        <f t="shared" si="61"/>
        <v>#REF!</v>
      </c>
      <c r="BX29" s="3" t="e">
        <f t="shared" si="62"/>
        <v>#REF!</v>
      </c>
      <c r="BY29" s="47" t="e">
        <f t="shared" si="63"/>
        <v>#REF!</v>
      </c>
      <c r="BZ29" s="47" t="e">
        <f t="shared" si="64"/>
        <v>#REF!</v>
      </c>
      <c r="CA29" s="47" t="e">
        <f t="shared" si="65"/>
        <v>#REF!</v>
      </c>
      <c r="CB29" s="47" t="e">
        <f t="shared" si="66"/>
        <v>#REF!</v>
      </c>
      <c r="CC29" s="47" t="e">
        <f t="shared" si="67"/>
        <v>#REF!</v>
      </c>
      <c r="CD29" s="47" t="e">
        <f t="shared" si="68"/>
        <v>#REF!</v>
      </c>
      <c r="CE29" s="47" t="e">
        <f t="shared" si="69"/>
        <v>#REF!</v>
      </c>
      <c r="CF29" s="46" t="e">
        <f t="shared" si="70"/>
        <v>#REF!</v>
      </c>
      <c r="CG29" s="48" t="e">
        <f t="shared" si="71"/>
        <v>#REF!</v>
      </c>
      <c r="CH29" s="48" t="e">
        <f t="shared" si="72"/>
        <v>#REF!</v>
      </c>
      <c r="CI29" s="48" t="e">
        <f t="shared" si="73"/>
        <v>#REF!</v>
      </c>
      <c r="CJ29" s="48" t="e">
        <f t="shared" si="74"/>
        <v>#REF!</v>
      </c>
      <c r="CK29" s="48" t="e">
        <f t="shared" si="75"/>
        <v>#REF!</v>
      </c>
      <c r="CL29" s="48" t="e">
        <f t="shared" si="76"/>
        <v>#REF!</v>
      </c>
      <c r="CM29" s="48" t="e">
        <f t="shared" si="77"/>
        <v>#REF!</v>
      </c>
      <c r="CN29" s="46" t="e">
        <f t="shared" si="78"/>
        <v>#REF!</v>
      </c>
      <c r="CO29" s="49" t="e">
        <f t="shared" si="79"/>
        <v>#REF!</v>
      </c>
      <c r="CP29" s="49" t="e">
        <f t="shared" si="80"/>
        <v>#REF!</v>
      </c>
      <c r="CQ29" s="49" t="e">
        <f t="shared" si="81"/>
        <v>#REF!</v>
      </c>
      <c r="CR29" s="49" t="e">
        <f t="shared" si="82"/>
        <v>#REF!</v>
      </c>
      <c r="CS29" s="49" t="e">
        <f t="shared" si="83"/>
        <v>#REF!</v>
      </c>
      <c r="CT29" s="49" t="e">
        <f t="shared" si="84"/>
        <v>#REF!</v>
      </c>
      <c r="CU29" s="49" t="e">
        <f t="shared" si="85"/>
        <v>#REF!</v>
      </c>
      <c r="CV29" s="46" t="e">
        <f t="shared" si="86"/>
        <v>#REF!</v>
      </c>
      <c r="CW29" s="50" t="e">
        <f t="shared" si="87"/>
        <v>#REF!</v>
      </c>
      <c r="CX29" s="50" t="e">
        <f t="shared" si="88"/>
        <v>#REF!</v>
      </c>
      <c r="CY29" s="50" t="e">
        <f t="shared" si="89"/>
        <v>#REF!</v>
      </c>
      <c r="CZ29" s="50" t="e">
        <f t="shared" si="90"/>
        <v>#REF!</v>
      </c>
      <c r="DA29" s="50" t="e">
        <f t="shared" si="91"/>
        <v>#REF!</v>
      </c>
      <c r="DB29" s="50" t="e">
        <f t="shared" si="92"/>
        <v>#REF!</v>
      </c>
      <c r="DC29" s="50" t="e">
        <f t="shared" si="93"/>
        <v>#REF!</v>
      </c>
      <c r="DD29" s="46" t="e">
        <f t="shared" si="94"/>
        <v>#REF!</v>
      </c>
      <c r="DE29" s="126" t="e">
        <f>'Учет 1б'!#REF!</f>
        <v>#REF!</v>
      </c>
      <c r="DG29" s="1">
        <f t="shared" si="95"/>
        <v>0</v>
      </c>
    </row>
    <row r="30" spans="1:111">
      <c r="A30" s="2">
        <f>'Учет 1б'!B38</f>
        <v>32</v>
      </c>
      <c r="B30" s="2" t="e">
        <f>'Учет 1б'!#REF!</f>
        <v>#REF!</v>
      </c>
      <c r="C30" s="2" t="e">
        <f>'Учет 1б'!#REF!</f>
        <v>#REF!</v>
      </c>
      <c r="D30" s="99" t="e">
        <f t="shared" si="0"/>
        <v>#REF!</v>
      </c>
      <c r="E30" s="98" t="e">
        <f>'Учет 1б'!#REF!</f>
        <v>#REF!</v>
      </c>
      <c r="F30" s="98" t="e">
        <f t="shared" si="1"/>
        <v>#REF!</v>
      </c>
      <c r="G30" s="99" t="e">
        <f t="shared" si="2"/>
        <v>#REF!</v>
      </c>
      <c r="H30" s="99" t="e">
        <f t="shared" si="3"/>
        <v>#REF!</v>
      </c>
      <c r="I30" s="99" t="e">
        <f t="shared" si="4"/>
        <v>#REF!</v>
      </c>
      <c r="J30" s="99" t="e">
        <f t="shared" si="5"/>
        <v>#REF!</v>
      </c>
      <c r="K30" s="99" t="e">
        <f t="shared" si="6"/>
        <v>#REF!</v>
      </c>
      <c r="L30" s="98" t="e">
        <f>'Учет 1б'!#REF!</f>
        <v>#REF!</v>
      </c>
      <c r="M30" s="98" t="e">
        <f t="shared" si="7"/>
        <v>#REF!</v>
      </c>
      <c r="N30" s="99" t="e">
        <f t="shared" si="8"/>
        <v>#REF!</v>
      </c>
      <c r="O30" s="99" t="e">
        <f t="shared" si="9"/>
        <v>#REF!</v>
      </c>
      <c r="P30" s="99" t="e">
        <f t="shared" si="10"/>
        <v>#REF!</v>
      </c>
      <c r="Q30" s="99" t="e">
        <f t="shared" si="11"/>
        <v>#REF!</v>
      </c>
      <c r="R30" s="99" t="e">
        <f t="shared" si="12"/>
        <v>#REF!</v>
      </c>
      <c r="S30" s="98" t="e">
        <f>'Учет 1б'!#REF!</f>
        <v>#REF!</v>
      </c>
      <c r="T30" s="98" t="e">
        <f t="shared" si="13"/>
        <v>#REF!</v>
      </c>
      <c r="U30" s="99" t="e">
        <f t="shared" si="14"/>
        <v>#REF!</v>
      </c>
      <c r="V30" s="99" t="e">
        <f t="shared" si="15"/>
        <v>#REF!</v>
      </c>
      <c r="W30" s="99" t="e">
        <f t="shared" si="16"/>
        <v>#REF!</v>
      </c>
      <c r="X30" s="99" t="e">
        <f t="shared" si="17"/>
        <v>#REF!</v>
      </c>
      <c r="Y30" s="99" t="e">
        <f t="shared" si="18"/>
        <v>#REF!</v>
      </c>
      <c r="Z30" s="98" t="e">
        <f>'Учет 1б'!#REF!</f>
        <v>#REF!</v>
      </c>
      <c r="AA30" s="98" t="e">
        <f t="shared" si="19"/>
        <v>#REF!</v>
      </c>
      <c r="AB30" s="99" t="e">
        <f t="shared" si="20"/>
        <v>#REF!</v>
      </c>
      <c r="AC30" s="99" t="e">
        <f t="shared" si="21"/>
        <v>#REF!</v>
      </c>
      <c r="AD30" s="99" t="e">
        <f t="shared" si="22"/>
        <v>#REF!</v>
      </c>
      <c r="AE30" s="99" t="e">
        <f t="shared" si="23"/>
        <v>#REF!</v>
      </c>
      <c r="AF30" s="99" t="e">
        <f t="shared" si="24"/>
        <v>#REF!</v>
      </c>
      <c r="AG30" s="98" t="e">
        <f>'Учет 1б'!#REF!</f>
        <v>#REF!</v>
      </c>
      <c r="AH30" s="98" t="e">
        <f t="shared" si="25"/>
        <v>#REF!</v>
      </c>
      <c r="AI30" s="99" t="e">
        <f t="shared" si="26"/>
        <v>#REF!</v>
      </c>
      <c r="AJ30" s="99" t="e">
        <f t="shared" si="27"/>
        <v>#REF!</v>
      </c>
      <c r="AK30" s="99" t="e">
        <f t="shared" si="28"/>
        <v>#REF!</v>
      </c>
      <c r="AL30" s="99" t="e">
        <f t="shared" si="29"/>
        <v>#REF!</v>
      </c>
      <c r="AM30" s="99" t="e">
        <f t="shared" si="30"/>
        <v>#REF!</v>
      </c>
      <c r="AN30" s="98" t="e">
        <f>'Учет 1б'!#REF!</f>
        <v>#REF!</v>
      </c>
      <c r="AO30" s="98" t="e">
        <f t="shared" si="31"/>
        <v>#REF!</v>
      </c>
      <c r="AP30" s="99" t="e">
        <f t="shared" si="32"/>
        <v>#REF!</v>
      </c>
      <c r="AQ30" s="99" t="e">
        <f t="shared" si="33"/>
        <v>#REF!</v>
      </c>
      <c r="AR30" s="99" t="e">
        <f t="shared" si="34"/>
        <v>#REF!</v>
      </c>
      <c r="AS30" s="99" t="e">
        <f t="shared" si="35"/>
        <v>#REF!</v>
      </c>
      <c r="AT30" s="99" t="e">
        <f t="shared" si="36"/>
        <v>#REF!</v>
      </c>
      <c r="AU30" s="98" t="e">
        <f>'Учет 1б'!#REF!</f>
        <v>#REF!</v>
      </c>
      <c r="AV30" s="98" t="e">
        <f t="shared" si="37"/>
        <v>#REF!</v>
      </c>
      <c r="AW30" s="99" t="e">
        <f t="shared" si="38"/>
        <v>#REF!</v>
      </c>
      <c r="AX30" s="99" t="e">
        <f t="shared" si="39"/>
        <v>#REF!</v>
      </c>
      <c r="AY30" s="99" t="e">
        <f t="shared" si="40"/>
        <v>#REF!</v>
      </c>
      <c r="AZ30" s="99" t="e">
        <f t="shared" si="41"/>
        <v>#REF!</v>
      </c>
      <c r="BA30" s="99" t="e">
        <f t="shared" si="42"/>
        <v>#REF!</v>
      </c>
      <c r="BB30" s="98" t="e">
        <f>'Учет 1б'!#REF!</f>
        <v>#REF!</v>
      </c>
      <c r="BC30" s="98" t="e">
        <f t="shared" si="43"/>
        <v>#REF!</v>
      </c>
      <c r="BD30" s="99" t="e">
        <f t="shared" si="44"/>
        <v>#REF!</v>
      </c>
      <c r="BE30" s="99" t="e">
        <f t="shared" si="45"/>
        <v>#REF!</v>
      </c>
      <c r="BF30" s="99" t="e">
        <f t="shared" si="46"/>
        <v>#REF!</v>
      </c>
      <c r="BG30" s="99" t="e">
        <f t="shared" si="47"/>
        <v>#REF!</v>
      </c>
      <c r="BH30" s="99" t="e">
        <f t="shared" si="48"/>
        <v>#REF!</v>
      </c>
      <c r="BI30" s="98" t="e">
        <f>'Учет 1б'!#REF!</f>
        <v>#REF!</v>
      </c>
      <c r="BJ30" s="98" t="e">
        <f t="shared" si="49"/>
        <v>#REF!</v>
      </c>
      <c r="BK30" s="99" t="e">
        <f t="shared" si="50"/>
        <v>#REF!</v>
      </c>
      <c r="BL30" s="99" t="e">
        <f t="shared" si="51"/>
        <v>#REF!</v>
      </c>
      <c r="BM30" s="99" t="e">
        <f t="shared" si="52"/>
        <v>#REF!</v>
      </c>
      <c r="BN30" s="99" t="e">
        <f t="shared" si="53"/>
        <v>#REF!</v>
      </c>
      <c r="BO30" s="99" t="e">
        <f t="shared" si="54"/>
        <v>#REF!</v>
      </c>
      <c r="BP30" s="52" t="e">
        <f>'Учет 1б'!#REF!</f>
        <v>#REF!</v>
      </c>
      <c r="BQ30" s="53" t="e">
        <f t="shared" si="55"/>
        <v>#REF!</v>
      </c>
      <c r="BR30" s="3" t="e">
        <f t="shared" si="56"/>
        <v>#REF!</v>
      </c>
      <c r="BS30" s="3" t="e">
        <f t="shared" si="57"/>
        <v>#REF!</v>
      </c>
      <c r="BT30" s="3" t="e">
        <f t="shared" si="58"/>
        <v>#REF!</v>
      </c>
      <c r="BU30" s="3" t="e">
        <f t="shared" si="59"/>
        <v>#REF!</v>
      </c>
      <c r="BV30" s="33" t="e">
        <f t="shared" si="60"/>
        <v>#REF!</v>
      </c>
      <c r="BW30" s="46" t="e">
        <f t="shared" si="61"/>
        <v>#REF!</v>
      </c>
      <c r="BX30" s="3" t="e">
        <f t="shared" si="62"/>
        <v>#REF!</v>
      </c>
      <c r="BY30" s="47" t="e">
        <f t="shared" si="63"/>
        <v>#REF!</v>
      </c>
      <c r="BZ30" s="47" t="e">
        <f t="shared" si="64"/>
        <v>#REF!</v>
      </c>
      <c r="CA30" s="47" t="e">
        <f t="shared" si="65"/>
        <v>#REF!</v>
      </c>
      <c r="CB30" s="47" t="e">
        <f t="shared" si="66"/>
        <v>#REF!</v>
      </c>
      <c r="CC30" s="47" t="e">
        <f t="shared" si="67"/>
        <v>#REF!</v>
      </c>
      <c r="CD30" s="47" t="e">
        <f t="shared" si="68"/>
        <v>#REF!</v>
      </c>
      <c r="CE30" s="47" t="e">
        <f t="shared" si="69"/>
        <v>#REF!</v>
      </c>
      <c r="CF30" s="46" t="e">
        <f t="shared" si="70"/>
        <v>#REF!</v>
      </c>
      <c r="CG30" s="48" t="e">
        <f t="shared" si="71"/>
        <v>#REF!</v>
      </c>
      <c r="CH30" s="48" t="e">
        <f t="shared" si="72"/>
        <v>#REF!</v>
      </c>
      <c r="CI30" s="48" t="e">
        <f t="shared" si="73"/>
        <v>#REF!</v>
      </c>
      <c r="CJ30" s="48" t="e">
        <f t="shared" si="74"/>
        <v>#REF!</v>
      </c>
      <c r="CK30" s="48" t="e">
        <f t="shared" si="75"/>
        <v>#REF!</v>
      </c>
      <c r="CL30" s="48" t="e">
        <f t="shared" si="76"/>
        <v>#REF!</v>
      </c>
      <c r="CM30" s="48" t="e">
        <f t="shared" si="77"/>
        <v>#REF!</v>
      </c>
      <c r="CN30" s="46" t="e">
        <f t="shared" si="78"/>
        <v>#REF!</v>
      </c>
      <c r="CO30" s="49" t="e">
        <f t="shared" si="79"/>
        <v>#REF!</v>
      </c>
      <c r="CP30" s="49" t="e">
        <f t="shared" si="80"/>
        <v>#REF!</v>
      </c>
      <c r="CQ30" s="49" t="e">
        <f t="shared" si="81"/>
        <v>#REF!</v>
      </c>
      <c r="CR30" s="49" t="e">
        <f t="shared" si="82"/>
        <v>#REF!</v>
      </c>
      <c r="CS30" s="49" t="e">
        <f t="shared" si="83"/>
        <v>#REF!</v>
      </c>
      <c r="CT30" s="49" t="e">
        <f t="shared" si="84"/>
        <v>#REF!</v>
      </c>
      <c r="CU30" s="49" t="e">
        <f t="shared" si="85"/>
        <v>#REF!</v>
      </c>
      <c r="CV30" s="46" t="e">
        <f t="shared" si="86"/>
        <v>#REF!</v>
      </c>
      <c r="CW30" s="50" t="e">
        <f t="shared" si="87"/>
        <v>#REF!</v>
      </c>
      <c r="CX30" s="50" t="e">
        <f t="shared" si="88"/>
        <v>#REF!</v>
      </c>
      <c r="CY30" s="50" t="e">
        <f t="shared" si="89"/>
        <v>#REF!</v>
      </c>
      <c r="CZ30" s="50" t="e">
        <f t="shared" si="90"/>
        <v>#REF!</v>
      </c>
      <c r="DA30" s="50" t="e">
        <f t="shared" si="91"/>
        <v>#REF!</v>
      </c>
      <c r="DB30" s="50" t="e">
        <f t="shared" si="92"/>
        <v>#REF!</v>
      </c>
      <c r="DC30" s="50" t="e">
        <f t="shared" si="93"/>
        <v>#REF!</v>
      </c>
      <c r="DD30" s="46" t="e">
        <f t="shared" si="94"/>
        <v>#REF!</v>
      </c>
      <c r="DE30" s="126" t="e">
        <f>'Учет 1б'!#REF!</f>
        <v>#REF!</v>
      </c>
      <c r="DG30" s="1">
        <f t="shared" si="95"/>
        <v>0</v>
      </c>
    </row>
    <row r="31" spans="1:111">
      <c r="A31" s="2">
        <f>'Учет 1б'!B39</f>
        <v>33</v>
      </c>
      <c r="B31" s="2" t="e">
        <f>'Учет 1б'!#REF!</f>
        <v>#REF!</v>
      </c>
      <c r="C31" s="2" t="e">
        <f>'Учет 1б'!#REF!</f>
        <v>#REF!</v>
      </c>
      <c r="D31" s="99" t="e">
        <f t="shared" si="0"/>
        <v>#REF!</v>
      </c>
      <c r="E31" s="98" t="e">
        <f>'Учет 1б'!#REF!</f>
        <v>#REF!</v>
      </c>
      <c r="F31" s="98" t="e">
        <f t="shared" si="1"/>
        <v>#REF!</v>
      </c>
      <c r="G31" s="99" t="e">
        <f t="shared" si="2"/>
        <v>#REF!</v>
      </c>
      <c r="H31" s="99" t="e">
        <f t="shared" si="3"/>
        <v>#REF!</v>
      </c>
      <c r="I31" s="99" t="e">
        <f t="shared" si="4"/>
        <v>#REF!</v>
      </c>
      <c r="J31" s="99" t="e">
        <f t="shared" si="5"/>
        <v>#REF!</v>
      </c>
      <c r="K31" s="99" t="e">
        <f t="shared" si="6"/>
        <v>#REF!</v>
      </c>
      <c r="L31" s="98" t="e">
        <f>'Учет 1б'!#REF!</f>
        <v>#REF!</v>
      </c>
      <c r="M31" s="98" t="e">
        <f t="shared" si="7"/>
        <v>#REF!</v>
      </c>
      <c r="N31" s="99" t="e">
        <f t="shared" si="8"/>
        <v>#REF!</v>
      </c>
      <c r="O31" s="99" t="e">
        <f t="shared" si="9"/>
        <v>#REF!</v>
      </c>
      <c r="P31" s="99" t="e">
        <f t="shared" si="10"/>
        <v>#REF!</v>
      </c>
      <c r="Q31" s="99" t="e">
        <f t="shared" si="11"/>
        <v>#REF!</v>
      </c>
      <c r="R31" s="99" t="e">
        <f t="shared" si="12"/>
        <v>#REF!</v>
      </c>
      <c r="S31" s="98" t="e">
        <f>'Учет 1б'!#REF!</f>
        <v>#REF!</v>
      </c>
      <c r="T31" s="98" t="e">
        <f t="shared" si="13"/>
        <v>#REF!</v>
      </c>
      <c r="U31" s="99" t="e">
        <f t="shared" si="14"/>
        <v>#REF!</v>
      </c>
      <c r="V31" s="99" t="e">
        <f t="shared" si="15"/>
        <v>#REF!</v>
      </c>
      <c r="W31" s="99" t="e">
        <f t="shared" si="16"/>
        <v>#REF!</v>
      </c>
      <c r="X31" s="99" t="e">
        <f t="shared" si="17"/>
        <v>#REF!</v>
      </c>
      <c r="Y31" s="99" t="e">
        <f t="shared" si="18"/>
        <v>#REF!</v>
      </c>
      <c r="Z31" s="98" t="e">
        <f>'Учет 1б'!#REF!</f>
        <v>#REF!</v>
      </c>
      <c r="AA31" s="98" t="e">
        <f t="shared" si="19"/>
        <v>#REF!</v>
      </c>
      <c r="AB31" s="99" t="e">
        <f t="shared" si="20"/>
        <v>#REF!</v>
      </c>
      <c r="AC31" s="99" t="e">
        <f t="shared" si="21"/>
        <v>#REF!</v>
      </c>
      <c r="AD31" s="99" t="e">
        <f t="shared" si="22"/>
        <v>#REF!</v>
      </c>
      <c r="AE31" s="99" t="e">
        <f t="shared" si="23"/>
        <v>#REF!</v>
      </c>
      <c r="AF31" s="99" t="e">
        <f t="shared" si="24"/>
        <v>#REF!</v>
      </c>
      <c r="AG31" s="98" t="e">
        <f>'Учет 1б'!#REF!</f>
        <v>#REF!</v>
      </c>
      <c r="AH31" s="98" t="e">
        <f t="shared" si="25"/>
        <v>#REF!</v>
      </c>
      <c r="AI31" s="99" t="e">
        <f t="shared" si="26"/>
        <v>#REF!</v>
      </c>
      <c r="AJ31" s="99" t="e">
        <f t="shared" si="27"/>
        <v>#REF!</v>
      </c>
      <c r="AK31" s="99" t="e">
        <f t="shared" si="28"/>
        <v>#REF!</v>
      </c>
      <c r="AL31" s="99" t="e">
        <f t="shared" si="29"/>
        <v>#REF!</v>
      </c>
      <c r="AM31" s="99" t="e">
        <f t="shared" si="30"/>
        <v>#REF!</v>
      </c>
      <c r="AN31" s="98" t="e">
        <f>'Учет 1б'!#REF!</f>
        <v>#REF!</v>
      </c>
      <c r="AO31" s="98" t="e">
        <f t="shared" si="31"/>
        <v>#REF!</v>
      </c>
      <c r="AP31" s="99" t="e">
        <f t="shared" si="32"/>
        <v>#REF!</v>
      </c>
      <c r="AQ31" s="99" t="e">
        <f t="shared" si="33"/>
        <v>#REF!</v>
      </c>
      <c r="AR31" s="99" t="e">
        <f t="shared" si="34"/>
        <v>#REF!</v>
      </c>
      <c r="AS31" s="99" t="e">
        <f t="shared" si="35"/>
        <v>#REF!</v>
      </c>
      <c r="AT31" s="99" t="e">
        <f t="shared" si="36"/>
        <v>#REF!</v>
      </c>
      <c r="AU31" s="98" t="e">
        <f>'Учет 1б'!#REF!</f>
        <v>#REF!</v>
      </c>
      <c r="AV31" s="98" t="e">
        <f t="shared" si="37"/>
        <v>#REF!</v>
      </c>
      <c r="AW31" s="99" t="e">
        <f t="shared" si="38"/>
        <v>#REF!</v>
      </c>
      <c r="AX31" s="99" t="e">
        <f t="shared" si="39"/>
        <v>#REF!</v>
      </c>
      <c r="AY31" s="99" t="e">
        <f t="shared" si="40"/>
        <v>#REF!</v>
      </c>
      <c r="AZ31" s="99" t="e">
        <f t="shared" si="41"/>
        <v>#REF!</v>
      </c>
      <c r="BA31" s="99" t="e">
        <f t="shared" si="42"/>
        <v>#REF!</v>
      </c>
      <c r="BB31" s="98" t="e">
        <f>'Учет 1б'!#REF!</f>
        <v>#REF!</v>
      </c>
      <c r="BC31" s="98" t="e">
        <f t="shared" si="43"/>
        <v>#REF!</v>
      </c>
      <c r="BD31" s="99" t="e">
        <f t="shared" si="44"/>
        <v>#REF!</v>
      </c>
      <c r="BE31" s="99" t="e">
        <f t="shared" si="45"/>
        <v>#REF!</v>
      </c>
      <c r="BF31" s="99" t="e">
        <f t="shared" si="46"/>
        <v>#REF!</v>
      </c>
      <c r="BG31" s="99" t="e">
        <f t="shared" si="47"/>
        <v>#REF!</v>
      </c>
      <c r="BH31" s="99" t="e">
        <f t="shared" si="48"/>
        <v>#REF!</v>
      </c>
      <c r="BI31" s="98" t="e">
        <f>'Учет 1б'!#REF!</f>
        <v>#REF!</v>
      </c>
      <c r="BJ31" s="98" t="e">
        <f t="shared" si="49"/>
        <v>#REF!</v>
      </c>
      <c r="BK31" s="99" t="e">
        <f t="shared" si="50"/>
        <v>#REF!</v>
      </c>
      <c r="BL31" s="99" t="e">
        <f t="shared" si="51"/>
        <v>#REF!</v>
      </c>
      <c r="BM31" s="99" t="e">
        <f t="shared" si="52"/>
        <v>#REF!</v>
      </c>
      <c r="BN31" s="99" t="e">
        <f t="shared" si="53"/>
        <v>#REF!</v>
      </c>
      <c r="BO31" s="99" t="e">
        <f t="shared" si="54"/>
        <v>#REF!</v>
      </c>
      <c r="BP31" s="52" t="e">
        <f>'Учет 1б'!#REF!</f>
        <v>#REF!</v>
      </c>
      <c r="BQ31" s="53" t="e">
        <f t="shared" si="55"/>
        <v>#REF!</v>
      </c>
      <c r="BR31" s="3" t="e">
        <f t="shared" si="56"/>
        <v>#REF!</v>
      </c>
      <c r="BS31" s="3" t="e">
        <f t="shared" si="57"/>
        <v>#REF!</v>
      </c>
      <c r="BT31" s="3" t="e">
        <f t="shared" si="58"/>
        <v>#REF!</v>
      </c>
      <c r="BU31" s="3" t="e">
        <f t="shared" si="59"/>
        <v>#REF!</v>
      </c>
      <c r="BV31" s="33" t="e">
        <f t="shared" si="60"/>
        <v>#REF!</v>
      </c>
      <c r="BW31" s="46" t="e">
        <f t="shared" si="61"/>
        <v>#REF!</v>
      </c>
      <c r="BX31" s="3" t="e">
        <f t="shared" si="62"/>
        <v>#REF!</v>
      </c>
      <c r="BY31" s="47" t="e">
        <f t="shared" si="63"/>
        <v>#REF!</v>
      </c>
      <c r="BZ31" s="47" t="e">
        <f t="shared" si="64"/>
        <v>#REF!</v>
      </c>
      <c r="CA31" s="47" t="e">
        <f t="shared" si="65"/>
        <v>#REF!</v>
      </c>
      <c r="CB31" s="47" t="e">
        <f t="shared" si="66"/>
        <v>#REF!</v>
      </c>
      <c r="CC31" s="47" t="e">
        <f t="shared" si="67"/>
        <v>#REF!</v>
      </c>
      <c r="CD31" s="47" t="e">
        <f t="shared" si="68"/>
        <v>#REF!</v>
      </c>
      <c r="CE31" s="47" t="e">
        <f t="shared" si="69"/>
        <v>#REF!</v>
      </c>
      <c r="CF31" s="46" t="e">
        <f t="shared" si="70"/>
        <v>#REF!</v>
      </c>
      <c r="CG31" s="48" t="e">
        <f t="shared" si="71"/>
        <v>#REF!</v>
      </c>
      <c r="CH31" s="48" t="e">
        <f t="shared" si="72"/>
        <v>#REF!</v>
      </c>
      <c r="CI31" s="48" t="e">
        <f t="shared" si="73"/>
        <v>#REF!</v>
      </c>
      <c r="CJ31" s="48" t="e">
        <f t="shared" si="74"/>
        <v>#REF!</v>
      </c>
      <c r="CK31" s="48" t="e">
        <f t="shared" si="75"/>
        <v>#REF!</v>
      </c>
      <c r="CL31" s="48" t="e">
        <f t="shared" si="76"/>
        <v>#REF!</v>
      </c>
      <c r="CM31" s="48" t="e">
        <f t="shared" si="77"/>
        <v>#REF!</v>
      </c>
      <c r="CN31" s="46" t="e">
        <f t="shared" si="78"/>
        <v>#REF!</v>
      </c>
      <c r="CO31" s="49" t="e">
        <f t="shared" si="79"/>
        <v>#REF!</v>
      </c>
      <c r="CP31" s="49" t="e">
        <f t="shared" si="80"/>
        <v>#REF!</v>
      </c>
      <c r="CQ31" s="49" t="e">
        <f t="shared" si="81"/>
        <v>#REF!</v>
      </c>
      <c r="CR31" s="49" t="e">
        <f t="shared" si="82"/>
        <v>#REF!</v>
      </c>
      <c r="CS31" s="49" t="e">
        <f t="shared" si="83"/>
        <v>#REF!</v>
      </c>
      <c r="CT31" s="49" t="e">
        <f t="shared" si="84"/>
        <v>#REF!</v>
      </c>
      <c r="CU31" s="49" t="e">
        <f t="shared" si="85"/>
        <v>#REF!</v>
      </c>
      <c r="CV31" s="46" t="e">
        <f t="shared" si="86"/>
        <v>#REF!</v>
      </c>
      <c r="CW31" s="50" t="e">
        <f t="shared" si="87"/>
        <v>#REF!</v>
      </c>
      <c r="CX31" s="50" t="e">
        <f t="shared" si="88"/>
        <v>#REF!</v>
      </c>
      <c r="CY31" s="50" t="e">
        <f t="shared" si="89"/>
        <v>#REF!</v>
      </c>
      <c r="CZ31" s="50" t="e">
        <f t="shared" si="90"/>
        <v>#REF!</v>
      </c>
      <c r="DA31" s="50" t="e">
        <f t="shared" si="91"/>
        <v>#REF!</v>
      </c>
      <c r="DB31" s="50" t="e">
        <f t="shared" si="92"/>
        <v>#REF!</v>
      </c>
      <c r="DC31" s="50" t="e">
        <f t="shared" si="93"/>
        <v>#REF!</v>
      </c>
      <c r="DD31" s="46" t="e">
        <f t="shared" si="94"/>
        <v>#REF!</v>
      </c>
      <c r="DE31" s="126" t="e">
        <f>'Учет 1б'!#REF!</f>
        <v>#REF!</v>
      </c>
      <c r="DG31" s="1">
        <f t="shared" si="95"/>
        <v>0</v>
      </c>
    </row>
    <row r="32" spans="1:111">
      <c r="A32" s="2">
        <f>'Учет 1б'!B40</f>
        <v>34</v>
      </c>
      <c r="B32" s="2" t="e">
        <f>'Учет 1б'!#REF!</f>
        <v>#REF!</v>
      </c>
      <c r="C32" s="2" t="e">
        <f>'Учет 1б'!#REF!</f>
        <v>#REF!</v>
      </c>
      <c r="D32" s="99" t="e">
        <f t="shared" si="0"/>
        <v>#REF!</v>
      </c>
      <c r="E32" s="98" t="e">
        <f>'Учет 1б'!#REF!</f>
        <v>#REF!</v>
      </c>
      <c r="F32" s="98" t="e">
        <f t="shared" si="1"/>
        <v>#REF!</v>
      </c>
      <c r="G32" s="99" t="e">
        <f t="shared" si="2"/>
        <v>#REF!</v>
      </c>
      <c r="H32" s="99" t="e">
        <f t="shared" si="3"/>
        <v>#REF!</v>
      </c>
      <c r="I32" s="99" t="e">
        <f t="shared" si="4"/>
        <v>#REF!</v>
      </c>
      <c r="J32" s="99" t="e">
        <f t="shared" si="5"/>
        <v>#REF!</v>
      </c>
      <c r="K32" s="99" t="e">
        <f t="shared" si="6"/>
        <v>#REF!</v>
      </c>
      <c r="L32" s="98" t="e">
        <f>'Учет 1б'!#REF!</f>
        <v>#REF!</v>
      </c>
      <c r="M32" s="98" t="e">
        <f t="shared" si="7"/>
        <v>#REF!</v>
      </c>
      <c r="N32" s="99" t="e">
        <f t="shared" si="8"/>
        <v>#REF!</v>
      </c>
      <c r="O32" s="99" t="e">
        <f t="shared" si="9"/>
        <v>#REF!</v>
      </c>
      <c r="P32" s="99" t="e">
        <f t="shared" si="10"/>
        <v>#REF!</v>
      </c>
      <c r="Q32" s="99" t="e">
        <f t="shared" si="11"/>
        <v>#REF!</v>
      </c>
      <c r="R32" s="99" t="e">
        <f t="shared" si="12"/>
        <v>#REF!</v>
      </c>
      <c r="S32" s="98" t="e">
        <f>'Учет 1б'!#REF!</f>
        <v>#REF!</v>
      </c>
      <c r="T32" s="98" t="e">
        <f t="shared" si="13"/>
        <v>#REF!</v>
      </c>
      <c r="U32" s="99" t="e">
        <f t="shared" si="14"/>
        <v>#REF!</v>
      </c>
      <c r="V32" s="99" t="e">
        <f t="shared" si="15"/>
        <v>#REF!</v>
      </c>
      <c r="W32" s="99" t="e">
        <f t="shared" si="16"/>
        <v>#REF!</v>
      </c>
      <c r="X32" s="99" t="e">
        <f t="shared" si="17"/>
        <v>#REF!</v>
      </c>
      <c r="Y32" s="99" t="e">
        <f t="shared" si="18"/>
        <v>#REF!</v>
      </c>
      <c r="Z32" s="98" t="e">
        <f>'Учет 1б'!#REF!</f>
        <v>#REF!</v>
      </c>
      <c r="AA32" s="98" t="e">
        <f t="shared" si="19"/>
        <v>#REF!</v>
      </c>
      <c r="AB32" s="99" t="e">
        <f t="shared" si="20"/>
        <v>#REF!</v>
      </c>
      <c r="AC32" s="99" t="e">
        <f t="shared" si="21"/>
        <v>#REF!</v>
      </c>
      <c r="AD32" s="99" t="e">
        <f t="shared" si="22"/>
        <v>#REF!</v>
      </c>
      <c r="AE32" s="99" t="e">
        <f t="shared" si="23"/>
        <v>#REF!</v>
      </c>
      <c r="AF32" s="99" t="e">
        <f t="shared" si="24"/>
        <v>#REF!</v>
      </c>
      <c r="AG32" s="98" t="e">
        <f>'Учет 1б'!#REF!</f>
        <v>#REF!</v>
      </c>
      <c r="AH32" s="98" t="e">
        <f t="shared" si="25"/>
        <v>#REF!</v>
      </c>
      <c r="AI32" s="99" t="e">
        <f t="shared" si="26"/>
        <v>#REF!</v>
      </c>
      <c r="AJ32" s="99" t="e">
        <f t="shared" si="27"/>
        <v>#REF!</v>
      </c>
      <c r="AK32" s="99" t="e">
        <f t="shared" si="28"/>
        <v>#REF!</v>
      </c>
      <c r="AL32" s="99" t="e">
        <f t="shared" si="29"/>
        <v>#REF!</v>
      </c>
      <c r="AM32" s="99" t="e">
        <f t="shared" si="30"/>
        <v>#REF!</v>
      </c>
      <c r="AN32" s="98" t="e">
        <f>'Учет 1б'!#REF!</f>
        <v>#REF!</v>
      </c>
      <c r="AO32" s="98" t="e">
        <f t="shared" si="31"/>
        <v>#REF!</v>
      </c>
      <c r="AP32" s="99" t="e">
        <f t="shared" si="32"/>
        <v>#REF!</v>
      </c>
      <c r="AQ32" s="99" t="e">
        <f t="shared" si="33"/>
        <v>#REF!</v>
      </c>
      <c r="AR32" s="99" t="e">
        <f t="shared" si="34"/>
        <v>#REF!</v>
      </c>
      <c r="AS32" s="99" t="e">
        <f t="shared" si="35"/>
        <v>#REF!</v>
      </c>
      <c r="AT32" s="99" t="e">
        <f t="shared" si="36"/>
        <v>#REF!</v>
      </c>
      <c r="AU32" s="98" t="e">
        <f>'Учет 1б'!#REF!</f>
        <v>#REF!</v>
      </c>
      <c r="AV32" s="98" t="e">
        <f t="shared" si="37"/>
        <v>#REF!</v>
      </c>
      <c r="AW32" s="99" t="e">
        <f t="shared" si="38"/>
        <v>#REF!</v>
      </c>
      <c r="AX32" s="99" t="e">
        <f t="shared" si="39"/>
        <v>#REF!</v>
      </c>
      <c r="AY32" s="99" t="e">
        <f t="shared" si="40"/>
        <v>#REF!</v>
      </c>
      <c r="AZ32" s="99" t="e">
        <f t="shared" si="41"/>
        <v>#REF!</v>
      </c>
      <c r="BA32" s="99" t="e">
        <f t="shared" si="42"/>
        <v>#REF!</v>
      </c>
      <c r="BB32" s="98" t="e">
        <f>'Учет 1б'!#REF!</f>
        <v>#REF!</v>
      </c>
      <c r="BC32" s="98" t="e">
        <f t="shared" si="43"/>
        <v>#REF!</v>
      </c>
      <c r="BD32" s="99" t="e">
        <f t="shared" si="44"/>
        <v>#REF!</v>
      </c>
      <c r="BE32" s="99" t="e">
        <f t="shared" si="45"/>
        <v>#REF!</v>
      </c>
      <c r="BF32" s="99" t="e">
        <f t="shared" si="46"/>
        <v>#REF!</v>
      </c>
      <c r="BG32" s="99" t="e">
        <f t="shared" si="47"/>
        <v>#REF!</v>
      </c>
      <c r="BH32" s="99" t="e">
        <f t="shared" si="48"/>
        <v>#REF!</v>
      </c>
      <c r="BI32" s="98" t="e">
        <f>'Учет 1б'!#REF!</f>
        <v>#REF!</v>
      </c>
      <c r="BJ32" s="98" t="e">
        <f t="shared" si="49"/>
        <v>#REF!</v>
      </c>
      <c r="BK32" s="99" t="e">
        <f t="shared" si="50"/>
        <v>#REF!</v>
      </c>
      <c r="BL32" s="99" t="e">
        <f t="shared" si="51"/>
        <v>#REF!</v>
      </c>
      <c r="BM32" s="99" t="e">
        <f t="shared" si="52"/>
        <v>#REF!</v>
      </c>
      <c r="BN32" s="99" t="e">
        <f t="shared" si="53"/>
        <v>#REF!</v>
      </c>
      <c r="BO32" s="99" t="e">
        <f t="shared" si="54"/>
        <v>#REF!</v>
      </c>
      <c r="BP32" s="52" t="e">
        <f>'Учет 1б'!#REF!</f>
        <v>#REF!</v>
      </c>
      <c r="BQ32" s="53" t="e">
        <f t="shared" si="55"/>
        <v>#REF!</v>
      </c>
      <c r="BR32" s="3" t="e">
        <f t="shared" si="56"/>
        <v>#REF!</v>
      </c>
      <c r="BS32" s="3" t="e">
        <f t="shared" si="57"/>
        <v>#REF!</v>
      </c>
      <c r="BT32" s="3" t="e">
        <f t="shared" si="58"/>
        <v>#REF!</v>
      </c>
      <c r="BU32" s="3" t="e">
        <f t="shared" si="59"/>
        <v>#REF!</v>
      </c>
      <c r="BV32" s="33" t="e">
        <f t="shared" si="60"/>
        <v>#REF!</v>
      </c>
      <c r="BW32" s="46" t="e">
        <f t="shared" si="61"/>
        <v>#REF!</v>
      </c>
      <c r="BX32" s="3" t="e">
        <f t="shared" si="62"/>
        <v>#REF!</v>
      </c>
      <c r="BY32" s="47" t="e">
        <f t="shared" si="63"/>
        <v>#REF!</v>
      </c>
      <c r="BZ32" s="47" t="e">
        <f t="shared" si="64"/>
        <v>#REF!</v>
      </c>
      <c r="CA32" s="47" t="e">
        <f t="shared" si="65"/>
        <v>#REF!</v>
      </c>
      <c r="CB32" s="47" t="e">
        <f t="shared" si="66"/>
        <v>#REF!</v>
      </c>
      <c r="CC32" s="47" t="e">
        <f t="shared" si="67"/>
        <v>#REF!</v>
      </c>
      <c r="CD32" s="47" t="e">
        <f t="shared" si="68"/>
        <v>#REF!</v>
      </c>
      <c r="CE32" s="47" t="e">
        <f t="shared" si="69"/>
        <v>#REF!</v>
      </c>
      <c r="CF32" s="46" t="e">
        <f t="shared" si="70"/>
        <v>#REF!</v>
      </c>
      <c r="CG32" s="48" t="e">
        <f t="shared" si="71"/>
        <v>#REF!</v>
      </c>
      <c r="CH32" s="48" t="e">
        <f t="shared" si="72"/>
        <v>#REF!</v>
      </c>
      <c r="CI32" s="48" t="e">
        <f t="shared" si="73"/>
        <v>#REF!</v>
      </c>
      <c r="CJ32" s="48" t="e">
        <f t="shared" si="74"/>
        <v>#REF!</v>
      </c>
      <c r="CK32" s="48" t="e">
        <f t="shared" si="75"/>
        <v>#REF!</v>
      </c>
      <c r="CL32" s="48" t="e">
        <f t="shared" si="76"/>
        <v>#REF!</v>
      </c>
      <c r="CM32" s="48" t="e">
        <f t="shared" si="77"/>
        <v>#REF!</v>
      </c>
      <c r="CN32" s="46" t="e">
        <f t="shared" si="78"/>
        <v>#REF!</v>
      </c>
      <c r="CO32" s="49" t="e">
        <f t="shared" si="79"/>
        <v>#REF!</v>
      </c>
      <c r="CP32" s="49" t="e">
        <f t="shared" si="80"/>
        <v>#REF!</v>
      </c>
      <c r="CQ32" s="49" t="e">
        <f t="shared" si="81"/>
        <v>#REF!</v>
      </c>
      <c r="CR32" s="49" t="e">
        <f t="shared" si="82"/>
        <v>#REF!</v>
      </c>
      <c r="CS32" s="49" t="e">
        <f t="shared" si="83"/>
        <v>#REF!</v>
      </c>
      <c r="CT32" s="49" t="e">
        <f t="shared" si="84"/>
        <v>#REF!</v>
      </c>
      <c r="CU32" s="49" t="e">
        <f t="shared" si="85"/>
        <v>#REF!</v>
      </c>
      <c r="CV32" s="46" t="e">
        <f t="shared" si="86"/>
        <v>#REF!</v>
      </c>
      <c r="CW32" s="50" t="e">
        <f t="shared" si="87"/>
        <v>#REF!</v>
      </c>
      <c r="CX32" s="50" t="e">
        <f t="shared" si="88"/>
        <v>#REF!</v>
      </c>
      <c r="CY32" s="50" t="e">
        <f t="shared" si="89"/>
        <v>#REF!</v>
      </c>
      <c r="CZ32" s="50" t="e">
        <f t="shared" si="90"/>
        <v>#REF!</v>
      </c>
      <c r="DA32" s="50" t="e">
        <f t="shared" si="91"/>
        <v>#REF!</v>
      </c>
      <c r="DB32" s="50" t="e">
        <f t="shared" si="92"/>
        <v>#REF!</v>
      </c>
      <c r="DC32" s="50" t="e">
        <f t="shared" si="93"/>
        <v>#REF!</v>
      </c>
      <c r="DD32" s="46" t="e">
        <f t="shared" si="94"/>
        <v>#REF!</v>
      </c>
      <c r="DE32" s="126" t="e">
        <f>'Учет 1б'!#REF!</f>
        <v>#REF!</v>
      </c>
      <c r="DG32" s="1">
        <f t="shared" si="95"/>
        <v>0</v>
      </c>
    </row>
    <row r="33" spans="1:111">
      <c r="A33" s="2">
        <f>'Учет 1б'!B46</f>
        <v>40</v>
      </c>
      <c r="B33" s="2" t="e">
        <f>'Учет 1б'!#REF!</f>
        <v>#REF!</v>
      </c>
      <c r="C33" s="2" t="e">
        <f>'Учет 1б'!#REF!</f>
        <v>#REF!</v>
      </c>
      <c r="D33" s="99" t="e">
        <f t="shared" si="0"/>
        <v>#REF!</v>
      </c>
      <c r="E33" s="98" t="e">
        <f>'Учет 1б'!#REF!</f>
        <v>#REF!</v>
      </c>
      <c r="F33" s="98" t="e">
        <f t="shared" si="1"/>
        <v>#REF!</v>
      </c>
      <c r="G33" s="99" t="e">
        <f t="shared" si="2"/>
        <v>#REF!</v>
      </c>
      <c r="H33" s="99" t="e">
        <f t="shared" si="3"/>
        <v>#REF!</v>
      </c>
      <c r="I33" s="99" t="e">
        <f t="shared" si="4"/>
        <v>#REF!</v>
      </c>
      <c r="J33" s="99" t="e">
        <f t="shared" si="5"/>
        <v>#REF!</v>
      </c>
      <c r="K33" s="99" t="e">
        <f t="shared" si="6"/>
        <v>#REF!</v>
      </c>
      <c r="L33" s="98" t="e">
        <f>'Учет 1б'!#REF!</f>
        <v>#REF!</v>
      </c>
      <c r="M33" s="98" t="e">
        <f t="shared" si="7"/>
        <v>#REF!</v>
      </c>
      <c r="N33" s="99" t="e">
        <f t="shared" si="8"/>
        <v>#REF!</v>
      </c>
      <c r="O33" s="99" t="e">
        <f t="shared" si="9"/>
        <v>#REF!</v>
      </c>
      <c r="P33" s="99" t="e">
        <f t="shared" si="10"/>
        <v>#REF!</v>
      </c>
      <c r="Q33" s="99" t="e">
        <f t="shared" si="11"/>
        <v>#REF!</v>
      </c>
      <c r="R33" s="99" t="e">
        <f t="shared" si="12"/>
        <v>#REF!</v>
      </c>
      <c r="S33" s="98" t="e">
        <f>'Учет 1б'!#REF!</f>
        <v>#REF!</v>
      </c>
      <c r="T33" s="98" t="e">
        <f t="shared" si="13"/>
        <v>#REF!</v>
      </c>
      <c r="U33" s="99" t="e">
        <f t="shared" si="14"/>
        <v>#REF!</v>
      </c>
      <c r="V33" s="99" t="e">
        <f t="shared" si="15"/>
        <v>#REF!</v>
      </c>
      <c r="W33" s="99" t="e">
        <f t="shared" si="16"/>
        <v>#REF!</v>
      </c>
      <c r="X33" s="99" t="e">
        <f t="shared" si="17"/>
        <v>#REF!</v>
      </c>
      <c r="Y33" s="99" t="e">
        <f t="shared" si="18"/>
        <v>#REF!</v>
      </c>
      <c r="Z33" s="98" t="e">
        <f>'Учет 1б'!#REF!</f>
        <v>#REF!</v>
      </c>
      <c r="AA33" s="98" t="e">
        <f t="shared" si="19"/>
        <v>#REF!</v>
      </c>
      <c r="AB33" s="99" t="e">
        <f t="shared" si="20"/>
        <v>#REF!</v>
      </c>
      <c r="AC33" s="99" t="e">
        <f t="shared" si="21"/>
        <v>#REF!</v>
      </c>
      <c r="AD33" s="99" t="e">
        <f t="shared" si="22"/>
        <v>#REF!</v>
      </c>
      <c r="AE33" s="99" t="e">
        <f t="shared" si="23"/>
        <v>#REF!</v>
      </c>
      <c r="AF33" s="99" t="e">
        <f t="shared" si="24"/>
        <v>#REF!</v>
      </c>
      <c r="AG33" s="98" t="e">
        <f>'Учет 1б'!#REF!</f>
        <v>#REF!</v>
      </c>
      <c r="AH33" s="98" t="e">
        <f t="shared" si="25"/>
        <v>#REF!</v>
      </c>
      <c r="AI33" s="99" t="e">
        <f t="shared" si="26"/>
        <v>#REF!</v>
      </c>
      <c r="AJ33" s="99" t="e">
        <f t="shared" si="27"/>
        <v>#REF!</v>
      </c>
      <c r="AK33" s="99" t="e">
        <f t="shared" si="28"/>
        <v>#REF!</v>
      </c>
      <c r="AL33" s="99" t="e">
        <f t="shared" si="29"/>
        <v>#REF!</v>
      </c>
      <c r="AM33" s="99" t="e">
        <f t="shared" si="30"/>
        <v>#REF!</v>
      </c>
      <c r="AN33" s="98" t="e">
        <f>'Учет 1б'!#REF!</f>
        <v>#REF!</v>
      </c>
      <c r="AO33" s="98" t="e">
        <f t="shared" si="31"/>
        <v>#REF!</v>
      </c>
      <c r="AP33" s="99" t="e">
        <f t="shared" si="32"/>
        <v>#REF!</v>
      </c>
      <c r="AQ33" s="99" t="e">
        <f t="shared" si="33"/>
        <v>#REF!</v>
      </c>
      <c r="AR33" s="99" t="e">
        <f t="shared" si="34"/>
        <v>#REF!</v>
      </c>
      <c r="AS33" s="99" t="e">
        <f t="shared" si="35"/>
        <v>#REF!</v>
      </c>
      <c r="AT33" s="99" t="e">
        <f t="shared" si="36"/>
        <v>#REF!</v>
      </c>
      <c r="AU33" s="98" t="e">
        <f>'Учет 1б'!#REF!</f>
        <v>#REF!</v>
      </c>
      <c r="AV33" s="98" t="e">
        <f t="shared" si="37"/>
        <v>#REF!</v>
      </c>
      <c r="AW33" s="99" t="e">
        <f t="shared" si="38"/>
        <v>#REF!</v>
      </c>
      <c r="AX33" s="99" t="e">
        <f t="shared" si="39"/>
        <v>#REF!</v>
      </c>
      <c r="AY33" s="99" t="e">
        <f t="shared" si="40"/>
        <v>#REF!</v>
      </c>
      <c r="AZ33" s="99" t="e">
        <f t="shared" si="41"/>
        <v>#REF!</v>
      </c>
      <c r="BA33" s="99" t="e">
        <f t="shared" si="42"/>
        <v>#REF!</v>
      </c>
      <c r="BB33" s="98" t="e">
        <f>'Учет 1б'!#REF!</f>
        <v>#REF!</v>
      </c>
      <c r="BC33" s="98" t="e">
        <f t="shared" si="43"/>
        <v>#REF!</v>
      </c>
      <c r="BD33" s="99" t="e">
        <f t="shared" si="44"/>
        <v>#REF!</v>
      </c>
      <c r="BE33" s="99" t="e">
        <f t="shared" si="45"/>
        <v>#REF!</v>
      </c>
      <c r="BF33" s="99" t="e">
        <f t="shared" si="46"/>
        <v>#REF!</v>
      </c>
      <c r="BG33" s="99" t="e">
        <f t="shared" si="47"/>
        <v>#REF!</v>
      </c>
      <c r="BH33" s="99" t="e">
        <f t="shared" si="48"/>
        <v>#REF!</v>
      </c>
      <c r="BI33" s="98" t="e">
        <f>'Учет 1б'!#REF!</f>
        <v>#REF!</v>
      </c>
      <c r="BJ33" s="98" t="e">
        <f t="shared" si="49"/>
        <v>#REF!</v>
      </c>
      <c r="BK33" s="99" t="e">
        <f t="shared" si="50"/>
        <v>#REF!</v>
      </c>
      <c r="BL33" s="99" t="e">
        <f t="shared" si="51"/>
        <v>#REF!</v>
      </c>
      <c r="BM33" s="99" t="e">
        <f t="shared" si="52"/>
        <v>#REF!</v>
      </c>
      <c r="BN33" s="99" t="e">
        <f t="shared" si="53"/>
        <v>#REF!</v>
      </c>
      <c r="BO33" s="99" t="e">
        <f t="shared" si="54"/>
        <v>#REF!</v>
      </c>
      <c r="BP33" s="52" t="e">
        <f>'Учет 1б'!#REF!</f>
        <v>#REF!</v>
      </c>
      <c r="BQ33" s="53" t="e">
        <f t="shared" si="55"/>
        <v>#REF!</v>
      </c>
      <c r="BR33" s="3" t="e">
        <f t="shared" si="56"/>
        <v>#REF!</v>
      </c>
      <c r="BS33" s="3" t="e">
        <f t="shared" si="57"/>
        <v>#REF!</v>
      </c>
      <c r="BT33" s="3" t="e">
        <f t="shared" si="58"/>
        <v>#REF!</v>
      </c>
      <c r="BU33" s="3" t="e">
        <f t="shared" si="59"/>
        <v>#REF!</v>
      </c>
      <c r="BV33" s="33" t="e">
        <f t="shared" si="60"/>
        <v>#REF!</v>
      </c>
      <c r="BW33" s="46" t="e">
        <f t="shared" si="61"/>
        <v>#REF!</v>
      </c>
      <c r="BX33" s="3" t="e">
        <f t="shared" si="62"/>
        <v>#REF!</v>
      </c>
      <c r="BY33" s="47" t="e">
        <f t="shared" si="63"/>
        <v>#REF!</v>
      </c>
      <c r="BZ33" s="47" t="e">
        <f t="shared" si="64"/>
        <v>#REF!</v>
      </c>
      <c r="CA33" s="47" t="e">
        <f t="shared" si="65"/>
        <v>#REF!</v>
      </c>
      <c r="CB33" s="47" t="e">
        <f t="shared" si="66"/>
        <v>#REF!</v>
      </c>
      <c r="CC33" s="47" t="e">
        <f t="shared" si="67"/>
        <v>#REF!</v>
      </c>
      <c r="CD33" s="47" t="e">
        <f t="shared" si="68"/>
        <v>#REF!</v>
      </c>
      <c r="CE33" s="47" t="e">
        <f t="shared" si="69"/>
        <v>#REF!</v>
      </c>
      <c r="CF33" s="46" t="e">
        <f t="shared" si="70"/>
        <v>#REF!</v>
      </c>
      <c r="CG33" s="48" t="e">
        <f t="shared" si="71"/>
        <v>#REF!</v>
      </c>
      <c r="CH33" s="48" t="e">
        <f t="shared" si="72"/>
        <v>#REF!</v>
      </c>
      <c r="CI33" s="48" t="e">
        <f t="shared" si="73"/>
        <v>#REF!</v>
      </c>
      <c r="CJ33" s="48" t="e">
        <f t="shared" si="74"/>
        <v>#REF!</v>
      </c>
      <c r="CK33" s="48" t="e">
        <f t="shared" si="75"/>
        <v>#REF!</v>
      </c>
      <c r="CL33" s="48" t="e">
        <f t="shared" si="76"/>
        <v>#REF!</v>
      </c>
      <c r="CM33" s="48" t="e">
        <f t="shared" si="77"/>
        <v>#REF!</v>
      </c>
      <c r="CN33" s="46" t="e">
        <f t="shared" si="78"/>
        <v>#REF!</v>
      </c>
      <c r="CO33" s="49" t="e">
        <f t="shared" si="79"/>
        <v>#REF!</v>
      </c>
      <c r="CP33" s="49" t="e">
        <f t="shared" si="80"/>
        <v>#REF!</v>
      </c>
      <c r="CQ33" s="49" t="e">
        <f t="shared" si="81"/>
        <v>#REF!</v>
      </c>
      <c r="CR33" s="49" t="e">
        <f t="shared" si="82"/>
        <v>#REF!</v>
      </c>
      <c r="CS33" s="49" t="e">
        <f t="shared" si="83"/>
        <v>#REF!</v>
      </c>
      <c r="CT33" s="49" t="e">
        <f t="shared" si="84"/>
        <v>#REF!</v>
      </c>
      <c r="CU33" s="49" t="e">
        <f t="shared" si="85"/>
        <v>#REF!</v>
      </c>
      <c r="CV33" s="46" t="e">
        <f t="shared" si="86"/>
        <v>#REF!</v>
      </c>
      <c r="CW33" s="50" t="e">
        <f t="shared" si="87"/>
        <v>#REF!</v>
      </c>
      <c r="CX33" s="50" t="e">
        <f t="shared" si="88"/>
        <v>#REF!</v>
      </c>
      <c r="CY33" s="50" t="e">
        <f t="shared" si="89"/>
        <v>#REF!</v>
      </c>
      <c r="CZ33" s="50" t="e">
        <f t="shared" si="90"/>
        <v>#REF!</v>
      </c>
      <c r="DA33" s="50" t="e">
        <f t="shared" si="91"/>
        <v>#REF!</v>
      </c>
      <c r="DB33" s="50" t="e">
        <f t="shared" si="92"/>
        <v>#REF!</v>
      </c>
      <c r="DC33" s="50" t="e">
        <f t="shared" si="93"/>
        <v>#REF!</v>
      </c>
      <c r="DD33" s="46" t="e">
        <f t="shared" si="94"/>
        <v>#REF!</v>
      </c>
      <c r="DE33" s="126" t="e">
        <f>'Учет 1б'!#REF!</f>
        <v>#REF!</v>
      </c>
      <c r="DG33" s="1">
        <f t="shared" si="95"/>
        <v>0</v>
      </c>
    </row>
    <row r="34" spans="1:111">
      <c r="A34" s="2">
        <f>'Учет 1б'!B47</f>
        <v>41</v>
      </c>
      <c r="B34" s="2" t="e">
        <f>'Учет 1б'!#REF!</f>
        <v>#REF!</v>
      </c>
      <c r="C34" s="2" t="e">
        <f>'Учет 1б'!#REF!</f>
        <v>#REF!</v>
      </c>
      <c r="D34" s="99" t="e">
        <f t="shared" si="0"/>
        <v>#REF!</v>
      </c>
      <c r="E34" s="98" t="e">
        <f>'Учет 1б'!#REF!</f>
        <v>#REF!</v>
      </c>
      <c r="F34" s="98" t="e">
        <f t="shared" si="1"/>
        <v>#REF!</v>
      </c>
      <c r="G34" s="99" t="e">
        <f t="shared" si="2"/>
        <v>#REF!</v>
      </c>
      <c r="H34" s="99" t="e">
        <f t="shared" si="3"/>
        <v>#REF!</v>
      </c>
      <c r="I34" s="99" t="e">
        <f t="shared" si="4"/>
        <v>#REF!</v>
      </c>
      <c r="J34" s="99" t="e">
        <f t="shared" si="5"/>
        <v>#REF!</v>
      </c>
      <c r="K34" s="99" t="e">
        <f t="shared" si="6"/>
        <v>#REF!</v>
      </c>
      <c r="L34" s="98" t="e">
        <f>'Учет 1б'!#REF!</f>
        <v>#REF!</v>
      </c>
      <c r="M34" s="98" t="e">
        <f t="shared" si="7"/>
        <v>#REF!</v>
      </c>
      <c r="N34" s="99" t="e">
        <f t="shared" si="8"/>
        <v>#REF!</v>
      </c>
      <c r="O34" s="99" t="e">
        <f t="shared" si="9"/>
        <v>#REF!</v>
      </c>
      <c r="P34" s="99" t="e">
        <f t="shared" si="10"/>
        <v>#REF!</v>
      </c>
      <c r="Q34" s="99" t="e">
        <f t="shared" si="11"/>
        <v>#REF!</v>
      </c>
      <c r="R34" s="99" t="e">
        <f t="shared" si="12"/>
        <v>#REF!</v>
      </c>
      <c r="S34" s="98" t="e">
        <f>'Учет 1б'!#REF!</f>
        <v>#REF!</v>
      </c>
      <c r="T34" s="98" t="e">
        <f t="shared" si="13"/>
        <v>#REF!</v>
      </c>
      <c r="U34" s="99" t="e">
        <f t="shared" si="14"/>
        <v>#REF!</v>
      </c>
      <c r="V34" s="99" t="e">
        <f t="shared" si="15"/>
        <v>#REF!</v>
      </c>
      <c r="W34" s="99" t="e">
        <f t="shared" si="16"/>
        <v>#REF!</v>
      </c>
      <c r="X34" s="99" t="e">
        <f t="shared" si="17"/>
        <v>#REF!</v>
      </c>
      <c r="Y34" s="99" t="e">
        <f t="shared" si="18"/>
        <v>#REF!</v>
      </c>
      <c r="Z34" s="98" t="e">
        <f>'Учет 1б'!#REF!</f>
        <v>#REF!</v>
      </c>
      <c r="AA34" s="98" t="e">
        <f t="shared" si="19"/>
        <v>#REF!</v>
      </c>
      <c r="AB34" s="99" t="e">
        <f t="shared" si="20"/>
        <v>#REF!</v>
      </c>
      <c r="AC34" s="99" t="e">
        <f t="shared" si="21"/>
        <v>#REF!</v>
      </c>
      <c r="AD34" s="99" t="e">
        <f t="shared" si="22"/>
        <v>#REF!</v>
      </c>
      <c r="AE34" s="99" t="e">
        <f t="shared" si="23"/>
        <v>#REF!</v>
      </c>
      <c r="AF34" s="99" t="e">
        <f t="shared" si="24"/>
        <v>#REF!</v>
      </c>
      <c r="AG34" s="98" t="e">
        <f>'Учет 1б'!#REF!</f>
        <v>#REF!</v>
      </c>
      <c r="AH34" s="98" t="e">
        <f t="shared" si="25"/>
        <v>#REF!</v>
      </c>
      <c r="AI34" s="99" t="e">
        <f t="shared" si="26"/>
        <v>#REF!</v>
      </c>
      <c r="AJ34" s="99" t="e">
        <f t="shared" si="27"/>
        <v>#REF!</v>
      </c>
      <c r="AK34" s="99" t="e">
        <f t="shared" si="28"/>
        <v>#REF!</v>
      </c>
      <c r="AL34" s="99" t="e">
        <f t="shared" si="29"/>
        <v>#REF!</v>
      </c>
      <c r="AM34" s="99" t="e">
        <f t="shared" si="30"/>
        <v>#REF!</v>
      </c>
      <c r="AN34" s="98" t="e">
        <f>'Учет 1б'!#REF!</f>
        <v>#REF!</v>
      </c>
      <c r="AO34" s="98" t="e">
        <f t="shared" si="31"/>
        <v>#REF!</v>
      </c>
      <c r="AP34" s="99" t="e">
        <f t="shared" si="32"/>
        <v>#REF!</v>
      </c>
      <c r="AQ34" s="99" t="e">
        <f t="shared" si="33"/>
        <v>#REF!</v>
      </c>
      <c r="AR34" s="99" t="e">
        <f t="shared" si="34"/>
        <v>#REF!</v>
      </c>
      <c r="AS34" s="99" t="e">
        <f t="shared" si="35"/>
        <v>#REF!</v>
      </c>
      <c r="AT34" s="99" t="e">
        <f t="shared" si="36"/>
        <v>#REF!</v>
      </c>
      <c r="AU34" s="98" t="e">
        <f>'Учет 1б'!#REF!</f>
        <v>#REF!</v>
      </c>
      <c r="AV34" s="98" t="e">
        <f t="shared" si="37"/>
        <v>#REF!</v>
      </c>
      <c r="AW34" s="99" t="e">
        <f t="shared" si="38"/>
        <v>#REF!</v>
      </c>
      <c r="AX34" s="99" t="e">
        <f t="shared" si="39"/>
        <v>#REF!</v>
      </c>
      <c r="AY34" s="99" t="e">
        <f t="shared" si="40"/>
        <v>#REF!</v>
      </c>
      <c r="AZ34" s="99" t="e">
        <f t="shared" si="41"/>
        <v>#REF!</v>
      </c>
      <c r="BA34" s="99" t="e">
        <f t="shared" si="42"/>
        <v>#REF!</v>
      </c>
      <c r="BB34" s="98" t="e">
        <f>'Учет 1б'!#REF!</f>
        <v>#REF!</v>
      </c>
      <c r="BC34" s="98" t="e">
        <f t="shared" si="43"/>
        <v>#REF!</v>
      </c>
      <c r="BD34" s="99" t="e">
        <f t="shared" si="44"/>
        <v>#REF!</v>
      </c>
      <c r="BE34" s="99" t="e">
        <f t="shared" si="45"/>
        <v>#REF!</v>
      </c>
      <c r="BF34" s="99" t="e">
        <f t="shared" si="46"/>
        <v>#REF!</v>
      </c>
      <c r="BG34" s="99" t="e">
        <f t="shared" si="47"/>
        <v>#REF!</v>
      </c>
      <c r="BH34" s="99" t="e">
        <f t="shared" si="48"/>
        <v>#REF!</v>
      </c>
      <c r="BI34" s="98" t="e">
        <f>'Учет 1б'!#REF!</f>
        <v>#REF!</v>
      </c>
      <c r="BJ34" s="98" t="e">
        <f t="shared" si="49"/>
        <v>#REF!</v>
      </c>
      <c r="BK34" s="99" t="e">
        <f t="shared" si="50"/>
        <v>#REF!</v>
      </c>
      <c r="BL34" s="99" t="e">
        <f t="shared" si="51"/>
        <v>#REF!</v>
      </c>
      <c r="BM34" s="99" t="e">
        <f t="shared" si="52"/>
        <v>#REF!</v>
      </c>
      <c r="BN34" s="99" t="e">
        <f t="shared" si="53"/>
        <v>#REF!</v>
      </c>
      <c r="BO34" s="99" t="e">
        <f t="shared" si="54"/>
        <v>#REF!</v>
      </c>
      <c r="BP34" s="52" t="e">
        <f>'Учет 1б'!#REF!</f>
        <v>#REF!</v>
      </c>
      <c r="BQ34" s="53" t="e">
        <f t="shared" si="55"/>
        <v>#REF!</v>
      </c>
      <c r="BR34" s="3" t="e">
        <f t="shared" si="56"/>
        <v>#REF!</v>
      </c>
      <c r="BS34" s="3" t="e">
        <f t="shared" si="57"/>
        <v>#REF!</v>
      </c>
      <c r="BT34" s="3" t="e">
        <f t="shared" si="58"/>
        <v>#REF!</v>
      </c>
      <c r="BU34" s="3" t="e">
        <f t="shared" si="59"/>
        <v>#REF!</v>
      </c>
      <c r="BV34" s="33" t="e">
        <f t="shared" si="60"/>
        <v>#REF!</v>
      </c>
      <c r="BW34" s="46" t="e">
        <f t="shared" si="61"/>
        <v>#REF!</v>
      </c>
      <c r="BX34" s="3" t="e">
        <f t="shared" si="62"/>
        <v>#REF!</v>
      </c>
      <c r="BY34" s="47" t="e">
        <f t="shared" si="63"/>
        <v>#REF!</v>
      </c>
      <c r="BZ34" s="47" t="e">
        <f t="shared" si="64"/>
        <v>#REF!</v>
      </c>
      <c r="CA34" s="47" t="e">
        <f t="shared" si="65"/>
        <v>#REF!</v>
      </c>
      <c r="CB34" s="47" t="e">
        <f t="shared" si="66"/>
        <v>#REF!</v>
      </c>
      <c r="CC34" s="47" t="e">
        <f t="shared" si="67"/>
        <v>#REF!</v>
      </c>
      <c r="CD34" s="47" t="e">
        <f t="shared" si="68"/>
        <v>#REF!</v>
      </c>
      <c r="CE34" s="47" t="e">
        <f t="shared" si="69"/>
        <v>#REF!</v>
      </c>
      <c r="CF34" s="46" t="e">
        <f t="shared" si="70"/>
        <v>#REF!</v>
      </c>
      <c r="CG34" s="48" t="e">
        <f t="shared" si="71"/>
        <v>#REF!</v>
      </c>
      <c r="CH34" s="48" t="e">
        <f t="shared" si="72"/>
        <v>#REF!</v>
      </c>
      <c r="CI34" s="48" t="e">
        <f t="shared" si="73"/>
        <v>#REF!</v>
      </c>
      <c r="CJ34" s="48" t="e">
        <f t="shared" si="74"/>
        <v>#REF!</v>
      </c>
      <c r="CK34" s="48" t="e">
        <f t="shared" si="75"/>
        <v>#REF!</v>
      </c>
      <c r="CL34" s="48" t="e">
        <f t="shared" si="76"/>
        <v>#REF!</v>
      </c>
      <c r="CM34" s="48" t="e">
        <f t="shared" si="77"/>
        <v>#REF!</v>
      </c>
      <c r="CN34" s="46" t="e">
        <f t="shared" si="78"/>
        <v>#REF!</v>
      </c>
      <c r="CO34" s="49" t="e">
        <f t="shared" si="79"/>
        <v>#REF!</v>
      </c>
      <c r="CP34" s="49" t="e">
        <f t="shared" si="80"/>
        <v>#REF!</v>
      </c>
      <c r="CQ34" s="49" t="e">
        <f t="shared" si="81"/>
        <v>#REF!</v>
      </c>
      <c r="CR34" s="49" t="e">
        <f t="shared" si="82"/>
        <v>#REF!</v>
      </c>
      <c r="CS34" s="49" t="e">
        <f t="shared" si="83"/>
        <v>#REF!</v>
      </c>
      <c r="CT34" s="49" t="e">
        <f t="shared" si="84"/>
        <v>#REF!</v>
      </c>
      <c r="CU34" s="49" t="e">
        <f t="shared" si="85"/>
        <v>#REF!</v>
      </c>
      <c r="CV34" s="46" t="e">
        <f t="shared" si="86"/>
        <v>#REF!</v>
      </c>
      <c r="CW34" s="50" t="e">
        <f t="shared" si="87"/>
        <v>#REF!</v>
      </c>
      <c r="CX34" s="50" t="e">
        <f t="shared" si="88"/>
        <v>#REF!</v>
      </c>
      <c r="CY34" s="50" t="e">
        <f t="shared" si="89"/>
        <v>#REF!</v>
      </c>
      <c r="CZ34" s="50" t="e">
        <f t="shared" si="90"/>
        <v>#REF!</v>
      </c>
      <c r="DA34" s="50" t="e">
        <f t="shared" si="91"/>
        <v>#REF!</v>
      </c>
      <c r="DB34" s="50" t="e">
        <f t="shared" si="92"/>
        <v>#REF!</v>
      </c>
      <c r="DC34" s="50" t="e">
        <f t="shared" si="93"/>
        <v>#REF!</v>
      </c>
      <c r="DD34" s="46" t="e">
        <f t="shared" si="94"/>
        <v>#REF!</v>
      </c>
      <c r="DE34" s="126" t="e">
        <f>'Учет 1б'!#REF!</f>
        <v>#REF!</v>
      </c>
      <c r="DG34" s="1">
        <f t="shared" si="95"/>
        <v>0</v>
      </c>
    </row>
    <row r="35" spans="1:111">
      <c r="A35" s="2">
        <f>'Учет 1б'!B48</f>
        <v>42</v>
      </c>
      <c r="B35" s="2" t="e">
        <f>'Учет 1б'!#REF!</f>
        <v>#REF!</v>
      </c>
      <c r="C35" s="2" t="e">
        <f>'Учет 1б'!#REF!</f>
        <v>#REF!</v>
      </c>
      <c r="D35" s="99" t="e">
        <f t="shared" si="0"/>
        <v>#REF!</v>
      </c>
      <c r="E35" s="98" t="e">
        <f>'Учет 1б'!#REF!</f>
        <v>#REF!</v>
      </c>
      <c r="F35" s="98" t="e">
        <f t="shared" si="1"/>
        <v>#REF!</v>
      </c>
      <c r="G35" s="99" t="e">
        <f t="shared" si="2"/>
        <v>#REF!</v>
      </c>
      <c r="H35" s="99" t="e">
        <f t="shared" si="3"/>
        <v>#REF!</v>
      </c>
      <c r="I35" s="99" t="e">
        <f t="shared" si="4"/>
        <v>#REF!</v>
      </c>
      <c r="J35" s="99" t="e">
        <f t="shared" si="5"/>
        <v>#REF!</v>
      </c>
      <c r="K35" s="99" t="e">
        <f t="shared" si="6"/>
        <v>#REF!</v>
      </c>
      <c r="L35" s="98" t="e">
        <f>'Учет 1б'!#REF!</f>
        <v>#REF!</v>
      </c>
      <c r="M35" s="98" t="e">
        <f t="shared" si="7"/>
        <v>#REF!</v>
      </c>
      <c r="N35" s="99" t="e">
        <f t="shared" si="8"/>
        <v>#REF!</v>
      </c>
      <c r="O35" s="99" t="e">
        <f t="shared" si="9"/>
        <v>#REF!</v>
      </c>
      <c r="P35" s="99" t="e">
        <f t="shared" si="10"/>
        <v>#REF!</v>
      </c>
      <c r="Q35" s="99" t="e">
        <f t="shared" si="11"/>
        <v>#REF!</v>
      </c>
      <c r="R35" s="99" t="e">
        <f t="shared" si="12"/>
        <v>#REF!</v>
      </c>
      <c r="S35" s="98" t="e">
        <f>'Учет 1б'!#REF!</f>
        <v>#REF!</v>
      </c>
      <c r="T35" s="98" t="e">
        <f t="shared" si="13"/>
        <v>#REF!</v>
      </c>
      <c r="U35" s="99" t="e">
        <f t="shared" si="14"/>
        <v>#REF!</v>
      </c>
      <c r="V35" s="99" t="e">
        <f t="shared" si="15"/>
        <v>#REF!</v>
      </c>
      <c r="W35" s="99" t="e">
        <f t="shared" si="16"/>
        <v>#REF!</v>
      </c>
      <c r="X35" s="99" t="e">
        <f t="shared" si="17"/>
        <v>#REF!</v>
      </c>
      <c r="Y35" s="99" t="e">
        <f t="shared" si="18"/>
        <v>#REF!</v>
      </c>
      <c r="Z35" s="98" t="e">
        <f>'Учет 1б'!#REF!</f>
        <v>#REF!</v>
      </c>
      <c r="AA35" s="98" t="e">
        <f t="shared" si="19"/>
        <v>#REF!</v>
      </c>
      <c r="AB35" s="99" t="e">
        <f t="shared" si="20"/>
        <v>#REF!</v>
      </c>
      <c r="AC35" s="99" t="e">
        <f t="shared" si="21"/>
        <v>#REF!</v>
      </c>
      <c r="AD35" s="99" t="e">
        <f t="shared" si="22"/>
        <v>#REF!</v>
      </c>
      <c r="AE35" s="99" t="e">
        <f t="shared" si="23"/>
        <v>#REF!</v>
      </c>
      <c r="AF35" s="99" t="e">
        <f t="shared" si="24"/>
        <v>#REF!</v>
      </c>
      <c r="AG35" s="98" t="e">
        <f>'Учет 1б'!#REF!</f>
        <v>#REF!</v>
      </c>
      <c r="AH35" s="98" t="e">
        <f t="shared" si="25"/>
        <v>#REF!</v>
      </c>
      <c r="AI35" s="99" t="e">
        <f t="shared" si="26"/>
        <v>#REF!</v>
      </c>
      <c r="AJ35" s="99" t="e">
        <f t="shared" si="27"/>
        <v>#REF!</v>
      </c>
      <c r="AK35" s="99" t="e">
        <f t="shared" si="28"/>
        <v>#REF!</v>
      </c>
      <c r="AL35" s="99" t="e">
        <f t="shared" si="29"/>
        <v>#REF!</v>
      </c>
      <c r="AM35" s="99" t="e">
        <f t="shared" si="30"/>
        <v>#REF!</v>
      </c>
      <c r="AN35" s="98" t="e">
        <f>'Учет 1б'!#REF!</f>
        <v>#REF!</v>
      </c>
      <c r="AO35" s="98" t="e">
        <f t="shared" si="31"/>
        <v>#REF!</v>
      </c>
      <c r="AP35" s="99" t="e">
        <f t="shared" si="32"/>
        <v>#REF!</v>
      </c>
      <c r="AQ35" s="99" t="e">
        <f t="shared" si="33"/>
        <v>#REF!</v>
      </c>
      <c r="AR35" s="99" t="e">
        <f t="shared" si="34"/>
        <v>#REF!</v>
      </c>
      <c r="AS35" s="99" t="e">
        <f t="shared" si="35"/>
        <v>#REF!</v>
      </c>
      <c r="AT35" s="99" t="e">
        <f t="shared" si="36"/>
        <v>#REF!</v>
      </c>
      <c r="AU35" s="98" t="e">
        <f>'Учет 1б'!#REF!</f>
        <v>#REF!</v>
      </c>
      <c r="AV35" s="98" t="e">
        <f t="shared" si="37"/>
        <v>#REF!</v>
      </c>
      <c r="AW35" s="99" t="e">
        <f t="shared" si="38"/>
        <v>#REF!</v>
      </c>
      <c r="AX35" s="99" t="e">
        <f t="shared" si="39"/>
        <v>#REF!</v>
      </c>
      <c r="AY35" s="99" t="e">
        <f t="shared" si="40"/>
        <v>#REF!</v>
      </c>
      <c r="AZ35" s="99" t="e">
        <f t="shared" si="41"/>
        <v>#REF!</v>
      </c>
      <c r="BA35" s="99" t="e">
        <f t="shared" si="42"/>
        <v>#REF!</v>
      </c>
      <c r="BB35" s="98" t="e">
        <f>'Учет 1б'!#REF!</f>
        <v>#REF!</v>
      </c>
      <c r="BC35" s="98" t="e">
        <f t="shared" si="43"/>
        <v>#REF!</v>
      </c>
      <c r="BD35" s="99" t="e">
        <f t="shared" si="44"/>
        <v>#REF!</v>
      </c>
      <c r="BE35" s="99" t="e">
        <f t="shared" si="45"/>
        <v>#REF!</v>
      </c>
      <c r="BF35" s="99" t="e">
        <f t="shared" si="46"/>
        <v>#REF!</v>
      </c>
      <c r="BG35" s="99" t="e">
        <f t="shared" si="47"/>
        <v>#REF!</v>
      </c>
      <c r="BH35" s="99" t="e">
        <f t="shared" si="48"/>
        <v>#REF!</v>
      </c>
      <c r="BI35" s="98" t="e">
        <f>'Учет 1б'!#REF!</f>
        <v>#REF!</v>
      </c>
      <c r="BJ35" s="98" t="e">
        <f t="shared" si="49"/>
        <v>#REF!</v>
      </c>
      <c r="BK35" s="99" t="e">
        <f t="shared" si="50"/>
        <v>#REF!</v>
      </c>
      <c r="BL35" s="99" t="e">
        <f t="shared" si="51"/>
        <v>#REF!</v>
      </c>
      <c r="BM35" s="99" t="e">
        <f t="shared" si="52"/>
        <v>#REF!</v>
      </c>
      <c r="BN35" s="99" t="e">
        <f t="shared" si="53"/>
        <v>#REF!</v>
      </c>
      <c r="BO35" s="99" t="e">
        <f t="shared" si="54"/>
        <v>#REF!</v>
      </c>
      <c r="BP35" s="52" t="e">
        <f>'Учет 1б'!#REF!</f>
        <v>#REF!</v>
      </c>
      <c r="BQ35" s="53" t="e">
        <f t="shared" si="55"/>
        <v>#REF!</v>
      </c>
      <c r="BR35" s="3" t="e">
        <f t="shared" si="56"/>
        <v>#REF!</v>
      </c>
      <c r="BS35" s="3" t="e">
        <f t="shared" si="57"/>
        <v>#REF!</v>
      </c>
      <c r="BT35" s="3" t="e">
        <f t="shared" si="58"/>
        <v>#REF!</v>
      </c>
      <c r="BU35" s="3" t="e">
        <f t="shared" si="59"/>
        <v>#REF!</v>
      </c>
      <c r="BV35" s="33" t="e">
        <f t="shared" si="60"/>
        <v>#REF!</v>
      </c>
      <c r="BW35" s="46" t="e">
        <f t="shared" si="61"/>
        <v>#REF!</v>
      </c>
      <c r="BX35" s="3" t="e">
        <f t="shared" si="62"/>
        <v>#REF!</v>
      </c>
      <c r="BY35" s="47" t="e">
        <f t="shared" si="63"/>
        <v>#REF!</v>
      </c>
      <c r="BZ35" s="47" t="e">
        <f t="shared" si="64"/>
        <v>#REF!</v>
      </c>
      <c r="CA35" s="47" t="e">
        <f t="shared" si="65"/>
        <v>#REF!</v>
      </c>
      <c r="CB35" s="47" t="e">
        <f t="shared" si="66"/>
        <v>#REF!</v>
      </c>
      <c r="CC35" s="47" t="e">
        <f t="shared" si="67"/>
        <v>#REF!</v>
      </c>
      <c r="CD35" s="47" t="e">
        <f t="shared" si="68"/>
        <v>#REF!</v>
      </c>
      <c r="CE35" s="47" t="e">
        <f t="shared" si="69"/>
        <v>#REF!</v>
      </c>
      <c r="CF35" s="46" t="e">
        <f t="shared" si="70"/>
        <v>#REF!</v>
      </c>
      <c r="CG35" s="48" t="e">
        <f t="shared" si="71"/>
        <v>#REF!</v>
      </c>
      <c r="CH35" s="48" t="e">
        <f t="shared" si="72"/>
        <v>#REF!</v>
      </c>
      <c r="CI35" s="48" t="e">
        <f t="shared" si="73"/>
        <v>#REF!</v>
      </c>
      <c r="CJ35" s="48" t="e">
        <f t="shared" si="74"/>
        <v>#REF!</v>
      </c>
      <c r="CK35" s="48" t="e">
        <f t="shared" si="75"/>
        <v>#REF!</v>
      </c>
      <c r="CL35" s="48" t="e">
        <f t="shared" si="76"/>
        <v>#REF!</v>
      </c>
      <c r="CM35" s="48" t="e">
        <f t="shared" si="77"/>
        <v>#REF!</v>
      </c>
      <c r="CN35" s="46" t="e">
        <f t="shared" si="78"/>
        <v>#REF!</v>
      </c>
      <c r="CO35" s="49" t="e">
        <f t="shared" si="79"/>
        <v>#REF!</v>
      </c>
      <c r="CP35" s="49" t="e">
        <f t="shared" si="80"/>
        <v>#REF!</v>
      </c>
      <c r="CQ35" s="49" t="e">
        <f t="shared" si="81"/>
        <v>#REF!</v>
      </c>
      <c r="CR35" s="49" t="e">
        <f t="shared" si="82"/>
        <v>#REF!</v>
      </c>
      <c r="CS35" s="49" t="e">
        <f t="shared" si="83"/>
        <v>#REF!</v>
      </c>
      <c r="CT35" s="49" t="e">
        <f t="shared" si="84"/>
        <v>#REF!</v>
      </c>
      <c r="CU35" s="49" t="e">
        <f t="shared" si="85"/>
        <v>#REF!</v>
      </c>
      <c r="CV35" s="46" t="e">
        <f t="shared" si="86"/>
        <v>#REF!</v>
      </c>
      <c r="CW35" s="50" t="e">
        <f t="shared" si="87"/>
        <v>#REF!</v>
      </c>
      <c r="CX35" s="50" t="e">
        <f t="shared" si="88"/>
        <v>#REF!</v>
      </c>
      <c r="CY35" s="50" t="e">
        <f t="shared" si="89"/>
        <v>#REF!</v>
      </c>
      <c r="CZ35" s="50" t="e">
        <f t="shared" si="90"/>
        <v>#REF!</v>
      </c>
      <c r="DA35" s="50" t="e">
        <f t="shared" si="91"/>
        <v>#REF!</v>
      </c>
      <c r="DB35" s="50" t="e">
        <f t="shared" si="92"/>
        <v>#REF!</v>
      </c>
      <c r="DC35" s="50" t="e">
        <f t="shared" si="93"/>
        <v>#REF!</v>
      </c>
      <c r="DD35" s="46" t="e">
        <f t="shared" si="94"/>
        <v>#REF!</v>
      </c>
      <c r="DE35" s="126" t="e">
        <f>'Учет 1б'!#REF!</f>
        <v>#REF!</v>
      </c>
      <c r="DG35" s="1">
        <f t="shared" si="95"/>
        <v>0</v>
      </c>
    </row>
    <row r="36" spans="1:111">
      <c r="A36" s="2">
        <f>'Учет 1б'!B49</f>
        <v>43</v>
      </c>
      <c r="B36" s="2" t="e">
        <f>'Учет 1б'!#REF!</f>
        <v>#REF!</v>
      </c>
      <c r="C36" s="2" t="e">
        <f>'Учет 1б'!#REF!</f>
        <v>#REF!</v>
      </c>
      <c r="D36" s="99" t="e">
        <f t="shared" si="0"/>
        <v>#REF!</v>
      </c>
      <c r="E36" s="98" t="e">
        <f>'Учет 1б'!#REF!</f>
        <v>#REF!</v>
      </c>
      <c r="F36" s="98" t="e">
        <f t="shared" si="1"/>
        <v>#REF!</v>
      </c>
      <c r="G36" s="99" t="e">
        <f t="shared" si="2"/>
        <v>#REF!</v>
      </c>
      <c r="H36" s="99" t="e">
        <f t="shared" si="3"/>
        <v>#REF!</v>
      </c>
      <c r="I36" s="99" t="e">
        <f t="shared" si="4"/>
        <v>#REF!</v>
      </c>
      <c r="J36" s="99" t="e">
        <f t="shared" si="5"/>
        <v>#REF!</v>
      </c>
      <c r="K36" s="99" t="e">
        <f t="shared" si="6"/>
        <v>#REF!</v>
      </c>
      <c r="L36" s="98" t="e">
        <f>'Учет 1б'!#REF!</f>
        <v>#REF!</v>
      </c>
      <c r="M36" s="98" t="e">
        <f t="shared" si="7"/>
        <v>#REF!</v>
      </c>
      <c r="N36" s="99" t="e">
        <f t="shared" si="8"/>
        <v>#REF!</v>
      </c>
      <c r="O36" s="99" t="e">
        <f t="shared" si="9"/>
        <v>#REF!</v>
      </c>
      <c r="P36" s="99" t="e">
        <f t="shared" si="10"/>
        <v>#REF!</v>
      </c>
      <c r="Q36" s="99" t="e">
        <f t="shared" si="11"/>
        <v>#REF!</v>
      </c>
      <c r="R36" s="99" t="e">
        <f t="shared" si="12"/>
        <v>#REF!</v>
      </c>
      <c r="S36" s="98" t="e">
        <f>'Учет 1б'!#REF!</f>
        <v>#REF!</v>
      </c>
      <c r="T36" s="98" t="e">
        <f t="shared" si="13"/>
        <v>#REF!</v>
      </c>
      <c r="U36" s="99" t="e">
        <f t="shared" si="14"/>
        <v>#REF!</v>
      </c>
      <c r="V36" s="99" t="e">
        <f t="shared" si="15"/>
        <v>#REF!</v>
      </c>
      <c r="W36" s="99" t="e">
        <f t="shared" si="16"/>
        <v>#REF!</v>
      </c>
      <c r="X36" s="99" t="e">
        <f t="shared" si="17"/>
        <v>#REF!</v>
      </c>
      <c r="Y36" s="99" t="e">
        <f t="shared" si="18"/>
        <v>#REF!</v>
      </c>
      <c r="Z36" s="98" t="e">
        <f>'Учет 1б'!#REF!</f>
        <v>#REF!</v>
      </c>
      <c r="AA36" s="98" t="e">
        <f t="shared" si="19"/>
        <v>#REF!</v>
      </c>
      <c r="AB36" s="99" t="e">
        <f t="shared" si="20"/>
        <v>#REF!</v>
      </c>
      <c r="AC36" s="99" t="e">
        <f t="shared" si="21"/>
        <v>#REF!</v>
      </c>
      <c r="AD36" s="99" t="e">
        <f t="shared" si="22"/>
        <v>#REF!</v>
      </c>
      <c r="AE36" s="99" t="e">
        <f t="shared" si="23"/>
        <v>#REF!</v>
      </c>
      <c r="AF36" s="99" t="e">
        <f t="shared" si="24"/>
        <v>#REF!</v>
      </c>
      <c r="AG36" s="98" t="e">
        <f>'Учет 1б'!#REF!</f>
        <v>#REF!</v>
      </c>
      <c r="AH36" s="98" t="e">
        <f t="shared" si="25"/>
        <v>#REF!</v>
      </c>
      <c r="AI36" s="99" t="e">
        <f t="shared" si="26"/>
        <v>#REF!</v>
      </c>
      <c r="AJ36" s="99" t="e">
        <f t="shared" si="27"/>
        <v>#REF!</v>
      </c>
      <c r="AK36" s="99" t="e">
        <f t="shared" si="28"/>
        <v>#REF!</v>
      </c>
      <c r="AL36" s="99" t="e">
        <f t="shared" si="29"/>
        <v>#REF!</v>
      </c>
      <c r="AM36" s="99" t="e">
        <f t="shared" si="30"/>
        <v>#REF!</v>
      </c>
      <c r="AN36" s="98" t="e">
        <f>'Учет 1б'!#REF!</f>
        <v>#REF!</v>
      </c>
      <c r="AO36" s="98" t="e">
        <f t="shared" si="31"/>
        <v>#REF!</v>
      </c>
      <c r="AP36" s="99" t="e">
        <f t="shared" si="32"/>
        <v>#REF!</v>
      </c>
      <c r="AQ36" s="99" t="e">
        <f t="shared" si="33"/>
        <v>#REF!</v>
      </c>
      <c r="AR36" s="99" t="e">
        <f t="shared" si="34"/>
        <v>#REF!</v>
      </c>
      <c r="AS36" s="99" t="e">
        <f t="shared" si="35"/>
        <v>#REF!</v>
      </c>
      <c r="AT36" s="99" t="e">
        <f t="shared" si="36"/>
        <v>#REF!</v>
      </c>
      <c r="AU36" s="98" t="e">
        <f>'Учет 1б'!#REF!</f>
        <v>#REF!</v>
      </c>
      <c r="AV36" s="98" t="e">
        <f t="shared" si="37"/>
        <v>#REF!</v>
      </c>
      <c r="AW36" s="99" t="e">
        <f t="shared" si="38"/>
        <v>#REF!</v>
      </c>
      <c r="AX36" s="99" t="e">
        <f t="shared" si="39"/>
        <v>#REF!</v>
      </c>
      <c r="AY36" s="99" t="e">
        <f t="shared" si="40"/>
        <v>#REF!</v>
      </c>
      <c r="AZ36" s="99" t="e">
        <f t="shared" si="41"/>
        <v>#REF!</v>
      </c>
      <c r="BA36" s="99" t="e">
        <f t="shared" si="42"/>
        <v>#REF!</v>
      </c>
      <c r="BB36" s="98" t="e">
        <f>'Учет 1б'!#REF!</f>
        <v>#REF!</v>
      </c>
      <c r="BC36" s="98" t="e">
        <f t="shared" si="43"/>
        <v>#REF!</v>
      </c>
      <c r="BD36" s="99" t="e">
        <f t="shared" si="44"/>
        <v>#REF!</v>
      </c>
      <c r="BE36" s="99" t="e">
        <f t="shared" si="45"/>
        <v>#REF!</v>
      </c>
      <c r="BF36" s="99" t="e">
        <f t="shared" si="46"/>
        <v>#REF!</v>
      </c>
      <c r="BG36" s="99" t="e">
        <f t="shared" si="47"/>
        <v>#REF!</v>
      </c>
      <c r="BH36" s="99" t="e">
        <f t="shared" si="48"/>
        <v>#REF!</v>
      </c>
      <c r="BI36" s="98" t="e">
        <f>'Учет 1б'!#REF!</f>
        <v>#REF!</v>
      </c>
      <c r="BJ36" s="98" t="e">
        <f t="shared" si="49"/>
        <v>#REF!</v>
      </c>
      <c r="BK36" s="99" t="e">
        <f t="shared" si="50"/>
        <v>#REF!</v>
      </c>
      <c r="BL36" s="99" t="e">
        <f t="shared" si="51"/>
        <v>#REF!</v>
      </c>
      <c r="BM36" s="99" t="e">
        <f t="shared" si="52"/>
        <v>#REF!</v>
      </c>
      <c r="BN36" s="99" t="e">
        <f t="shared" si="53"/>
        <v>#REF!</v>
      </c>
      <c r="BO36" s="99" t="e">
        <f t="shared" si="54"/>
        <v>#REF!</v>
      </c>
      <c r="BP36" s="52" t="e">
        <f>'Учет 1б'!#REF!</f>
        <v>#REF!</v>
      </c>
      <c r="BQ36" s="53" t="e">
        <f t="shared" si="55"/>
        <v>#REF!</v>
      </c>
      <c r="BR36" s="3" t="e">
        <f t="shared" si="56"/>
        <v>#REF!</v>
      </c>
      <c r="BS36" s="3" t="e">
        <f t="shared" si="57"/>
        <v>#REF!</v>
      </c>
      <c r="BT36" s="3" t="e">
        <f t="shared" si="58"/>
        <v>#REF!</v>
      </c>
      <c r="BU36" s="3" t="e">
        <f t="shared" si="59"/>
        <v>#REF!</v>
      </c>
      <c r="BV36" s="33" t="e">
        <f t="shared" si="60"/>
        <v>#REF!</v>
      </c>
      <c r="BW36" s="46" t="e">
        <f t="shared" si="61"/>
        <v>#REF!</v>
      </c>
      <c r="BX36" s="3" t="e">
        <f t="shared" si="62"/>
        <v>#REF!</v>
      </c>
      <c r="BY36" s="47" t="e">
        <f t="shared" si="63"/>
        <v>#REF!</v>
      </c>
      <c r="BZ36" s="47" t="e">
        <f t="shared" si="64"/>
        <v>#REF!</v>
      </c>
      <c r="CA36" s="47" t="e">
        <f t="shared" si="65"/>
        <v>#REF!</v>
      </c>
      <c r="CB36" s="47" t="e">
        <f t="shared" si="66"/>
        <v>#REF!</v>
      </c>
      <c r="CC36" s="47" t="e">
        <f t="shared" si="67"/>
        <v>#REF!</v>
      </c>
      <c r="CD36" s="47" t="e">
        <f t="shared" si="68"/>
        <v>#REF!</v>
      </c>
      <c r="CE36" s="47" t="e">
        <f t="shared" si="69"/>
        <v>#REF!</v>
      </c>
      <c r="CF36" s="46" t="e">
        <f t="shared" si="70"/>
        <v>#REF!</v>
      </c>
      <c r="CG36" s="48" t="e">
        <f t="shared" si="71"/>
        <v>#REF!</v>
      </c>
      <c r="CH36" s="48" t="e">
        <f t="shared" si="72"/>
        <v>#REF!</v>
      </c>
      <c r="CI36" s="48" t="e">
        <f t="shared" si="73"/>
        <v>#REF!</v>
      </c>
      <c r="CJ36" s="48" t="e">
        <f t="shared" si="74"/>
        <v>#REF!</v>
      </c>
      <c r="CK36" s="48" t="e">
        <f t="shared" si="75"/>
        <v>#REF!</v>
      </c>
      <c r="CL36" s="48" t="e">
        <f t="shared" si="76"/>
        <v>#REF!</v>
      </c>
      <c r="CM36" s="48" t="e">
        <f t="shared" si="77"/>
        <v>#REF!</v>
      </c>
      <c r="CN36" s="46" t="e">
        <f t="shared" si="78"/>
        <v>#REF!</v>
      </c>
      <c r="CO36" s="49" t="e">
        <f t="shared" si="79"/>
        <v>#REF!</v>
      </c>
      <c r="CP36" s="49" t="e">
        <f t="shared" si="80"/>
        <v>#REF!</v>
      </c>
      <c r="CQ36" s="49" t="e">
        <f t="shared" si="81"/>
        <v>#REF!</v>
      </c>
      <c r="CR36" s="49" t="e">
        <f t="shared" si="82"/>
        <v>#REF!</v>
      </c>
      <c r="CS36" s="49" t="e">
        <f t="shared" si="83"/>
        <v>#REF!</v>
      </c>
      <c r="CT36" s="49" t="e">
        <f t="shared" si="84"/>
        <v>#REF!</v>
      </c>
      <c r="CU36" s="49" t="e">
        <f t="shared" si="85"/>
        <v>#REF!</v>
      </c>
      <c r="CV36" s="46" t="e">
        <f t="shared" si="86"/>
        <v>#REF!</v>
      </c>
      <c r="CW36" s="50" t="e">
        <f t="shared" si="87"/>
        <v>#REF!</v>
      </c>
      <c r="CX36" s="50" t="e">
        <f t="shared" si="88"/>
        <v>#REF!</v>
      </c>
      <c r="CY36" s="50" t="e">
        <f t="shared" si="89"/>
        <v>#REF!</v>
      </c>
      <c r="CZ36" s="50" t="e">
        <f t="shared" si="90"/>
        <v>#REF!</v>
      </c>
      <c r="DA36" s="50" t="e">
        <f t="shared" si="91"/>
        <v>#REF!</v>
      </c>
      <c r="DB36" s="50" t="e">
        <f t="shared" si="92"/>
        <v>#REF!</v>
      </c>
      <c r="DC36" s="50" t="e">
        <f t="shared" si="93"/>
        <v>#REF!</v>
      </c>
      <c r="DD36" s="46" t="e">
        <f t="shared" si="94"/>
        <v>#REF!</v>
      </c>
      <c r="DE36" s="126" t="e">
        <f>'Учет 1б'!#REF!</f>
        <v>#REF!</v>
      </c>
      <c r="DG36" s="1">
        <f t="shared" si="95"/>
        <v>0</v>
      </c>
    </row>
    <row r="37" spans="1:111">
      <c r="A37" s="2">
        <f>'Учет 1б'!B50</f>
        <v>44</v>
      </c>
      <c r="B37" s="2" t="e">
        <f>'Учет 1б'!#REF!</f>
        <v>#REF!</v>
      </c>
      <c r="C37" s="2" t="e">
        <f>'Учет 1б'!#REF!</f>
        <v>#REF!</v>
      </c>
      <c r="D37" s="99" t="e">
        <f t="shared" si="0"/>
        <v>#REF!</v>
      </c>
      <c r="E37" s="98" t="e">
        <f>'Учет 1б'!#REF!</f>
        <v>#REF!</v>
      </c>
      <c r="F37" s="98" t="e">
        <f t="shared" si="1"/>
        <v>#REF!</v>
      </c>
      <c r="G37" s="99" t="e">
        <f t="shared" si="2"/>
        <v>#REF!</v>
      </c>
      <c r="H37" s="99" t="e">
        <f t="shared" si="3"/>
        <v>#REF!</v>
      </c>
      <c r="I37" s="99" t="e">
        <f t="shared" si="4"/>
        <v>#REF!</v>
      </c>
      <c r="J37" s="99" t="e">
        <f t="shared" si="5"/>
        <v>#REF!</v>
      </c>
      <c r="K37" s="99" t="e">
        <f t="shared" si="6"/>
        <v>#REF!</v>
      </c>
      <c r="L37" s="98" t="e">
        <f>'Учет 1б'!#REF!</f>
        <v>#REF!</v>
      </c>
      <c r="M37" s="98" t="e">
        <f t="shared" si="7"/>
        <v>#REF!</v>
      </c>
      <c r="N37" s="99" t="e">
        <f t="shared" si="8"/>
        <v>#REF!</v>
      </c>
      <c r="O37" s="99" t="e">
        <f t="shared" si="9"/>
        <v>#REF!</v>
      </c>
      <c r="P37" s="99" t="e">
        <f t="shared" si="10"/>
        <v>#REF!</v>
      </c>
      <c r="Q37" s="99" t="e">
        <f t="shared" si="11"/>
        <v>#REF!</v>
      </c>
      <c r="R37" s="99" t="e">
        <f t="shared" si="12"/>
        <v>#REF!</v>
      </c>
      <c r="S37" s="98" t="e">
        <f>'Учет 1б'!#REF!</f>
        <v>#REF!</v>
      </c>
      <c r="T37" s="98" t="e">
        <f t="shared" si="13"/>
        <v>#REF!</v>
      </c>
      <c r="U37" s="99" t="e">
        <f t="shared" si="14"/>
        <v>#REF!</v>
      </c>
      <c r="V37" s="99" t="e">
        <f t="shared" si="15"/>
        <v>#REF!</v>
      </c>
      <c r="W37" s="99" t="e">
        <f t="shared" si="16"/>
        <v>#REF!</v>
      </c>
      <c r="X37" s="99" t="e">
        <f t="shared" si="17"/>
        <v>#REF!</v>
      </c>
      <c r="Y37" s="99" t="e">
        <f t="shared" si="18"/>
        <v>#REF!</v>
      </c>
      <c r="Z37" s="98" t="e">
        <f>'Учет 1б'!#REF!</f>
        <v>#REF!</v>
      </c>
      <c r="AA37" s="98" t="e">
        <f t="shared" si="19"/>
        <v>#REF!</v>
      </c>
      <c r="AB37" s="99" t="e">
        <f t="shared" si="20"/>
        <v>#REF!</v>
      </c>
      <c r="AC37" s="99" t="e">
        <f t="shared" si="21"/>
        <v>#REF!</v>
      </c>
      <c r="AD37" s="99" t="e">
        <f t="shared" si="22"/>
        <v>#REF!</v>
      </c>
      <c r="AE37" s="99" t="e">
        <f t="shared" si="23"/>
        <v>#REF!</v>
      </c>
      <c r="AF37" s="99" t="e">
        <f t="shared" si="24"/>
        <v>#REF!</v>
      </c>
      <c r="AG37" s="98" t="e">
        <f>'Учет 1б'!#REF!</f>
        <v>#REF!</v>
      </c>
      <c r="AH37" s="98" t="e">
        <f t="shared" si="25"/>
        <v>#REF!</v>
      </c>
      <c r="AI37" s="99" t="e">
        <f t="shared" si="26"/>
        <v>#REF!</v>
      </c>
      <c r="AJ37" s="99" t="e">
        <f t="shared" si="27"/>
        <v>#REF!</v>
      </c>
      <c r="AK37" s="99" t="e">
        <f t="shared" si="28"/>
        <v>#REF!</v>
      </c>
      <c r="AL37" s="99" t="e">
        <f t="shared" si="29"/>
        <v>#REF!</v>
      </c>
      <c r="AM37" s="99" t="e">
        <f t="shared" si="30"/>
        <v>#REF!</v>
      </c>
      <c r="AN37" s="98" t="e">
        <f>'Учет 1б'!#REF!</f>
        <v>#REF!</v>
      </c>
      <c r="AO37" s="98" t="e">
        <f t="shared" si="31"/>
        <v>#REF!</v>
      </c>
      <c r="AP37" s="99" t="e">
        <f t="shared" si="32"/>
        <v>#REF!</v>
      </c>
      <c r="AQ37" s="99" t="e">
        <f t="shared" si="33"/>
        <v>#REF!</v>
      </c>
      <c r="AR37" s="99" t="e">
        <f t="shared" si="34"/>
        <v>#REF!</v>
      </c>
      <c r="AS37" s="99" t="e">
        <f t="shared" si="35"/>
        <v>#REF!</v>
      </c>
      <c r="AT37" s="99" t="e">
        <f t="shared" si="36"/>
        <v>#REF!</v>
      </c>
      <c r="AU37" s="98" t="e">
        <f>'Учет 1б'!#REF!</f>
        <v>#REF!</v>
      </c>
      <c r="AV37" s="98" t="e">
        <f t="shared" si="37"/>
        <v>#REF!</v>
      </c>
      <c r="AW37" s="99" t="e">
        <f t="shared" si="38"/>
        <v>#REF!</v>
      </c>
      <c r="AX37" s="99" t="e">
        <f t="shared" si="39"/>
        <v>#REF!</v>
      </c>
      <c r="AY37" s="99" t="e">
        <f t="shared" si="40"/>
        <v>#REF!</v>
      </c>
      <c r="AZ37" s="99" t="e">
        <f t="shared" si="41"/>
        <v>#REF!</v>
      </c>
      <c r="BA37" s="99" t="e">
        <f t="shared" si="42"/>
        <v>#REF!</v>
      </c>
      <c r="BB37" s="98" t="e">
        <f>'Учет 1б'!#REF!</f>
        <v>#REF!</v>
      </c>
      <c r="BC37" s="98" t="e">
        <f t="shared" si="43"/>
        <v>#REF!</v>
      </c>
      <c r="BD37" s="99" t="e">
        <f t="shared" si="44"/>
        <v>#REF!</v>
      </c>
      <c r="BE37" s="99" t="e">
        <f t="shared" si="45"/>
        <v>#REF!</v>
      </c>
      <c r="BF37" s="99" t="e">
        <f t="shared" si="46"/>
        <v>#REF!</v>
      </c>
      <c r="BG37" s="99" t="e">
        <f t="shared" si="47"/>
        <v>#REF!</v>
      </c>
      <c r="BH37" s="99" t="e">
        <f t="shared" si="48"/>
        <v>#REF!</v>
      </c>
      <c r="BI37" s="98" t="e">
        <f>'Учет 1б'!#REF!</f>
        <v>#REF!</v>
      </c>
      <c r="BJ37" s="98" t="e">
        <f t="shared" si="49"/>
        <v>#REF!</v>
      </c>
      <c r="BK37" s="99" t="e">
        <f t="shared" si="50"/>
        <v>#REF!</v>
      </c>
      <c r="BL37" s="99" t="e">
        <f t="shared" si="51"/>
        <v>#REF!</v>
      </c>
      <c r="BM37" s="99" t="e">
        <f t="shared" si="52"/>
        <v>#REF!</v>
      </c>
      <c r="BN37" s="99" t="e">
        <f t="shared" si="53"/>
        <v>#REF!</v>
      </c>
      <c r="BO37" s="99" t="e">
        <f t="shared" si="54"/>
        <v>#REF!</v>
      </c>
      <c r="BP37" s="52" t="e">
        <f>'Учет 1б'!#REF!</f>
        <v>#REF!</v>
      </c>
      <c r="BQ37" s="53" t="e">
        <f t="shared" si="55"/>
        <v>#REF!</v>
      </c>
      <c r="BR37" s="3" t="e">
        <f t="shared" si="56"/>
        <v>#REF!</v>
      </c>
      <c r="BS37" s="3" t="e">
        <f t="shared" si="57"/>
        <v>#REF!</v>
      </c>
      <c r="BT37" s="3" t="e">
        <f t="shared" si="58"/>
        <v>#REF!</v>
      </c>
      <c r="BU37" s="3" t="e">
        <f t="shared" si="59"/>
        <v>#REF!</v>
      </c>
      <c r="BV37" s="33" t="e">
        <f t="shared" si="60"/>
        <v>#REF!</v>
      </c>
      <c r="BW37" s="46" t="e">
        <f t="shared" si="61"/>
        <v>#REF!</v>
      </c>
      <c r="BX37" s="3" t="e">
        <f t="shared" si="62"/>
        <v>#REF!</v>
      </c>
      <c r="BY37" s="47" t="e">
        <f t="shared" si="63"/>
        <v>#REF!</v>
      </c>
      <c r="BZ37" s="47" t="e">
        <f t="shared" si="64"/>
        <v>#REF!</v>
      </c>
      <c r="CA37" s="47" t="e">
        <f t="shared" si="65"/>
        <v>#REF!</v>
      </c>
      <c r="CB37" s="47" t="e">
        <f t="shared" si="66"/>
        <v>#REF!</v>
      </c>
      <c r="CC37" s="47" t="e">
        <f t="shared" si="67"/>
        <v>#REF!</v>
      </c>
      <c r="CD37" s="47" t="e">
        <f t="shared" si="68"/>
        <v>#REF!</v>
      </c>
      <c r="CE37" s="47" t="e">
        <f t="shared" si="69"/>
        <v>#REF!</v>
      </c>
      <c r="CF37" s="46" t="e">
        <f t="shared" si="70"/>
        <v>#REF!</v>
      </c>
      <c r="CG37" s="48" t="e">
        <f t="shared" si="71"/>
        <v>#REF!</v>
      </c>
      <c r="CH37" s="48" t="e">
        <f t="shared" si="72"/>
        <v>#REF!</v>
      </c>
      <c r="CI37" s="48" t="e">
        <f t="shared" si="73"/>
        <v>#REF!</v>
      </c>
      <c r="CJ37" s="48" t="e">
        <f t="shared" si="74"/>
        <v>#REF!</v>
      </c>
      <c r="CK37" s="48" t="e">
        <f t="shared" si="75"/>
        <v>#REF!</v>
      </c>
      <c r="CL37" s="48" t="e">
        <f t="shared" si="76"/>
        <v>#REF!</v>
      </c>
      <c r="CM37" s="48" t="e">
        <f t="shared" si="77"/>
        <v>#REF!</v>
      </c>
      <c r="CN37" s="46" t="e">
        <f t="shared" si="78"/>
        <v>#REF!</v>
      </c>
      <c r="CO37" s="49" t="e">
        <f t="shared" si="79"/>
        <v>#REF!</v>
      </c>
      <c r="CP37" s="49" t="e">
        <f t="shared" si="80"/>
        <v>#REF!</v>
      </c>
      <c r="CQ37" s="49" t="e">
        <f t="shared" si="81"/>
        <v>#REF!</v>
      </c>
      <c r="CR37" s="49" t="e">
        <f t="shared" si="82"/>
        <v>#REF!</v>
      </c>
      <c r="CS37" s="49" t="e">
        <f t="shared" si="83"/>
        <v>#REF!</v>
      </c>
      <c r="CT37" s="49" t="e">
        <f t="shared" si="84"/>
        <v>#REF!</v>
      </c>
      <c r="CU37" s="49" t="e">
        <f t="shared" si="85"/>
        <v>#REF!</v>
      </c>
      <c r="CV37" s="46" t="e">
        <f t="shared" si="86"/>
        <v>#REF!</v>
      </c>
      <c r="CW37" s="50" t="e">
        <f t="shared" si="87"/>
        <v>#REF!</v>
      </c>
      <c r="CX37" s="50" t="e">
        <f t="shared" si="88"/>
        <v>#REF!</v>
      </c>
      <c r="CY37" s="50" t="e">
        <f t="shared" si="89"/>
        <v>#REF!</v>
      </c>
      <c r="CZ37" s="50" t="e">
        <f t="shared" si="90"/>
        <v>#REF!</v>
      </c>
      <c r="DA37" s="50" t="e">
        <f t="shared" si="91"/>
        <v>#REF!</v>
      </c>
      <c r="DB37" s="50" t="e">
        <f t="shared" si="92"/>
        <v>#REF!</v>
      </c>
      <c r="DC37" s="50" t="e">
        <f t="shared" si="93"/>
        <v>#REF!</v>
      </c>
      <c r="DD37" s="46" t="e">
        <f t="shared" si="94"/>
        <v>#REF!</v>
      </c>
      <c r="DE37" s="126" t="e">
        <f>'Учет 1б'!#REF!</f>
        <v>#REF!</v>
      </c>
      <c r="DG37" s="1">
        <f t="shared" si="95"/>
        <v>0</v>
      </c>
    </row>
    <row r="38" spans="1:111">
      <c r="A38" s="2">
        <f>'Учет 1б'!B51</f>
        <v>45</v>
      </c>
      <c r="B38" s="2" t="e">
        <f>'Учет 1б'!#REF!</f>
        <v>#REF!</v>
      </c>
      <c r="C38" s="2" t="e">
        <f>'Учет 1б'!#REF!</f>
        <v>#REF!</v>
      </c>
      <c r="D38" s="99" t="e">
        <f t="shared" si="0"/>
        <v>#REF!</v>
      </c>
      <c r="E38" s="98" t="e">
        <f>'Учет 1б'!#REF!</f>
        <v>#REF!</v>
      </c>
      <c r="F38" s="98" t="e">
        <f t="shared" si="1"/>
        <v>#REF!</v>
      </c>
      <c r="G38" s="99" t="e">
        <f t="shared" si="2"/>
        <v>#REF!</v>
      </c>
      <c r="H38" s="99" t="e">
        <f t="shared" si="3"/>
        <v>#REF!</v>
      </c>
      <c r="I38" s="99" t="e">
        <f t="shared" si="4"/>
        <v>#REF!</v>
      </c>
      <c r="J38" s="99" t="e">
        <f t="shared" si="5"/>
        <v>#REF!</v>
      </c>
      <c r="K38" s="99" t="e">
        <f t="shared" si="6"/>
        <v>#REF!</v>
      </c>
      <c r="L38" s="98" t="e">
        <f>'Учет 1б'!#REF!</f>
        <v>#REF!</v>
      </c>
      <c r="M38" s="98" t="e">
        <f t="shared" si="7"/>
        <v>#REF!</v>
      </c>
      <c r="N38" s="99" t="e">
        <f t="shared" si="8"/>
        <v>#REF!</v>
      </c>
      <c r="O38" s="99" t="e">
        <f t="shared" si="9"/>
        <v>#REF!</v>
      </c>
      <c r="P38" s="99" t="e">
        <f t="shared" si="10"/>
        <v>#REF!</v>
      </c>
      <c r="Q38" s="99" t="e">
        <f t="shared" si="11"/>
        <v>#REF!</v>
      </c>
      <c r="R38" s="99" t="e">
        <f t="shared" si="12"/>
        <v>#REF!</v>
      </c>
      <c r="S38" s="98" t="e">
        <f>'Учет 1б'!#REF!</f>
        <v>#REF!</v>
      </c>
      <c r="T38" s="98" t="e">
        <f t="shared" si="13"/>
        <v>#REF!</v>
      </c>
      <c r="U38" s="99" t="e">
        <f t="shared" si="14"/>
        <v>#REF!</v>
      </c>
      <c r="V38" s="99" t="e">
        <f t="shared" si="15"/>
        <v>#REF!</v>
      </c>
      <c r="W38" s="99" t="e">
        <f t="shared" si="16"/>
        <v>#REF!</v>
      </c>
      <c r="X38" s="99" t="e">
        <f t="shared" si="17"/>
        <v>#REF!</v>
      </c>
      <c r="Y38" s="99" t="e">
        <f t="shared" si="18"/>
        <v>#REF!</v>
      </c>
      <c r="Z38" s="98" t="e">
        <f>'Учет 1б'!#REF!</f>
        <v>#REF!</v>
      </c>
      <c r="AA38" s="98" t="e">
        <f t="shared" si="19"/>
        <v>#REF!</v>
      </c>
      <c r="AB38" s="99" t="e">
        <f t="shared" si="20"/>
        <v>#REF!</v>
      </c>
      <c r="AC38" s="99" t="e">
        <f t="shared" si="21"/>
        <v>#REF!</v>
      </c>
      <c r="AD38" s="99" t="e">
        <f t="shared" si="22"/>
        <v>#REF!</v>
      </c>
      <c r="AE38" s="99" t="e">
        <f t="shared" si="23"/>
        <v>#REF!</v>
      </c>
      <c r="AF38" s="99" t="e">
        <f t="shared" si="24"/>
        <v>#REF!</v>
      </c>
      <c r="AG38" s="98" t="e">
        <f>'Учет 1б'!#REF!</f>
        <v>#REF!</v>
      </c>
      <c r="AH38" s="98" t="e">
        <f t="shared" si="25"/>
        <v>#REF!</v>
      </c>
      <c r="AI38" s="99" t="e">
        <f t="shared" si="26"/>
        <v>#REF!</v>
      </c>
      <c r="AJ38" s="99" t="e">
        <f t="shared" si="27"/>
        <v>#REF!</v>
      </c>
      <c r="AK38" s="99" t="e">
        <f t="shared" si="28"/>
        <v>#REF!</v>
      </c>
      <c r="AL38" s="99" t="e">
        <f t="shared" si="29"/>
        <v>#REF!</v>
      </c>
      <c r="AM38" s="99" t="e">
        <f t="shared" si="30"/>
        <v>#REF!</v>
      </c>
      <c r="AN38" s="98" t="e">
        <f>'Учет 1б'!#REF!</f>
        <v>#REF!</v>
      </c>
      <c r="AO38" s="98" t="e">
        <f t="shared" si="31"/>
        <v>#REF!</v>
      </c>
      <c r="AP38" s="99" t="e">
        <f t="shared" si="32"/>
        <v>#REF!</v>
      </c>
      <c r="AQ38" s="99" t="e">
        <f t="shared" si="33"/>
        <v>#REF!</v>
      </c>
      <c r="AR38" s="99" t="e">
        <f t="shared" si="34"/>
        <v>#REF!</v>
      </c>
      <c r="AS38" s="99" t="e">
        <f t="shared" si="35"/>
        <v>#REF!</v>
      </c>
      <c r="AT38" s="99" t="e">
        <f t="shared" si="36"/>
        <v>#REF!</v>
      </c>
      <c r="AU38" s="98" t="e">
        <f>'Учет 1б'!#REF!</f>
        <v>#REF!</v>
      </c>
      <c r="AV38" s="98" t="e">
        <f t="shared" si="37"/>
        <v>#REF!</v>
      </c>
      <c r="AW38" s="99" t="e">
        <f t="shared" si="38"/>
        <v>#REF!</v>
      </c>
      <c r="AX38" s="99" t="e">
        <f t="shared" si="39"/>
        <v>#REF!</v>
      </c>
      <c r="AY38" s="99" t="e">
        <f t="shared" si="40"/>
        <v>#REF!</v>
      </c>
      <c r="AZ38" s="99" t="e">
        <f t="shared" si="41"/>
        <v>#REF!</v>
      </c>
      <c r="BA38" s="99" t="e">
        <f t="shared" si="42"/>
        <v>#REF!</v>
      </c>
      <c r="BB38" s="98" t="e">
        <f>'Учет 1б'!#REF!</f>
        <v>#REF!</v>
      </c>
      <c r="BC38" s="98" t="e">
        <f t="shared" si="43"/>
        <v>#REF!</v>
      </c>
      <c r="BD38" s="99" t="e">
        <f t="shared" si="44"/>
        <v>#REF!</v>
      </c>
      <c r="BE38" s="99" t="e">
        <f t="shared" si="45"/>
        <v>#REF!</v>
      </c>
      <c r="BF38" s="99" t="e">
        <f t="shared" si="46"/>
        <v>#REF!</v>
      </c>
      <c r="BG38" s="99" t="e">
        <f t="shared" si="47"/>
        <v>#REF!</v>
      </c>
      <c r="BH38" s="99" t="e">
        <f t="shared" si="48"/>
        <v>#REF!</v>
      </c>
      <c r="BI38" s="98" t="e">
        <f>'Учет 1б'!#REF!</f>
        <v>#REF!</v>
      </c>
      <c r="BJ38" s="98" t="e">
        <f t="shared" si="49"/>
        <v>#REF!</v>
      </c>
      <c r="BK38" s="99" t="e">
        <f t="shared" si="50"/>
        <v>#REF!</v>
      </c>
      <c r="BL38" s="99" t="e">
        <f t="shared" si="51"/>
        <v>#REF!</v>
      </c>
      <c r="BM38" s="99" t="e">
        <f t="shared" si="52"/>
        <v>#REF!</v>
      </c>
      <c r="BN38" s="99" t="e">
        <f t="shared" si="53"/>
        <v>#REF!</v>
      </c>
      <c r="BO38" s="99" t="e">
        <f t="shared" si="54"/>
        <v>#REF!</v>
      </c>
      <c r="BP38" s="52" t="e">
        <f>'Учет 1б'!#REF!</f>
        <v>#REF!</v>
      </c>
      <c r="BQ38" s="53" t="e">
        <f t="shared" si="55"/>
        <v>#REF!</v>
      </c>
      <c r="BR38" s="3" t="e">
        <f t="shared" si="56"/>
        <v>#REF!</v>
      </c>
      <c r="BS38" s="3" t="e">
        <f t="shared" si="57"/>
        <v>#REF!</v>
      </c>
      <c r="BT38" s="3" t="e">
        <f t="shared" si="58"/>
        <v>#REF!</v>
      </c>
      <c r="BU38" s="3" t="e">
        <f t="shared" si="59"/>
        <v>#REF!</v>
      </c>
      <c r="BV38" s="33" t="e">
        <f t="shared" si="60"/>
        <v>#REF!</v>
      </c>
      <c r="BW38" s="46" t="e">
        <f t="shared" si="61"/>
        <v>#REF!</v>
      </c>
      <c r="BX38" s="3" t="e">
        <f t="shared" si="62"/>
        <v>#REF!</v>
      </c>
      <c r="BY38" s="47" t="e">
        <f t="shared" si="63"/>
        <v>#REF!</v>
      </c>
      <c r="BZ38" s="47" t="e">
        <f t="shared" si="64"/>
        <v>#REF!</v>
      </c>
      <c r="CA38" s="47" t="e">
        <f t="shared" si="65"/>
        <v>#REF!</v>
      </c>
      <c r="CB38" s="47" t="e">
        <f t="shared" si="66"/>
        <v>#REF!</v>
      </c>
      <c r="CC38" s="47" t="e">
        <f t="shared" si="67"/>
        <v>#REF!</v>
      </c>
      <c r="CD38" s="47" t="e">
        <f t="shared" si="68"/>
        <v>#REF!</v>
      </c>
      <c r="CE38" s="47" t="e">
        <f t="shared" si="69"/>
        <v>#REF!</v>
      </c>
      <c r="CF38" s="46" t="e">
        <f t="shared" si="70"/>
        <v>#REF!</v>
      </c>
      <c r="CG38" s="48" t="e">
        <f t="shared" si="71"/>
        <v>#REF!</v>
      </c>
      <c r="CH38" s="48" t="e">
        <f t="shared" si="72"/>
        <v>#REF!</v>
      </c>
      <c r="CI38" s="48" t="e">
        <f t="shared" si="73"/>
        <v>#REF!</v>
      </c>
      <c r="CJ38" s="48" t="e">
        <f t="shared" si="74"/>
        <v>#REF!</v>
      </c>
      <c r="CK38" s="48" t="e">
        <f t="shared" si="75"/>
        <v>#REF!</v>
      </c>
      <c r="CL38" s="48" t="e">
        <f t="shared" si="76"/>
        <v>#REF!</v>
      </c>
      <c r="CM38" s="48" t="e">
        <f t="shared" si="77"/>
        <v>#REF!</v>
      </c>
      <c r="CN38" s="46" t="e">
        <f t="shared" si="78"/>
        <v>#REF!</v>
      </c>
      <c r="CO38" s="49" t="e">
        <f t="shared" si="79"/>
        <v>#REF!</v>
      </c>
      <c r="CP38" s="49" t="e">
        <f t="shared" si="80"/>
        <v>#REF!</v>
      </c>
      <c r="CQ38" s="49" t="e">
        <f t="shared" si="81"/>
        <v>#REF!</v>
      </c>
      <c r="CR38" s="49" t="e">
        <f t="shared" si="82"/>
        <v>#REF!</v>
      </c>
      <c r="CS38" s="49" t="e">
        <f t="shared" si="83"/>
        <v>#REF!</v>
      </c>
      <c r="CT38" s="49" t="e">
        <f t="shared" si="84"/>
        <v>#REF!</v>
      </c>
      <c r="CU38" s="49" t="e">
        <f t="shared" si="85"/>
        <v>#REF!</v>
      </c>
      <c r="CV38" s="46" t="e">
        <f t="shared" si="86"/>
        <v>#REF!</v>
      </c>
      <c r="CW38" s="50" t="e">
        <f t="shared" si="87"/>
        <v>#REF!</v>
      </c>
      <c r="CX38" s="50" t="e">
        <f t="shared" si="88"/>
        <v>#REF!</v>
      </c>
      <c r="CY38" s="50" t="e">
        <f t="shared" si="89"/>
        <v>#REF!</v>
      </c>
      <c r="CZ38" s="50" t="e">
        <f t="shared" si="90"/>
        <v>#REF!</v>
      </c>
      <c r="DA38" s="50" t="e">
        <f t="shared" si="91"/>
        <v>#REF!</v>
      </c>
      <c r="DB38" s="50" t="e">
        <f t="shared" si="92"/>
        <v>#REF!</v>
      </c>
      <c r="DC38" s="50" t="e">
        <f t="shared" si="93"/>
        <v>#REF!</v>
      </c>
      <c r="DD38" s="46" t="e">
        <f t="shared" si="94"/>
        <v>#REF!</v>
      </c>
      <c r="DE38" s="126" t="e">
        <f>'Учет 1б'!#REF!</f>
        <v>#REF!</v>
      </c>
      <c r="DG38" s="1">
        <f t="shared" si="95"/>
        <v>0</v>
      </c>
    </row>
    <row r="39" spans="1:111">
      <c r="A39" s="85" t="e">
        <f>'Учет 1б'!#REF!</f>
        <v>#REF!</v>
      </c>
      <c r="B39" s="85" t="e">
        <f>'Учет 1б'!#REF!</f>
        <v>#REF!</v>
      </c>
      <c r="C39" s="85" t="e">
        <f>'Учет 1б'!#REF!</f>
        <v>#REF!</v>
      </c>
      <c r="D39" s="100" t="e">
        <f t="shared" si="0"/>
        <v>#REF!</v>
      </c>
      <c r="E39" s="136" t="e">
        <f>'Учет 1б'!#REF!</f>
        <v>#REF!</v>
      </c>
      <c r="F39" s="136" t="e">
        <f t="shared" si="1"/>
        <v>#REF!</v>
      </c>
      <c r="G39" s="100" t="e">
        <f t="shared" si="2"/>
        <v>#REF!</v>
      </c>
      <c r="H39" s="100" t="e">
        <f t="shared" si="3"/>
        <v>#REF!</v>
      </c>
      <c r="I39" s="100" t="e">
        <f t="shared" si="4"/>
        <v>#REF!</v>
      </c>
      <c r="J39" s="100" t="e">
        <f t="shared" si="5"/>
        <v>#REF!</v>
      </c>
      <c r="K39" s="100" t="e">
        <f t="shared" si="6"/>
        <v>#REF!</v>
      </c>
      <c r="L39" s="136" t="e">
        <f>'Учет 1б'!#REF!</f>
        <v>#REF!</v>
      </c>
      <c r="M39" s="136" t="e">
        <f t="shared" si="7"/>
        <v>#REF!</v>
      </c>
      <c r="N39" s="100" t="e">
        <f t="shared" si="8"/>
        <v>#REF!</v>
      </c>
      <c r="O39" s="100" t="e">
        <f t="shared" si="9"/>
        <v>#REF!</v>
      </c>
      <c r="P39" s="100" t="e">
        <f t="shared" si="10"/>
        <v>#REF!</v>
      </c>
      <c r="Q39" s="100" t="e">
        <f t="shared" si="11"/>
        <v>#REF!</v>
      </c>
      <c r="R39" s="100" t="e">
        <f t="shared" si="12"/>
        <v>#REF!</v>
      </c>
      <c r="S39" s="136" t="e">
        <f>'Учет 1б'!#REF!</f>
        <v>#REF!</v>
      </c>
      <c r="T39" s="136" t="e">
        <f t="shared" si="13"/>
        <v>#REF!</v>
      </c>
      <c r="U39" s="100" t="e">
        <f t="shared" si="14"/>
        <v>#REF!</v>
      </c>
      <c r="V39" s="100" t="e">
        <f t="shared" si="15"/>
        <v>#REF!</v>
      </c>
      <c r="W39" s="100" t="e">
        <f t="shared" si="16"/>
        <v>#REF!</v>
      </c>
      <c r="X39" s="100" t="e">
        <f t="shared" si="17"/>
        <v>#REF!</v>
      </c>
      <c r="Y39" s="100" t="e">
        <f t="shared" si="18"/>
        <v>#REF!</v>
      </c>
      <c r="Z39" s="136" t="e">
        <f>'Учет 1б'!#REF!</f>
        <v>#REF!</v>
      </c>
      <c r="AA39" s="136" t="e">
        <f t="shared" si="19"/>
        <v>#REF!</v>
      </c>
      <c r="AB39" s="100" t="e">
        <f t="shared" si="20"/>
        <v>#REF!</v>
      </c>
      <c r="AC39" s="100" t="e">
        <f t="shared" si="21"/>
        <v>#REF!</v>
      </c>
      <c r="AD39" s="100" t="e">
        <f t="shared" si="22"/>
        <v>#REF!</v>
      </c>
      <c r="AE39" s="100" t="e">
        <f t="shared" si="23"/>
        <v>#REF!</v>
      </c>
      <c r="AF39" s="100" t="e">
        <f t="shared" si="24"/>
        <v>#REF!</v>
      </c>
      <c r="AG39" s="136" t="e">
        <f>'Учет 1б'!#REF!</f>
        <v>#REF!</v>
      </c>
      <c r="AH39" s="136" t="e">
        <f t="shared" si="25"/>
        <v>#REF!</v>
      </c>
      <c r="AI39" s="100" t="e">
        <f t="shared" si="26"/>
        <v>#REF!</v>
      </c>
      <c r="AJ39" s="100" t="e">
        <f t="shared" si="27"/>
        <v>#REF!</v>
      </c>
      <c r="AK39" s="100" t="e">
        <f t="shared" si="28"/>
        <v>#REF!</v>
      </c>
      <c r="AL39" s="100" t="e">
        <f t="shared" si="29"/>
        <v>#REF!</v>
      </c>
      <c r="AM39" s="100" t="e">
        <f t="shared" si="30"/>
        <v>#REF!</v>
      </c>
      <c r="AN39" s="136" t="e">
        <f>'Учет 1б'!#REF!</f>
        <v>#REF!</v>
      </c>
      <c r="AO39" s="136" t="e">
        <f t="shared" si="31"/>
        <v>#REF!</v>
      </c>
      <c r="AP39" s="100" t="e">
        <f t="shared" si="32"/>
        <v>#REF!</v>
      </c>
      <c r="AQ39" s="100" t="e">
        <f t="shared" si="33"/>
        <v>#REF!</v>
      </c>
      <c r="AR39" s="100" t="e">
        <f t="shared" si="34"/>
        <v>#REF!</v>
      </c>
      <c r="AS39" s="100" t="e">
        <f t="shared" si="35"/>
        <v>#REF!</v>
      </c>
      <c r="AT39" s="100" t="e">
        <f t="shared" si="36"/>
        <v>#REF!</v>
      </c>
      <c r="AU39" s="136" t="e">
        <f>'Учет 1б'!#REF!</f>
        <v>#REF!</v>
      </c>
      <c r="AV39" s="136" t="e">
        <f t="shared" si="37"/>
        <v>#REF!</v>
      </c>
      <c r="AW39" s="100" t="e">
        <f t="shared" si="38"/>
        <v>#REF!</v>
      </c>
      <c r="AX39" s="100" t="e">
        <f t="shared" si="39"/>
        <v>#REF!</v>
      </c>
      <c r="AY39" s="100" t="e">
        <f t="shared" si="40"/>
        <v>#REF!</v>
      </c>
      <c r="AZ39" s="100" t="e">
        <f t="shared" si="41"/>
        <v>#REF!</v>
      </c>
      <c r="BA39" s="100" t="e">
        <f t="shared" si="42"/>
        <v>#REF!</v>
      </c>
      <c r="BB39" s="136" t="e">
        <f>'Учет 1б'!#REF!</f>
        <v>#REF!</v>
      </c>
      <c r="BC39" s="136" t="e">
        <f t="shared" si="43"/>
        <v>#REF!</v>
      </c>
      <c r="BD39" s="100" t="e">
        <f t="shared" si="44"/>
        <v>#REF!</v>
      </c>
      <c r="BE39" s="100" t="e">
        <f t="shared" si="45"/>
        <v>#REF!</v>
      </c>
      <c r="BF39" s="100" t="e">
        <f t="shared" si="46"/>
        <v>#REF!</v>
      </c>
      <c r="BG39" s="100" t="e">
        <f t="shared" si="47"/>
        <v>#REF!</v>
      </c>
      <c r="BH39" s="100" t="e">
        <f t="shared" si="48"/>
        <v>#REF!</v>
      </c>
      <c r="BI39" s="136" t="e">
        <f>'Учет 1б'!#REF!</f>
        <v>#REF!</v>
      </c>
      <c r="BJ39" s="136" t="e">
        <f t="shared" si="49"/>
        <v>#REF!</v>
      </c>
      <c r="BK39" s="100" t="e">
        <f t="shared" si="50"/>
        <v>#REF!</v>
      </c>
      <c r="BL39" s="100" t="e">
        <f t="shared" si="51"/>
        <v>#REF!</v>
      </c>
      <c r="BM39" s="100" t="e">
        <f t="shared" si="52"/>
        <v>#REF!</v>
      </c>
      <c r="BN39" s="100" t="e">
        <f t="shared" si="53"/>
        <v>#REF!</v>
      </c>
      <c r="BO39" s="100" t="e">
        <f t="shared" si="54"/>
        <v>#REF!</v>
      </c>
      <c r="BP39" s="145" t="e">
        <f>'Учет 1б'!#REF!</f>
        <v>#REF!</v>
      </c>
      <c r="BQ39" s="137" t="e">
        <f t="shared" si="55"/>
        <v>#REF!</v>
      </c>
      <c r="BR39" s="86" t="e">
        <f t="shared" si="56"/>
        <v>#REF!</v>
      </c>
      <c r="BS39" s="86" t="e">
        <f t="shared" si="57"/>
        <v>#REF!</v>
      </c>
      <c r="BT39" s="86" t="e">
        <f t="shared" si="58"/>
        <v>#REF!</v>
      </c>
      <c r="BU39" s="86" t="e">
        <f t="shared" si="59"/>
        <v>#REF!</v>
      </c>
      <c r="BV39" s="87" t="e">
        <f t="shared" si="60"/>
        <v>#REF!</v>
      </c>
      <c r="BW39" s="88" t="e">
        <f t="shared" si="61"/>
        <v>#REF!</v>
      </c>
      <c r="BX39" s="86" t="e">
        <f t="shared" si="62"/>
        <v>#REF!</v>
      </c>
      <c r="BY39" s="89" t="e">
        <f t="shared" si="63"/>
        <v>#REF!</v>
      </c>
      <c r="BZ39" s="89" t="e">
        <f t="shared" si="64"/>
        <v>#REF!</v>
      </c>
      <c r="CA39" s="89" t="e">
        <f t="shared" si="65"/>
        <v>#REF!</v>
      </c>
      <c r="CB39" s="89" t="e">
        <f t="shared" si="66"/>
        <v>#REF!</v>
      </c>
      <c r="CC39" s="89" t="e">
        <f t="shared" si="67"/>
        <v>#REF!</v>
      </c>
      <c r="CD39" s="89" t="e">
        <f t="shared" si="68"/>
        <v>#REF!</v>
      </c>
      <c r="CE39" s="89" t="e">
        <f t="shared" si="69"/>
        <v>#REF!</v>
      </c>
      <c r="CF39" s="88" t="e">
        <f t="shared" si="70"/>
        <v>#REF!</v>
      </c>
      <c r="CG39" s="90" t="e">
        <f t="shared" si="71"/>
        <v>#REF!</v>
      </c>
      <c r="CH39" s="90" t="e">
        <f t="shared" si="72"/>
        <v>#REF!</v>
      </c>
      <c r="CI39" s="90" t="e">
        <f t="shared" si="73"/>
        <v>#REF!</v>
      </c>
      <c r="CJ39" s="90" t="e">
        <f t="shared" si="74"/>
        <v>#REF!</v>
      </c>
      <c r="CK39" s="90" t="e">
        <f t="shared" si="75"/>
        <v>#REF!</v>
      </c>
      <c r="CL39" s="90" t="e">
        <f t="shared" si="76"/>
        <v>#REF!</v>
      </c>
      <c r="CM39" s="90" t="e">
        <f t="shared" si="77"/>
        <v>#REF!</v>
      </c>
      <c r="CN39" s="88" t="e">
        <f t="shared" si="78"/>
        <v>#REF!</v>
      </c>
      <c r="CO39" s="91" t="e">
        <f t="shared" si="79"/>
        <v>#REF!</v>
      </c>
      <c r="CP39" s="91" t="e">
        <f t="shared" si="80"/>
        <v>#REF!</v>
      </c>
      <c r="CQ39" s="91" t="e">
        <f t="shared" si="81"/>
        <v>#REF!</v>
      </c>
      <c r="CR39" s="91" t="e">
        <f t="shared" si="82"/>
        <v>#REF!</v>
      </c>
      <c r="CS39" s="91" t="e">
        <f t="shared" si="83"/>
        <v>#REF!</v>
      </c>
      <c r="CT39" s="91" t="e">
        <f t="shared" si="84"/>
        <v>#REF!</v>
      </c>
      <c r="CU39" s="91" t="e">
        <f t="shared" si="85"/>
        <v>#REF!</v>
      </c>
      <c r="CV39" s="88" t="e">
        <f t="shared" si="86"/>
        <v>#REF!</v>
      </c>
      <c r="CW39" s="92" t="e">
        <f t="shared" si="87"/>
        <v>#REF!</v>
      </c>
      <c r="CX39" s="92" t="e">
        <f t="shared" si="88"/>
        <v>#REF!</v>
      </c>
      <c r="CY39" s="92" t="e">
        <f t="shared" si="89"/>
        <v>#REF!</v>
      </c>
      <c r="CZ39" s="92" t="e">
        <f t="shared" si="90"/>
        <v>#REF!</v>
      </c>
      <c r="DA39" s="92" t="e">
        <f t="shared" si="91"/>
        <v>#REF!</v>
      </c>
      <c r="DB39" s="92" t="e">
        <f t="shared" si="92"/>
        <v>#REF!</v>
      </c>
      <c r="DC39" s="92" t="e">
        <f t="shared" si="93"/>
        <v>#REF!</v>
      </c>
      <c r="DD39" s="88" t="e">
        <f t="shared" si="94"/>
        <v>#REF!</v>
      </c>
      <c r="DE39" s="138" t="e">
        <f>'Учет 1б'!#REF!</f>
        <v>#REF!</v>
      </c>
      <c r="DG39" s="1">
        <f t="shared" si="95"/>
        <v>0</v>
      </c>
    </row>
    <row r="40" spans="1:111" ht="12" thickBot="1">
      <c r="A40" s="4"/>
      <c r="B40" s="4"/>
      <c r="C40" s="4"/>
      <c r="D40" s="94"/>
      <c r="E40" s="94" t="e">
        <f t="shared" ref="E40:J40" si="96">SUM(E5:E39)</f>
        <v>#REF!</v>
      </c>
      <c r="F40" s="94" t="e">
        <f t="shared" si="96"/>
        <v>#REF!</v>
      </c>
      <c r="G40" s="94" t="e">
        <f t="shared" si="96"/>
        <v>#REF!</v>
      </c>
      <c r="H40" s="94" t="e">
        <f t="shared" si="96"/>
        <v>#REF!</v>
      </c>
      <c r="I40" s="94" t="e">
        <f t="shared" si="96"/>
        <v>#REF!</v>
      </c>
      <c r="J40" s="94" t="e">
        <f t="shared" si="96"/>
        <v>#REF!</v>
      </c>
      <c r="K40" s="94"/>
      <c r="L40" s="94" t="e">
        <f t="shared" ref="L40:Q40" si="97">SUM(L5:L39)</f>
        <v>#REF!</v>
      </c>
      <c r="M40" s="94" t="e">
        <f t="shared" si="97"/>
        <v>#REF!</v>
      </c>
      <c r="N40" s="94" t="e">
        <f t="shared" si="97"/>
        <v>#REF!</v>
      </c>
      <c r="O40" s="94" t="e">
        <f t="shared" si="97"/>
        <v>#REF!</v>
      </c>
      <c r="P40" s="94" t="e">
        <f t="shared" si="97"/>
        <v>#REF!</v>
      </c>
      <c r="Q40" s="94" t="e">
        <f t="shared" si="97"/>
        <v>#REF!</v>
      </c>
      <c r="R40" s="94"/>
      <c r="S40" s="94" t="e">
        <f t="shared" ref="S40:X40" si="98">SUM(S5:S39)</f>
        <v>#REF!</v>
      </c>
      <c r="T40" s="94" t="e">
        <f t="shared" si="98"/>
        <v>#REF!</v>
      </c>
      <c r="U40" s="94" t="e">
        <f t="shared" si="98"/>
        <v>#REF!</v>
      </c>
      <c r="V40" s="94" t="e">
        <f t="shared" si="98"/>
        <v>#REF!</v>
      </c>
      <c r="W40" s="94" t="e">
        <f t="shared" si="98"/>
        <v>#REF!</v>
      </c>
      <c r="X40" s="94" t="e">
        <f t="shared" si="98"/>
        <v>#REF!</v>
      </c>
      <c r="Y40" s="94"/>
      <c r="Z40" s="94" t="e">
        <f t="shared" ref="Z40:AE40" si="99">SUM(Z5:Z39)</f>
        <v>#REF!</v>
      </c>
      <c r="AA40" s="94" t="e">
        <f t="shared" si="99"/>
        <v>#REF!</v>
      </c>
      <c r="AB40" s="94" t="e">
        <f t="shared" si="99"/>
        <v>#REF!</v>
      </c>
      <c r="AC40" s="94" t="e">
        <f t="shared" si="99"/>
        <v>#REF!</v>
      </c>
      <c r="AD40" s="94" t="e">
        <f t="shared" si="99"/>
        <v>#REF!</v>
      </c>
      <c r="AE40" s="94" t="e">
        <f t="shared" si="99"/>
        <v>#REF!</v>
      </c>
      <c r="AF40" s="94"/>
      <c r="AG40" s="94" t="e">
        <f t="shared" ref="AG40:AL40" si="100">SUM(AG5:AG39)</f>
        <v>#REF!</v>
      </c>
      <c r="AH40" s="94" t="e">
        <f t="shared" si="100"/>
        <v>#REF!</v>
      </c>
      <c r="AI40" s="94" t="e">
        <f t="shared" si="100"/>
        <v>#REF!</v>
      </c>
      <c r="AJ40" s="94" t="e">
        <f t="shared" si="100"/>
        <v>#REF!</v>
      </c>
      <c r="AK40" s="94" t="e">
        <f t="shared" si="100"/>
        <v>#REF!</v>
      </c>
      <c r="AL40" s="94" t="e">
        <f t="shared" si="100"/>
        <v>#REF!</v>
      </c>
      <c r="AM40" s="94"/>
      <c r="AN40" s="94" t="e">
        <f t="shared" ref="AN40:AS40" si="101">SUM(AN5:AN39)</f>
        <v>#REF!</v>
      </c>
      <c r="AO40" s="94" t="e">
        <f t="shared" si="101"/>
        <v>#REF!</v>
      </c>
      <c r="AP40" s="94" t="e">
        <f t="shared" si="101"/>
        <v>#REF!</v>
      </c>
      <c r="AQ40" s="94" t="e">
        <f t="shared" si="101"/>
        <v>#REF!</v>
      </c>
      <c r="AR40" s="94" t="e">
        <f t="shared" si="101"/>
        <v>#REF!</v>
      </c>
      <c r="AS40" s="94" t="e">
        <f t="shared" si="101"/>
        <v>#REF!</v>
      </c>
      <c r="AT40" s="94"/>
      <c r="AU40" s="94" t="e">
        <f t="shared" ref="AU40:AZ40" si="102">SUM(AU5:AU39)</f>
        <v>#REF!</v>
      </c>
      <c r="AV40" s="94" t="e">
        <f t="shared" si="102"/>
        <v>#REF!</v>
      </c>
      <c r="AW40" s="94" t="e">
        <f t="shared" si="102"/>
        <v>#REF!</v>
      </c>
      <c r="AX40" s="94" t="e">
        <f t="shared" si="102"/>
        <v>#REF!</v>
      </c>
      <c r="AY40" s="94" t="e">
        <f t="shared" si="102"/>
        <v>#REF!</v>
      </c>
      <c r="AZ40" s="94" t="e">
        <f t="shared" si="102"/>
        <v>#REF!</v>
      </c>
      <c r="BA40" s="94"/>
      <c r="BB40" s="94" t="e">
        <f t="shared" ref="BB40:BG40" si="103">SUM(BB5:BB39)</f>
        <v>#REF!</v>
      </c>
      <c r="BC40" s="94" t="e">
        <f t="shared" si="103"/>
        <v>#REF!</v>
      </c>
      <c r="BD40" s="94" t="e">
        <f t="shared" si="103"/>
        <v>#REF!</v>
      </c>
      <c r="BE40" s="94" t="e">
        <f t="shared" si="103"/>
        <v>#REF!</v>
      </c>
      <c r="BF40" s="94" t="e">
        <f t="shared" si="103"/>
        <v>#REF!</v>
      </c>
      <c r="BG40" s="94" t="e">
        <f t="shared" si="103"/>
        <v>#REF!</v>
      </c>
      <c r="BH40" s="94"/>
      <c r="BI40" s="94" t="e">
        <f t="shared" ref="BI40:BN40" si="104">SUM(BI5:BI39)</f>
        <v>#REF!</v>
      </c>
      <c r="BJ40" s="94" t="e">
        <f t="shared" si="104"/>
        <v>#REF!</v>
      </c>
      <c r="BK40" s="94" t="e">
        <f t="shared" si="104"/>
        <v>#REF!</v>
      </c>
      <c r="BL40" s="94" t="e">
        <f t="shared" si="104"/>
        <v>#REF!</v>
      </c>
      <c r="BM40" s="94" t="e">
        <f t="shared" si="104"/>
        <v>#REF!</v>
      </c>
      <c r="BN40" s="94" t="e">
        <f t="shared" si="104"/>
        <v>#REF!</v>
      </c>
      <c r="BO40" s="94"/>
      <c r="BP40" s="77" t="e">
        <f t="shared" ref="BP40:BU40" si="105">SUM(BP5:BP39)</f>
        <v>#REF!</v>
      </c>
      <c r="BQ40" s="76" t="e">
        <f t="shared" si="105"/>
        <v>#REF!</v>
      </c>
      <c r="BR40" s="76" t="e">
        <f t="shared" si="105"/>
        <v>#REF!</v>
      </c>
      <c r="BS40" s="76" t="e">
        <f t="shared" si="105"/>
        <v>#REF!</v>
      </c>
      <c r="BT40" s="76" t="e">
        <f t="shared" si="105"/>
        <v>#REF!</v>
      </c>
      <c r="BU40" s="76" t="e">
        <f t="shared" si="105"/>
        <v>#REF!</v>
      </c>
      <c r="BV40" s="78"/>
      <c r="BW40" s="79"/>
      <c r="BX40" s="76"/>
      <c r="BY40" s="80"/>
      <c r="BZ40" s="80"/>
      <c r="CA40" s="80"/>
      <c r="CB40" s="80"/>
      <c r="CC40" s="80"/>
      <c r="CD40" s="80"/>
      <c r="CE40" s="80"/>
      <c r="CF40" s="79"/>
      <c r="CG40" s="81"/>
      <c r="CH40" s="81"/>
      <c r="CI40" s="81"/>
      <c r="CJ40" s="81"/>
      <c r="CK40" s="81"/>
      <c r="CL40" s="81"/>
      <c r="CM40" s="81"/>
      <c r="CN40" s="79"/>
      <c r="CO40" s="82"/>
      <c r="CP40" s="82"/>
      <c r="CQ40" s="82"/>
      <c r="CR40" s="82"/>
      <c r="CS40" s="82"/>
      <c r="CT40" s="82"/>
      <c r="CU40" s="82"/>
      <c r="CV40" s="79"/>
      <c r="CW40" s="83"/>
      <c r="CX40" s="83"/>
      <c r="CY40" s="83"/>
      <c r="CZ40" s="83"/>
      <c r="DA40" s="83"/>
      <c r="DB40" s="83"/>
      <c r="DC40" s="83"/>
      <c r="DD40" s="79"/>
      <c r="DE40" s="84"/>
    </row>
    <row r="41" spans="1:111">
      <c r="A41" s="4"/>
      <c r="B41" s="5"/>
      <c r="C41" s="37" t="s">
        <v>257</v>
      </c>
      <c r="D41" s="101" t="e">
        <f>IF(E41=0,"-",E41)</f>
        <v>#REF!</v>
      </c>
      <c r="E41" s="102" t="e">
        <f>G40</f>
        <v>#REF!</v>
      </c>
      <c r="F41" s="102"/>
      <c r="G41" s="102"/>
      <c r="H41" s="102"/>
      <c r="I41" s="102"/>
      <c r="J41" s="102"/>
      <c r="K41" s="101" t="e">
        <f>IF(L41=0,"-",L41)</f>
        <v>#REF!</v>
      </c>
      <c r="L41" s="102" t="e">
        <f>N40</f>
        <v>#REF!</v>
      </c>
      <c r="M41" s="102"/>
      <c r="N41" s="102"/>
      <c r="O41" s="102"/>
      <c r="P41" s="102"/>
      <c r="Q41" s="102"/>
      <c r="R41" s="101" t="e">
        <f>IF(S41=0,"-",S41)</f>
        <v>#REF!</v>
      </c>
      <c r="S41" s="102" t="e">
        <f>U40</f>
        <v>#REF!</v>
      </c>
      <c r="T41" s="102"/>
      <c r="U41" s="102"/>
      <c r="V41" s="102"/>
      <c r="W41" s="102"/>
      <c r="X41" s="102"/>
      <c r="Y41" s="101" t="e">
        <f>IF(Z41=0,"-",Z41)</f>
        <v>#REF!</v>
      </c>
      <c r="Z41" s="102" t="e">
        <f>AB40</f>
        <v>#REF!</v>
      </c>
      <c r="AA41" s="102"/>
      <c r="AB41" s="102"/>
      <c r="AC41" s="102"/>
      <c r="AD41" s="102"/>
      <c r="AE41" s="102"/>
      <c r="AF41" s="101" t="e">
        <f>IF(AG41=0,"-",AG41)</f>
        <v>#REF!</v>
      </c>
      <c r="AG41" s="102" t="e">
        <f>AI40</f>
        <v>#REF!</v>
      </c>
      <c r="AH41" s="102"/>
      <c r="AI41" s="102"/>
      <c r="AJ41" s="102"/>
      <c r="AK41" s="102"/>
      <c r="AL41" s="102"/>
      <c r="AM41" s="101" t="e">
        <f>IF(AN41=0,"-",AN41)</f>
        <v>#REF!</v>
      </c>
      <c r="AN41" s="102" t="e">
        <f>AP40</f>
        <v>#REF!</v>
      </c>
      <c r="AO41" s="102"/>
      <c r="AP41" s="102"/>
      <c r="AQ41" s="102"/>
      <c r="AR41" s="102"/>
      <c r="AS41" s="102"/>
      <c r="AT41" s="101" t="e">
        <f>IF(AU41=0,"-",AU41)</f>
        <v>#REF!</v>
      </c>
      <c r="AU41" s="102" t="e">
        <f>AW40</f>
        <v>#REF!</v>
      </c>
      <c r="AV41" s="102"/>
      <c r="AW41" s="102"/>
      <c r="AX41" s="102"/>
      <c r="AY41" s="102"/>
      <c r="AZ41" s="102"/>
      <c r="BA41" s="101" t="e">
        <f>IF(BB41=0,"-",BB41)</f>
        <v>#REF!</v>
      </c>
      <c r="BB41" s="102" t="e">
        <f>BD40</f>
        <v>#REF!</v>
      </c>
      <c r="BC41" s="102"/>
      <c r="BD41" s="102"/>
      <c r="BE41" s="102"/>
      <c r="BF41" s="102"/>
      <c r="BG41" s="102"/>
      <c r="BH41" s="101" t="e">
        <f>IF(BI41=0,"-",BI41)</f>
        <v>#REF!</v>
      </c>
      <c r="BI41" s="102" t="e">
        <f>BK40</f>
        <v>#REF!</v>
      </c>
      <c r="BJ41" s="102"/>
      <c r="BK41" s="102"/>
      <c r="BL41" s="102"/>
      <c r="BM41" s="102"/>
      <c r="BN41" s="102"/>
      <c r="BO41" s="101" t="e">
        <f>IF(BP41=0,"-",BP41)</f>
        <v>#REF!</v>
      </c>
      <c r="BP41" s="41" t="e">
        <f>BR40</f>
        <v>#REF!</v>
      </c>
      <c r="BQ41" s="34"/>
      <c r="BR41" s="34"/>
      <c r="BS41" s="34"/>
      <c r="BT41" s="34"/>
      <c r="BU41" s="34"/>
      <c r="BV41" s="30"/>
      <c r="BW41" s="26"/>
      <c r="BX41" s="7"/>
      <c r="BY41" s="10"/>
      <c r="BZ41" s="10"/>
      <c r="CA41" s="10"/>
      <c r="CB41" s="10"/>
      <c r="CC41" s="10"/>
      <c r="CD41" s="10"/>
      <c r="CE41" s="10"/>
      <c r="CF41" s="26"/>
      <c r="CG41" s="14"/>
      <c r="CH41" s="14"/>
      <c r="CI41" s="14"/>
      <c r="CJ41" s="14"/>
      <c r="CK41" s="14"/>
      <c r="CL41" s="14"/>
      <c r="CM41" s="14"/>
      <c r="CN41" s="26"/>
      <c r="CO41" s="18"/>
      <c r="CP41" s="18"/>
      <c r="CQ41" s="18"/>
      <c r="CR41" s="18"/>
      <c r="CS41" s="18"/>
      <c r="CT41" s="18"/>
      <c r="CU41" s="18"/>
      <c r="CV41" s="26"/>
      <c r="CW41" s="22"/>
      <c r="CX41" s="22"/>
      <c r="CY41" s="22"/>
      <c r="CZ41" s="22"/>
      <c r="DA41" s="22"/>
      <c r="DB41" s="22"/>
      <c r="DC41" s="22"/>
      <c r="DD41" s="26"/>
      <c r="DE41" s="6"/>
    </row>
    <row r="42" spans="1:111" ht="12" thickBot="1">
      <c r="A42" s="4"/>
      <c r="B42" s="5"/>
      <c r="C42" s="38" t="s">
        <v>258</v>
      </c>
      <c r="D42" s="103" t="e">
        <f>IF(E42="0","-",E42)</f>
        <v>#REF!</v>
      </c>
      <c r="E42" s="103" t="e">
        <f>IF(SUM(E5:E39)&lt;=1,"0",E41/F40*100)</f>
        <v>#REF!</v>
      </c>
      <c r="F42" s="103" t="e">
        <f>IF(AND(J42=1,G42=1),5,0)</f>
        <v>#REF!</v>
      </c>
      <c r="G42" s="103" t="e">
        <f>IF(E42&gt;=50,1,0)</f>
        <v>#REF!</v>
      </c>
      <c r="H42" s="103"/>
      <c r="I42" s="103"/>
      <c r="J42" s="103" t="e">
        <f>IF(E48&lt;=5,1,0)</f>
        <v>#REF!</v>
      </c>
      <c r="K42" s="103" t="e">
        <f>IF(L42="0","-",L42)</f>
        <v>#REF!</v>
      </c>
      <c r="L42" s="103" t="e">
        <f>IF(SUM(L5:L39)&lt;=1,"0",L41/M40*100)</f>
        <v>#REF!</v>
      </c>
      <c r="M42" s="103" t="e">
        <f>IF(AND(Q42=1,N42=1),5,0)</f>
        <v>#REF!</v>
      </c>
      <c r="N42" s="103" t="e">
        <f>IF(L42&gt;=50,1,0)</f>
        <v>#REF!</v>
      </c>
      <c r="O42" s="103"/>
      <c r="P42" s="103"/>
      <c r="Q42" s="103" t="e">
        <f>IF(L48&lt;=5,1,0)</f>
        <v>#REF!</v>
      </c>
      <c r="R42" s="103" t="e">
        <f>IF(S42="0","-",S42)</f>
        <v>#REF!</v>
      </c>
      <c r="S42" s="103" t="e">
        <f>IF(SUM(S5:S39)&lt;=1,"0",S41/T40*100)</f>
        <v>#REF!</v>
      </c>
      <c r="T42" s="103" t="e">
        <f>IF(AND(X42=1,U42=1),5,0)</f>
        <v>#REF!</v>
      </c>
      <c r="U42" s="103" t="e">
        <f>IF(S42&gt;=50,1,0)</f>
        <v>#REF!</v>
      </c>
      <c r="V42" s="103"/>
      <c r="W42" s="103"/>
      <c r="X42" s="103" t="e">
        <f>IF(S48&lt;=5,1,0)</f>
        <v>#REF!</v>
      </c>
      <c r="Y42" s="103" t="e">
        <f>IF(Z42="0","-",Z42)</f>
        <v>#REF!</v>
      </c>
      <c r="Z42" s="103" t="e">
        <f>IF(SUM(Z5:Z39)&lt;=1,"0",Z41/AA40*100)</f>
        <v>#REF!</v>
      </c>
      <c r="AA42" s="103" t="e">
        <f>IF(AND(AE42=1,AB42=1),5,0)</f>
        <v>#REF!</v>
      </c>
      <c r="AB42" s="103" t="e">
        <f>IF(Z42&gt;=50,1,0)</f>
        <v>#REF!</v>
      </c>
      <c r="AC42" s="103"/>
      <c r="AD42" s="103"/>
      <c r="AE42" s="103" t="e">
        <f>IF(Z48&lt;=5,1,0)</f>
        <v>#REF!</v>
      </c>
      <c r="AF42" s="103" t="e">
        <f>IF(AG42="0","-",AG42)</f>
        <v>#REF!</v>
      </c>
      <c r="AG42" s="103" t="e">
        <f>IF(SUM(AG5:AG39)&lt;=1,"0",AG41/AH40*100)</f>
        <v>#REF!</v>
      </c>
      <c r="AH42" s="103" t="e">
        <f>IF(AND(AL42=1,AI42=1),5,0)</f>
        <v>#REF!</v>
      </c>
      <c r="AI42" s="103" t="e">
        <f>IF(AG42&gt;=50,1,0)</f>
        <v>#REF!</v>
      </c>
      <c r="AJ42" s="103"/>
      <c r="AK42" s="103"/>
      <c r="AL42" s="103" t="e">
        <f>IF(AG48&lt;=5,1,0)</f>
        <v>#REF!</v>
      </c>
      <c r="AM42" s="103" t="e">
        <f>IF(AN42="0","-",AN42)</f>
        <v>#REF!</v>
      </c>
      <c r="AN42" s="103" t="e">
        <f>IF(SUM(AN5:AN39)&lt;=1,"0",AN41/AO40*100)</f>
        <v>#REF!</v>
      </c>
      <c r="AO42" s="103" t="e">
        <f>IF(AND(AS42=1,AP42=1),5,0)</f>
        <v>#REF!</v>
      </c>
      <c r="AP42" s="103" t="e">
        <f>IF(AN42&gt;=50,1,0)</f>
        <v>#REF!</v>
      </c>
      <c r="AQ42" s="103"/>
      <c r="AR42" s="103"/>
      <c r="AS42" s="103" t="e">
        <f>IF(AN48&lt;=5,1,0)</f>
        <v>#REF!</v>
      </c>
      <c r="AT42" s="103" t="e">
        <f>IF(AU42="0","-",AU42)</f>
        <v>#REF!</v>
      </c>
      <c r="AU42" s="103" t="e">
        <f>IF(SUM(AU5:AU39)&lt;=1,"0",AU41/AV40*100)</f>
        <v>#REF!</v>
      </c>
      <c r="AV42" s="103" t="e">
        <f>IF(AND(AZ42=1,AW42=1),5,0)</f>
        <v>#REF!</v>
      </c>
      <c r="AW42" s="103" t="e">
        <f>IF(AU42&gt;=50,1,0)</f>
        <v>#REF!</v>
      </c>
      <c r="AX42" s="103"/>
      <c r="AY42" s="103"/>
      <c r="AZ42" s="103" t="e">
        <f>IF(AU48&lt;=5,1,0)</f>
        <v>#REF!</v>
      </c>
      <c r="BA42" s="103" t="e">
        <f>IF(BB42="0","-",BB42)</f>
        <v>#REF!</v>
      </c>
      <c r="BB42" s="103" t="e">
        <f>IF(SUM(BB5:BB39)&lt;=1,"0",BB41/BC40*100)</f>
        <v>#REF!</v>
      </c>
      <c r="BC42" s="103" t="e">
        <f>IF(AND(BG42=1,BD42=1),5,0)</f>
        <v>#REF!</v>
      </c>
      <c r="BD42" s="103" t="e">
        <f>IF(BB42&gt;=50,1,0)</f>
        <v>#REF!</v>
      </c>
      <c r="BE42" s="103"/>
      <c r="BF42" s="103"/>
      <c r="BG42" s="103" t="e">
        <f>IF(BB48&lt;=5,1,0)</f>
        <v>#REF!</v>
      </c>
      <c r="BH42" s="103" t="e">
        <f>IF(BI42="0","-",BI42)</f>
        <v>#REF!</v>
      </c>
      <c r="BI42" s="103" t="e">
        <f>IF(SUM(BI5:BI39)&lt;=1,"0",BI41/BJ40*100)</f>
        <v>#REF!</v>
      </c>
      <c r="BJ42" s="103" t="e">
        <f>IF(AND(BN42=1,BK42=1),5,0)</f>
        <v>#REF!</v>
      </c>
      <c r="BK42" s="103" t="e">
        <f>IF(BI42&gt;=50,1,0)</f>
        <v>#REF!</v>
      </c>
      <c r="BL42" s="103"/>
      <c r="BM42" s="103"/>
      <c r="BN42" s="103" t="e">
        <f>IF(BI48&lt;=5,1,0)</f>
        <v>#REF!</v>
      </c>
      <c r="BO42" s="103" t="e">
        <f>IF(BP42="0","-",BP42)</f>
        <v>#REF!</v>
      </c>
      <c r="BP42" s="42" t="e">
        <f>IF(SUM(BP5:BP39)&lt;=1,"0",BP41/BQ40*100)</f>
        <v>#REF!</v>
      </c>
      <c r="BQ42" s="35" t="e">
        <f>IF(AND(BU42=1,BR42=1),5,0)</f>
        <v>#REF!</v>
      </c>
      <c r="BR42" s="35" t="e">
        <f>IF(BP42&gt;=50,1,0)</f>
        <v>#REF!</v>
      </c>
      <c r="BS42" s="35"/>
      <c r="BT42" s="35"/>
      <c r="BU42" s="35" t="e">
        <f>IF(BP48&lt;=5,1,0)</f>
        <v>#REF!</v>
      </c>
      <c r="BV42" s="31"/>
      <c r="BW42" s="27"/>
      <c r="BX42" s="8"/>
      <c r="BY42" s="11"/>
      <c r="BZ42" s="11"/>
      <c r="CA42" s="11"/>
      <c r="CB42" s="11"/>
      <c r="CC42" s="11"/>
      <c r="CD42" s="11"/>
      <c r="CE42" s="11"/>
      <c r="CF42" s="27"/>
      <c r="CG42" s="15"/>
      <c r="CH42" s="15"/>
      <c r="CI42" s="15"/>
      <c r="CJ42" s="15"/>
      <c r="CK42" s="15"/>
      <c r="CL42" s="15"/>
      <c r="CM42" s="15"/>
      <c r="CN42" s="27"/>
      <c r="CO42" s="19"/>
      <c r="CP42" s="19"/>
      <c r="CQ42" s="19"/>
      <c r="CR42" s="19"/>
      <c r="CS42" s="19"/>
      <c r="CT42" s="19"/>
      <c r="CU42" s="19"/>
      <c r="CV42" s="27"/>
      <c r="CW42" s="23"/>
      <c r="CX42" s="23"/>
      <c r="CY42" s="23"/>
      <c r="CZ42" s="23"/>
      <c r="DA42" s="23"/>
      <c r="DB42" s="23"/>
      <c r="DC42" s="23"/>
      <c r="DD42" s="27"/>
      <c r="DE42" s="6"/>
    </row>
    <row r="43" spans="1:111">
      <c r="A43" s="4"/>
      <c r="B43" s="5"/>
      <c r="C43" s="37" t="s">
        <v>259</v>
      </c>
      <c r="D43" s="101" t="e">
        <f>IF(E43=0,"-",E43)</f>
        <v>#REF!</v>
      </c>
      <c r="E43" s="102" t="e">
        <f>H40</f>
        <v>#REF!</v>
      </c>
      <c r="F43" s="102"/>
      <c r="G43" s="102"/>
      <c r="H43" s="102"/>
      <c r="I43" s="102"/>
      <c r="J43" s="102"/>
      <c r="K43" s="101" t="e">
        <f>IF(L43=0,"-",L43)</f>
        <v>#REF!</v>
      </c>
      <c r="L43" s="102" t="e">
        <f>O40</f>
        <v>#REF!</v>
      </c>
      <c r="M43" s="102"/>
      <c r="N43" s="102"/>
      <c r="O43" s="102"/>
      <c r="P43" s="102"/>
      <c r="Q43" s="102"/>
      <c r="R43" s="101" t="e">
        <f>IF(S43=0,"-",S43)</f>
        <v>#REF!</v>
      </c>
      <c r="S43" s="102" t="e">
        <f>V40</f>
        <v>#REF!</v>
      </c>
      <c r="T43" s="102"/>
      <c r="U43" s="102"/>
      <c r="V43" s="102"/>
      <c r="W43" s="102"/>
      <c r="X43" s="102"/>
      <c r="Y43" s="101" t="e">
        <f>IF(Z43=0,"-",Z43)</f>
        <v>#REF!</v>
      </c>
      <c r="Z43" s="102" t="e">
        <f>AC40</f>
        <v>#REF!</v>
      </c>
      <c r="AA43" s="102"/>
      <c r="AB43" s="102"/>
      <c r="AC43" s="102"/>
      <c r="AD43" s="102"/>
      <c r="AE43" s="102"/>
      <c r="AF43" s="101" t="e">
        <f>IF(AG43=0,"-",AG43)</f>
        <v>#REF!</v>
      </c>
      <c r="AG43" s="102" t="e">
        <f>AJ40</f>
        <v>#REF!</v>
      </c>
      <c r="AH43" s="102"/>
      <c r="AI43" s="102"/>
      <c r="AJ43" s="102"/>
      <c r="AK43" s="102"/>
      <c r="AL43" s="102"/>
      <c r="AM43" s="101" t="e">
        <f>IF(AN43=0,"-",AN43)</f>
        <v>#REF!</v>
      </c>
      <c r="AN43" s="102" t="e">
        <f>AQ40</f>
        <v>#REF!</v>
      </c>
      <c r="AO43" s="102"/>
      <c r="AP43" s="102"/>
      <c r="AQ43" s="102"/>
      <c r="AR43" s="102"/>
      <c r="AS43" s="102"/>
      <c r="AT43" s="101" t="e">
        <f>IF(AU43=0,"-",AU43)</f>
        <v>#REF!</v>
      </c>
      <c r="AU43" s="102" t="e">
        <f>AX40</f>
        <v>#REF!</v>
      </c>
      <c r="AV43" s="102"/>
      <c r="AW43" s="102"/>
      <c r="AX43" s="102"/>
      <c r="AY43" s="102"/>
      <c r="AZ43" s="102"/>
      <c r="BA43" s="101" t="e">
        <f>IF(BB43=0,"-",BB43)</f>
        <v>#REF!</v>
      </c>
      <c r="BB43" s="102" t="e">
        <f>BE40</f>
        <v>#REF!</v>
      </c>
      <c r="BC43" s="102"/>
      <c r="BD43" s="102"/>
      <c r="BE43" s="102"/>
      <c r="BF43" s="102"/>
      <c r="BG43" s="102"/>
      <c r="BH43" s="101" t="e">
        <f>IF(BI43=0,"-",BI43)</f>
        <v>#REF!</v>
      </c>
      <c r="BI43" s="102" t="e">
        <f>BL40</f>
        <v>#REF!</v>
      </c>
      <c r="BJ43" s="102"/>
      <c r="BK43" s="102"/>
      <c r="BL43" s="102"/>
      <c r="BM43" s="102"/>
      <c r="BN43" s="102"/>
      <c r="BO43" s="101" t="e">
        <f>IF(BP43=0,"-",BP43)</f>
        <v>#REF!</v>
      </c>
      <c r="BP43" s="41" t="e">
        <f>BS40</f>
        <v>#REF!</v>
      </c>
      <c r="BQ43" s="34"/>
      <c r="BR43" s="34"/>
      <c r="BS43" s="34"/>
      <c r="BT43" s="34"/>
      <c r="BU43" s="34"/>
      <c r="BV43" s="30"/>
      <c r="BW43" s="26"/>
      <c r="BX43" s="7"/>
      <c r="BY43" s="10"/>
      <c r="BZ43" s="10"/>
      <c r="CA43" s="10"/>
      <c r="CB43" s="10"/>
      <c r="CC43" s="10"/>
      <c r="CD43" s="10"/>
      <c r="CE43" s="10"/>
      <c r="CF43" s="26"/>
      <c r="CG43" s="14"/>
      <c r="CH43" s="14"/>
      <c r="CI43" s="14"/>
      <c r="CJ43" s="14"/>
      <c r="CK43" s="14"/>
      <c r="CL43" s="14"/>
      <c r="CM43" s="14"/>
      <c r="CN43" s="26"/>
      <c r="CO43" s="18"/>
      <c r="CP43" s="18"/>
      <c r="CQ43" s="18"/>
      <c r="CR43" s="18"/>
      <c r="CS43" s="18"/>
      <c r="CT43" s="18"/>
      <c r="CU43" s="18"/>
      <c r="CV43" s="26"/>
      <c r="CW43" s="22"/>
      <c r="CX43" s="22"/>
      <c r="CY43" s="22"/>
      <c r="CZ43" s="22"/>
      <c r="DA43" s="22"/>
      <c r="DB43" s="22"/>
      <c r="DC43" s="22"/>
      <c r="DD43" s="26"/>
      <c r="DE43" s="6"/>
    </row>
    <row r="44" spans="1:111" ht="12" thickBot="1">
      <c r="A44" s="4"/>
      <c r="B44" s="5"/>
      <c r="C44" s="38" t="s">
        <v>258</v>
      </c>
      <c r="D44" s="103" t="e">
        <f>IF(E44="0","-",E44)</f>
        <v>#REF!</v>
      </c>
      <c r="E44" s="103" t="e">
        <f>IF(SUM(E5:E39)&lt;=1,"0",E43/F40*100)</f>
        <v>#REF!</v>
      </c>
      <c r="F44" s="103" t="e">
        <f>IF(AND(J44=1,G44=1),4,0)</f>
        <v>#REF!</v>
      </c>
      <c r="G44" s="103" t="e">
        <f>IF((E44+E42)&gt;=50,1,0)</f>
        <v>#REF!</v>
      </c>
      <c r="H44" s="103"/>
      <c r="I44" s="103"/>
      <c r="J44" s="103" t="e">
        <f>IF(E48&lt;=10,1,0)</f>
        <v>#REF!</v>
      </c>
      <c r="K44" s="103" t="e">
        <f>IF(L44="0","-",L44)</f>
        <v>#REF!</v>
      </c>
      <c r="L44" s="103" t="e">
        <f>IF(SUM(L5:L39)&lt;=1,"0",L43/M40*100)</f>
        <v>#REF!</v>
      </c>
      <c r="M44" s="103" t="e">
        <f>IF(AND(Q44=1,N44=1),4,0)</f>
        <v>#REF!</v>
      </c>
      <c r="N44" s="103" t="e">
        <f>IF((L44+L42)&gt;=50,1,0)</f>
        <v>#REF!</v>
      </c>
      <c r="O44" s="103"/>
      <c r="P44" s="103"/>
      <c r="Q44" s="103" t="e">
        <f>IF(L48&lt;=10,1,0)</f>
        <v>#REF!</v>
      </c>
      <c r="R44" s="103" t="e">
        <f>IF(S44="0","-",S44)</f>
        <v>#REF!</v>
      </c>
      <c r="S44" s="103" t="e">
        <f>IF(SUM(S5:S39)&lt;=1,"0",S43/T40*100)</f>
        <v>#REF!</v>
      </c>
      <c r="T44" s="103" t="e">
        <f>IF(AND(X44=1,U44=1),4,0)</f>
        <v>#REF!</v>
      </c>
      <c r="U44" s="103" t="e">
        <f>IF((S44+S42)&gt;=50,1,0)</f>
        <v>#REF!</v>
      </c>
      <c r="V44" s="103"/>
      <c r="W44" s="103"/>
      <c r="X44" s="103" t="e">
        <f>IF(S48&lt;=10,1,0)</f>
        <v>#REF!</v>
      </c>
      <c r="Y44" s="103" t="e">
        <f>IF(Z44="0","-",Z44)</f>
        <v>#REF!</v>
      </c>
      <c r="Z44" s="103" t="e">
        <f>IF(SUM(Z5:Z39)&lt;=1,"0",Z43/AA40*100)</f>
        <v>#REF!</v>
      </c>
      <c r="AA44" s="103" t="e">
        <f>IF(AND(AE44=1,AB44=1),4,0)</f>
        <v>#REF!</v>
      </c>
      <c r="AB44" s="103" t="e">
        <f>IF((Z44+Z42)&gt;=50,1,0)</f>
        <v>#REF!</v>
      </c>
      <c r="AC44" s="103"/>
      <c r="AD44" s="103"/>
      <c r="AE44" s="103" t="e">
        <f>IF(Z48&lt;=10,1,0)</f>
        <v>#REF!</v>
      </c>
      <c r="AF44" s="103" t="e">
        <f>IF(AG44="0","-",AG44)</f>
        <v>#REF!</v>
      </c>
      <c r="AG44" s="103" t="e">
        <f>IF(SUM(AG5:AG39)&lt;=1,"0",AG43/AH40*100)</f>
        <v>#REF!</v>
      </c>
      <c r="AH44" s="103" t="e">
        <f>IF(AND(AL44=1,AI44=1),4,0)</f>
        <v>#REF!</v>
      </c>
      <c r="AI44" s="103" t="e">
        <f>IF((AG44+AG42)&gt;=50,1,0)</f>
        <v>#REF!</v>
      </c>
      <c r="AJ44" s="103"/>
      <c r="AK44" s="103"/>
      <c r="AL44" s="103" t="e">
        <f>IF(AG48&lt;=10,1,0)</f>
        <v>#REF!</v>
      </c>
      <c r="AM44" s="103" t="e">
        <f>IF(AN44="0","-",AN44)</f>
        <v>#REF!</v>
      </c>
      <c r="AN44" s="103" t="e">
        <f>IF(SUM(AN5:AN39)&lt;=1,"0",AN43/AO40*100)</f>
        <v>#REF!</v>
      </c>
      <c r="AO44" s="103" t="e">
        <f>IF(AND(AS44=1,AP44=1),4,0)</f>
        <v>#REF!</v>
      </c>
      <c r="AP44" s="103" t="e">
        <f>IF((AN44+AN42)&gt;=50,1,0)</f>
        <v>#REF!</v>
      </c>
      <c r="AQ44" s="103"/>
      <c r="AR44" s="103"/>
      <c r="AS44" s="103" t="e">
        <f>IF(AN48&lt;=10,1,0)</f>
        <v>#REF!</v>
      </c>
      <c r="AT44" s="103" t="e">
        <f>IF(AU44="0","-",AU44)</f>
        <v>#REF!</v>
      </c>
      <c r="AU44" s="103" t="e">
        <f>IF(SUM(AU5:AU39)&lt;=1,"0",AU43/AV40*100)</f>
        <v>#REF!</v>
      </c>
      <c r="AV44" s="103" t="e">
        <f>IF(AND(AZ44=1,AW44=1),4,0)</f>
        <v>#REF!</v>
      </c>
      <c r="AW44" s="103" t="e">
        <f>IF((AU44+AU42)&gt;=50,1,0)</f>
        <v>#REF!</v>
      </c>
      <c r="AX44" s="103"/>
      <c r="AY44" s="103"/>
      <c r="AZ44" s="103" t="e">
        <f>IF(AU48&lt;=10,1,0)</f>
        <v>#REF!</v>
      </c>
      <c r="BA44" s="103" t="e">
        <f>IF(BB44="0","-",BB44)</f>
        <v>#REF!</v>
      </c>
      <c r="BB44" s="103" t="e">
        <f>IF(SUM(BB5:BB39)&lt;=1,"0",BB43/BC40*100)</f>
        <v>#REF!</v>
      </c>
      <c r="BC44" s="103" t="e">
        <f>IF(AND(BG44=1,BD44=1),4,0)</f>
        <v>#REF!</v>
      </c>
      <c r="BD44" s="103" t="e">
        <f>IF((BB44+BB42)&gt;=50,1,0)</f>
        <v>#REF!</v>
      </c>
      <c r="BE44" s="103"/>
      <c r="BF44" s="103"/>
      <c r="BG44" s="103" t="e">
        <f>IF(BB48&lt;=10,1,0)</f>
        <v>#REF!</v>
      </c>
      <c r="BH44" s="103" t="e">
        <f>IF(BI44="0","-",BI44)</f>
        <v>#REF!</v>
      </c>
      <c r="BI44" s="103" t="e">
        <f>IF(SUM(BI5:BI39)&lt;=1,"0",BI43/BJ40*100)</f>
        <v>#REF!</v>
      </c>
      <c r="BJ44" s="103" t="e">
        <f>IF(AND(BN44=1,BK44=1),4,0)</f>
        <v>#REF!</v>
      </c>
      <c r="BK44" s="103" t="e">
        <f>IF((BI44+BI42)&gt;=50,1,0)</f>
        <v>#REF!</v>
      </c>
      <c r="BL44" s="103"/>
      <c r="BM44" s="103"/>
      <c r="BN44" s="103" t="e">
        <f>IF(BI48&lt;=10,1,0)</f>
        <v>#REF!</v>
      </c>
      <c r="BO44" s="103" t="e">
        <f>IF(BP44="0","-",BP44)</f>
        <v>#REF!</v>
      </c>
      <c r="BP44" s="42" t="e">
        <f>IF(SUM(BP5:BP39)&lt;=1,"0",BP43/BQ40*100)</f>
        <v>#REF!</v>
      </c>
      <c r="BQ44" s="35" t="e">
        <f>IF(AND(BU44=1,BR44=1),4,0)</f>
        <v>#REF!</v>
      </c>
      <c r="BR44" s="35" t="e">
        <f>IF((BP44+BP42)&gt;=50,1,0)</f>
        <v>#REF!</v>
      </c>
      <c r="BS44" s="35"/>
      <c r="BT44" s="35"/>
      <c r="BU44" s="35" t="e">
        <f>IF(BP48&lt;=10,1,0)</f>
        <v>#REF!</v>
      </c>
      <c r="BV44" s="31"/>
      <c r="BW44" s="27"/>
      <c r="BX44" s="8"/>
      <c r="BY44" s="11"/>
      <c r="BZ44" s="11"/>
      <c r="CA44" s="11"/>
      <c r="CB44" s="11"/>
      <c r="CC44" s="11"/>
      <c r="CD44" s="11"/>
      <c r="CE44" s="11"/>
      <c r="CF44" s="27"/>
      <c r="CG44" s="15"/>
      <c r="CH44" s="15"/>
      <c r="CI44" s="15"/>
      <c r="CJ44" s="15"/>
      <c r="CK44" s="15"/>
      <c r="CL44" s="15"/>
      <c r="CM44" s="15"/>
      <c r="CN44" s="27"/>
      <c r="CO44" s="19"/>
      <c r="CP44" s="19"/>
      <c r="CQ44" s="19"/>
      <c r="CR44" s="19"/>
      <c r="CS44" s="19"/>
      <c r="CT44" s="19"/>
      <c r="CU44" s="19"/>
      <c r="CV44" s="27"/>
      <c r="CW44" s="23"/>
      <c r="CX44" s="23"/>
      <c r="CY44" s="23"/>
      <c r="CZ44" s="23"/>
      <c r="DA44" s="23"/>
      <c r="DB44" s="23"/>
      <c r="DC44" s="23"/>
      <c r="DD44" s="27"/>
      <c r="DE44" s="6"/>
    </row>
    <row r="45" spans="1:111">
      <c r="A45" s="4"/>
      <c r="B45" s="5"/>
      <c r="C45" s="37" t="s">
        <v>260</v>
      </c>
      <c r="D45" s="101" t="e">
        <f>IF(E45=0,"-",E45)</f>
        <v>#REF!</v>
      </c>
      <c r="E45" s="102" t="e">
        <f>I40</f>
        <v>#REF!</v>
      </c>
      <c r="F45" s="102"/>
      <c r="G45" s="102"/>
      <c r="H45" s="102"/>
      <c r="I45" s="102"/>
      <c r="J45" s="102"/>
      <c r="K45" s="101" t="e">
        <f>IF(L45=0,"-",L45)</f>
        <v>#REF!</v>
      </c>
      <c r="L45" s="102" t="e">
        <f>P40</f>
        <v>#REF!</v>
      </c>
      <c r="M45" s="102"/>
      <c r="N45" s="102"/>
      <c r="O45" s="102"/>
      <c r="P45" s="102"/>
      <c r="Q45" s="102"/>
      <c r="R45" s="101" t="e">
        <f>IF(S45=0,"-",S45)</f>
        <v>#REF!</v>
      </c>
      <c r="S45" s="102" t="e">
        <f>W40</f>
        <v>#REF!</v>
      </c>
      <c r="T45" s="102"/>
      <c r="U45" s="102"/>
      <c r="V45" s="102"/>
      <c r="W45" s="102"/>
      <c r="X45" s="102"/>
      <c r="Y45" s="101" t="e">
        <f>IF(Z45=0,"-",Z45)</f>
        <v>#REF!</v>
      </c>
      <c r="Z45" s="102" t="e">
        <f>AD40</f>
        <v>#REF!</v>
      </c>
      <c r="AA45" s="102"/>
      <c r="AB45" s="102"/>
      <c r="AC45" s="102"/>
      <c r="AD45" s="102"/>
      <c r="AE45" s="102"/>
      <c r="AF45" s="101" t="e">
        <f>IF(AG45=0,"-",AG45)</f>
        <v>#REF!</v>
      </c>
      <c r="AG45" s="102" t="e">
        <f>AK40</f>
        <v>#REF!</v>
      </c>
      <c r="AH45" s="102"/>
      <c r="AI45" s="102"/>
      <c r="AJ45" s="102"/>
      <c r="AK45" s="102"/>
      <c r="AL45" s="102"/>
      <c r="AM45" s="101" t="e">
        <f>IF(AN45=0,"-",AN45)</f>
        <v>#REF!</v>
      </c>
      <c r="AN45" s="102" t="e">
        <f>AR40</f>
        <v>#REF!</v>
      </c>
      <c r="AO45" s="102"/>
      <c r="AP45" s="102"/>
      <c r="AQ45" s="102"/>
      <c r="AR45" s="102"/>
      <c r="AS45" s="102"/>
      <c r="AT45" s="101" t="e">
        <f>IF(AU45=0,"-",AU45)</f>
        <v>#REF!</v>
      </c>
      <c r="AU45" s="102" t="e">
        <f>AY40</f>
        <v>#REF!</v>
      </c>
      <c r="AV45" s="102"/>
      <c r="AW45" s="102"/>
      <c r="AX45" s="102"/>
      <c r="AY45" s="102"/>
      <c r="AZ45" s="102"/>
      <c r="BA45" s="101" t="e">
        <f>IF(BB45=0,"-",BB45)</f>
        <v>#REF!</v>
      </c>
      <c r="BB45" s="102" t="e">
        <f>BF40</f>
        <v>#REF!</v>
      </c>
      <c r="BC45" s="102"/>
      <c r="BD45" s="102"/>
      <c r="BE45" s="102"/>
      <c r="BF45" s="102"/>
      <c r="BG45" s="102"/>
      <c r="BH45" s="101" t="e">
        <f>IF(BI45=0,"-",BI45)</f>
        <v>#REF!</v>
      </c>
      <c r="BI45" s="102" t="e">
        <f>BM40</f>
        <v>#REF!</v>
      </c>
      <c r="BJ45" s="102"/>
      <c r="BK45" s="102"/>
      <c r="BL45" s="102"/>
      <c r="BM45" s="102"/>
      <c r="BN45" s="102"/>
      <c r="BO45" s="101" t="e">
        <f>IF(BP45=0,"-",BP45)</f>
        <v>#REF!</v>
      </c>
      <c r="BP45" s="41" t="e">
        <f>BT40</f>
        <v>#REF!</v>
      </c>
      <c r="BQ45" s="34"/>
      <c r="BR45" s="34"/>
      <c r="BS45" s="34"/>
      <c r="BT45" s="34"/>
      <c r="BU45" s="34"/>
      <c r="BV45" s="30"/>
      <c r="BW45" s="26"/>
      <c r="BX45" s="7"/>
      <c r="BY45" s="10"/>
      <c r="BZ45" s="10"/>
      <c r="CA45" s="10"/>
      <c r="CB45" s="10"/>
      <c r="CC45" s="10"/>
      <c r="CD45" s="10"/>
      <c r="CE45" s="10"/>
      <c r="CF45" s="26"/>
      <c r="CG45" s="14"/>
      <c r="CH45" s="14"/>
      <c r="CI45" s="14"/>
      <c r="CJ45" s="14"/>
      <c r="CK45" s="14"/>
      <c r="CL45" s="14"/>
      <c r="CM45" s="14"/>
      <c r="CN45" s="26"/>
      <c r="CO45" s="18"/>
      <c r="CP45" s="18"/>
      <c r="CQ45" s="18"/>
      <c r="CR45" s="18"/>
      <c r="CS45" s="18"/>
      <c r="CT45" s="18"/>
      <c r="CU45" s="18"/>
      <c r="CV45" s="26"/>
      <c r="CW45" s="22"/>
      <c r="CX45" s="22"/>
      <c r="CY45" s="22"/>
      <c r="CZ45" s="22"/>
      <c r="DA45" s="22"/>
      <c r="DB45" s="22"/>
      <c r="DC45" s="22"/>
      <c r="DD45" s="26"/>
      <c r="DE45" s="6"/>
    </row>
    <row r="46" spans="1:111" ht="12" thickBot="1">
      <c r="A46" s="4"/>
      <c r="B46" s="5"/>
      <c r="C46" s="38" t="s">
        <v>258</v>
      </c>
      <c r="D46" s="103" t="e">
        <f>IF(E46=0,"-",E46)</f>
        <v>#REF!</v>
      </c>
      <c r="E46" s="103" t="e">
        <f>IF(SUM(E5:E39)&lt;=1,"-",E45/F40*100)</f>
        <v>#REF!</v>
      </c>
      <c r="F46" s="103" t="e">
        <f>IF(J46=1,3,0)</f>
        <v>#REF!</v>
      </c>
      <c r="G46" s="103"/>
      <c r="H46" s="103"/>
      <c r="I46" s="103"/>
      <c r="J46" s="103" t="e">
        <f>IF(E48&lt;=15,1,0)</f>
        <v>#REF!</v>
      </c>
      <c r="K46" s="103" t="e">
        <f>IF(L46=0,"-",L46)</f>
        <v>#REF!</v>
      </c>
      <c r="L46" s="103" t="e">
        <f>IF(SUM(L5:L39)&lt;=1,"-",L45/M40*100)</f>
        <v>#REF!</v>
      </c>
      <c r="M46" s="103" t="e">
        <f>IF(Q46=1,3,0)</f>
        <v>#REF!</v>
      </c>
      <c r="N46" s="103"/>
      <c r="O46" s="103"/>
      <c r="P46" s="103"/>
      <c r="Q46" s="103" t="e">
        <f>IF(L48&lt;=15,1,0)</f>
        <v>#REF!</v>
      </c>
      <c r="R46" s="103" t="e">
        <f>IF(S46=0,"-",S46)</f>
        <v>#REF!</v>
      </c>
      <c r="S46" s="103" t="e">
        <f>IF(SUM(S5:S39)&lt;=1,"-",S45/T40*100)</f>
        <v>#REF!</v>
      </c>
      <c r="T46" s="103" t="e">
        <f>IF(X46=1,3,0)</f>
        <v>#REF!</v>
      </c>
      <c r="U46" s="103"/>
      <c r="V46" s="103"/>
      <c r="W46" s="103"/>
      <c r="X46" s="103" t="e">
        <f>IF(S48&lt;=15,1,0)</f>
        <v>#REF!</v>
      </c>
      <c r="Y46" s="103" t="e">
        <f>IF(Z46=0,"-",Z46)</f>
        <v>#REF!</v>
      </c>
      <c r="Z46" s="103" t="e">
        <f>IF(SUM(Z5:Z39)&lt;=1,"-",Z45/AA40*100)</f>
        <v>#REF!</v>
      </c>
      <c r="AA46" s="103" t="e">
        <f>IF(AE46=1,3,0)</f>
        <v>#REF!</v>
      </c>
      <c r="AB46" s="103"/>
      <c r="AC46" s="103"/>
      <c r="AD46" s="103"/>
      <c r="AE46" s="103" t="e">
        <f>IF(Z48&lt;=15,1,0)</f>
        <v>#REF!</v>
      </c>
      <c r="AF46" s="103" t="e">
        <f>IF(AG46=0,"-",AG46)</f>
        <v>#REF!</v>
      </c>
      <c r="AG46" s="103" t="e">
        <f>IF(SUM(AG5:AG39)&lt;=1,"-",AG45/AH40*100)</f>
        <v>#REF!</v>
      </c>
      <c r="AH46" s="103" t="e">
        <f>IF(AL46=1,3,0)</f>
        <v>#REF!</v>
      </c>
      <c r="AI46" s="103"/>
      <c r="AJ46" s="103"/>
      <c r="AK46" s="103"/>
      <c r="AL46" s="103" t="e">
        <f>IF(AG48&lt;=15,1,0)</f>
        <v>#REF!</v>
      </c>
      <c r="AM46" s="103" t="e">
        <f>IF(AN46=0,"-",AN46)</f>
        <v>#REF!</v>
      </c>
      <c r="AN46" s="103" t="e">
        <f>IF(SUM(AN5:AN39)&lt;=1,"-",AN45/AO40*100)</f>
        <v>#REF!</v>
      </c>
      <c r="AO46" s="103" t="e">
        <f>IF(AS46=1,3,0)</f>
        <v>#REF!</v>
      </c>
      <c r="AP46" s="103"/>
      <c r="AQ46" s="103"/>
      <c r="AR46" s="103"/>
      <c r="AS46" s="103" t="e">
        <f>IF(AN48&lt;=15,1,0)</f>
        <v>#REF!</v>
      </c>
      <c r="AT46" s="103" t="e">
        <f>IF(AU46=0,"-",AU46)</f>
        <v>#REF!</v>
      </c>
      <c r="AU46" s="103" t="e">
        <f>IF(SUM(AU5:AU39)&lt;=1,"-",AU45/AV40*100)</f>
        <v>#REF!</v>
      </c>
      <c r="AV46" s="103" t="e">
        <f>IF(AZ46=1,3,0)</f>
        <v>#REF!</v>
      </c>
      <c r="AW46" s="103"/>
      <c r="AX46" s="103"/>
      <c r="AY46" s="103"/>
      <c r="AZ46" s="103" t="e">
        <f>IF(AU48&lt;=15,1,0)</f>
        <v>#REF!</v>
      </c>
      <c r="BA46" s="103" t="e">
        <f>IF(BB46=0,"-",BB46)</f>
        <v>#REF!</v>
      </c>
      <c r="BB46" s="103" t="e">
        <f>IF(SUM(BB5:BB39)&lt;=1,"-",BB45/BC40*100)</f>
        <v>#REF!</v>
      </c>
      <c r="BC46" s="103" t="e">
        <f>IF(BG46=1,3,0)</f>
        <v>#REF!</v>
      </c>
      <c r="BD46" s="103"/>
      <c r="BE46" s="103"/>
      <c r="BF46" s="103"/>
      <c r="BG46" s="103" t="e">
        <f>IF(BB48&lt;=15,1,0)</f>
        <v>#REF!</v>
      </c>
      <c r="BH46" s="103" t="e">
        <f>IF(BI46=0,"-",BI46)</f>
        <v>#REF!</v>
      </c>
      <c r="BI46" s="103" t="e">
        <f>IF(SUM(BI5:BI39)&lt;=1,"-",BI45/BJ40*100)</f>
        <v>#REF!</v>
      </c>
      <c r="BJ46" s="103" t="e">
        <f>IF(BN46=1,3,0)</f>
        <v>#REF!</v>
      </c>
      <c r="BK46" s="103"/>
      <c r="BL46" s="103"/>
      <c r="BM46" s="103"/>
      <c r="BN46" s="103" t="e">
        <f>IF(BI48&lt;=15,1,0)</f>
        <v>#REF!</v>
      </c>
      <c r="BO46" s="103" t="e">
        <f>IF(BP46=0,"-",BP46)</f>
        <v>#REF!</v>
      </c>
      <c r="BP46" s="42" t="e">
        <f>IF(SUM(BP5:BP39)&lt;=1,"-",BP45/BQ40*100)</f>
        <v>#REF!</v>
      </c>
      <c r="BQ46" s="35" t="e">
        <f>IF(BU46=1,3,0)</f>
        <v>#REF!</v>
      </c>
      <c r="BR46" s="35"/>
      <c r="BS46" s="35"/>
      <c r="BT46" s="35"/>
      <c r="BU46" s="35" t="e">
        <f>IF(BP48&lt;=15,1,0)</f>
        <v>#REF!</v>
      </c>
      <c r="BV46" s="31"/>
      <c r="BW46" s="27"/>
      <c r="BX46" s="8"/>
      <c r="BY46" s="11"/>
      <c r="BZ46" s="11"/>
      <c r="CA46" s="11"/>
      <c r="CB46" s="11"/>
      <c r="CC46" s="11"/>
      <c r="CD46" s="11"/>
      <c r="CE46" s="11"/>
      <c r="CF46" s="27"/>
      <c r="CG46" s="15"/>
      <c r="CH46" s="15"/>
      <c r="CI46" s="15"/>
      <c r="CJ46" s="15"/>
      <c r="CK46" s="15"/>
      <c r="CL46" s="15"/>
      <c r="CM46" s="15"/>
      <c r="CN46" s="27"/>
      <c r="CO46" s="19"/>
      <c r="CP46" s="19"/>
      <c r="CQ46" s="19"/>
      <c r="CR46" s="19"/>
      <c r="CS46" s="19"/>
      <c r="CT46" s="19"/>
      <c r="CU46" s="19"/>
      <c r="CV46" s="27"/>
      <c r="CW46" s="23"/>
      <c r="CX46" s="23"/>
      <c r="CY46" s="23"/>
      <c r="CZ46" s="23"/>
      <c r="DA46" s="23"/>
      <c r="DB46" s="23"/>
      <c r="DC46" s="23"/>
      <c r="DD46" s="27"/>
      <c r="DE46" s="6"/>
    </row>
    <row r="47" spans="1:111">
      <c r="A47" s="4"/>
      <c r="B47" s="5"/>
      <c r="C47" s="37" t="s">
        <v>261</v>
      </c>
      <c r="D47" s="101" t="e">
        <f>IF(E47=0,"-",E47)</f>
        <v>#REF!</v>
      </c>
      <c r="E47" s="102" t="e">
        <f>J40</f>
        <v>#REF!</v>
      </c>
      <c r="F47" s="102"/>
      <c r="G47" s="102"/>
      <c r="H47" s="102"/>
      <c r="I47" s="102"/>
      <c r="J47" s="102"/>
      <c r="K47" s="101" t="e">
        <f>IF(L47=0,"-",L47)</f>
        <v>#REF!</v>
      </c>
      <c r="L47" s="102" t="e">
        <f>Q40</f>
        <v>#REF!</v>
      </c>
      <c r="M47" s="102"/>
      <c r="N47" s="102"/>
      <c r="O47" s="102"/>
      <c r="P47" s="102"/>
      <c r="Q47" s="102"/>
      <c r="R47" s="101" t="e">
        <f>IF(S47=0,"-",S47)</f>
        <v>#REF!</v>
      </c>
      <c r="S47" s="102" t="e">
        <f>X40</f>
        <v>#REF!</v>
      </c>
      <c r="T47" s="102"/>
      <c r="U47" s="102"/>
      <c r="V47" s="102"/>
      <c r="W47" s="102"/>
      <c r="X47" s="102"/>
      <c r="Y47" s="101" t="e">
        <f>IF(Z47=0,"-",Z47)</f>
        <v>#REF!</v>
      </c>
      <c r="Z47" s="102" t="e">
        <f>AE40</f>
        <v>#REF!</v>
      </c>
      <c r="AA47" s="102"/>
      <c r="AB47" s="102"/>
      <c r="AC47" s="102"/>
      <c r="AD47" s="102"/>
      <c r="AE47" s="102"/>
      <c r="AF47" s="101" t="e">
        <f>IF(AG47=0,"-",AG47)</f>
        <v>#REF!</v>
      </c>
      <c r="AG47" s="102" t="e">
        <f>AL40</f>
        <v>#REF!</v>
      </c>
      <c r="AH47" s="102"/>
      <c r="AI47" s="102"/>
      <c r="AJ47" s="102"/>
      <c r="AK47" s="102"/>
      <c r="AL47" s="102"/>
      <c r="AM47" s="101" t="e">
        <f>IF(AN47=0,"-",AN47)</f>
        <v>#REF!</v>
      </c>
      <c r="AN47" s="102" t="e">
        <f>AS40</f>
        <v>#REF!</v>
      </c>
      <c r="AO47" s="102"/>
      <c r="AP47" s="102"/>
      <c r="AQ47" s="102"/>
      <c r="AR47" s="102"/>
      <c r="AS47" s="102"/>
      <c r="AT47" s="101" t="e">
        <f>IF(AU47=0,"-",AU47)</f>
        <v>#REF!</v>
      </c>
      <c r="AU47" s="102" t="e">
        <f>AZ40</f>
        <v>#REF!</v>
      </c>
      <c r="AV47" s="102"/>
      <c r="AW47" s="102"/>
      <c r="AX47" s="102"/>
      <c r="AY47" s="102"/>
      <c r="AZ47" s="102"/>
      <c r="BA47" s="101" t="e">
        <f>IF(BB47=0,"-",BB47)</f>
        <v>#REF!</v>
      </c>
      <c r="BB47" s="102" t="e">
        <f>BG40</f>
        <v>#REF!</v>
      </c>
      <c r="BC47" s="102"/>
      <c r="BD47" s="102"/>
      <c r="BE47" s="102"/>
      <c r="BF47" s="102"/>
      <c r="BG47" s="102"/>
      <c r="BH47" s="101" t="e">
        <f>IF(BI47=0,"-",BI47)</f>
        <v>#REF!</v>
      </c>
      <c r="BI47" s="102" t="e">
        <f>BN40</f>
        <v>#REF!</v>
      </c>
      <c r="BJ47" s="102"/>
      <c r="BK47" s="102"/>
      <c r="BL47" s="102"/>
      <c r="BM47" s="102"/>
      <c r="BN47" s="102"/>
      <c r="BO47" s="101" t="e">
        <f>IF(BP47=0,"-",BP47)</f>
        <v>#REF!</v>
      </c>
      <c r="BP47" s="41" t="e">
        <f>BU40</f>
        <v>#REF!</v>
      </c>
      <c r="BQ47" s="34"/>
      <c r="BR47" s="34"/>
      <c r="BS47" s="34"/>
      <c r="BT47" s="34"/>
      <c r="BU47" s="34"/>
      <c r="BV47" s="30"/>
      <c r="BW47" s="26"/>
      <c r="BX47" s="7"/>
      <c r="BY47" s="10"/>
      <c r="BZ47" s="10"/>
      <c r="CA47" s="10"/>
      <c r="CB47" s="10"/>
      <c r="CC47" s="10"/>
      <c r="CD47" s="10"/>
      <c r="CE47" s="10"/>
      <c r="CF47" s="26"/>
      <c r="CG47" s="14"/>
      <c r="CH47" s="14"/>
      <c r="CI47" s="14"/>
      <c r="CJ47" s="14"/>
      <c r="CK47" s="14"/>
      <c r="CL47" s="14"/>
      <c r="CM47" s="14"/>
      <c r="CN47" s="26"/>
      <c r="CO47" s="18"/>
      <c r="CP47" s="18"/>
      <c r="CQ47" s="18"/>
      <c r="CR47" s="18"/>
      <c r="CS47" s="18"/>
      <c r="CT47" s="18"/>
      <c r="CU47" s="18"/>
      <c r="CV47" s="26"/>
      <c r="CW47" s="22"/>
      <c r="CX47" s="22"/>
      <c r="CY47" s="22"/>
      <c r="CZ47" s="22"/>
      <c r="DA47" s="22"/>
      <c r="DB47" s="22"/>
      <c r="DC47" s="22"/>
      <c r="DD47" s="26"/>
      <c r="DE47" s="6"/>
    </row>
    <row r="48" spans="1:111" ht="12" thickBot="1">
      <c r="A48" s="4"/>
      <c r="B48" s="5"/>
      <c r="C48" s="38" t="s">
        <v>258</v>
      </c>
      <c r="D48" s="103" t="e">
        <f>IF(E48=0,"-",E48)</f>
        <v>#REF!</v>
      </c>
      <c r="E48" s="103" t="e">
        <f>IF(SUM(E5:E39)&lt;=1,"-",E47/F40*100)</f>
        <v>#REF!</v>
      </c>
      <c r="F48" s="103"/>
      <c r="G48" s="103"/>
      <c r="H48" s="103"/>
      <c r="I48" s="103"/>
      <c r="J48" s="103"/>
      <c r="K48" s="103" t="e">
        <f>IF(L48=0,"-",L48)</f>
        <v>#REF!</v>
      </c>
      <c r="L48" s="103" t="e">
        <f>IF(SUM(L5:L39)&lt;=1,"-",L47/M40*100)</f>
        <v>#REF!</v>
      </c>
      <c r="M48" s="103"/>
      <c r="N48" s="103"/>
      <c r="O48" s="103"/>
      <c r="P48" s="103"/>
      <c r="Q48" s="103"/>
      <c r="R48" s="103" t="e">
        <f>IF(S48=0,"-",S48)</f>
        <v>#REF!</v>
      </c>
      <c r="S48" s="103" t="e">
        <f>IF(SUM(S5:S39)&lt;=1,"-",S47/T40*100)</f>
        <v>#REF!</v>
      </c>
      <c r="T48" s="103"/>
      <c r="U48" s="103"/>
      <c r="V48" s="103"/>
      <c r="W48" s="103"/>
      <c r="X48" s="103"/>
      <c r="Y48" s="103" t="e">
        <f>IF(Z48=0,"-",Z48)</f>
        <v>#REF!</v>
      </c>
      <c r="Z48" s="103" t="e">
        <f>IF(SUM(Z5:Z39)&lt;=1,"-",Z47/AA40*100)</f>
        <v>#REF!</v>
      </c>
      <c r="AA48" s="103"/>
      <c r="AB48" s="103"/>
      <c r="AC48" s="103"/>
      <c r="AD48" s="103"/>
      <c r="AE48" s="103"/>
      <c r="AF48" s="103" t="e">
        <f>IF(AG48=0,"-",AG48)</f>
        <v>#REF!</v>
      </c>
      <c r="AG48" s="103" t="e">
        <f>IF(SUM(AG5:AG39)&lt;=1,"-",AG47/AH40*100)</f>
        <v>#REF!</v>
      </c>
      <c r="AH48" s="103"/>
      <c r="AI48" s="103"/>
      <c r="AJ48" s="103"/>
      <c r="AK48" s="103"/>
      <c r="AL48" s="103"/>
      <c r="AM48" s="103" t="e">
        <f>IF(AN48=0,"-",AN48)</f>
        <v>#REF!</v>
      </c>
      <c r="AN48" s="103" t="e">
        <f>IF(SUM(AN5:AN39)&lt;=1,"-",AN47/AO40*100)</f>
        <v>#REF!</v>
      </c>
      <c r="AO48" s="103"/>
      <c r="AP48" s="103"/>
      <c r="AQ48" s="103"/>
      <c r="AR48" s="103"/>
      <c r="AS48" s="103"/>
      <c r="AT48" s="103" t="e">
        <f>IF(AU48=0,"-",AU48)</f>
        <v>#REF!</v>
      </c>
      <c r="AU48" s="103" t="e">
        <f>IF(SUM(AU5:AU39)&lt;=1,"-",AU47/AV40*100)</f>
        <v>#REF!</v>
      </c>
      <c r="AV48" s="103"/>
      <c r="AW48" s="103"/>
      <c r="AX48" s="103"/>
      <c r="AY48" s="103"/>
      <c r="AZ48" s="103"/>
      <c r="BA48" s="103" t="e">
        <f>IF(BB48=0,"-",BB48)</f>
        <v>#REF!</v>
      </c>
      <c r="BB48" s="103" t="e">
        <f>IF(SUM(BB5:BB39)&lt;=1,"-",BB47/BC40*100)</f>
        <v>#REF!</v>
      </c>
      <c r="BC48" s="103"/>
      <c r="BD48" s="103"/>
      <c r="BE48" s="103"/>
      <c r="BF48" s="103"/>
      <c r="BG48" s="103"/>
      <c r="BH48" s="103" t="e">
        <f>IF(BI48=0,"-",BI48)</f>
        <v>#REF!</v>
      </c>
      <c r="BI48" s="103" t="e">
        <f>IF(SUM(BI5:BI39)&lt;=1,"-",BI47/BJ40*100)</f>
        <v>#REF!</v>
      </c>
      <c r="BJ48" s="103"/>
      <c r="BK48" s="103"/>
      <c r="BL48" s="103"/>
      <c r="BM48" s="103"/>
      <c r="BN48" s="103"/>
      <c r="BO48" s="103" t="e">
        <f>IF(BP48=0,"-",BP48)</f>
        <v>#REF!</v>
      </c>
      <c r="BP48" s="42" t="e">
        <f>IF(SUM(BP5:BP39)&lt;=1,"-",BP47/BQ40*100)</f>
        <v>#REF!</v>
      </c>
      <c r="BQ48" s="35"/>
      <c r="BR48" s="35"/>
      <c r="BS48" s="35"/>
      <c r="BT48" s="35"/>
      <c r="BU48" s="35"/>
      <c r="BV48" s="31"/>
      <c r="BW48" s="27"/>
      <c r="BX48" s="8"/>
      <c r="BY48" s="11"/>
      <c r="BZ48" s="11"/>
      <c r="CA48" s="11"/>
      <c r="CB48" s="11"/>
      <c r="CC48" s="11"/>
      <c r="CD48" s="11"/>
      <c r="CE48" s="11"/>
      <c r="CF48" s="27"/>
      <c r="CG48" s="15"/>
      <c r="CH48" s="15"/>
      <c r="CI48" s="15"/>
      <c r="CJ48" s="15"/>
      <c r="CK48" s="15"/>
      <c r="CL48" s="15"/>
      <c r="CM48" s="15"/>
      <c r="CN48" s="27"/>
      <c r="CO48" s="19"/>
      <c r="CP48" s="19"/>
      <c r="CQ48" s="19"/>
      <c r="CR48" s="19"/>
      <c r="CS48" s="19"/>
      <c r="CT48" s="19"/>
      <c r="CU48" s="19"/>
      <c r="CV48" s="27"/>
      <c r="CW48" s="23"/>
      <c r="CX48" s="23"/>
      <c r="CY48" s="23"/>
      <c r="CZ48" s="23"/>
      <c r="DA48" s="23"/>
      <c r="DB48" s="23"/>
      <c r="DC48" s="23"/>
      <c r="DD48" s="27"/>
      <c r="DE48" s="6"/>
    </row>
    <row r="49" spans="1:109" ht="12" thickBot="1">
      <c r="A49" s="4"/>
      <c r="B49" s="5"/>
      <c r="C49" s="39" t="s">
        <v>262</v>
      </c>
      <c r="D49" s="104" t="e">
        <f>IF(E49="0","-",E49)</f>
        <v>#REF!</v>
      </c>
      <c r="E49" s="105" t="e">
        <f>IF(F42=5,5,IF(F44=4,4,IF(F46=3,3,IF(E40&lt;=1,"0",2))))</f>
        <v>#REF!</v>
      </c>
      <c r="F49" s="105"/>
      <c r="G49" s="105"/>
      <c r="H49" s="105"/>
      <c r="I49" s="105"/>
      <c r="J49" s="105"/>
      <c r="K49" s="104" t="e">
        <f>IF(L49="0","-",L49)</f>
        <v>#REF!</v>
      </c>
      <c r="L49" s="105" t="e">
        <f>IF(M42=5,5,IF(M44=4,4,IF(M46=3,3,IF(L40&lt;=1,"0",2))))</f>
        <v>#REF!</v>
      </c>
      <c r="M49" s="105"/>
      <c r="N49" s="105"/>
      <c r="O49" s="105"/>
      <c r="P49" s="105"/>
      <c r="Q49" s="105"/>
      <c r="R49" s="104" t="e">
        <f>IF(S49="0","-",S49)</f>
        <v>#REF!</v>
      </c>
      <c r="S49" s="105" t="e">
        <f>IF(T42=5,5,IF(T44=4,4,IF(T46=3,3,IF(S40&lt;=1,"0",2))))</f>
        <v>#REF!</v>
      </c>
      <c r="T49" s="105"/>
      <c r="U49" s="105"/>
      <c r="V49" s="105"/>
      <c r="W49" s="105"/>
      <c r="X49" s="105"/>
      <c r="Y49" s="104" t="e">
        <f>IF(Z49="0","-",Z49)</f>
        <v>#REF!</v>
      </c>
      <c r="Z49" s="105" t="e">
        <f>IF(AA42=5,5,IF(AA44=4,4,IF(AA46=3,3,IF(Z40&lt;=1,"0",2))))</f>
        <v>#REF!</v>
      </c>
      <c r="AA49" s="105"/>
      <c r="AB49" s="105"/>
      <c r="AC49" s="105"/>
      <c r="AD49" s="105"/>
      <c r="AE49" s="105"/>
      <c r="AF49" s="104" t="e">
        <f>IF(AG49="0","-",AG49)</f>
        <v>#REF!</v>
      </c>
      <c r="AG49" s="105" t="e">
        <f>IF(AH42=5,5,IF(AH44=4,4,IF(AH46=3,3,IF(AG40&lt;=1,"0",2))))</f>
        <v>#REF!</v>
      </c>
      <c r="AH49" s="105"/>
      <c r="AI49" s="105"/>
      <c r="AJ49" s="105"/>
      <c r="AK49" s="105"/>
      <c r="AL49" s="105"/>
      <c r="AM49" s="104" t="e">
        <f>IF(AN49="0","-",AN49)</f>
        <v>#REF!</v>
      </c>
      <c r="AN49" s="105" t="e">
        <f>IF(AO42=5,5,IF(AO44=4,4,IF(AO46=3,3,IF(AN40&lt;=1,"0",2))))</f>
        <v>#REF!</v>
      </c>
      <c r="AO49" s="105"/>
      <c r="AP49" s="105"/>
      <c r="AQ49" s="105"/>
      <c r="AR49" s="105"/>
      <c r="AS49" s="105"/>
      <c r="AT49" s="104" t="e">
        <f>IF(AU49="0","-",AU49)</f>
        <v>#REF!</v>
      </c>
      <c r="AU49" s="105" t="e">
        <f>IF(AV42=5,5,IF(AV44=4,4,IF(AV46=3,3,IF(AU40&lt;=1,"0",2))))</f>
        <v>#REF!</v>
      </c>
      <c r="AV49" s="105"/>
      <c r="AW49" s="105"/>
      <c r="AX49" s="105"/>
      <c r="AY49" s="105"/>
      <c r="AZ49" s="105"/>
      <c r="BA49" s="104" t="e">
        <f>IF(BB49="0","-",BB49)</f>
        <v>#REF!</v>
      </c>
      <c r="BB49" s="105" t="e">
        <f>IF(BC42=5,5,IF(BC44=4,4,IF(BC46=3,3,IF(BB40&lt;=1,"0",2))))</f>
        <v>#REF!</v>
      </c>
      <c r="BC49" s="105"/>
      <c r="BD49" s="105"/>
      <c r="BE49" s="105"/>
      <c r="BF49" s="105"/>
      <c r="BG49" s="105"/>
      <c r="BH49" s="104" t="e">
        <f>IF(BI49="0","-",BI49)</f>
        <v>#REF!</v>
      </c>
      <c r="BI49" s="105" t="e">
        <f>IF(BJ42=5,5,IF(BJ44=4,4,IF(BJ46=3,3,IF(BI40&lt;=1,"0",2))))</f>
        <v>#REF!</v>
      </c>
      <c r="BJ49" s="105"/>
      <c r="BK49" s="105"/>
      <c r="BL49" s="105"/>
      <c r="BM49" s="105"/>
      <c r="BN49" s="105"/>
      <c r="BO49" s="104" t="e">
        <f>IF(BP49="0","-",BP49)</f>
        <v>#REF!</v>
      </c>
      <c r="BP49" s="43" t="e">
        <f>IF(BQ42=5,5,IF(BQ44=4,4,IF(BQ46=3,3,IF(BP40&lt;=1,"0",2))))</f>
        <v>#REF!</v>
      </c>
      <c r="BQ49" s="40"/>
      <c r="BR49" s="40"/>
      <c r="BS49" s="40"/>
      <c r="BT49" s="40"/>
      <c r="BU49" s="40"/>
      <c r="BV49" s="32"/>
      <c r="BW49" s="28"/>
      <c r="BX49" s="4"/>
      <c r="BY49" s="12"/>
      <c r="BZ49" s="12"/>
      <c r="CA49" s="12"/>
      <c r="CB49" s="12"/>
      <c r="CC49" s="12"/>
      <c r="CD49" s="12"/>
      <c r="CE49" s="12"/>
      <c r="CF49" s="28"/>
      <c r="CG49" s="16"/>
      <c r="CH49" s="16"/>
      <c r="CI49" s="16"/>
      <c r="CJ49" s="16"/>
      <c r="CK49" s="16"/>
      <c r="CL49" s="16"/>
      <c r="CM49" s="16"/>
      <c r="CN49" s="28"/>
      <c r="CO49" s="20"/>
      <c r="CP49" s="20"/>
      <c r="CQ49" s="20"/>
      <c r="CR49" s="20"/>
      <c r="CS49" s="20"/>
      <c r="CT49" s="20"/>
      <c r="CU49" s="20"/>
      <c r="CV49" s="28"/>
      <c r="CW49" s="24"/>
      <c r="CX49" s="24"/>
      <c r="CY49" s="24"/>
      <c r="CZ49" s="24"/>
      <c r="DA49" s="24"/>
      <c r="DB49" s="24"/>
      <c r="DC49" s="24"/>
      <c r="DD49" s="28"/>
      <c r="DE49" s="6"/>
    </row>
    <row r="50" spans="1:109" ht="12" thickBot="1">
      <c r="A50" s="4"/>
      <c r="B50" s="5"/>
      <c r="C50" s="39" t="s">
        <v>263</v>
      </c>
      <c r="D50" s="106" t="e">
        <f>IF(E50="0","-",E50)</f>
        <v>#REF!</v>
      </c>
      <c r="E50" s="106" t="e">
        <f>IF(E40&lt;=1,"0",E40/F40)</f>
        <v>#REF!</v>
      </c>
      <c r="F50" s="104"/>
      <c r="G50" s="104"/>
      <c r="H50" s="104"/>
      <c r="I50" s="104"/>
      <c r="J50" s="104"/>
      <c r="K50" s="106" t="e">
        <f>IF(L50="0","-",L50)</f>
        <v>#REF!</v>
      </c>
      <c r="L50" s="106" t="e">
        <f>IF(L40&lt;=1,"0",L40/M40)</f>
        <v>#REF!</v>
      </c>
      <c r="M50" s="104"/>
      <c r="N50" s="104"/>
      <c r="O50" s="104"/>
      <c r="P50" s="104"/>
      <c r="Q50" s="104"/>
      <c r="R50" s="106" t="e">
        <f>IF(S50="0","-",S50)</f>
        <v>#REF!</v>
      </c>
      <c r="S50" s="106" t="e">
        <f>IF(S40&lt;=1,"0",S40/T40)</f>
        <v>#REF!</v>
      </c>
      <c r="T50" s="104"/>
      <c r="U50" s="104"/>
      <c r="V50" s="104"/>
      <c r="W50" s="104"/>
      <c r="X50" s="104"/>
      <c r="Y50" s="106" t="e">
        <f>IF(Z50="0","-",Z50)</f>
        <v>#REF!</v>
      </c>
      <c r="Z50" s="106" t="e">
        <f>IF(Z40&lt;=1,"0",Z40/AA40)</f>
        <v>#REF!</v>
      </c>
      <c r="AA50" s="104"/>
      <c r="AB50" s="104"/>
      <c r="AC50" s="104"/>
      <c r="AD50" s="104"/>
      <c r="AE50" s="104"/>
      <c r="AF50" s="106" t="e">
        <f>IF(AG50="0","-",AG50)</f>
        <v>#REF!</v>
      </c>
      <c r="AG50" s="106" t="e">
        <f>IF(AG40&lt;=1,"0",AG40/AH40)</f>
        <v>#REF!</v>
      </c>
      <c r="AH50" s="104"/>
      <c r="AI50" s="104"/>
      <c r="AJ50" s="104"/>
      <c r="AK50" s="104"/>
      <c r="AL50" s="104"/>
      <c r="AM50" s="106" t="e">
        <f>IF(AN50="0","-",AN50)</f>
        <v>#REF!</v>
      </c>
      <c r="AN50" s="106" t="e">
        <f>IF(AN40&lt;=1,"0",AN40/AO40)</f>
        <v>#REF!</v>
      </c>
      <c r="AO50" s="104"/>
      <c r="AP50" s="104"/>
      <c r="AQ50" s="104"/>
      <c r="AR50" s="104"/>
      <c r="AS50" s="104"/>
      <c r="AT50" s="106" t="e">
        <f>IF(AU50="0","-",AU50)</f>
        <v>#REF!</v>
      </c>
      <c r="AU50" s="106" t="e">
        <f>IF(AU40&lt;=1,"0",AU40/AV40)</f>
        <v>#REF!</v>
      </c>
      <c r="AV50" s="104"/>
      <c r="AW50" s="104"/>
      <c r="AX50" s="104"/>
      <c r="AY50" s="104"/>
      <c r="AZ50" s="104"/>
      <c r="BA50" s="106" t="e">
        <f>IF(BB50="0","-",BB50)</f>
        <v>#REF!</v>
      </c>
      <c r="BB50" s="106" t="e">
        <f>IF(BB40&lt;=1,"0",BB40/BC40)</f>
        <v>#REF!</v>
      </c>
      <c r="BC50" s="104"/>
      <c r="BD50" s="104"/>
      <c r="BE50" s="104"/>
      <c r="BF50" s="104"/>
      <c r="BG50" s="104"/>
      <c r="BH50" s="106" t="e">
        <f>IF(BI50="0","-",BI50)</f>
        <v>#REF!</v>
      </c>
      <c r="BI50" s="106" t="e">
        <f>IF(BI40&lt;=1,"0",BI40/BJ40)</f>
        <v>#REF!</v>
      </c>
      <c r="BJ50" s="104"/>
      <c r="BK50" s="104"/>
      <c r="BL50" s="104"/>
      <c r="BM50" s="104"/>
      <c r="BN50" s="104"/>
      <c r="BO50" s="106" t="e">
        <f>IF(BP50="0","-",BP50)</f>
        <v>#REF!</v>
      </c>
      <c r="BP50" s="44" t="e">
        <f>IF(BP40&lt;=1,"0",BP40/BQ40)</f>
        <v>#REF!</v>
      </c>
      <c r="BQ50" s="36"/>
      <c r="BR50" s="36"/>
      <c r="BS50" s="36"/>
      <c r="BT50" s="36"/>
      <c r="BU50" s="36"/>
      <c r="BV50" s="32"/>
      <c r="BW50" s="28"/>
      <c r="BX50" s="4"/>
      <c r="BY50" s="12"/>
      <c r="BZ50" s="12"/>
      <c r="CA50" s="12"/>
      <c r="CB50" s="12"/>
      <c r="CC50" s="12"/>
      <c r="CD50" s="12"/>
      <c r="CE50" s="12"/>
      <c r="CF50" s="28"/>
      <c r="CG50" s="16"/>
      <c r="CH50" s="16"/>
      <c r="CI50" s="16"/>
      <c r="CJ50" s="16"/>
      <c r="CK50" s="16"/>
      <c r="CL50" s="16"/>
      <c r="CM50" s="16"/>
      <c r="CN50" s="28"/>
      <c r="CO50" s="20"/>
      <c r="CP50" s="20"/>
      <c r="CQ50" s="20"/>
      <c r="CR50" s="20"/>
      <c r="CS50" s="20"/>
      <c r="CT50" s="20"/>
      <c r="CU50" s="20"/>
      <c r="CV50" s="28"/>
      <c r="CW50" s="24"/>
      <c r="CX50" s="24"/>
      <c r="CY50" s="24"/>
      <c r="CZ50" s="24"/>
      <c r="DA50" s="24"/>
      <c r="DB50" s="24"/>
      <c r="DC50" s="24"/>
      <c r="DD50" s="28"/>
      <c r="DE50" s="6"/>
    </row>
    <row r="51" spans="1:109">
      <c r="BO51" s="4"/>
      <c r="BP51" s="4"/>
      <c r="BQ51" s="4"/>
      <c r="BR51" s="4"/>
      <c r="BS51" s="4"/>
      <c r="BT51" s="4"/>
      <c r="BU51" s="4"/>
      <c r="BV51" s="32"/>
      <c r="BW51" s="28"/>
      <c r="BX51" s="4"/>
      <c r="BY51" s="12"/>
      <c r="BZ51" s="12"/>
      <c r="CA51" s="12"/>
      <c r="CB51" s="12"/>
      <c r="CC51" s="12"/>
      <c r="CD51" s="12"/>
      <c r="CE51" s="12"/>
      <c r="CF51" s="28"/>
      <c r="CG51" s="16"/>
      <c r="CH51" s="16"/>
      <c r="CI51" s="16"/>
      <c r="CJ51" s="16"/>
      <c r="CK51" s="16"/>
      <c r="CL51" s="16"/>
      <c r="CM51" s="16"/>
      <c r="CN51" s="28"/>
      <c r="CO51" s="20"/>
      <c r="CP51" s="20"/>
      <c r="CQ51" s="20"/>
      <c r="CR51" s="20"/>
      <c r="CS51" s="20"/>
      <c r="CT51" s="20"/>
      <c r="CU51" s="20"/>
      <c r="CV51" s="28"/>
      <c r="CW51" s="24"/>
      <c r="CX51" s="24"/>
      <c r="CY51" s="24"/>
      <c r="CZ51" s="24"/>
      <c r="DA51" s="24"/>
      <c r="DB51" s="24"/>
      <c r="DC51" s="24"/>
      <c r="DD51" s="28"/>
      <c r="DE51" s="4"/>
    </row>
  </sheetData>
  <customSheetViews>
    <customSheetView guid="{098CBCA2-BBCD-46DE-A03A-A0F02BA0B003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1"/>
      <headerFooter alignWithMargins="0"/>
    </customSheetView>
    <customSheetView guid="{B3126DA8-A41F-46B2-A2D2-24150549518C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2"/>
      <headerFooter alignWithMargins="0"/>
    </customSheetView>
    <customSheetView guid="{177FEA91-3CC1-47AE-B40C-764C2A914D34}" hiddenColumns="1" state="hidden" showRuler="0" topLeftCell="A39">
      <selection activeCell="R52" sqref="R52"/>
      <pageMargins left="0.75" right="0.75" top="1" bottom="1" header="0.5" footer="0.5"/>
      <pageSetup paperSize="9" scale="85" orientation="portrait" horizontalDpi="120" verticalDpi="144" r:id="rId3"/>
      <headerFooter alignWithMargins="0"/>
    </customSheetView>
  </customSheetViews>
  <mergeCells count="1">
    <mergeCell ref="A2:DE2"/>
  </mergeCells>
  <phoneticPr fontId="0" type="noConversion"/>
  <pageMargins left="0.75" right="0.75" top="1" bottom="1" header="0.5" footer="0.5"/>
  <pageSetup paperSize="9" scale="85" orientation="portrait" horizontalDpi="120" verticalDpi="144" r:id="rId4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"/>
  <sheetViews>
    <sheetView workbookViewId="0"/>
  </sheetViews>
  <sheetFormatPr defaultRowHeight="12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34</vt:i4>
      </vt:variant>
      <vt:variant>
        <vt:lpstr>Именованные диапазоны</vt:lpstr>
      </vt:variant>
      <vt:variant>
        <vt:i4>60</vt:i4>
      </vt:variant>
    </vt:vector>
  </HeadingPairs>
  <TitlesOfParts>
    <vt:vector size="94" baseType="lpstr">
      <vt:lpstr>Инструкция</vt:lpstr>
      <vt:lpstr>Главная</vt:lpstr>
      <vt:lpstr>Сырье</vt:lpstr>
      <vt:lpstr>Командиры</vt:lpstr>
      <vt:lpstr>Основа</vt:lpstr>
      <vt:lpstr>ДЗД</vt:lpstr>
      <vt:lpstr>Приказ</vt:lpstr>
      <vt:lpstr>Команда</vt:lpstr>
      <vt:lpstr>Взвод</vt:lpstr>
      <vt:lpstr>Цикл</vt:lpstr>
      <vt:lpstr>Общая</vt:lpstr>
      <vt:lpstr>СП</vt:lpstr>
      <vt:lpstr>ТП</vt:lpstr>
      <vt:lpstr>СТР</vt:lpstr>
      <vt:lpstr>ФП</vt:lpstr>
      <vt:lpstr>ОВУ</vt:lpstr>
      <vt:lpstr>ОГН</vt:lpstr>
      <vt:lpstr>ОГП</vt:lpstr>
      <vt:lpstr>РХБЗ</vt:lpstr>
      <vt:lpstr>Учет 1б</vt:lpstr>
      <vt:lpstr>Учет 2б</vt:lpstr>
      <vt:lpstr>Учет 3б</vt:lpstr>
      <vt:lpstr>Учет 4б</vt:lpstr>
      <vt:lpstr>Хуж-Луч</vt:lpstr>
      <vt:lpstr>ВУС ОВП</vt:lpstr>
      <vt:lpstr>1 бат</vt:lpstr>
      <vt:lpstr>2 бат</vt:lpstr>
      <vt:lpstr>3 бат</vt:lpstr>
      <vt:lpstr>4 бат</vt:lpstr>
      <vt:lpstr>Классность</vt:lpstr>
      <vt:lpstr>Вертикаль</vt:lpstr>
      <vt:lpstr>Слайды</vt:lpstr>
      <vt:lpstr>315</vt:lpstr>
      <vt:lpstr>Лист1</vt:lpstr>
      <vt:lpstr>insert_111</vt:lpstr>
      <vt:lpstr>insert_112</vt:lpstr>
      <vt:lpstr>insert_113</vt:lpstr>
      <vt:lpstr>insert_114</vt:lpstr>
      <vt:lpstr>insert_121</vt:lpstr>
      <vt:lpstr>insert_122</vt:lpstr>
      <vt:lpstr>insert_123</vt:lpstr>
      <vt:lpstr>insert_124</vt:lpstr>
      <vt:lpstr>insert_131</vt:lpstr>
      <vt:lpstr>insert_132</vt:lpstr>
      <vt:lpstr>insert_133</vt:lpstr>
      <vt:lpstr>insert_134</vt:lpstr>
      <vt:lpstr>insert_211</vt:lpstr>
      <vt:lpstr>insert_212</vt:lpstr>
      <vt:lpstr>insert_213</vt:lpstr>
      <vt:lpstr>insert_214</vt:lpstr>
      <vt:lpstr>insert_221</vt:lpstr>
      <vt:lpstr>insert_222</vt:lpstr>
      <vt:lpstr>insert_223</vt:lpstr>
      <vt:lpstr>insert_224</vt:lpstr>
      <vt:lpstr>insert_231</vt:lpstr>
      <vt:lpstr>insert_232</vt:lpstr>
      <vt:lpstr>insert_233</vt:lpstr>
      <vt:lpstr>insert_234</vt:lpstr>
      <vt:lpstr>insert_311</vt:lpstr>
      <vt:lpstr>insert_312</vt:lpstr>
      <vt:lpstr>insert_313</vt:lpstr>
      <vt:lpstr>insert_314</vt:lpstr>
      <vt:lpstr>insert_321</vt:lpstr>
      <vt:lpstr>insert_322</vt:lpstr>
      <vt:lpstr>insert_323</vt:lpstr>
      <vt:lpstr>insert_324</vt:lpstr>
      <vt:lpstr>insert_331</vt:lpstr>
      <vt:lpstr>insert_332</vt:lpstr>
      <vt:lpstr>insert_333</vt:lpstr>
      <vt:lpstr>insert_334</vt:lpstr>
      <vt:lpstr>'1 бат'!Область_печати</vt:lpstr>
      <vt:lpstr>'2 бат'!Область_печати</vt:lpstr>
      <vt:lpstr>'3 бат'!Область_печати</vt:lpstr>
      <vt:lpstr>'4 бат'!Область_печати</vt:lpstr>
      <vt:lpstr>Вертикаль!Область_печати</vt:lpstr>
      <vt:lpstr>Взвод!Область_печати</vt:lpstr>
      <vt:lpstr>'ВУС ОВП'!Область_печати</vt:lpstr>
      <vt:lpstr>Главная!Область_печати</vt:lpstr>
      <vt:lpstr>ДЗД!Область_печати</vt:lpstr>
      <vt:lpstr>Классность!Область_печати</vt:lpstr>
      <vt:lpstr>Команда!Область_печати</vt:lpstr>
      <vt:lpstr>Командиры!Область_печати</vt:lpstr>
      <vt:lpstr>Общая!Область_печати</vt:lpstr>
      <vt:lpstr>ОВУ!Область_печати</vt:lpstr>
      <vt:lpstr>ОГН!Область_печати</vt:lpstr>
      <vt:lpstr>ОГП!Область_печати</vt:lpstr>
      <vt:lpstr>РХБЗ!Область_печати</vt:lpstr>
      <vt:lpstr>СП!Область_печати</vt:lpstr>
      <vt:lpstr>СТР!Область_печати</vt:lpstr>
      <vt:lpstr>ТП!Область_печати</vt:lpstr>
      <vt:lpstr>'Учет 1б'!Область_печати</vt:lpstr>
      <vt:lpstr>ФП!Область_печати</vt:lpstr>
      <vt:lpstr>'Хуж-Луч'!Область_печати</vt:lpstr>
      <vt:lpstr>Цикл!Область_печати</vt:lpstr>
    </vt:vector>
  </TitlesOfParts>
  <Manager>майор Сахно В.В.</Manager>
  <Company>Учебный отдел 74306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Универсальная программа расчета оценок курсантов</dc:title>
  <dc:creator>Мастер</dc:creator>
  <dc:description>Программа расчитана на 4-е учебных батальона, 12 рот, 72 взвода и на просчёт ведомостей в течение всего периода. Опробована в УО В/Ч 74306.</dc:description>
  <cp:lastModifiedBy>UO</cp:lastModifiedBy>
  <cp:lastPrinted>2014-02-21T09:03:50Z</cp:lastPrinted>
  <dcterms:created xsi:type="dcterms:W3CDTF">2000-07-14T09:58:59Z</dcterms:created>
  <dcterms:modified xsi:type="dcterms:W3CDTF">2014-10-23T10:45:02Z</dcterms:modified>
</cp:coreProperties>
</file>